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4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Laura Mercier\Documents\"/>
    </mc:Choice>
  </mc:AlternateContent>
  <xr:revisionPtr revIDLastSave="0" documentId="8_{A2E48128-1056-42B5-B14C-6851327458A3}" xr6:coauthVersionLast="47" xr6:coauthVersionMax="47" xr10:uidLastSave="{00000000-0000-0000-0000-000000000000}"/>
  <bookViews>
    <workbookView xWindow="-28920" yWindow="-120" windowWidth="29040" windowHeight="15840" activeTab="2" xr2:uid="{00000000-000D-0000-FFFF-FFFF00000000}"/>
  </bookViews>
  <sheets>
    <sheet name="ChangeLog" sheetId="13" r:id="rId1"/>
    <sheet name="Contingencies" sheetId="12" r:id="rId2"/>
    <sheet name="BJ worksheet" sheetId="40" r:id="rId3"/>
    <sheet name="Info" sheetId="15" r:id="rId4"/>
    <sheet name="ByWBS" sheetId="21" r:id="rId5"/>
    <sheet name="CostDatabase" sheetId="1" r:id="rId6"/>
    <sheet name="PY5 1030 - UW" sheetId="17" r:id="rId7"/>
    <sheet name="PY6 1030 - UW" sheetId="18" r:id="rId8"/>
    <sheet name="PY7 1030 - UW" sheetId="19" r:id="rId9"/>
    <sheet name="PY8 1030 - UW" sheetId="20" r:id="rId10"/>
    <sheet name="PY5 1030 - MSU" sheetId="22" r:id="rId11"/>
    <sheet name="PY6 1030 - MSU" sheetId="26" r:id="rId12"/>
    <sheet name="PY7 1030 - MSU" sheetId="27" r:id="rId13"/>
    <sheet name="PY8 1030 - MSU" sheetId="28" r:id="rId14"/>
    <sheet name="PY5 1030 - PSU" sheetId="23" r:id="rId15"/>
    <sheet name="PY6 1030 - PSU" sheetId="30" r:id="rId16"/>
    <sheet name="PY7 1030 - PSU" sheetId="35" r:id="rId17"/>
    <sheet name="PY8 1030 - PSU" sheetId="36" r:id="rId18"/>
    <sheet name="PY5 1030 - UA" sheetId="29" r:id="rId19"/>
    <sheet name="PY6 1030 - UA" sheetId="32" r:id="rId20"/>
    <sheet name="PY7 1030 - UA" sheetId="33" r:id="rId21"/>
    <sheet name="PY8 1030 - UA" sheetId="34" r:id="rId22"/>
    <sheet name="PY5 1030 - UMD" sheetId="31" r:id="rId23"/>
    <sheet name="PY6 1030 - UMD" sheetId="37" r:id="rId24"/>
    <sheet name="PY7 1030 - UMD" sheetId="38" r:id="rId25"/>
    <sheet name="PY8 1030 - UMD" sheetId="39" r:id="rId26"/>
  </sheets>
  <definedNames>
    <definedName name="_xlnm._FilterDatabase" localSheetId="5" hidden="1">CostDatabase!$A$1:$EQ$697</definedName>
    <definedName name="Center">CostDatabase!$E$3:$E$1048576</definedName>
    <definedName name="Inst">CostDatabase!$D$3:$D$1048576</definedName>
    <definedName name="PY5_Direct">CostDatabase!$AV$3:$AV$1048576</definedName>
    <definedName name="PY5_EU_Direct">CostDatabase!$AZ$3:$AZ$1048576</definedName>
    <definedName name="PY5_EU_Indirect">CostDatabase!$BA$3:$BA$1048576</definedName>
    <definedName name="PY5_Fringe">CostDatabase!$AW$3:$AW$1048576</definedName>
    <definedName name="PY5_Indirect">CostDatabase!$AX$3:$AX$1048576</definedName>
    <definedName name="PY5_Total">CostDatabase!$AY$3:$AY$1048576</definedName>
    <definedName name="PY5HR">CostDatabase!$AI$3:$AI$1048576</definedName>
    <definedName name="PY6_Direct">CostDatabase!$CA$3:$CA$1048576</definedName>
    <definedName name="PY6_EU_Direct">CostDatabase!$CE$3:$CE$1048576</definedName>
    <definedName name="PY6_EU_Indirect">CostDatabase!$CF$3:$CF$1048576</definedName>
    <definedName name="PY6_Fringe">CostDatabase!$CB$3:$CB$1048576</definedName>
    <definedName name="PY6_Indirect">CostDatabase!$CC$3:$CC$1048576</definedName>
    <definedName name="PY6_Total">CostDatabase!$CD$3:$CD$1048576</definedName>
    <definedName name="PY6HR">CostDatabase!$BN$3:$BN$1048576</definedName>
    <definedName name="PY7_Direct">CostDatabase!$DF$3:$DF$1048576</definedName>
    <definedName name="PY7_EU_Direct">CostDatabase!$DJ$3:$DJ$1048576</definedName>
    <definedName name="PY7_EU_Indirect">CostDatabase!$DK$3:$DK$1048576</definedName>
    <definedName name="PY7_Fringe">CostDatabase!$DG$3:$DG$1048576</definedName>
    <definedName name="PY7_Indirect">CostDatabase!$DH$3:$DH$1048576</definedName>
    <definedName name="PY7_Total">CostDatabase!$DI$3:$DI$1048576</definedName>
    <definedName name="PY7HR">CostDatabase!$CS$3:$CS$1048576</definedName>
    <definedName name="PY8_Direct">CostDatabase!$EK$3:$EK$1048576</definedName>
    <definedName name="PY8_EU_Direct">CostDatabase!$EO$3:$EO$1048576</definedName>
    <definedName name="PY8_EU_Indirect">CostDatabase!$EP$3:$EP$1048576</definedName>
    <definedName name="PY8_Fringe">CostDatabase!$EL$3:$EL$1048576</definedName>
    <definedName name="PY8_Indirect">CostDatabase!$EM$3:$EM$1048576</definedName>
    <definedName name="PY8_Total">CostDatabase!$EN$3:$EN$1048576</definedName>
    <definedName name="PY8HR">CostDatabase!$DX$3:$DX$1048576</definedName>
    <definedName name="Resource_Name">CostDatabase!$H$3:$H$1048576</definedName>
    <definedName name="Type">CostDatabase!$I$3:$I$1048576</definedName>
    <definedName name="WBSL3">CostDatabase!$C$3:$C$1048576</definedName>
  </definedName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H13" i="13" l="1"/>
  <c r="H12" i="13" l="1"/>
  <c r="E13" i="13" s="1"/>
  <c r="F16" i="13" l="1"/>
  <c r="H11" i="13" l="1"/>
  <c r="E12" i="13" s="1"/>
  <c r="D86" i="39"/>
  <c r="D77" i="39"/>
  <c r="D76" i="39"/>
  <c r="D75" i="39"/>
  <c r="D66" i="39"/>
  <c r="D64" i="39"/>
  <c r="D61" i="39"/>
  <c r="D59" i="39"/>
  <c r="D58" i="39"/>
  <c r="D57" i="39"/>
  <c r="D52" i="39"/>
  <c r="D51" i="39"/>
  <c r="D50" i="39"/>
  <c r="D49" i="39"/>
  <c r="AN46" i="39"/>
  <c r="AM46" i="39"/>
  <c r="AL46" i="39"/>
  <c r="AK46" i="39"/>
  <c r="AJ46" i="39"/>
  <c r="AI46" i="39"/>
  <c r="AH46" i="39"/>
  <c r="AG46" i="39"/>
  <c r="AF46" i="39"/>
  <c r="AE46" i="39"/>
  <c r="AD46" i="39"/>
  <c r="AC46" i="39"/>
  <c r="AB46" i="39"/>
  <c r="AA46" i="39"/>
  <c r="Z46" i="39"/>
  <c r="Y46" i="39"/>
  <c r="X46" i="39"/>
  <c r="W46" i="39"/>
  <c r="V46" i="39"/>
  <c r="U46" i="39"/>
  <c r="T46" i="39"/>
  <c r="D44" i="39"/>
  <c r="AN1" i="39"/>
  <c r="AM1" i="39"/>
  <c r="AL1" i="39"/>
  <c r="AK1" i="39"/>
  <c r="AJ1" i="39"/>
  <c r="AI1" i="39"/>
  <c r="AH1" i="39"/>
  <c r="AG1" i="39"/>
  <c r="AF1" i="39"/>
  <c r="AE1" i="39"/>
  <c r="AD1" i="39"/>
  <c r="AC1" i="39"/>
  <c r="AB1" i="39"/>
  <c r="AA1" i="39"/>
  <c r="Z1" i="39"/>
  <c r="Y1" i="39"/>
  <c r="X1" i="39"/>
  <c r="W1" i="39"/>
  <c r="V1" i="39"/>
  <c r="U1" i="39"/>
  <c r="T1" i="39"/>
  <c r="S1" i="39"/>
  <c r="R1" i="39"/>
  <c r="Q1" i="39"/>
  <c r="P1" i="39"/>
  <c r="O1" i="39"/>
  <c r="N1" i="39"/>
  <c r="M1" i="39"/>
  <c r="L1" i="39"/>
  <c r="K1" i="39"/>
  <c r="J1" i="39"/>
  <c r="I1" i="39"/>
  <c r="H1" i="39"/>
  <c r="G1" i="39"/>
  <c r="F1" i="39"/>
  <c r="E1" i="39"/>
  <c r="D86" i="38"/>
  <c r="D77" i="38"/>
  <c r="D76" i="38"/>
  <c r="D79" i="38" s="1"/>
  <c r="D75" i="38"/>
  <c r="D66" i="38"/>
  <c r="D64" i="38"/>
  <c r="D61" i="38"/>
  <c r="D59" i="38"/>
  <c r="D58" i="38"/>
  <c r="D57" i="38"/>
  <c r="D52" i="38"/>
  <c r="D51" i="38"/>
  <c r="D50" i="38"/>
  <c r="D49" i="38"/>
  <c r="AN46" i="38"/>
  <c r="AM46" i="38"/>
  <c r="AL46" i="38"/>
  <c r="AK46" i="38"/>
  <c r="AJ46" i="38"/>
  <c r="AI46" i="38"/>
  <c r="AH46" i="38"/>
  <c r="AG46" i="38"/>
  <c r="AF46" i="38"/>
  <c r="AE46" i="38"/>
  <c r="AD46" i="38"/>
  <c r="AC46" i="38"/>
  <c r="AB46" i="38"/>
  <c r="AA46" i="38"/>
  <c r="Z46" i="38"/>
  <c r="Y46" i="38"/>
  <c r="X46" i="38"/>
  <c r="D46" i="38" s="1"/>
  <c r="W46" i="38"/>
  <c r="V46" i="38"/>
  <c r="U46" i="38"/>
  <c r="T46" i="38"/>
  <c r="D44" i="38"/>
  <c r="AN1" i="38"/>
  <c r="AM1" i="38"/>
  <c r="AL1" i="38"/>
  <c r="AK1" i="38"/>
  <c r="AJ1" i="38"/>
  <c r="AI1" i="38"/>
  <c r="AH1" i="38"/>
  <c r="AG1" i="38"/>
  <c r="AF1" i="38"/>
  <c r="AE1" i="38"/>
  <c r="AD1" i="38"/>
  <c r="AC1" i="38"/>
  <c r="AB1" i="38"/>
  <c r="AA1" i="38"/>
  <c r="Z1" i="38"/>
  <c r="Y1" i="38"/>
  <c r="X1" i="38"/>
  <c r="W1" i="38"/>
  <c r="V1" i="38"/>
  <c r="U1" i="38"/>
  <c r="T1" i="38"/>
  <c r="S1" i="38"/>
  <c r="R1" i="38"/>
  <c r="Q1" i="38"/>
  <c r="P1" i="38"/>
  <c r="O1" i="38"/>
  <c r="N1" i="38"/>
  <c r="M1" i="38"/>
  <c r="L1" i="38"/>
  <c r="K1" i="38"/>
  <c r="J1" i="38"/>
  <c r="I1" i="38"/>
  <c r="H1" i="38"/>
  <c r="G1" i="38"/>
  <c r="F1" i="38"/>
  <c r="E1" i="38"/>
  <c r="D86" i="37"/>
  <c r="D77" i="37"/>
  <c r="D76" i="37"/>
  <c r="D75" i="37"/>
  <c r="D66" i="37"/>
  <c r="D64" i="37"/>
  <c r="D61" i="37"/>
  <c r="D59" i="37"/>
  <c r="D58" i="37"/>
  <c r="D57" i="37"/>
  <c r="D52" i="37"/>
  <c r="D51" i="37"/>
  <c r="D50" i="37"/>
  <c r="D49" i="37"/>
  <c r="AN46" i="37"/>
  <c r="AM46" i="37"/>
  <c r="AL46" i="37"/>
  <c r="AK46" i="37"/>
  <c r="AJ46" i="37"/>
  <c r="AI46" i="37"/>
  <c r="AH46" i="37"/>
  <c r="AG46" i="37"/>
  <c r="AF46" i="37"/>
  <c r="AE46" i="37"/>
  <c r="AD46" i="37"/>
  <c r="AC46" i="37"/>
  <c r="AB46" i="37"/>
  <c r="AA46" i="37"/>
  <c r="Z46" i="37"/>
  <c r="Y46" i="37"/>
  <c r="X46" i="37"/>
  <c r="W46" i="37"/>
  <c r="V46" i="37"/>
  <c r="U46" i="37"/>
  <c r="T46" i="37"/>
  <c r="D44" i="37"/>
  <c r="AN1" i="37"/>
  <c r="AM1" i="37"/>
  <c r="AL1" i="37"/>
  <c r="AK1" i="37"/>
  <c r="AJ1" i="37"/>
  <c r="AI1" i="37"/>
  <c r="AH1" i="37"/>
  <c r="AG1" i="37"/>
  <c r="AF1" i="37"/>
  <c r="AE1" i="37"/>
  <c r="AD1" i="37"/>
  <c r="AC1" i="37"/>
  <c r="AB1" i="37"/>
  <c r="AA1" i="37"/>
  <c r="Z1" i="37"/>
  <c r="Y1" i="37"/>
  <c r="X1" i="37"/>
  <c r="W1" i="37"/>
  <c r="V1" i="37"/>
  <c r="U1" i="37"/>
  <c r="T1" i="37"/>
  <c r="S1" i="37"/>
  <c r="R1" i="37"/>
  <c r="Q1" i="37"/>
  <c r="P1" i="37"/>
  <c r="O1" i="37"/>
  <c r="N1" i="37"/>
  <c r="M1" i="37"/>
  <c r="L1" i="37"/>
  <c r="K1" i="37"/>
  <c r="J1" i="37"/>
  <c r="I1" i="37"/>
  <c r="H1" i="37"/>
  <c r="G1" i="37"/>
  <c r="F1" i="37"/>
  <c r="E1" i="37"/>
  <c r="D86" i="36"/>
  <c r="D77" i="36"/>
  <c r="D76" i="36"/>
  <c r="D75" i="36"/>
  <c r="D66" i="36"/>
  <c r="D64" i="36"/>
  <c r="D61" i="36"/>
  <c r="D59" i="36"/>
  <c r="D58" i="36"/>
  <c r="D57" i="36"/>
  <c r="D52" i="36"/>
  <c r="D51" i="36"/>
  <c r="D50" i="36"/>
  <c r="D49" i="36"/>
  <c r="AN46" i="36"/>
  <c r="AM46" i="36"/>
  <c r="AL46" i="36"/>
  <c r="AK46" i="36"/>
  <c r="AJ46" i="36"/>
  <c r="AI46" i="36"/>
  <c r="AH46" i="36"/>
  <c r="AG46" i="36"/>
  <c r="AF46" i="36"/>
  <c r="AE46" i="36"/>
  <c r="AD46" i="36"/>
  <c r="AC46" i="36"/>
  <c r="AB46" i="36"/>
  <c r="AA46" i="36"/>
  <c r="Z46" i="36"/>
  <c r="Y46" i="36"/>
  <c r="X46" i="36"/>
  <c r="W46" i="36"/>
  <c r="V46" i="36"/>
  <c r="U46" i="36"/>
  <c r="T46" i="36"/>
  <c r="D44" i="36"/>
  <c r="AN1" i="36"/>
  <c r="AM1" i="36"/>
  <c r="AL1" i="36"/>
  <c r="AK1" i="36"/>
  <c r="AJ1" i="36"/>
  <c r="AI1" i="36"/>
  <c r="AH1" i="36"/>
  <c r="AG1" i="36"/>
  <c r="AF1" i="36"/>
  <c r="AE1" i="36"/>
  <c r="AD1" i="36"/>
  <c r="AC1" i="36"/>
  <c r="AB1" i="36"/>
  <c r="AA1" i="36"/>
  <c r="Z1" i="36"/>
  <c r="Y1" i="36"/>
  <c r="X1" i="36"/>
  <c r="W1" i="36"/>
  <c r="V1" i="36"/>
  <c r="U1" i="36"/>
  <c r="T1" i="36"/>
  <c r="S1" i="36"/>
  <c r="R1" i="36"/>
  <c r="Q1" i="36"/>
  <c r="P1" i="36"/>
  <c r="O1" i="36"/>
  <c r="N1" i="36"/>
  <c r="M1" i="36"/>
  <c r="L1" i="36"/>
  <c r="K1" i="36"/>
  <c r="J1" i="36"/>
  <c r="I1" i="36"/>
  <c r="H1" i="36"/>
  <c r="G1" i="36"/>
  <c r="F1" i="36"/>
  <c r="E1" i="36"/>
  <c r="D86" i="35"/>
  <c r="D77" i="35"/>
  <c r="D76" i="35"/>
  <c r="D75" i="35"/>
  <c r="D66" i="35"/>
  <c r="D64" i="35"/>
  <c r="D61" i="35"/>
  <c r="D59" i="35"/>
  <c r="D58" i="35"/>
  <c r="D57" i="35"/>
  <c r="D52" i="35"/>
  <c r="D51" i="35"/>
  <c r="D50" i="35"/>
  <c r="D49" i="35"/>
  <c r="AN46" i="35"/>
  <c r="AM46" i="35"/>
  <c r="AL46" i="35"/>
  <c r="AK46" i="35"/>
  <c r="AJ46" i="35"/>
  <c r="AI46" i="35"/>
  <c r="AH46" i="35"/>
  <c r="AG46" i="35"/>
  <c r="AF46" i="35"/>
  <c r="AE46" i="35"/>
  <c r="AD46" i="35"/>
  <c r="AC46" i="35"/>
  <c r="AB46" i="35"/>
  <c r="AA46" i="35"/>
  <c r="Z46" i="35"/>
  <c r="Y46" i="35"/>
  <c r="X46" i="35"/>
  <c r="W46" i="35"/>
  <c r="V46" i="35"/>
  <c r="U46" i="35"/>
  <c r="T46" i="35"/>
  <c r="D44" i="35"/>
  <c r="AN1" i="35"/>
  <c r="AM1" i="35"/>
  <c r="AL1" i="35"/>
  <c r="AK1" i="35"/>
  <c r="AJ1" i="35"/>
  <c r="AI1" i="35"/>
  <c r="AH1" i="35"/>
  <c r="AG1" i="35"/>
  <c r="AF1" i="35"/>
  <c r="AE1" i="35"/>
  <c r="AD1" i="35"/>
  <c r="AC1" i="35"/>
  <c r="AB1" i="35"/>
  <c r="AA1" i="35"/>
  <c r="Z1" i="35"/>
  <c r="Y1" i="35"/>
  <c r="X1" i="35"/>
  <c r="W1" i="35"/>
  <c r="V1" i="35"/>
  <c r="U1" i="35"/>
  <c r="T1" i="35"/>
  <c r="S1" i="35"/>
  <c r="R1" i="35"/>
  <c r="Q1" i="35"/>
  <c r="P1" i="35"/>
  <c r="O1" i="35"/>
  <c r="N1" i="35"/>
  <c r="M1" i="35"/>
  <c r="L1" i="35"/>
  <c r="K1" i="35"/>
  <c r="J1" i="35"/>
  <c r="I1" i="35"/>
  <c r="H1" i="35"/>
  <c r="G1" i="35"/>
  <c r="F1" i="35"/>
  <c r="E1" i="35"/>
  <c r="D86" i="34"/>
  <c r="D77" i="34"/>
  <c r="D76" i="34"/>
  <c r="D75" i="34"/>
  <c r="D66" i="34"/>
  <c r="D64" i="34"/>
  <c r="D61" i="34"/>
  <c r="D59" i="34"/>
  <c r="D58" i="34"/>
  <c r="D57" i="34"/>
  <c r="D52" i="34"/>
  <c r="D51" i="34"/>
  <c r="D50" i="34"/>
  <c r="D49" i="34"/>
  <c r="AN46" i="34"/>
  <c r="AM46" i="34"/>
  <c r="AL46" i="34"/>
  <c r="AK46" i="34"/>
  <c r="AJ46" i="34"/>
  <c r="AI46" i="34"/>
  <c r="AH46" i="34"/>
  <c r="AG46" i="34"/>
  <c r="AF46" i="34"/>
  <c r="AE46" i="34"/>
  <c r="AD46" i="34"/>
  <c r="AC46" i="34"/>
  <c r="AB46" i="34"/>
  <c r="AA46" i="34"/>
  <c r="Z46" i="34"/>
  <c r="Y46" i="34"/>
  <c r="X46" i="34"/>
  <c r="D46" i="34" s="1"/>
  <c r="W46" i="34"/>
  <c r="V46" i="34"/>
  <c r="U46" i="34"/>
  <c r="T46" i="34"/>
  <c r="D44" i="34"/>
  <c r="AN1" i="34"/>
  <c r="AM1" i="34"/>
  <c r="AL1" i="34"/>
  <c r="AK1" i="34"/>
  <c r="AJ1" i="34"/>
  <c r="AI1" i="34"/>
  <c r="AH1" i="34"/>
  <c r="AG1" i="34"/>
  <c r="AF1" i="34"/>
  <c r="AE1" i="34"/>
  <c r="AD1" i="34"/>
  <c r="AC1" i="34"/>
  <c r="AB1" i="34"/>
  <c r="AA1" i="34"/>
  <c r="Z1" i="34"/>
  <c r="Y1" i="34"/>
  <c r="X1" i="34"/>
  <c r="W1" i="34"/>
  <c r="V1" i="34"/>
  <c r="U1" i="34"/>
  <c r="T1" i="34"/>
  <c r="S1" i="34"/>
  <c r="R1" i="34"/>
  <c r="Q1" i="34"/>
  <c r="P1" i="34"/>
  <c r="O1" i="34"/>
  <c r="N1" i="34"/>
  <c r="M1" i="34"/>
  <c r="L1" i="34"/>
  <c r="K1" i="34"/>
  <c r="J1" i="34"/>
  <c r="I1" i="34"/>
  <c r="H1" i="34"/>
  <c r="G1" i="34"/>
  <c r="F1" i="34"/>
  <c r="E1" i="34"/>
  <c r="D86" i="33"/>
  <c r="D77" i="33"/>
  <c r="D76" i="33"/>
  <c r="D75" i="33"/>
  <c r="D66" i="33"/>
  <c r="D64" i="33"/>
  <c r="D61" i="33"/>
  <c r="D59" i="33"/>
  <c r="D58" i="33"/>
  <c r="D57" i="33"/>
  <c r="D52" i="33"/>
  <c r="D51" i="33"/>
  <c r="D50" i="33"/>
  <c r="D49" i="33"/>
  <c r="AN46" i="33"/>
  <c r="AM46" i="33"/>
  <c r="AL46" i="33"/>
  <c r="AK46" i="33"/>
  <c r="AJ46" i="33"/>
  <c r="AI46" i="33"/>
  <c r="AH46" i="33"/>
  <c r="AG46" i="33"/>
  <c r="AF46" i="33"/>
  <c r="AE46" i="33"/>
  <c r="AD46" i="33"/>
  <c r="AC46" i="33"/>
  <c r="AB46" i="33"/>
  <c r="AA46" i="33"/>
  <c r="Z46" i="33"/>
  <c r="Y46" i="33"/>
  <c r="D46" i="33" s="1"/>
  <c r="X46" i="33"/>
  <c r="W46" i="33"/>
  <c r="V46" i="33"/>
  <c r="U46" i="33"/>
  <c r="T46" i="33"/>
  <c r="D44" i="33"/>
  <c r="AN1" i="33"/>
  <c r="AM1" i="33"/>
  <c r="AL1" i="33"/>
  <c r="AK1" i="33"/>
  <c r="AJ1" i="33"/>
  <c r="AI1" i="33"/>
  <c r="AH1" i="33"/>
  <c r="AG1" i="33"/>
  <c r="AF1" i="33"/>
  <c r="AE1" i="33"/>
  <c r="AD1" i="33"/>
  <c r="AC1" i="33"/>
  <c r="AB1" i="33"/>
  <c r="AA1" i="33"/>
  <c r="Z1" i="33"/>
  <c r="Y1" i="33"/>
  <c r="X1" i="33"/>
  <c r="W1" i="33"/>
  <c r="V1" i="33"/>
  <c r="U1" i="33"/>
  <c r="T1" i="33"/>
  <c r="S1" i="33"/>
  <c r="R1" i="33"/>
  <c r="Q1" i="33"/>
  <c r="P1" i="33"/>
  <c r="O1" i="33"/>
  <c r="N1" i="33"/>
  <c r="M1" i="33"/>
  <c r="L1" i="33"/>
  <c r="K1" i="33"/>
  <c r="J1" i="33"/>
  <c r="I1" i="33"/>
  <c r="H1" i="33"/>
  <c r="G1" i="33"/>
  <c r="F1" i="33"/>
  <c r="E1" i="33"/>
  <c r="D86" i="32"/>
  <c r="D77" i="32"/>
  <c r="D76" i="32"/>
  <c r="D79" i="32" s="1"/>
  <c r="D75" i="32"/>
  <c r="D66" i="32"/>
  <c r="D64" i="32"/>
  <c r="D61" i="32"/>
  <c r="D59" i="32"/>
  <c r="D58" i="32"/>
  <c r="D57" i="32"/>
  <c r="D52" i="32"/>
  <c r="D51" i="32"/>
  <c r="D50" i="32"/>
  <c r="D49" i="32"/>
  <c r="AN46" i="32"/>
  <c r="AM46" i="32"/>
  <c r="AL46" i="32"/>
  <c r="AK46" i="32"/>
  <c r="AJ46" i="32"/>
  <c r="AI46" i="32"/>
  <c r="AH46" i="32"/>
  <c r="AG46" i="32"/>
  <c r="AF46" i="32"/>
  <c r="AE46" i="32"/>
  <c r="AD46" i="32"/>
  <c r="AC46" i="32"/>
  <c r="AB46" i="32"/>
  <c r="AA46" i="32"/>
  <c r="Z46" i="32"/>
  <c r="Y46" i="32"/>
  <c r="X46" i="32"/>
  <c r="W46" i="32"/>
  <c r="V46" i="32"/>
  <c r="U46" i="32"/>
  <c r="T46" i="32"/>
  <c r="D44" i="32"/>
  <c r="AN1" i="32"/>
  <c r="AM1" i="32"/>
  <c r="AL1" i="32"/>
  <c r="AK1" i="32"/>
  <c r="AJ1" i="32"/>
  <c r="AI1" i="32"/>
  <c r="AH1" i="32"/>
  <c r="AG1" i="32"/>
  <c r="AF1" i="32"/>
  <c r="AE1" i="32"/>
  <c r="AD1" i="32"/>
  <c r="AC1" i="32"/>
  <c r="AB1" i="32"/>
  <c r="AA1" i="32"/>
  <c r="Z1" i="32"/>
  <c r="Y1" i="32"/>
  <c r="X1" i="32"/>
  <c r="W1" i="32"/>
  <c r="V1" i="32"/>
  <c r="U1" i="32"/>
  <c r="T1" i="32"/>
  <c r="S1" i="32"/>
  <c r="R1" i="32"/>
  <c r="Q1" i="32"/>
  <c r="P1" i="32"/>
  <c r="O1" i="32"/>
  <c r="N1" i="32"/>
  <c r="M1" i="32"/>
  <c r="L1" i="32"/>
  <c r="K1" i="32"/>
  <c r="J1" i="32"/>
  <c r="I1" i="32"/>
  <c r="H1" i="32"/>
  <c r="G1" i="32"/>
  <c r="F1" i="32"/>
  <c r="E1" i="32"/>
  <c r="D86" i="31"/>
  <c r="D77" i="31"/>
  <c r="D76" i="31"/>
  <c r="D75" i="31"/>
  <c r="D79" i="31" s="1"/>
  <c r="D66" i="31"/>
  <c r="D64" i="31"/>
  <c r="D61" i="31"/>
  <c r="D59" i="31"/>
  <c r="D58" i="31"/>
  <c r="D57" i="31"/>
  <c r="D52" i="31"/>
  <c r="D51" i="31"/>
  <c r="D50" i="31"/>
  <c r="D49" i="31"/>
  <c r="AN46" i="31"/>
  <c r="AM46" i="31"/>
  <c r="AL46" i="31"/>
  <c r="AK46" i="31"/>
  <c r="AJ46" i="31"/>
  <c r="AI46" i="31"/>
  <c r="AH46" i="31"/>
  <c r="AG46" i="31"/>
  <c r="AF46" i="31"/>
  <c r="AE46" i="31"/>
  <c r="AD46" i="31"/>
  <c r="AC46" i="31"/>
  <c r="AB46" i="31"/>
  <c r="AA46" i="31"/>
  <c r="Z46" i="31"/>
  <c r="Y46" i="31"/>
  <c r="X46" i="31"/>
  <c r="W46" i="31"/>
  <c r="V46" i="31"/>
  <c r="U46" i="31"/>
  <c r="T46" i="31"/>
  <c r="D44" i="31"/>
  <c r="AN1" i="31"/>
  <c r="AM1" i="31"/>
  <c r="AL1" i="31"/>
  <c r="AK1" i="31"/>
  <c r="AJ1" i="31"/>
  <c r="AI1" i="31"/>
  <c r="AH1" i="31"/>
  <c r="AG1" i="31"/>
  <c r="AF1" i="31"/>
  <c r="AE1" i="31"/>
  <c r="AD1" i="31"/>
  <c r="AC1" i="31"/>
  <c r="AB1" i="31"/>
  <c r="AA1" i="31"/>
  <c r="Z1" i="31"/>
  <c r="Y1" i="31"/>
  <c r="X1" i="31"/>
  <c r="W1" i="31"/>
  <c r="V1" i="31"/>
  <c r="U1" i="31"/>
  <c r="T1" i="31"/>
  <c r="S1" i="31"/>
  <c r="R1" i="31"/>
  <c r="Q1" i="31"/>
  <c r="P1" i="31"/>
  <c r="O1" i="31"/>
  <c r="N1" i="31"/>
  <c r="M1" i="31"/>
  <c r="L1" i="31"/>
  <c r="K1" i="31"/>
  <c r="J1" i="31"/>
  <c r="I1" i="31"/>
  <c r="H1" i="31"/>
  <c r="G1" i="31"/>
  <c r="F1" i="31"/>
  <c r="E1" i="31"/>
  <c r="D86" i="30"/>
  <c r="D77" i="30"/>
  <c r="D79" i="30" s="1"/>
  <c r="D76" i="30"/>
  <c r="D75" i="30"/>
  <c r="D66" i="30"/>
  <c r="D64" i="30"/>
  <c r="D61" i="30"/>
  <c r="D59" i="30"/>
  <c r="D58" i="30"/>
  <c r="D57" i="30"/>
  <c r="D52" i="30"/>
  <c r="D51" i="30"/>
  <c r="D50" i="30"/>
  <c r="D49" i="30"/>
  <c r="AN46" i="30"/>
  <c r="AM46" i="30"/>
  <c r="AL46" i="30"/>
  <c r="AK46" i="30"/>
  <c r="AJ46" i="30"/>
  <c r="AI46" i="30"/>
  <c r="AH46" i="30"/>
  <c r="AG46" i="30"/>
  <c r="AF46" i="30"/>
  <c r="AE46" i="30"/>
  <c r="AD46" i="30"/>
  <c r="AC46" i="30"/>
  <c r="AB46" i="30"/>
  <c r="AA46" i="30"/>
  <c r="Z46" i="30"/>
  <c r="Y46" i="30"/>
  <c r="X46" i="30"/>
  <c r="W46" i="30"/>
  <c r="V46" i="30"/>
  <c r="U46" i="30"/>
  <c r="T46" i="30"/>
  <c r="D44" i="30"/>
  <c r="AN1" i="30"/>
  <c r="AM1" i="30"/>
  <c r="AL1" i="30"/>
  <c r="AK1" i="30"/>
  <c r="AJ1" i="30"/>
  <c r="AI1" i="30"/>
  <c r="AH1" i="30"/>
  <c r="AG1" i="30"/>
  <c r="AF1" i="30"/>
  <c r="AE1" i="30"/>
  <c r="AD1" i="30"/>
  <c r="AC1" i="30"/>
  <c r="AB1" i="30"/>
  <c r="AA1" i="30"/>
  <c r="Z1" i="30"/>
  <c r="Y1" i="30"/>
  <c r="X1" i="30"/>
  <c r="W1" i="30"/>
  <c r="V1" i="30"/>
  <c r="U1" i="30"/>
  <c r="T1" i="30"/>
  <c r="S1" i="30"/>
  <c r="R1" i="30"/>
  <c r="Q1" i="30"/>
  <c r="P1" i="30"/>
  <c r="O1" i="30"/>
  <c r="N1" i="30"/>
  <c r="M1" i="30"/>
  <c r="L1" i="30"/>
  <c r="K1" i="30"/>
  <c r="J1" i="30"/>
  <c r="I1" i="30"/>
  <c r="H1" i="30"/>
  <c r="G1" i="30"/>
  <c r="F1" i="30"/>
  <c r="E1" i="30"/>
  <c r="D86" i="29"/>
  <c r="D77" i="29"/>
  <c r="D76" i="29"/>
  <c r="D75" i="29"/>
  <c r="D66" i="29"/>
  <c r="D64" i="29"/>
  <c r="D61" i="29"/>
  <c r="D59" i="29"/>
  <c r="D58" i="29"/>
  <c r="D57" i="29"/>
  <c r="D52" i="29"/>
  <c r="D51" i="29"/>
  <c r="D50" i="29"/>
  <c r="D49" i="29"/>
  <c r="AN46" i="29"/>
  <c r="AM46" i="29"/>
  <c r="AL46" i="29"/>
  <c r="AK46" i="29"/>
  <c r="AJ46" i="29"/>
  <c r="AI46" i="29"/>
  <c r="AH46" i="29"/>
  <c r="AG46" i="29"/>
  <c r="AF46" i="29"/>
  <c r="AE46" i="29"/>
  <c r="AD46" i="29"/>
  <c r="AC46" i="29"/>
  <c r="AB46" i="29"/>
  <c r="AA46" i="29"/>
  <c r="Z46" i="29"/>
  <c r="Y46" i="29"/>
  <c r="X46" i="29"/>
  <c r="W46" i="29"/>
  <c r="V46" i="29"/>
  <c r="U46" i="29"/>
  <c r="T46" i="29"/>
  <c r="D44" i="29"/>
  <c r="AN1" i="29"/>
  <c r="AM1" i="29"/>
  <c r="AL1" i="29"/>
  <c r="AK1" i="29"/>
  <c r="AJ1" i="29"/>
  <c r="AI1" i="29"/>
  <c r="AH1" i="29"/>
  <c r="AG1" i="29"/>
  <c r="AF1" i="29"/>
  <c r="AE1" i="29"/>
  <c r="AD1" i="29"/>
  <c r="AC1" i="29"/>
  <c r="AB1" i="29"/>
  <c r="AA1" i="29"/>
  <c r="Z1" i="29"/>
  <c r="Y1" i="29"/>
  <c r="X1" i="29"/>
  <c r="W1" i="29"/>
  <c r="V1" i="29"/>
  <c r="U1" i="29"/>
  <c r="T1" i="29"/>
  <c r="S1" i="29"/>
  <c r="R1" i="29"/>
  <c r="Q1" i="29"/>
  <c r="P1" i="29"/>
  <c r="O1" i="29"/>
  <c r="N1" i="29"/>
  <c r="M1" i="29"/>
  <c r="L1" i="29"/>
  <c r="K1" i="29"/>
  <c r="J1" i="29"/>
  <c r="I1" i="29"/>
  <c r="H1" i="29"/>
  <c r="G1" i="29"/>
  <c r="F1" i="29"/>
  <c r="E1" i="29"/>
  <c r="D86" i="28"/>
  <c r="D77" i="28"/>
  <c r="D76" i="28"/>
  <c r="D75" i="28"/>
  <c r="D79" i="28" s="1"/>
  <c r="D66" i="28"/>
  <c r="D64" i="28"/>
  <c r="D61" i="28"/>
  <c r="D59" i="28"/>
  <c r="D58" i="28"/>
  <c r="D57" i="28"/>
  <c r="D52" i="28"/>
  <c r="D51" i="28"/>
  <c r="D50" i="28"/>
  <c r="D49" i="28"/>
  <c r="AN46" i="28"/>
  <c r="AM46" i="28"/>
  <c r="AL46" i="28"/>
  <c r="AK46" i="28"/>
  <c r="AJ46" i="28"/>
  <c r="AI46" i="28"/>
  <c r="AH46" i="28"/>
  <c r="AG46" i="28"/>
  <c r="AF46" i="28"/>
  <c r="AE46" i="28"/>
  <c r="AD46" i="28"/>
  <c r="AC46" i="28"/>
  <c r="AB46" i="28"/>
  <c r="AA46" i="28"/>
  <c r="Z46" i="28"/>
  <c r="Y46" i="28"/>
  <c r="X46" i="28"/>
  <c r="W46" i="28"/>
  <c r="V46" i="28"/>
  <c r="U46" i="28"/>
  <c r="T46" i="28"/>
  <c r="D44" i="28"/>
  <c r="AN1" i="28"/>
  <c r="AM1" i="28"/>
  <c r="AL1" i="28"/>
  <c r="AK1" i="28"/>
  <c r="AJ1" i="28"/>
  <c r="AI1" i="28"/>
  <c r="AH1" i="28"/>
  <c r="AG1" i="28"/>
  <c r="AF1" i="28"/>
  <c r="AE1" i="28"/>
  <c r="AD1" i="28"/>
  <c r="AC1" i="28"/>
  <c r="AB1" i="28"/>
  <c r="AA1" i="28"/>
  <c r="Z1" i="28"/>
  <c r="Y1" i="28"/>
  <c r="X1" i="28"/>
  <c r="W1" i="28"/>
  <c r="V1" i="28"/>
  <c r="U1" i="28"/>
  <c r="T1" i="28"/>
  <c r="S1" i="28"/>
  <c r="R1" i="28"/>
  <c r="Q1" i="28"/>
  <c r="P1" i="28"/>
  <c r="O1" i="28"/>
  <c r="N1" i="28"/>
  <c r="M1" i="28"/>
  <c r="L1" i="28"/>
  <c r="K1" i="28"/>
  <c r="J1" i="28"/>
  <c r="I1" i="28"/>
  <c r="H1" i="28"/>
  <c r="G1" i="28"/>
  <c r="F1" i="28"/>
  <c r="E1" i="28"/>
  <c r="D86" i="27"/>
  <c r="D77" i="27"/>
  <c r="D76" i="27"/>
  <c r="D75" i="27"/>
  <c r="D66" i="27"/>
  <c r="D64" i="27"/>
  <c r="D61" i="27"/>
  <c r="D59" i="27"/>
  <c r="D58" i="27"/>
  <c r="D57" i="27"/>
  <c r="D52" i="27"/>
  <c r="D51" i="27"/>
  <c r="D50" i="27"/>
  <c r="D49" i="27"/>
  <c r="AN46" i="27"/>
  <c r="AM46" i="27"/>
  <c r="AL46" i="27"/>
  <c r="AK46" i="27"/>
  <c r="AJ46" i="27"/>
  <c r="AI46" i="27"/>
  <c r="AH46" i="27"/>
  <c r="AG46" i="27"/>
  <c r="AF46" i="27"/>
  <c r="AE46" i="27"/>
  <c r="AD46" i="27"/>
  <c r="AC46" i="27"/>
  <c r="AB46" i="27"/>
  <c r="AA46" i="27"/>
  <c r="Z46" i="27"/>
  <c r="Y46" i="27"/>
  <c r="X46" i="27"/>
  <c r="W46" i="27"/>
  <c r="V46" i="27"/>
  <c r="U46" i="27"/>
  <c r="T46" i="27"/>
  <c r="D44" i="27"/>
  <c r="AN1" i="27"/>
  <c r="AM1" i="27"/>
  <c r="AL1" i="27"/>
  <c r="AK1" i="27"/>
  <c r="AJ1" i="27"/>
  <c r="AI1" i="27"/>
  <c r="AH1" i="27"/>
  <c r="AG1" i="27"/>
  <c r="AF1" i="27"/>
  <c r="AE1" i="27"/>
  <c r="AD1" i="27"/>
  <c r="AC1" i="27"/>
  <c r="AB1" i="27"/>
  <c r="AA1" i="27"/>
  <c r="Z1" i="27"/>
  <c r="Y1" i="27"/>
  <c r="X1" i="27"/>
  <c r="W1" i="27"/>
  <c r="V1" i="27"/>
  <c r="U1" i="27"/>
  <c r="T1" i="27"/>
  <c r="S1" i="27"/>
  <c r="R1" i="27"/>
  <c r="Q1" i="27"/>
  <c r="P1" i="27"/>
  <c r="O1" i="27"/>
  <c r="N1" i="27"/>
  <c r="M1" i="27"/>
  <c r="L1" i="27"/>
  <c r="K1" i="27"/>
  <c r="J1" i="27"/>
  <c r="I1" i="27"/>
  <c r="H1" i="27"/>
  <c r="G1" i="27"/>
  <c r="F1" i="27"/>
  <c r="E1" i="27"/>
  <c r="D86" i="26"/>
  <c r="D77" i="26"/>
  <c r="D79" i="26" s="1"/>
  <c r="D76" i="26"/>
  <c r="D75" i="26"/>
  <c r="D66" i="26"/>
  <c r="D64" i="26"/>
  <c r="D61" i="26"/>
  <c r="D59" i="26"/>
  <c r="D58" i="26"/>
  <c r="D57" i="26"/>
  <c r="D52" i="26"/>
  <c r="D51" i="26"/>
  <c r="D50" i="26"/>
  <c r="D49" i="26"/>
  <c r="AN46" i="26"/>
  <c r="AM46" i="26"/>
  <c r="AL46" i="26"/>
  <c r="AK46" i="26"/>
  <c r="AJ46" i="26"/>
  <c r="AI46" i="26"/>
  <c r="AH46" i="26"/>
  <c r="AG46" i="26"/>
  <c r="AF46" i="26"/>
  <c r="AE46" i="26"/>
  <c r="AD46" i="26"/>
  <c r="AC46" i="26"/>
  <c r="AB46" i="26"/>
  <c r="AA46" i="26"/>
  <c r="Z46" i="26"/>
  <c r="Y46" i="26"/>
  <c r="X46" i="26"/>
  <c r="W46" i="26"/>
  <c r="V46" i="26"/>
  <c r="U46" i="26"/>
  <c r="T46" i="26"/>
  <c r="D44" i="26"/>
  <c r="AN1" i="26"/>
  <c r="AM1" i="26"/>
  <c r="AL1" i="26"/>
  <c r="AK1" i="26"/>
  <c r="AJ1" i="26"/>
  <c r="AI1" i="26"/>
  <c r="AH1" i="26"/>
  <c r="AG1" i="26"/>
  <c r="AF1" i="26"/>
  <c r="AE1" i="26"/>
  <c r="AD1" i="26"/>
  <c r="AC1" i="26"/>
  <c r="AB1" i="26"/>
  <c r="AA1" i="26"/>
  <c r="Z1" i="26"/>
  <c r="Y1" i="26"/>
  <c r="X1" i="26"/>
  <c r="W1" i="26"/>
  <c r="V1" i="26"/>
  <c r="U1" i="26"/>
  <c r="T1" i="26"/>
  <c r="S1" i="26"/>
  <c r="R1" i="26"/>
  <c r="Q1" i="26"/>
  <c r="P1" i="26"/>
  <c r="O1" i="26"/>
  <c r="N1" i="26"/>
  <c r="M1" i="26"/>
  <c r="L1" i="26"/>
  <c r="K1" i="26"/>
  <c r="J1" i="26"/>
  <c r="I1" i="26"/>
  <c r="H1" i="26"/>
  <c r="G1" i="26"/>
  <c r="F1" i="26"/>
  <c r="E1" i="26"/>
  <c r="D86" i="23"/>
  <c r="D77" i="23"/>
  <c r="D76" i="23"/>
  <c r="D75" i="23"/>
  <c r="D66" i="23"/>
  <c r="D64" i="23"/>
  <c r="D61" i="23"/>
  <c r="D59" i="23"/>
  <c r="D58" i="23"/>
  <c r="D57" i="23"/>
  <c r="D52" i="23"/>
  <c r="D51" i="23"/>
  <c r="D50" i="23"/>
  <c r="D49" i="23"/>
  <c r="AN46" i="23"/>
  <c r="AM46" i="23"/>
  <c r="AL46" i="23"/>
  <c r="AK46" i="23"/>
  <c r="AJ46" i="23"/>
  <c r="AI46" i="23"/>
  <c r="AH46" i="23"/>
  <c r="AG46" i="23"/>
  <c r="AF46" i="23"/>
  <c r="AE46" i="23"/>
  <c r="AD46" i="23"/>
  <c r="AC46" i="23"/>
  <c r="AB46" i="23"/>
  <c r="AA46" i="23"/>
  <c r="Z46" i="23"/>
  <c r="Y46" i="23"/>
  <c r="X46" i="23"/>
  <c r="W46" i="23"/>
  <c r="V46" i="23"/>
  <c r="U46" i="23"/>
  <c r="T46" i="23"/>
  <c r="D44" i="23"/>
  <c r="AN1" i="23"/>
  <c r="AM1" i="23"/>
  <c r="AL1" i="23"/>
  <c r="AK1" i="23"/>
  <c r="AJ1" i="23"/>
  <c r="AI1" i="23"/>
  <c r="AH1" i="23"/>
  <c r="AG1" i="23"/>
  <c r="AF1" i="23"/>
  <c r="AE1" i="23"/>
  <c r="AD1" i="23"/>
  <c r="AC1" i="23"/>
  <c r="AB1" i="23"/>
  <c r="AA1" i="23"/>
  <c r="Z1" i="23"/>
  <c r="Y1" i="23"/>
  <c r="X1" i="23"/>
  <c r="W1" i="23"/>
  <c r="V1" i="23"/>
  <c r="U1" i="23"/>
  <c r="T1" i="23"/>
  <c r="S1" i="23"/>
  <c r="R1" i="23"/>
  <c r="Q1" i="23"/>
  <c r="P1" i="23"/>
  <c r="O1" i="23"/>
  <c r="N1" i="23"/>
  <c r="M1" i="23"/>
  <c r="L1" i="23"/>
  <c r="K1" i="23"/>
  <c r="J1" i="23"/>
  <c r="I1" i="23"/>
  <c r="H1" i="23"/>
  <c r="G1" i="23"/>
  <c r="F1" i="23"/>
  <c r="E1" i="23"/>
  <c r="D86" i="22"/>
  <c r="D77" i="22"/>
  <c r="D76" i="22"/>
  <c r="D75" i="22"/>
  <c r="D66" i="22"/>
  <c r="D64" i="22"/>
  <c r="D61" i="22"/>
  <c r="D59" i="22"/>
  <c r="D58" i="22"/>
  <c r="D57" i="22"/>
  <c r="D52" i="22"/>
  <c r="D51" i="22"/>
  <c r="D50" i="22"/>
  <c r="D49" i="22"/>
  <c r="AN46" i="22"/>
  <c r="AM46" i="22"/>
  <c r="AL46" i="22"/>
  <c r="AK46" i="22"/>
  <c r="AJ46" i="22"/>
  <c r="AI46" i="22"/>
  <c r="AH46" i="22"/>
  <c r="AG46" i="22"/>
  <c r="AF46" i="22"/>
  <c r="AE46" i="22"/>
  <c r="AD46" i="22"/>
  <c r="AC46" i="22"/>
  <c r="AB46" i="22"/>
  <c r="AA46" i="22"/>
  <c r="Z46" i="22"/>
  <c r="D46" i="22" s="1"/>
  <c r="Y46" i="22"/>
  <c r="X46" i="22"/>
  <c r="W46" i="22"/>
  <c r="V46" i="22"/>
  <c r="U46" i="22"/>
  <c r="T46" i="22"/>
  <c r="D44" i="22"/>
  <c r="AN1" i="22"/>
  <c r="AM1" i="22"/>
  <c r="AL1" i="22"/>
  <c r="AK1" i="22"/>
  <c r="AJ1" i="22"/>
  <c r="AI1" i="22"/>
  <c r="AH1" i="22"/>
  <c r="AG1" i="22"/>
  <c r="AF1" i="22"/>
  <c r="AE1" i="22"/>
  <c r="AD1" i="22"/>
  <c r="AC1" i="22"/>
  <c r="AB1" i="22"/>
  <c r="AA1" i="22"/>
  <c r="Z1" i="22"/>
  <c r="Y1" i="22"/>
  <c r="X1" i="22"/>
  <c r="W1" i="22"/>
  <c r="V1" i="22"/>
  <c r="U1" i="22"/>
  <c r="T1" i="22"/>
  <c r="S1" i="22"/>
  <c r="R1" i="22"/>
  <c r="Q1" i="22"/>
  <c r="P1" i="22"/>
  <c r="O1" i="22"/>
  <c r="N1" i="22"/>
  <c r="M1" i="22"/>
  <c r="L1" i="22"/>
  <c r="K1" i="22"/>
  <c r="J1" i="22"/>
  <c r="I1" i="22"/>
  <c r="H1" i="22"/>
  <c r="G1" i="22"/>
  <c r="F1" i="22"/>
  <c r="E1" i="22"/>
  <c r="D46" i="28" l="1"/>
  <c r="D46" i="31"/>
  <c r="D46" i="32"/>
  <c r="D79" i="27"/>
  <c r="D79" i="39"/>
  <c r="D79" i="34"/>
  <c r="D79" i="36"/>
  <c r="D79" i="37"/>
  <c r="D46" i="27"/>
  <c r="D46" i="29"/>
  <c r="D46" i="30"/>
  <c r="D46" i="37"/>
  <c r="D46" i="39"/>
  <c r="D46" i="36"/>
  <c r="D79" i="35"/>
  <c r="D46" i="35"/>
  <c r="D79" i="33"/>
  <c r="D46" i="23"/>
  <c r="D79" i="29"/>
  <c r="D46" i="26"/>
  <c r="G25" i="13"/>
  <c r="G27" i="13" s="1"/>
  <c r="G23" i="13"/>
  <c r="D6" i="15"/>
  <c r="E6" i="15" s="1"/>
  <c r="F6" i="15" s="1"/>
  <c r="D5" i="15"/>
  <c r="E5" i="15" s="1"/>
  <c r="F5" i="15" s="1"/>
  <c r="D4" i="15"/>
  <c r="E4" i="15" s="1"/>
  <c r="F4" i="15" s="1"/>
  <c r="C6" i="15"/>
  <c r="C5" i="15"/>
  <c r="C4" i="15"/>
  <c r="C3" i="15"/>
  <c r="D3" i="15" s="1"/>
  <c r="E3" i="15" s="1"/>
  <c r="F3" i="15" s="1"/>
  <c r="H10" i="13" l="1"/>
  <c r="H9" i="13"/>
  <c r="H8" i="13" l="1"/>
  <c r="E9" i="13" l="1"/>
  <c r="H7" i="13"/>
  <c r="E8" i="13" s="1"/>
  <c r="H6" i="13"/>
  <c r="E7" i="13" l="1"/>
  <c r="H5" i="13"/>
  <c r="G4" i="13"/>
  <c r="H3" i="13" l="1"/>
  <c r="G2" i="13"/>
  <c r="G16" i="13" s="1"/>
  <c r="G52" i="21" l="1"/>
  <c r="C51" i="21"/>
  <c r="J7" i="15" l="1"/>
  <c r="I7" i="15"/>
  <c r="K7" i="15"/>
  <c r="M7" i="15" l="1"/>
  <c r="G53" i="21"/>
  <c r="D51" i="21"/>
  <c r="G51" i="21" s="1"/>
  <c r="E51" i="21"/>
  <c r="F51" i="21"/>
  <c r="A4" i="21"/>
  <c r="A5" i="21"/>
  <c r="A6" i="21"/>
  <c r="A7" i="21"/>
  <c r="A9" i="21"/>
  <c r="A10" i="21"/>
  <c r="A11" i="21"/>
  <c r="A12" i="21"/>
  <c r="A13" i="21"/>
  <c r="A14" i="21"/>
  <c r="A15" i="21"/>
  <c r="A16" i="21"/>
  <c r="A17" i="21"/>
  <c r="A18" i="21"/>
  <c r="A20" i="21"/>
  <c r="A21" i="21"/>
  <c r="A22" i="21"/>
  <c r="A23" i="21"/>
  <c r="A24" i="21"/>
  <c r="A26" i="21"/>
  <c r="A27" i="21"/>
  <c r="A28" i="21"/>
  <c r="A29" i="21"/>
  <c r="A30" i="21"/>
  <c r="A31" i="21"/>
  <c r="A33" i="21"/>
  <c r="A34" i="21"/>
  <c r="A35" i="21"/>
  <c r="A36" i="21"/>
  <c r="A38" i="21"/>
  <c r="A39" i="21"/>
  <c r="A40" i="21"/>
  <c r="A41" i="21"/>
  <c r="A42" i="21"/>
  <c r="A43" i="21"/>
  <c r="A3" i="21"/>
  <c r="D86" i="20"/>
  <c r="D77" i="20"/>
  <c r="D76" i="20"/>
  <c r="D75" i="20"/>
  <c r="D66" i="20"/>
  <c r="D64" i="20"/>
  <c r="D61" i="20"/>
  <c r="D59" i="20"/>
  <c r="D58" i="20"/>
  <c r="D57" i="20"/>
  <c r="D52" i="20"/>
  <c r="D51" i="20"/>
  <c r="D50" i="20"/>
  <c r="D49" i="20"/>
  <c r="AN46" i="20"/>
  <c r="AM46" i="20"/>
  <c r="AL46" i="20"/>
  <c r="AK46" i="20"/>
  <c r="AJ46" i="20"/>
  <c r="AI46" i="20"/>
  <c r="AH46" i="20"/>
  <c r="AG46" i="20"/>
  <c r="AF46" i="20"/>
  <c r="AE46" i="20"/>
  <c r="AD46" i="20"/>
  <c r="AC46" i="20"/>
  <c r="AB46" i="20"/>
  <c r="AA46" i="20"/>
  <c r="Z46" i="20"/>
  <c r="Y46" i="20"/>
  <c r="X46" i="20"/>
  <c r="W46" i="20"/>
  <c r="V46" i="20"/>
  <c r="U46" i="20"/>
  <c r="T46" i="20"/>
  <c r="D44" i="20"/>
  <c r="AN1" i="20"/>
  <c r="AM1" i="20"/>
  <c r="AL1" i="20"/>
  <c r="AK1" i="20"/>
  <c r="AJ1" i="20"/>
  <c r="AI1" i="20"/>
  <c r="AH1" i="20"/>
  <c r="AG1" i="20"/>
  <c r="AF1" i="20"/>
  <c r="AE1" i="20"/>
  <c r="AD1" i="20"/>
  <c r="AC1" i="20"/>
  <c r="AB1" i="20"/>
  <c r="AA1" i="20"/>
  <c r="Z1" i="20"/>
  <c r="Y1" i="20"/>
  <c r="X1" i="20"/>
  <c r="W1" i="20"/>
  <c r="V1" i="20"/>
  <c r="U1" i="20"/>
  <c r="T1" i="20"/>
  <c r="S1" i="20"/>
  <c r="R1" i="20"/>
  <c r="Q1" i="20"/>
  <c r="P1" i="20"/>
  <c r="O1" i="20"/>
  <c r="N1" i="20"/>
  <c r="M1" i="20"/>
  <c r="L1" i="20"/>
  <c r="K1" i="20"/>
  <c r="J1" i="20"/>
  <c r="I1" i="20"/>
  <c r="H1" i="20"/>
  <c r="G1" i="20"/>
  <c r="F1" i="20"/>
  <c r="E1" i="20"/>
  <c r="D86" i="19"/>
  <c r="D77" i="19"/>
  <c r="D76" i="19"/>
  <c r="D75" i="19"/>
  <c r="D66" i="19"/>
  <c r="D64" i="19"/>
  <c r="D61" i="19"/>
  <c r="D59" i="19"/>
  <c r="D58" i="19"/>
  <c r="D57" i="19"/>
  <c r="D52" i="19"/>
  <c r="D51" i="19"/>
  <c r="D50" i="19"/>
  <c r="D49" i="19"/>
  <c r="AN46" i="19"/>
  <c r="AM46" i="19"/>
  <c r="AL46" i="19"/>
  <c r="AK46" i="19"/>
  <c r="AJ46" i="19"/>
  <c r="AI46" i="19"/>
  <c r="AH46" i="19"/>
  <c r="AG46" i="19"/>
  <c r="AF46" i="19"/>
  <c r="AE46" i="19"/>
  <c r="AD46" i="19"/>
  <c r="AC46" i="19"/>
  <c r="AB46" i="19"/>
  <c r="AA46" i="19"/>
  <c r="Z46" i="19"/>
  <c r="Y46" i="19"/>
  <c r="X46" i="19"/>
  <c r="W46" i="19"/>
  <c r="V46" i="19"/>
  <c r="U46" i="19"/>
  <c r="T46" i="19"/>
  <c r="D44" i="19"/>
  <c r="AN1" i="19"/>
  <c r="AM1" i="19"/>
  <c r="AL1" i="19"/>
  <c r="AK1" i="19"/>
  <c r="AJ1" i="19"/>
  <c r="AI1" i="19"/>
  <c r="AH1" i="19"/>
  <c r="AG1" i="19"/>
  <c r="AF1" i="19"/>
  <c r="AE1" i="19"/>
  <c r="AD1" i="19"/>
  <c r="AC1" i="19"/>
  <c r="AB1" i="19"/>
  <c r="AA1" i="19"/>
  <c r="Z1" i="19"/>
  <c r="Y1" i="19"/>
  <c r="X1" i="19"/>
  <c r="W1" i="19"/>
  <c r="V1" i="19"/>
  <c r="U1" i="19"/>
  <c r="T1" i="19"/>
  <c r="S1" i="19"/>
  <c r="R1" i="19"/>
  <c r="Q1" i="19"/>
  <c r="P1" i="19"/>
  <c r="O1" i="19"/>
  <c r="N1" i="19"/>
  <c r="M1" i="19"/>
  <c r="L1" i="19"/>
  <c r="K1" i="19"/>
  <c r="J1" i="19"/>
  <c r="I1" i="19"/>
  <c r="H1" i="19"/>
  <c r="G1" i="19"/>
  <c r="F1" i="19"/>
  <c r="E1" i="19"/>
  <c r="D86" i="18"/>
  <c r="D77" i="18"/>
  <c r="D76" i="18"/>
  <c r="D75" i="18"/>
  <c r="D66" i="18"/>
  <c r="D64" i="18"/>
  <c r="D61" i="18"/>
  <c r="D59" i="18"/>
  <c r="D58" i="18"/>
  <c r="D57" i="18"/>
  <c r="D52" i="18"/>
  <c r="D51" i="18"/>
  <c r="D50" i="18"/>
  <c r="D49" i="18"/>
  <c r="AN46" i="18"/>
  <c r="AM46" i="18"/>
  <c r="AL46" i="18"/>
  <c r="AK46" i="18"/>
  <c r="AJ46" i="18"/>
  <c r="AI46" i="18"/>
  <c r="AH46" i="18"/>
  <c r="AG46" i="18"/>
  <c r="AF46" i="18"/>
  <c r="AE46" i="18"/>
  <c r="AD46" i="18"/>
  <c r="AC46" i="18"/>
  <c r="AB46" i="18"/>
  <c r="AA46" i="18"/>
  <c r="Z46" i="18"/>
  <c r="Y46" i="18"/>
  <c r="X46" i="18"/>
  <c r="W46" i="18"/>
  <c r="V46" i="18"/>
  <c r="U46" i="18"/>
  <c r="T46" i="18"/>
  <c r="D44" i="18"/>
  <c r="AN1" i="18"/>
  <c r="AM1" i="18"/>
  <c r="AL1" i="18"/>
  <c r="AK1" i="18"/>
  <c r="AJ1" i="18"/>
  <c r="AI1" i="18"/>
  <c r="AH1" i="18"/>
  <c r="AG1" i="18"/>
  <c r="AF1" i="18"/>
  <c r="AE1" i="18"/>
  <c r="AD1" i="18"/>
  <c r="AC1" i="18"/>
  <c r="AB1" i="18"/>
  <c r="AA1" i="18"/>
  <c r="Z1" i="18"/>
  <c r="Y1" i="18"/>
  <c r="X1" i="18"/>
  <c r="W1" i="18"/>
  <c r="V1" i="18"/>
  <c r="U1" i="18"/>
  <c r="T1" i="18"/>
  <c r="S1" i="18"/>
  <c r="R1" i="18"/>
  <c r="Q1" i="18"/>
  <c r="P1" i="18"/>
  <c r="O1" i="18"/>
  <c r="N1" i="18"/>
  <c r="M1" i="18"/>
  <c r="L1" i="18"/>
  <c r="K1" i="18"/>
  <c r="J1" i="18"/>
  <c r="I1" i="18"/>
  <c r="H1" i="18"/>
  <c r="G1" i="18"/>
  <c r="F1" i="18"/>
  <c r="E1" i="18"/>
  <c r="E1" i="17"/>
  <c r="F1" i="17"/>
  <c r="G1" i="17"/>
  <c r="H1" i="17"/>
  <c r="I1" i="17"/>
  <c r="J1" i="17"/>
  <c r="K1" i="17"/>
  <c r="L1" i="17"/>
  <c r="M1" i="17"/>
  <c r="N1" i="17"/>
  <c r="O1" i="17"/>
  <c r="P1" i="17"/>
  <c r="Q1" i="17"/>
  <c r="R1" i="17"/>
  <c r="S1" i="17"/>
  <c r="T1" i="17"/>
  <c r="U1" i="17"/>
  <c r="V1" i="17"/>
  <c r="W1" i="17"/>
  <c r="X1" i="17"/>
  <c r="Y1" i="17"/>
  <c r="Z1" i="17"/>
  <c r="AA1" i="17"/>
  <c r="AB1" i="17"/>
  <c r="AC1" i="17"/>
  <c r="AD1" i="17"/>
  <c r="AE1" i="17"/>
  <c r="AF1" i="17"/>
  <c r="AG1" i="17"/>
  <c r="AH1" i="17"/>
  <c r="AI1" i="17"/>
  <c r="AJ1" i="17"/>
  <c r="AK1" i="17"/>
  <c r="AL1" i="17"/>
  <c r="AM1" i="17"/>
  <c r="AN1" i="17"/>
  <c r="K8" i="32"/>
  <c r="AD13" i="38"/>
  <c r="F13" i="39"/>
  <c r="AE39" i="31"/>
  <c r="AD17" i="32"/>
  <c r="AC20" i="35"/>
  <c r="K14" i="36"/>
  <c r="AH20" i="36"/>
  <c r="E11" i="32"/>
  <c r="C23" i="39"/>
  <c r="P9" i="35"/>
  <c r="AH70" i="37"/>
  <c r="E60" i="34"/>
  <c r="AJ21" i="23"/>
  <c r="AH19" i="27"/>
  <c r="AB10" i="27"/>
  <c r="U26" i="39"/>
  <c r="G23" i="39"/>
  <c r="T11" i="35"/>
  <c r="T83" i="39"/>
  <c r="F21" i="36"/>
  <c r="AJ18" i="39"/>
  <c r="AL8" i="36"/>
  <c r="N7" i="36"/>
  <c r="S14" i="32"/>
  <c r="M15" i="32"/>
  <c r="M26" i="32"/>
  <c r="AA39" i="23"/>
  <c r="V16" i="37"/>
  <c r="Q17" i="28"/>
  <c r="AG13" i="32"/>
  <c r="AL7" i="29"/>
  <c r="X15" i="30"/>
  <c r="F8" i="36"/>
  <c r="AD20" i="37"/>
  <c r="AJ17" i="34"/>
  <c r="AK7" i="36"/>
  <c r="I7" i="38"/>
  <c r="T10" i="35"/>
  <c r="C23" i="32"/>
  <c r="AF11" i="35"/>
  <c r="L40" i="32"/>
  <c r="S16" i="31"/>
  <c r="P8" i="34"/>
  <c r="AK7" i="39"/>
  <c r="I18" i="34"/>
  <c r="W8" i="34"/>
  <c r="N14" i="35"/>
  <c r="AH18" i="36"/>
  <c r="AJ7" i="33"/>
  <c r="Z9" i="36"/>
  <c r="X17" i="33"/>
  <c r="C24" i="32"/>
  <c r="C14" i="35"/>
  <c r="K33" i="34"/>
  <c r="AM9" i="33"/>
  <c r="V7" i="32"/>
  <c r="J8" i="22"/>
  <c r="AH9" i="31"/>
  <c r="T21" i="23"/>
  <c r="L10" i="27"/>
  <c r="Z16" i="23"/>
  <c r="F10" i="34"/>
  <c r="U10" i="39"/>
  <c r="M15" i="34"/>
  <c r="AG22" i="33"/>
  <c r="C14" i="36"/>
  <c r="N19" i="39"/>
  <c r="X22" i="39"/>
  <c r="N25" i="32"/>
  <c r="AD11" i="36"/>
  <c r="Y11" i="39"/>
  <c r="E9" i="34"/>
  <c r="AD16" i="35"/>
  <c r="U9" i="38"/>
  <c r="U20" i="30"/>
  <c r="S15" i="31"/>
  <c r="V9" i="38"/>
  <c r="AL22" i="31"/>
  <c r="L18" i="30"/>
  <c r="AE13" i="29"/>
  <c r="AK21" i="27"/>
  <c r="C20" i="33"/>
  <c r="C15" i="35"/>
  <c r="AA19" i="37"/>
  <c r="AF7" i="23"/>
  <c r="I12" i="27"/>
  <c r="K20" i="23"/>
  <c r="AI13" i="31"/>
  <c r="AA17" i="33"/>
  <c r="Q9" i="34"/>
  <c r="K14" i="23"/>
  <c r="C21" i="39"/>
  <c r="C14" i="30"/>
  <c r="S15" i="37"/>
  <c r="C20" i="39"/>
  <c r="U7" i="34"/>
  <c r="Z19" i="36"/>
  <c r="L34" i="32"/>
  <c r="C15" i="38"/>
  <c r="Q13" i="38"/>
  <c r="L13" i="33"/>
  <c r="C23" i="37"/>
  <c r="H11" i="38"/>
  <c r="AN17" i="33"/>
  <c r="AC30" i="32"/>
  <c r="AG24" i="34"/>
  <c r="V12" i="37"/>
  <c r="AG20" i="29"/>
  <c r="Q7" i="30"/>
  <c r="F10" i="31"/>
  <c r="AE8" i="36"/>
  <c r="C17" i="28"/>
  <c r="AC7" i="28"/>
  <c r="C15" i="34"/>
  <c r="M21" i="35"/>
  <c r="AD13" i="33"/>
  <c r="AA12" i="39"/>
  <c r="Q15" i="34"/>
  <c r="Z18" i="34"/>
  <c r="P8" i="36"/>
  <c r="R10" i="38"/>
  <c r="C22" i="38"/>
  <c r="C22" i="36"/>
  <c r="AL11" i="36"/>
  <c r="AL17" i="38"/>
  <c r="G71" i="38"/>
  <c r="S12" i="39"/>
  <c r="AK7" i="34"/>
  <c r="AL9" i="36"/>
  <c r="J26" i="30"/>
  <c r="H40" i="35"/>
  <c r="X11" i="35"/>
  <c r="AI21" i="36"/>
  <c r="C13" i="37"/>
  <c r="C26" i="38"/>
  <c r="J9" i="36"/>
  <c r="G7" i="37"/>
  <c r="S25" i="34"/>
  <c r="Z14" i="34"/>
  <c r="AH10" i="38"/>
  <c r="AC7" i="38"/>
  <c r="O7" i="33"/>
  <c r="AB20" i="32"/>
  <c r="AD11" i="38"/>
  <c r="T9" i="35"/>
  <c r="W13" i="31"/>
  <c r="Q7" i="32"/>
  <c r="N13" i="33"/>
  <c r="M20" i="30"/>
  <c r="S10" i="31"/>
  <c r="K8" i="30"/>
  <c r="P10" i="23"/>
  <c r="AK13" i="33"/>
  <c r="F9" i="36"/>
  <c r="S18" i="27"/>
  <c r="V18" i="31"/>
  <c r="AH13" i="38"/>
  <c r="AH23" i="27"/>
  <c r="AG16" i="36"/>
  <c r="C9" i="36"/>
  <c r="L13" i="35"/>
  <c r="AL21" i="32"/>
  <c r="AI15" i="37"/>
  <c r="I14" i="37"/>
  <c r="AN21" i="37"/>
  <c r="Z10" i="36"/>
  <c r="M16" i="36"/>
  <c r="AD8" i="36"/>
  <c r="AH18" i="37"/>
  <c r="C13" i="38"/>
  <c r="N21" i="35"/>
  <c r="AH14" i="36"/>
  <c r="J17" i="30"/>
  <c r="H20" i="39"/>
  <c r="AD23" i="39"/>
  <c r="G70" i="34"/>
  <c r="AI33" i="36"/>
  <c r="X9" i="35"/>
  <c r="Y15" i="34"/>
  <c r="Z33" i="31"/>
  <c r="U18" i="32"/>
  <c r="O7" i="39"/>
  <c r="AM10" i="39"/>
  <c r="AK22" i="32"/>
  <c r="S9" i="33"/>
  <c r="N8" i="36"/>
  <c r="C24" i="26"/>
  <c r="F17" i="35"/>
  <c r="E17" i="38"/>
  <c r="AH7" i="38"/>
  <c r="N17" i="38"/>
  <c r="L17" i="35"/>
  <c r="M13" i="38"/>
  <c r="L7" i="35"/>
  <c r="AN14" i="36"/>
  <c r="P17" i="37"/>
  <c r="N7" i="31"/>
  <c r="G9" i="39"/>
  <c r="C22" i="39"/>
  <c r="AM21" i="36"/>
  <c r="AM8" i="39"/>
  <c r="I9" i="38"/>
  <c r="AK33" i="32"/>
  <c r="AG8" i="27"/>
  <c r="X20" i="39"/>
  <c r="T13" i="38"/>
  <c r="O8" i="39"/>
  <c r="O15" i="31"/>
  <c r="AN16" i="39"/>
  <c r="C21" i="36"/>
  <c r="F15" i="31"/>
  <c r="G7" i="31"/>
  <c r="C19" i="34"/>
  <c r="AM15" i="31"/>
  <c r="R12" i="27"/>
  <c r="W9" i="39"/>
  <c r="Q69" i="32"/>
  <c r="AF11" i="28"/>
  <c r="AC12" i="28"/>
  <c r="X48" i="39"/>
  <c r="C24" i="37"/>
  <c r="AD7" i="36"/>
  <c r="C20" i="35"/>
  <c r="I11" i="38"/>
  <c r="U7" i="38"/>
  <c r="C8" i="35"/>
  <c r="AJ13" i="32"/>
  <c r="AD15" i="32"/>
  <c r="AC10" i="38"/>
  <c r="C8" i="36"/>
  <c r="AM21" i="37"/>
  <c r="AL7" i="36"/>
  <c r="AD10" i="31"/>
  <c r="U11" i="36"/>
  <c r="Y9" i="34"/>
  <c r="AK14" i="31"/>
  <c r="AA12" i="36"/>
  <c r="AM17" i="37"/>
  <c r="S30" i="32"/>
  <c r="E24" i="33"/>
  <c r="Y17" i="38"/>
  <c r="K10" i="33"/>
  <c r="Q10" i="38"/>
  <c r="X10" i="37"/>
  <c r="V13" i="38"/>
  <c r="AH13" i="30"/>
  <c r="AJ8" i="38"/>
  <c r="V15" i="32"/>
  <c r="W10" i="37"/>
  <c r="T18" i="39"/>
  <c r="AE11" i="31"/>
  <c r="P15" i="35"/>
  <c r="AI12" i="36"/>
  <c r="W30" i="31"/>
  <c r="AM13" i="31"/>
  <c r="C18" i="30"/>
  <c r="Q17" i="34"/>
  <c r="AG11" i="38"/>
  <c r="AC13" i="38"/>
  <c r="P14" i="36"/>
  <c r="Y9" i="38"/>
  <c r="C14" i="39"/>
  <c r="C24" i="39"/>
  <c r="O22" i="35"/>
  <c r="N9" i="38"/>
  <c r="U10" i="34"/>
  <c r="AL14" i="33"/>
  <c r="M9" i="32"/>
  <c r="AC11" i="38"/>
  <c r="I13" i="36"/>
  <c r="AB14" i="32"/>
  <c r="AH33" i="27"/>
  <c r="AM16" i="38"/>
  <c r="S34" i="32"/>
  <c r="Q15" i="30"/>
  <c r="C24" i="30"/>
  <c r="C9" i="35"/>
  <c r="I20" i="34"/>
  <c r="X39" i="39"/>
  <c r="N12" i="34"/>
  <c r="AB13" i="39"/>
  <c r="F7" i="34"/>
  <c r="V7" i="30"/>
  <c r="C19" i="38"/>
  <c r="C17" i="36"/>
  <c r="K19" i="37"/>
  <c r="I7" i="36"/>
  <c r="AG7" i="34"/>
  <c r="AI9" i="33"/>
  <c r="AG7" i="38"/>
  <c r="C24" i="38"/>
  <c r="AE18" i="35"/>
  <c r="W13" i="38"/>
  <c r="U13" i="38"/>
  <c r="AM83" i="34"/>
  <c r="AI11" i="33"/>
  <c r="L8" i="35"/>
  <c r="K16" i="31"/>
  <c r="AM19" i="36"/>
  <c r="T8" i="32"/>
  <c r="I39" i="34"/>
  <c r="AE18" i="31"/>
  <c r="C17" i="34"/>
  <c r="F68" i="32"/>
  <c r="J12" i="30"/>
  <c r="AN23" i="23"/>
  <c r="T11" i="23"/>
  <c r="AD11" i="32"/>
  <c r="F8" i="33"/>
  <c r="E11" i="38"/>
  <c r="AG9" i="34"/>
  <c r="Z14" i="23"/>
  <c r="H11" i="33"/>
  <c r="V17" i="27"/>
  <c r="Z11" i="28"/>
  <c r="AF9" i="35"/>
  <c r="Q11" i="39"/>
  <c r="AC10" i="36"/>
  <c r="AJ11" i="34"/>
  <c r="AE9" i="39"/>
  <c r="M33" i="32"/>
  <c r="K7" i="33"/>
  <c r="AK40" i="35"/>
  <c r="AN7" i="34"/>
  <c r="AD25" i="32"/>
  <c r="T24" i="32"/>
  <c r="Z13" i="38"/>
  <c r="AE7" i="36"/>
  <c r="Y24" i="34"/>
  <c r="AL68" i="29"/>
  <c r="C26" i="29"/>
  <c r="AJ11" i="35"/>
  <c r="I10" i="36"/>
  <c r="J33" i="33"/>
  <c r="G12" i="32"/>
  <c r="Y13" i="38"/>
  <c r="U25" i="32"/>
  <c r="F13" i="38"/>
  <c r="M10" i="34"/>
  <c r="X24" i="39"/>
  <c r="F18" i="26"/>
  <c r="AM7" i="39"/>
  <c r="AM10" i="33"/>
  <c r="AB13" i="22"/>
  <c r="V17" i="35"/>
  <c r="N10" i="31"/>
  <c r="V23" i="32"/>
  <c r="AB9" i="35"/>
  <c r="R7" i="38"/>
  <c r="W10" i="39"/>
  <c r="Q11" i="38"/>
  <c r="K18" i="38"/>
  <c r="AL7" i="30"/>
  <c r="L10" i="35"/>
  <c r="O14" i="39"/>
  <c r="AC7" i="36"/>
  <c r="AI7" i="33"/>
  <c r="AC14" i="31"/>
  <c r="AN34" i="32"/>
  <c r="P9" i="32"/>
  <c r="H19" i="36"/>
  <c r="AE14" i="39"/>
  <c r="AJ70" i="32"/>
  <c r="V15" i="30"/>
  <c r="F13" i="31"/>
  <c r="V17" i="29"/>
  <c r="AN9" i="35"/>
  <c r="G19" i="33"/>
  <c r="AG10" i="23"/>
  <c r="M7" i="39"/>
  <c r="Q11" i="36"/>
  <c r="AG34" i="32"/>
  <c r="AC12" i="33"/>
  <c r="AB11" i="35"/>
  <c r="E10" i="30"/>
  <c r="AC11" i="34"/>
  <c r="U8" i="31"/>
  <c r="Q11" i="34"/>
  <c r="Q12" i="31"/>
  <c r="R14" i="34"/>
  <c r="AF15" i="35"/>
  <c r="AK20" i="34"/>
  <c r="L14" i="38"/>
  <c r="AN17" i="35"/>
  <c r="J10" i="38"/>
  <c r="AK11" i="38"/>
  <c r="N9" i="36"/>
  <c r="AI9" i="31"/>
  <c r="O12" i="34"/>
  <c r="Q16" i="30"/>
  <c r="AN7" i="37"/>
  <c r="AH7" i="37"/>
  <c r="Q9" i="38"/>
  <c r="W18" i="39"/>
  <c r="Q9" i="36"/>
  <c r="S7" i="31"/>
  <c r="AB14" i="38"/>
  <c r="X10" i="22"/>
  <c r="R13" i="31"/>
  <c r="C23" i="30"/>
  <c r="H13" i="37"/>
  <c r="U15" i="36"/>
  <c r="AM14" i="39"/>
  <c r="X8" i="36"/>
  <c r="Q13" i="36"/>
  <c r="Q13" i="34"/>
  <c r="Y10" i="38"/>
  <c r="V12" i="34"/>
  <c r="C18" i="37"/>
  <c r="AB7" i="26"/>
  <c r="L14" i="32"/>
  <c r="C25" i="36"/>
  <c r="AL13" i="33"/>
  <c r="AH10" i="37"/>
  <c r="AG19" i="35"/>
  <c r="Q14" i="28"/>
  <c r="F8" i="32"/>
  <c r="N8" i="32"/>
  <c r="U12" i="37"/>
  <c r="AE23" i="39"/>
  <c r="G11" i="39"/>
  <c r="C24" i="34"/>
  <c r="AE13" i="39"/>
  <c r="U9" i="34"/>
  <c r="AI19" i="31"/>
  <c r="K9" i="37"/>
  <c r="AC48" i="37"/>
  <c r="J17" i="39"/>
  <c r="G13" i="39"/>
  <c r="F11" i="31"/>
  <c r="L33" i="38"/>
  <c r="AM16" i="33"/>
  <c r="R15" i="36"/>
  <c r="AL21" i="30"/>
  <c r="AK18" i="34"/>
  <c r="Z17" i="39"/>
  <c r="AN14" i="38"/>
  <c r="V14" i="35"/>
  <c r="AI8" i="32"/>
  <c r="AH9" i="36"/>
  <c r="N13" i="38"/>
  <c r="T17" i="35"/>
  <c r="G15" i="38"/>
  <c r="AF9" i="33"/>
  <c r="U22" i="32"/>
  <c r="G7" i="33"/>
  <c r="Q24" i="34"/>
  <c r="AD21" i="26"/>
  <c r="AK7" i="27"/>
  <c r="E13" i="38"/>
  <c r="AD8" i="31"/>
  <c r="Y9" i="39"/>
  <c r="P20" i="39"/>
  <c r="O9" i="33"/>
  <c r="AD9" i="38"/>
  <c r="AL8" i="31"/>
  <c r="AF11" i="33"/>
  <c r="K20" i="35"/>
  <c r="Y25" i="38"/>
  <c r="I13" i="32"/>
  <c r="K7" i="31"/>
  <c r="C14" i="38"/>
  <c r="AK7" i="30"/>
  <c r="Y11" i="36"/>
  <c r="F33" i="39"/>
  <c r="L9" i="35"/>
  <c r="G21" i="31"/>
  <c r="AN25" i="34"/>
  <c r="AL12" i="22"/>
  <c r="L11" i="35"/>
  <c r="C23" i="33"/>
  <c r="U18" i="36"/>
  <c r="AG20" i="32"/>
  <c r="C16" i="38"/>
  <c r="AK14" i="28"/>
  <c r="Q8" i="29"/>
  <c r="AI12" i="30"/>
  <c r="N14" i="33"/>
  <c r="C18" i="35"/>
  <c r="Y26" i="33"/>
  <c r="K9" i="31"/>
  <c r="J15" i="38"/>
  <c r="AG24" i="39"/>
  <c r="AG13" i="38"/>
  <c r="AI24" i="32"/>
  <c r="AD48" i="34"/>
  <c r="T14" i="32"/>
  <c r="H9" i="33"/>
  <c r="Q15" i="39"/>
  <c r="W8" i="28"/>
  <c r="AI7" i="36"/>
  <c r="N26" i="31"/>
  <c r="Z8" i="22"/>
  <c r="I48" i="31"/>
  <c r="V15" i="31"/>
  <c r="AL17" i="26"/>
  <c r="AK13" i="22"/>
  <c r="C21" i="38"/>
  <c r="E25" i="35"/>
  <c r="AC17" i="38"/>
  <c r="AD83" i="39"/>
  <c r="I7" i="32"/>
  <c r="AJ13" i="33"/>
  <c r="W11" i="39"/>
  <c r="L24" i="39"/>
  <c r="U7" i="39"/>
  <c r="AE15" i="39"/>
  <c r="K18" i="32"/>
  <c r="AK11" i="34"/>
  <c r="Y10" i="32"/>
  <c r="V7" i="36"/>
  <c r="AL26" i="36"/>
  <c r="E10" i="36"/>
  <c r="AE7" i="39"/>
  <c r="Y16" i="38"/>
  <c r="AK24" i="36"/>
  <c r="AH11" i="26"/>
  <c r="E20" i="23"/>
  <c r="Q15" i="38"/>
  <c r="C13" i="39"/>
  <c r="AA9" i="37"/>
  <c r="AN14" i="31"/>
  <c r="M10" i="38"/>
  <c r="C17" i="27"/>
  <c r="Y7" i="28"/>
  <c r="AN8" i="34"/>
  <c r="C15" i="37"/>
  <c r="AL16" i="39"/>
  <c r="Y13" i="36"/>
  <c r="F7" i="28"/>
  <c r="AJ7" i="32"/>
  <c r="S11" i="37"/>
  <c r="L11" i="34"/>
  <c r="W14" i="39"/>
  <c r="AD15" i="30"/>
  <c r="AI19" i="27"/>
  <c r="AB7" i="33"/>
  <c r="J14" i="23"/>
  <c r="C18" i="28"/>
  <c r="C19" i="29"/>
  <c r="C26" i="37"/>
  <c r="AA7" i="30"/>
  <c r="E17" i="35"/>
  <c r="N48" i="39"/>
  <c r="Y11" i="38"/>
  <c r="G9" i="33"/>
  <c r="G71" i="33"/>
  <c r="AH21" i="30"/>
  <c r="AG9" i="39"/>
  <c r="AN13" i="33"/>
  <c r="AE9" i="31"/>
  <c r="Z10" i="38"/>
  <c r="P34" i="35"/>
  <c r="T14" i="31"/>
  <c r="C22" i="33"/>
  <c r="C21" i="34"/>
  <c r="AB17" i="35"/>
  <c r="M16" i="33"/>
  <c r="AA13" i="32"/>
  <c r="C24" i="35"/>
  <c r="E13" i="34"/>
  <c r="AF8" i="36"/>
  <c r="AC15" i="38"/>
  <c r="K21" i="32"/>
  <c r="U15" i="38"/>
  <c r="AJ26" i="32"/>
  <c r="AN30" i="34"/>
  <c r="G16" i="23"/>
  <c r="T7" i="34"/>
  <c r="AA9" i="33"/>
  <c r="AA13" i="27"/>
  <c r="T14" i="30"/>
  <c r="H15" i="33"/>
  <c r="AN15" i="35"/>
  <c r="C26" i="33"/>
  <c r="AE16" i="22"/>
  <c r="U30" i="35"/>
  <c r="AG10" i="34"/>
  <c r="Q10" i="34"/>
  <c r="P17" i="33"/>
  <c r="S11" i="31"/>
  <c r="G15" i="33"/>
  <c r="AB8" i="38"/>
  <c r="F14" i="32"/>
  <c r="AC15" i="34"/>
  <c r="C25" i="37"/>
  <c r="AK19" i="38"/>
  <c r="AA33" i="37"/>
  <c r="N15" i="32"/>
  <c r="L13" i="27"/>
  <c r="AC10" i="39"/>
  <c r="F16" i="34"/>
  <c r="K12" i="39"/>
  <c r="G17" i="35"/>
  <c r="Y17" i="34"/>
  <c r="AL17" i="32"/>
  <c r="G21" i="36"/>
  <c r="I26" i="37"/>
  <c r="AE14" i="30"/>
  <c r="Q8" i="28"/>
  <c r="E23" i="34"/>
  <c r="C17" i="26"/>
  <c r="H40" i="39"/>
  <c r="L8" i="32"/>
  <c r="K9" i="33"/>
  <c r="R14" i="23"/>
  <c r="AN7" i="22"/>
  <c r="AH8" i="37"/>
  <c r="Y8" i="37"/>
  <c r="AH22" i="37"/>
  <c r="S15" i="33"/>
  <c r="Q18" i="37"/>
  <c r="AC26" i="34"/>
  <c r="AA7" i="31"/>
  <c r="U7" i="36"/>
  <c r="M8" i="30"/>
  <c r="L10" i="32"/>
  <c r="C9" i="33"/>
  <c r="AI22" i="38"/>
  <c r="AN7" i="23"/>
  <c r="AM9" i="37"/>
  <c r="AG69" i="32"/>
  <c r="L10" i="33"/>
  <c r="F12" i="36"/>
  <c r="AI15" i="31"/>
  <c r="C24" i="29"/>
  <c r="U16" i="38"/>
  <c r="AD20" i="39"/>
  <c r="O7" i="31"/>
  <c r="AA15" i="33"/>
  <c r="AE11" i="39"/>
  <c r="M19" i="34"/>
  <c r="C25" i="35"/>
  <c r="R8" i="34"/>
  <c r="Y13" i="32"/>
  <c r="Z19" i="23"/>
  <c r="AA15" i="29"/>
  <c r="X25" i="36"/>
  <c r="S24" i="32"/>
  <c r="M23" i="38"/>
  <c r="O16" i="31"/>
  <c r="AB10" i="35"/>
  <c r="AJ21" i="34"/>
  <c r="AF12" i="31"/>
  <c r="O10" i="31"/>
  <c r="AH8" i="34"/>
  <c r="AM16" i="39"/>
  <c r="V8" i="35"/>
  <c r="I69" i="34"/>
  <c r="AM18" i="35"/>
  <c r="AH33" i="23"/>
  <c r="V33" i="39"/>
  <c r="AM9" i="39"/>
  <c r="AL8" i="35"/>
  <c r="AK10" i="36"/>
  <c r="Y10" i="36"/>
  <c r="AA13" i="31"/>
  <c r="S34" i="33"/>
  <c r="AG8" i="37"/>
  <c r="G10" i="39"/>
  <c r="E13" i="39"/>
  <c r="AE8" i="39"/>
  <c r="AJ14" i="32"/>
  <c r="AC13" i="34"/>
  <c r="N8" i="35"/>
  <c r="W17" i="35"/>
  <c r="C24" i="36"/>
  <c r="V11" i="38"/>
  <c r="AL9" i="38"/>
  <c r="O11" i="31"/>
  <c r="AD8" i="32"/>
  <c r="AN20" i="39"/>
  <c r="F18" i="33"/>
  <c r="J7" i="30"/>
  <c r="E19" i="38"/>
  <c r="Y7" i="34"/>
  <c r="AL7" i="32"/>
  <c r="M13" i="39"/>
  <c r="Y20" i="34"/>
  <c r="C9" i="39"/>
  <c r="M18" i="32"/>
  <c r="Z21" i="30"/>
  <c r="N19" i="32"/>
  <c r="G10" i="33"/>
  <c r="E16" i="31"/>
  <c r="I24" i="32"/>
  <c r="N9" i="32"/>
  <c r="Y9" i="36"/>
  <c r="Q21" i="38"/>
  <c r="V8" i="33"/>
  <c r="I26" i="33"/>
  <c r="C24" i="31"/>
  <c r="AL17" i="35"/>
  <c r="AI39" i="30"/>
  <c r="C16" i="31"/>
  <c r="AE13" i="33"/>
  <c r="O17" i="31"/>
  <c r="AK17" i="38"/>
  <c r="AB8" i="31"/>
  <c r="AH14" i="37"/>
  <c r="K12" i="30"/>
  <c r="N15" i="26"/>
  <c r="AK24" i="33"/>
  <c r="C15" i="32"/>
  <c r="G10" i="36"/>
  <c r="V10" i="31"/>
  <c r="C19" i="36"/>
  <c r="AB13" i="33"/>
  <c r="C23" i="36"/>
  <c r="AM25" i="37"/>
  <c r="T26" i="39"/>
  <c r="N11" i="32"/>
  <c r="O23" i="36"/>
  <c r="Q19" i="35"/>
  <c r="AC9" i="32"/>
  <c r="V9" i="36"/>
  <c r="AN21" i="28"/>
  <c r="AE12" i="23"/>
  <c r="I19" i="34"/>
  <c r="AJ20" i="39"/>
  <c r="T9" i="22"/>
  <c r="H9" i="27"/>
  <c r="K60" i="28"/>
  <c r="M7" i="36"/>
  <c r="T8" i="27"/>
  <c r="I9" i="36"/>
  <c r="W11" i="31"/>
  <c r="AJ13" i="22"/>
  <c r="C16" i="29"/>
  <c r="S25" i="26"/>
  <c r="R17" i="39"/>
  <c r="M7" i="30"/>
  <c r="C13" i="23"/>
  <c r="O11" i="28"/>
  <c r="AJ7" i="39"/>
  <c r="AA25" i="30"/>
  <c r="O13" i="39"/>
  <c r="AK9" i="38"/>
  <c r="AN23" i="31"/>
  <c r="AK15" i="38"/>
  <c r="AD16" i="33"/>
  <c r="Y7" i="36"/>
  <c r="J18" i="37"/>
  <c r="G9" i="27"/>
  <c r="V14" i="32"/>
  <c r="U26" i="34"/>
  <c r="T10" i="27"/>
  <c r="E22" i="32"/>
  <c r="Y24" i="30"/>
  <c r="AN9" i="33"/>
  <c r="Q25" i="22"/>
  <c r="J18" i="30"/>
  <c r="X8" i="34"/>
  <c r="R7" i="30"/>
  <c r="AI13" i="27"/>
  <c r="S21" i="39"/>
  <c r="AM7" i="37"/>
  <c r="L34" i="27"/>
  <c r="M7" i="38"/>
  <c r="H8" i="31"/>
  <c r="Z8" i="37"/>
  <c r="S13" i="33"/>
  <c r="U11" i="23"/>
  <c r="AB8" i="32"/>
  <c r="G8" i="39"/>
  <c r="G20" i="34"/>
  <c r="AK23" i="34"/>
  <c r="AI10" i="33"/>
  <c r="X17" i="30"/>
  <c r="AN13" i="34"/>
  <c r="J33" i="27"/>
  <c r="U14" i="27"/>
  <c r="AA13" i="33"/>
  <c r="AG15" i="39"/>
  <c r="O8" i="36"/>
  <c r="L40" i="38"/>
  <c r="AB11" i="23"/>
  <c r="T8" i="38"/>
  <c r="AG20" i="39"/>
  <c r="Q10" i="32"/>
  <c r="AC9" i="30"/>
  <c r="AI24" i="31"/>
  <c r="AI14" i="32"/>
  <c r="AK16" i="30"/>
  <c r="AF13" i="22"/>
  <c r="AE60" i="38"/>
  <c r="AA21" i="32"/>
  <c r="AF20" i="39"/>
  <c r="Z12" i="39"/>
  <c r="AD9" i="36"/>
  <c r="AE7" i="33"/>
  <c r="AB13" i="32"/>
  <c r="T30" i="39"/>
  <c r="W7" i="36"/>
  <c r="AE34" i="39"/>
  <c r="AE48" i="37"/>
  <c r="U10" i="38"/>
  <c r="AD25" i="28"/>
  <c r="Z19" i="39"/>
  <c r="T7" i="38"/>
  <c r="AN9" i="38"/>
  <c r="AC23" i="39"/>
  <c r="Y22" i="37"/>
  <c r="Z9" i="31"/>
  <c r="L13" i="39"/>
  <c r="AM13" i="39"/>
  <c r="Y7" i="38"/>
  <c r="M12" i="28"/>
  <c r="H8" i="36"/>
  <c r="AB13" i="35"/>
  <c r="V16" i="33"/>
  <c r="U19" i="34"/>
  <c r="C9" i="30"/>
  <c r="W13" i="39"/>
  <c r="AM10" i="31"/>
  <c r="L20" i="35"/>
  <c r="AN10" i="39"/>
  <c r="M17" i="22"/>
  <c r="AF18" i="39"/>
  <c r="M16" i="39"/>
  <c r="N25" i="39"/>
  <c r="Q13" i="23"/>
  <c r="O23" i="39"/>
  <c r="V11" i="31"/>
  <c r="C19" i="26"/>
  <c r="AA17" i="35"/>
  <c r="AD14" i="35"/>
  <c r="H70" i="38"/>
  <c r="X13" i="38"/>
  <c r="AE16" i="26"/>
  <c r="AH16" i="39"/>
  <c r="AI69" i="38"/>
  <c r="S13" i="31"/>
  <c r="AE16" i="23"/>
  <c r="X33" i="35"/>
  <c r="AI9" i="37"/>
  <c r="S7" i="36"/>
  <c r="M20" i="36"/>
  <c r="AA15" i="31"/>
  <c r="I17" i="32"/>
  <c r="C22" i="35"/>
  <c r="Q7" i="34"/>
  <c r="O20" i="38"/>
  <c r="N7" i="26"/>
  <c r="Z12" i="27"/>
  <c r="X15" i="28"/>
  <c r="G7" i="39"/>
  <c r="AN9" i="39"/>
  <c r="R7" i="39"/>
  <c r="F14" i="30"/>
  <c r="AG34" i="38"/>
  <c r="AD14" i="31"/>
  <c r="AE19" i="38"/>
  <c r="AF20" i="29"/>
  <c r="K10" i="39"/>
  <c r="I12" i="28"/>
  <c r="AL17" i="39"/>
  <c r="U14" i="39"/>
  <c r="AA20" i="39"/>
  <c r="AN33" i="38"/>
  <c r="L83" i="39"/>
  <c r="U7" i="30"/>
  <c r="AN15" i="39"/>
  <c r="K11" i="38"/>
  <c r="H48" i="39"/>
  <c r="AB11" i="26"/>
  <c r="P8" i="28"/>
  <c r="C20" i="34"/>
  <c r="AA20" i="35"/>
  <c r="AA16" i="34"/>
  <c r="C19" i="31"/>
  <c r="AG9" i="36"/>
  <c r="AN9" i="29"/>
  <c r="I11" i="39"/>
  <c r="AA23" i="30"/>
  <c r="AB9" i="26"/>
  <c r="R14" i="22"/>
  <c r="AK21" i="32"/>
  <c r="C25" i="29"/>
  <c r="E68" i="39"/>
  <c r="AA9" i="31"/>
  <c r="AL70" i="39"/>
  <c r="K13" i="33"/>
  <c r="P13" i="33"/>
  <c r="C17" i="31"/>
  <c r="U8" i="26"/>
  <c r="M22" i="39"/>
  <c r="Y12" i="28"/>
  <c r="AK15" i="36"/>
  <c r="O13" i="37"/>
  <c r="S22" i="38"/>
  <c r="I25" i="34"/>
  <c r="AC19" i="38"/>
  <c r="AI13" i="32"/>
  <c r="N24" i="36"/>
  <c r="C23" i="35"/>
  <c r="J14" i="22"/>
  <c r="Y21" i="34"/>
  <c r="C16" i="32"/>
  <c r="AN11" i="28"/>
  <c r="Z7" i="30"/>
  <c r="P15" i="32"/>
  <c r="AL12" i="36"/>
  <c r="R12" i="30"/>
  <c r="V8" i="36"/>
  <c r="AI7" i="31"/>
  <c r="C15" i="33"/>
  <c r="C26" i="34"/>
  <c r="C13" i="34"/>
  <c r="AL9" i="31"/>
  <c r="H10" i="34"/>
  <c r="R16" i="22"/>
  <c r="AK11" i="28"/>
  <c r="AK8" i="26"/>
  <c r="Z26" i="30"/>
  <c r="J24" i="39"/>
  <c r="AM26" i="39"/>
  <c r="L22" i="29"/>
  <c r="AB14" i="30"/>
  <c r="W9" i="37"/>
  <c r="AM33" i="26"/>
  <c r="C15" i="31"/>
  <c r="S7" i="33"/>
  <c r="AE11" i="27"/>
  <c r="AM10" i="38"/>
  <c r="Y23" i="32"/>
  <c r="C19" i="30"/>
  <c r="AC8" i="27"/>
  <c r="T83" i="32"/>
  <c r="J11" i="29"/>
  <c r="C23" i="26"/>
  <c r="C21" i="33"/>
  <c r="AI16" i="32"/>
  <c r="U18" i="34"/>
  <c r="W7" i="39"/>
  <c r="X20" i="30"/>
  <c r="AD19" i="39"/>
  <c r="AJ24" i="30"/>
  <c r="AC10" i="34"/>
  <c r="AA21" i="36"/>
  <c r="C17" i="32"/>
  <c r="L11" i="23"/>
  <c r="W19" i="28"/>
  <c r="E7" i="27"/>
  <c r="AN17" i="39"/>
  <c r="V34" i="39"/>
  <c r="J16" i="38"/>
  <c r="AA15" i="37"/>
  <c r="AJ8" i="28"/>
  <c r="H34" i="39"/>
  <c r="M83" i="39"/>
  <c r="AD70" i="39"/>
  <c r="Y48" i="39"/>
  <c r="Z17" i="27"/>
  <c r="AL69" i="39"/>
  <c r="R18" i="39"/>
  <c r="K16" i="32"/>
  <c r="F17" i="29"/>
  <c r="Z10" i="39"/>
  <c r="AK40" i="39"/>
  <c r="AA18" i="39"/>
  <c r="S19" i="39"/>
  <c r="S19" i="31"/>
  <c r="W22" i="31"/>
  <c r="C26" i="39"/>
  <c r="W16" i="28"/>
  <c r="F33" i="26"/>
  <c r="AF19" i="33"/>
  <c r="AJ10" i="32"/>
  <c r="N25" i="30"/>
  <c r="W8" i="39"/>
  <c r="K21" i="30"/>
  <c r="O8" i="26"/>
  <c r="K48" i="32"/>
  <c r="Z17" i="32"/>
  <c r="AN8" i="39"/>
  <c r="Y8" i="28"/>
  <c r="AD68" i="39"/>
  <c r="K22" i="29"/>
  <c r="U23" i="39"/>
  <c r="C9" i="37"/>
  <c r="C14" i="31"/>
  <c r="Q20" i="39"/>
  <c r="E39" i="39"/>
  <c r="M12" i="38"/>
  <c r="AG7" i="37"/>
  <c r="AI69" i="39"/>
  <c r="X34" i="39"/>
  <c r="E15" i="38"/>
  <c r="P7" i="28"/>
  <c r="AC8" i="39"/>
  <c r="Y18" i="37"/>
  <c r="J8" i="37"/>
  <c r="AG70" i="38"/>
  <c r="E20" i="33"/>
  <c r="C25" i="39"/>
  <c r="I15" i="39"/>
  <c r="Y7" i="32"/>
  <c r="R13" i="38"/>
  <c r="AJ13" i="35"/>
  <c r="C16" i="33"/>
  <c r="K8" i="23"/>
  <c r="E26" i="39"/>
  <c r="G18" i="38"/>
  <c r="AC83" i="30"/>
  <c r="W7" i="29"/>
  <c r="AG7" i="39"/>
  <c r="L11" i="39"/>
  <c r="AJ69" i="38"/>
  <c r="J11" i="37"/>
  <c r="AM11" i="33"/>
  <c r="AK20" i="22"/>
  <c r="AK9" i="30"/>
  <c r="AI8" i="29"/>
  <c r="Q48" i="37"/>
  <c r="I14" i="28"/>
  <c r="Y15" i="39"/>
  <c r="AF14" i="38"/>
  <c r="C17" i="33"/>
  <c r="AC8" i="30"/>
  <c r="L19" i="37"/>
  <c r="Y24" i="32"/>
  <c r="C24" i="33"/>
  <c r="AE26" i="35"/>
  <c r="Q8" i="37"/>
  <c r="U23" i="34"/>
  <c r="C14" i="34"/>
  <c r="W24" i="37"/>
  <c r="AG22" i="36"/>
  <c r="I13" i="34"/>
  <c r="Z23" i="30"/>
  <c r="AE22" i="35"/>
  <c r="M22" i="34"/>
  <c r="AL13" i="36"/>
  <c r="AF12" i="30"/>
  <c r="AG7" i="32"/>
  <c r="N14" i="28"/>
  <c r="Z19" i="30"/>
  <c r="V34" i="36"/>
  <c r="X12" i="32"/>
  <c r="AH7" i="30"/>
  <c r="C15" i="29"/>
  <c r="I22" i="38"/>
  <c r="AB68" i="38"/>
  <c r="AB33" i="38"/>
  <c r="N18" i="22"/>
  <c r="P22" i="28"/>
  <c r="T16" i="32"/>
  <c r="R71" i="39"/>
  <c r="AC7" i="30"/>
  <c r="C23" i="28"/>
  <c r="N21" i="38"/>
  <c r="L60" i="39"/>
  <c r="Y25" i="34"/>
  <c r="AL23" i="39"/>
  <c r="C20" i="31"/>
  <c r="V60" i="39"/>
  <c r="AG33" i="39"/>
  <c r="AE16" i="38"/>
  <c r="G24" i="38"/>
  <c r="S48" i="38"/>
  <c r="T13" i="30"/>
  <c r="M8" i="27"/>
  <c r="AG8" i="26"/>
  <c r="I21" i="29"/>
  <c r="Y23" i="35"/>
  <c r="T19" i="30"/>
  <c r="AB15" i="23"/>
  <c r="AE10" i="33"/>
  <c r="M7" i="28"/>
  <c r="Q22" i="23"/>
  <c r="AN11" i="32"/>
  <c r="AF12" i="32"/>
  <c r="X18" i="23"/>
  <c r="C23" i="22"/>
  <c r="AK48" i="38"/>
  <c r="AM15" i="39"/>
  <c r="O30" i="36"/>
  <c r="Q7" i="28"/>
  <c r="AL11" i="31"/>
  <c r="I8" i="27"/>
  <c r="L17" i="39"/>
  <c r="AB22" i="38"/>
  <c r="Y13" i="23"/>
  <c r="E16" i="30"/>
  <c r="Q20" i="32"/>
  <c r="M17" i="39"/>
  <c r="AL24" i="38"/>
  <c r="AM12" i="23"/>
  <c r="AE48" i="39"/>
  <c r="K17" i="35"/>
  <c r="AL14" i="31"/>
  <c r="AG16" i="34"/>
  <c r="C17" i="39"/>
  <c r="O15" i="33"/>
  <c r="AJ13" i="38"/>
  <c r="I13" i="23"/>
  <c r="C13" i="32"/>
  <c r="V14" i="27"/>
  <c r="C21" i="28"/>
  <c r="C25" i="22"/>
  <c r="H21" i="30"/>
  <c r="M8" i="31"/>
  <c r="G39" i="39"/>
  <c r="AB83" i="39"/>
  <c r="U13" i="34"/>
  <c r="F22" i="39"/>
  <c r="P23" i="39"/>
  <c r="M13" i="34"/>
  <c r="C8" i="33"/>
  <c r="V21" i="38"/>
  <c r="AK70" i="39"/>
  <c r="AB9" i="39"/>
  <c r="AL22" i="38"/>
  <c r="AD15" i="31"/>
  <c r="U69" i="39"/>
  <c r="X10" i="30"/>
  <c r="I10" i="34"/>
  <c r="M8" i="39"/>
  <c r="L70" i="37"/>
  <c r="P69" i="38"/>
  <c r="AH71" i="39"/>
  <c r="H7" i="37"/>
  <c r="C13" i="35"/>
  <c r="R20" i="34"/>
  <c r="T11" i="22"/>
  <c r="K26" i="38"/>
  <c r="F24" i="37"/>
  <c r="K11" i="37"/>
  <c r="C9" i="38"/>
  <c r="O8" i="28"/>
  <c r="P7" i="23"/>
  <c r="AM10" i="37"/>
  <c r="E8" i="30"/>
  <c r="O40" i="39"/>
  <c r="W60" i="38"/>
  <c r="W20" i="39"/>
  <c r="C22" i="32"/>
  <c r="AK7" i="38"/>
  <c r="E17" i="34"/>
  <c r="G14" i="39"/>
  <c r="S7" i="30"/>
  <c r="M21" i="34"/>
  <c r="AK18" i="30"/>
  <c r="I24" i="34"/>
  <c r="AC13" i="30"/>
  <c r="I11" i="34"/>
  <c r="L30" i="39"/>
  <c r="V13" i="31"/>
  <c r="Z48" i="38"/>
  <c r="AC34" i="27"/>
  <c r="Y7" i="23"/>
  <c r="E10" i="39"/>
  <c r="M20" i="38"/>
  <c r="AL20" i="39"/>
  <c r="AF22" i="32"/>
  <c r="AF10" i="39"/>
  <c r="AL11" i="38"/>
  <c r="E7" i="28"/>
  <c r="AD33" i="32"/>
  <c r="J15" i="26"/>
  <c r="AN39" i="39"/>
  <c r="G26" i="39"/>
  <c r="AM18" i="38"/>
  <c r="G39" i="38"/>
  <c r="R25" i="39"/>
  <c r="P12" i="38"/>
  <c r="C25" i="31"/>
  <c r="F10" i="38"/>
  <c r="AN22" i="36"/>
  <c r="AH14" i="39"/>
  <c r="P19" i="38"/>
  <c r="W14" i="30"/>
  <c r="I24" i="38"/>
  <c r="W21" i="37"/>
  <c r="AK17" i="39"/>
  <c r="P70" i="39"/>
  <c r="F20" i="39"/>
  <c r="AA23" i="38"/>
  <c r="L22" i="39"/>
  <c r="AI18" i="32"/>
  <c r="S17" i="37"/>
  <c r="E33" i="38"/>
  <c r="AH17" i="38"/>
  <c r="V24" i="38"/>
  <c r="F71" i="38"/>
  <c r="AL14" i="32"/>
  <c r="G15" i="31"/>
  <c r="AA8" i="32"/>
  <c r="C22" i="26"/>
  <c r="AN11" i="39"/>
  <c r="AI16" i="31"/>
  <c r="AJ9" i="35"/>
  <c r="V17" i="32"/>
  <c r="N13" i="31"/>
  <c r="Y21" i="22"/>
  <c r="M11" i="38"/>
  <c r="AL11" i="32"/>
  <c r="AL11" i="39"/>
  <c r="AL16" i="30"/>
  <c r="H15" i="39"/>
  <c r="R48" i="37"/>
  <c r="AG25" i="39"/>
  <c r="C23" i="34"/>
  <c r="F11" i="30"/>
  <c r="AB18" i="39"/>
  <c r="I23" i="37"/>
  <c r="O33" i="38"/>
  <c r="L23" i="37"/>
  <c r="V30" i="39"/>
  <c r="O9" i="39"/>
  <c r="R7" i="32"/>
  <c r="AD13" i="31"/>
  <c r="AG16" i="39"/>
  <c r="AE15" i="36"/>
  <c r="AM22" i="39"/>
  <c r="F11" i="32"/>
  <c r="C9" i="34"/>
  <c r="U20" i="23"/>
  <c r="AF13" i="36"/>
  <c r="AA11" i="33"/>
  <c r="AN10" i="26"/>
  <c r="AE15" i="38"/>
  <c r="AG12" i="27"/>
  <c r="P11" i="35"/>
  <c r="C22" i="34"/>
  <c r="AB10" i="32"/>
  <c r="F21" i="32"/>
  <c r="C19" i="37"/>
  <c r="K21" i="38"/>
  <c r="AD9" i="31"/>
  <c r="AL14" i="28"/>
  <c r="AC70" i="30"/>
  <c r="AI16" i="26"/>
  <c r="H7" i="23"/>
  <c r="I18" i="22"/>
  <c r="T15" i="26"/>
  <c r="X10" i="26"/>
  <c r="I7" i="28"/>
  <c r="H18" i="32"/>
  <c r="AN8" i="31"/>
  <c r="W10" i="33"/>
  <c r="G26" i="32"/>
  <c r="Y18" i="35"/>
  <c r="AM33" i="31"/>
  <c r="AJ11" i="23"/>
  <c r="AB24" i="27"/>
  <c r="F18" i="35"/>
  <c r="I8" i="28"/>
  <c r="Y18" i="36"/>
  <c r="G19" i="30"/>
  <c r="AC9" i="38"/>
  <c r="N10" i="29"/>
  <c r="L8" i="38"/>
  <c r="AL25" i="39"/>
  <c r="Y16" i="36"/>
  <c r="AB9" i="30"/>
  <c r="C19" i="28"/>
  <c r="AL7" i="26"/>
  <c r="C13" i="30"/>
  <c r="E10" i="38"/>
  <c r="AK22" i="34"/>
  <c r="G16" i="31"/>
  <c r="N40" i="26"/>
  <c r="U8" i="30"/>
  <c r="AD33" i="39"/>
  <c r="AM7" i="33"/>
  <c r="G19" i="39"/>
  <c r="Y12" i="27"/>
  <c r="AE39" i="39"/>
  <c r="V21" i="27"/>
  <c r="G20" i="37"/>
  <c r="AC33" i="39"/>
  <c r="C17" i="30"/>
  <c r="AJ15" i="22"/>
  <c r="T69" i="39"/>
  <c r="AE8" i="26"/>
  <c r="F14" i="38"/>
  <c r="Y33" i="39"/>
  <c r="O10" i="33"/>
  <c r="R7" i="31"/>
  <c r="AE14" i="34"/>
  <c r="AH20" i="38"/>
  <c r="AB16" i="38"/>
  <c r="T22" i="39"/>
  <c r="U24" i="39"/>
  <c r="AH20" i="37"/>
  <c r="AG7" i="23"/>
  <c r="I10" i="23"/>
  <c r="AC14" i="37"/>
  <c r="N14" i="39"/>
  <c r="O21" i="38"/>
  <c r="F60" i="39"/>
  <c r="AD33" i="29"/>
  <c r="G12" i="34"/>
  <c r="AI70" i="38"/>
  <c r="Y13" i="34"/>
  <c r="I8" i="35"/>
  <c r="Q21" i="39"/>
  <c r="AA22" i="35"/>
  <c r="AD8" i="35"/>
  <c r="F13" i="26"/>
  <c r="AJ10" i="30"/>
  <c r="AH20" i="23"/>
  <c r="I17" i="23"/>
  <c r="AK26" i="37"/>
  <c r="L16" i="32"/>
  <c r="F16" i="23"/>
  <c r="AI14" i="38"/>
  <c r="I8" i="38"/>
  <c r="AG12" i="38"/>
  <c r="H11" i="37"/>
  <c r="F10" i="26"/>
  <c r="G9" i="36"/>
  <c r="L9" i="23"/>
  <c r="I9" i="37"/>
  <c r="U11" i="34"/>
  <c r="E23" i="39"/>
  <c r="P11" i="38"/>
  <c r="F15" i="35"/>
  <c r="N15" i="38"/>
  <c r="T24" i="37"/>
  <c r="U17" i="34"/>
  <c r="S26" i="39"/>
  <c r="AD48" i="38"/>
  <c r="AA10" i="37"/>
  <c r="AN20" i="38"/>
  <c r="P60" i="36"/>
  <c r="Y71" i="23"/>
  <c r="T22" i="36"/>
  <c r="Z7" i="31"/>
  <c r="V7" i="38"/>
  <c r="C17" i="37"/>
  <c r="T15" i="34"/>
  <c r="R34" i="31"/>
  <c r="Z7" i="27"/>
  <c r="K13" i="39"/>
  <c r="C16" i="36"/>
  <c r="AJ7" i="26"/>
  <c r="S23" i="39"/>
  <c r="AN68" i="39"/>
  <c r="X17" i="38"/>
  <c r="T12" i="26"/>
  <c r="AK68" i="36"/>
  <c r="AD13" i="37"/>
  <c r="AJ21" i="38"/>
  <c r="U13" i="30"/>
  <c r="AD24" i="39"/>
  <c r="J24" i="38"/>
  <c r="AM18" i="37"/>
  <c r="R13" i="22"/>
  <c r="AF48" i="35"/>
  <c r="C22" i="22"/>
  <c r="H48" i="35"/>
  <c r="Q19" i="38"/>
  <c r="AM21" i="39"/>
  <c r="AA25" i="37"/>
  <c r="S26" i="37"/>
  <c r="K71" i="38"/>
  <c r="AC19" i="34"/>
  <c r="R7" i="37"/>
  <c r="F60" i="36"/>
  <c r="P24" i="39"/>
  <c r="J20" i="37"/>
  <c r="L25" i="36"/>
  <c r="AA10" i="38"/>
  <c r="C20" i="37"/>
  <c r="C18" i="26"/>
  <c r="AE30" i="31"/>
  <c r="I33" i="27"/>
  <c r="E70" i="39"/>
  <c r="AF11" i="38"/>
  <c r="AJ40" i="38"/>
  <c r="S10" i="33"/>
  <c r="AA14" i="23"/>
  <c r="AL26" i="38"/>
  <c r="T16" i="27"/>
  <c r="N25" i="36"/>
  <c r="AC15" i="26"/>
  <c r="Q12" i="39"/>
  <c r="G34" i="38"/>
  <c r="C17" i="29"/>
  <c r="P68" i="39"/>
  <c r="E8" i="39"/>
  <c r="AJ22" i="37"/>
  <c r="AJ10" i="33"/>
  <c r="P17" i="36"/>
  <c r="E25" i="39"/>
  <c r="E40" i="39"/>
  <c r="W17" i="37"/>
  <c r="AC39" i="38"/>
  <c r="AB34" i="27"/>
  <c r="C8" i="32"/>
  <c r="Q13" i="33"/>
  <c r="AJ13" i="30"/>
  <c r="W16" i="31"/>
  <c r="H14" i="31"/>
  <c r="AD14" i="33"/>
  <c r="O9" i="31"/>
  <c r="L69" i="23"/>
  <c r="L39" i="39"/>
  <c r="F11" i="36"/>
  <c r="T7" i="39"/>
  <c r="Y22" i="38"/>
  <c r="Q9" i="39"/>
  <c r="AC8" i="31"/>
  <c r="AE9" i="33"/>
  <c r="I8" i="26"/>
  <c r="P34" i="39"/>
  <c r="AE19" i="39"/>
  <c r="F9" i="31"/>
  <c r="AH25" i="39"/>
  <c r="AL21" i="36"/>
  <c r="H13" i="23"/>
  <c r="I7" i="27"/>
  <c r="V24" i="39"/>
  <c r="K17" i="38"/>
  <c r="AJ68" i="39"/>
  <c r="U17" i="27"/>
  <c r="E23" i="37"/>
  <c r="AM17" i="39"/>
  <c r="AG7" i="36"/>
  <c r="M23" i="22"/>
  <c r="R83" i="37"/>
  <c r="Z9" i="39"/>
  <c r="AM48" i="37"/>
  <c r="AK10" i="38"/>
  <c r="K24" i="27"/>
  <c r="U30" i="39"/>
  <c r="O23" i="37"/>
  <c r="S18" i="38"/>
  <c r="AB69" i="37"/>
  <c r="AN69" i="39"/>
  <c r="AE12" i="37"/>
  <c r="AF26" i="39"/>
  <c r="C26" i="35"/>
  <c r="AG23" i="39"/>
  <c r="P18" i="38"/>
  <c r="AE26" i="39"/>
  <c r="T13" i="39"/>
  <c r="AH10" i="31"/>
  <c r="F7" i="36"/>
  <c r="AB18" i="32"/>
  <c r="S14" i="23"/>
  <c r="AF11" i="27"/>
  <c r="N7" i="28"/>
  <c r="AL24" i="30"/>
  <c r="X15" i="33"/>
  <c r="AJ10" i="35"/>
  <c r="AC22" i="34"/>
  <c r="H69" i="37"/>
  <c r="K14" i="32"/>
  <c r="AD10" i="38"/>
  <c r="AD70" i="38"/>
  <c r="X48" i="38"/>
  <c r="L30" i="38"/>
  <c r="AJ26" i="37"/>
  <c r="AA71" i="39"/>
  <c r="F14" i="35"/>
  <c r="H12" i="31"/>
  <c r="J14" i="39"/>
  <c r="E16" i="37"/>
  <c r="N30" i="38"/>
  <c r="K71" i="37"/>
  <c r="AL10" i="38"/>
  <c r="E21" i="26"/>
  <c r="S13" i="32"/>
  <c r="I23" i="27"/>
  <c r="W18" i="31"/>
  <c r="V20" i="26"/>
  <c r="W8" i="26"/>
  <c r="AG9" i="38"/>
  <c r="M10" i="39"/>
  <c r="Z22" i="30"/>
  <c r="C16" i="37"/>
  <c r="U20" i="33"/>
  <c r="AI18" i="22"/>
  <c r="C20" i="30"/>
  <c r="AN13" i="37"/>
  <c r="J16" i="22"/>
  <c r="R12" i="32"/>
  <c r="H7" i="22"/>
  <c r="I9" i="39"/>
  <c r="Z11" i="31"/>
  <c r="F18" i="38"/>
  <c r="W19" i="37"/>
  <c r="AH11" i="38"/>
  <c r="AC40" i="37"/>
  <c r="AB8" i="27"/>
  <c r="P12" i="31"/>
  <c r="C24" i="27"/>
  <c r="AJ8" i="32"/>
  <c r="Q18" i="38"/>
  <c r="AD14" i="27"/>
  <c r="R33" i="38"/>
  <c r="Z60" i="33"/>
  <c r="Z14" i="36"/>
  <c r="W17" i="31"/>
  <c r="AG11" i="36"/>
  <c r="AH15" i="33"/>
  <c r="AA21" i="39"/>
  <c r="AA10" i="31"/>
  <c r="M16" i="37"/>
  <c r="AC9" i="34"/>
  <c r="W11" i="33"/>
  <c r="U17" i="32"/>
  <c r="C26" i="36"/>
  <c r="AL14" i="30"/>
  <c r="AE20" i="38"/>
  <c r="S11" i="33"/>
  <c r="AM21" i="31"/>
  <c r="AD16" i="31"/>
  <c r="AC7" i="27"/>
  <c r="C18" i="36"/>
  <c r="O15" i="38"/>
  <c r="O15" i="26"/>
  <c r="K10" i="38"/>
  <c r="AI17" i="23"/>
  <c r="AE21" i="39"/>
  <c r="M14" i="28"/>
  <c r="I7" i="34"/>
  <c r="R68" i="39"/>
  <c r="C16" i="34"/>
  <c r="O60" i="39"/>
  <c r="AG22" i="28"/>
  <c r="AC18" i="39"/>
  <c r="E16" i="32"/>
  <c r="L9" i="34"/>
  <c r="AB11" i="22"/>
  <c r="AM20" i="38"/>
  <c r="C21" i="30"/>
  <c r="J22" i="38"/>
  <c r="AA22" i="38"/>
  <c r="AL8" i="33"/>
  <c r="C22" i="30"/>
  <c r="Q18" i="33"/>
  <c r="O70" i="39"/>
  <c r="O83" i="39"/>
  <c r="Q25" i="37"/>
  <c r="K20" i="32"/>
  <c r="AF22" i="37"/>
  <c r="AG14" i="28"/>
  <c r="AC8" i="26"/>
  <c r="Z39" i="37"/>
  <c r="P9" i="26"/>
  <c r="Z21" i="37"/>
  <c r="AI9" i="38"/>
  <c r="H23" i="23"/>
  <c r="AE25" i="31"/>
  <c r="AG34" i="39"/>
  <c r="E16" i="38"/>
  <c r="AK18" i="33"/>
  <c r="Q33" i="39"/>
  <c r="H16" i="39"/>
  <c r="M24" i="39"/>
  <c r="X17" i="37"/>
  <c r="M69" i="39"/>
  <c r="L8" i="37"/>
  <c r="W18" i="32"/>
  <c r="AF19" i="38"/>
  <c r="AC17" i="39"/>
  <c r="X22" i="28"/>
  <c r="J7" i="27"/>
  <c r="O15" i="39"/>
  <c r="AJ9" i="39"/>
  <c r="N24" i="39"/>
  <c r="C24" i="23"/>
  <c r="Y13" i="39"/>
  <c r="Q60" i="36"/>
  <c r="J15" i="36"/>
  <c r="AH17" i="23"/>
  <c r="AH9" i="38"/>
  <c r="AB24" i="26"/>
  <c r="Z15" i="31"/>
  <c r="F7" i="27"/>
  <c r="H8" i="38"/>
  <c r="Q33" i="36"/>
  <c r="V16" i="39"/>
  <c r="I19" i="32"/>
  <c r="S9" i="37"/>
  <c r="J7" i="39"/>
  <c r="AM30" i="33"/>
  <c r="E8" i="27"/>
  <c r="X30" i="38"/>
  <c r="Z33" i="38"/>
  <c r="AE70" i="39"/>
  <c r="Z12" i="30"/>
  <c r="AI24" i="35"/>
  <c r="AC10" i="30"/>
  <c r="X34" i="37"/>
  <c r="F12" i="27"/>
  <c r="M19" i="38"/>
  <c r="AJ70" i="39"/>
  <c r="AC15" i="23"/>
  <c r="E20" i="39"/>
  <c r="Z8" i="39"/>
  <c r="AK13" i="34"/>
  <c r="R16" i="39"/>
  <c r="V19" i="29"/>
  <c r="T13" i="27"/>
  <c r="AB14" i="36"/>
  <c r="K7" i="39"/>
  <c r="S9" i="31"/>
  <c r="I40" i="36"/>
  <c r="AK30" i="38"/>
  <c r="E16" i="29"/>
  <c r="AB11" i="39"/>
  <c r="F11" i="39"/>
  <c r="M68" i="36"/>
  <c r="C21" i="27"/>
  <c r="AF10" i="22"/>
  <c r="AL25" i="38"/>
  <c r="L26" i="39"/>
  <c r="AK34" i="38"/>
  <c r="U26" i="38"/>
  <c r="V69" i="37"/>
  <c r="Q83" i="39"/>
  <c r="AG48" i="38"/>
  <c r="AM11" i="38"/>
  <c r="I20" i="36"/>
  <c r="V20" i="39"/>
  <c r="Y17" i="23"/>
  <c r="M16" i="28"/>
  <c r="S12" i="27"/>
  <c r="X14" i="31"/>
  <c r="X11" i="28"/>
  <c r="L33" i="39"/>
  <c r="J17" i="37"/>
  <c r="AA15" i="39"/>
  <c r="R40" i="37"/>
  <c r="Y12" i="39"/>
  <c r="E20" i="36"/>
  <c r="AJ17" i="36"/>
  <c r="S17" i="35"/>
  <c r="AM23" i="39"/>
  <c r="AJ83" i="38"/>
  <c r="O48" i="39"/>
  <c r="T25" i="35"/>
  <c r="AJ20" i="37"/>
  <c r="AK12" i="37"/>
  <c r="Q26" i="36"/>
  <c r="N15" i="31"/>
  <c r="O11" i="39"/>
  <c r="N19" i="26"/>
  <c r="AC11" i="28"/>
  <c r="N13" i="26"/>
  <c r="P15" i="33"/>
  <c r="AA9" i="39"/>
  <c r="AE16" i="33"/>
  <c r="Q7" i="38"/>
  <c r="AJ11" i="22"/>
  <c r="AM17" i="35"/>
  <c r="O19" i="34"/>
  <c r="T13" i="33"/>
  <c r="C18" i="31"/>
  <c r="C21" i="37"/>
  <c r="AM9" i="31"/>
  <c r="Z7" i="32"/>
  <c r="U22" i="34"/>
  <c r="E15" i="36"/>
  <c r="T10" i="32"/>
  <c r="AL10" i="27"/>
  <c r="J71" i="39"/>
  <c r="P23" i="37"/>
  <c r="Z10" i="32"/>
  <c r="V10" i="27"/>
  <c r="AB15" i="39"/>
  <c r="W7" i="33"/>
  <c r="AM13" i="33"/>
  <c r="C20" i="36"/>
  <c r="Q39" i="39"/>
  <c r="N9" i="31"/>
  <c r="AE15" i="33"/>
  <c r="C18" i="32"/>
  <c r="O20" i="22"/>
  <c r="AE7" i="31"/>
  <c r="S19" i="33"/>
  <c r="S8" i="23"/>
  <c r="AN68" i="38"/>
  <c r="J25" i="39"/>
  <c r="AH22" i="38"/>
  <c r="W7" i="31"/>
  <c r="U9" i="30"/>
  <c r="M16" i="38"/>
  <c r="T20" i="37"/>
  <c r="X26" i="38"/>
  <c r="AL39" i="37"/>
  <c r="I23" i="39"/>
  <c r="S14" i="38"/>
  <c r="T10" i="28"/>
  <c r="C18" i="34"/>
  <c r="F19" i="39"/>
  <c r="AG12" i="37"/>
  <c r="O33" i="39"/>
  <c r="P18" i="37"/>
  <c r="U15" i="34"/>
  <c r="C25" i="34"/>
  <c r="P18" i="28"/>
  <c r="AF7" i="28"/>
  <c r="C20" i="28"/>
  <c r="AB15" i="22"/>
  <c r="H10" i="26"/>
  <c r="AM18" i="31"/>
  <c r="G11" i="27"/>
  <c r="Y7" i="30"/>
  <c r="AH19" i="32"/>
  <c r="O25" i="31"/>
  <c r="P40" i="39"/>
  <c r="S60" i="37"/>
  <c r="L7" i="39"/>
  <c r="Y33" i="37"/>
  <c r="G16" i="39"/>
  <c r="AN33" i="37"/>
  <c r="V11" i="32"/>
  <c r="AG13" i="34"/>
  <c r="AM30" i="39"/>
  <c r="H10" i="22"/>
  <c r="F19" i="27"/>
  <c r="Q26" i="38"/>
  <c r="AG40" i="38"/>
  <c r="F25" i="26"/>
  <c r="L15" i="22"/>
  <c r="C21" i="32"/>
  <c r="E14" i="38"/>
  <c r="AK10" i="39"/>
  <c r="AC11" i="39"/>
  <c r="AE22" i="32"/>
  <c r="AD12" i="34"/>
  <c r="C22" i="31"/>
  <c r="AK19" i="32"/>
  <c r="AB13" i="27"/>
  <c r="AG10" i="38"/>
  <c r="AJ11" i="36"/>
  <c r="K11" i="29"/>
  <c r="U14" i="28"/>
  <c r="AB34" i="35"/>
  <c r="AG24" i="28"/>
  <c r="J11" i="39"/>
  <c r="AL13" i="31"/>
  <c r="AD83" i="37"/>
  <c r="AL7" i="27"/>
  <c r="P23" i="28"/>
  <c r="AI10" i="27"/>
  <c r="AC40" i="39"/>
  <c r="H24" i="28"/>
  <c r="AN33" i="34"/>
  <c r="AK11" i="32"/>
  <c r="N24" i="30"/>
  <c r="C26" i="32"/>
  <c r="F10" i="27"/>
  <c r="T7" i="26"/>
  <c r="AJ19" i="30"/>
  <c r="AC12" i="26"/>
  <c r="V22" i="36"/>
  <c r="G13" i="28"/>
  <c r="S71" i="39"/>
  <c r="AE10" i="39"/>
  <c r="Y11" i="34"/>
  <c r="N21" i="30"/>
  <c r="F17" i="38"/>
  <c r="R10" i="31"/>
  <c r="J7" i="38"/>
  <c r="AH8" i="22"/>
  <c r="R9" i="31"/>
  <c r="T7" i="32"/>
  <c r="I16" i="31"/>
  <c r="AN9" i="27"/>
  <c r="AC14" i="27"/>
  <c r="AJ8" i="35"/>
  <c r="C20" i="22"/>
  <c r="AH16" i="30"/>
  <c r="T71" i="39"/>
  <c r="F21" i="27"/>
  <c r="Q48" i="39"/>
  <c r="AD14" i="32"/>
  <c r="N11" i="38"/>
  <c r="E17" i="23"/>
  <c r="Z10" i="31"/>
  <c r="M16" i="30"/>
  <c r="AB9" i="22"/>
  <c r="I12" i="39"/>
  <c r="AM71" i="39"/>
  <c r="M26" i="30"/>
  <c r="W13" i="29"/>
  <c r="Q8" i="27"/>
  <c r="Y8" i="27"/>
  <c r="J9" i="26"/>
  <c r="H10" i="23"/>
  <c r="AK21" i="35"/>
  <c r="K23" i="33"/>
  <c r="AN13" i="23"/>
  <c r="T18" i="27"/>
  <c r="K13" i="27"/>
  <c r="L9" i="38"/>
  <c r="AK11" i="23"/>
  <c r="X9" i="33"/>
  <c r="AB70" i="38"/>
  <c r="I16" i="26"/>
  <c r="R21" i="39"/>
  <c r="AM23" i="37"/>
  <c r="F70" i="39"/>
  <c r="Z26" i="39"/>
  <c r="U26" i="26"/>
  <c r="AM34" i="39"/>
  <c r="L68" i="36"/>
  <c r="W68" i="39"/>
  <c r="N69" i="36"/>
  <c r="AD10" i="35"/>
  <c r="AJ15" i="39"/>
  <c r="S15" i="35"/>
  <c r="F14" i="27"/>
  <c r="W14" i="37"/>
  <c r="R39" i="39"/>
  <c r="I34" i="32"/>
  <c r="R39" i="38"/>
  <c r="W9" i="38"/>
  <c r="M8" i="26"/>
  <c r="AN48" i="39"/>
  <c r="AH25" i="38"/>
  <c r="AD11" i="31"/>
  <c r="AF33" i="37"/>
  <c r="Q14" i="39"/>
  <c r="AG17" i="36"/>
  <c r="O60" i="37"/>
  <c r="R22" i="39"/>
  <c r="V7" i="34"/>
  <c r="F30" i="38"/>
  <c r="AM69" i="38"/>
  <c r="F60" i="35"/>
  <c r="I8" i="36"/>
  <c r="X18" i="37"/>
  <c r="F83" i="38"/>
  <c r="AB17" i="39"/>
  <c r="L39" i="38"/>
  <c r="AL15" i="36"/>
  <c r="S40" i="39"/>
  <c r="U19" i="36"/>
  <c r="Z25" i="39"/>
  <c r="J71" i="36"/>
  <c r="S69" i="38"/>
  <c r="J83" i="39"/>
  <c r="AH14" i="23"/>
  <c r="V9" i="31"/>
  <c r="AD13" i="26"/>
  <c r="S9" i="38"/>
  <c r="V11" i="30"/>
  <c r="Z8" i="38"/>
  <c r="Y17" i="33"/>
  <c r="S20" i="38"/>
  <c r="Q12" i="37"/>
  <c r="P12" i="39"/>
  <c r="AH68" i="39"/>
  <c r="N83" i="36"/>
  <c r="Q14" i="38"/>
  <c r="G8" i="37"/>
  <c r="S21" i="37"/>
  <c r="Q69" i="39"/>
  <c r="G40" i="37"/>
  <c r="T83" i="37"/>
  <c r="N23" i="39"/>
  <c r="E18" i="35"/>
  <c r="AK25" i="39"/>
  <c r="G7" i="35"/>
  <c r="J39" i="36"/>
  <c r="I20" i="39"/>
  <c r="AE19" i="22"/>
  <c r="U19" i="38"/>
  <c r="I40" i="39"/>
  <c r="G21" i="34"/>
  <c r="U23" i="38"/>
  <c r="AB34" i="36"/>
  <c r="AK33" i="38"/>
  <c r="J10" i="39"/>
  <c r="AF10" i="23"/>
  <c r="E11" i="23"/>
  <c r="X60" i="39"/>
  <c r="I9" i="34"/>
  <c r="AL33" i="32"/>
  <c r="AC11" i="23"/>
  <c r="V11" i="39"/>
  <c r="C14" i="32"/>
  <c r="N16" i="32"/>
  <c r="J14" i="37"/>
  <c r="T15" i="38"/>
  <c r="X13" i="22"/>
  <c r="P24" i="38"/>
  <c r="O24" i="39"/>
  <c r="I22" i="39"/>
  <c r="T15" i="37"/>
  <c r="AD11" i="39"/>
  <c r="AG8" i="38"/>
  <c r="J48" i="37"/>
  <c r="AK18" i="38"/>
  <c r="G68" i="37"/>
  <c r="O68" i="39"/>
  <c r="AJ7" i="29"/>
  <c r="Q71" i="39"/>
  <c r="F8" i="31"/>
  <c r="C19" i="33"/>
  <c r="Q13" i="32"/>
  <c r="X14" i="39"/>
  <c r="J20" i="38"/>
  <c r="G10" i="37"/>
  <c r="AI10" i="31"/>
  <c r="AH12" i="27"/>
  <c r="AJ15" i="33"/>
  <c r="AM24" i="22"/>
  <c r="M10" i="30"/>
  <c r="V7" i="28"/>
  <c r="M17" i="32"/>
  <c r="M14" i="39"/>
  <c r="I8" i="39"/>
  <c r="Y16" i="37"/>
  <c r="AC26" i="38"/>
  <c r="J7" i="37"/>
  <c r="AJ17" i="35"/>
  <c r="AN10" i="22"/>
  <c r="AF21" i="39"/>
  <c r="E21" i="38"/>
  <c r="L19" i="39"/>
  <c r="AJ15" i="37"/>
  <c r="K11" i="33"/>
  <c r="V14" i="33"/>
  <c r="I22" i="30"/>
  <c r="H24" i="39"/>
  <c r="AD60" i="37"/>
  <c r="I13" i="38"/>
  <c r="X70" i="37"/>
  <c r="C20" i="29"/>
  <c r="C15" i="30"/>
  <c r="U83" i="39"/>
  <c r="F11" i="38"/>
  <c r="G60" i="39"/>
  <c r="AN7" i="28"/>
  <c r="AJ13" i="27"/>
  <c r="T48" i="27"/>
  <c r="U13" i="39"/>
  <c r="M48" i="39"/>
  <c r="W9" i="33"/>
  <c r="F15" i="30"/>
  <c r="T14" i="39"/>
  <c r="AK15" i="39"/>
  <c r="AB12" i="31"/>
  <c r="S48" i="39"/>
  <c r="N30" i="37"/>
  <c r="H19" i="37"/>
  <c r="AB14" i="39"/>
  <c r="AE17" i="39"/>
  <c r="G9" i="31"/>
  <c r="W15" i="39"/>
  <c r="E34" i="39"/>
  <c r="AH16" i="38"/>
  <c r="AB21" i="38"/>
  <c r="AC18" i="29"/>
  <c r="G10" i="31"/>
  <c r="M7" i="37"/>
  <c r="AJ10" i="39"/>
  <c r="X8" i="37"/>
  <c r="O39" i="31"/>
  <c r="AM7" i="30"/>
  <c r="K18" i="22"/>
  <c r="AJ15" i="34"/>
  <c r="L15" i="34"/>
  <c r="I68" i="39"/>
  <c r="C16" i="35"/>
  <c r="AM17" i="31"/>
  <c r="K11" i="31"/>
  <c r="AE40" i="37"/>
  <c r="U70" i="38"/>
  <c r="X10" i="38"/>
  <c r="AD30" i="36"/>
  <c r="AJ26" i="39"/>
  <c r="N8" i="38"/>
  <c r="AB30" i="34"/>
  <c r="F24" i="38"/>
  <c r="AI17" i="26"/>
  <c r="AK12" i="39"/>
  <c r="F60" i="37"/>
  <c r="AD7" i="32"/>
  <c r="F70" i="38"/>
  <c r="E20" i="35"/>
  <c r="AD7" i="30"/>
  <c r="N15" i="30"/>
  <c r="W30" i="38"/>
  <c r="E9" i="32"/>
  <c r="M40" i="39"/>
  <c r="AJ9" i="26"/>
  <c r="T19" i="38"/>
  <c r="AB25" i="37"/>
  <c r="AA30" i="37"/>
  <c r="AC16" i="39"/>
  <c r="C19" i="32"/>
  <c r="K17" i="32"/>
  <c r="E15" i="28"/>
  <c r="W16" i="26"/>
  <c r="P25" i="38"/>
  <c r="Z21" i="39"/>
  <c r="AC25" i="39"/>
  <c r="AF21" i="38"/>
  <c r="T20" i="27"/>
  <c r="AB10" i="33"/>
  <c r="L26" i="37"/>
  <c r="AM11" i="37"/>
  <c r="AJ71" i="36"/>
  <c r="H13" i="22"/>
  <c r="AC20" i="39"/>
  <c r="AN24" i="39"/>
  <c r="Q23" i="39"/>
  <c r="M60" i="38"/>
  <c r="N7" i="37"/>
  <c r="L68" i="38"/>
  <c r="P48" i="38"/>
  <c r="N7" i="38"/>
  <c r="AL7" i="31"/>
  <c r="X16" i="38"/>
  <c r="AH48" i="39"/>
  <c r="X9" i="39"/>
  <c r="G83" i="36"/>
  <c r="V7" i="39"/>
  <c r="P48" i="36"/>
  <c r="AB26" i="37"/>
  <c r="AM16" i="28"/>
  <c r="Z16" i="36"/>
  <c r="C15" i="36"/>
  <c r="AG8" i="28"/>
  <c r="AJ60" i="38"/>
  <c r="AM15" i="27"/>
  <c r="V16" i="38"/>
  <c r="AL10" i="31"/>
  <c r="X19" i="39"/>
  <c r="K19" i="23"/>
  <c r="Q17" i="39"/>
  <c r="X10" i="23"/>
  <c r="AB24" i="34"/>
  <c r="Y83" i="38"/>
  <c r="G11" i="33"/>
  <c r="L11" i="26"/>
  <c r="C14" i="37"/>
  <c r="O13" i="31"/>
  <c r="AL83" i="38"/>
  <c r="V8" i="39"/>
  <c r="AG18" i="23"/>
  <c r="I7" i="39"/>
  <c r="V8" i="32"/>
  <c r="AN10" i="34"/>
  <c r="T7" i="30"/>
  <c r="H14" i="37"/>
  <c r="V69" i="38"/>
  <c r="S8" i="30"/>
  <c r="AD68" i="38"/>
  <c r="J12" i="32"/>
  <c r="AL16" i="36"/>
  <c r="C25" i="32"/>
  <c r="AE33" i="38"/>
  <c r="AG15" i="34"/>
  <c r="AC14" i="38"/>
  <c r="AC83" i="38"/>
  <c r="M70" i="27"/>
  <c r="AK18" i="37"/>
  <c r="AA8" i="30"/>
  <c r="I71" i="39"/>
  <c r="C8" i="34"/>
  <c r="X21" i="35"/>
  <c r="G39" i="31"/>
  <c r="AI18" i="23"/>
  <c r="AK60" i="38"/>
  <c r="H70" i="36"/>
  <c r="J8" i="23"/>
  <c r="AB12" i="39"/>
  <c r="AJ8" i="27"/>
  <c r="AG17" i="38"/>
  <c r="AC19" i="39"/>
  <c r="L12" i="36"/>
  <c r="W23" i="35"/>
  <c r="AG48" i="39"/>
  <c r="O30" i="39"/>
  <c r="L9" i="39"/>
  <c r="AJ34" i="38"/>
  <c r="AH21" i="39"/>
  <c r="Z70" i="35"/>
  <c r="I33" i="36"/>
  <c r="O16" i="23"/>
  <c r="AH30" i="39"/>
  <c r="G39" i="37"/>
  <c r="L21" i="39"/>
  <c r="U11" i="39"/>
  <c r="H15" i="28"/>
  <c r="V30" i="37"/>
  <c r="M21" i="39"/>
  <c r="W33" i="38"/>
  <c r="O39" i="39"/>
  <c r="F14" i="33"/>
  <c r="AM11" i="39"/>
  <c r="AC7" i="34"/>
  <c r="I19" i="37"/>
  <c r="N23" i="38"/>
  <c r="AJ7" i="37"/>
  <c r="N33" i="32"/>
  <c r="N70" i="37"/>
  <c r="AN23" i="36"/>
  <c r="N70" i="39"/>
  <c r="W48" i="37"/>
  <c r="K30" i="37"/>
  <c r="AK21" i="37"/>
  <c r="C24" i="22"/>
  <c r="G68" i="28"/>
  <c r="J48" i="38"/>
  <c r="AI69" i="23"/>
  <c r="AM25" i="31"/>
  <c r="F48" i="35"/>
  <c r="AG70" i="39"/>
  <c r="AM39" i="37"/>
  <c r="AM8" i="34"/>
  <c r="Y21" i="27"/>
  <c r="T9" i="38"/>
  <c r="V48" i="39"/>
  <c r="AB10" i="29"/>
  <c r="E68" i="34"/>
  <c r="K39" i="39"/>
  <c r="O60" i="36"/>
  <c r="Q70" i="39"/>
  <c r="AL15" i="37"/>
  <c r="AC40" i="27"/>
  <c r="P70" i="36"/>
  <c r="AN26" i="35"/>
  <c r="AM14" i="38"/>
  <c r="Q22" i="39"/>
  <c r="R22" i="37"/>
  <c r="W71" i="35"/>
  <c r="C13" i="33"/>
  <c r="Y71" i="37"/>
  <c r="AD19" i="37"/>
  <c r="Z33" i="39"/>
  <c r="AD39" i="38"/>
  <c r="AK13" i="30"/>
  <c r="C23" i="31"/>
  <c r="AB9" i="34"/>
  <c r="AM7" i="29"/>
  <c r="U16" i="39"/>
  <c r="AK16" i="29"/>
  <c r="R9" i="36"/>
  <c r="R22" i="36"/>
  <c r="Y10" i="23"/>
  <c r="L33" i="36"/>
  <c r="Z13" i="31"/>
  <c r="AC69" i="38"/>
  <c r="Q34" i="28"/>
  <c r="AH14" i="34"/>
  <c r="AK10" i="34"/>
  <c r="AI12" i="39"/>
  <c r="AC71" i="39"/>
  <c r="T9" i="23"/>
  <c r="AA33" i="39"/>
  <c r="L34" i="39"/>
  <c r="C15" i="39"/>
  <c r="E33" i="32"/>
  <c r="C25" i="27"/>
  <c r="AK23" i="38"/>
  <c r="Q24" i="28"/>
  <c r="T13" i="35"/>
  <c r="AN26" i="38"/>
  <c r="J71" i="23"/>
  <c r="E9" i="38"/>
  <c r="O13" i="33"/>
  <c r="J19" i="23"/>
  <c r="L21" i="38"/>
  <c r="AC21" i="38"/>
  <c r="V15" i="39"/>
  <c r="F14" i="39"/>
  <c r="F21" i="38"/>
  <c r="AE17" i="31"/>
  <c r="P71" i="35"/>
  <c r="AC33" i="22"/>
  <c r="AH9" i="39"/>
  <c r="F71" i="37"/>
  <c r="G70" i="37"/>
  <c r="M26" i="26"/>
  <c r="Z7" i="26"/>
  <c r="R10" i="30"/>
  <c r="AI19" i="34"/>
  <c r="U21" i="32"/>
  <c r="S60" i="39"/>
  <c r="Q12" i="27"/>
  <c r="T25" i="39"/>
  <c r="AC30" i="38"/>
  <c r="W15" i="31"/>
  <c r="S15" i="38"/>
  <c r="F16" i="30"/>
  <c r="AJ9" i="23"/>
  <c r="H26" i="39"/>
  <c r="AF71" i="37"/>
  <c r="F68" i="38"/>
  <c r="T7" i="33"/>
  <c r="Z7" i="39"/>
  <c r="AM11" i="36"/>
  <c r="C20" i="26"/>
  <c r="H17" i="35"/>
  <c r="U39" i="38"/>
  <c r="F23" i="39"/>
  <c r="K9" i="38"/>
  <c r="AF16" i="38"/>
  <c r="P10" i="22"/>
  <c r="P7" i="39"/>
  <c r="V70" i="39"/>
  <c r="AH20" i="39"/>
  <c r="AG10" i="36"/>
  <c r="H10" i="28"/>
  <c r="K83" i="39"/>
  <c r="AG11" i="34"/>
  <c r="E15" i="32"/>
  <c r="N26" i="38"/>
  <c r="L8" i="27"/>
  <c r="Y20" i="39"/>
  <c r="L71" i="39"/>
  <c r="O30" i="38"/>
  <c r="S21" i="22"/>
  <c r="P30" i="39"/>
  <c r="E19" i="27"/>
  <c r="R14" i="36"/>
  <c r="F40" i="39"/>
  <c r="J60" i="39"/>
  <c r="AM60" i="39"/>
  <c r="I24" i="30"/>
  <c r="Q21" i="36"/>
  <c r="AI30" i="28"/>
  <c r="L7" i="32"/>
  <c r="Z17" i="23"/>
  <c r="AJ34" i="39"/>
  <c r="U83" i="37"/>
  <c r="AB8" i="39"/>
  <c r="H13" i="39"/>
  <c r="AD9" i="32"/>
  <c r="L15" i="39"/>
  <c r="R12" i="37"/>
  <c r="AE16" i="36"/>
  <c r="AL14" i="27"/>
  <c r="AJ12" i="37"/>
  <c r="U16" i="27"/>
  <c r="AF17" i="38"/>
  <c r="AJ24" i="39"/>
  <c r="R18" i="38"/>
  <c r="AA13" i="39"/>
  <c r="F30" i="37"/>
  <c r="K16" i="39"/>
  <c r="AK20" i="30"/>
  <c r="H9" i="35"/>
  <c r="AF15" i="33"/>
  <c r="AI19" i="39"/>
  <c r="AM24" i="39"/>
  <c r="AN25" i="37"/>
  <c r="AC24" i="39"/>
  <c r="AH24" i="37"/>
  <c r="AM48" i="39"/>
  <c r="AA10" i="27"/>
  <c r="P15" i="30"/>
  <c r="C18" i="39"/>
  <c r="AL7" i="28"/>
  <c r="AI8" i="30"/>
  <c r="S69" i="27"/>
  <c r="AB40" i="39"/>
  <c r="AG18" i="38"/>
  <c r="J13" i="38"/>
  <c r="R39" i="28"/>
  <c r="Q17" i="26"/>
  <c r="AE23" i="37"/>
  <c r="J26" i="39"/>
  <c r="AF69" i="37"/>
  <c r="H25" i="39"/>
  <c r="U33" i="37"/>
  <c r="J10" i="30"/>
  <c r="H9" i="30"/>
  <c r="K30" i="38"/>
  <c r="AD12" i="23"/>
  <c r="AB9" i="38"/>
  <c r="U24" i="36"/>
  <c r="P71" i="38"/>
  <c r="M33" i="37"/>
  <c r="AH19" i="39"/>
  <c r="R48" i="39"/>
  <c r="X15" i="27"/>
  <c r="V60" i="38"/>
  <c r="C20" i="32"/>
  <c r="AH8" i="36"/>
  <c r="J13" i="30"/>
  <c r="O7" i="36"/>
  <c r="L25" i="23"/>
  <c r="J9" i="35"/>
  <c r="W21" i="33"/>
  <c r="O18" i="35"/>
  <c r="E12" i="39"/>
  <c r="AE26" i="31"/>
  <c r="O14" i="38"/>
  <c r="AL21" i="38"/>
  <c r="E11" i="39"/>
  <c r="W83" i="38"/>
  <c r="T26" i="38"/>
  <c r="AE33" i="36"/>
  <c r="AK9" i="39"/>
  <c r="P83" i="39"/>
  <c r="E15" i="39"/>
  <c r="N12" i="38"/>
  <c r="Q10" i="39"/>
  <c r="W10" i="38"/>
  <c r="X33" i="38"/>
  <c r="H12" i="38"/>
  <c r="P22" i="38"/>
  <c r="S22" i="34"/>
  <c r="G19" i="38"/>
  <c r="AF7" i="37"/>
  <c r="AN21" i="39"/>
  <c r="AH40" i="37"/>
  <c r="AL69" i="35"/>
  <c r="AA40" i="39"/>
  <c r="AH18" i="38"/>
  <c r="AJ11" i="37"/>
  <c r="V10" i="39"/>
  <c r="N34" i="37"/>
  <c r="W7" i="37"/>
  <c r="F21" i="35"/>
  <c r="M25" i="39"/>
  <c r="AL33" i="38"/>
  <c r="I48" i="39"/>
  <c r="O13" i="38"/>
  <c r="T34" i="38"/>
  <c r="AG20" i="38"/>
  <c r="P15" i="37"/>
  <c r="L20" i="32"/>
  <c r="AG10" i="28"/>
  <c r="AD30" i="38"/>
  <c r="AK19" i="39"/>
  <c r="AL40" i="38"/>
  <c r="AF12" i="37"/>
  <c r="Y8" i="36"/>
  <c r="W23" i="38"/>
  <c r="AM19" i="39"/>
  <c r="AJ69" i="39"/>
  <c r="AL24" i="37"/>
  <c r="AC22" i="37"/>
  <c r="E21" i="39"/>
  <c r="AD12" i="36"/>
  <c r="AK23" i="39"/>
  <c r="K20" i="36"/>
  <c r="V17" i="37"/>
  <c r="M39" i="36"/>
  <c r="Z17" i="37"/>
  <c r="X20" i="38"/>
  <c r="AF13" i="23"/>
  <c r="AH7" i="31"/>
  <c r="E14" i="39"/>
  <c r="O14" i="34"/>
  <c r="L60" i="35"/>
  <c r="U8" i="37"/>
  <c r="N22" i="35"/>
  <c r="AE33" i="39"/>
  <c r="AJ71" i="38"/>
  <c r="J9" i="39"/>
  <c r="S39" i="36"/>
  <c r="P33" i="36"/>
  <c r="AL71" i="37"/>
  <c r="AH12" i="38"/>
  <c r="AK19" i="36"/>
  <c r="AA83" i="34"/>
  <c r="AG16" i="32"/>
  <c r="E69" i="37"/>
  <c r="AL25" i="35"/>
  <c r="U22" i="37"/>
  <c r="P10" i="38"/>
  <c r="W14" i="34"/>
  <c r="X25" i="39"/>
  <c r="Z40" i="38"/>
  <c r="AE22" i="39"/>
  <c r="Z39" i="34"/>
  <c r="K23" i="38"/>
  <c r="AD34" i="38"/>
  <c r="AA30" i="38"/>
  <c r="T8" i="35"/>
  <c r="I39" i="39"/>
  <c r="AL7" i="39"/>
  <c r="AJ19" i="39"/>
  <c r="I48" i="35"/>
  <c r="G13" i="31"/>
  <c r="P12" i="36"/>
  <c r="R83" i="39"/>
  <c r="V21" i="39"/>
  <c r="AJ8" i="37"/>
  <c r="F68" i="39"/>
  <c r="AC8" i="35"/>
  <c r="J9" i="31"/>
  <c r="AJ16" i="38"/>
  <c r="AG8" i="39"/>
  <c r="N22" i="31"/>
  <c r="AE10" i="31"/>
  <c r="AK30" i="32"/>
  <c r="AD48" i="33"/>
  <c r="P26" i="36"/>
  <c r="F9" i="32"/>
  <c r="Y69" i="28"/>
  <c r="C25" i="33"/>
  <c r="W13" i="33"/>
  <c r="AE25" i="33"/>
  <c r="AD12" i="26"/>
  <c r="N24" i="38"/>
  <c r="R8" i="37"/>
  <c r="U8" i="27"/>
  <c r="T13" i="36"/>
  <c r="O25" i="39"/>
  <c r="H14" i="29"/>
  <c r="S21" i="38"/>
  <c r="AK17" i="34"/>
  <c r="V7" i="31"/>
  <c r="U10" i="36"/>
  <c r="AA23" i="31"/>
  <c r="AJ40" i="34"/>
  <c r="M17" i="38"/>
  <c r="F22" i="31"/>
  <c r="R25" i="38"/>
  <c r="Z20" i="31"/>
  <c r="AD7" i="31"/>
  <c r="AM11" i="31"/>
  <c r="AI20" i="31"/>
  <c r="H33" i="32"/>
  <c r="I23" i="32"/>
  <c r="X33" i="32"/>
  <c r="AH13" i="39"/>
  <c r="K13" i="31"/>
  <c r="AG18" i="34"/>
  <c r="N7" i="34"/>
  <c r="AN7" i="39"/>
  <c r="AI30" i="26"/>
  <c r="L7" i="34"/>
  <c r="W8" i="36"/>
  <c r="L10" i="39"/>
  <c r="AN13" i="39"/>
  <c r="Q8" i="26"/>
  <c r="E22" i="39"/>
  <c r="AB21" i="39"/>
  <c r="U22" i="30"/>
  <c r="O12" i="39"/>
  <c r="AN10" i="37"/>
  <c r="T13" i="32"/>
  <c r="H11" i="39"/>
  <c r="S10" i="38"/>
  <c r="W26" i="31"/>
  <c r="L14" i="39"/>
  <c r="AL34" i="39"/>
  <c r="H19" i="33"/>
  <c r="AH10" i="32"/>
  <c r="AB7" i="32"/>
  <c r="AM8" i="26"/>
  <c r="C18" i="38"/>
  <c r="T8" i="37"/>
  <c r="K69" i="39"/>
  <c r="I18" i="27"/>
  <c r="E19" i="39"/>
  <c r="V18" i="33"/>
  <c r="AG26" i="37"/>
  <c r="AG22" i="39"/>
  <c r="O39" i="36"/>
  <c r="Y8" i="38"/>
  <c r="AI23" i="39"/>
  <c r="E39" i="37"/>
  <c r="H8" i="39"/>
  <c r="AB48" i="38"/>
  <c r="W17" i="33"/>
  <c r="AL15" i="26"/>
  <c r="G20" i="35"/>
  <c r="F12" i="39"/>
  <c r="W14" i="35"/>
  <c r="Z22" i="38"/>
  <c r="T11" i="39"/>
  <c r="AJ18" i="27"/>
  <c r="T83" i="38"/>
  <c r="L15" i="27"/>
  <c r="AD8" i="39"/>
  <c r="Q30" i="39"/>
  <c r="AK60" i="34"/>
  <c r="K7" i="30"/>
  <c r="F9" i="38"/>
  <c r="AI17" i="27"/>
  <c r="AG25" i="38"/>
  <c r="AD34" i="39"/>
  <c r="AJ19" i="34"/>
  <c r="N10" i="36"/>
  <c r="M7" i="27"/>
  <c r="AC13" i="39"/>
  <c r="O30" i="37"/>
  <c r="AF71" i="39"/>
  <c r="V33" i="28"/>
  <c r="T12" i="39"/>
  <c r="U11" i="37"/>
  <c r="W9" i="31"/>
  <c r="Y17" i="27"/>
  <c r="AG13" i="28"/>
  <c r="T17" i="39"/>
  <c r="C16" i="39"/>
  <c r="K16" i="38"/>
  <c r="Z20" i="39"/>
  <c r="I30" i="37"/>
  <c r="AH34" i="38"/>
  <c r="AN18" i="38"/>
  <c r="AE17" i="22"/>
  <c r="AI7" i="30"/>
  <c r="AJ40" i="37"/>
  <c r="N10" i="39"/>
  <c r="AH60" i="37"/>
  <c r="O17" i="36"/>
  <c r="N83" i="37"/>
  <c r="AI40" i="36"/>
  <c r="U7" i="27"/>
  <c r="Z48" i="37"/>
  <c r="V13" i="22"/>
  <c r="P11" i="33"/>
  <c r="H33" i="37"/>
  <c r="K10" i="27"/>
  <c r="AN10" i="28"/>
  <c r="T40" i="38"/>
  <c r="AK14" i="27"/>
  <c r="T12" i="38"/>
  <c r="Q17" i="23"/>
  <c r="R9" i="29"/>
  <c r="AJ30" i="38"/>
  <c r="AL8" i="32"/>
  <c r="AE71" i="37"/>
  <c r="X8" i="28"/>
  <c r="V7" i="26"/>
  <c r="S20" i="27"/>
  <c r="AK8" i="39"/>
  <c r="R26" i="39"/>
  <c r="P13" i="23"/>
  <c r="S7" i="38"/>
  <c r="AI15" i="29"/>
  <c r="AF21" i="28"/>
  <c r="C25" i="23"/>
  <c r="J34" i="38"/>
  <c r="R15" i="38"/>
  <c r="C16" i="30"/>
  <c r="K60" i="38"/>
  <c r="X18" i="30"/>
  <c r="AC70" i="37"/>
  <c r="O10" i="36"/>
  <c r="H17" i="37"/>
  <c r="H20" i="37"/>
  <c r="Y7" i="39"/>
  <c r="T12" i="29"/>
  <c r="U15" i="39"/>
  <c r="E39" i="38"/>
  <c r="F15" i="39"/>
  <c r="U9" i="23"/>
  <c r="AJ10" i="27"/>
  <c r="AF39" i="38"/>
  <c r="AB24" i="37"/>
  <c r="AE83" i="38"/>
  <c r="AF48" i="37"/>
  <c r="P68" i="36"/>
  <c r="AK33" i="39"/>
  <c r="AH14" i="22"/>
  <c r="AE21" i="37"/>
  <c r="C26" i="30"/>
  <c r="AM9" i="38"/>
  <c r="S68" i="35"/>
  <c r="U19" i="29"/>
  <c r="AJ48" i="38"/>
  <c r="V22" i="38"/>
  <c r="S17" i="39"/>
  <c r="AG16" i="37"/>
  <c r="AD19" i="27"/>
  <c r="AM19" i="37"/>
  <c r="AI25" i="35"/>
  <c r="J14" i="34"/>
  <c r="AK68" i="37"/>
  <c r="K39" i="35"/>
  <c r="W16" i="37"/>
  <c r="V9" i="32"/>
  <c r="F10" i="37"/>
  <c r="AD18" i="36"/>
  <c r="S22" i="39"/>
  <c r="AH7" i="39"/>
  <c r="AG12" i="31"/>
  <c r="AN23" i="38"/>
  <c r="K30" i="39"/>
  <c r="M7" i="29"/>
  <c r="Q69" i="36"/>
  <c r="V12" i="39"/>
  <c r="M11" i="23"/>
  <c r="AH7" i="27"/>
  <c r="AF60" i="38"/>
  <c r="S16" i="38"/>
  <c r="AJ33" i="39"/>
  <c r="I40" i="37"/>
  <c r="R30" i="37"/>
  <c r="AN8" i="28"/>
  <c r="AJ19" i="37"/>
  <c r="T26" i="36"/>
  <c r="L22" i="38"/>
  <c r="X13" i="23"/>
  <c r="C21" i="35"/>
  <c r="H30" i="36"/>
  <c r="Z68" i="39"/>
  <c r="AB20" i="38"/>
  <c r="I60" i="38"/>
  <c r="AJ21" i="39"/>
  <c r="AE14" i="38"/>
  <c r="AH13" i="31"/>
  <c r="AM30" i="27"/>
  <c r="AG11" i="28"/>
  <c r="AC7" i="39"/>
  <c r="L23" i="30"/>
  <c r="AI13" i="39"/>
  <c r="AG14" i="38"/>
  <c r="AM39" i="38"/>
  <c r="E71" i="39"/>
  <c r="L7" i="33"/>
  <c r="AK13" i="38"/>
  <c r="Y19" i="34"/>
  <c r="W25" i="34"/>
  <c r="AD33" i="26"/>
  <c r="AD23" i="38"/>
  <c r="F11" i="37"/>
  <c r="AB9" i="23"/>
  <c r="AN40" i="37"/>
  <c r="T23" i="39"/>
  <c r="AH71" i="36"/>
  <c r="W18" i="37"/>
  <c r="U21" i="39"/>
  <c r="AN34" i="26"/>
  <c r="I39" i="36"/>
  <c r="Z60" i="36"/>
  <c r="AL19" i="36"/>
  <c r="Z68" i="35"/>
  <c r="AN25" i="35"/>
  <c r="O12" i="37"/>
  <c r="X23" i="39"/>
  <c r="AL71" i="39"/>
  <c r="AN15" i="37"/>
  <c r="AM19" i="35"/>
  <c r="AJ69" i="34"/>
  <c r="AK40" i="34"/>
  <c r="W19" i="34"/>
  <c r="F16" i="39"/>
  <c r="AM68" i="39"/>
  <c r="AG71" i="38"/>
  <c r="N11" i="31"/>
  <c r="Z40" i="39"/>
  <c r="AH15" i="29"/>
  <c r="V71" i="39"/>
  <c r="AK23" i="29"/>
  <c r="I12" i="38"/>
  <c r="C13" i="36"/>
  <c r="AN15" i="30"/>
  <c r="R24" i="39"/>
  <c r="C26" i="31"/>
  <c r="L7" i="38"/>
  <c r="AE13" i="31"/>
  <c r="Y19" i="38"/>
  <c r="M24" i="33"/>
  <c r="AJ16" i="29"/>
  <c r="Z17" i="38"/>
  <c r="AK34" i="23"/>
  <c r="AG69" i="39"/>
  <c r="AI11" i="31"/>
  <c r="Q70" i="38"/>
  <c r="G16" i="22"/>
  <c r="X19" i="37"/>
  <c r="AC34" i="38"/>
  <c r="L69" i="39"/>
  <c r="R15" i="39"/>
  <c r="AA26" i="39"/>
  <c r="AA8" i="23"/>
  <c r="R69" i="37"/>
  <c r="G34" i="39"/>
  <c r="G69" i="38"/>
  <c r="P11" i="39"/>
  <c r="H71" i="36"/>
  <c r="F21" i="39"/>
  <c r="H14" i="39"/>
  <c r="AB8" i="35"/>
  <c r="K18" i="37"/>
  <c r="X26" i="30"/>
  <c r="U34" i="38"/>
  <c r="G83" i="39"/>
  <c r="AG21" i="37"/>
  <c r="M71" i="38"/>
  <c r="H33" i="36"/>
  <c r="AE13" i="38"/>
  <c r="AC16" i="28"/>
  <c r="X26" i="39"/>
  <c r="I10" i="38"/>
  <c r="S23" i="37"/>
  <c r="AA70" i="39"/>
  <c r="AF18" i="37"/>
  <c r="AF21" i="36"/>
  <c r="G83" i="37"/>
  <c r="AF30" i="34"/>
  <c r="H16" i="37"/>
  <c r="T8" i="39"/>
  <c r="AJ40" i="39"/>
  <c r="S68" i="38"/>
  <c r="C9" i="32"/>
  <c r="AL68" i="37"/>
  <c r="AL19" i="30"/>
  <c r="M9" i="23"/>
  <c r="AL21" i="37"/>
  <c r="I69" i="35"/>
  <c r="AH22" i="39"/>
  <c r="AF17" i="39"/>
  <c r="AL48" i="38"/>
  <c r="O14" i="36"/>
  <c r="Z68" i="38"/>
  <c r="AB48" i="39"/>
  <c r="AE83" i="37"/>
  <c r="Q40" i="39"/>
  <c r="M24" i="37"/>
  <c r="Z24" i="39"/>
  <c r="AL13" i="38"/>
  <c r="AN60" i="38"/>
  <c r="AF16" i="39"/>
  <c r="AM26" i="37"/>
  <c r="E22" i="35"/>
  <c r="AA83" i="38"/>
  <c r="H25" i="38"/>
  <c r="R68" i="38"/>
  <c r="N70" i="38"/>
  <c r="V8" i="37"/>
  <c r="Z11" i="38"/>
  <c r="AD17" i="38"/>
  <c r="AM83" i="38"/>
  <c r="AF40" i="36"/>
  <c r="W69" i="37"/>
  <c r="N18" i="38"/>
  <c r="AJ9" i="34"/>
  <c r="AI40" i="34"/>
  <c r="J30" i="38"/>
  <c r="T30" i="37"/>
  <c r="AF30" i="38"/>
  <c r="F15" i="34"/>
  <c r="F10" i="35"/>
  <c r="C13" i="31"/>
  <c r="N13" i="39"/>
  <c r="M12" i="37"/>
  <c r="AC13" i="36"/>
  <c r="AC34" i="39"/>
  <c r="AL69" i="36"/>
  <c r="AJ68" i="36"/>
  <c r="AL8" i="29"/>
  <c r="G71" i="36"/>
  <c r="AH22" i="35"/>
  <c r="G13" i="38"/>
  <c r="AJ68" i="34"/>
  <c r="AF70" i="38"/>
  <c r="AH48" i="36"/>
  <c r="T26" i="37"/>
  <c r="Y69" i="38"/>
  <c r="J24" i="35"/>
  <c r="O17" i="37"/>
  <c r="V9" i="35"/>
  <c r="AN14" i="29"/>
  <c r="AH21" i="29"/>
  <c r="AA16" i="26"/>
  <c r="X25" i="38"/>
  <c r="S70" i="38"/>
  <c r="W70" i="36"/>
  <c r="X30" i="36"/>
  <c r="Z15" i="38"/>
  <c r="AA60" i="37"/>
  <c r="G17" i="39"/>
  <c r="AF8" i="31"/>
  <c r="Z39" i="38"/>
  <c r="AK39" i="39"/>
  <c r="AM30" i="37"/>
  <c r="AC16" i="38"/>
  <c r="AF14" i="39"/>
  <c r="R60" i="37"/>
  <c r="AE11" i="33"/>
  <c r="AF69" i="38"/>
  <c r="AJ17" i="39"/>
  <c r="E24" i="38"/>
  <c r="AF11" i="29"/>
  <c r="AJ18" i="32"/>
  <c r="O18" i="26"/>
  <c r="AD16" i="39"/>
  <c r="T14" i="38"/>
  <c r="N33" i="34"/>
  <c r="X69" i="38"/>
  <c r="AM34" i="37"/>
  <c r="AL19" i="39"/>
  <c r="AC70" i="39"/>
  <c r="AA23" i="36"/>
  <c r="AA17" i="27"/>
  <c r="E8" i="35"/>
  <c r="E60" i="36"/>
  <c r="F39" i="38"/>
  <c r="AA70" i="36"/>
  <c r="AH8" i="35"/>
  <c r="AJ16" i="35"/>
  <c r="E8" i="31"/>
  <c r="I11" i="36"/>
  <c r="AF40" i="37"/>
  <c r="O71" i="37"/>
  <c r="AM22" i="31"/>
  <c r="P33" i="35"/>
  <c r="AJ48" i="37"/>
  <c r="E22" i="34"/>
  <c r="AG71" i="23"/>
  <c r="W11" i="37"/>
  <c r="I25" i="39"/>
  <c r="T34" i="39"/>
  <c r="AL16" i="23"/>
  <c r="H19" i="39"/>
  <c r="X11" i="33"/>
  <c r="N22" i="39"/>
  <c r="AB60" i="39"/>
  <c r="AD21" i="37"/>
  <c r="U33" i="38"/>
  <c r="AA14" i="36"/>
  <c r="M11" i="39"/>
  <c r="AG68" i="36"/>
  <c r="AN34" i="39"/>
  <c r="M71" i="36"/>
  <c r="AL16" i="38"/>
  <c r="AF15" i="39"/>
  <c r="L23" i="39"/>
  <c r="AA7" i="38"/>
  <c r="H68" i="38"/>
  <c r="H30" i="39"/>
  <c r="AA7" i="35"/>
  <c r="AA25" i="38"/>
  <c r="AB33" i="39"/>
  <c r="C18" i="22"/>
  <c r="J39" i="35"/>
  <c r="Q68" i="35"/>
  <c r="AA17" i="37"/>
  <c r="AB12" i="36"/>
  <c r="V68" i="36"/>
  <c r="AG13" i="36"/>
  <c r="AB83" i="35"/>
  <c r="H21" i="34"/>
  <c r="AI11" i="39"/>
  <c r="Z10" i="30"/>
  <c r="T33" i="22"/>
  <c r="AJ68" i="35"/>
  <c r="AL39" i="36"/>
  <c r="AA26" i="38"/>
  <c r="S26" i="35"/>
  <c r="AM24" i="38"/>
  <c r="L8" i="36"/>
  <c r="AK9" i="37"/>
  <c r="Z34" i="39"/>
  <c r="AL33" i="39"/>
  <c r="AJ16" i="39"/>
  <c r="AL14" i="35"/>
  <c r="K15" i="31"/>
  <c r="V19" i="38"/>
  <c r="P39" i="39"/>
  <c r="M13" i="33"/>
  <c r="X7" i="38"/>
  <c r="AC20" i="36"/>
  <c r="X25" i="37"/>
  <c r="AN71" i="35"/>
  <c r="AG19" i="39"/>
  <c r="R8" i="39"/>
  <c r="AJ17" i="38"/>
  <c r="G8" i="38"/>
  <c r="I68" i="37"/>
  <c r="X12" i="39"/>
  <c r="AB20" i="37"/>
  <c r="AE9" i="37"/>
  <c r="H23" i="37"/>
  <c r="P69" i="36"/>
  <c r="M68" i="38"/>
  <c r="AD21" i="38"/>
  <c r="Y24" i="39"/>
  <c r="U48" i="37"/>
  <c r="Y14" i="38"/>
  <c r="T11" i="26"/>
  <c r="J12" i="39"/>
  <c r="AF33" i="38"/>
  <c r="AL13" i="39"/>
  <c r="O60" i="38"/>
  <c r="AK22" i="37"/>
  <c r="AN60" i="39"/>
  <c r="AM20" i="39"/>
  <c r="H69" i="39"/>
  <c r="E13" i="22"/>
  <c r="N12" i="35"/>
  <c r="O11" i="37"/>
  <c r="AL48" i="32"/>
  <c r="G60" i="38"/>
  <c r="AL11" i="37"/>
  <c r="AA20" i="36"/>
  <c r="C21" i="22"/>
  <c r="AD83" i="36"/>
  <c r="E14" i="28"/>
  <c r="N30" i="27"/>
  <c r="AL70" i="38"/>
  <c r="AJ18" i="35"/>
  <c r="AL33" i="37"/>
  <c r="AN16" i="38"/>
  <c r="AN10" i="36"/>
  <c r="AC33" i="36"/>
  <c r="Z14" i="35"/>
  <c r="T12" i="36"/>
  <c r="X9" i="34"/>
  <c r="L25" i="37"/>
  <c r="T11" i="34"/>
  <c r="AB24" i="38"/>
  <c r="AK20" i="37"/>
  <c r="Y26" i="38"/>
  <c r="AJ30" i="37"/>
  <c r="AN24" i="35"/>
  <c r="AG83" i="39"/>
  <c r="O19" i="39"/>
  <c r="M48" i="38"/>
  <c r="G25" i="37"/>
  <c r="H22" i="38"/>
  <c r="I15" i="34"/>
  <c r="L13" i="38"/>
  <c r="AF40" i="38"/>
  <c r="X9" i="30"/>
  <c r="C21" i="26"/>
  <c r="Y26" i="23"/>
  <c r="AN9" i="30"/>
  <c r="V7" i="27"/>
  <c r="F8" i="35"/>
  <c r="H11" i="35"/>
  <c r="R10" i="39"/>
  <c r="AD26" i="31"/>
  <c r="C22" i="37"/>
  <c r="R8" i="38"/>
  <c r="W10" i="29"/>
  <c r="L48" i="39"/>
  <c r="AK14" i="37"/>
  <c r="AD19" i="38"/>
  <c r="Y16" i="32"/>
  <c r="S11" i="39"/>
  <c r="F7" i="37"/>
  <c r="AN23" i="39"/>
  <c r="AG22" i="31"/>
  <c r="AN11" i="35"/>
  <c r="I12" i="31"/>
  <c r="U13" i="37"/>
  <c r="S8" i="39"/>
  <c r="AI14" i="23"/>
  <c r="H22" i="39"/>
  <c r="Q83" i="37"/>
  <c r="G17" i="29"/>
  <c r="Q7" i="27"/>
  <c r="AI22" i="39"/>
  <c r="AA48" i="38"/>
  <c r="C22" i="27"/>
  <c r="Y48" i="38"/>
  <c r="P8" i="31"/>
  <c r="AM9" i="36"/>
  <c r="S8" i="32"/>
  <c r="W22" i="38"/>
  <c r="V17" i="39"/>
  <c r="AM83" i="37"/>
  <c r="W48" i="38"/>
  <c r="H16" i="36"/>
  <c r="AM24" i="36"/>
  <c r="P33" i="37"/>
  <c r="AL10" i="26"/>
  <c r="AL14" i="37"/>
  <c r="G11" i="31"/>
  <c r="P21" i="37"/>
  <c r="W12" i="37"/>
  <c r="X40" i="36"/>
  <c r="H39" i="34"/>
  <c r="AJ30" i="34"/>
  <c r="U71" i="37"/>
  <c r="AN25" i="39"/>
  <c r="J71" i="22"/>
  <c r="P33" i="38"/>
  <c r="AB20" i="39"/>
  <c r="N40" i="36"/>
  <c r="N10" i="37"/>
  <c r="X71" i="37"/>
  <c r="AI17" i="32"/>
  <c r="H22" i="35"/>
  <c r="AN15" i="38"/>
  <c r="AH69" i="36"/>
  <c r="I34" i="37"/>
  <c r="J12" i="36"/>
  <c r="K26" i="37"/>
  <c r="AK68" i="39"/>
  <c r="N39" i="38"/>
  <c r="P83" i="36"/>
  <c r="V26" i="34"/>
  <c r="S19" i="37"/>
  <c r="AL12" i="23"/>
  <c r="E24" i="37"/>
  <c r="E11" i="37"/>
  <c r="AI48" i="35"/>
  <c r="F7" i="39"/>
  <c r="W14" i="38"/>
  <c r="AG20" i="37"/>
  <c r="S18" i="39"/>
  <c r="L20" i="39"/>
  <c r="AI12" i="38"/>
  <c r="L9" i="37"/>
  <c r="P34" i="38"/>
  <c r="AF40" i="39"/>
  <c r="AJ16" i="37"/>
  <c r="W24" i="38"/>
  <c r="AD7" i="38"/>
  <c r="P17" i="39"/>
  <c r="H9" i="38"/>
  <c r="G23" i="37"/>
  <c r="U15" i="32"/>
  <c r="AA68" i="38"/>
  <c r="AF23" i="39"/>
  <c r="P33" i="39"/>
  <c r="C20" i="27"/>
  <c r="P19" i="39"/>
  <c r="C9" i="31"/>
  <c r="G9" i="37"/>
  <c r="P25" i="37"/>
  <c r="Z13" i="39"/>
  <c r="X7" i="28"/>
  <c r="X11" i="39"/>
  <c r="AI11" i="38"/>
  <c r="X13" i="39"/>
  <c r="AD69" i="39"/>
  <c r="O70" i="37"/>
  <c r="P16" i="36"/>
  <c r="AN7" i="36"/>
  <c r="AN83" i="35"/>
  <c r="P10" i="39"/>
  <c r="I23" i="36"/>
  <c r="J13" i="36"/>
  <c r="K71" i="36"/>
  <c r="V9" i="37"/>
  <c r="P13" i="37"/>
  <c r="J13" i="39"/>
  <c r="N9" i="34"/>
  <c r="S17" i="36"/>
  <c r="AG19" i="38"/>
  <c r="R26" i="34"/>
  <c r="F34" i="34"/>
  <c r="AA18" i="37"/>
  <c r="AF39" i="34"/>
  <c r="AJ21" i="37"/>
  <c r="F25" i="37"/>
  <c r="M25" i="32"/>
  <c r="R16" i="38"/>
  <c r="AK12" i="38"/>
  <c r="V13" i="26"/>
  <c r="U30" i="38"/>
  <c r="U25" i="35"/>
  <c r="V20" i="38"/>
  <c r="AK25" i="38"/>
  <c r="AK16" i="37"/>
  <c r="R11" i="31"/>
  <c r="AH70" i="39"/>
  <c r="J20" i="36"/>
  <c r="M14" i="27"/>
  <c r="R7" i="27"/>
  <c r="AC68" i="37"/>
  <c r="AG7" i="27"/>
  <c r="Q19" i="39"/>
  <c r="AB26" i="39"/>
  <c r="AF83" i="38"/>
  <c r="N68" i="38"/>
  <c r="AA17" i="38"/>
  <c r="AH15" i="31"/>
  <c r="J8" i="36"/>
  <c r="AM18" i="39"/>
  <c r="U25" i="37"/>
  <c r="I34" i="38"/>
  <c r="S70" i="39"/>
  <c r="E20" i="27"/>
  <c r="G34" i="36"/>
  <c r="AI23" i="23"/>
  <c r="M71" i="39"/>
  <c r="T33" i="38"/>
  <c r="I26" i="38"/>
  <c r="T48" i="38"/>
  <c r="AL12" i="37"/>
  <c r="S7" i="39"/>
  <c r="AM70" i="37"/>
  <c r="AJ33" i="38"/>
  <c r="AJ26" i="38"/>
  <c r="AE16" i="39"/>
  <c r="Q40" i="38"/>
  <c r="Y68" i="39"/>
  <c r="Q7" i="23"/>
  <c r="AA18" i="22"/>
  <c r="AF22" i="35"/>
  <c r="AG13" i="23"/>
  <c r="X16" i="39"/>
  <c r="L11" i="22"/>
  <c r="U83" i="34"/>
  <c r="H7" i="39"/>
  <c r="M18" i="39"/>
  <c r="AB8" i="37"/>
  <c r="T23" i="35"/>
  <c r="AD16" i="38"/>
  <c r="H10" i="39"/>
  <c r="W24" i="39"/>
  <c r="AL10" i="29"/>
  <c r="AI33" i="39"/>
  <c r="AJ39" i="38"/>
  <c r="S69" i="39"/>
  <c r="AA21" i="38"/>
  <c r="K25" i="39"/>
  <c r="K12" i="38"/>
  <c r="S20" i="37"/>
  <c r="AC15" i="36"/>
  <c r="M20" i="39"/>
  <c r="L69" i="38"/>
  <c r="V33" i="32"/>
  <c r="AL30" i="39"/>
  <c r="V24" i="30"/>
  <c r="M8" i="37"/>
  <c r="N26" i="37"/>
  <c r="AA16" i="38"/>
  <c r="Q20" i="38"/>
  <c r="AK69" i="39"/>
  <c r="X22" i="38"/>
  <c r="F25" i="35"/>
  <c r="E40" i="38"/>
  <c r="J24" i="37"/>
  <c r="AF83" i="36"/>
  <c r="AL15" i="34"/>
  <c r="E12" i="37"/>
  <c r="O68" i="37"/>
  <c r="AG17" i="37"/>
  <c r="AB19" i="36"/>
  <c r="AA48" i="36"/>
  <c r="N33" i="35"/>
  <c r="AH17" i="39"/>
  <c r="P14" i="37"/>
  <c r="W21" i="38"/>
  <c r="N14" i="38"/>
  <c r="Q20" i="36"/>
  <c r="AJ39" i="37"/>
  <c r="O26" i="37"/>
  <c r="AD70" i="35"/>
  <c r="V30" i="36"/>
  <c r="G18" i="31"/>
  <c r="W20" i="38"/>
  <c r="AE12" i="38"/>
  <c r="Y34" i="37"/>
  <c r="H14" i="28"/>
  <c r="AB14" i="37"/>
  <c r="K24" i="31"/>
  <c r="Y34" i="39"/>
  <c r="AE23" i="34"/>
  <c r="O21" i="39"/>
  <c r="AH48" i="38"/>
  <c r="S39" i="39"/>
  <c r="S83" i="39"/>
  <c r="AN20" i="36"/>
  <c r="AH21" i="34"/>
  <c r="AH68" i="34"/>
  <c r="F22" i="33"/>
  <c r="L16" i="39"/>
  <c r="W22" i="33"/>
  <c r="X20" i="33"/>
  <c r="T7" i="35"/>
  <c r="K18" i="34"/>
  <c r="V33" i="38"/>
  <c r="O10" i="38"/>
  <c r="AB30" i="39"/>
  <c r="Z23" i="38"/>
  <c r="F22" i="37"/>
  <c r="R13" i="37"/>
  <c r="O25" i="38"/>
  <c r="AA7" i="33"/>
  <c r="O70" i="33"/>
  <c r="AN83" i="33"/>
  <c r="AC9" i="39"/>
  <c r="H15" i="37"/>
  <c r="M25" i="27"/>
  <c r="M48" i="37"/>
  <c r="AI7" i="38"/>
  <c r="I15" i="35"/>
  <c r="AI12" i="35"/>
  <c r="AH13" i="36"/>
  <c r="C9" i="29"/>
  <c r="AI16" i="35"/>
  <c r="P69" i="35"/>
  <c r="O10" i="39"/>
  <c r="T16" i="38"/>
  <c r="S23" i="38"/>
  <c r="G71" i="39"/>
  <c r="AF8" i="28"/>
  <c r="AA10" i="33"/>
  <c r="AN8" i="36"/>
  <c r="C17" i="35"/>
  <c r="Y24" i="38"/>
  <c r="O34" i="39"/>
  <c r="AA39" i="38"/>
  <c r="AC16" i="34"/>
  <c r="C25" i="26"/>
  <c r="E68" i="37"/>
  <c r="AI71" i="37"/>
  <c r="AE19" i="37"/>
  <c r="V68" i="38"/>
  <c r="X7" i="23"/>
  <c r="AK13" i="36"/>
  <c r="F30" i="36"/>
  <c r="N14" i="30"/>
  <c r="W12" i="23"/>
  <c r="AK8" i="27"/>
  <c r="H15" i="35"/>
  <c r="X14" i="28"/>
  <c r="F7" i="31"/>
  <c r="AD24" i="38"/>
  <c r="Y10" i="34"/>
  <c r="S20" i="39"/>
  <c r="Y8" i="26"/>
  <c r="AC68" i="38"/>
  <c r="AA13" i="38"/>
  <c r="AH23" i="38"/>
  <c r="C22" i="28"/>
  <c r="Q9" i="37"/>
  <c r="C21" i="31"/>
  <c r="AE13" i="37"/>
  <c r="N7" i="27"/>
  <c r="G15" i="36"/>
  <c r="AI10" i="39"/>
  <c r="V9" i="39"/>
  <c r="N17" i="36"/>
  <c r="AI15" i="39"/>
  <c r="J13" i="37"/>
  <c r="F15" i="37"/>
  <c r="N33" i="39"/>
  <c r="V60" i="37"/>
  <c r="F7" i="30"/>
  <c r="AI17" i="38"/>
  <c r="AJ7" i="35"/>
  <c r="J18" i="39"/>
  <c r="K34" i="37"/>
  <c r="F18" i="39"/>
  <c r="U20" i="38"/>
  <c r="AB60" i="37"/>
  <c r="U17" i="37"/>
  <c r="I26" i="39"/>
  <c r="X20" i="28"/>
  <c r="N68" i="39"/>
  <c r="R69" i="39"/>
  <c r="AA22" i="39"/>
  <c r="T15" i="36"/>
  <c r="AD60" i="38"/>
  <c r="AE22" i="36"/>
  <c r="V39" i="37"/>
  <c r="G21" i="28"/>
  <c r="AB60" i="38"/>
  <c r="AG12" i="28"/>
  <c r="AG40" i="36"/>
  <c r="AH60" i="38"/>
  <c r="L39" i="37"/>
  <c r="AD18" i="39"/>
  <c r="AC20" i="34"/>
  <c r="K20" i="26"/>
  <c r="I13" i="39"/>
  <c r="Q23" i="38"/>
  <c r="AB15" i="37"/>
  <c r="R70" i="39"/>
  <c r="AN19" i="37"/>
  <c r="T14" i="37"/>
  <c r="U26" i="37"/>
  <c r="Y14" i="37"/>
  <c r="E33" i="39"/>
  <c r="Y68" i="36"/>
  <c r="J14" i="36"/>
  <c r="I22" i="36"/>
  <c r="AN14" i="39"/>
  <c r="N26" i="35"/>
  <c r="AJ8" i="39"/>
  <c r="I10" i="37"/>
  <c r="I39" i="38"/>
  <c r="G23" i="34"/>
  <c r="N20" i="35"/>
  <c r="W22" i="37"/>
  <c r="G34" i="37"/>
  <c r="AN71" i="34"/>
  <c r="X70" i="38"/>
  <c r="X23" i="37"/>
  <c r="P10" i="37"/>
  <c r="AD10" i="27"/>
  <c r="AK14" i="38"/>
  <c r="AL12" i="26"/>
  <c r="F22" i="38"/>
  <c r="AE8" i="28"/>
  <c r="J60" i="38"/>
  <c r="AI60" i="39"/>
  <c r="AL12" i="39"/>
  <c r="F40" i="37"/>
  <c r="H48" i="36"/>
  <c r="Z71" i="37"/>
  <c r="I39" i="37"/>
  <c r="AI16" i="22"/>
  <c r="AD25" i="37"/>
  <c r="C19" i="39"/>
  <c r="M70" i="38"/>
  <c r="AL60" i="39"/>
  <c r="Q39" i="38"/>
  <c r="AF48" i="36"/>
  <c r="AE8" i="38"/>
  <c r="N10" i="27"/>
  <c r="Y16" i="39"/>
  <c r="C13" i="29"/>
  <c r="X11" i="38"/>
  <c r="AF19" i="37"/>
  <c r="Y14" i="28"/>
  <c r="J16" i="27"/>
  <c r="W15" i="38"/>
  <c r="AB13" i="36"/>
  <c r="O69" i="37"/>
  <c r="P7" i="35"/>
  <c r="AC22" i="38"/>
  <c r="Z22" i="39"/>
  <c r="C19" i="22"/>
  <c r="AJ24" i="32"/>
  <c r="J13" i="32"/>
  <c r="H60" i="38"/>
  <c r="Y48" i="36"/>
  <c r="V83" i="38"/>
  <c r="E18" i="39"/>
  <c r="G23" i="38"/>
  <c r="AE26" i="37"/>
  <c r="AI16" i="38"/>
  <c r="AD34" i="36"/>
  <c r="Y25" i="39"/>
  <c r="AJ11" i="39"/>
  <c r="G21" i="39"/>
  <c r="X18" i="36"/>
  <c r="I23" i="35"/>
  <c r="AH13" i="35"/>
  <c r="AD30" i="39"/>
  <c r="I22" i="23"/>
  <c r="AE15" i="37"/>
  <c r="AN70" i="39"/>
  <c r="S24" i="38"/>
  <c r="N22" i="34"/>
  <c r="M23" i="37"/>
  <c r="AF34" i="35"/>
  <c r="Y70" i="39"/>
  <c r="AD25" i="38"/>
  <c r="AA20" i="32"/>
  <c r="O19" i="35"/>
  <c r="I25" i="36"/>
  <c r="Q25" i="38"/>
  <c r="C23" i="29"/>
  <c r="T14" i="35"/>
  <c r="H18" i="39"/>
  <c r="AN34" i="37"/>
  <c r="O33" i="37"/>
  <c r="AC20" i="38"/>
  <c r="Z8" i="23"/>
  <c r="N69" i="39"/>
  <c r="K18" i="36"/>
  <c r="V18" i="39"/>
  <c r="N9" i="37"/>
  <c r="AK17" i="35"/>
  <c r="Z26" i="36"/>
  <c r="Q34" i="38"/>
  <c r="G70" i="39"/>
  <c r="Z20" i="35"/>
  <c r="AH21" i="37"/>
  <c r="E19" i="37"/>
  <c r="L17" i="37"/>
  <c r="L21" i="36"/>
  <c r="AF11" i="36"/>
  <c r="S39" i="37"/>
  <c r="E25" i="38"/>
  <c r="AI69" i="35"/>
  <c r="AG9" i="37"/>
  <c r="AE25" i="38"/>
  <c r="AE14" i="37"/>
  <c r="V22" i="35"/>
  <c r="S10" i="27"/>
  <c r="AM7" i="36"/>
  <c r="Q10" i="37"/>
  <c r="AC34" i="33"/>
  <c r="N10" i="38"/>
  <c r="AB25" i="23"/>
  <c r="AA60" i="36"/>
  <c r="AK11" i="37"/>
  <c r="G16" i="35"/>
  <c r="J23" i="36"/>
  <c r="W40" i="36"/>
  <c r="AD23" i="35"/>
  <c r="F68" i="35"/>
  <c r="AN23" i="28"/>
  <c r="K19" i="39"/>
  <c r="AC15" i="35"/>
  <c r="X15" i="38"/>
  <c r="E16" i="34"/>
  <c r="M33" i="34"/>
  <c r="Z26" i="33"/>
  <c r="AC71" i="37"/>
  <c r="T40" i="33"/>
  <c r="J9" i="33"/>
  <c r="I23" i="38"/>
  <c r="R70" i="35"/>
  <c r="W33" i="35"/>
  <c r="Q22" i="38"/>
  <c r="S22" i="22"/>
  <c r="G68" i="39"/>
  <c r="R34" i="38"/>
  <c r="T16" i="39"/>
  <c r="R8" i="23"/>
  <c r="E15" i="23"/>
  <c r="U60" i="33"/>
  <c r="AK11" i="33"/>
  <c r="X14" i="37"/>
  <c r="H21" i="37"/>
  <c r="V21" i="30"/>
  <c r="AM8" i="36"/>
  <c r="R14" i="39"/>
  <c r="N8" i="31"/>
  <c r="AI18" i="38"/>
  <c r="R40" i="36"/>
  <c r="K15" i="35"/>
  <c r="AK83" i="37"/>
  <c r="AI60" i="38"/>
  <c r="Y30" i="38"/>
  <c r="K13" i="37"/>
  <c r="AL48" i="36"/>
  <c r="S8" i="37"/>
  <c r="H26" i="37"/>
  <c r="V23" i="39"/>
  <c r="U40" i="38"/>
  <c r="E71" i="37"/>
  <c r="Z19" i="38"/>
  <c r="G8" i="34"/>
  <c r="H23" i="38"/>
  <c r="K21" i="35"/>
  <c r="V12" i="36"/>
  <c r="V19" i="39"/>
  <c r="O69" i="36"/>
  <c r="W18" i="36"/>
  <c r="U11" i="32"/>
  <c r="T60" i="39"/>
  <c r="AN25" i="38"/>
  <c r="AC12" i="35"/>
  <c r="AH33" i="39"/>
  <c r="AH8" i="23"/>
  <c r="AL15" i="31"/>
  <c r="K16" i="27"/>
  <c r="F48" i="39"/>
  <c r="I14" i="36"/>
  <c r="G33" i="31"/>
  <c r="AE69" i="39"/>
  <c r="AB19" i="38"/>
  <c r="I69" i="39"/>
  <c r="N8" i="39"/>
  <c r="AE33" i="34"/>
  <c r="AE8" i="29"/>
  <c r="AN11" i="33"/>
  <c r="F16" i="37"/>
  <c r="AK9" i="34"/>
  <c r="U20" i="39"/>
  <c r="M14" i="38"/>
  <c r="AF24" i="39"/>
  <c r="E34" i="38"/>
  <c r="W34" i="39"/>
  <c r="W10" i="36"/>
  <c r="AD26" i="38"/>
  <c r="R71" i="37"/>
  <c r="E9" i="39"/>
  <c r="N60" i="38"/>
  <c r="H23" i="39"/>
  <c r="L18" i="39"/>
  <c r="AG30" i="36"/>
  <c r="AC8" i="37"/>
  <c r="Y83" i="37"/>
  <c r="AM68" i="38"/>
  <c r="AE40" i="39"/>
  <c r="AA34" i="39"/>
  <c r="Z71" i="39"/>
  <c r="V30" i="38"/>
  <c r="Z18" i="39"/>
  <c r="I11" i="37"/>
  <c r="AA83" i="37"/>
  <c r="S16" i="39"/>
  <c r="AH40" i="39"/>
  <c r="P25" i="35"/>
  <c r="G18" i="35"/>
  <c r="U40" i="37"/>
  <c r="E26" i="33"/>
  <c r="X21" i="39"/>
  <c r="AM71" i="35"/>
  <c r="V25" i="35"/>
  <c r="P10" i="28"/>
  <c r="N22" i="38"/>
  <c r="O26" i="38"/>
  <c r="E10" i="37"/>
  <c r="AB39" i="34"/>
  <c r="AA60" i="38"/>
  <c r="AF14" i="37"/>
  <c r="W40" i="35"/>
  <c r="AE23" i="36"/>
  <c r="Q23" i="31"/>
  <c r="AL19" i="38"/>
  <c r="N71" i="37"/>
  <c r="L21" i="37"/>
  <c r="AD16" i="26"/>
  <c r="AG71" i="39"/>
  <c r="F26" i="36"/>
  <c r="M68" i="34"/>
  <c r="AE25" i="37"/>
  <c r="AL40" i="39"/>
  <c r="F21" i="37"/>
  <c r="V15" i="38"/>
  <c r="Q8" i="39"/>
  <c r="L13" i="32"/>
  <c r="U48" i="39"/>
  <c r="AM12" i="37"/>
  <c r="T70" i="38"/>
  <c r="R34" i="37"/>
  <c r="AI68" i="38"/>
  <c r="L70" i="36"/>
  <c r="M19" i="37"/>
  <c r="R69" i="38"/>
  <c r="R70" i="37"/>
  <c r="R9" i="37"/>
  <c r="O24" i="37"/>
  <c r="Q20" i="28"/>
  <c r="Q60" i="37"/>
  <c r="Q48" i="36"/>
  <c r="L48" i="38"/>
  <c r="P30" i="38"/>
  <c r="M68" i="39"/>
  <c r="K15" i="38"/>
  <c r="Z83" i="37"/>
  <c r="N18" i="39"/>
  <c r="U8" i="39"/>
  <c r="M33" i="39"/>
  <c r="E33" i="37"/>
  <c r="Z69" i="36"/>
  <c r="AI25" i="32"/>
  <c r="H39" i="37"/>
  <c r="AN22" i="39"/>
  <c r="C25" i="28"/>
  <c r="X12" i="38"/>
  <c r="R24" i="38"/>
  <c r="V18" i="37"/>
  <c r="AL21" i="39"/>
  <c r="L26" i="35"/>
  <c r="U16" i="35"/>
  <c r="AC16" i="37"/>
  <c r="K15" i="39"/>
  <c r="AK21" i="34"/>
  <c r="AC39" i="39"/>
  <c r="R39" i="36"/>
  <c r="J69" i="39"/>
  <c r="S10" i="37"/>
  <c r="AK71" i="38"/>
  <c r="AB70" i="36"/>
  <c r="P40" i="37"/>
  <c r="X40" i="38"/>
  <c r="M24" i="38"/>
  <c r="I16" i="38"/>
  <c r="X10" i="28"/>
  <c r="AA14" i="39"/>
  <c r="Z19" i="37"/>
  <c r="I12" i="36"/>
  <c r="L12" i="28"/>
  <c r="G48" i="37"/>
  <c r="AK34" i="39"/>
  <c r="K22" i="39"/>
  <c r="Q33" i="37"/>
  <c r="O21" i="34"/>
  <c r="J30" i="39"/>
  <c r="N17" i="37"/>
  <c r="I68" i="38"/>
  <c r="M12" i="35"/>
  <c r="K9" i="34"/>
  <c r="AM11" i="35"/>
  <c r="AD23" i="37"/>
  <c r="AE8" i="37"/>
  <c r="AA19" i="36"/>
  <c r="F18" i="37"/>
  <c r="C14" i="29"/>
  <c r="Q7" i="39"/>
  <c r="AC9" i="23"/>
  <c r="W25" i="39"/>
  <c r="P7" i="22"/>
  <c r="M34" i="37"/>
  <c r="AN8" i="35"/>
  <c r="U17" i="36"/>
  <c r="Q17" i="38"/>
  <c r="AL13" i="35"/>
  <c r="AK69" i="36"/>
  <c r="F40" i="36"/>
  <c r="AF13" i="39"/>
  <c r="AC8" i="36"/>
  <c r="AK24" i="38"/>
  <c r="I24" i="39"/>
  <c r="V10" i="26"/>
  <c r="AL14" i="39"/>
  <c r="P9" i="37"/>
  <c r="V19" i="37"/>
  <c r="AJ22" i="38"/>
  <c r="AC48" i="39"/>
  <c r="AE7" i="38"/>
  <c r="AA20" i="38"/>
  <c r="G11" i="37"/>
  <c r="AD68" i="36"/>
  <c r="AL33" i="34"/>
  <c r="AM17" i="34"/>
  <c r="F69" i="36"/>
  <c r="G23" i="35"/>
  <c r="K68" i="36"/>
  <c r="AH40" i="38"/>
  <c r="H9" i="39"/>
  <c r="AA70" i="37"/>
  <c r="G25" i="39"/>
  <c r="H21" i="39"/>
  <c r="L16" i="38"/>
  <c r="E34" i="37"/>
  <c r="Y39" i="39"/>
  <c r="AD18" i="37"/>
  <c r="U25" i="34"/>
  <c r="AF39" i="35"/>
  <c r="S18" i="35"/>
  <c r="AE23" i="32"/>
  <c r="AL69" i="38"/>
  <c r="T10" i="36"/>
  <c r="AI19" i="37"/>
  <c r="U23" i="36"/>
  <c r="S33" i="38"/>
  <c r="H17" i="36"/>
  <c r="H83" i="39"/>
  <c r="N48" i="36"/>
  <c r="N13" i="36"/>
  <c r="T70" i="36"/>
  <c r="AH11" i="31"/>
  <c r="L69" i="35"/>
  <c r="AA14" i="35"/>
  <c r="Z8" i="35"/>
  <c r="M21" i="38"/>
  <c r="J70" i="39"/>
  <c r="G26" i="34"/>
  <c r="S83" i="38"/>
  <c r="AN26" i="39"/>
  <c r="AD48" i="36"/>
  <c r="J69" i="34"/>
  <c r="Q10" i="36"/>
  <c r="W25" i="37"/>
  <c r="Y17" i="37"/>
  <c r="F26" i="39"/>
  <c r="H21" i="36"/>
  <c r="AB17" i="37"/>
  <c r="S30" i="38"/>
  <c r="X8" i="38"/>
  <c r="AM19" i="34"/>
  <c r="I69" i="37"/>
  <c r="AL48" i="39"/>
  <c r="AI7" i="35"/>
  <c r="X39" i="38"/>
  <c r="AN22" i="30"/>
  <c r="S22" i="37"/>
  <c r="U24" i="38"/>
  <c r="J19" i="39"/>
  <c r="AK15" i="37"/>
  <c r="I34" i="35"/>
  <c r="AL68" i="35"/>
  <c r="R9" i="35"/>
  <c r="AJ12" i="26"/>
  <c r="J8" i="35"/>
  <c r="AD24" i="36"/>
  <c r="N14" i="34"/>
  <c r="I30" i="34"/>
  <c r="J22" i="37"/>
  <c r="N7" i="32"/>
  <c r="AA69" i="37"/>
  <c r="G12" i="39"/>
  <c r="L25" i="39"/>
  <c r="P60" i="39"/>
  <c r="K39" i="37"/>
  <c r="T19" i="37"/>
  <c r="V26" i="36"/>
  <c r="AE68" i="35"/>
  <c r="AM68" i="34"/>
  <c r="AM19" i="38"/>
  <c r="N15" i="39"/>
  <c r="AM22" i="36"/>
  <c r="AL34" i="33"/>
  <c r="AC48" i="36"/>
  <c r="W24" i="36"/>
  <c r="U15" i="37"/>
  <c r="J69" i="37"/>
  <c r="P39" i="35"/>
  <c r="S69" i="33"/>
  <c r="AA11" i="28"/>
  <c r="K17" i="39"/>
  <c r="AA21" i="26"/>
  <c r="AK10" i="30"/>
  <c r="AD13" i="39"/>
  <c r="AC70" i="35"/>
  <c r="V14" i="30"/>
  <c r="T15" i="23"/>
  <c r="AJ14" i="30"/>
  <c r="T70" i="34"/>
  <c r="AB16" i="36"/>
  <c r="F19" i="37"/>
  <c r="AD48" i="39"/>
  <c r="U60" i="34"/>
  <c r="Y60" i="35"/>
  <c r="N30" i="39"/>
  <c r="Z60" i="37"/>
  <c r="Q9" i="35"/>
  <c r="N33" i="38"/>
  <c r="J21" i="39"/>
  <c r="AL40" i="36"/>
  <c r="M39" i="34"/>
  <c r="AJ70" i="37"/>
  <c r="E16" i="36"/>
  <c r="AI9" i="36"/>
  <c r="W83" i="33"/>
  <c r="O22" i="37"/>
  <c r="G24" i="39"/>
  <c r="V33" i="35"/>
  <c r="V18" i="38"/>
  <c r="AN70" i="36"/>
  <c r="E15" i="37"/>
  <c r="AI33" i="38"/>
  <c r="W19" i="32"/>
  <c r="H17" i="38"/>
  <c r="Q24" i="38"/>
  <c r="Z33" i="36"/>
  <c r="AG40" i="37"/>
  <c r="Z21" i="35"/>
  <c r="O10" i="35"/>
  <c r="I19" i="35"/>
  <c r="AL20" i="38"/>
  <c r="F60" i="38"/>
  <c r="AB12" i="35"/>
  <c r="AM40" i="37"/>
  <c r="AJ19" i="35"/>
  <c r="I21" i="38"/>
  <c r="H18" i="35"/>
  <c r="AD71" i="37"/>
  <c r="H71" i="37"/>
  <c r="AA19" i="39"/>
  <c r="N16" i="37"/>
  <c r="Y21" i="37"/>
  <c r="AC33" i="35"/>
  <c r="H48" i="37"/>
  <c r="Y70" i="37"/>
  <c r="AE33" i="35"/>
  <c r="AI24" i="38"/>
  <c r="AN10" i="23"/>
  <c r="G71" i="37"/>
  <c r="AD10" i="39"/>
  <c r="AN26" i="36"/>
  <c r="J21" i="33"/>
  <c r="H10" i="36"/>
  <c r="AK7" i="28"/>
  <c r="K34" i="39"/>
  <c r="E69" i="35"/>
  <c r="H34" i="37"/>
  <c r="X16" i="35"/>
  <c r="V26" i="35"/>
  <c r="AG18" i="39"/>
  <c r="K40" i="38"/>
  <c r="AA18" i="36"/>
  <c r="V7" i="37"/>
  <c r="R25" i="32"/>
  <c r="L48" i="32"/>
  <c r="AB20" i="35"/>
  <c r="G14" i="36"/>
  <c r="AH18" i="35"/>
  <c r="AD60" i="35"/>
  <c r="AH21" i="38"/>
  <c r="AK17" i="37"/>
  <c r="AL23" i="36"/>
  <c r="AG14" i="35"/>
  <c r="L18" i="36"/>
  <c r="J26" i="38"/>
  <c r="AI24" i="36"/>
  <c r="AM14" i="35"/>
  <c r="AL40" i="35"/>
  <c r="AK39" i="35"/>
  <c r="O22" i="38"/>
  <c r="J20" i="35"/>
  <c r="R16" i="35"/>
  <c r="O14" i="37"/>
  <c r="AI22" i="37"/>
  <c r="W71" i="37"/>
  <c r="T13" i="29"/>
  <c r="U22" i="35"/>
  <c r="S68" i="37"/>
  <c r="AH83" i="37"/>
  <c r="J68" i="35"/>
  <c r="AK7" i="35"/>
  <c r="U11" i="35"/>
  <c r="Y60" i="37"/>
  <c r="V21" i="35"/>
  <c r="F7" i="35"/>
  <c r="AG13" i="37"/>
  <c r="L34" i="37"/>
  <c r="S71" i="38"/>
  <c r="AF39" i="39"/>
  <c r="Q7" i="37"/>
  <c r="Y12" i="38"/>
  <c r="H30" i="38"/>
  <c r="Y83" i="36"/>
  <c r="U24" i="37"/>
  <c r="AJ24" i="36"/>
  <c r="AC60" i="39"/>
  <c r="I26" i="34"/>
  <c r="AM8" i="38"/>
  <c r="O24" i="35"/>
  <c r="AC9" i="37"/>
  <c r="F17" i="39"/>
  <c r="W68" i="38"/>
  <c r="AF26" i="38"/>
  <c r="K33" i="37"/>
  <c r="U9" i="39"/>
  <c r="K8" i="39"/>
  <c r="AJ12" i="29"/>
  <c r="AB33" i="36"/>
  <c r="Z17" i="34"/>
  <c r="AI69" i="37"/>
  <c r="J10" i="36"/>
  <c r="M30" i="38"/>
  <c r="H7" i="34"/>
  <c r="AL69" i="34"/>
  <c r="AG60" i="35"/>
  <c r="W21" i="36"/>
  <c r="K20" i="38"/>
  <c r="I20" i="38"/>
  <c r="AA33" i="38"/>
  <c r="U10" i="33"/>
  <c r="F17" i="37"/>
  <c r="AN19" i="35"/>
  <c r="N19" i="36"/>
  <c r="AH10" i="35"/>
  <c r="Z9" i="32"/>
  <c r="AK23" i="35"/>
  <c r="AE12" i="36"/>
  <c r="P12" i="35"/>
  <c r="T68" i="36"/>
  <c r="AE70" i="38"/>
  <c r="AC22" i="39"/>
  <c r="Z7" i="37"/>
  <c r="T9" i="39"/>
  <c r="O7" i="38"/>
  <c r="X30" i="37"/>
  <c r="Y22" i="36"/>
  <c r="AL23" i="34"/>
  <c r="Q18" i="34"/>
  <c r="AF8" i="32"/>
  <c r="AL7" i="37"/>
  <c r="AF18" i="34"/>
  <c r="U71" i="34"/>
  <c r="T24" i="33"/>
  <c r="H11" i="36"/>
  <c r="C14" i="33"/>
  <c r="AB69" i="38"/>
  <c r="F69" i="38"/>
  <c r="O21" i="33"/>
  <c r="T23" i="37"/>
  <c r="AC39" i="37"/>
  <c r="AJ10" i="36"/>
  <c r="L69" i="36"/>
  <c r="AK39" i="33"/>
  <c r="N48" i="32"/>
  <c r="AI60" i="34"/>
  <c r="Z11" i="37"/>
  <c r="Q68" i="32"/>
  <c r="L18" i="32"/>
  <c r="Y12" i="37"/>
  <c r="AD14" i="39"/>
  <c r="M26" i="35"/>
  <c r="AK10" i="37"/>
  <c r="AG60" i="39"/>
  <c r="AC24" i="35"/>
  <c r="R17" i="36"/>
  <c r="AI17" i="36"/>
  <c r="AN14" i="37"/>
  <c r="Y40" i="39"/>
  <c r="G69" i="36"/>
  <c r="Q60" i="39"/>
  <c r="Y24" i="37"/>
  <c r="AF7" i="22"/>
  <c r="AF11" i="37"/>
  <c r="Z34" i="37"/>
  <c r="AA7" i="39"/>
  <c r="AI14" i="37"/>
  <c r="AG26" i="38"/>
  <c r="H18" i="27"/>
  <c r="AK15" i="23"/>
  <c r="P70" i="35"/>
  <c r="O23" i="38"/>
  <c r="AG60" i="37"/>
  <c r="AK9" i="32"/>
  <c r="AL17" i="37"/>
  <c r="AG22" i="37"/>
  <c r="AM11" i="28"/>
  <c r="T17" i="38"/>
  <c r="N7" i="30"/>
  <c r="M60" i="37"/>
  <c r="AN14" i="26"/>
  <c r="AB71" i="39"/>
  <c r="AJ15" i="23"/>
  <c r="I19" i="39"/>
  <c r="C23" i="38"/>
  <c r="F30" i="39"/>
  <c r="W48" i="39"/>
  <c r="AF13" i="38"/>
  <c r="AG11" i="39"/>
  <c r="P39" i="37"/>
  <c r="AM12" i="38"/>
  <c r="AA26" i="35"/>
  <c r="O83" i="36"/>
  <c r="K34" i="38"/>
  <c r="AF71" i="36"/>
  <c r="L40" i="37"/>
  <c r="X9" i="38"/>
  <c r="X15" i="39"/>
  <c r="AA18" i="32"/>
  <c r="M21" i="37"/>
  <c r="AD69" i="37"/>
  <c r="AH13" i="32"/>
  <c r="AM40" i="36"/>
  <c r="M9" i="37"/>
  <c r="AC60" i="37"/>
  <c r="AE39" i="38"/>
  <c r="AE11" i="36"/>
  <c r="E40" i="36"/>
  <c r="AI70" i="35"/>
  <c r="W10" i="31"/>
  <c r="Y20" i="35"/>
  <c r="AH24" i="35"/>
  <c r="Y23" i="36"/>
  <c r="O68" i="38"/>
  <c r="AJ24" i="38"/>
  <c r="AI26" i="38"/>
  <c r="AK7" i="37"/>
  <c r="H40" i="36"/>
  <c r="T26" i="35"/>
  <c r="N25" i="38"/>
  <c r="AF60" i="37"/>
  <c r="U22" i="36"/>
  <c r="U19" i="39"/>
  <c r="N40" i="38"/>
  <c r="AJ14" i="38"/>
  <c r="C18" i="33"/>
  <c r="AM14" i="34"/>
  <c r="H71" i="38"/>
  <c r="E48" i="37"/>
  <c r="AH16" i="22"/>
  <c r="AH71" i="38"/>
  <c r="AJ12" i="34"/>
  <c r="AJ39" i="34"/>
  <c r="K8" i="38"/>
  <c r="O68" i="36"/>
  <c r="T22" i="35"/>
  <c r="T18" i="23"/>
  <c r="K23" i="37"/>
  <c r="Y26" i="37"/>
  <c r="Z71" i="38"/>
  <c r="F83" i="36"/>
  <c r="AF34" i="39"/>
  <c r="M13" i="37"/>
  <c r="AL7" i="34"/>
  <c r="AL7" i="38"/>
  <c r="U69" i="38"/>
  <c r="AC25" i="37"/>
  <c r="Q39" i="34"/>
  <c r="N40" i="37"/>
  <c r="V26" i="31"/>
  <c r="G10" i="35"/>
  <c r="AI68" i="39"/>
  <c r="AJ9" i="38"/>
  <c r="Q69" i="38"/>
  <c r="C24" i="28"/>
  <c r="S39" i="38"/>
  <c r="AC23" i="36"/>
  <c r="S12" i="35"/>
  <c r="AL69" i="37"/>
  <c r="Q70" i="37"/>
  <c r="AI14" i="36"/>
  <c r="AI17" i="37"/>
  <c r="S25" i="37"/>
  <c r="J83" i="37"/>
  <c r="AI10" i="38"/>
  <c r="F16" i="36"/>
  <c r="M83" i="36"/>
  <c r="AC71" i="35"/>
  <c r="E14" i="37"/>
  <c r="AI48" i="36"/>
  <c r="AD10" i="37"/>
  <c r="AE20" i="34"/>
  <c r="E14" i="27"/>
  <c r="O18" i="31"/>
  <c r="O40" i="36"/>
  <c r="S24" i="36"/>
  <c r="X83" i="37"/>
  <c r="W20" i="37"/>
  <c r="G39" i="36"/>
  <c r="G12" i="38"/>
  <c r="U17" i="38"/>
  <c r="AI11" i="36"/>
  <c r="V19" i="32"/>
  <c r="U70" i="37"/>
  <c r="AA11" i="31"/>
  <c r="AN34" i="38"/>
  <c r="W69" i="38"/>
  <c r="F20" i="38"/>
  <c r="S30" i="37"/>
  <c r="Z69" i="38"/>
  <c r="C18" i="29"/>
  <c r="AC23" i="38"/>
  <c r="AD40" i="35"/>
  <c r="K19" i="31"/>
  <c r="AL9" i="34"/>
  <c r="E9" i="36"/>
  <c r="AA25" i="36"/>
  <c r="Y48" i="37"/>
  <c r="H30" i="37"/>
  <c r="AD26" i="39"/>
  <c r="H71" i="39"/>
  <c r="AD9" i="39"/>
  <c r="X8" i="39"/>
  <c r="AN8" i="38"/>
  <c r="AC11" i="37"/>
  <c r="AB18" i="38"/>
  <c r="P34" i="37"/>
  <c r="F17" i="36"/>
  <c r="AE9" i="36"/>
  <c r="Y39" i="37"/>
  <c r="W12" i="36"/>
  <c r="Y16" i="35"/>
  <c r="R15" i="31"/>
  <c r="AB83" i="36"/>
  <c r="AA10" i="39"/>
  <c r="Z10" i="34"/>
  <c r="W60" i="39"/>
  <c r="J16" i="36"/>
  <c r="N71" i="38"/>
  <c r="G33" i="36"/>
  <c r="AC17" i="36"/>
  <c r="V16" i="35"/>
  <c r="AG19" i="36"/>
  <c r="V23" i="36"/>
  <c r="AL17" i="36"/>
  <c r="AM40" i="38"/>
  <c r="AE71" i="36"/>
  <c r="W8" i="29"/>
  <c r="I10" i="32"/>
  <c r="Q7" i="35"/>
  <c r="AG25" i="37"/>
  <c r="K19" i="38"/>
  <c r="Z70" i="37"/>
  <c r="M70" i="35"/>
  <c r="U30" i="37"/>
  <c r="W48" i="36"/>
  <c r="N16" i="31"/>
  <c r="I10" i="35"/>
  <c r="O11" i="34"/>
  <c r="H70" i="39"/>
  <c r="G48" i="39"/>
  <c r="AI30" i="34"/>
  <c r="AI68" i="37"/>
  <c r="AC39" i="35"/>
  <c r="AA60" i="39"/>
  <c r="AI21" i="39"/>
  <c r="Q14" i="36"/>
  <c r="X33" i="37"/>
  <c r="S60" i="34"/>
  <c r="O40" i="38"/>
  <c r="S40" i="36"/>
  <c r="R10" i="36"/>
  <c r="K14" i="38"/>
  <c r="AJ13" i="37"/>
  <c r="R16" i="37"/>
  <c r="AM16" i="37"/>
  <c r="I7" i="37"/>
  <c r="G7" i="38"/>
  <c r="S14" i="37"/>
  <c r="AA14" i="37"/>
  <c r="G12" i="33"/>
  <c r="W12" i="38"/>
  <c r="AJ34" i="36"/>
  <c r="K22" i="36"/>
  <c r="AI8" i="23"/>
  <c r="M22" i="37"/>
  <c r="AG68" i="38"/>
  <c r="U39" i="37"/>
  <c r="L40" i="39"/>
  <c r="AD83" i="38"/>
  <c r="U26" i="35"/>
  <c r="S22" i="36"/>
  <c r="E34" i="36"/>
  <c r="AH24" i="39"/>
  <c r="AA23" i="37"/>
  <c r="AL39" i="39"/>
  <c r="AL30" i="36"/>
  <c r="AA24" i="37"/>
  <c r="N10" i="34"/>
  <c r="AI18" i="39"/>
  <c r="V83" i="37"/>
  <c r="AD39" i="37"/>
  <c r="AA11" i="35"/>
  <c r="T20" i="39"/>
  <c r="E17" i="37"/>
  <c r="N71" i="35"/>
  <c r="AE26" i="38"/>
  <c r="AG60" i="38"/>
  <c r="AC10" i="37"/>
  <c r="AE10" i="37"/>
  <c r="Y30" i="37"/>
  <c r="AL12" i="34"/>
  <c r="AE70" i="33"/>
  <c r="AK22" i="39"/>
  <c r="R33" i="37"/>
  <c r="E18" i="36"/>
  <c r="U25" i="36"/>
  <c r="F33" i="36"/>
  <c r="AJ13" i="36"/>
  <c r="T21" i="36"/>
  <c r="AJ13" i="39"/>
  <c r="G30" i="37"/>
  <c r="W11" i="36"/>
  <c r="AG25" i="36"/>
  <c r="G25" i="33"/>
  <c r="AH30" i="37"/>
  <c r="S15" i="39"/>
  <c r="AL60" i="36"/>
  <c r="AJ15" i="35"/>
  <c r="AD71" i="39"/>
  <c r="AM25" i="34"/>
  <c r="K21" i="39"/>
  <c r="J25" i="34"/>
  <c r="M9" i="39"/>
  <c r="I40" i="38"/>
  <c r="AK71" i="39"/>
  <c r="P24" i="37"/>
  <c r="I70" i="35"/>
  <c r="I12" i="37"/>
  <c r="AF17" i="36"/>
  <c r="AG70" i="36"/>
  <c r="F33" i="37"/>
  <c r="V34" i="37"/>
  <c r="Z48" i="39"/>
  <c r="Y69" i="33"/>
  <c r="J12" i="38"/>
  <c r="AD14" i="36"/>
  <c r="U23" i="37"/>
  <c r="J69" i="38"/>
  <c r="E17" i="27"/>
  <c r="AA30" i="39"/>
  <c r="K60" i="35"/>
  <c r="AK48" i="37"/>
  <c r="U14" i="37"/>
  <c r="N9" i="35"/>
  <c r="V13" i="35"/>
  <c r="P13" i="34"/>
  <c r="AM25" i="38"/>
  <c r="AL30" i="37"/>
  <c r="AM18" i="29"/>
  <c r="AA14" i="38"/>
  <c r="O12" i="32"/>
  <c r="Q83" i="38"/>
  <c r="S60" i="38"/>
  <c r="AE20" i="39"/>
  <c r="J40" i="38"/>
  <c r="AA69" i="39"/>
  <c r="G16" i="36"/>
  <c r="G70" i="38"/>
  <c r="AI13" i="33"/>
  <c r="M15" i="26"/>
  <c r="C18" i="27"/>
  <c r="E39" i="35"/>
  <c r="AB7" i="36"/>
  <c r="J22" i="39"/>
  <c r="AI26" i="33"/>
  <c r="AC39" i="36"/>
  <c r="P9" i="39"/>
  <c r="AJ19" i="38"/>
  <c r="AD17" i="35"/>
  <c r="J68" i="38"/>
  <c r="AK83" i="39"/>
  <c r="AH69" i="32"/>
  <c r="G21" i="38"/>
  <c r="AF26" i="36"/>
  <c r="O24" i="38"/>
  <c r="V23" i="37"/>
  <c r="AM48" i="33"/>
  <c r="O12" i="36"/>
  <c r="AN40" i="38"/>
  <c r="I83" i="34"/>
  <c r="U10" i="35"/>
  <c r="I16" i="39"/>
  <c r="C17" i="38"/>
  <c r="H26" i="36"/>
  <c r="AG10" i="32"/>
  <c r="Q70" i="36"/>
  <c r="AF9" i="36"/>
  <c r="O9" i="36"/>
  <c r="AA48" i="35"/>
  <c r="AF70" i="35"/>
  <c r="G13" i="35"/>
  <c r="AE19" i="34"/>
  <c r="V48" i="35"/>
  <c r="G18" i="36"/>
  <c r="AI21" i="38"/>
  <c r="X83" i="38"/>
  <c r="AK69" i="37"/>
  <c r="F8" i="38"/>
  <c r="Y40" i="38"/>
  <c r="AJ25" i="39"/>
  <c r="T15" i="22"/>
  <c r="L40" i="36"/>
  <c r="W22" i="36"/>
  <c r="AH15" i="37"/>
  <c r="AE83" i="39"/>
  <c r="AN19" i="38"/>
  <c r="AH14" i="38"/>
  <c r="P26" i="35"/>
  <c r="T40" i="37"/>
  <c r="G11" i="38"/>
  <c r="M34" i="38"/>
  <c r="K70" i="36"/>
  <c r="T25" i="37"/>
  <c r="AD12" i="38"/>
  <c r="W12" i="39"/>
  <c r="Z23" i="36"/>
  <c r="I7" i="30"/>
  <c r="R48" i="38"/>
  <c r="AF34" i="38"/>
  <c r="Z68" i="36"/>
  <c r="U20" i="37"/>
  <c r="AM71" i="37"/>
  <c r="AE24" i="37"/>
  <c r="J23" i="39"/>
  <c r="T18" i="37"/>
  <c r="AJ17" i="37"/>
  <c r="R19" i="37"/>
  <c r="O11" i="38"/>
  <c r="AF26" i="35"/>
  <c r="T7" i="36"/>
  <c r="Z25" i="38"/>
  <c r="AC16" i="36"/>
  <c r="R7" i="35"/>
  <c r="I60" i="36"/>
  <c r="AH11" i="39"/>
  <c r="AM12" i="39"/>
  <c r="AG14" i="37"/>
  <c r="AE26" i="36"/>
  <c r="T39" i="35"/>
  <c r="Y23" i="33"/>
  <c r="T34" i="37"/>
  <c r="P26" i="39"/>
  <c r="E24" i="39"/>
  <c r="AF26" i="37"/>
  <c r="AH20" i="28"/>
  <c r="AN22" i="37"/>
  <c r="AE60" i="39"/>
  <c r="E48" i="39"/>
  <c r="V20" i="35"/>
  <c r="N48" i="34"/>
  <c r="Z15" i="36"/>
  <c r="AJ23" i="32"/>
  <c r="AE40" i="38"/>
  <c r="S22" i="33"/>
  <c r="P8" i="38"/>
  <c r="P7" i="37"/>
  <c r="Q14" i="37"/>
  <c r="AA8" i="39"/>
  <c r="Y22" i="39"/>
  <c r="AE69" i="37"/>
  <c r="X26" i="37"/>
  <c r="Y20" i="38"/>
  <c r="AD70" i="37"/>
  <c r="E8" i="34"/>
  <c r="S25" i="36"/>
  <c r="AG17" i="32"/>
  <c r="AB70" i="34"/>
  <c r="G71" i="32"/>
  <c r="H17" i="39"/>
  <c r="AC20" i="37"/>
  <c r="U24" i="23"/>
  <c r="AK39" i="38"/>
  <c r="H40" i="38"/>
  <c r="F34" i="36"/>
  <c r="AJ83" i="37"/>
  <c r="AA69" i="38"/>
  <c r="AB18" i="37"/>
  <c r="G48" i="34"/>
  <c r="AE83" i="36"/>
  <c r="U23" i="31"/>
  <c r="AM30" i="38"/>
  <c r="AB15" i="33"/>
  <c r="AD15" i="38"/>
  <c r="V48" i="36"/>
  <c r="F68" i="28"/>
  <c r="AM16" i="36"/>
  <c r="AG20" i="35"/>
  <c r="N26" i="34"/>
  <c r="U71" i="39"/>
  <c r="K24" i="38"/>
  <c r="X71" i="36"/>
  <c r="P70" i="34"/>
  <c r="X20" i="37"/>
  <c r="I14" i="32"/>
  <c r="AJ7" i="34"/>
  <c r="E48" i="30"/>
  <c r="V14" i="37"/>
  <c r="X13" i="33"/>
  <c r="S25" i="39"/>
  <c r="AD15" i="39"/>
  <c r="F10" i="39"/>
  <c r="AN48" i="37"/>
  <c r="T48" i="33"/>
  <c r="AC70" i="38"/>
  <c r="AL9" i="37"/>
  <c r="AE68" i="36"/>
  <c r="P22" i="39"/>
  <c r="AH68" i="32"/>
  <c r="I33" i="39"/>
  <c r="AJ8" i="36"/>
  <c r="AL8" i="30"/>
  <c r="X34" i="38"/>
  <c r="K48" i="39"/>
  <c r="J14" i="35"/>
  <c r="S19" i="35"/>
  <c r="AJ25" i="34"/>
  <c r="AK25" i="34"/>
  <c r="E24" i="36"/>
  <c r="AK18" i="35"/>
  <c r="Q10" i="23"/>
  <c r="AK70" i="33"/>
  <c r="AL24" i="39"/>
  <c r="R19" i="38"/>
  <c r="V21" i="32"/>
  <c r="V14" i="38"/>
  <c r="AH26" i="36"/>
  <c r="AF20" i="37"/>
  <c r="M15" i="36"/>
  <c r="AK13" i="39"/>
  <c r="S23" i="23"/>
  <c r="F23" i="38"/>
  <c r="S19" i="27"/>
  <c r="AN71" i="37"/>
  <c r="AH16" i="37"/>
  <c r="AD26" i="37"/>
  <c r="AN15" i="33"/>
  <c r="E18" i="38"/>
  <c r="M13" i="30"/>
  <c r="H7" i="36"/>
  <c r="O39" i="38"/>
  <c r="T18" i="36"/>
  <c r="AN18" i="28"/>
  <c r="AJ23" i="36"/>
  <c r="AC83" i="39"/>
  <c r="L69" i="37"/>
  <c r="L30" i="37"/>
  <c r="AK16" i="36"/>
  <c r="AB48" i="36"/>
  <c r="V40" i="39"/>
  <c r="AE11" i="38"/>
  <c r="R11" i="38"/>
  <c r="O60" i="35"/>
  <c r="AE24" i="38"/>
  <c r="U48" i="38"/>
  <c r="U7" i="28"/>
  <c r="O8" i="38"/>
  <c r="AA39" i="36"/>
  <c r="AD24" i="37"/>
  <c r="L10" i="37"/>
  <c r="V17" i="38"/>
  <c r="AH71" i="37"/>
  <c r="F48" i="38"/>
  <c r="V68" i="39"/>
  <c r="AH17" i="36"/>
  <c r="U13" i="22"/>
  <c r="AI39" i="34"/>
  <c r="W16" i="33"/>
  <c r="U21" i="38"/>
  <c r="AL18" i="37"/>
  <c r="AL18" i="33"/>
  <c r="Q26" i="27"/>
  <c r="K60" i="39"/>
  <c r="H33" i="35"/>
  <c r="M15" i="23"/>
  <c r="Y17" i="39"/>
  <c r="V15" i="37"/>
  <c r="L83" i="36"/>
  <c r="E25" i="37"/>
  <c r="AG23" i="38"/>
  <c r="E25" i="34"/>
  <c r="AJ25" i="38"/>
  <c r="G15" i="27"/>
  <c r="Q60" i="38"/>
  <c r="E14" i="36"/>
  <c r="W60" i="37"/>
  <c r="AK40" i="37"/>
  <c r="S40" i="31"/>
  <c r="U33" i="39"/>
  <c r="C25" i="30"/>
  <c r="G22" i="38"/>
  <c r="H70" i="35"/>
  <c r="T39" i="39"/>
  <c r="AN21" i="38"/>
  <c r="R34" i="35"/>
  <c r="I18" i="37"/>
  <c r="Q8" i="36"/>
  <c r="G40" i="35"/>
  <c r="T17" i="37"/>
  <c r="F39" i="36"/>
  <c r="S10" i="39"/>
  <c r="P25" i="39"/>
  <c r="AL16" i="37"/>
  <c r="P18" i="36"/>
  <c r="X48" i="36"/>
  <c r="AI13" i="36"/>
  <c r="AM20" i="36"/>
  <c r="S11" i="36"/>
  <c r="X15" i="35"/>
  <c r="AJ30" i="33"/>
  <c r="K10" i="35"/>
  <c r="N11" i="37"/>
  <c r="O16" i="39"/>
  <c r="AE23" i="38"/>
  <c r="M34" i="39"/>
  <c r="AJ60" i="36"/>
  <c r="P19" i="36"/>
  <c r="AA17" i="39"/>
  <c r="F15" i="32"/>
  <c r="AM15" i="38"/>
  <c r="P20" i="37"/>
  <c r="P13" i="39"/>
  <c r="O12" i="38"/>
  <c r="AK20" i="38"/>
  <c r="AN60" i="34"/>
  <c r="AB26" i="33"/>
  <c r="AK16" i="35"/>
  <c r="P21" i="38"/>
  <c r="AC24" i="33"/>
  <c r="Y60" i="32"/>
  <c r="U15" i="23"/>
  <c r="M69" i="37"/>
  <c r="Z22" i="37"/>
  <c r="AI18" i="37"/>
  <c r="P15" i="39"/>
  <c r="W70" i="38"/>
  <c r="AL10" i="37"/>
  <c r="X11" i="37"/>
  <c r="J14" i="38"/>
  <c r="AC69" i="36"/>
  <c r="AA16" i="39"/>
  <c r="V12" i="38"/>
  <c r="AE11" i="37"/>
  <c r="I17" i="37"/>
  <c r="F16" i="38"/>
  <c r="U10" i="37"/>
  <c r="F15" i="38"/>
  <c r="AC40" i="38"/>
  <c r="AJ30" i="39"/>
  <c r="AA30" i="35"/>
  <c r="AL10" i="35"/>
  <c r="J23" i="37"/>
  <c r="O11" i="33"/>
  <c r="T7" i="37"/>
  <c r="E13" i="37"/>
  <c r="AG60" i="36"/>
  <c r="Y26" i="39"/>
  <c r="AL68" i="39"/>
  <c r="V20" i="36"/>
  <c r="AC15" i="39"/>
  <c r="AN30" i="35"/>
  <c r="H25" i="37"/>
  <c r="U48" i="35"/>
  <c r="J7" i="35"/>
  <c r="AB39" i="39"/>
  <c r="P21" i="36"/>
  <c r="AF20" i="34"/>
  <c r="W39" i="35"/>
  <c r="AE69" i="34"/>
  <c r="AK20" i="36"/>
  <c r="K22" i="35"/>
  <c r="AJ40" i="36"/>
  <c r="U15" i="28"/>
  <c r="AN10" i="38"/>
  <c r="U83" i="36"/>
  <c r="AH34" i="35"/>
  <c r="Q12" i="36"/>
  <c r="AH69" i="34"/>
  <c r="AF39" i="37"/>
  <c r="L15" i="38"/>
  <c r="K60" i="37"/>
  <c r="X18" i="39"/>
  <c r="I69" i="38"/>
  <c r="L10" i="38"/>
  <c r="H21" i="38"/>
  <c r="S17" i="38"/>
  <c r="N30" i="35"/>
  <c r="AE16" i="35"/>
  <c r="J34" i="39"/>
  <c r="AC17" i="37"/>
  <c r="U34" i="36"/>
  <c r="U60" i="38"/>
  <c r="AA8" i="37"/>
  <c r="AI71" i="38"/>
  <c r="AJ18" i="38"/>
  <c r="W34" i="37"/>
  <c r="Y33" i="35"/>
  <c r="Z60" i="39"/>
  <c r="M30" i="37"/>
  <c r="K14" i="39"/>
  <c r="O22" i="39"/>
  <c r="G19" i="36"/>
  <c r="G26" i="35"/>
  <c r="I14" i="34"/>
  <c r="AH26" i="39"/>
  <c r="AE18" i="36"/>
  <c r="F16" i="31"/>
  <c r="AA26" i="37"/>
  <c r="L83" i="38"/>
  <c r="Y14" i="39"/>
  <c r="AF11" i="32"/>
  <c r="P71" i="37"/>
  <c r="AD8" i="38"/>
  <c r="N68" i="36"/>
  <c r="Y13" i="37"/>
  <c r="M12" i="29"/>
  <c r="M22" i="36"/>
  <c r="J70" i="35"/>
  <c r="E8" i="37"/>
  <c r="Z39" i="39"/>
  <c r="Q70" i="35"/>
  <c r="I15" i="37"/>
  <c r="AA20" i="37"/>
  <c r="Z30" i="38"/>
  <c r="AL25" i="37"/>
  <c r="Z40" i="36"/>
  <c r="AJ9" i="36"/>
  <c r="R48" i="36"/>
  <c r="T33" i="37"/>
  <c r="T70" i="32"/>
  <c r="G68" i="34"/>
  <c r="U19" i="37"/>
  <c r="J69" i="35"/>
  <c r="Y68" i="35"/>
  <c r="M48" i="35"/>
  <c r="M39" i="35"/>
  <c r="V14" i="39"/>
  <c r="AB16" i="39"/>
  <c r="K17" i="36"/>
  <c r="Z39" i="36"/>
  <c r="R16" i="36"/>
  <c r="G9" i="38"/>
  <c r="AG18" i="32"/>
  <c r="Z69" i="39"/>
  <c r="X13" i="37"/>
  <c r="F68" i="36"/>
  <c r="AH23" i="37"/>
  <c r="AM71" i="38"/>
  <c r="AC12" i="36"/>
  <c r="E60" i="35"/>
  <c r="AI15" i="35"/>
  <c r="AI26" i="39"/>
  <c r="U12" i="35"/>
  <c r="AL34" i="36"/>
  <c r="AJ15" i="36"/>
  <c r="AD20" i="38"/>
  <c r="E9" i="37"/>
  <c r="Z15" i="37"/>
  <c r="X33" i="39"/>
  <c r="W33" i="39"/>
  <c r="L70" i="38"/>
  <c r="AF70" i="34"/>
  <c r="AC71" i="34"/>
  <c r="AL40" i="37"/>
  <c r="X13" i="36"/>
  <c r="AG15" i="37"/>
  <c r="N25" i="34"/>
  <c r="O30" i="32"/>
  <c r="U22" i="39"/>
  <c r="G68" i="38"/>
  <c r="AF16" i="37"/>
  <c r="O17" i="38"/>
  <c r="S16" i="36"/>
  <c r="H16" i="38"/>
  <c r="AM39" i="35"/>
  <c r="H39" i="39"/>
  <c r="E17" i="39"/>
  <c r="Z23" i="34"/>
  <c r="Q18" i="35"/>
  <c r="Y26" i="35"/>
  <c r="N11" i="30"/>
  <c r="E18" i="28"/>
  <c r="AE71" i="35"/>
  <c r="R9" i="39"/>
  <c r="E12" i="35"/>
  <c r="AF18" i="36"/>
  <c r="H83" i="35"/>
  <c r="AI25" i="39"/>
  <c r="R17" i="35"/>
  <c r="H19" i="35"/>
  <c r="S19" i="28"/>
  <c r="AJ71" i="35"/>
  <c r="Z83" i="34"/>
  <c r="AK14" i="34"/>
  <c r="M25" i="34"/>
  <c r="K25" i="36"/>
  <c r="K68" i="37"/>
  <c r="M9" i="36"/>
  <c r="F33" i="31"/>
  <c r="Y9" i="37"/>
  <c r="J25" i="38"/>
  <c r="AN9" i="36"/>
  <c r="AF25" i="36"/>
  <c r="Q26" i="34"/>
  <c r="P40" i="38"/>
  <c r="AL11" i="35"/>
  <c r="H14" i="38"/>
  <c r="X17" i="36"/>
  <c r="AG8" i="36"/>
  <c r="AH70" i="35"/>
  <c r="Y23" i="38"/>
  <c r="AB10" i="37"/>
  <c r="P17" i="38"/>
  <c r="W30" i="35"/>
  <c r="AM83" i="39"/>
  <c r="AE18" i="38"/>
  <c r="O15" i="36"/>
  <c r="N18" i="33"/>
  <c r="AI71" i="39"/>
  <c r="AG69" i="38"/>
  <c r="K33" i="39"/>
  <c r="AH70" i="38"/>
  <c r="AN18" i="37"/>
  <c r="H22" i="37"/>
  <c r="I69" i="32"/>
  <c r="Y69" i="39"/>
  <c r="G60" i="37"/>
  <c r="AG15" i="35"/>
  <c r="W25" i="35"/>
  <c r="S9" i="34"/>
  <c r="F25" i="39"/>
  <c r="H83" i="38"/>
  <c r="W30" i="39"/>
  <c r="Y10" i="39"/>
  <c r="AD17" i="37"/>
  <c r="S11" i="38"/>
  <c r="AG17" i="39"/>
  <c r="AF71" i="38"/>
  <c r="U9" i="32"/>
  <c r="S19" i="38"/>
  <c r="G22" i="39"/>
  <c r="C17" i="22"/>
  <c r="W19" i="26"/>
  <c r="AH26" i="38"/>
  <c r="AB70" i="39"/>
  <c r="P23" i="38"/>
  <c r="AE17" i="38"/>
  <c r="N34" i="38"/>
  <c r="AK33" i="33"/>
  <c r="K21" i="37"/>
  <c r="N70" i="35"/>
  <c r="AJ12" i="39"/>
  <c r="AA71" i="32"/>
  <c r="AK60" i="35"/>
  <c r="AE48" i="36"/>
  <c r="K23" i="35"/>
  <c r="AC22" i="35"/>
  <c r="N11" i="39"/>
  <c r="Q21" i="37"/>
  <c r="H18" i="37"/>
  <c r="J48" i="35"/>
  <c r="Z25" i="35"/>
  <c r="AA19" i="23"/>
  <c r="AG23" i="37"/>
  <c r="L17" i="38"/>
  <c r="T18" i="35"/>
  <c r="K12" i="35"/>
  <c r="T24" i="39"/>
  <c r="U16" i="36"/>
  <c r="AD7" i="37"/>
  <c r="AL13" i="29"/>
  <c r="W26" i="38"/>
  <c r="J8" i="39"/>
  <c r="AB68" i="35"/>
  <c r="M26" i="34"/>
  <c r="AL9" i="39"/>
  <c r="U39" i="36"/>
  <c r="I70" i="39"/>
  <c r="AN68" i="35"/>
  <c r="F14" i="34"/>
  <c r="R14" i="38"/>
  <c r="AE23" i="35"/>
  <c r="O40" i="37"/>
  <c r="X16" i="36"/>
  <c r="L11" i="36"/>
  <c r="AB30" i="37"/>
  <c r="H70" i="37"/>
  <c r="S40" i="38"/>
  <c r="AM60" i="38"/>
  <c r="AL23" i="35"/>
  <c r="AG13" i="35"/>
  <c r="E18" i="34"/>
  <c r="AC48" i="33"/>
  <c r="M19" i="36"/>
  <c r="T9" i="37"/>
  <c r="Z69" i="37"/>
  <c r="U70" i="39"/>
  <c r="I14" i="39"/>
  <c r="AF14" i="36"/>
  <c r="S23" i="34"/>
  <c r="N48" i="38"/>
  <c r="V17" i="36"/>
  <c r="AJ48" i="33"/>
  <c r="F13" i="33"/>
  <c r="AL30" i="34"/>
  <c r="N19" i="38"/>
  <c r="AG19" i="33"/>
  <c r="AH16" i="33"/>
  <c r="L22" i="36"/>
  <c r="Y19" i="37"/>
  <c r="Y8" i="39"/>
  <c r="AH69" i="39"/>
  <c r="I17" i="39"/>
  <c r="AD23" i="36"/>
  <c r="AE7" i="34"/>
  <c r="F12" i="37"/>
  <c r="AN71" i="36"/>
  <c r="K48" i="38"/>
  <c r="AA17" i="32"/>
  <c r="I22" i="32"/>
  <c r="AL70" i="33"/>
  <c r="S34" i="38"/>
  <c r="W10" i="35"/>
  <c r="AD70" i="36"/>
  <c r="Y11" i="28"/>
  <c r="K17" i="37"/>
  <c r="AA22" i="36"/>
  <c r="G71" i="34"/>
  <c r="AF70" i="36"/>
  <c r="X71" i="38"/>
  <c r="AD10" i="33"/>
  <c r="AD23" i="33"/>
  <c r="V22" i="33"/>
  <c r="AL48" i="35"/>
  <c r="J48" i="33"/>
  <c r="Q20" i="35"/>
  <c r="AE48" i="35"/>
  <c r="AK11" i="36"/>
  <c r="AI22" i="36"/>
  <c r="Z14" i="37"/>
  <c r="AM13" i="37"/>
  <c r="E21" i="32"/>
  <c r="AA48" i="39"/>
  <c r="AC18" i="38"/>
  <c r="X68" i="36"/>
  <c r="AF83" i="37"/>
  <c r="T68" i="32"/>
  <c r="G7" i="32"/>
  <c r="AH17" i="32"/>
  <c r="AI17" i="35"/>
  <c r="AC71" i="32"/>
  <c r="AL18" i="38"/>
  <c r="K70" i="39"/>
  <c r="AI17" i="39"/>
  <c r="AE30" i="38"/>
  <c r="T20" i="36"/>
  <c r="AN17" i="38"/>
  <c r="V48" i="38"/>
  <c r="W13" i="35"/>
  <c r="AM13" i="38"/>
  <c r="I13" i="37"/>
  <c r="I17" i="38"/>
  <c r="AC48" i="38"/>
  <c r="AM21" i="38"/>
  <c r="Q68" i="38"/>
  <c r="T33" i="36"/>
  <c r="L68" i="34"/>
  <c r="AJ19" i="33"/>
  <c r="S69" i="35"/>
  <c r="I22" i="31"/>
  <c r="AB24" i="36"/>
  <c r="H48" i="33"/>
  <c r="AK48" i="39"/>
  <c r="T39" i="38"/>
  <c r="AG30" i="37"/>
  <c r="Z33" i="37"/>
  <c r="AK9" i="23"/>
  <c r="O34" i="38"/>
  <c r="L19" i="38"/>
  <c r="U8" i="38"/>
  <c r="AG68" i="37"/>
  <c r="Q26" i="23"/>
  <c r="H7" i="38"/>
  <c r="AF20" i="38"/>
  <c r="AD8" i="33"/>
  <c r="AF12" i="36"/>
  <c r="L18" i="38"/>
  <c r="AG9" i="30"/>
  <c r="AB26" i="38"/>
  <c r="L7" i="37"/>
  <c r="N12" i="37"/>
  <c r="R14" i="37"/>
  <c r="V25" i="38"/>
  <c r="S40" i="37"/>
  <c r="AF9" i="39"/>
  <c r="AE7" i="37"/>
  <c r="K18" i="39"/>
  <c r="AK30" i="36"/>
  <c r="AK15" i="35"/>
  <c r="S9" i="29"/>
  <c r="AC25" i="27"/>
  <c r="E68" i="38"/>
  <c r="AG68" i="39"/>
  <c r="AA14" i="32"/>
  <c r="AK15" i="34"/>
  <c r="M25" i="38"/>
  <c r="I71" i="34"/>
  <c r="H48" i="38"/>
  <c r="O18" i="39"/>
  <c r="AD13" i="36"/>
  <c r="X21" i="38"/>
  <c r="AC18" i="36"/>
  <c r="C20" i="38"/>
  <c r="L60" i="36"/>
  <c r="X7" i="39"/>
  <c r="P20" i="38"/>
  <c r="W71" i="34"/>
  <c r="N9" i="39"/>
  <c r="AI48" i="34"/>
  <c r="I10" i="33"/>
  <c r="Z20" i="23"/>
  <c r="AA39" i="39"/>
  <c r="J70" i="33"/>
  <c r="Z16" i="37"/>
  <c r="AF69" i="36"/>
  <c r="G33" i="35"/>
  <c r="R71" i="35"/>
  <c r="AF10" i="28"/>
  <c r="S13" i="37"/>
  <c r="AH11" i="37"/>
  <c r="R9" i="38"/>
  <c r="U17" i="35"/>
  <c r="M71" i="37"/>
  <c r="AF9" i="38"/>
  <c r="AK69" i="38"/>
  <c r="AM70" i="35"/>
  <c r="W83" i="39"/>
  <c r="V40" i="38"/>
  <c r="AC30" i="36"/>
  <c r="AB26" i="35"/>
  <c r="AA69" i="35"/>
  <c r="R8" i="22"/>
  <c r="Z12" i="37"/>
  <c r="T69" i="37"/>
  <c r="X14" i="38"/>
  <c r="AF10" i="38"/>
  <c r="AI21" i="34"/>
  <c r="P39" i="34"/>
  <c r="AJ48" i="36"/>
  <c r="K71" i="39"/>
  <c r="AM68" i="33"/>
  <c r="L8" i="33"/>
  <c r="AN17" i="37"/>
  <c r="K13" i="38"/>
  <c r="W19" i="38"/>
  <c r="J15" i="37"/>
  <c r="R71" i="38"/>
  <c r="J39" i="39"/>
  <c r="K7" i="38"/>
  <c r="S13" i="38"/>
  <c r="Z21" i="38"/>
  <c r="AH39" i="37"/>
  <c r="P71" i="36"/>
  <c r="R9" i="34"/>
  <c r="Z20" i="38"/>
  <c r="AF19" i="39"/>
  <c r="L26" i="38"/>
  <c r="P12" i="37"/>
  <c r="M70" i="37"/>
  <c r="Y20" i="37"/>
  <c r="AD10" i="26"/>
  <c r="Q40" i="37"/>
  <c r="H10" i="38"/>
  <c r="AN11" i="38"/>
  <c r="E16" i="39"/>
  <c r="AK21" i="38"/>
  <c r="S24" i="37"/>
  <c r="M11" i="37"/>
  <c r="AC13" i="23"/>
  <c r="O30" i="33"/>
  <c r="AH30" i="36"/>
  <c r="H26" i="38"/>
  <c r="Z30" i="35"/>
  <c r="J34" i="37"/>
  <c r="Z23" i="35"/>
  <c r="L48" i="37"/>
  <c r="Q25" i="39"/>
  <c r="AL22" i="36"/>
  <c r="AL20" i="36"/>
  <c r="AM9" i="35"/>
  <c r="AF60" i="39"/>
  <c r="E18" i="23"/>
  <c r="S18" i="22"/>
  <c r="AA23" i="39"/>
  <c r="U18" i="35"/>
  <c r="AB23" i="38"/>
  <c r="U20" i="35"/>
  <c r="AC60" i="36"/>
  <c r="X83" i="36"/>
  <c r="AE10" i="38"/>
  <c r="P14" i="39"/>
  <c r="AB40" i="37"/>
  <c r="N48" i="37"/>
  <c r="J40" i="37"/>
  <c r="Q23" i="37"/>
  <c r="J19" i="28"/>
  <c r="U17" i="39"/>
  <c r="AD71" i="35"/>
  <c r="AB39" i="37"/>
  <c r="P30" i="36"/>
  <c r="P14" i="38"/>
  <c r="AN24" i="34"/>
  <c r="U33" i="34"/>
  <c r="AE71" i="38"/>
  <c r="AF16" i="36"/>
  <c r="X69" i="36"/>
  <c r="N17" i="27"/>
  <c r="J33" i="39"/>
  <c r="AN71" i="39"/>
  <c r="AE12" i="39"/>
  <c r="AC21" i="32"/>
  <c r="AC12" i="37"/>
  <c r="K22" i="38"/>
  <c r="Q16" i="38"/>
  <c r="L25" i="38"/>
  <c r="W34" i="38"/>
  <c r="M69" i="36"/>
  <c r="Z18" i="37"/>
  <c r="F69" i="32"/>
  <c r="L71" i="37"/>
  <c r="AF16" i="33"/>
  <c r="AL14" i="38"/>
  <c r="P21" i="26"/>
  <c r="AG40" i="39"/>
  <c r="N60" i="39"/>
  <c r="W39" i="37"/>
  <c r="P30" i="29"/>
  <c r="Y68" i="37"/>
  <c r="AK26" i="35"/>
  <c r="N15" i="37"/>
  <c r="N39" i="39"/>
  <c r="W70" i="39"/>
  <c r="H25" i="36"/>
  <c r="G48" i="38"/>
  <c r="AG34" i="37"/>
  <c r="F19" i="38"/>
  <c r="W19" i="36"/>
  <c r="AL9" i="32"/>
  <c r="AK11" i="35"/>
  <c r="K10" i="37"/>
  <c r="AB21" i="37"/>
  <c r="N18" i="36"/>
  <c r="G15" i="37"/>
  <c r="S60" i="36"/>
  <c r="E9" i="35"/>
  <c r="AE17" i="28"/>
  <c r="M40" i="30"/>
  <c r="S11" i="35"/>
  <c r="I70" i="37"/>
  <c r="F48" i="32"/>
  <c r="I39" i="35"/>
  <c r="AG39" i="39"/>
  <c r="K48" i="37"/>
  <c r="R30" i="39"/>
  <c r="AN60" i="35"/>
  <c r="J68" i="36"/>
  <c r="AG23" i="35"/>
  <c r="S13" i="39"/>
  <c r="I34" i="39"/>
  <c r="AF71" i="34"/>
  <c r="AA13" i="37"/>
  <c r="AF8" i="39"/>
  <c r="AL23" i="29"/>
  <c r="R34" i="39"/>
  <c r="AL71" i="36"/>
  <c r="Y60" i="39"/>
  <c r="J12" i="37"/>
  <c r="AH26" i="37"/>
  <c r="W68" i="34"/>
  <c r="AM71" i="33"/>
  <c r="Y17" i="36"/>
  <c r="H19" i="28"/>
  <c r="Q30" i="37"/>
  <c r="O21" i="36"/>
  <c r="R23" i="36"/>
  <c r="K14" i="37"/>
  <c r="K26" i="36"/>
  <c r="S25" i="32"/>
  <c r="X24" i="34"/>
  <c r="AH34" i="36"/>
  <c r="Q16" i="36"/>
  <c r="W30" i="37"/>
  <c r="F23" i="36"/>
  <c r="O25" i="30"/>
  <c r="AA39" i="34"/>
  <c r="F15" i="36"/>
  <c r="G68" i="36"/>
  <c r="O71" i="30"/>
  <c r="S33" i="34"/>
  <c r="K18" i="35"/>
  <c r="J26" i="37"/>
  <c r="AJ68" i="38"/>
  <c r="T70" i="39"/>
  <c r="J34" i="34"/>
  <c r="Y40" i="37"/>
  <c r="Y68" i="38"/>
  <c r="Z20" i="37"/>
  <c r="AM12" i="33"/>
  <c r="Z26" i="38"/>
  <c r="M7" i="32"/>
  <c r="X26" i="34"/>
  <c r="H8" i="28"/>
  <c r="AH83" i="35"/>
  <c r="AK8" i="38"/>
  <c r="AM40" i="34"/>
  <c r="H7" i="33"/>
  <c r="AK14" i="36"/>
  <c r="AK68" i="33"/>
  <c r="O34" i="33"/>
  <c r="G9" i="35"/>
  <c r="AF9" i="37"/>
  <c r="H33" i="38"/>
  <c r="K19" i="35"/>
  <c r="AG10" i="37"/>
  <c r="AF69" i="39"/>
  <c r="AD9" i="37"/>
  <c r="AM83" i="36"/>
  <c r="E22" i="38"/>
  <c r="N34" i="34"/>
  <c r="K20" i="33"/>
  <c r="G13" i="32"/>
  <c r="V83" i="36"/>
  <c r="AB8" i="36"/>
  <c r="K69" i="32"/>
  <c r="X20" i="32"/>
  <c r="Z8" i="36"/>
  <c r="K10" i="36"/>
  <c r="AF20" i="35"/>
  <c r="P20" i="36"/>
  <c r="M39" i="39"/>
  <c r="M19" i="39"/>
  <c r="E60" i="39"/>
  <c r="R69" i="36"/>
  <c r="AE68" i="37"/>
  <c r="M60" i="34"/>
  <c r="M26" i="36"/>
  <c r="R60" i="38"/>
  <c r="AL60" i="37"/>
  <c r="AK33" i="37"/>
  <c r="AL68" i="32"/>
  <c r="P16" i="34"/>
  <c r="I18" i="39"/>
  <c r="AD33" i="38"/>
  <c r="AG11" i="35"/>
  <c r="X19" i="36"/>
  <c r="R14" i="29"/>
  <c r="AJ8" i="34"/>
  <c r="J18" i="35"/>
  <c r="N20" i="38"/>
  <c r="AG68" i="33"/>
  <c r="L71" i="35"/>
  <c r="Q22" i="34"/>
  <c r="I60" i="39"/>
  <c r="W21" i="35"/>
  <c r="T33" i="39"/>
  <c r="AF25" i="38"/>
  <c r="AG11" i="37"/>
  <c r="AB19" i="34"/>
  <c r="AF25" i="35"/>
  <c r="V10" i="35"/>
  <c r="AJ25" i="36"/>
  <c r="AC40" i="34"/>
  <c r="AA48" i="34"/>
  <c r="F69" i="35"/>
  <c r="H19" i="38"/>
  <c r="V25" i="26"/>
  <c r="G17" i="31"/>
  <c r="AJ71" i="39"/>
  <c r="AH15" i="39"/>
  <c r="P60" i="35"/>
  <c r="K70" i="38"/>
  <c r="AN7" i="38"/>
  <c r="AL60" i="38"/>
  <c r="AL21" i="27"/>
  <c r="K26" i="39"/>
  <c r="AB40" i="38"/>
  <c r="AC19" i="32"/>
  <c r="AA48" i="32"/>
  <c r="AB26" i="32"/>
  <c r="Z15" i="35"/>
  <c r="AE13" i="36"/>
  <c r="F48" i="37"/>
  <c r="AM17" i="33"/>
  <c r="X22" i="37"/>
  <c r="H21" i="35"/>
  <c r="H69" i="36"/>
  <c r="L20" i="31"/>
  <c r="AK34" i="37"/>
  <c r="AN68" i="34"/>
  <c r="P25" i="36"/>
  <c r="AC25" i="38"/>
  <c r="AG39" i="34"/>
  <c r="N26" i="36"/>
  <c r="Z9" i="38"/>
  <c r="M10" i="36"/>
  <c r="AJ22" i="35"/>
  <c r="S19" i="34"/>
  <c r="H68" i="36"/>
  <c r="V34" i="31"/>
  <c r="AF14" i="35"/>
  <c r="Q19" i="37"/>
  <c r="R23" i="39"/>
  <c r="M11" i="32"/>
  <c r="J83" i="38"/>
  <c r="W20" i="34"/>
  <c r="W23" i="37"/>
  <c r="U68" i="37"/>
  <c r="H30" i="33"/>
  <c r="AN20" i="32"/>
  <c r="R30" i="33"/>
  <c r="AD40" i="38"/>
  <c r="N83" i="39"/>
  <c r="AB40" i="35"/>
  <c r="F25" i="38"/>
  <c r="U18" i="39"/>
  <c r="AH83" i="39"/>
  <c r="L71" i="38"/>
  <c r="W83" i="32"/>
  <c r="J23" i="35"/>
  <c r="AM69" i="34"/>
  <c r="AN70" i="29"/>
  <c r="M20" i="34"/>
  <c r="W17" i="36"/>
  <c r="F39" i="35"/>
  <c r="G18" i="39"/>
  <c r="T48" i="37"/>
  <c r="G10" i="38"/>
  <c r="O15" i="37"/>
  <c r="S9" i="39"/>
  <c r="AI34" i="38"/>
  <c r="Y33" i="38"/>
  <c r="I30" i="36"/>
  <c r="M10" i="35"/>
  <c r="AE10" i="32"/>
  <c r="I7" i="23"/>
  <c r="AH9" i="37"/>
  <c r="M8" i="35"/>
  <c r="AM7" i="34"/>
  <c r="H60" i="37"/>
  <c r="W11" i="38"/>
  <c r="I21" i="34"/>
  <c r="N17" i="34"/>
  <c r="Y10" i="37"/>
  <c r="AA21" i="37"/>
  <c r="Q40" i="36"/>
  <c r="AA30" i="34"/>
  <c r="G26" i="36"/>
  <c r="O39" i="35"/>
  <c r="G60" i="32"/>
  <c r="AB22" i="37"/>
  <c r="K34" i="36"/>
  <c r="AK24" i="39"/>
  <c r="AE9" i="38"/>
  <c r="AE68" i="39"/>
  <c r="AC25" i="32"/>
  <c r="G26" i="37"/>
  <c r="Q26" i="32"/>
  <c r="AG21" i="35"/>
  <c r="V71" i="36"/>
  <c r="AL18" i="36"/>
  <c r="AL13" i="37"/>
  <c r="S48" i="36"/>
  <c r="W34" i="36"/>
  <c r="J23" i="38"/>
  <c r="AE9" i="35"/>
  <c r="F9" i="37"/>
  <c r="AH60" i="39"/>
  <c r="P26" i="38"/>
  <c r="X40" i="37"/>
  <c r="E34" i="34"/>
  <c r="J60" i="37"/>
  <c r="Z68" i="37"/>
  <c r="J16" i="39"/>
  <c r="Z71" i="33"/>
  <c r="AI23" i="37"/>
  <c r="AK26" i="34"/>
  <c r="AJ25" i="32"/>
  <c r="J15" i="35"/>
  <c r="AD22" i="38"/>
  <c r="U12" i="39"/>
  <c r="AE60" i="35"/>
  <c r="M69" i="38"/>
  <c r="AK26" i="38"/>
  <c r="AM69" i="37"/>
  <c r="AF33" i="36"/>
  <c r="U70" i="36"/>
  <c r="R15" i="35"/>
  <c r="P33" i="34"/>
  <c r="T23" i="38"/>
  <c r="Y69" i="37"/>
  <c r="R9" i="26"/>
  <c r="U68" i="39"/>
  <c r="N24" i="32"/>
  <c r="O48" i="35"/>
  <c r="AM39" i="39"/>
  <c r="O71" i="38"/>
  <c r="AE24" i="39"/>
  <c r="AC26" i="32"/>
  <c r="AD68" i="31"/>
  <c r="E8" i="33"/>
  <c r="V14" i="34"/>
  <c r="T8" i="36"/>
  <c r="AM39" i="30"/>
  <c r="AB25" i="39"/>
  <c r="P68" i="37"/>
  <c r="Z24" i="34"/>
  <c r="AH18" i="39"/>
  <c r="AG39" i="35"/>
  <c r="J21" i="37"/>
  <c r="AD25" i="39"/>
  <c r="F39" i="39"/>
  <c r="AC18" i="37"/>
  <c r="C19" i="35"/>
  <c r="AB17" i="36"/>
  <c r="T60" i="36"/>
  <c r="H12" i="33"/>
  <c r="R18" i="31"/>
  <c r="AG15" i="32"/>
  <c r="AF16" i="35"/>
  <c r="AM20" i="35"/>
  <c r="H23" i="35"/>
  <c r="F25" i="36"/>
  <c r="N69" i="34"/>
  <c r="J68" i="37"/>
  <c r="E33" i="30"/>
  <c r="N20" i="36"/>
  <c r="AD68" i="35"/>
  <c r="S33" i="37"/>
  <c r="J23" i="32"/>
  <c r="AD48" i="30"/>
  <c r="F24" i="34"/>
  <c r="AD22" i="37"/>
  <c r="V12" i="26"/>
  <c r="J39" i="37"/>
  <c r="W68" i="37"/>
  <c r="AH12" i="37"/>
  <c r="S14" i="36"/>
  <c r="V24" i="37"/>
  <c r="AM33" i="33"/>
  <c r="P40" i="32"/>
  <c r="AN18" i="36"/>
  <c r="AH69" i="37"/>
  <c r="U25" i="38"/>
  <c r="AM25" i="39"/>
  <c r="F8" i="39"/>
  <c r="AA83" i="39"/>
  <c r="P83" i="37"/>
  <c r="AC14" i="39"/>
  <c r="S10" i="35"/>
  <c r="Q68" i="39"/>
  <c r="AN48" i="33"/>
  <c r="AB10" i="34"/>
  <c r="F70" i="33"/>
  <c r="AA12" i="37"/>
  <c r="G48" i="32"/>
  <c r="L14" i="37"/>
  <c r="AF83" i="39"/>
  <c r="I71" i="37"/>
  <c r="M16" i="35"/>
  <c r="V40" i="37"/>
  <c r="Y83" i="39"/>
  <c r="K25" i="38"/>
  <c r="H39" i="38"/>
  <c r="Z22" i="36"/>
  <c r="AH39" i="31"/>
  <c r="X40" i="39"/>
  <c r="R25" i="37"/>
  <c r="AG11" i="33"/>
  <c r="AA30" i="36"/>
  <c r="Y15" i="38"/>
  <c r="S13" i="35"/>
  <c r="AC19" i="36"/>
  <c r="U69" i="36"/>
  <c r="S7" i="37"/>
  <c r="AI70" i="37"/>
  <c r="M15" i="37"/>
  <c r="I14" i="38"/>
  <c r="Z13" i="33"/>
  <c r="E70" i="37"/>
  <c r="AJ23" i="39"/>
  <c r="O48" i="38"/>
  <c r="K83" i="37"/>
  <c r="M13" i="35"/>
  <c r="AD14" i="38"/>
  <c r="X48" i="37"/>
  <c r="AF25" i="37"/>
  <c r="M22" i="35"/>
  <c r="AB11" i="37"/>
  <c r="AG34" i="30"/>
  <c r="G11" i="34"/>
  <c r="K7" i="36"/>
  <c r="AL10" i="39"/>
  <c r="Q13" i="35"/>
  <c r="V15" i="35"/>
  <c r="AE15" i="31"/>
  <c r="F68" i="37"/>
  <c r="AH8" i="39"/>
  <c r="K26" i="35"/>
  <c r="Q34" i="34"/>
  <c r="T19" i="33"/>
  <c r="I12" i="32"/>
  <c r="M34" i="36"/>
  <c r="AK25" i="35"/>
  <c r="E11" i="36"/>
  <c r="R19" i="29"/>
  <c r="W69" i="34"/>
  <c r="AA40" i="34"/>
  <c r="U14" i="36"/>
  <c r="K60" i="36"/>
  <c r="J24" i="34"/>
  <c r="J21" i="36"/>
  <c r="H10" i="37"/>
  <c r="AE70" i="34"/>
  <c r="AJ7" i="38"/>
  <c r="I13" i="35"/>
  <c r="G11" i="35"/>
  <c r="Q68" i="36"/>
  <c r="AI23" i="38"/>
  <c r="Z10" i="37"/>
  <c r="T9" i="34"/>
  <c r="Q34" i="35"/>
  <c r="P8" i="39"/>
  <c r="M39" i="38"/>
  <c r="T16" i="37"/>
  <c r="Y21" i="39"/>
  <c r="AN21" i="29"/>
  <c r="V24" i="35"/>
  <c r="T19" i="35"/>
  <c r="G21" i="37"/>
  <c r="AF69" i="33"/>
  <c r="T40" i="35"/>
  <c r="I25" i="38"/>
  <c r="Y14" i="36"/>
  <c r="AD69" i="38"/>
  <c r="R26" i="38"/>
  <c r="AB30" i="36"/>
  <c r="AJ34" i="35"/>
  <c r="N15" i="35"/>
  <c r="AM21" i="34"/>
  <c r="X23" i="36"/>
  <c r="I11" i="35"/>
  <c r="AA48" i="37"/>
  <c r="N34" i="36"/>
  <c r="AJ70" i="35"/>
  <c r="AB11" i="38"/>
  <c r="P16" i="39"/>
  <c r="AB20" i="36"/>
  <c r="T69" i="36"/>
  <c r="E71" i="38"/>
  <c r="E12" i="38"/>
  <c r="O68" i="35"/>
  <c r="L16" i="36"/>
  <c r="T24" i="36"/>
  <c r="R60" i="39"/>
  <c r="U48" i="36"/>
  <c r="AM83" i="35"/>
  <c r="AK30" i="34"/>
  <c r="R13" i="36"/>
  <c r="AG26" i="39"/>
  <c r="AF30" i="39"/>
  <c r="U22" i="38"/>
  <c r="E25" i="33"/>
  <c r="Q9" i="33"/>
  <c r="R26" i="36"/>
  <c r="AC71" i="36"/>
  <c r="AL24" i="35"/>
  <c r="Q22" i="35"/>
  <c r="AB7" i="35"/>
  <c r="W23" i="39"/>
  <c r="X12" i="36"/>
  <c r="AH15" i="36"/>
  <c r="T68" i="39"/>
  <c r="S68" i="34"/>
  <c r="AN24" i="36"/>
  <c r="L34" i="36"/>
  <c r="AC11" i="32"/>
  <c r="H24" i="37"/>
  <c r="AM70" i="34"/>
  <c r="AH48" i="30"/>
  <c r="AC21" i="39"/>
  <c r="AA26" i="36"/>
  <c r="W40" i="39"/>
  <c r="AN9" i="37"/>
  <c r="Y19" i="39"/>
  <c r="AL24" i="36"/>
  <c r="AE33" i="30"/>
  <c r="Z60" i="38"/>
  <c r="H22" i="29"/>
  <c r="AH20" i="35"/>
  <c r="AI25" i="38"/>
  <c r="AD70" i="33"/>
  <c r="P18" i="39"/>
  <c r="O7" i="35"/>
  <c r="G34" i="33"/>
  <c r="O16" i="34"/>
  <c r="AL30" i="38"/>
  <c r="S15" i="34"/>
  <c r="Q34" i="37"/>
  <c r="I48" i="33"/>
  <c r="AC19" i="35"/>
  <c r="AH24" i="36"/>
  <c r="Y19" i="33"/>
  <c r="E69" i="36"/>
  <c r="Z39" i="35"/>
  <c r="AC40" i="35"/>
  <c r="J19" i="35"/>
  <c r="AM15" i="35"/>
  <c r="M17" i="36"/>
  <c r="AE22" i="38"/>
  <c r="Z24" i="37"/>
  <c r="X7" i="36"/>
  <c r="R22" i="34"/>
  <c r="T17" i="36"/>
  <c r="AG9" i="33"/>
  <c r="AA10" i="32"/>
  <c r="L83" i="33"/>
  <c r="Y70" i="34"/>
  <c r="AK20" i="29"/>
  <c r="S68" i="39"/>
  <c r="AK20" i="35"/>
  <c r="AH15" i="38"/>
  <c r="S39" i="27"/>
  <c r="AE69" i="36"/>
  <c r="AJ70" i="27"/>
  <c r="U19" i="33"/>
  <c r="Y30" i="34"/>
  <c r="AI71" i="36"/>
  <c r="H34" i="33"/>
  <c r="AD39" i="36"/>
  <c r="I26" i="29"/>
  <c r="AI71" i="35"/>
  <c r="H21" i="27"/>
  <c r="AB11" i="36"/>
  <c r="S40" i="32"/>
  <c r="AM68" i="36"/>
  <c r="AE60" i="33"/>
  <c r="AI34" i="36"/>
  <c r="AH10" i="26"/>
  <c r="S8" i="35"/>
  <c r="I70" i="26"/>
  <c r="U23" i="35"/>
  <c r="AD10" i="29"/>
  <c r="AF9" i="34"/>
  <c r="P34" i="33"/>
  <c r="AG14" i="33"/>
  <c r="AG60" i="27"/>
  <c r="AL25" i="34"/>
  <c r="AK48" i="31"/>
  <c r="I19" i="36"/>
  <c r="Y33" i="33"/>
  <c r="AB10" i="36"/>
  <c r="Z18" i="33"/>
  <c r="AI19" i="36"/>
  <c r="Q22" i="37"/>
  <c r="T33" i="29"/>
  <c r="AE24" i="32"/>
  <c r="AM9" i="27"/>
  <c r="V70" i="37"/>
  <c r="J22" i="29"/>
  <c r="K16" i="36"/>
  <c r="O69" i="39"/>
  <c r="W19" i="35"/>
  <c r="H60" i="39"/>
  <c r="AK71" i="35"/>
  <c r="V23" i="30"/>
  <c r="AL13" i="26"/>
  <c r="AB23" i="39"/>
  <c r="Y40" i="35"/>
  <c r="AE40" i="35"/>
  <c r="AN13" i="35"/>
  <c r="K19" i="32"/>
  <c r="Y23" i="39"/>
  <c r="AC68" i="39"/>
  <c r="S12" i="38"/>
  <c r="V69" i="36"/>
  <c r="V69" i="39"/>
  <c r="AH39" i="36"/>
  <c r="AB22" i="33"/>
  <c r="AJ60" i="34"/>
  <c r="AM17" i="36"/>
  <c r="AK25" i="32"/>
  <c r="X12" i="29"/>
  <c r="AK12" i="34"/>
  <c r="AF48" i="30"/>
  <c r="Q11" i="33"/>
  <c r="J8" i="32"/>
  <c r="I69" i="36"/>
  <c r="K69" i="36"/>
  <c r="Z48" i="35"/>
  <c r="T70" i="35"/>
  <c r="T12" i="32"/>
  <c r="O40" i="33"/>
  <c r="O7" i="34"/>
  <c r="AG9" i="32"/>
  <c r="H71" i="34"/>
  <c r="P7" i="32"/>
  <c r="J23" i="34"/>
  <c r="AN9" i="34"/>
  <c r="Q71" i="34"/>
  <c r="J22" i="31"/>
  <c r="AD33" i="33"/>
  <c r="P14" i="29"/>
  <c r="AI24" i="34"/>
  <c r="AC71" i="38"/>
  <c r="AA10" i="36"/>
  <c r="AF25" i="30"/>
  <c r="AN60" i="37"/>
  <c r="Y9" i="31"/>
  <c r="AH70" i="34"/>
  <c r="H70" i="29"/>
  <c r="G70" i="32"/>
  <c r="E23" i="33"/>
  <c r="G70" i="36"/>
  <c r="S71" i="35"/>
  <c r="Z14" i="33"/>
  <c r="AM70" i="38"/>
  <c r="AI19" i="35"/>
  <c r="Q11" i="35"/>
  <c r="M11" i="34"/>
  <c r="W7" i="38"/>
  <c r="AJ16" i="36"/>
  <c r="P19" i="34"/>
  <c r="AG83" i="38"/>
  <c r="T68" i="38"/>
  <c r="V34" i="38"/>
  <c r="V40" i="32"/>
  <c r="AD17" i="39"/>
  <c r="L9" i="30"/>
  <c r="Y60" i="38"/>
  <c r="Z14" i="38"/>
  <c r="G30" i="38"/>
  <c r="AK22" i="38"/>
  <c r="O17" i="39"/>
  <c r="N68" i="37"/>
  <c r="V26" i="37"/>
  <c r="AD33" i="30"/>
  <c r="AE39" i="37"/>
  <c r="N26" i="39"/>
  <c r="AN23" i="37"/>
  <c r="AM48" i="38"/>
  <c r="M39" i="37"/>
  <c r="T21" i="39"/>
  <c r="W15" i="37"/>
  <c r="V71" i="37"/>
  <c r="T21" i="37"/>
  <c r="U33" i="35"/>
  <c r="Q13" i="39"/>
  <c r="S9" i="35"/>
  <c r="L15" i="23"/>
  <c r="C25" i="38"/>
  <c r="AK39" i="37"/>
  <c r="AL70" i="37"/>
  <c r="AG12" i="36"/>
  <c r="X68" i="38"/>
  <c r="Z70" i="39"/>
  <c r="O11" i="36"/>
  <c r="Z14" i="39"/>
  <c r="T25" i="38"/>
  <c r="AC21" i="37"/>
  <c r="AJ69" i="36"/>
  <c r="AC7" i="35"/>
  <c r="AA25" i="39"/>
  <c r="R8" i="35"/>
  <c r="W18" i="38"/>
  <c r="AM68" i="37"/>
  <c r="E22" i="37"/>
  <c r="AL26" i="39"/>
  <c r="X7" i="22"/>
  <c r="J10" i="32"/>
  <c r="AM33" i="35"/>
  <c r="H9" i="34"/>
  <c r="Z30" i="36"/>
  <c r="AF39" i="36"/>
  <c r="F33" i="35"/>
  <c r="E13" i="35"/>
  <c r="Z11" i="39"/>
  <c r="Z13" i="32"/>
  <c r="Q21" i="35"/>
  <c r="Y70" i="36"/>
  <c r="AG17" i="33"/>
  <c r="F24" i="36"/>
  <c r="M7" i="34"/>
  <c r="AH24" i="23"/>
  <c r="P9" i="38"/>
  <c r="L10" i="36"/>
  <c r="AG14" i="39"/>
  <c r="V70" i="36"/>
  <c r="S14" i="39"/>
  <c r="AD34" i="37"/>
  <c r="Y71" i="36"/>
  <c r="J20" i="32"/>
  <c r="N33" i="36"/>
  <c r="AJ18" i="34"/>
  <c r="Z48" i="34"/>
  <c r="N21" i="34"/>
  <c r="AI70" i="39"/>
  <c r="Z18" i="36"/>
  <c r="Z69" i="34"/>
  <c r="P40" i="34"/>
  <c r="AL14" i="36"/>
  <c r="P8" i="33"/>
  <c r="U70" i="33"/>
  <c r="P71" i="39"/>
  <c r="E20" i="34"/>
  <c r="AH33" i="32"/>
  <c r="Y7" i="35"/>
  <c r="N7" i="39"/>
  <c r="E48" i="36"/>
  <c r="AD40" i="32"/>
  <c r="H20" i="36"/>
  <c r="AG19" i="27"/>
  <c r="Z12" i="38"/>
  <c r="AN17" i="36"/>
  <c r="G60" i="34"/>
  <c r="U18" i="37"/>
  <c r="R21" i="36"/>
  <c r="T9" i="36"/>
  <c r="AC69" i="34"/>
  <c r="J71" i="37"/>
  <c r="AF19" i="34"/>
  <c r="AJ13" i="34"/>
  <c r="W22" i="30"/>
  <c r="L23" i="36"/>
  <c r="G21" i="33"/>
  <c r="T19" i="39"/>
  <c r="AJ71" i="37"/>
  <c r="AI24" i="37"/>
  <c r="Q33" i="32"/>
  <c r="G22" i="37"/>
  <c r="AH39" i="39"/>
  <c r="AA34" i="38"/>
  <c r="H68" i="37"/>
  <c r="O9" i="38"/>
  <c r="M71" i="32"/>
  <c r="G13" i="37"/>
  <c r="AD10" i="36"/>
  <c r="AC69" i="35"/>
  <c r="AJ70" i="36"/>
  <c r="L16" i="37"/>
  <c r="AC30" i="34"/>
  <c r="AK23" i="37"/>
  <c r="P68" i="35"/>
  <c r="V20" i="33"/>
  <c r="AJ23" i="37"/>
  <c r="AD60" i="39"/>
  <c r="AC24" i="37"/>
  <c r="I40" i="35"/>
  <c r="AM70" i="39"/>
  <c r="AJ39" i="39"/>
  <c r="AA69" i="36"/>
  <c r="W13" i="37"/>
  <c r="R21" i="33"/>
  <c r="AI16" i="39"/>
  <c r="AF8" i="37"/>
  <c r="Q71" i="33"/>
  <c r="AF68" i="37"/>
  <c r="V70" i="38"/>
  <c r="L20" i="37"/>
  <c r="S12" i="32"/>
  <c r="W33" i="36"/>
  <c r="AB71" i="38"/>
  <c r="S13" i="27"/>
  <c r="AF11" i="39"/>
  <c r="S8" i="36"/>
  <c r="M83" i="37"/>
  <c r="AB12" i="38"/>
  <c r="AF33" i="35"/>
  <c r="Q34" i="33"/>
  <c r="AF71" i="32"/>
  <c r="AE14" i="35"/>
  <c r="AD19" i="33"/>
  <c r="V11" i="37"/>
  <c r="J68" i="39"/>
  <c r="AL8" i="38"/>
  <c r="AK20" i="39"/>
  <c r="AN13" i="22"/>
  <c r="X83" i="39"/>
  <c r="L11" i="37"/>
  <c r="F14" i="36"/>
  <c r="AN23" i="35"/>
  <c r="AG26" i="32"/>
  <c r="AI33" i="34"/>
  <c r="AF12" i="38"/>
  <c r="AA15" i="36"/>
  <c r="S8" i="38"/>
  <c r="Y9" i="35"/>
  <c r="K25" i="34"/>
  <c r="AI24" i="27"/>
  <c r="X68" i="39"/>
  <c r="I68" i="36"/>
  <c r="M70" i="39"/>
  <c r="O25" i="36"/>
  <c r="P11" i="36"/>
  <c r="S70" i="35"/>
  <c r="AJ25" i="37"/>
  <c r="AD68" i="34"/>
  <c r="Y15" i="30"/>
  <c r="AG26" i="36"/>
  <c r="AG33" i="37"/>
  <c r="N23" i="35"/>
  <c r="AM30" i="34"/>
  <c r="AJ14" i="39"/>
  <c r="R10" i="37"/>
  <c r="J70" i="37"/>
  <c r="G30" i="36"/>
  <c r="AL19" i="35"/>
  <c r="W8" i="37"/>
  <c r="W26" i="37"/>
  <c r="P17" i="23"/>
  <c r="J48" i="39"/>
  <c r="G14" i="37"/>
  <c r="S40" i="33"/>
  <c r="AG10" i="39"/>
  <c r="X12" i="35"/>
  <c r="Y30" i="39"/>
  <c r="AL83" i="35"/>
  <c r="O24" i="32"/>
  <c r="AF60" i="33"/>
  <c r="AL68" i="36"/>
  <c r="X69" i="37"/>
  <c r="Y23" i="37"/>
  <c r="AG60" i="34"/>
  <c r="AE60" i="36"/>
  <c r="V22" i="39"/>
  <c r="V71" i="38"/>
  <c r="O20" i="39"/>
  <c r="E12" i="36"/>
  <c r="G83" i="34"/>
  <c r="R22" i="33"/>
  <c r="K68" i="32"/>
  <c r="X16" i="37"/>
  <c r="W60" i="35"/>
  <c r="AM71" i="32"/>
  <c r="X8" i="31"/>
  <c r="AM22" i="35"/>
  <c r="E48" i="34"/>
  <c r="I71" i="38"/>
  <c r="H34" i="38"/>
  <c r="M70" i="36"/>
  <c r="V13" i="39"/>
  <c r="K20" i="39"/>
  <c r="AE18" i="39"/>
  <c r="AD71" i="38"/>
  <c r="W71" i="36"/>
  <c r="Z17" i="33"/>
  <c r="Q13" i="37"/>
  <c r="AM69" i="39"/>
  <c r="X71" i="39"/>
  <c r="AC22" i="36"/>
  <c r="X70" i="39"/>
  <c r="I83" i="37"/>
  <c r="O83" i="37"/>
  <c r="AJ69" i="33"/>
  <c r="AE16" i="37"/>
  <c r="AF69" i="34"/>
  <c r="AM60" i="37"/>
  <c r="J20" i="33"/>
  <c r="AK25" i="37"/>
  <c r="AJ10" i="38"/>
  <c r="AF25" i="39"/>
  <c r="G8" i="28"/>
  <c r="M12" i="39"/>
  <c r="T18" i="29"/>
  <c r="N12" i="36"/>
  <c r="N16" i="36"/>
  <c r="J13" i="35"/>
  <c r="Y39" i="36"/>
  <c r="AH24" i="38"/>
  <c r="S70" i="32"/>
  <c r="AH68" i="37"/>
  <c r="AL26" i="34"/>
  <c r="F9" i="39"/>
  <c r="E26" i="32"/>
  <c r="R60" i="36"/>
  <c r="X14" i="35"/>
  <c r="F33" i="38"/>
  <c r="AF60" i="34"/>
  <c r="O33" i="36"/>
  <c r="AG30" i="39"/>
  <c r="T12" i="35"/>
  <c r="AJ23" i="38"/>
  <c r="W69" i="39"/>
  <c r="AC33" i="32"/>
  <c r="W48" i="32"/>
  <c r="AI8" i="36"/>
  <c r="T60" i="37"/>
  <c r="P19" i="32"/>
  <c r="AM23" i="36"/>
  <c r="AA16" i="37"/>
  <c r="AK16" i="38"/>
  <c r="AI20" i="39"/>
  <c r="AD60" i="33"/>
  <c r="H12" i="37"/>
  <c r="F25" i="34"/>
  <c r="AN24" i="37"/>
  <c r="AI68" i="34"/>
  <c r="Y70" i="35"/>
  <c r="AG22" i="34"/>
  <c r="AN25" i="36"/>
  <c r="AI16" i="36"/>
  <c r="Y70" i="38"/>
  <c r="I60" i="37"/>
  <c r="M24" i="35"/>
  <c r="O24" i="34"/>
  <c r="J9" i="38"/>
  <c r="O16" i="38"/>
  <c r="F24" i="39"/>
  <c r="AF40" i="35"/>
  <c r="M10" i="32"/>
  <c r="K40" i="32"/>
  <c r="T26" i="34"/>
  <c r="I13" i="33"/>
  <c r="E14" i="32"/>
  <c r="F48" i="27"/>
  <c r="AC11" i="31"/>
  <c r="G10" i="26"/>
  <c r="J30" i="35"/>
  <c r="W24" i="33"/>
  <c r="AM69" i="32"/>
  <c r="K30" i="29"/>
  <c r="O25" i="37"/>
  <c r="J17" i="38"/>
  <c r="AM8" i="37"/>
  <c r="AM71" i="36"/>
  <c r="AN15" i="34"/>
  <c r="AA33" i="31"/>
  <c r="Y69" i="34"/>
  <c r="V19" i="28"/>
  <c r="AH33" i="36"/>
  <c r="AK14" i="32"/>
  <c r="AM30" i="35"/>
  <c r="AH11" i="34"/>
  <c r="F15" i="33"/>
  <c r="AE48" i="33"/>
  <c r="AA9" i="32"/>
  <c r="L15" i="30"/>
  <c r="AJ71" i="33"/>
  <c r="Q24" i="32"/>
  <c r="J48" i="34"/>
  <c r="AM48" i="35"/>
  <c r="X10" i="39"/>
  <c r="AB48" i="35"/>
  <c r="AD22" i="36"/>
  <c r="AF23" i="37"/>
  <c r="AD14" i="37"/>
  <c r="L15" i="36"/>
  <c r="O69" i="35"/>
  <c r="AK8" i="35"/>
  <c r="Z34" i="34"/>
  <c r="X7" i="34"/>
  <c r="G34" i="34"/>
  <c r="AC26" i="37"/>
  <c r="K24" i="37"/>
  <c r="I22" i="33"/>
  <c r="M25" i="36"/>
  <c r="AD11" i="37"/>
  <c r="AI19" i="32"/>
  <c r="AJ11" i="32"/>
  <c r="I71" i="35"/>
  <c r="AN39" i="38"/>
  <c r="L39" i="36"/>
  <c r="AF26" i="34"/>
  <c r="AJ23" i="33"/>
  <c r="AK16" i="39"/>
  <c r="J33" i="37"/>
  <c r="AA70" i="34"/>
  <c r="AJ83" i="39"/>
  <c r="M23" i="35"/>
  <c r="Y19" i="36"/>
  <c r="AJ70" i="34"/>
  <c r="H8" i="34"/>
  <c r="N15" i="34"/>
  <c r="AG14" i="34"/>
  <c r="X48" i="30"/>
  <c r="H15" i="30"/>
  <c r="H83" i="37"/>
  <c r="F69" i="34"/>
  <c r="AH34" i="37"/>
  <c r="J23" i="33"/>
  <c r="AD24" i="34"/>
  <c r="U26" i="33"/>
  <c r="R17" i="29"/>
  <c r="Y7" i="37"/>
  <c r="V83" i="34"/>
  <c r="AF48" i="31"/>
  <c r="H68" i="33"/>
  <c r="AM33" i="30"/>
  <c r="AB22" i="39"/>
  <c r="P33" i="33"/>
  <c r="V69" i="35"/>
  <c r="N24" i="37"/>
  <c r="AD71" i="34"/>
  <c r="AA70" i="29"/>
  <c r="S71" i="33"/>
  <c r="U48" i="34"/>
  <c r="O18" i="36"/>
  <c r="J14" i="32"/>
  <c r="AJ10" i="31"/>
  <c r="E30" i="33"/>
  <c r="AK30" i="35"/>
  <c r="R83" i="32"/>
  <c r="G14" i="35"/>
  <c r="AB39" i="31"/>
  <c r="Q24" i="39"/>
  <c r="M11" i="33"/>
  <c r="K68" i="38"/>
  <c r="AK19" i="34"/>
  <c r="W68" i="36"/>
  <c r="AM21" i="33"/>
  <c r="K24" i="32"/>
  <c r="AG70" i="34"/>
  <c r="Z69" i="35"/>
  <c r="AL8" i="37"/>
  <c r="AF68" i="31"/>
  <c r="AA8" i="35"/>
  <c r="AB26" i="36"/>
  <c r="AH68" i="36"/>
  <c r="E22" i="33"/>
  <c r="AG22" i="38"/>
  <c r="N71" i="39"/>
  <c r="S71" i="37"/>
  <c r="N71" i="36"/>
  <c r="G40" i="39"/>
  <c r="Z26" i="37"/>
  <c r="E69" i="38"/>
  <c r="L25" i="35"/>
  <c r="AG23" i="34"/>
  <c r="AL20" i="35"/>
  <c r="M71" i="35"/>
  <c r="T68" i="37"/>
  <c r="S48" i="34"/>
  <c r="X17" i="39"/>
  <c r="T15" i="27"/>
  <c r="Z9" i="33"/>
  <c r="AG69" i="37"/>
  <c r="Y12" i="36"/>
  <c r="AE34" i="36"/>
  <c r="Y25" i="36"/>
  <c r="R23" i="38"/>
  <c r="AI10" i="36"/>
  <c r="AD22" i="35"/>
  <c r="AG33" i="38"/>
  <c r="V48" i="37"/>
  <c r="S18" i="37"/>
  <c r="W70" i="35"/>
  <c r="AF7" i="38"/>
  <c r="AI19" i="38"/>
  <c r="AN40" i="36"/>
  <c r="AF17" i="35"/>
  <c r="AN22" i="38"/>
  <c r="AI7" i="37"/>
  <c r="Y15" i="37"/>
  <c r="P83" i="34"/>
  <c r="F14" i="37"/>
  <c r="AM24" i="37"/>
  <c r="G40" i="36"/>
  <c r="J40" i="39"/>
  <c r="K10" i="31"/>
  <c r="L21" i="35"/>
  <c r="N13" i="37"/>
  <c r="AI40" i="35"/>
  <c r="AJ11" i="38"/>
  <c r="K70" i="37"/>
  <c r="AI83" i="36"/>
  <c r="Q25" i="36"/>
  <c r="F34" i="37"/>
  <c r="S69" i="37"/>
  <c r="AL19" i="37"/>
  <c r="R13" i="39"/>
  <c r="H26" i="35"/>
  <c r="G24" i="35"/>
  <c r="AI60" i="36"/>
  <c r="AM7" i="38"/>
  <c r="AI33" i="35"/>
  <c r="AH83" i="38"/>
  <c r="AN40" i="39"/>
  <c r="Z30" i="39"/>
  <c r="U12" i="29"/>
  <c r="AB33" i="37"/>
  <c r="AM12" i="36"/>
  <c r="AH20" i="34"/>
  <c r="R11" i="39"/>
  <c r="AC30" i="39"/>
  <c r="K30" i="35"/>
  <c r="AH30" i="38"/>
  <c r="E16" i="35"/>
  <c r="M19" i="35"/>
  <c r="O26" i="39"/>
  <c r="AE40" i="36"/>
  <c r="AN13" i="36"/>
  <c r="AL68" i="38"/>
  <c r="E70" i="38"/>
  <c r="I48" i="34"/>
  <c r="P30" i="34"/>
  <c r="AA68" i="36"/>
  <c r="S20" i="36"/>
  <c r="F69" i="37"/>
  <c r="G33" i="38"/>
  <c r="R24" i="35"/>
  <c r="Z11" i="33"/>
  <c r="R30" i="35"/>
  <c r="AJ69" i="35"/>
  <c r="Z18" i="38"/>
  <c r="AM33" i="38"/>
  <c r="H8" i="35"/>
  <c r="C21" i="29"/>
  <c r="U21" i="36"/>
  <c r="AI16" i="34"/>
  <c r="N48" i="33"/>
  <c r="M18" i="33"/>
  <c r="V33" i="37"/>
  <c r="Y30" i="35"/>
  <c r="Y12" i="32"/>
  <c r="P25" i="29"/>
  <c r="AA71" i="35"/>
  <c r="X70" i="34"/>
  <c r="I8" i="37"/>
  <c r="H13" i="38"/>
  <c r="AF17" i="37"/>
  <c r="AN16" i="36"/>
  <c r="Z16" i="39"/>
  <c r="R19" i="36"/>
  <c r="O24" i="36"/>
  <c r="AI14" i="35"/>
  <c r="H20" i="38"/>
  <c r="AD7" i="39"/>
  <c r="AA8" i="36"/>
  <c r="AH25" i="36"/>
  <c r="L68" i="39"/>
  <c r="AL39" i="35"/>
  <c r="AA34" i="36"/>
  <c r="AK68" i="34"/>
  <c r="P25" i="34"/>
  <c r="AI22" i="32"/>
  <c r="I34" i="30"/>
  <c r="R11" i="36"/>
  <c r="G13" i="36"/>
  <c r="U68" i="36"/>
  <c r="AN39" i="36"/>
  <c r="E26" i="38"/>
  <c r="T25" i="36"/>
  <c r="T48" i="36"/>
  <c r="O16" i="37"/>
  <c r="O22" i="36"/>
  <c r="N69" i="37"/>
  <c r="M26" i="37"/>
  <c r="U12" i="34"/>
  <c r="AA26" i="34"/>
  <c r="R16" i="34"/>
  <c r="M83" i="35"/>
  <c r="L21" i="34"/>
  <c r="Q33" i="35"/>
  <c r="P48" i="39"/>
  <c r="R19" i="27"/>
  <c r="R22" i="35"/>
  <c r="AG12" i="39"/>
  <c r="R40" i="38"/>
  <c r="R22" i="38"/>
  <c r="AK25" i="36"/>
  <c r="N12" i="39"/>
  <c r="AA40" i="38"/>
  <c r="X60" i="38"/>
  <c r="S25" i="38"/>
  <c r="S26" i="38"/>
  <c r="AM34" i="38"/>
  <c r="V30" i="32"/>
  <c r="AN69" i="35"/>
  <c r="AL12" i="38"/>
  <c r="AC60" i="38"/>
  <c r="N68" i="35"/>
  <c r="F18" i="36"/>
  <c r="AG70" i="31"/>
  <c r="V22" i="34"/>
  <c r="AG15" i="38"/>
  <c r="V21" i="37"/>
  <c r="X24" i="35"/>
  <c r="AH34" i="39"/>
  <c r="Y8" i="34"/>
  <c r="Z60" i="34"/>
  <c r="K11" i="36"/>
  <c r="I70" i="38"/>
  <c r="O7" i="37"/>
  <c r="H24" i="38"/>
  <c r="AN10" i="32"/>
  <c r="N8" i="33"/>
  <c r="AC13" i="37"/>
  <c r="AG33" i="36"/>
  <c r="AE15" i="30"/>
  <c r="U18" i="38"/>
  <c r="AM48" i="36"/>
  <c r="AL48" i="37"/>
  <c r="AH9" i="35"/>
  <c r="AG30" i="38"/>
  <c r="AD10" i="34"/>
  <c r="AA40" i="36"/>
  <c r="N69" i="38"/>
  <c r="R10" i="33"/>
  <c r="AF15" i="32"/>
  <c r="L24" i="36"/>
  <c r="AG71" i="33"/>
  <c r="T10" i="37"/>
  <c r="R33" i="39"/>
  <c r="AG83" i="37"/>
  <c r="U33" i="36"/>
  <c r="N14" i="32"/>
  <c r="AB25" i="38"/>
  <c r="K17" i="34"/>
  <c r="AN11" i="37"/>
  <c r="AG20" i="34"/>
  <c r="AE25" i="30"/>
  <c r="R21" i="34"/>
  <c r="U12" i="38"/>
  <c r="L24" i="35"/>
  <c r="V8" i="38"/>
  <c r="N25" i="27"/>
  <c r="AK15" i="28"/>
  <c r="U26" i="36"/>
  <c r="M30" i="39"/>
  <c r="X11" i="36"/>
  <c r="AG13" i="39"/>
  <c r="I30" i="38"/>
  <c r="AF22" i="38"/>
  <c r="AE11" i="35"/>
  <c r="K25" i="37"/>
  <c r="N19" i="35"/>
  <c r="AG15" i="33"/>
  <c r="AD13" i="35"/>
  <c r="H9" i="36"/>
  <c r="F20" i="36"/>
  <c r="AK70" i="38"/>
  <c r="U34" i="37"/>
  <c r="X26" i="36"/>
  <c r="AM30" i="36"/>
  <c r="AN34" i="36"/>
  <c r="S30" i="35"/>
  <c r="AB68" i="36"/>
  <c r="W23" i="36"/>
  <c r="Z7" i="38"/>
  <c r="N17" i="39"/>
  <c r="AM7" i="31"/>
  <c r="X12" i="37"/>
  <c r="AF10" i="26"/>
  <c r="AB24" i="35"/>
  <c r="AM15" i="36"/>
  <c r="K22" i="37"/>
  <c r="H10" i="35"/>
  <c r="W83" i="37"/>
  <c r="W26" i="39"/>
  <c r="AG69" i="36"/>
  <c r="E70" i="35"/>
  <c r="Z12" i="35"/>
  <c r="R40" i="39"/>
  <c r="AB39" i="38"/>
  <c r="AJ20" i="33"/>
  <c r="H68" i="39"/>
  <c r="W8" i="38"/>
  <c r="W13" i="34"/>
  <c r="S20" i="33"/>
  <c r="P48" i="37"/>
  <c r="AI34" i="37"/>
  <c r="AM39" i="36"/>
  <c r="H26" i="34"/>
  <c r="AJ22" i="34"/>
  <c r="N39" i="37"/>
  <c r="X69" i="35"/>
  <c r="AF13" i="35"/>
  <c r="Q18" i="39"/>
  <c r="AK60" i="37"/>
  <c r="I33" i="38"/>
  <c r="Y11" i="37"/>
  <c r="AG17" i="35"/>
  <c r="AH71" i="35"/>
  <c r="AG21" i="36"/>
  <c r="S33" i="36"/>
  <c r="R17" i="37"/>
  <c r="Y25" i="37"/>
  <c r="AF10" i="37"/>
  <c r="P9" i="36"/>
  <c r="W30" i="34"/>
  <c r="AE24" i="29"/>
  <c r="U68" i="33"/>
  <c r="V19" i="36"/>
  <c r="U60" i="37"/>
  <c r="AA71" i="38"/>
  <c r="P7" i="38"/>
  <c r="AI12" i="37"/>
  <c r="S17" i="32"/>
  <c r="AJ9" i="32"/>
  <c r="N18" i="35"/>
  <c r="P19" i="37"/>
  <c r="AB18" i="36"/>
  <c r="U9" i="36"/>
  <c r="F22" i="32"/>
  <c r="AG18" i="31"/>
  <c r="S16" i="33"/>
  <c r="AC11" i="33"/>
  <c r="Z8" i="31"/>
  <c r="U16" i="30"/>
  <c r="E71" i="36"/>
  <c r="W21" i="32"/>
  <c r="AD18" i="30"/>
  <c r="T69" i="29"/>
  <c r="S70" i="37"/>
  <c r="M20" i="37"/>
  <c r="X10" i="31"/>
  <c r="AL16" i="31"/>
  <c r="AD39" i="39"/>
  <c r="AE34" i="38"/>
  <c r="J21" i="38"/>
  <c r="L25" i="33"/>
  <c r="X71" i="32"/>
  <c r="AG26" i="34"/>
  <c r="AK70" i="32"/>
  <c r="U15" i="33"/>
  <c r="AA11" i="38"/>
  <c r="AB10" i="39"/>
  <c r="AA13" i="36"/>
  <c r="AI33" i="37"/>
  <c r="U8" i="36"/>
  <c r="AA60" i="35"/>
  <c r="AD70" i="34"/>
  <c r="S83" i="37"/>
  <c r="P22" i="33"/>
  <c r="AF24" i="34"/>
  <c r="U69" i="34"/>
  <c r="R23" i="34"/>
  <c r="AM26" i="32"/>
  <c r="P20" i="34"/>
  <c r="T16" i="36"/>
  <c r="Z19" i="34"/>
  <c r="Q16" i="34"/>
  <c r="S11" i="34"/>
  <c r="E60" i="33"/>
  <c r="AD83" i="34"/>
  <c r="AC26" i="36"/>
  <c r="S48" i="37"/>
  <c r="H68" i="34"/>
  <c r="H33" i="34"/>
  <c r="I83" i="38"/>
  <c r="Y7" i="33"/>
  <c r="S19" i="32"/>
  <c r="AK68" i="38"/>
  <c r="Z40" i="37"/>
  <c r="H15" i="32"/>
  <c r="N20" i="39"/>
  <c r="M19" i="22"/>
  <c r="J15" i="39"/>
  <c r="W17" i="32"/>
  <c r="AC21" i="36"/>
  <c r="M13" i="36"/>
  <c r="S24" i="39"/>
  <c r="I24" i="36"/>
  <c r="AC17" i="35"/>
  <c r="G30" i="39"/>
  <c r="I9" i="33"/>
  <c r="H9" i="32"/>
  <c r="AN48" i="38"/>
  <c r="AJ83" i="32"/>
  <c r="T39" i="36"/>
  <c r="L11" i="38"/>
  <c r="AI68" i="35"/>
  <c r="N39" i="34"/>
  <c r="AK22" i="36"/>
  <c r="F18" i="32"/>
  <c r="J26" i="34"/>
  <c r="AE10" i="30"/>
  <c r="AK70" i="30"/>
  <c r="P34" i="29"/>
  <c r="Y22" i="29"/>
  <c r="S9" i="30"/>
  <c r="J70" i="36"/>
  <c r="P25" i="33"/>
  <c r="AF25" i="32"/>
  <c r="T22" i="33"/>
  <c r="S30" i="29"/>
  <c r="AE16" i="31"/>
  <c r="W15" i="34"/>
  <c r="F83" i="30"/>
  <c r="L24" i="38"/>
  <c r="AK10" i="31"/>
  <c r="E48" i="32"/>
  <c r="G39" i="33"/>
  <c r="AB25" i="32"/>
  <c r="E23" i="35"/>
  <c r="AN60" i="32"/>
  <c r="AM14" i="33"/>
  <c r="AM60" i="35"/>
  <c r="H34" i="32"/>
  <c r="P40" i="35"/>
  <c r="AJ26" i="34"/>
  <c r="U25" i="31"/>
  <c r="N34" i="31"/>
  <c r="H60" i="31"/>
  <c r="V14" i="29"/>
  <c r="K70" i="35"/>
  <c r="J8" i="38"/>
  <c r="W83" i="36"/>
  <c r="N8" i="37"/>
  <c r="K33" i="36"/>
  <c r="X24" i="38"/>
  <c r="AE14" i="36"/>
  <c r="I7" i="35"/>
  <c r="AD12" i="39"/>
  <c r="AB60" i="33"/>
  <c r="O14" i="32"/>
  <c r="K71" i="34"/>
  <c r="AJ14" i="37"/>
  <c r="J11" i="35"/>
  <c r="R20" i="32"/>
  <c r="J33" i="38"/>
  <c r="AA7" i="36"/>
  <c r="P60" i="31"/>
  <c r="T18" i="33"/>
  <c r="M33" i="38"/>
  <c r="Z20" i="36"/>
  <c r="X71" i="31"/>
  <c r="AI21" i="37"/>
  <c r="R7" i="34"/>
  <c r="W19" i="39"/>
  <c r="AE20" i="36"/>
  <c r="AL23" i="37"/>
  <c r="T60" i="38"/>
  <c r="P70" i="37"/>
  <c r="AG18" i="37"/>
  <c r="J17" i="33"/>
  <c r="G20" i="39"/>
  <c r="AE48" i="38"/>
  <c r="AM83" i="32"/>
  <c r="Z34" i="36"/>
  <c r="U21" i="30"/>
  <c r="V68" i="33"/>
  <c r="T24" i="28"/>
  <c r="Z12" i="33"/>
  <c r="AA22" i="28"/>
  <c r="AG18" i="36"/>
  <c r="X60" i="31"/>
  <c r="I83" i="33"/>
  <c r="AG21" i="31"/>
  <c r="AB48" i="32"/>
  <c r="Z34" i="31"/>
  <c r="R40" i="32"/>
  <c r="E69" i="30"/>
  <c r="W17" i="34"/>
  <c r="P30" i="31"/>
  <c r="AH68" i="23"/>
  <c r="E13" i="32"/>
  <c r="AF23" i="35"/>
  <c r="T24" i="29"/>
  <c r="N48" i="35"/>
  <c r="L33" i="28"/>
  <c r="H12" i="36"/>
  <c r="AE12" i="35"/>
  <c r="H14" i="36"/>
  <c r="AF16" i="31"/>
  <c r="X13" i="31"/>
  <c r="AL39" i="23"/>
  <c r="N12" i="31"/>
  <c r="R68" i="23"/>
  <c r="AM14" i="36"/>
  <c r="AN71" i="38"/>
  <c r="AE20" i="37"/>
  <c r="AD21" i="32"/>
  <c r="Q14" i="34"/>
  <c r="Q39" i="37"/>
  <c r="AI26" i="37"/>
  <c r="E40" i="34"/>
  <c r="E10" i="35"/>
  <c r="O10" i="37"/>
  <c r="G26" i="31"/>
  <c r="AL19" i="34"/>
  <c r="L7" i="36"/>
  <c r="N7" i="35"/>
  <c r="J18" i="38"/>
  <c r="H13" i="36"/>
  <c r="Z25" i="37"/>
  <c r="AF23" i="36"/>
  <c r="U9" i="37"/>
  <c r="Y18" i="39"/>
  <c r="X9" i="36"/>
  <c r="Q23" i="35"/>
  <c r="V24" i="36"/>
  <c r="J25" i="37"/>
  <c r="AC12" i="38"/>
  <c r="G23" i="32"/>
  <c r="AD25" i="35"/>
  <c r="G33" i="39"/>
  <c r="K16" i="37"/>
  <c r="R68" i="37"/>
  <c r="Z30" i="37"/>
  <c r="F39" i="34"/>
  <c r="AB25" i="35"/>
  <c r="X68" i="37"/>
  <c r="S9" i="36"/>
  <c r="F20" i="37"/>
  <c r="V21" i="34"/>
  <c r="AF15" i="37"/>
  <c r="K48" i="33"/>
  <c r="L83" i="32"/>
  <c r="AK10" i="33"/>
  <c r="N18" i="37"/>
  <c r="AK18" i="36"/>
  <c r="AB13" i="37"/>
  <c r="AK9" i="33"/>
  <c r="K40" i="37"/>
  <c r="P26" i="32"/>
  <c r="AI20" i="37"/>
  <c r="Y21" i="33"/>
  <c r="T11" i="36"/>
  <c r="F24" i="35"/>
  <c r="I20" i="37"/>
  <c r="Y20" i="32"/>
  <c r="AB34" i="37"/>
  <c r="AM12" i="35"/>
  <c r="H30" i="35"/>
  <c r="AA34" i="34"/>
  <c r="AK71" i="36"/>
  <c r="Y71" i="34"/>
  <c r="R70" i="32"/>
  <c r="AL70" i="35"/>
  <c r="L22" i="34"/>
  <c r="E11" i="35"/>
  <c r="H20" i="34"/>
  <c r="R26" i="33"/>
  <c r="T11" i="37"/>
  <c r="K11" i="39"/>
  <c r="R12" i="39"/>
  <c r="AB68" i="37"/>
  <c r="Z83" i="39"/>
  <c r="AL15" i="38"/>
  <c r="T60" i="34"/>
  <c r="G23" i="33"/>
  <c r="O60" i="34"/>
  <c r="AJ60" i="39"/>
  <c r="AF23" i="38"/>
  <c r="N40" i="39"/>
  <c r="H8" i="37"/>
  <c r="H7" i="28"/>
  <c r="M26" i="39"/>
  <c r="P22" i="34"/>
  <c r="Y39" i="34"/>
  <c r="H11" i="32"/>
  <c r="F34" i="39"/>
  <c r="AC70" i="34"/>
  <c r="R24" i="34"/>
  <c r="M18" i="34"/>
  <c r="E19" i="35"/>
  <c r="X18" i="32"/>
  <c r="AJ26" i="31"/>
  <c r="AF34" i="36"/>
  <c r="K9" i="39"/>
  <c r="AH12" i="39"/>
  <c r="P70" i="32"/>
  <c r="AC13" i="35"/>
  <c r="V23" i="38"/>
  <c r="AI20" i="35"/>
  <c r="AB17" i="33"/>
  <c r="O8" i="33"/>
  <c r="H22" i="31"/>
  <c r="P48" i="31"/>
  <c r="O69" i="31"/>
  <c r="T12" i="31"/>
  <c r="Y24" i="35"/>
  <c r="AD48" i="35"/>
  <c r="T71" i="36"/>
  <c r="Q23" i="32"/>
  <c r="P22" i="29"/>
  <c r="N21" i="31"/>
  <c r="J26" i="35"/>
  <c r="E18" i="30"/>
  <c r="V7" i="35"/>
  <c r="T30" i="36"/>
  <c r="AJ16" i="26"/>
  <c r="AF23" i="33"/>
  <c r="Y34" i="35"/>
  <c r="O13" i="29"/>
  <c r="AD20" i="35"/>
  <c r="S21" i="29"/>
  <c r="N23" i="37"/>
  <c r="J25" i="35"/>
  <c r="AJ20" i="38"/>
  <c r="AM60" i="31"/>
  <c r="V16" i="31"/>
  <c r="X7" i="31"/>
  <c r="Q69" i="31"/>
  <c r="AD20" i="30"/>
  <c r="G26" i="38"/>
  <c r="Q20" i="34"/>
  <c r="AI83" i="32"/>
  <c r="AC71" i="33"/>
  <c r="R7" i="36"/>
  <c r="AF24" i="38"/>
  <c r="AD60" i="36"/>
  <c r="F69" i="39"/>
  <c r="Z9" i="35"/>
  <c r="K16" i="34"/>
  <c r="G48" i="33"/>
  <c r="AB7" i="37"/>
  <c r="AD39" i="35"/>
  <c r="Y11" i="33"/>
  <c r="AC25" i="36"/>
  <c r="AF18" i="35"/>
  <c r="X13" i="34"/>
  <c r="F26" i="34"/>
  <c r="Q18" i="36"/>
  <c r="F23" i="37"/>
  <c r="Q68" i="34"/>
  <c r="I48" i="36"/>
  <c r="AJ12" i="38"/>
  <c r="R15" i="37"/>
  <c r="Q13" i="28"/>
  <c r="M8" i="38"/>
  <c r="AD40" i="37"/>
  <c r="AC68" i="35"/>
  <c r="AC30" i="37"/>
  <c r="E8" i="38"/>
  <c r="AK33" i="35"/>
  <c r="F19" i="36"/>
  <c r="I70" i="34"/>
  <c r="M21" i="29"/>
  <c r="I16" i="36"/>
  <c r="J69" i="29"/>
  <c r="AB8" i="29"/>
  <c r="Z39" i="32"/>
  <c r="AN33" i="35"/>
  <c r="I15" i="29"/>
  <c r="P70" i="33"/>
  <c r="Z12" i="32"/>
  <c r="I21" i="36"/>
  <c r="AI10" i="34"/>
  <c r="Q19" i="32"/>
  <c r="J14" i="28"/>
  <c r="AG68" i="32"/>
  <c r="I48" i="27"/>
  <c r="V20" i="32"/>
  <c r="G48" i="31"/>
  <c r="O19" i="37"/>
  <c r="Q25" i="32"/>
  <c r="Y33" i="31"/>
  <c r="J15" i="32"/>
  <c r="O16" i="30"/>
  <c r="I25" i="31"/>
  <c r="X19" i="35"/>
  <c r="U15" i="30"/>
  <c r="AK48" i="32"/>
  <c r="AC40" i="36"/>
  <c r="AJ17" i="31"/>
  <c r="AF18" i="28"/>
  <c r="AI23" i="29"/>
  <c r="Z68" i="28"/>
  <c r="T10" i="39"/>
  <c r="AC18" i="32"/>
  <c r="AG26" i="33"/>
  <c r="X48" i="35"/>
  <c r="H25" i="35"/>
  <c r="U20" i="36"/>
  <c r="J17" i="32"/>
  <c r="T83" i="34"/>
  <c r="F25" i="27"/>
  <c r="W26" i="26"/>
  <c r="AB19" i="39"/>
  <c r="V34" i="30"/>
  <c r="V60" i="33"/>
  <c r="AF7" i="34"/>
  <c r="K30" i="31"/>
  <c r="F20" i="32"/>
  <c r="AF18" i="38"/>
  <c r="U25" i="30"/>
  <c r="AE48" i="31"/>
  <c r="AM26" i="30"/>
  <c r="O18" i="30"/>
  <c r="N68" i="30"/>
  <c r="V11" i="35"/>
  <c r="AG48" i="30"/>
  <c r="X13" i="28"/>
  <c r="M10" i="27"/>
  <c r="O18" i="38"/>
  <c r="Z12" i="36"/>
  <c r="H34" i="35"/>
  <c r="AF22" i="29"/>
  <c r="R20" i="33"/>
  <c r="AB22" i="28"/>
  <c r="AB40" i="36"/>
  <c r="AI14" i="28"/>
  <c r="AJ15" i="29"/>
  <c r="Q12" i="29"/>
  <c r="H15" i="29"/>
  <c r="AN24" i="31"/>
  <c r="AD70" i="29"/>
  <c r="U7" i="33"/>
  <c r="P23" i="34"/>
  <c r="L17" i="22"/>
  <c r="L19" i="33"/>
  <c r="F22" i="35"/>
  <c r="AB13" i="34"/>
  <c r="W25" i="30"/>
  <c r="Y18" i="33"/>
  <c r="L18" i="28"/>
  <c r="P68" i="34"/>
  <c r="AC16" i="33"/>
  <c r="G11" i="28"/>
  <c r="Z83" i="31"/>
  <c r="X16" i="28"/>
  <c r="F25" i="30"/>
  <c r="G18" i="28"/>
  <c r="F26" i="38"/>
  <c r="G8" i="32"/>
  <c r="AJ60" i="22"/>
  <c r="AB40" i="33"/>
  <c r="Q33" i="38"/>
  <c r="N71" i="33"/>
  <c r="AA18" i="33"/>
  <c r="AB34" i="32"/>
  <c r="AJ71" i="32"/>
  <c r="I26" i="35"/>
  <c r="Y26" i="34"/>
  <c r="AK20" i="33"/>
  <c r="AD40" i="34"/>
  <c r="H60" i="22"/>
  <c r="G10" i="32"/>
  <c r="AN70" i="37"/>
  <c r="L26" i="33"/>
  <c r="AG18" i="33"/>
  <c r="V83" i="32"/>
  <c r="O26" i="32"/>
  <c r="F30" i="30"/>
  <c r="F13" i="34"/>
  <c r="AE21" i="34"/>
  <c r="AN33" i="29"/>
  <c r="AC14" i="32"/>
  <c r="G22" i="29"/>
  <c r="J34" i="28"/>
  <c r="J30" i="32"/>
  <c r="X7" i="32"/>
  <c r="O19" i="29"/>
  <c r="X39" i="37"/>
  <c r="U70" i="29"/>
  <c r="Z11" i="30"/>
  <c r="L14" i="29"/>
  <c r="M34" i="29"/>
  <c r="X24" i="29"/>
  <c r="L14" i="30"/>
  <c r="R18" i="33"/>
  <c r="Z19" i="35"/>
  <c r="AL21" i="31"/>
  <c r="N24" i="34"/>
  <c r="AB10" i="30"/>
  <c r="U23" i="33"/>
  <c r="AE24" i="33"/>
  <c r="AG11" i="30"/>
  <c r="E69" i="28"/>
  <c r="AM21" i="32"/>
  <c r="M22" i="31"/>
  <c r="L10" i="34"/>
  <c r="AI33" i="30"/>
  <c r="AL25" i="33"/>
  <c r="E13" i="30"/>
  <c r="C19" i="27"/>
  <c r="N26" i="33"/>
  <c r="Q70" i="34"/>
  <c r="J39" i="33"/>
  <c r="AB25" i="33"/>
  <c r="X48" i="32"/>
  <c r="F13" i="32"/>
  <c r="H48" i="32"/>
  <c r="AI18" i="28"/>
  <c r="AA70" i="31"/>
  <c r="V10" i="38"/>
  <c r="O18" i="32"/>
  <c r="AL20" i="32"/>
  <c r="AL83" i="33"/>
  <c r="AN20" i="31"/>
  <c r="AF22" i="39"/>
  <c r="AL60" i="35"/>
  <c r="P39" i="38"/>
  <c r="F34" i="33"/>
  <c r="M71" i="34"/>
  <c r="AH23" i="36"/>
  <c r="AB12" i="32"/>
  <c r="Y30" i="33"/>
  <c r="AI33" i="27"/>
  <c r="P30" i="26"/>
  <c r="AJ39" i="35"/>
  <c r="AL14" i="34"/>
  <c r="Z25" i="31"/>
  <c r="AA21" i="29"/>
  <c r="F69" i="33"/>
  <c r="W70" i="37"/>
  <c r="S71" i="36"/>
  <c r="H23" i="36"/>
  <c r="AB7" i="34"/>
  <c r="Y24" i="36"/>
  <c r="Z30" i="34"/>
  <c r="R8" i="36"/>
  <c r="AC48" i="34"/>
  <c r="F13" i="36"/>
  <c r="R19" i="35"/>
  <c r="U8" i="34"/>
  <c r="V68" i="37"/>
  <c r="AG20" i="36"/>
  <c r="AG24" i="38"/>
  <c r="L48" i="35"/>
  <c r="AG16" i="38"/>
  <c r="AK83" i="33"/>
  <c r="AK69" i="34"/>
  <c r="F71" i="33"/>
  <c r="AB83" i="37"/>
  <c r="AG7" i="35"/>
  <c r="M40" i="32"/>
  <c r="Q16" i="31"/>
  <c r="L13" i="36"/>
  <c r="G18" i="33"/>
  <c r="T12" i="30"/>
  <c r="AK21" i="30"/>
  <c r="G22" i="32"/>
  <c r="P39" i="36"/>
  <c r="J40" i="32"/>
  <c r="L25" i="31"/>
  <c r="N25" i="33"/>
  <c r="P33" i="32"/>
  <c r="AF7" i="36"/>
  <c r="K69" i="37"/>
  <c r="X24" i="33"/>
  <c r="AB48" i="37"/>
  <c r="S16" i="37"/>
  <c r="G7" i="36"/>
  <c r="M17" i="35"/>
  <c r="AH19" i="36"/>
  <c r="K25" i="35"/>
  <c r="J23" i="30"/>
  <c r="F70" i="37"/>
  <c r="P69" i="34"/>
  <c r="S18" i="34"/>
  <c r="AN12" i="36"/>
  <c r="W26" i="29"/>
  <c r="P9" i="31"/>
  <c r="R15" i="32"/>
  <c r="G25" i="35"/>
  <c r="M34" i="35"/>
  <c r="AE69" i="32"/>
  <c r="AA39" i="32"/>
  <c r="P14" i="32"/>
  <c r="T10" i="34"/>
  <c r="N71" i="30"/>
  <c r="T70" i="29"/>
  <c r="AE19" i="35"/>
  <c r="AJ16" i="30"/>
  <c r="AA68" i="30"/>
  <c r="AB40" i="29"/>
  <c r="AK34" i="34"/>
  <c r="AM24" i="34"/>
  <c r="U39" i="34"/>
  <c r="AI16" i="37"/>
  <c r="AD69" i="36"/>
  <c r="U12" i="36"/>
  <c r="L40" i="34"/>
  <c r="G17" i="38"/>
  <c r="X24" i="37"/>
  <c r="AJ17" i="33"/>
  <c r="AH71" i="34"/>
  <c r="AM8" i="35"/>
  <c r="C22" i="29"/>
  <c r="AF23" i="32"/>
  <c r="AM23" i="32"/>
  <c r="P68" i="38"/>
  <c r="N15" i="36"/>
  <c r="S12" i="37"/>
  <c r="AC17" i="33"/>
  <c r="F48" i="33"/>
  <c r="Y71" i="35"/>
  <c r="M9" i="34"/>
  <c r="AH39" i="38"/>
  <c r="S34" i="36"/>
  <c r="AG70" i="37"/>
  <c r="W40" i="37"/>
  <c r="W68" i="32"/>
  <c r="V34" i="35"/>
  <c r="R33" i="30"/>
  <c r="AJ68" i="32"/>
  <c r="S13" i="29"/>
  <c r="W26" i="35"/>
  <c r="L13" i="29"/>
  <c r="G14" i="38"/>
  <c r="L69" i="31"/>
  <c r="R68" i="36"/>
  <c r="AN30" i="33"/>
  <c r="AL40" i="33"/>
  <c r="S15" i="28"/>
  <c r="E70" i="33"/>
  <c r="F70" i="27"/>
  <c r="X18" i="38"/>
  <c r="W83" i="30"/>
  <c r="N11" i="36"/>
  <c r="L12" i="33"/>
  <c r="AD8" i="34"/>
  <c r="T11" i="31"/>
  <c r="I34" i="33"/>
  <c r="M83" i="30"/>
  <c r="AA22" i="37"/>
  <c r="AA40" i="37"/>
  <c r="AF48" i="39"/>
  <c r="AH71" i="30"/>
  <c r="AA12" i="34"/>
  <c r="T14" i="28"/>
  <c r="X22" i="34"/>
  <c r="Y70" i="27"/>
  <c r="AB16" i="29"/>
  <c r="AE13" i="34"/>
  <c r="H60" i="35"/>
  <c r="U69" i="32"/>
  <c r="AD19" i="36"/>
  <c r="X22" i="35"/>
  <c r="Y15" i="32"/>
  <c r="AG34" i="35"/>
  <c r="I16" i="37"/>
  <c r="AJ83" i="34"/>
  <c r="AA34" i="29"/>
  <c r="T71" i="38"/>
  <c r="AF24" i="37"/>
  <c r="AC11" i="36"/>
  <c r="T15" i="39"/>
  <c r="L22" i="37"/>
  <c r="L33" i="37"/>
  <c r="AH33" i="38"/>
  <c r="AN24" i="38"/>
  <c r="P9" i="33"/>
  <c r="E17" i="22"/>
  <c r="O69" i="38"/>
  <c r="AK70" i="37"/>
  <c r="AG21" i="39"/>
  <c r="AA68" i="39"/>
  <c r="AN10" i="35"/>
  <c r="V26" i="26"/>
  <c r="R20" i="39"/>
  <c r="I22" i="35"/>
  <c r="J12" i="27"/>
  <c r="AB13" i="38"/>
  <c r="W39" i="38"/>
  <c r="V12" i="35"/>
  <c r="Z25" i="29"/>
  <c r="F48" i="34"/>
  <c r="N68" i="29"/>
  <c r="AE83" i="34"/>
  <c r="AA60" i="31"/>
  <c r="AE9" i="34"/>
  <c r="AD21" i="36"/>
  <c r="AM25" i="35"/>
  <c r="R8" i="31"/>
  <c r="W20" i="35"/>
  <c r="E60" i="38"/>
  <c r="U40" i="33"/>
  <c r="AF21" i="29"/>
  <c r="AE21" i="33"/>
  <c r="V30" i="35"/>
  <c r="K70" i="34"/>
  <c r="S24" i="35"/>
  <c r="V23" i="35"/>
  <c r="AK71" i="37"/>
  <c r="AK16" i="32"/>
  <c r="U25" i="39"/>
  <c r="K70" i="32"/>
  <c r="M14" i="34"/>
  <c r="Q19" i="34"/>
  <c r="AD69" i="34"/>
  <c r="N71" i="34"/>
  <c r="S30" i="34"/>
  <c r="AG40" i="33"/>
  <c r="Q71" i="36"/>
  <c r="U19" i="32"/>
  <c r="AL68" i="33"/>
  <c r="H40" i="37"/>
  <c r="S21" i="36"/>
  <c r="E19" i="36"/>
  <c r="AA24" i="39"/>
  <c r="AL34" i="38"/>
  <c r="AF34" i="37"/>
  <c r="K19" i="34"/>
  <c r="Z21" i="36"/>
  <c r="Q30" i="38"/>
  <c r="P30" i="30"/>
  <c r="L60" i="34"/>
  <c r="L22" i="35"/>
  <c r="M25" i="37"/>
  <c r="I15" i="38"/>
  <c r="J70" i="38"/>
  <c r="P13" i="36"/>
  <c r="AB15" i="36"/>
  <c r="AF70" i="37"/>
  <c r="AG15" i="36"/>
  <c r="K30" i="36"/>
  <c r="W23" i="34"/>
  <c r="R30" i="38"/>
  <c r="J7" i="34"/>
  <c r="AH22" i="36"/>
  <c r="X83" i="32"/>
  <c r="M17" i="33"/>
  <c r="U19" i="35"/>
  <c r="U60" i="39"/>
  <c r="V40" i="36"/>
  <c r="AM26" i="38"/>
  <c r="AK24" i="37"/>
  <c r="AE18" i="37"/>
  <c r="T71" i="37"/>
  <c r="N39" i="32"/>
  <c r="AI14" i="34"/>
  <c r="U83" i="35"/>
  <c r="AC15" i="31"/>
  <c r="N83" i="34"/>
  <c r="AK7" i="31"/>
  <c r="G21" i="35"/>
  <c r="M18" i="37"/>
  <c r="AH48" i="31"/>
  <c r="X8" i="32"/>
  <c r="S23" i="33"/>
  <c r="AG26" i="30"/>
  <c r="AN30" i="32"/>
  <c r="K34" i="30"/>
  <c r="V39" i="36"/>
  <c r="R18" i="36"/>
  <c r="X21" i="29"/>
  <c r="X24" i="32"/>
  <c r="AA21" i="34"/>
  <c r="H33" i="29"/>
  <c r="AN14" i="34"/>
  <c r="T68" i="29"/>
  <c r="AK19" i="37"/>
  <c r="P12" i="34"/>
  <c r="N16" i="23"/>
  <c r="J13" i="33"/>
  <c r="I16" i="34"/>
  <c r="Q60" i="28"/>
  <c r="W10" i="34"/>
  <c r="AC83" i="28"/>
  <c r="Z15" i="39"/>
  <c r="AA21" i="33"/>
  <c r="G69" i="39"/>
  <c r="M40" i="36"/>
  <c r="AK11" i="39"/>
  <c r="P8" i="37"/>
  <c r="AN83" i="36"/>
  <c r="AB15" i="38"/>
  <c r="W7" i="35"/>
  <c r="Q83" i="34"/>
  <c r="H70" i="34"/>
  <c r="T68" i="35"/>
  <c r="AG30" i="35"/>
  <c r="AD16" i="37"/>
  <c r="AI69" i="36"/>
  <c r="N21" i="39"/>
  <c r="Y71" i="38"/>
  <c r="E68" i="35"/>
  <c r="L68" i="33"/>
  <c r="AD21" i="39"/>
  <c r="AC83" i="36"/>
  <c r="AF34" i="34"/>
  <c r="F7" i="38"/>
  <c r="AH33" i="35"/>
  <c r="P16" i="38"/>
  <c r="L20" i="33"/>
  <c r="AH16" i="35"/>
  <c r="AF30" i="35"/>
  <c r="Z25" i="33"/>
  <c r="R21" i="38"/>
  <c r="W10" i="32"/>
  <c r="AD21" i="35"/>
  <c r="AM22" i="34"/>
  <c r="N7" i="29"/>
  <c r="AM15" i="33"/>
  <c r="S8" i="33"/>
  <c r="U68" i="31"/>
  <c r="L69" i="32"/>
  <c r="AA20" i="30"/>
  <c r="AG25" i="30"/>
  <c r="AD9" i="33"/>
  <c r="AC7" i="32"/>
  <c r="I12" i="35"/>
  <c r="N60" i="34"/>
  <c r="N8" i="29"/>
  <c r="U16" i="33"/>
  <c r="G13" i="29"/>
  <c r="L19" i="31"/>
  <c r="I40" i="32"/>
  <c r="AL69" i="31"/>
  <c r="J39" i="34"/>
  <c r="AN14" i="32"/>
  <c r="W23" i="28"/>
  <c r="AM68" i="30"/>
  <c r="L20" i="28"/>
  <c r="E12" i="29"/>
  <c r="AG25" i="35"/>
  <c r="AB69" i="30"/>
  <c r="AI23" i="35"/>
  <c r="AG25" i="31"/>
  <c r="N83" i="30"/>
  <c r="AC20" i="29"/>
  <c r="J16" i="29"/>
  <c r="O16" i="29"/>
  <c r="AH68" i="38"/>
  <c r="E70" i="34"/>
  <c r="M21" i="36"/>
  <c r="Q69" i="35"/>
  <c r="H12" i="39"/>
  <c r="S30" i="39"/>
  <c r="AB12" i="34"/>
  <c r="R21" i="32"/>
  <c r="J69" i="33"/>
  <c r="G24" i="32"/>
  <c r="X26" i="35"/>
  <c r="AB33" i="34"/>
  <c r="F26" i="33"/>
  <c r="L69" i="33"/>
  <c r="AC83" i="35"/>
  <c r="AK12" i="36"/>
  <c r="AN7" i="35"/>
  <c r="AH22" i="34"/>
  <c r="Z34" i="33"/>
  <c r="Z9" i="34"/>
  <c r="X25" i="34"/>
  <c r="AG25" i="32"/>
  <c r="Q25" i="33"/>
  <c r="U7" i="37"/>
  <c r="H24" i="36"/>
  <c r="Y14" i="34"/>
  <c r="P34" i="34"/>
  <c r="AN19" i="33"/>
  <c r="G15" i="39"/>
  <c r="O19" i="38"/>
  <c r="L23" i="38"/>
  <c r="N23" i="32"/>
  <c r="J26" i="36"/>
  <c r="AI8" i="34"/>
  <c r="K23" i="32"/>
  <c r="Z16" i="30"/>
  <c r="J30" i="33"/>
  <c r="AE26" i="29"/>
  <c r="X10" i="32"/>
  <c r="AE70" i="28"/>
  <c r="AG71" i="35"/>
  <c r="AG33" i="35"/>
  <c r="AB18" i="34"/>
  <c r="AE83" i="31"/>
  <c r="X60" i="32"/>
  <c r="P21" i="27"/>
  <c r="AH14" i="35"/>
  <c r="E69" i="27"/>
  <c r="I34" i="34"/>
  <c r="R48" i="34"/>
  <c r="AD25" i="36"/>
  <c r="AF20" i="36"/>
  <c r="G30" i="33"/>
  <c r="S21" i="31"/>
  <c r="Z19" i="32"/>
  <c r="H20" i="30"/>
  <c r="AG20" i="33"/>
  <c r="Y71" i="33"/>
  <c r="P34" i="36"/>
  <c r="AC10" i="32"/>
  <c r="K26" i="34"/>
  <c r="AA25" i="28"/>
  <c r="AE14" i="33"/>
  <c r="Z18" i="27"/>
  <c r="R19" i="39"/>
  <c r="J21" i="35"/>
  <c r="AN70" i="33"/>
  <c r="S23" i="35"/>
  <c r="AD68" i="29"/>
  <c r="W39" i="32"/>
  <c r="O26" i="31"/>
  <c r="M34" i="34"/>
  <c r="J11" i="31"/>
  <c r="O22" i="27"/>
  <c r="AL39" i="34"/>
  <c r="K10" i="32"/>
  <c r="R25" i="34"/>
  <c r="AI33" i="29"/>
  <c r="AL16" i="34"/>
  <c r="AF68" i="28"/>
  <c r="M24" i="36"/>
  <c r="Q40" i="30"/>
  <c r="I33" i="29"/>
  <c r="O83" i="29"/>
  <c r="Z83" i="29"/>
  <c r="AN71" i="28"/>
  <c r="X10" i="34"/>
  <c r="P48" i="33"/>
  <c r="AH11" i="22"/>
  <c r="I11" i="26"/>
  <c r="AJ23" i="34"/>
  <c r="AC12" i="30"/>
  <c r="M21" i="33"/>
  <c r="Y14" i="29"/>
  <c r="AN22" i="32"/>
  <c r="H17" i="28"/>
  <c r="V25" i="37"/>
  <c r="S83" i="29"/>
  <c r="K24" i="34"/>
  <c r="K40" i="28"/>
  <c r="AA71" i="34"/>
  <c r="N16" i="28"/>
  <c r="I16" i="35"/>
  <c r="AL22" i="35"/>
  <c r="AB14" i="29"/>
  <c r="G40" i="26"/>
  <c r="AJ14" i="34"/>
  <c r="AN40" i="32"/>
  <c r="Z68" i="34"/>
  <c r="I16" i="33"/>
  <c r="AC70" i="33"/>
  <c r="AA68" i="31"/>
  <c r="U60" i="35"/>
  <c r="S20" i="34"/>
  <c r="AD18" i="34"/>
  <c r="P39" i="28"/>
  <c r="AN18" i="35"/>
  <c r="AJ39" i="27"/>
  <c r="AG34" i="36"/>
  <c r="AF33" i="32"/>
  <c r="X22" i="31"/>
  <c r="AF60" i="23"/>
  <c r="R11" i="33"/>
  <c r="S34" i="39"/>
  <c r="T14" i="33"/>
  <c r="AI30" i="35"/>
  <c r="T13" i="37"/>
  <c r="T71" i="34"/>
  <c r="AD19" i="35"/>
  <c r="U9" i="35"/>
  <c r="AB16" i="32"/>
  <c r="R48" i="27"/>
  <c r="J8" i="30"/>
  <c r="L16" i="33"/>
  <c r="AC83" i="37"/>
  <c r="AG13" i="31"/>
  <c r="H22" i="30"/>
  <c r="Q17" i="31"/>
  <c r="L23" i="34"/>
  <c r="AG24" i="36"/>
  <c r="AB11" i="33"/>
  <c r="Q40" i="33"/>
  <c r="AH70" i="32"/>
  <c r="AF48" i="32"/>
  <c r="AC13" i="32"/>
  <c r="AG14" i="30"/>
  <c r="AH10" i="30"/>
  <c r="O11" i="32"/>
  <c r="I83" i="29"/>
  <c r="AG16" i="35"/>
  <c r="AG26" i="35"/>
  <c r="J13" i="34"/>
  <c r="R13" i="28"/>
  <c r="N11" i="33"/>
  <c r="AN15" i="27"/>
  <c r="J60" i="34"/>
  <c r="V24" i="31"/>
  <c r="AH14" i="31"/>
  <c r="T39" i="30"/>
  <c r="J14" i="31"/>
  <c r="AC15" i="29"/>
  <c r="AD10" i="30"/>
  <c r="E70" i="32"/>
  <c r="W60" i="31"/>
  <c r="L71" i="26"/>
  <c r="AC34" i="36"/>
  <c r="O12" i="35"/>
  <c r="AH8" i="33"/>
  <c r="AD8" i="27"/>
  <c r="L39" i="32"/>
  <c r="Y60" i="27"/>
  <c r="W14" i="36"/>
  <c r="AH70" i="33"/>
  <c r="W70" i="31"/>
  <c r="U18" i="27"/>
  <c r="AL40" i="31"/>
  <c r="AG17" i="34"/>
  <c r="Z13" i="34"/>
  <c r="S69" i="36"/>
  <c r="I11" i="29"/>
  <c r="Z15" i="23"/>
  <c r="AM13" i="36"/>
  <c r="AG34" i="33"/>
  <c r="N15" i="33"/>
  <c r="G8" i="30"/>
  <c r="E39" i="32"/>
  <c r="L83" i="37"/>
  <c r="AM34" i="34"/>
  <c r="AI7" i="32"/>
  <c r="P60" i="38"/>
  <c r="K25" i="31"/>
  <c r="Y26" i="30"/>
  <c r="G48" i="29"/>
  <c r="M18" i="29"/>
  <c r="AL17" i="27"/>
  <c r="H68" i="23"/>
  <c r="I24" i="37"/>
  <c r="R39" i="31"/>
  <c r="I70" i="31"/>
  <c r="S15" i="23"/>
  <c r="U33" i="32"/>
  <c r="V22" i="37"/>
  <c r="AK17" i="36"/>
  <c r="AA16" i="36"/>
  <c r="J60" i="33"/>
  <c r="AE25" i="39"/>
  <c r="G24" i="36"/>
  <c r="AC12" i="39"/>
  <c r="AB24" i="39"/>
  <c r="AG19" i="37"/>
  <c r="AD12" i="37"/>
  <c r="AK17" i="26"/>
  <c r="L24" i="32"/>
  <c r="AD83" i="33"/>
  <c r="X20" i="36"/>
  <c r="P22" i="37"/>
  <c r="AM19" i="33"/>
  <c r="S39" i="30"/>
  <c r="AF10" i="30"/>
  <c r="AB30" i="29"/>
  <c r="I40" i="34"/>
  <c r="J71" i="31"/>
  <c r="S21" i="34"/>
  <c r="X10" i="35"/>
  <c r="V34" i="32"/>
  <c r="AG7" i="29"/>
  <c r="AN19" i="32"/>
  <c r="Q39" i="35"/>
  <c r="AD25" i="33"/>
  <c r="X30" i="32"/>
  <c r="N21" i="32"/>
  <c r="Y19" i="32"/>
  <c r="AA17" i="34"/>
  <c r="O25" i="35"/>
  <c r="J11" i="38"/>
  <c r="N30" i="36"/>
  <c r="R24" i="33"/>
  <c r="AK21" i="36"/>
  <c r="M14" i="35"/>
  <c r="R21" i="37"/>
  <c r="AD21" i="33"/>
  <c r="T10" i="38"/>
  <c r="O71" i="32"/>
  <c r="C23" i="27"/>
  <c r="AI83" i="35"/>
  <c r="AK34" i="36"/>
  <c r="P30" i="37"/>
  <c r="AF7" i="39"/>
  <c r="O18" i="29"/>
  <c r="AG21" i="34"/>
  <c r="AD71" i="22"/>
  <c r="R15" i="22"/>
  <c r="Z8" i="28"/>
  <c r="U40" i="35"/>
  <c r="AE18" i="22"/>
  <c r="E22" i="29"/>
  <c r="AA26" i="31"/>
  <c r="S12" i="33"/>
  <c r="I9" i="26"/>
  <c r="M71" i="30"/>
  <c r="W15" i="29"/>
  <c r="L40" i="33"/>
  <c r="U30" i="29"/>
  <c r="Q9" i="29"/>
  <c r="M60" i="35"/>
  <c r="AJ68" i="33"/>
  <c r="AD40" i="36"/>
  <c r="AJ69" i="37"/>
  <c r="P24" i="36"/>
  <c r="E26" i="37"/>
  <c r="E39" i="36"/>
  <c r="H9" i="37"/>
  <c r="P14" i="31"/>
  <c r="AJ48" i="39"/>
  <c r="J71" i="38"/>
  <c r="F7" i="26"/>
  <c r="U69" i="37"/>
  <c r="O9" i="34"/>
  <c r="U34" i="39"/>
  <c r="AG48" i="36"/>
  <c r="M60" i="36"/>
  <c r="P71" i="32"/>
  <c r="M20" i="32"/>
  <c r="AF48" i="38"/>
  <c r="AB7" i="39"/>
  <c r="S33" i="39"/>
  <c r="AB16" i="30"/>
  <c r="H71" i="29"/>
  <c r="O83" i="38"/>
  <c r="K15" i="32"/>
  <c r="V11" i="34"/>
  <c r="F7" i="29"/>
  <c r="AH9" i="33"/>
  <c r="Y71" i="29"/>
  <c r="R69" i="34"/>
  <c r="S40" i="35"/>
  <c r="V21" i="36"/>
  <c r="AC8" i="33"/>
  <c r="M11" i="35"/>
  <c r="X69" i="33"/>
  <c r="AD39" i="32"/>
  <c r="AK24" i="31"/>
  <c r="E33" i="35"/>
  <c r="AI24" i="39"/>
  <c r="V14" i="36"/>
  <c r="Z18" i="31"/>
  <c r="P11" i="37"/>
  <c r="AE33" i="31"/>
  <c r="U13" i="33"/>
  <c r="O21" i="35"/>
  <c r="P60" i="33"/>
  <c r="F30" i="35"/>
  <c r="L83" i="34"/>
  <c r="M19" i="32"/>
  <c r="AA19" i="35"/>
  <c r="AB69" i="36"/>
  <c r="L39" i="35"/>
  <c r="AI30" i="36"/>
  <c r="AE70" i="35"/>
  <c r="AF9" i="30"/>
  <c r="AN70" i="38"/>
  <c r="AK12" i="28"/>
  <c r="F12" i="38"/>
  <c r="O10" i="29"/>
  <c r="AC12" i="34"/>
  <c r="V9" i="30"/>
  <c r="AM22" i="38"/>
  <c r="AC26" i="39"/>
  <c r="R83" i="35"/>
  <c r="AI25" i="33"/>
  <c r="AJ15" i="38"/>
  <c r="J10" i="37"/>
  <c r="P21" i="39"/>
  <c r="I23" i="34"/>
  <c r="P69" i="39"/>
  <c r="G20" i="38"/>
  <c r="AB9" i="36"/>
  <c r="Q48" i="35"/>
  <c r="M15" i="38"/>
  <c r="AM23" i="38"/>
  <c r="AI20" i="36"/>
  <c r="I68" i="34"/>
  <c r="H22" i="36"/>
  <c r="P15" i="38"/>
  <c r="O83" i="32"/>
  <c r="AB11" i="30"/>
  <c r="AI13" i="37"/>
  <c r="G25" i="36"/>
  <c r="E60" i="37"/>
  <c r="AH9" i="30"/>
  <c r="AM23" i="30"/>
  <c r="X16" i="34"/>
  <c r="R13" i="32"/>
  <c r="Z39" i="30"/>
  <c r="K15" i="33"/>
  <c r="I17" i="35"/>
  <c r="AJ12" i="31"/>
  <c r="E23" i="36"/>
  <c r="V71" i="32"/>
  <c r="AH10" i="39"/>
  <c r="Z25" i="32"/>
  <c r="AI25" i="29"/>
  <c r="L21" i="33"/>
  <c r="I11" i="33"/>
  <c r="AD83" i="30"/>
  <c r="T17" i="34"/>
  <c r="AB17" i="32"/>
  <c r="AE17" i="36"/>
  <c r="R14" i="32"/>
  <c r="AB17" i="31"/>
  <c r="AM25" i="36"/>
  <c r="V7" i="33"/>
  <c r="M25" i="30"/>
  <c r="AA22" i="34"/>
  <c r="H83" i="29"/>
  <c r="R12" i="35"/>
  <c r="Q23" i="36"/>
  <c r="R10" i="34"/>
  <c r="V18" i="36"/>
  <c r="H60" i="32"/>
  <c r="X19" i="33"/>
  <c r="AD9" i="35"/>
  <c r="M22" i="33"/>
  <c r="AN16" i="37"/>
  <c r="T83" i="36"/>
  <c r="P26" i="37"/>
  <c r="V40" i="34"/>
  <c r="AB16" i="37"/>
  <c r="AD17" i="36"/>
  <c r="W33" i="37"/>
  <c r="R24" i="37"/>
  <c r="E70" i="36"/>
  <c r="AC30" i="35"/>
  <c r="N68" i="34"/>
  <c r="Q68" i="37"/>
  <c r="Q8" i="35"/>
  <c r="Q24" i="36"/>
  <c r="AN7" i="32"/>
  <c r="R20" i="35"/>
  <c r="AC33" i="38"/>
  <c r="Q16" i="32"/>
  <c r="U39" i="39"/>
  <c r="K24" i="39"/>
  <c r="Q69" i="37"/>
  <c r="E69" i="39"/>
  <c r="AK60" i="36"/>
  <c r="U71" i="38"/>
  <c r="AL83" i="39"/>
  <c r="W21" i="39"/>
  <c r="Y7" i="27"/>
  <c r="AM22" i="37"/>
  <c r="AN48" i="36"/>
  <c r="AB69" i="39"/>
  <c r="AF24" i="35"/>
  <c r="N39" i="35"/>
  <c r="AH16" i="34"/>
  <c r="P18" i="31"/>
  <c r="P11" i="34"/>
  <c r="L33" i="33"/>
  <c r="AG33" i="30"/>
  <c r="AE26" i="32"/>
  <c r="AI48" i="30"/>
  <c r="AJ48" i="31"/>
  <c r="AH60" i="35"/>
  <c r="P18" i="30"/>
  <c r="O13" i="35"/>
  <c r="O68" i="33"/>
  <c r="J17" i="29"/>
  <c r="K34" i="29"/>
  <c r="AH60" i="29"/>
  <c r="AL26" i="29"/>
  <c r="U21" i="35"/>
  <c r="L69" i="34"/>
  <c r="F16" i="35"/>
  <c r="J71" i="34"/>
  <c r="H24" i="34"/>
  <c r="Q83" i="32"/>
  <c r="Q69" i="33"/>
  <c r="E10" i="31"/>
  <c r="H13" i="35"/>
  <c r="AG83" i="30"/>
  <c r="AN26" i="31"/>
  <c r="AN19" i="31"/>
  <c r="F39" i="31"/>
  <c r="J48" i="32"/>
  <c r="X16" i="31"/>
  <c r="X70" i="31"/>
  <c r="W17" i="38"/>
  <c r="K12" i="36"/>
  <c r="J30" i="37"/>
  <c r="N14" i="27"/>
  <c r="T22" i="38"/>
  <c r="F83" i="39"/>
  <c r="L48" i="34"/>
  <c r="AJ39" i="36"/>
  <c r="AE30" i="37"/>
  <c r="K24" i="33"/>
  <c r="AF13" i="34"/>
  <c r="F48" i="36"/>
  <c r="AD33" i="36"/>
  <c r="AJ33" i="36"/>
  <c r="AM40" i="39"/>
  <c r="W39" i="39"/>
  <c r="AK48" i="36"/>
  <c r="T22" i="34"/>
  <c r="AE39" i="35"/>
  <c r="Z23" i="39"/>
  <c r="J24" i="36"/>
  <c r="AM33" i="32"/>
  <c r="L34" i="34"/>
  <c r="AD19" i="34"/>
  <c r="K24" i="36"/>
  <c r="AC34" i="35"/>
  <c r="AJ48" i="34"/>
  <c r="Y8" i="35"/>
  <c r="Z71" i="34"/>
  <c r="Y33" i="32"/>
  <c r="X18" i="33"/>
  <c r="W16" i="38"/>
  <c r="AM60" i="36"/>
  <c r="AL16" i="32"/>
  <c r="W9" i="35"/>
  <c r="U39" i="30"/>
  <c r="G22" i="30"/>
  <c r="P69" i="22"/>
  <c r="AF70" i="30"/>
  <c r="K16" i="22"/>
  <c r="K23" i="36"/>
  <c r="AI10" i="32"/>
  <c r="Z7" i="35"/>
  <c r="AA60" i="29"/>
  <c r="M9" i="29"/>
  <c r="Y68" i="31"/>
  <c r="Q14" i="35"/>
  <c r="AK8" i="29"/>
  <c r="X68" i="34"/>
  <c r="Z25" i="36"/>
  <c r="E68" i="33"/>
  <c r="AM83" i="33"/>
  <c r="AJ48" i="35"/>
  <c r="AF33" i="34"/>
  <c r="AI8" i="35"/>
  <c r="AN34" i="29"/>
  <c r="AA23" i="33"/>
  <c r="AI17" i="33"/>
  <c r="L71" i="34"/>
  <c r="AF40" i="32"/>
  <c r="Q21" i="31"/>
  <c r="X14" i="29"/>
  <c r="AK22" i="31"/>
  <c r="AC40" i="29"/>
  <c r="R20" i="38"/>
  <c r="AG21" i="33"/>
  <c r="AJ18" i="33"/>
  <c r="L19" i="34"/>
  <c r="U16" i="37"/>
  <c r="AD20" i="32"/>
  <c r="AF8" i="38"/>
  <c r="AL9" i="35"/>
  <c r="E15" i="35"/>
  <c r="AF8" i="35"/>
  <c r="T10" i="33"/>
  <c r="E24" i="34"/>
  <c r="AJ9" i="22"/>
  <c r="AD33" i="37"/>
  <c r="AL83" i="37"/>
  <c r="T39" i="37"/>
  <c r="AM10" i="35"/>
  <c r="M20" i="35"/>
  <c r="O71" i="36"/>
  <c r="J22" i="35"/>
  <c r="AJ7" i="36"/>
  <c r="T20" i="34"/>
  <c r="X70" i="36"/>
  <c r="V20" i="37"/>
  <c r="K15" i="36"/>
  <c r="P7" i="34"/>
  <c r="W13" i="36"/>
  <c r="AG7" i="28"/>
  <c r="AN19" i="36"/>
  <c r="AK14" i="35"/>
  <c r="AF68" i="36"/>
  <c r="V83" i="33"/>
  <c r="I60" i="33"/>
  <c r="AL83" i="32"/>
  <c r="AE68" i="32"/>
  <c r="S68" i="36"/>
  <c r="AC68" i="34"/>
  <c r="AD15" i="37"/>
  <c r="T71" i="33"/>
  <c r="K60" i="33"/>
  <c r="AA25" i="35"/>
  <c r="AG68" i="34"/>
  <c r="AC14" i="34"/>
  <c r="AG69" i="35"/>
  <c r="Q48" i="33"/>
  <c r="H34" i="36"/>
  <c r="P12" i="32"/>
  <c r="AA11" i="37"/>
  <c r="G19" i="32"/>
  <c r="L12" i="35"/>
  <c r="AN20" i="37"/>
  <c r="AL10" i="36"/>
  <c r="K22" i="32"/>
  <c r="Y33" i="36"/>
  <c r="X40" i="34"/>
  <c r="I60" i="35"/>
  <c r="AH33" i="37"/>
  <c r="M40" i="34"/>
  <c r="AB15" i="35"/>
  <c r="O9" i="32"/>
  <c r="AM83" i="31"/>
  <c r="J70" i="34"/>
  <c r="W68" i="30"/>
  <c r="AJ25" i="30"/>
  <c r="U13" i="36"/>
  <c r="K83" i="36"/>
  <c r="P13" i="38"/>
  <c r="S24" i="34"/>
  <c r="N19" i="34"/>
  <c r="L71" i="32"/>
  <c r="H7" i="32"/>
  <c r="AA24" i="36"/>
  <c r="R71" i="33"/>
  <c r="AG33" i="26"/>
  <c r="Q26" i="39"/>
  <c r="O69" i="30"/>
  <c r="AK60" i="33"/>
  <c r="AL13" i="34"/>
  <c r="L23" i="31"/>
  <c r="R8" i="32"/>
  <c r="N20" i="37"/>
  <c r="AM26" i="31"/>
  <c r="AK24" i="30"/>
  <c r="V8" i="28"/>
  <c r="O8" i="30"/>
  <c r="S10" i="28"/>
  <c r="Q10" i="35"/>
  <c r="Y7" i="31"/>
  <c r="N8" i="34"/>
  <c r="P30" i="35"/>
  <c r="K40" i="36"/>
  <c r="N16" i="39"/>
  <c r="M17" i="34"/>
  <c r="AJ34" i="37"/>
  <c r="AH34" i="33"/>
  <c r="AJ60" i="32"/>
  <c r="Y70" i="33"/>
  <c r="F30" i="34"/>
  <c r="V39" i="33"/>
  <c r="Q15" i="35"/>
  <c r="E24" i="32"/>
  <c r="AM19" i="31"/>
  <c r="G69" i="30"/>
  <c r="E33" i="36"/>
  <c r="AM12" i="34"/>
  <c r="AK21" i="33"/>
  <c r="J60" i="36"/>
  <c r="J12" i="33"/>
  <c r="O22" i="31"/>
  <c r="AE7" i="32"/>
  <c r="AK33" i="30"/>
  <c r="M83" i="32"/>
  <c r="R23" i="33"/>
  <c r="L12" i="37"/>
  <c r="AA9" i="29"/>
  <c r="V19" i="34"/>
  <c r="S17" i="29"/>
  <c r="M70" i="32"/>
  <c r="J16" i="37"/>
  <c r="AL22" i="33"/>
  <c r="AN13" i="30"/>
  <c r="AL26" i="32"/>
  <c r="AE70" i="37"/>
  <c r="E48" i="38"/>
  <c r="AD22" i="33"/>
  <c r="J25" i="32"/>
  <c r="N10" i="26"/>
  <c r="U83" i="30"/>
  <c r="N69" i="29"/>
  <c r="W24" i="31"/>
  <c r="R13" i="35"/>
  <c r="R69" i="29"/>
  <c r="AL11" i="26"/>
  <c r="G40" i="38"/>
  <c r="R8" i="29"/>
  <c r="G17" i="34"/>
  <c r="R11" i="28"/>
  <c r="R7" i="33"/>
  <c r="X7" i="27"/>
  <c r="T26" i="32"/>
  <c r="AE12" i="34"/>
  <c r="J15" i="29"/>
  <c r="G39" i="27"/>
  <c r="M15" i="39"/>
  <c r="I9" i="27"/>
  <c r="AC24" i="23"/>
  <c r="AK24" i="32"/>
  <c r="AK30" i="28"/>
  <c r="M18" i="26"/>
  <c r="U83" i="38"/>
  <c r="AJ33" i="30"/>
  <c r="AD70" i="30"/>
  <c r="AA71" i="28"/>
  <c r="Z13" i="29"/>
  <c r="X23" i="33"/>
  <c r="M9" i="35"/>
  <c r="T21" i="29"/>
  <c r="W33" i="33"/>
  <c r="G71" i="35"/>
  <c r="H40" i="32"/>
  <c r="AC18" i="31"/>
  <c r="AE17" i="34"/>
  <c r="AK8" i="30"/>
  <c r="N70" i="32"/>
  <c r="E24" i="22"/>
  <c r="V34" i="33"/>
  <c r="E30" i="32"/>
  <c r="H68" i="35"/>
  <c r="L48" i="30"/>
  <c r="W34" i="34"/>
  <c r="R30" i="29"/>
  <c r="AI20" i="38"/>
  <c r="J83" i="30"/>
  <c r="R34" i="34"/>
  <c r="N70" i="36"/>
  <c r="V15" i="33"/>
  <c r="N60" i="32"/>
  <c r="AJ30" i="32"/>
  <c r="AN69" i="30"/>
  <c r="AF22" i="34"/>
  <c r="AC26" i="22"/>
  <c r="L68" i="37"/>
  <c r="AJ25" i="31"/>
  <c r="AE69" i="33"/>
  <c r="K22" i="33"/>
  <c r="U40" i="32"/>
  <c r="AG18" i="35"/>
  <c r="L20" i="38"/>
  <c r="K70" i="33"/>
  <c r="AG24" i="37"/>
  <c r="P24" i="31"/>
  <c r="P69" i="30"/>
  <c r="R83" i="33"/>
  <c r="Z14" i="29"/>
  <c r="S68" i="33"/>
  <c r="L14" i="36"/>
  <c r="W18" i="34"/>
  <c r="AB22" i="35"/>
  <c r="P83" i="32"/>
  <c r="Q16" i="37"/>
  <c r="AI13" i="38"/>
  <c r="Q30" i="34"/>
  <c r="AD11" i="34"/>
  <c r="O23" i="33"/>
  <c r="V24" i="32"/>
  <c r="Y17" i="32"/>
  <c r="AF12" i="33"/>
  <c r="AB71" i="37"/>
  <c r="AN69" i="33"/>
  <c r="M48" i="36"/>
  <c r="N60" i="37"/>
  <c r="L17" i="34"/>
  <c r="P70" i="38"/>
  <c r="V19" i="35"/>
  <c r="K11" i="35"/>
  <c r="N13" i="32"/>
  <c r="U34" i="33"/>
  <c r="S16" i="32"/>
  <c r="M34" i="32"/>
  <c r="O33" i="35"/>
  <c r="U20" i="32"/>
  <c r="AL71" i="38"/>
  <c r="AI11" i="37"/>
  <c r="AH39" i="35"/>
  <c r="K8" i="33"/>
  <c r="R21" i="35"/>
  <c r="Z13" i="37"/>
  <c r="V13" i="37"/>
  <c r="Y60" i="34"/>
  <c r="S26" i="33"/>
  <c r="M30" i="35"/>
  <c r="H25" i="31"/>
  <c r="AE34" i="37"/>
  <c r="AH8" i="38"/>
  <c r="R17" i="38"/>
  <c r="AF33" i="39"/>
  <c r="AI21" i="29"/>
  <c r="L13" i="37"/>
  <c r="AH12" i="36"/>
  <c r="W16" i="39"/>
  <c r="AC69" i="37"/>
  <c r="AC24" i="38"/>
  <c r="G17" i="36"/>
  <c r="AB17" i="38"/>
  <c r="L30" i="32"/>
  <c r="R83" i="34"/>
  <c r="AF30" i="37"/>
  <c r="AL16" i="35"/>
  <c r="X7" i="35"/>
  <c r="R25" i="31"/>
  <c r="M69" i="31"/>
  <c r="G17" i="33"/>
  <c r="AG7" i="30"/>
  <c r="AI34" i="29"/>
  <c r="F11" i="35"/>
  <c r="Q68" i="33"/>
  <c r="K83" i="38"/>
  <c r="I9" i="32"/>
  <c r="F17" i="32"/>
  <c r="AF24" i="36"/>
  <c r="AE22" i="37"/>
  <c r="AN68" i="31"/>
  <c r="T68" i="33"/>
  <c r="G13" i="33"/>
  <c r="W69" i="36"/>
  <c r="H16" i="35"/>
  <c r="AJ21" i="33"/>
  <c r="AE15" i="35"/>
  <c r="S83" i="34"/>
  <c r="AM34" i="36"/>
  <c r="Z14" i="32"/>
  <c r="AF68" i="38"/>
  <c r="K8" i="35"/>
  <c r="AL15" i="39"/>
  <c r="R12" i="38"/>
  <c r="W22" i="39"/>
  <c r="AL21" i="35"/>
  <c r="X30" i="35"/>
  <c r="H18" i="38"/>
  <c r="AK19" i="35"/>
  <c r="AF22" i="36"/>
  <c r="AL69" i="33"/>
  <c r="S21" i="35"/>
  <c r="Z83" i="38"/>
  <c r="AK18" i="39"/>
  <c r="I33" i="32"/>
  <c r="Y18" i="32"/>
  <c r="AD40" i="39"/>
  <c r="E24" i="35"/>
  <c r="S39" i="33"/>
  <c r="AH60" i="36"/>
  <c r="Z23" i="33"/>
  <c r="E33" i="31"/>
  <c r="H60" i="33"/>
  <c r="AM40" i="30"/>
  <c r="T22" i="37"/>
  <c r="X60" i="37"/>
  <c r="T30" i="32"/>
  <c r="X34" i="35"/>
  <c r="AI34" i="33"/>
  <c r="AJ68" i="30"/>
  <c r="AI34" i="35"/>
  <c r="N83" i="29"/>
  <c r="K15" i="37"/>
  <c r="J19" i="36"/>
  <c r="AN60" i="33"/>
  <c r="G15" i="35"/>
  <c r="F23" i="33"/>
  <c r="M40" i="35"/>
  <c r="AG48" i="33"/>
  <c r="AD15" i="34"/>
  <c r="AI60" i="37"/>
  <c r="M23" i="32"/>
  <c r="G39" i="35"/>
  <c r="F10" i="36"/>
  <c r="G7" i="34"/>
  <c r="N34" i="33"/>
  <c r="K19" i="33"/>
  <c r="J24" i="33"/>
  <c r="AD30" i="37"/>
  <c r="V40" i="35"/>
  <c r="Q17" i="37"/>
  <c r="E34" i="35"/>
  <c r="I68" i="35"/>
  <c r="J22" i="36"/>
  <c r="T12" i="37"/>
  <c r="Z48" i="36"/>
  <c r="AE69" i="38"/>
  <c r="W60" i="36"/>
  <c r="Y70" i="31"/>
  <c r="AE8" i="34"/>
  <c r="X39" i="35"/>
  <c r="AC19" i="37"/>
  <c r="H33" i="33"/>
  <c r="AC33" i="37"/>
  <c r="N34" i="39"/>
  <c r="AB15" i="32"/>
  <c r="V26" i="38"/>
  <c r="Y69" i="36"/>
  <c r="AJ22" i="39"/>
  <c r="S26" i="32"/>
  <c r="AI7" i="39"/>
  <c r="Z9" i="37"/>
  <c r="AN20" i="34"/>
  <c r="V39" i="38"/>
  <c r="AM33" i="37"/>
  <c r="M40" i="38"/>
  <c r="N9" i="30"/>
  <c r="W15" i="33"/>
  <c r="J18" i="32"/>
  <c r="Q39" i="32"/>
  <c r="L12" i="38"/>
  <c r="J23" i="29"/>
  <c r="F34" i="35"/>
  <c r="I33" i="33"/>
  <c r="O33" i="30"/>
  <c r="J40" i="31"/>
  <c r="AE39" i="33"/>
  <c r="AC33" i="30"/>
  <c r="U40" i="34"/>
  <c r="Q71" i="31"/>
  <c r="W39" i="34"/>
  <c r="AG40" i="31"/>
  <c r="T22" i="30"/>
  <c r="AK13" i="29"/>
  <c r="AM70" i="30"/>
  <c r="U33" i="33"/>
  <c r="Z17" i="35"/>
  <c r="F70" i="29"/>
  <c r="AA39" i="37"/>
  <c r="Y21" i="35"/>
  <c r="E69" i="34"/>
  <c r="U15" i="31"/>
  <c r="E14" i="33"/>
  <c r="AE69" i="31"/>
  <c r="AM13" i="35"/>
  <c r="Y23" i="31"/>
  <c r="U83" i="33"/>
  <c r="AI21" i="35"/>
  <c r="Q60" i="31"/>
  <c r="J70" i="29"/>
  <c r="P25" i="31"/>
  <c r="P60" i="28"/>
  <c r="AB70" i="35"/>
  <c r="AK8" i="37"/>
  <c r="AB60" i="36"/>
  <c r="AM33" i="36"/>
  <c r="Q26" i="37"/>
  <c r="AD68" i="37"/>
  <c r="Q23" i="34"/>
  <c r="G18" i="37"/>
  <c r="S7" i="35"/>
  <c r="W26" i="34"/>
  <c r="T69" i="38"/>
  <c r="I30" i="39"/>
  <c r="N25" i="37"/>
  <c r="Z24" i="35"/>
  <c r="AE33" i="32"/>
  <c r="L33" i="34"/>
  <c r="AD60" i="32"/>
  <c r="K16" i="28"/>
  <c r="O19" i="36"/>
  <c r="AK70" i="35"/>
  <c r="T9" i="32"/>
  <c r="J30" i="30"/>
  <c r="AA70" i="38"/>
  <c r="R39" i="37"/>
  <c r="M68" i="37"/>
  <c r="Q12" i="32"/>
  <c r="AL30" i="33"/>
  <c r="O71" i="39"/>
  <c r="H69" i="38"/>
  <c r="AG48" i="35"/>
  <c r="AB26" i="29"/>
  <c r="AG7" i="33"/>
  <c r="R26" i="37"/>
  <c r="I21" i="37"/>
  <c r="O18" i="37"/>
  <c r="AI14" i="33"/>
  <c r="L34" i="33"/>
  <c r="V26" i="27"/>
  <c r="AM9" i="32"/>
  <c r="H19" i="26"/>
  <c r="AK39" i="36"/>
  <c r="AD16" i="36"/>
  <c r="U68" i="38"/>
  <c r="AL25" i="30"/>
  <c r="M68" i="32"/>
  <c r="O70" i="28"/>
  <c r="O16" i="35"/>
  <c r="N13" i="27"/>
  <c r="P48" i="34"/>
  <c r="Q24" i="35"/>
  <c r="AM33" i="39"/>
  <c r="AC60" i="33"/>
  <c r="K18" i="33"/>
  <c r="AA23" i="26"/>
  <c r="AI30" i="32"/>
  <c r="AI12" i="26"/>
  <c r="Z17" i="36"/>
  <c r="AC83" i="32"/>
  <c r="P83" i="33"/>
  <c r="AN15" i="31"/>
  <c r="H48" i="34"/>
  <c r="AJ21" i="32"/>
  <c r="AA30" i="33"/>
  <c r="Y60" i="33"/>
  <c r="AK40" i="38"/>
  <c r="M16" i="34"/>
  <c r="AC9" i="36"/>
  <c r="E21" i="34"/>
  <c r="AB34" i="39"/>
  <c r="AD11" i="35"/>
  <c r="E19" i="32"/>
  <c r="AD25" i="34"/>
  <c r="G83" i="38"/>
  <c r="AE18" i="33"/>
  <c r="S26" i="29"/>
  <c r="AF23" i="34"/>
  <c r="Q15" i="37"/>
  <c r="T21" i="32"/>
  <c r="U11" i="38"/>
  <c r="I15" i="36"/>
  <c r="X21" i="37"/>
  <c r="K7" i="35"/>
  <c r="L15" i="37"/>
  <c r="L70" i="39"/>
  <c r="AL22" i="39"/>
  <c r="U14" i="38"/>
  <c r="T16" i="35"/>
  <c r="AJ60" i="37"/>
  <c r="AA9" i="38"/>
  <c r="O16" i="36"/>
  <c r="Z7" i="36"/>
  <c r="X69" i="39"/>
  <c r="N21" i="37"/>
  <c r="AD18" i="38"/>
  <c r="AA12" i="38"/>
  <c r="AF48" i="34"/>
  <c r="AD20" i="33"/>
  <c r="AB22" i="34"/>
  <c r="AL19" i="32"/>
  <c r="AL70" i="34"/>
  <c r="I24" i="31"/>
  <c r="Z34" i="38"/>
  <c r="L8" i="31"/>
  <c r="G48" i="36"/>
  <c r="H16" i="32"/>
  <c r="U12" i="32"/>
  <c r="V69" i="34"/>
  <c r="AL33" i="36"/>
  <c r="M17" i="30"/>
  <c r="AI17" i="34"/>
  <c r="L10" i="30"/>
  <c r="AB48" i="33"/>
  <c r="AH48" i="35"/>
  <c r="Y21" i="36"/>
  <c r="J33" i="32"/>
  <c r="AC39" i="32"/>
  <c r="I17" i="29"/>
  <c r="J21" i="34"/>
  <c r="AK10" i="35"/>
  <c r="AI34" i="34"/>
  <c r="X18" i="31"/>
  <c r="L70" i="34"/>
  <c r="Z70" i="36"/>
  <c r="U70" i="35"/>
  <c r="AN48" i="32"/>
  <c r="AC23" i="35"/>
  <c r="AD69" i="32"/>
  <c r="K9" i="32"/>
  <c r="Q8" i="38"/>
  <c r="O39" i="37"/>
  <c r="AA23" i="35"/>
  <c r="AA15" i="38"/>
  <c r="AB30" i="38"/>
  <c r="Y34" i="36"/>
  <c r="AB9" i="37"/>
  <c r="AH60" i="34"/>
  <c r="P14" i="33"/>
  <c r="Y48" i="34"/>
  <c r="Q71" i="37"/>
  <c r="M12" i="33"/>
  <c r="AJ26" i="36"/>
  <c r="L34" i="38"/>
  <c r="G69" i="37"/>
  <c r="AK9" i="35"/>
  <c r="AA11" i="39"/>
  <c r="M23" i="39"/>
  <c r="F71" i="39"/>
  <c r="AC15" i="32"/>
  <c r="AC25" i="35"/>
  <c r="U40" i="39"/>
  <c r="T25" i="34"/>
  <c r="AE16" i="27"/>
  <c r="V16" i="36"/>
  <c r="AF83" i="34"/>
  <c r="F40" i="33"/>
  <c r="AE30" i="39"/>
  <c r="M8" i="34"/>
  <c r="AE30" i="34"/>
  <c r="O22" i="34"/>
  <c r="U24" i="35"/>
  <c r="O70" i="36"/>
  <c r="E16" i="27"/>
  <c r="F33" i="30"/>
  <c r="M8" i="33"/>
  <c r="I33" i="31"/>
  <c r="R8" i="33"/>
  <c r="F18" i="30"/>
  <c r="I21" i="35"/>
  <c r="AE60" i="34"/>
  <c r="Z70" i="38"/>
  <c r="AF15" i="34"/>
  <c r="AA16" i="32"/>
  <c r="T40" i="29"/>
  <c r="X83" i="35"/>
  <c r="K7" i="34"/>
  <c r="H13" i="33"/>
  <c r="AL7" i="35"/>
  <c r="T30" i="38"/>
  <c r="AJ33" i="32"/>
  <c r="U8" i="33"/>
  <c r="I30" i="32"/>
  <c r="R19" i="32"/>
  <c r="AB7" i="31"/>
  <c r="W40" i="33"/>
  <c r="U83" i="32"/>
  <c r="T70" i="37"/>
  <c r="O48" i="29"/>
  <c r="R23" i="35"/>
  <c r="N40" i="35"/>
  <c r="AD24" i="33"/>
  <c r="T48" i="31"/>
  <c r="N19" i="37"/>
  <c r="AF21" i="35"/>
  <c r="AH17" i="35"/>
  <c r="AH25" i="35"/>
  <c r="AN48" i="34"/>
  <c r="P7" i="33"/>
  <c r="AE70" i="36"/>
  <c r="X71" i="34"/>
  <c r="S39" i="31"/>
  <c r="O39" i="27"/>
  <c r="T21" i="38"/>
  <c r="X30" i="34"/>
  <c r="Q25" i="35"/>
  <c r="X25" i="32"/>
  <c r="R14" i="35"/>
  <c r="AB14" i="31"/>
  <c r="AB21" i="35"/>
  <c r="AL20" i="34"/>
  <c r="AA24" i="34"/>
  <c r="AJ34" i="31"/>
  <c r="L48" i="33"/>
  <c r="N25" i="31"/>
  <c r="X19" i="32"/>
  <c r="H23" i="32"/>
  <c r="AF20" i="31"/>
  <c r="AN16" i="32"/>
  <c r="Q16" i="39"/>
  <c r="S7" i="29"/>
  <c r="AE19" i="33"/>
  <c r="G40" i="31"/>
  <c r="AI12" i="32"/>
  <c r="L71" i="30"/>
  <c r="R20" i="36"/>
  <c r="O17" i="35"/>
  <c r="R11" i="32"/>
  <c r="AI15" i="30"/>
  <c r="E12" i="32"/>
  <c r="AK83" i="30"/>
  <c r="H26" i="32"/>
  <c r="AA68" i="33"/>
  <c r="AB23" i="31"/>
  <c r="U24" i="22"/>
  <c r="T19" i="36"/>
  <c r="T22" i="31"/>
  <c r="AJ26" i="35"/>
  <c r="G68" i="33"/>
  <c r="F11" i="33"/>
  <c r="E40" i="31"/>
  <c r="E40" i="37"/>
  <c r="AD33" i="34"/>
  <c r="P14" i="34"/>
  <c r="G48" i="30"/>
  <c r="V17" i="33"/>
  <c r="AG10" i="29"/>
  <c r="AM14" i="30"/>
  <c r="I20" i="33"/>
  <c r="AN16" i="31"/>
  <c r="AF69" i="28"/>
  <c r="AN26" i="37"/>
  <c r="V60" i="29"/>
  <c r="J26" i="33"/>
  <c r="L9" i="36"/>
  <c r="U18" i="33"/>
  <c r="Y83" i="32"/>
  <c r="AE30" i="30"/>
  <c r="E12" i="34"/>
  <c r="AB15" i="30"/>
  <c r="AI18" i="35"/>
  <c r="K69" i="28"/>
  <c r="AI25" i="36"/>
  <c r="O70" i="38"/>
  <c r="I83" i="36"/>
  <c r="Y10" i="35"/>
  <c r="M9" i="38"/>
  <c r="L30" i="34"/>
  <c r="E20" i="37"/>
  <c r="K40" i="35"/>
  <c r="T39" i="31"/>
  <c r="AN20" i="33"/>
  <c r="AH22" i="27"/>
  <c r="AK17" i="32"/>
  <c r="AE48" i="27"/>
  <c r="AE24" i="35"/>
  <c r="L26" i="31"/>
  <c r="S71" i="32"/>
  <c r="F12" i="34"/>
  <c r="G30" i="34"/>
  <c r="K9" i="36"/>
  <c r="N19" i="31"/>
  <c r="AN21" i="34"/>
  <c r="W71" i="30"/>
  <c r="AC26" i="35"/>
  <c r="AN40" i="35"/>
  <c r="AJ33" i="37"/>
  <c r="W70" i="34"/>
  <c r="L30" i="30"/>
  <c r="I15" i="33"/>
  <c r="Y33" i="29"/>
  <c r="AI9" i="35"/>
  <c r="R16" i="33"/>
  <c r="Z24" i="29"/>
  <c r="AD7" i="34"/>
  <c r="N11" i="35"/>
  <c r="R48" i="35"/>
  <c r="AH16" i="29"/>
  <c r="J68" i="34"/>
  <c r="G69" i="29"/>
  <c r="M12" i="36"/>
  <c r="AD68" i="33"/>
  <c r="N24" i="35"/>
  <c r="N30" i="32"/>
  <c r="O20" i="36"/>
  <c r="E10" i="32"/>
  <c r="U30" i="30"/>
  <c r="AD22" i="39"/>
  <c r="V18" i="30"/>
  <c r="U17" i="28"/>
  <c r="AF10" i="33"/>
  <c r="AF15" i="36"/>
  <c r="AJ40" i="33"/>
  <c r="AM60" i="34"/>
  <c r="AI9" i="39"/>
  <c r="AK30" i="39"/>
  <c r="R18" i="34"/>
  <c r="X14" i="34"/>
  <c r="AI83" i="33"/>
  <c r="U24" i="30"/>
  <c r="P83" i="38"/>
  <c r="G23" i="36"/>
  <c r="AE33" i="37"/>
  <c r="O15" i="34"/>
  <c r="U40" i="30"/>
  <c r="J15" i="31"/>
  <c r="AF68" i="35"/>
  <c r="AI70" i="36"/>
  <c r="AF26" i="33"/>
  <c r="AK25" i="33"/>
  <c r="Y19" i="31"/>
  <c r="E24" i="28"/>
  <c r="G17" i="37"/>
  <c r="U30" i="31"/>
  <c r="Y68" i="33"/>
  <c r="O70" i="35"/>
  <c r="AL39" i="32"/>
  <c r="AB33" i="33"/>
  <c r="AI19" i="30"/>
  <c r="Y39" i="32"/>
  <c r="T30" i="33"/>
  <c r="AH12" i="28"/>
  <c r="F70" i="36"/>
  <c r="N16" i="35"/>
  <c r="X9" i="37"/>
  <c r="AL33" i="27"/>
  <c r="I20" i="35"/>
  <c r="AB34" i="26"/>
  <c r="Z34" i="35"/>
  <c r="Q7" i="33"/>
  <c r="K69" i="30"/>
  <c r="Z70" i="30"/>
  <c r="X34" i="30"/>
  <c r="P8" i="30"/>
  <c r="E30" i="28"/>
  <c r="J24" i="31"/>
  <c r="Q33" i="27"/>
  <c r="F30" i="29"/>
  <c r="G11" i="36"/>
  <c r="AM22" i="30"/>
  <c r="J68" i="32"/>
  <c r="AH83" i="30"/>
  <c r="AB24" i="32"/>
  <c r="L8" i="30"/>
  <c r="G21" i="32"/>
  <c r="AH8" i="32"/>
  <c r="E14" i="31"/>
  <c r="AB83" i="30"/>
  <c r="E71" i="31"/>
  <c r="Y13" i="29"/>
  <c r="M60" i="30"/>
  <c r="O16" i="32"/>
  <c r="K71" i="30"/>
  <c r="G23" i="26"/>
  <c r="I14" i="35"/>
  <c r="P10" i="31"/>
  <c r="T15" i="35"/>
  <c r="AF30" i="29"/>
  <c r="R12" i="34"/>
  <c r="AM15" i="34"/>
  <c r="AJ68" i="37"/>
  <c r="K25" i="32"/>
  <c r="X18" i="35"/>
  <c r="U34" i="30"/>
  <c r="Z18" i="35"/>
  <c r="P48" i="32"/>
  <c r="T24" i="34"/>
  <c r="S21" i="23"/>
  <c r="N16" i="22"/>
  <c r="N34" i="35"/>
  <c r="S68" i="31"/>
  <c r="Y40" i="34"/>
  <c r="W48" i="31"/>
  <c r="K69" i="33"/>
  <c r="AH20" i="30"/>
  <c r="L19" i="32"/>
  <c r="Y30" i="31"/>
  <c r="T15" i="33"/>
  <c r="AB9" i="31"/>
  <c r="F16" i="32"/>
  <c r="AL12" i="30"/>
  <c r="AI14" i="39"/>
  <c r="AM34" i="33"/>
  <c r="AB16" i="33"/>
  <c r="AA7" i="23"/>
  <c r="AJ25" i="33"/>
  <c r="Y10" i="29"/>
  <c r="T48" i="35"/>
  <c r="AA13" i="35"/>
  <c r="AA8" i="38"/>
  <c r="AE24" i="34"/>
  <c r="AN15" i="36"/>
  <c r="AI23" i="30"/>
  <c r="E10" i="29"/>
  <c r="AH26" i="22"/>
  <c r="R33" i="29"/>
  <c r="V26" i="22"/>
  <c r="AF71" i="35"/>
  <c r="R22" i="32"/>
  <c r="H71" i="31"/>
  <c r="AG24" i="35"/>
  <c r="F8" i="34"/>
  <c r="K39" i="38"/>
  <c r="AA14" i="33"/>
  <c r="X39" i="36"/>
  <c r="AF18" i="32"/>
  <c r="L30" i="36"/>
  <c r="E21" i="35"/>
  <c r="AD23" i="29"/>
  <c r="T23" i="36"/>
  <c r="R25" i="36"/>
  <c r="AE18" i="34"/>
  <c r="AH69" i="35"/>
  <c r="K30" i="32"/>
  <c r="S20" i="32"/>
  <c r="R17" i="34"/>
  <c r="X68" i="35"/>
  <c r="O26" i="34"/>
  <c r="AM20" i="37"/>
  <c r="AL30" i="35"/>
  <c r="G25" i="38"/>
  <c r="Q69" i="34"/>
  <c r="K68" i="39"/>
  <c r="H15" i="38"/>
  <c r="AA71" i="36"/>
  <c r="F8" i="37"/>
  <c r="X15" i="37"/>
  <c r="AA20" i="28"/>
  <c r="AG69" i="30"/>
  <c r="P69" i="29"/>
  <c r="N70" i="23"/>
  <c r="W48" i="27"/>
  <c r="S24" i="30"/>
  <c r="AE17" i="37"/>
  <c r="AH11" i="36"/>
  <c r="M14" i="32"/>
  <c r="AM9" i="34"/>
  <c r="K22" i="31"/>
  <c r="W17" i="29"/>
  <c r="Y13" i="35"/>
  <c r="AN30" i="30"/>
  <c r="AL15" i="32"/>
  <c r="AH20" i="32"/>
  <c r="AN12" i="35"/>
  <c r="M11" i="31"/>
  <c r="V83" i="35"/>
  <c r="AM20" i="30"/>
  <c r="J7" i="33"/>
  <c r="F60" i="34"/>
  <c r="AD15" i="36"/>
  <c r="AL11" i="33"/>
  <c r="J22" i="30"/>
  <c r="AM25" i="32"/>
  <c r="AN25" i="30"/>
  <c r="AJ22" i="32"/>
  <c r="AC14" i="36"/>
  <c r="Q11" i="37"/>
  <c r="AE34" i="33"/>
  <c r="O8" i="37"/>
  <c r="AB69" i="33"/>
  <c r="H68" i="32"/>
  <c r="P18" i="33"/>
  <c r="M70" i="31"/>
  <c r="K26" i="33"/>
  <c r="F26" i="37"/>
  <c r="K71" i="33"/>
  <c r="Q19" i="36"/>
  <c r="K40" i="30"/>
  <c r="E30" i="34"/>
  <c r="G13" i="30"/>
  <c r="AA48" i="33"/>
  <c r="AK26" i="39"/>
  <c r="AM12" i="32"/>
  <c r="M15" i="30"/>
  <c r="AG23" i="36"/>
  <c r="F9" i="29"/>
  <c r="AD33" i="35"/>
  <c r="P60" i="30"/>
  <c r="AG71" i="34"/>
  <c r="AC10" i="29"/>
  <c r="O25" i="33"/>
  <c r="G16" i="32"/>
  <c r="G34" i="35"/>
  <c r="M19" i="29"/>
  <c r="AD30" i="34"/>
  <c r="R39" i="34"/>
  <c r="E34" i="29"/>
  <c r="W12" i="34"/>
  <c r="N83" i="35"/>
  <c r="H71" i="32"/>
  <c r="H71" i="35"/>
  <c r="M70" i="34"/>
  <c r="AL71" i="30"/>
  <c r="V30" i="30"/>
  <c r="T83" i="30"/>
  <c r="AE21" i="38"/>
  <c r="K33" i="33"/>
  <c r="R60" i="33"/>
  <c r="AN9" i="32"/>
  <c r="K83" i="33"/>
  <c r="AL34" i="32"/>
  <c r="L40" i="31"/>
  <c r="AK8" i="34"/>
  <c r="S7" i="32"/>
  <c r="Y69" i="32"/>
  <c r="AD34" i="33"/>
  <c r="T71" i="32"/>
  <c r="V18" i="29"/>
  <c r="Z24" i="32"/>
  <c r="U16" i="23"/>
  <c r="S10" i="22"/>
  <c r="AB71" i="36"/>
  <c r="Y26" i="32"/>
  <c r="AA24" i="33"/>
  <c r="M48" i="30"/>
  <c r="AE68" i="31"/>
  <c r="L25" i="30"/>
  <c r="AB22" i="36"/>
  <c r="F14" i="31"/>
  <c r="X19" i="29"/>
  <c r="E14" i="29"/>
  <c r="I69" i="29"/>
  <c r="AI83" i="29"/>
  <c r="E26" i="34"/>
  <c r="AA16" i="30"/>
  <c r="X8" i="30"/>
  <c r="L26" i="30"/>
  <c r="AE17" i="35"/>
  <c r="AB16" i="34"/>
  <c r="V16" i="32"/>
  <c r="Q83" i="27"/>
  <c r="J68" i="31"/>
  <c r="AD20" i="27"/>
  <c r="AG60" i="32"/>
  <c r="AI13" i="30"/>
  <c r="AA39" i="33"/>
  <c r="V19" i="30"/>
  <c r="AJ16" i="33"/>
  <c r="Y9" i="29"/>
  <c r="AH25" i="26"/>
  <c r="AJ23" i="30"/>
  <c r="J48" i="27"/>
  <c r="Q22" i="28"/>
  <c r="AH68" i="35"/>
  <c r="Y14" i="35"/>
  <c r="AA69" i="31"/>
  <c r="J25" i="31"/>
  <c r="G40" i="30"/>
  <c r="M14" i="36"/>
  <c r="G68" i="32"/>
  <c r="O20" i="37"/>
  <c r="P10" i="36"/>
  <c r="Z11" i="32"/>
  <c r="P60" i="32"/>
  <c r="M13" i="32"/>
  <c r="E26" i="35"/>
  <c r="AJ24" i="34"/>
  <c r="R25" i="26"/>
  <c r="AI70" i="33"/>
  <c r="AC20" i="33"/>
  <c r="AH15" i="35"/>
  <c r="AA17" i="23"/>
  <c r="O9" i="37"/>
  <c r="F11" i="23"/>
  <c r="V48" i="33"/>
  <c r="G40" i="34"/>
  <c r="L22" i="31"/>
  <c r="AC8" i="28"/>
  <c r="M34" i="33"/>
  <c r="E25" i="27"/>
  <c r="AL48" i="22"/>
  <c r="W71" i="32"/>
  <c r="R22" i="28"/>
  <c r="H40" i="28"/>
  <c r="AF68" i="39"/>
  <c r="E26" i="31"/>
  <c r="AJ12" i="33"/>
  <c r="AN33" i="26"/>
  <c r="W15" i="32"/>
  <c r="H24" i="31"/>
  <c r="W30" i="36"/>
  <c r="Z10" i="33"/>
  <c r="L26" i="36"/>
  <c r="F21" i="26"/>
  <c r="G83" i="35"/>
  <c r="E20" i="30"/>
  <c r="AB19" i="37"/>
  <c r="AC39" i="29"/>
  <c r="G13" i="34"/>
  <c r="AK7" i="23"/>
  <c r="M23" i="34"/>
  <c r="L33" i="29"/>
  <c r="P17" i="35"/>
  <c r="AG17" i="30"/>
  <c r="AK16" i="31"/>
  <c r="K33" i="29"/>
  <c r="AH12" i="34"/>
  <c r="K23" i="29"/>
  <c r="AD18" i="32"/>
  <c r="AD60" i="30"/>
  <c r="J12" i="35"/>
  <c r="K19" i="29"/>
  <c r="AG19" i="34"/>
  <c r="E13" i="36"/>
  <c r="AL25" i="36"/>
  <c r="V71" i="33"/>
  <c r="E19" i="33"/>
  <c r="G83" i="33"/>
  <c r="AI68" i="33"/>
  <c r="I24" i="33"/>
  <c r="AM23" i="28"/>
  <c r="AB69" i="34"/>
  <c r="K13" i="36"/>
  <c r="M83" i="34"/>
  <c r="O13" i="36"/>
  <c r="Y20" i="33"/>
  <c r="K20" i="31"/>
  <c r="AF22" i="30"/>
  <c r="T25" i="30"/>
  <c r="J14" i="30"/>
  <c r="W19" i="33"/>
  <c r="AL23" i="38"/>
  <c r="AK13" i="37"/>
  <c r="J33" i="36"/>
  <c r="AC23" i="34"/>
  <c r="F22" i="36"/>
  <c r="R12" i="33"/>
  <c r="Q70" i="29"/>
  <c r="AA11" i="34"/>
  <c r="AD26" i="36"/>
  <c r="G24" i="22"/>
  <c r="P26" i="31"/>
  <c r="AK69" i="33"/>
  <c r="F18" i="29"/>
  <c r="AC60" i="29"/>
  <c r="AG83" i="27"/>
  <c r="AB34" i="38"/>
  <c r="S24" i="33"/>
  <c r="O14" i="31"/>
  <c r="L21" i="28"/>
  <c r="U68" i="32"/>
  <c r="O20" i="35"/>
  <c r="AF10" i="31"/>
  <c r="U9" i="28"/>
  <c r="Z70" i="31"/>
  <c r="P33" i="28"/>
  <c r="AN22" i="35"/>
  <c r="X25" i="29"/>
  <c r="AE40" i="30"/>
  <c r="V23" i="34"/>
  <c r="U14" i="33"/>
  <c r="G26" i="33"/>
  <c r="K69" i="38"/>
  <c r="F48" i="31"/>
  <c r="AC48" i="30"/>
  <c r="U48" i="31"/>
  <c r="Y30" i="29"/>
  <c r="M40" i="31"/>
  <c r="AC8" i="22"/>
  <c r="O23" i="35"/>
  <c r="Q25" i="34"/>
  <c r="AN48" i="28"/>
  <c r="F39" i="30"/>
  <c r="K24" i="30"/>
  <c r="O20" i="34"/>
  <c r="AN39" i="22"/>
  <c r="AB71" i="30"/>
  <c r="Z60" i="35"/>
  <c r="L14" i="33"/>
  <c r="AL17" i="31"/>
  <c r="V9" i="34"/>
  <c r="AE30" i="36"/>
  <c r="AG22" i="29"/>
  <c r="AN33" i="32"/>
  <c r="AL17" i="30"/>
  <c r="AM16" i="35"/>
  <c r="AC22" i="32"/>
  <c r="AD15" i="28"/>
  <c r="AG39" i="32"/>
  <c r="AH12" i="32"/>
  <c r="AF7" i="33"/>
  <c r="AL12" i="29"/>
  <c r="R30" i="32"/>
  <c r="I60" i="32"/>
  <c r="AL39" i="38"/>
  <c r="S34" i="35"/>
  <c r="AH9" i="32"/>
  <c r="AH40" i="36"/>
  <c r="AA12" i="35"/>
  <c r="AD24" i="31"/>
  <c r="AA34" i="37"/>
  <c r="AB30" i="30"/>
  <c r="I21" i="39"/>
  <c r="W33" i="32"/>
  <c r="AE9" i="32"/>
  <c r="H19" i="31"/>
  <c r="V12" i="32"/>
  <c r="T26" i="30"/>
  <c r="T22" i="32"/>
  <c r="H9" i="29"/>
  <c r="K15" i="29"/>
  <c r="R23" i="30"/>
  <c r="O34" i="36"/>
  <c r="AI48" i="33"/>
  <c r="U34" i="26"/>
  <c r="S71" i="34"/>
  <c r="AL33" i="30"/>
  <c r="R17" i="33"/>
  <c r="I23" i="29"/>
  <c r="AL68" i="27"/>
  <c r="K15" i="26"/>
  <c r="AF21" i="32"/>
  <c r="AJ33" i="22"/>
  <c r="AN17" i="29"/>
  <c r="U22" i="28"/>
  <c r="AL71" i="33"/>
  <c r="AI11" i="35"/>
  <c r="AI60" i="30"/>
  <c r="AA34" i="35"/>
  <c r="G12" i="29"/>
  <c r="T33" i="32"/>
  <c r="Y30" i="36"/>
  <c r="S48" i="33"/>
  <c r="K40" i="29"/>
  <c r="J33" i="35"/>
  <c r="V25" i="39"/>
  <c r="AF34" i="32"/>
  <c r="AI22" i="35"/>
  <c r="AI39" i="35"/>
  <c r="AN18" i="39"/>
  <c r="N15" i="29"/>
  <c r="K70" i="31"/>
  <c r="AG19" i="22"/>
  <c r="X15" i="31"/>
  <c r="T48" i="32"/>
  <c r="AL40" i="32"/>
  <c r="AN13" i="29"/>
  <c r="Z25" i="34"/>
  <c r="U83" i="28"/>
  <c r="AN8" i="32"/>
  <c r="AL21" i="26"/>
  <c r="AL26" i="22"/>
  <c r="E33" i="26"/>
  <c r="K16" i="30"/>
  <c r="AI23" i="34"/>
  <c r="AL15" i="30"/>
  <c r="K34" i="27"/>
  <c r="AC18" i="30"/>
  <c r="E48" i="35"/>
  <c r="I12" i="34"/>
  <c r="AE25" i="36"/>
  <c r="Y16" i="34"/>
  <c r="AI39" i="29"/>
  <c r="AF21" i="37"/>
  <c r="O71" i="29"/>
  <c r="AA83" i="36"/>
  <c r="I34" i="36"/>
  <c r="O21" i="37"/>
  <c r="AC21" i="34"/>
  <c r="J69" i="36"/>
  <c r="AF25" i="33"/>
  <c r="AM26" i="34"/>
  <c r="T11" i="33"/>
  <c r="AI68" i="31"/>
  <c r="X25" i="31"/>
  <c r="F21" i="29"/>
  <c r="P33" i="31"/>
  <c r="G16" i="29"/>
  <c r="AH11" i="32"/>
  <c r="AH34" i="34"/>
  <c r="AJ23" i="26"/>
  <c r="G8" i="33"/>
  <c r="U70" i="31"/>
  <c r="N69" i="23"/>
  <c r="AL14" i="22"/>
  <c r="AE18" i="26"/>
  <c r="AL83" i="34"/>
  <c r="AI39" i="33"/>
  <c r="R71" i="31"/>
  <c r="F13" i="37"/>
  <c r="Z16" i="31"/>
  <c r="I48" i="32"/>
  <c r="W70" i="32"/>
  <c r="AK70" i="36"/>
  <c r="M9" i="31"/>
  <c r="AG39" i="37"/>
  <c r="Q71" i="35"/>
  <c r="K14" i="34"/>
  <c r="AJ9" i="28"/>
  <c r="X83" i="34"/>
  <c r="AE69" i="28"/>
  <c r="P33" i="29"/>
  <c r="R9" i="30"/>
  <c r="AJ21" i="30"/>
  <c r="W60" i="26"/>
  <c r="AN25" i="31"/>
  <c r="V26" i="33"/>
  <c r="T71" i="35"/>
  <c r="AE11" i="28"/>
  <c r="Y22" i="28"/>
  <c r="K26" i="26"/>
  <c r="T17" i="31"/>
  <c r="AI13" i="23"/>
  <c r="AM68" i="31"/>
  <c r="G60" i="36"/>
  <c r="O71" i="31"/>
  <c r="J26" i="31"/>
  <c r="AF23" i="27"/>
  <c r="Z15" i="30"/>
  <c r="M70" i="33"/>
  <c r="O83" i="28"/>
  <c r="V33" i="30"/>
  <c r="V22" i="30"/>
  <c r="K17" i="22"/>
  <c r="N69" i="33"/>
  <c r="AB7" i="23"/>
  <c r="P83" i="30"/>
  <c r="AM34" i="22"/>
  <c r="J39" i="32"/>
  <c r="AK22" i="35"/>
  <c r="AF17" i="33"/>
  <c r="M16" i="23"/>
  <c r="L23" i="35"/>
  <c r="G39" i="22"/>
  <c r="G70" i="35"/>
  <c r="AE24" i="36"/>
  <c r="AI20" i="33"/>
  <c r="N16" i="26"/>
  <c r="AL10" i="34"/>
  <c r="Q83" i="31"/>
  <c r="AE14" i="31"/>
  <c r="AB33" i="26"/>
  <c r="V70" i="31"/>
  <c r="G23" i="30"/>
  <c r="V39" i="39"/>
  <c r="AA71" i="31"/>
  <c r="AI68" i="32"/>
  <c r="AH18" i="33"/>
  <c r="J71" i="32"/>
  <c r="I68" i="29"/>
  <c r="R70" i="38"/>
  <c r="O19" i="30"/>
  <c r="AI21" i="33"/>
  <c r="AC30" i="28"/>
  <c r="AC17" i="34"/>
  <c r="AJ14" i="33"/>
  <c r="AJ22" i="33"/>
  <c r="AE71" i="34"/>
  <c r="AN23" i="33"/>
  <c r="AK8" i="32"/>
  <c r="AJ21" i="36"/>
  <c r="Y11" i="29"/>
  <c r="AD70" i="32"/>
  <c r="R12" i="29"/>
  <c r="AA12" i="31"/>
  <c r="U23" i="29"/>
  <c r="W22" i="34"/>
  <c r="AJ33" i="33"/>
  <c r="G34" i="31"/>
  <c r="K26" i="22"/>
  <c r="AH21" i="36"/>
  <c r="V8" i="31"/>
  <c r="O70" i="32"/>
  <c r="AB23" i="37"/>
  <c r="AA69" i="32"/>
  <c r="M83" i="38"/>
  <c r="AA26" i="22"/>
  <c r="N60" i="36"/>
  <c r="H14" i="33"/>
  <c r="W16" i="29"/>
  <c r="F19" i="34"/>
  <c r="H40" i="31"/>
  <c r="AE22" i="34"/>
  <c r="V71" i="28"/>
  <c r="Q71" i="32"/>
  <c r="N11" i="34"/>
  <c r="L24" i="34"/>
  <c r="AM21" i="35"/>
  <c r="G12" i="36"/>
  <c r="E15" i="34"/>
  <c r="AJ26" i="29"/>
  <c r="S39" i="35"/>
  <c r="N22" i="30"/>
  <c r="F19" i="33"/>
  <c r="AG10" i="31"/>
  <c r="AN69" i="32"/>
  <c r="AN14" i="30"/>
  <c r="L15" i="35"/>
  <c r="Z40" i="35"/>
  <c r="F16" i="28"/>
  <c r="AL68" i="34"/>
  <c r="L20" i="29"/>
  <c r="AC8" i="38"/>
  <c r="AK30" i="33"/>
  <c r="U21" i="37"/>
  <c r="AI83" i="34"/>
  <c r="V21" i="33"/>
  <c r="X10" i="36"/>
  <c r="AJ33" i="35"/>
  <c r="AC15" i="30"/>
  <c r="AD48" i="37"/>
  <c r="Y33" i="30"/>
  <c r="Z7" i="33"/>
  <c r="T34" i="35"/>
  <c r="AC33" i="34"/>
  <c r="K48" i="27"/>
  <c r="AF19" i="32"/>
  <c r="F19" i="35"/>
  <c r="AF16" i="32"/>
  <c r="AA26" i="30"/>
  <c r="AC14" i="35"/>
  <c r="M23" i="30"/>
  <c r="H23" i="30"/>
  <c r="S26" i="34"/>
  <c r="S19" i="36"/>
  <c r="AN40" i="31"/>
  <c r="AA71" i="37"/>
  <c r="L7" i="31"/>
  <c r="L16" i="34"/>
  <c r="AI12" i="31"/>
  <c r="G8" i="31"/>
  <c r="K23" i="28"/>
  <c r="V12" i="30"/>
  <c r="J40" i="35"/>
  <c r="X19" i="34"/>
  <c r="AB83" i="29"/>
  <c r="F20" i="33"/>
  <c r="AB69" i="35"/>
  <c r="AI10" i="35"/>
  <c r="T23" i="33"/>
  <c r="AB39" i="35"/>
  <c r="AH26" i="32"/>
  <c r="Q83" i="30"/>
  <c r="AJ33" i="34"/>
  <c r="AD71" i="32"/>
  <c r="AJ34" i="32"/>
  <c r="AG20" i="30"/>
  <c r="AE33" i="27"/>
  <c r="H18" i="36"/>
  <c r="J18" i="31"/>
  <c r="AH25" i="31"/>
  <c r="S34" i="30"/>
  <c r="T23" i="30"/>
  <c r="Q21" i="30"/>
  <c r="AB12" i="33"/>
  <c r="AH33" i="33"/>
  <c r="O48" i="37"/>
  <c r="S48" i="31"/>
  <c r="AM23" i="35"/>
  <c r="Y12" i="31"/>
  <c r="L33" i="35"/>
  <c r="AA68" i="34"/>
  <c r="AH34" i="29"/>
  <c r="AK26" i="33"/>
  <c r="Y25" i="35"/>
  <c r="M15" i="29"/>
  <c r="AI25" i="30"/>
  <c r="AC40" i="31"/>
  <c r="AN48" i="29"/>
  <c r="AB40" i="34"/>
  <c r="AE68" i="38"/>
  <c r="AC26" i="33"/>
  <c r="W69" i="32"/>
  <c r="AM10" i="30"/>
  <c r="AF83" i="32"/>
  <c r="Q10" i="29"/>
  <c r="AK34" i="32"/>
  <c r="S70" i="30"/>
  <c r="U24" i="28"/>
  <c r="G15" i="22"/>
  <c r="G9" i="34"/>
  <c r="O70" i="34"/>
  <c r="AN40" i="29"/>
  <c r="AH24" i="32"/>
  <c r="AC60" i="28"/>
  <c r="AA21" i="31"/>
  <c r="AE21" i="36"/>
  <c r="AG23" i="31"/>
  <c r="K13" i="34"/>
  <c r="F60" i="31"/>
  <c r="AC14" i="33"/>
  <c r="G18" i="30"/>
  <c r="AL18" i="29"/>
  <c r="J48" i="30"/>
  <c r="Q25" i="31"/>
  <c r="AI9" i="22"/>
  <c r="AK71" i="32"/>
  <c r="W20" i="36"/>
  <c r="L23" i="28"/>
  <c r="AD19" i="29"/>
  <c r="AF25" i="27"/>
  <c r="S23" i="36"/>
  <c r="AB10" i="38"/>
  <c r="X20" i="34"/>
  <c r="R69" i="33"/>
  <c r="AF19" i="31"/>
  <c r="P25" i="30"/>
  <c r="N18" i="34"/>
  <c r="P22" i="32"/>
  <c r="I25" i="30"/>
  <c r="AE39" i="29"/>
  <c r="AN69" i="34"/>
  <c r="Y15" i="36"/>
  <c r="AL68" i="30"/>
  <c r="G83" i="28"/>
  <c r="V71" i="29"/>
  <c r="AF9" i="27"/>
  <c r="P10" i="35"/>
  <c r="O14" i="35"/>
  <c r="AH18" i="31"/>
  <c r="F17" i="34"/>
  <c r="K69" i="31"/>
  <c r="AE13" i="32"/>
  <c r="J48" i="28"/>
  <c r="AH60" i="28"/>
  <c r="O22" i="28"/>
  <c r="AE39" i="26"/>
  <c r="T68" i="34"/>
  <c r="AI20" i="30"/>
  <c r="AC10" i="33"/>
  <c r="AH34" i="28"/>
  <c r="AE26" i="33"/>
  <c r="AB68" i="34"/>
  <c r="AF19" i="36"/>
  <c r="P15" i="31"/>
  <c r="AF18" i="33"/>
  <c r="AG15" i="28"/>
  <c r="T33" i="33"/>
  <c r="AF68" i="32"/>
  <c r="AD14" i="34"/>
  <c r="AA34" i="32"/>
  <c r="AJ16" i="28"/>
  <c r="N20" i="22"/>
  <c r="AA19" i="32"/>
  <c r="G17" i="30"/>
  <c r="Q12" i="35"/>
  <c r="AF83" i="27"/>
  <c r="K11" i="34"/>
  <c r="E71" i="34"/>
  <c r="Z13" i="36"/>
  <c r="AM16" i="34"/>
  <c r="O33" i="32"/>
  <c r="AJ20" i="27"/>
  <c r="F26" i="32"/>
  <c r="AD11" i="33"/>
  <c r="Y20" i="36"/>
  <c r="T30" i="35"/>
  <c r="U60" i="29"/>
  <c r="I71" i="30"/>
  <c r="U40" i="36"/>
  <c r="I22" i="34"/>
  <c r="AF26" i="32"/>
  <c r="S21" i="30"/>
  <c r="Q18" i="31"/>
  <c r="AI34" i="39"/>
  <c r="K8" i="37"/>
  <c r="AE25" i="34"/>
  <c r="E20" i="38"/>
  <c r="E40" i="35"/>
  <c r="AF7" i="35"/>
  <c r="G48" i="35"/>
  <c r="AK40" i="36"/>
  <c r="AJ71" i="30"/>
  <c r="AE34" i="23"/>
  <c r="Q48" i="34"/>
  <c r="H18" i="31"/>
  <c r="J10" i="35"/>
  <c r="V10" i="36"/>
  <c r="K19" i="36"/>
  <c r="O8" i="34"/>
  <c r="AK83" i="36"/>
  <c r="F71" i="31"/>
  <c r="AI16" i="30"/>
  <c r="AA68" i="23"/>
  <c r="U12" i="30"/>
  <c r="O19" i="22"/>
  <c r="AF70" i="32"/>
  <c r="G16" i="37"/>
  <c r="AK60" i="29"/>
  <c r="O34" i="37"/>
  <c r="V16" i="34"/>
  <c r="AL8" i="39"/>
  <c r="AN34" i="34"/>
  <c r="I10" i="39"/>
  <c r="I12" i="33"/>
  <c r="AH48" i="37"/>
  <c r="V10" i="33"/>
  <c r="Z9" i="30"/>
  <c r="AC20" i="31"/>
  <c r="AL26" i="31"/>
  <c r="I19" i="38"/>
  <c r="Q20" i="37"/>
  <c r="AK14" i="30"/>
  <c r="T10" i="30"/>
  <c r="M20" i="27"/>
  <c r="AL17" i="34"/>
  <c r="AD17" i="33"/>
  <c r="AN30" i="36"/>
  <c r="P17" i="30"/>
  <c r="J15" i="34"/>
  <c r="AI68" i="29"/>
  <c r="I83" i="30"/>
  <c r="N14" i="37"/>
  <c r="L60" i="33"/>
  <c r="AF30" i="33"/>
  <c r="W12" i="32"/>
  <c r="AN24" i="32"/>
  <c r="AG39" i="38"/>
  <c r="AA8" i="29"/>
  <c r="W15" i="36"/>
  <c r="AN68" i="30"/>
  <c r="J24" i="23"/>
  <c r="F34" i="38"/>
  <c r="X30" i="39"/>
  <c r="AB30" i="35"/>
  <c r="Y68" i="27"/>
  <c r="AE13" i="30"/>
  <c r="V15" i="36"/>
  <c r="F70" i="32"/>
  <c r="M30" i="34"/>
  <c r="AG69" i="31"/>
  <c r="F34" i="32"/>
  <c r="AC16" i="35"/>
  <c r="AG33" i="29"/>
  <c r="R48" i="29"/>
  <c r="AH19" i="34"/>
  <c r="Q19" i="31"/>
  <c r="AI25" i="37"/>
  <c r="H8" i="33"/>
  <c r="E7" i="32"/>
  <c r="AA22" i="31"/>
  <c r="AH26" i="31"/>
  <c r="F20" i="31"/>
  <c r="AH17" i="34"/>
  <c r="W34" i="32"/>
  <c r="AF71" i="31"/>
  <c r="AJ60" i="33"/>
  <c r="Q18" i="32"/>
  <c r="Y16" i="23"/>
  <c r="E19" i="29"/>
  <c r="H23" i="27"/>
  <c r="AM22" i="33"/>
  <c r="AB11" i="32"/>
  <c r="J68" i="33"/>
  <c r="AI24" i="29"/>
  <c r="X12" i="31"/>
  <c r="Q15" i="36"/>
  <c r="AM20" i="33"/>
  <c r="H13" i="30"/>
  <c r="V39" i="28"/>
  <c r="R20" i="29"/>
  <c r="I25" i="28"/>
  <c r="N14" i="36"/>
  <c r="Q13" i="30"/>
  <c r="AG14" i="32"/>
  <c r="AF8" i="34"/>
  <c r="F21" i="33"/>
  <c r="AN16" i="33"/>
  <c r="F48" i="30"/>
  <c r="E18" i="37"/>
  <c r="AD68" i="28"/>
  <c r="N34" i="26"/>
  <c r="AC39" i="26"/>
  <c r="AM14" i="26"/>
  <c r="AJ30" i="26"/>
  <c r="N39" i="33"/>
  <c r="O39" i="30"/>
  <c r="AD22" i="34"/>
  <c r="K33" i="27"/>
  <c r="K15" i="30"/>
  <c r="G19" i="22"/>
  <c r="AH10" i="33"/>
  <c r="F20" i="22"/>
  <c r="U68" i="35"/>
  <c r="Q34" i="39"/>
  <c r="AL19" i="33"/>
  <c r="X22" i="33"/>
  <c r="U15" i="35"/>
  <c r="AL70" i="32"/>
  <c r="L48" i="36"/>
  <c r="S26" i="30"/>
  <c r="R23" i="28"/>
  <c r="W24" i="32"/>
  <c r="O8" i="32"/>
  <c r="P40" i="33"/>
  <c r="S14" i="31"/>
  <c r="G33" i="33"/>
  <c r="X48" i="34"/>
  <c r="AK83" i="35"/>
  <c r="K17" i="33"/>
  <c r="AD34" i="31"/>
  <c r="W9" i="36"/>
  <c r="V48" i="30"/>
  <c r="P22" i="35"/>
  <c r="F30" i="28"/>
  <c r="V25" i="36"/>
  <c r="K40" i="33"/>
  <c r="T34" i="34"/>
  <c r="N39" i="36"/>
  <c r="O13" i="32"/>
  <c r="E7" i="33"/>
  <c r="Q24" i="37"/>
  <c r="H19" i="32"/>
  <c r="S15" i="36"/>
  <c r="AM13" i="32"/>
  <c r="H13" i="29"/>
  <c r="J16" i="26"/>
  <c r="AF39" i="33"/>
  <c r="H33" i="39"/>
  <c r="Z26" i="31"/>
  <c r="W24" i="29"/>
  <c r="AN18" i="33"/>
  <c r="AN17" i="30"/>
  <c r="R9" i="32"/>
  <c r="AG11" i="22"/>
  <c r="I60" i="26"/>
  <c r="Y60" i="36"/>
  <c r="K8" i="34"/>
  <c r="AK60" i="32"/>
  <c r="L68" i="27"/>
  <c r="I40" i="31"/>
  <c r="S30" i="33"/>
  <c r="V33" i="31"/>
  <c r="Y10" i="30"/>
  <c r="I18" i="36"/>
  <c r="AN39" i="34"/>
  <c r="X18" i="34"/>
  <c r="X15" i="34"/>
  <c r="P23" i="29"/>
  <c r="AJ30" i="29"/>
  <c r="E21" i="37"/>
  <c r="AL21" i="33"/>
  <c r="J40" i="29"/>
  <c r="L16" i="35"/>
  <c r="AL11" i="34"/>
  <c r="I26" i="32"/>
  <c r="G7" i="29"/>
  <c r="F19" i="29"/>
  <c r="AK60" i="22"/>
  <c r="J33" i="31"/>
  <c r="AD20" i="36"/>
  <c r="Y9" i="33"/>
  <c r="Z48" i="29"/>
  <c r="I26" i="28"/>
  <c r="E34" i="27"/>
  <c r="AJ48" i="29"/>
  <c r="AB24" i="30"/>
  <c r="L71" i="31"/>
  <c r="AE21" i="35"/>
  <c r="L15" i="31"/>
  <c r="O19" i="27"/>
  <c r="S24" i="27"/>
  <c r="J20" i="34"/>
  <c r="L22" i="30"/>
  <c r="Y25" i="30"/>
  <c r="W13" i="32"/>
  <c r="J19" i="38"/>
  <c r="U21" i="33"/>
  <c r="E68" i="28"/>
  <c r="AA71" i="30"/>
  <c r="AH16" i="28"/>
  <c r="Y48" i="32"/>
  <c r="F33" i="34"/>
  <c r="H21" i="33"/>
  <c r="I70" i="36"/>
  <c r="Y34" i="33"/>
  <c r="Y23" i="34"/>
  <c r="U11" i="30"/>
  <c r="J34" i="36"/>
  <c r="AM71" i="29"/>
  <c r="O26" i="26"/>
  <c r="S12" i="29"/>
  <c r="AB26" i="34"/>
  <c r="M18" i="36"/>
  <c r="E22" i="27"/>
  <c r="G26" i="27"/>
  <c r="E33" i="29"/>
  <c r="O33" i="31"/>
  <c r="AL15" i="27"/>
  <c r="M19" i="27"/>
  <c r="T39" i="33"/>
  <c r="J9" i="37"/>
  <c r="AA22" i="33"/>
  <c r="N69" i="35"/>
  <c r="J40" i="30"/>
  <c r="AI19" i="33"/>
  <c r="AM70" i="31"/>
  <c r="AM39" i="28"/>
  <c r="O10" i="34"/>
  <c r="V70" i="29"/>
  <c r="W22" i="28"/>
  <c r="R15" i="33"/>
  <c r="AF13" i="33"/>
  <c r="AG11" i="27"/>
  <c r="Q39" i="29"/>
  <c r="Y25" i="32"/>
  <c r="AI40" i="33"/>
  <c r="AE9" i="30"/>
  <c r="P60" i="34"/>
  <c r="Z21" i="32"/>
  <c r="AE17" i="33"/>
  <c r="AK30" i="30"/>
  <c r="U9" i="33"/>
  <c r="AL24" i="29"/>
  <c r="AK60" i="30"/>
  <c r="F13" i="29"/>
  <c r="H60" i="36"/>
  <c r="M26" i="27"/>
  <c r="AE14" i="32"/>
  <c r="AN12" i="28"/>
  <c r="AB48" i="31"/>
  <c r="S68" i="23"/>
  <c r="AL22" i="28"/>
  <c r="AG69" i="27"/>
  <c r="E8" i="32"/>
  <c r="V18" i="35"/>
  <c r="AH24" i="31"/>
  <c r="H12" i="29"/>
  <c r="I13" i="31"/>
  <c r="AL24" i="31"/>
  <c r="Y34" i="32"/>
  <c r="AL13" i="30"/>
  <c r="AF83" i="35"/>
  <c r="AL9" i="33"/>
  <c r="AC7" i="23"/>
  <c r="AM69" i="30"/>
  <c r="J13" i="26"/>
  <c r="I21" i="31"/>
  <c r="Y12" i="34"/>
  <c r="O8" i="35"/>
  <c r="AD83" i="31"/>
  <c r="H83" i="36"/>
  <c r="N40" i="34"/>
  <c r="AD71" i="36"/>
  <c r="M69" i="33"/>
  <c r="AI7" i="28"/>
  <c r="AH30" i="31"/>
  <c r="AC9" i="22"/>
  <c r="J12" i="29"/>
  <c r="Q60" i="33"/>
  <c r="AI23" i="32"/>
  <c r="X8" i="33"/>
  <c r="Q48" i="38"/>
  <c r="L26" i="32"/>
  <c r="O22" i="32"/>
  <c r="AJ10" i="37"/>
  <c r="W17" i="39"/>
  <c r="AL33" i="33"/>
  <c r="M10" i="37"/>
  <c r="S25" i="33"/>
  <c r="AL60" i="34"/>
  <c r="E40" i="30"/>
  <c r="AA68" i="35"/>
  <c r="F83" i="27"/>
  <c r="P24" i="35"/>
  <c r="AG9" i="35"/>
  <c r="AL71" i="35"/>
  <c r="AE21" i="32"/>
  <c r="AN23" i="32"/>
  <c r="S83" i="31"/>
  <c r="O20" i="33"/>
  <c r="AK12" i="35"/>
  <c r="M69" i="34"/>
  <c r="H20" i="29"/>
  <c r="AB24" i="33"/>
  <c r="AB25" i="29"/>
  <c r="AH11" i="33"/>
  <c r="V9" i="33"/>
  <c r="K39" i="34"/>
  <c r="K25" i="26"/>
  <c r="AM40" i="33"/>
  <c r="M40" i="37"/>
  <c r="AN70" i="35"/>
  <c r="H83" i="30"/>
  <c r="X40" i="32"/>
  <c r="S83" i="36"/>
  <c r="M15" i="33"/>
  <c r="I18" i="35"/>
  <c r="J11" i="34"/>
  <c r="G16" i="33"/>
  <c r="V33" i="33"/>
  <c r="K40" i="34"/>
  <c r="M15" i="31"/>
  <c r="P7" i="31"/>
  <c r="AL19" i="28"/>
  <c r="G33" i="37"/>
  <c r="AJ20" i="32"/>
  <c r="I60" i="34"/>
  <c r="G20" i="28"/>
  <c r="AC83" i="33"/>
  <c r="AI13" i="34"/>
  <c r="AC13" i="31"/>
  <c r="AC7" i="37"/>
  <c r="AL34" i="34"/>
  <c r="R40" i="31"/>
  <c r="T69" i="34"/>
  <c r="Y8" i="31"/>
  <c r="W34" i="35"/>
  <c r="AC15" i="33"/>
  <c r="Y21" i="28"/>
  <c r="Z22" i="26"/>
  <c r="AM34" i="35"/>
  <c r="AJ11" i="30"/>
  <c r="E39" i="31"/>
  <c r="AE7" i="35"/>
  <c r="AB17" i="30"/>
  <c r="AM33" i="34"/>
  <c r="AN68" i="36"/>
  <c r="J17" i="36"/>
  <c r="J16" i="30"/>
  <c r="AH33" i="31"/>
  <c r="AF68" i="30"/>
  <c r="G34" i="32"/>
  <c r="X23" i="35"/>
  <c r="AE16" i="34"/>
  <c r="U19" i="30"/>
  <c r="L60" i="28"/>
  <c r="Q30" i="35"/>
  <c r="U7" i="35"/>
  <c r="K7" i="29"/>
  <c r="S60" i="29"/>
  <c r="F11" i="29"/>
  <c r="R9" i="33"/>
  <c r="AE16" i="32"/>
  <c r="E71" i="30"/>
  <c r="AL20" i="30"/>
  <c r="U69" i="35"/>
  <c r="AI30" i="30"/>
  <c r="S10" i="36"/>
  <c r="AK11" i="31"/>
  <c r="N33" i="37"/>
  <c r="H16" i="27"/>
  <c r="AA9" i="30"/>
  <c r="P8" i="35"/>
  <c r="AI69" i="33"/>
  <c r="T8" i="33"/>
  <c r="AJ39" i="31"/>
  <c r="O15" i="32"/>
  <c r="AH69" i="31"/>
  <c r="I40" i="33"/>
  <c r="P16" i="37"/>
  <c r="Y11" i="32"/>
  <c r="I18" i="38"/>
  <c r="AA26" i="29"/>
  <c r="P70" i="29"/>
  <c r="AL12" i="31"/>
  <c r="R39" i="32"/>
  <c r="AK48" i="34"/>
  <c r="AG16" i="33"/>
  <c r="AN13" i="38"/>
  <c r="AB21" i="31"/>
  <c r="AE69" i="30"/>
  <c r="H25" i="29"/>
  <c r="S23" i="29"/>
  <c r="M11" i="28"/>
  <c r="M22" i="30"/>
  <c r="AA83" i="29"/>
  <c r="AF26" i="31"/>
  <c r="I21" i="33"/>
  <c r="Z33" i="30"/>
  <c r="Z69" i="31"/>
  <c r="Q21" i="22"/>
  <c r="AD12" i="28"/>
  <c r="L7" i="29"/>
  <c r="AE13" i="27"/>
  <c r="W71" i="39"/>
  <c r="W70" i="30"/>
  <c r="AM7" i="35"/>
  <c r="R71" i="29"/>
  <c r="AL48" i="34"/>
  <c r="G48" i="28"/>
  <c r="AK14" i="39"/>
  <c r="G24" i="33"/>
  <c r="AF10" i="34"/>
  <c r="N18" i="28"/>
  <c r="AE22" i="33"/>
  <c r="I23" i="28"/>
  <c r="Z39" i="28"/>
  <c r="V69" i="32"/>
  <c r="Y24" i="27"/>
  <c r="J26" i="26"/>
  <c r="AB19" i="35"/>
  <c r="AC68" i="36"/>
  <c r="R60" i="35"/>
  <c r="F8" i="29"/>
  <c r="AD21" i="34"/>
  <c r="AJ7" i="28"/>
  <c r="Q30" i="32"/>
  <c r="H18" i="34"/>
  <c r="AI24" i="33"/>
  <c r="X21" i="28"/>
  <c r="K11" i="32"/>
  <c r="R83" i="27"/>
  <c r="L60" i="37"/>
  <c r="AK9" i="29"/>
  <c r="T68" i="26"/>
  <c r="AG25" i="22"/>
  <c r="V60" i="35"/>
  <c r="X22" i="32"/>
  <c r="T20" i="35"/>
  <c r="AD17" i="30"/>
  <c r="T30" i="34"/>
  <c r="AF13" i="37"/>
  <c r="AG14" i="36"/>
  <c r="X34" i="33"/>
  <c r="R39" i="35"/>
  <c r="AL33" i="28"/>
  <c r="R22" i="30"/>
  <c r="AK18" i="29"/>
  <c r="AA15" i="34"/>
  <c r="W33" i="34"/>
  <c r="U39" i="23"/>
  <c r="M12" i="34"/>
  <c r="N83" i="31"/>
  <c r="P24" i="33"/>
  <c r="I71" i="27"/>
  <c r="AN21" i="32"/>
  <c r="W68" i="27"/>
  <c r="I71" i="36"/>
  <c r="J17" i="35"/>
  <c r="AA19" i="33"/>
  <c r="AB68" i="27"/>
  <c r="Q16" i="33"/>
  <c r="O33" i="27"/>
  <c r="AM18" i="32"/>
  <c r="AH60" i="33"/>
  <c r="AF11" i="30"/>
  <c r="AM26" i="22"/>
  <c r="AB83" i="38"/>
  <c r="AH19" i="37"/>
  <c r="L39" i="34"/>
  <c r="F12" i="30"/>
  <c r="F68" i="34"/>
  <c r="X83" i="30"/>
  <c r="AI26" i="35"/>
  <c r="Z18" i="30"/>
  <c r="I24" i="29"/>
  <c r="U71" i="33"/>
  <c r="AA7" i="29"/>
  <c r="S12" i="31"/>
  <c r="Z30" i="33"/>
  <c r="AL20" i="33"/>
  <c r="AE34" i="30"/>
  <c r="L19" i="35"/>
  <c r="AL22" i="34"/>
  <c r="Q83" i="35"/>
  <c r="Y48" i="33"/>
  <c r="AB20" i="34"/>
  <c r="Z23" i="32"/>
  <c r="N30" i="29"/>
  <c r="E18" i="32"/>
  <c r="M60" i="32"/>
  <c r="E11" i="34"/>
  <c r="P70" i="30"/>
  <c r="G15" i="34"/>
  <c r="AH26" i="29"/>
  <c r="F12" i="35"/>
  <c r="Z24" i="30"/>
  <c r="X68" i="28"/>
  <c r="J83" i="34"/>
  <c r="L24" i="37"/>
  <c r="E23" i="38"/>
  <c r="Q17" i="35"/>
  <c r="O17" i="34"/>
  <c r="AG8" i="33"/>
  <c r="AG70" i="32"/>
  <c r="L60" i="38"/>
  <c r="AF70" i="39"/>
  <c r="G12" i="35"/>
  <c r="J19" i="37"/>
  <c r="P21" i="35"/>
  <c r="AK17" i="27"/>
  <c r="AN8" i="37"/>
  <c r="J33" i="30"/>
  <c r="J22" i="34"/>
  <c r="AJ19" i="32"/>
  <c r="AI15" i="36"/>
  <c r="I16" i="29"/>
  <c r="Q30" i="36"/>
  <c r="N12" i="29"/>
  <c r="R33" i="35"/>
  <c r="AJ24" i="33"/>
  <c r="I83" i="39"/>
  <c r="AA25" i="32"/>
  <c r="AL22" i="37"/>
  <c r="R21" i="31"/>
  <c r="L12" i="34"/>
  <c r="Z21" i="33"/>
  <c r="Y39" i="31"/>
  <c r="AD12" i="22"/>
  <c r="AL34" i="30"/>
  <c r="S16" i="34"/>
  <c r="AA8" i="34"/>
  <c r="Q15" i="31"/>
  <c r="G14" i="34"/>
  <c r="P17" i="31"/>
  <c r="Y8" i="33"/>
  <c r="K34" i="32"/>
  <c r="R33" i="34"/>
  <c r="Y25" i="33"/>
  <c r="K40" i="39"/>
  <c r="U16" i="32"/>
  <c r="R26" i="31"/>
  <c r="R16" i="29"/>
  <c r="AC23" i="32"/>
  <c r="AM10" i="34"/>
  <c r="Y39" i="38"/>
  <c r="AN16" i="34"/>
  <c r="J40" i="36"/>
  <c r="G18" i="34"/>
  <c r="AN15" i="32"/>
  <c r="N60" i="33"/>
  <c r="AE71" i="30"/>
  <c r="AC39" i="33"/>
  <c r="J25" i="33"/>
  <c r="U69" i="31"/>
  <c r="T19" i="34"/>
  <c r="N18" i="31"/>
  <c r="V25" i="27"/>
  <c r="E10" i="33"/>
  <c r="AJ16" i="34"/>
  <c r="AN19" i="39"/>
  <c r="U10" i="30"/>
  <c r="AF7" i="29"/>
  <c r="AG20" i="31"/>
  <c r="J17" i="34"/>
  <c r="AF17" i="28"/>
  <c r="AG21" i="27"/>
  <c r="M68" i="33"/>
  <c r="E12" i="31"/>
  <c r="K71" i="35"/>
  <c r="Z13" i="35"/>
  <c r="AF11" i="31"/>
  <c r="AN69" i="37"/>
  <c r="K33" i="26"/>
  <c r="Z23" i="37"/>
  <c r="W71" i="26"/>
  <c r="W39" i="26"/>
  <c r="R69" i="35"/>
  <c r="AN71" i="33"/>
  <c r="AM71" i="30"/>
  <c r="L40" i="30"/>
  <c r="X19" i="30"/>
  <c r="H71" i="30"/>
  <c r="N20" i="34"/>
  <c r="AA69" i="34"/>
  <c r="AB19" i="32"/>
  <c r="AB30" i="31"/>
  <c r="AH69" i="27"/>
  <c r="AN12" i="32"/>
  <c r="S8" i="34"/>
  <c r="O83" i="35"/>
  <c r="AN70" i="34"/>
  <c r="Q12" i="34"/>
  <c r="Q19" i="29"/>
  <c r="U26" i="31"/>
  <c r="O60" i="33"/>
  <c r="AK7" i="33"/>
  <c r="AC83" i="34"/>
  <c r="N20" i="32"/>
  <c r="AL48" i="33"/>
  <c r="AH19" i="31"/>
  <c r="X25" i="33"/>
  <c r="AN18" i="30"/>
  <c r="AG83" i="36"/>
  <c r="G68" i="26"/>
  <c r="J19" i="33"/>
  <c r="R14" i="31"/>
  <c r="AN34" i="35"/>
  <c r="R23" i="31"/>
  <c r="G70" i="30"/>
  <c r="W18" i="28"/>
  <c r="I34" i="27"/>
  <c r="AF23" i="23"/>
  <c r="L13" i="28"/>
  <c r="AE18" i="27"/>
  <c r="K23" i="39"/>
  <c r="T15" i="32"/>
  <c r="AH10" i="29"/>
  <c r="H25" i="32"/>
  <c r="AM39" i="31"/>
  <c r="AL39" i="30"/>
  <c r="AH18" i="22"/>
  <c r="AA40" i="29"/>
  <c r="AF24" i="27"/>
  <c r="L13" i="30"/>
  <c r="P9" i="30"/>
  <c r="W18" i="35"/>
  <c r="AM13" i="34"/>
  <c r="L20" i="36"/>
  <c r="AA9" i="36"/>
  <c r="V68" i="26"/>
  <c r="H16" i="33"/>
  <c r="E34" i="33"/>
  <c r="G71" i="30"/>
  <c r="E21" i="36"/>
  <c r="U10" i="32"/>
  <c r="AK15" i="33"/>
  <c r="AC16" i="32"/>
  <c r="X39" i="34"/>
  <c r="X8" i="35"/>
  <c r="Q68" i="30"/>
  <c r="AC22" i="33"/>
  <c r="Z17" i="30"/>
  <c r="AH16" i="36"/>
  <c r="V26" i="32"/>
  <c r="U70" i="32"/>
  <c r="S68" i="30"/>
  <c r="Q39" i="36"/>
  <c r="I34" i="31"/>
  <c r="G71" i="31"/>
  <c r="E83" i="32"/>
  <c r="AA83" i="31"/>
  <c r="AA15" i="30"/>
  <c r="AF11" i="26"/>
  <c r="AE48" i="22"/>
  <c r="AL18" i="30"/>
  <c r="Z16" i="33"/>
  <c r="U69" i="29"/>
  <c r="Q14" i="31"/>
  <c r="AK23" i="32"/>
  <c r="X48" i="22"/>
  <c r="J30" i="31"/>
  <c r="N17" i="35"/>
  <c r="AN17" i="22"/>
  <c r="E22" i="30"/>
  <c r="R48" i="28"/>
  <c r="T11" i="32"/>
  <c r="I25" i="33"/>
  <c r="Q14" i="32"/>
  <c r="F17" i="28"/>
  <c r="AH30" i="30"/>
  <c r="T10" i="29"/>
  <c r="AM34" i="30"/>
  <c r="W22" i="29"/>
  <c r="AA18" i="38"/>
  <c r="AD48" i="32"/>
  <c r="T40" i="39"/>
  <c r="Z68" i="32"/>
  <c r="AM69" i="36"/>
  <c r="K33" i="35"/>
  <c r="AF30" i="36"/>
  <c r="J34" i="32"/>
  <c r="AA69" i="30"/>
  <c r="L70" i="32"/>
  <c r="AJ20" i="31"/>
  <c r="N60" i="30"/>
  <c r="AA10" i="22"/>
  <c r="U34" i="34"/>
  <c r="Z70" i="34"/>
  <c r="AI69" i="26"/>
  <c r="AB7" i="38"/>
  <c r="Q7" i="31"/>
  <c r="AD18" i="29"/>
  <c r="J13" i="29"/>
  <c r="R11" i="37"/>
  <c r="T17" i="29"/>
  <c r="X16" i="30"/>
  <c r="X25" i="22"/>
  <c r="AF14" i="33"/>
  <c r="X22" i="29"/>
  <c r="G71" i="27"/>
  <c r="AC12" i="31"/>
  <c r="AI71" i="33"/>
  <c r="J7" i="36"/>
  <c r="X15" i="29"/>
  <c r="H34" i="34"/>
  <c r="AD69" i="35"/>
  <c r="W26" i="36"/>
  <c r="AN69" i="38"/>
  <c r="S83" i="35"/>
  <c r="W18" i="30"/>
  <c r="Y69" i="35"/>
  <c r="AN71" i="32"/>
  <c r="R69" i="32"/>
  <c r="V68" i="32"/>
  <c r="AK68" i="32"/>
  <c r="AD40" i="30"/>
  <c r="E10" i="26"/>
  <c r="K14" i="33"/>
  <c r="R33" i="33"/>
  <c r="P21" i="34"/>
  <c r="O70" i="30"/>
  <c r="AK12" i="31"/>
  <c r="AM60" i="29"/>
  <c r="AA14" i="31"/>
  <c r="F68" i="31"/>
  <c r="AC13" i="33"/>
  <c r="T34" i="28"/>
  <c r="N10" i="28"/>
  <c r="X8" i="29"/>
  <c r="AB71" i="33"/>
  <c r="AF11" i="23"/>
  <c r="E14" i="34"/>
  <c r="L71" i="28"/>
  <c r="M26" i="33"/>
  <c r="V83" i="28"/>
  <c r="Y21" i="38"/>
  <c r="AK26" i="29"/>
  <c r="AL34" i="37"/>
  <c r="AK10" i="32"/>
  <c r="AK68" i="35"/>
  <c r="I68" i="33"/>
  <c r="AC48" i="32"/>
  <c r="G33" i="34"/>
  <c r="K21" i="28"/>
  <c r="O69" i="34"/>
  <c r="P30" i="27"/>
  <c r="AF12" i="35"/>
  <c r="J9" i="32"/>
  <c r="T17" i="30"/>
  <c r="AD14" i="29"/>
  <c r="AK60" i="39"/>
  <c r="AJ25" i="35"/>
  <c r="AA7" i="28"/>
  <c r="AJ70" i="23"/>
  <c r="AA18" i="29"/>
  <c r="M34" i="26"/>
  <c r="M69" i="23"/>
  <c r="AB22" i="26"/>
  <c r="I11" i="22"/>
  <c r="AI14" i="31"/>
  <c r="P30" i="33"/>
  <c r="K8" i="27"/>
  <c r="AH18" i="32"/>
  <c r="Q33" i="30"/>
  <c r="AN16" i="35"/>
  <c r="H18" i="29"/>
  <c r="F48" i="23"/>
  <c r="X33" i="27"/>
  <c r="R40" i="29"/>
  <c r="AA48" i="27"/>
  <c r="AF17" i="26"/>
  <c r="S15" i="32"/>
  <c r="Q14" i="26"/>
  <c r="AL40" i="29"/>
  <c r="I22" i="37"/>
  <c r="G9" i="32"/>
  <c r="W7" i="32"/>
  <c r="R68" i="31"/>
  <c r="M30" i="31"/>
  <c r="X24" i="36"/>
  <c r="AC70" i="29"/>
  <c r="G12" i="37"/>
  <c r="AM40" i="35"/>
  <c r="U8" i="35"/>
  <c r="X7" i="29"/>
  <c r="AH22" i="33"/>
  <c r="H48" i="30"/>
  <c r="S30" i="36"/>
  <c r="AM23" i="29"/>
  <c r="T20" i="31"/>
  <c r="Y17" i="29"/>
  <c r="AJ9" i="31"/>
  <c r="N17" i="29"/>
  <c r="T16" i="31"/>
  <c r="M23" i="36"/>
  <c r="AA10" i="34"/>
  <c r="V71" i="31"/>
  <c r="Z8" i="33"/>
  <c r="W11" i="30"/>
  <c r="J48" i="36"/>
  <c r="AB12" i="29"/>
  <c r="AB69" i="29"/>
  <c r="AG21" i="28"/>
  <c r="W16" i="34"/>
  <c r="K23" i="30"/>
  <c r="H10" i="30"/>
  <c r="AE40" i="34"/>
  <c r="AC11" i="29"/>
  <c r="I16" i="32"/>
  <c r="W40" i="38"/>
  <c r="O20" i="32"/>
  <c r="O18" i="33"/>
  <c r="AL39" i="33"/>
  <c r="AC9" i="31"/>
  <c r="S69" i="32"/>
  <c r="E60" i="30"/>
  <c r="AE40" i="31"/>
  <c r="H33" i="31"/>
  <c r="N40" i="28"/>
  <c r="AE83" i="33"/>
  <c r="AJ21" i="35"/>
  <c r="H22" i="33"/>
  <c r="AF13" i="32"/>
  <c r="AL24" i="32"/>
  <c r="M26" i="38"/>
  <c r="AJ24" i="37"/>
  <c r="T11" i="38"/>
  <c r="R30" i="36"/>
  <c r="U34" i="29"/>
  <c r="AK22" i="29"/>
  <c r="AK15" i="31"/>
  <c r="U21" i="31"/>
  <c r="AM68" i="27"/>
  <c r="H39" i="27"/>
  <c r="AN39" i="37"/>
  <c r="AM12" i="31"/>
  <c r="H21" i="31"/>
  <c r="E48" i="31"/>
  <c r="R34" i="30"/>
  <c r="S20" i="31"/>
  <c r="T69" i="35"/>
  <c r="W12" i="35"/>
  <c r="AI9" i="30"/>
  <c r="T13" i="31"/>
  <c r="N33" i="30"/>
  <c r="U70" i="30"/>
  <c r="AI69" i="28"/>
  <c r="T60" i="28"/>
  <c r="Q71" i="30"/>
  <c r="E10" i="23"/>
  <c r="M23" i="33"/>
  <c r="AB68" i="33"/>
  <c r="F71" i="35"/>
  <c r="K7" i="22"/>
  <c r="AN33" i="33"/>
  <c r="AM21" i="22"/>
  <c r="P19" i="33"/>
  <c r="AF60" i="35"/>
  <c r="AK71" i="30"/>
  <c r="U9" i="29"/>
  <c r="AD69" i="29"/>
  <c r="AB20" i="33"/>
  <c r="N18" i="29"/>
  <c r="G68" i="29"/>
  <c r="Y20" i="30"/>
  <c r="AD71" i="26"/>
  <c r="G16" i="38"/>
  <c r="Q18" i="29"/>
  <c r="V68" i="35"/>
  <c r="R60" i="27"/>
  <c r="Z40" i="34"/>
  <c r="J10" i="27"/>
  <c r="AB23" i="35"/>
  <c r="U69" i="33"/>
  <c r="AB70" i="37"/>
  <c r="AN60" i="27"/>
  <c r="Z33" i="35"/>
  <c r="AK23" i="27"/>
  <c r="W16" i="36"/>
  <c r="N23" i="30"/>
  <c r="L14" i="28"/>
  <c r="P8" i="26"/>
  <c r="AA7" i="37"/>
  <c r="AE17" i="32"/>
  <c r="J7" i="32"/>
  <c r="H60" i="26"/>
  <c r="X33" i="31"/>
  <c r="M71" i="26"/>
  <c r="V11" i="36"/>
  <c r="P23" i="36"/>
  <c r="AC40" i="33"/>
  <c r="Z11" i="34"/>
  <c r="I9" i="28"/>
  <c r="AC60" i="31"/>
  <c r="J60" i="29"/>
  <c r="F19" i="23"/>
  <c r="AK26" i="31"/>
  <c r="W10" i="27"/>
  <c r="F39" i="37"/>
  <c r="AI23" i="31"/>
  <c r="K71" i="31"/>
  <c r="AJ69" i="29"/>
  <c r="R21" i="30"/>
  <c r="AI33" i="28"/>
  <c r="G8" i="35"/>
  <c r="AM8" i="31"/>
  <c r="S69" i="34"/>
  <c r="Q48" i="28"/>
  <c r="R39" i="33"/>
  <c r="AM33" i="28"/>
  <c r="L71" i="36"/>
  <c r="I11" i="32"/>
  <c r="AD24" i="30"/>
  <c r="X9" i="26"/>
  <c r="AD30" i="33"/>
  <c r="R34" i="36"/>
  <c r="H69" i="34"/>
  <c r="P22" i="31"/>
  <c r="AM8" i="33"/>
  <c r="AB14" i="34"/>
  <c r="W30" i="33"/>
  <c r="J15" i="33"/>
  <c r="E69" i="32"/>
  <c r="M15" i="28"/>
  <c r="Y70" i="32"/>
  <c r="AI24" i="28"/>
  <c r="AA71" i="33"/>
  <c r="AF24" i="33"/>
  <c r="W30" i="27"/>
  <c r="AN21" i="35"/>
  <c r="AC34" i="34"/>
  <c r="AB23" i="36"/>
  <c r="V39" i="30"/>
  <c r="AH33" i="34"/>
  <c r="R18" i="29"/>
  <c r="E68" i="32"/>
  <c r="L83" i="35"/>
  <c r="P17" i="32"/>
  <c r="F25" i="33"/>
  <c r="J60" i="31"/>
  <c r="L25" i="32"/>
  <c r="AE83" i="30"/>
  <c r="R25" i="35"/>
  <c r="AK34" i="35"/>
  <c r="AG19" i="30"/>
  <c r="AG40" i="34"/>
  <c r="Q34" i="36"/>
  <c r="AM11" i="34"/>
  <c r="S33" i="35"/>
  <c r="AG71" i="36"/>
  <c r="H11" i="34"/>
  <c r="Z83" i="36"/>
  <c r="AN68" i="37"/>
  <c r="Q71" i="38"/>
  <c r="I14" i="33"/>
  <c r="W26" i="27"/>
  <c r="AJ40" i="30"/>
  <c r="AJ70" i="28"/>
  <c r="E71" i="35"/>
  <c r="R7" i="23"/>
  <c r="J14" i="29"/>
  <c r="S33" i="32"/>
  <c r="AA33" i="35"/>
  <c r="H26" i="30"/>
  <c r="Z70" i="33"/>
  <c r="J33" i="29"/>
  <c r="O9" i="29"/>
  <c r="E68" i="36"/>
  <c r="L26" i="34"/>
  <c r="AI18" i="34"/>
  <c r="AB68" i="39"/>
  <c r="AI7" i="34"/>
  <c r="AL83" i="36"/>
  <c r="AF17" i="31"/>
  <c r="R70" i="36"/>
  <c r="R24" i="30"/>
  <c r="Z16" i="34"/>
  <c r="E12" i="33"/>
  <c r="H69" i="35"/>
  <c r="O69" i="32"/>
  <c r="AH11" i="35"/>
  <c r="S17" i="31"/>
  <c r="X60" i="36"/>
  <c r="AF10" i="36"/>
  <c r="E33" i="34"/>
  <c r="L24" i="30"/>
  <c r="AN39" i="33"/>
  <c r="AG12" i="30"/>
  <c r="J24" i="32"/>
  <c r="H24" i="35"/>
  <c r="K60" i="31"/>
  <c r="G15" i="29"/>
  <c r="Q8" i="34"/>
  <c r="AB21" i="34"/>
  <c r="J83" i="36"/>
  <c r="J40" i="34"/>
  <c r="AN22" i="34"/>
  <c r="AA16" i="33"/>
  <c r="H12" i="34"/>
  <c r="AB25" i="34"/>
  <c r="H40" i="34"/>
  <c r="AI7" i="29"/>
  <c r="AD17" i="34"/>
  <c r="V26" i="29"/>
  <c r="AG30" i="30"/>
  <c r="U71" i="36"/>
  <c r="AD34" i="30"/>
  <c r="AK25" i="28"/>
  <c r="Y71" i="39"/>
  <c r="Y40" i="32"/>
  <c r="N34" i="32"/>
  <c r="R24" i="32"/>
  <c r="T18" i="32"/>
  <c r="AK48" i="35"/>
  <c r="R34" i="33"/>
  <c r="X40" i="35"/>
  <c r="X21" i="32"/>
  <c r="S18" i="33"/>
  <c r="R10" i="32"/>
  <c r="AK13" i="35"/>
  <c r="AL71" i="31"/>
  <c r="Q40" i="35"/>
  <c r="AN18" i="27"/>
  <c r="AL18" i="39"/>
  <c r="H17" i="34"/>
  <c r="L71" i="33"/>
  <c r="G30" i="32"/>
  <c r="AG69" i="33"/>
  <c r="F83" i="34"/>
  <c r="H16" i="34"/>
  <c r="Z16" i="35"/>
  <c r="F10" i="33"/>
  <c r="AA33" i="32"/>
  <c r="F10" i="32"/>
  <c r="Q17" i="32"/>
  <c r="H15" i="36"/>
  <c r="T25" i="32"/>
  <c r="AE68" i="29"/>
  <c r="H26" i="33"/>
  <c r="X23" i="32"/>
  <c r="G19" i="35"/>
  <c r="AM13" i="30"/>
  <c r="T10" i="31"/>
  <c r="F71" i="30"/>
  <c r="P16" i="30"/>
  <c r="AJ9" i="37"/>
  <c r="AD69" i="33"/>
  <c r="U17" i="31"/>
  <c r="E25" i="29"/>
  <c r="AC16" i="31"/>
  <c r="AA24" i="38"/>
  <c r="AN21" i="31"/>
  <c r="AB24" i="29"/>
  <c r="AE39" i="32"/>
  <c r="H69" i="28"/>
  <c r="T18" i="34"/>
  <c r="K34" i="33"/>
  <c r="AD34" i="32"/>
  <c r="N40" i="30"/>
  <c r="S24" i="31"/>
  <c r="AF60" i="30"/>
  <c r="K48" i="35"/>
  <c r="AL83" i="29"/>
  <c r="E71" i="29"/>
  <c r="AN25" i="33"/>
  <c r="Y19" i="35"/>
  <c r="O20" i="31"/>
  <c r="AA11" i="36"/>
  <c r="E26" i="36"/>
  <c r="H17" i="32"/>
  <c r="V33" i="34"/>
  <c r="AA39" i="30"/>
  <c r="K69" i="35"/>
  <c r="Q26" i="30"/>
  <c r="X14" i="33"/>
  <c r="AA24" i="32"/>
  <c r="AG8" i="22"/>
  <c r="P14" i="35"/>
  <c r="N30" i="33"/>
  <c r="I68" i="28"/>
  <c r="T9" i="29"/>
  <c r="Z10" i="29"/>
  <c r="S13" i="34"/>
  <c r="AH25" i="37"/>
  <c r="N25" i="35"/>
  <c r="X11" i="30"/>
  <c r="AL40" i="34"/>
  <c r="V60" i="34"/>
  <c r="N23" i="33"/>
  <c r="E40" i="32"/>
  <c r="X21" i="30"/>
  <c r="K34" i="31"/>
  <c r="I14" i="29"/>
  <c r="AH23" i="34"/>
  <c r="AI16" i="33"/>
  <c r="AL70" i="27"/>
  <c r="P39" i="33"/>
  <c r="E24" i="31"/>
  <c r="E24" i="30"/>
  <c r="AD15" i="33"/>
  <c r="J25" i="28"/>
  <c r="AF39" i="32"/>
  <c r="W9" i="30"/>
  <c r="AH26" i="34"/>
  <c r="K13" i="35"/>
  <c r="M20" i="23"/>
  <c r="Q12" i="30"/>
  <c r="F21" i="30"/>
  <c r="K23" i="31"/>
  <c r="Z8" i="29"/>
  <c r="T23" i="31"/>
  <c r="J8" i="34"/>
  <c r="AD39" i="33"/>
  <c r="AG30" i="31"/>
  <c r="Y33" i="34"/>
  <c r="O19" i="26"/>
  <c r="AN21" i="36"/>
  <c r="AE15" i="32"/>
  <c r="J30" i="26"/>
  <c r="K17" i="28"/>
  <c r="I48" i="38"/>
  <c r="AI33" i="31"/>
  <c r="AB39" i="33"/>
  <c r="AI10" i="28"/>
  <c r="H14" i="35"/>
  <c r="Z26" i="32"/>
  <c r="R48" i="31"/>
  <c r="L34" i="35"/>
  <c r="F17" i="31"/>
  <c r="T60" i="31"/>
  <c r="AA9" i="22"/>
  <c r="Y26" i="22"/>
  <c r="J25" i="36"/>
  <c r="R12" i="26"/>
  <c r="Y39" i="33"/>
  <c r="G30" i="29"/>
  <c r="AI23" i="36"/>
  <c r="AA33" i="33"/>
  <c r="AC8" i="34"/>
  <c r="AM69" i="35"/>
  <c r="AF83" i="30"/>
  <c r="J18" i="34"/>
  <c r="O83" i="31"/>
  <c r="S22" i="35"/>
  <c r="AH19" i="35"/>
  <c r="AL34" i="31"/>
  <c r="AG48" i="34"/>
  <c r="Z21" i="31"/>
  <c r="AI30" i="29"/>
  <c r="V25" i="33"/>
  <c r="AE17" i="30"/>
  <c r="AC30" i="33"/>
  <c r="Z33" i="32"/>
  <c r="J15" i="30"/>
  <c r="Q34" i="32"/>
  <c r="U34" i="35"/>
  <c r="V9" i="28"/>
  <c r="T40" i="36"/>
  <c r="AI34" i="32"/>
  <c r="AG48" i="32"/>
  <c r="G9" i="30"/>
  <c r="AE25" i="35"/>
  <c r="M33" i="29"/>
  <c r="W25" i="36"/>
  <c r="J30" i="36"/>
  <c r="AC17" i="30"/>
  <c r="F83" i="28"/>
  <c r="AG18" i="27"/>
  <c r="T69" i="31"/>
  <c r="K33" i="31"/>
  <c r="Q23" i="33"/>
  <c r="W60" i="32"/>
  <c r="W83" i="34"/>
  <c r="AC25" i="31"/>
  <c r="AN48" i="27"/>
  <c r="AL70" i="23"/>
  <c r="AK9" i="36"/>
  <c r="R40" i="30"/>
  <c r="F71" i="29"/>
  <c r="AB33" i="32"/>
  <c r="AA68" i="37"/>
  <c r="E16" i="23"/>
  <c r="AL23" i="30"/>
  <c r="AN14" i="33"/>
  <c r="J18" i="36"/>
  <c r="X69" i="32"/>
  <c r="W12" i="30"/>
  <c r="AJ71" i="34"/>
  <c r="AL26" i="30"/>
  <c r="Q12" i="38"/>
  <c r="R12" i="31"/>
  <c r="V70" i="34"/>
  <c r="AK71" i="28"/>
  <c r="V25" i="34"/>
  <c r="N33" i="28"/>
  <c r="X15" i="36"/>
  <c r="I60" i="29"/>
  <c r="AN34" i="27"/>
  <c r="S34" i="29"/>
  <c r="AF21" i="30"/>
  <c r="AG25" i="29"/>
  <c r="AB34" i="28"/>
  <c r="AI68" i="26"/>
  <c r="AI40" i="30"/>
  <c r="AI69" i="31"/>
  <c r="I9" i="29"/>
  <c r="N12" i="30"/>
  <c r="AM48" i="26"/>
  <c r="AM39" i="32"/>
  <c r="AA23" i="22"/>
  <c r="AH68" i="22"/>
  <c r="W69" i="33"/>
  <c r="K33" i="38"/>
  <c r="I21" i="26"/>
  <c r="O34" i="32"/>
  <c r="AH60" i="30"/>
  <c r="AL20" i="37"/>
  <c r="AN69" i="31"/>
  <c r="W48" i="35"/>
  <c r="M15" i="35"/>
  <c r="AK83" i="28"/>
  <c r="AE60" i="37"/>
  <c r="S21" i="32"/>
  <c r="AD24" i="32"/>
  <c r="F24" i="26"/>
  <c r="I69" i="31"/>
  <c r="W15" i="23"/>
  <c r="AN17" i="32"/>
  <c r="I8" i="32"/>
  <c r="AE16" i="30"/>
  <c r="L22" i="28"/>
  <c r="AD13" i="27"/>
  <c r="U7" i="31"/>
  <c r="O69" i="28"/>
  <c r="AE7" i="23"/>
  <c r="Y40" i="33"/>
  <c r="G12" i="31"/>
  <c r="J19" i="29"/>
  <c r="AD68" i="26"/>
  <c r="S19" i="30"/>
  <c r="AK21" i="39"/>
  <c r="AC13" i="22"/>
  <c r="AJ9" i="33"/>
  <c r="E17" i="32"/>
  <c r="T26" i="33"/>
  <c r="E19" i="34"/>
  <c r="AL10" i="32"/>
  <c r="AI21" i="32"/>
  <c r="Z19" i="33"/>
  <c r="P69" i="37"/>
  <c r="F83" i="32"/>
  <c r="S70" i="36"/>
  <c r="AI69" i="32"/>
  <c r="O23" i="34"/>
  <c r="AN19" i="34"/>
  <c r="R10" i="35"/>
  <c r="AN17" i="34"/>
  <c r="AI20" i="34"/>
  <c r="AJ7" i="30"/>
  <c r="S23" i="28"/>
  <c r="T22" i="26"/>
  <c r="AJ11" i="33"/>
  <c r="I7" i="29"/>
  <c r="AK69" i="30"/>
  <c r="AB34" i="33"/>
  <c r="AB26" i="28"/>
  <c r="T68" i="31"/>
  <c r="AL33" i="29"/>
  <c r="AL68" i="26"/>
  <c r="AF9" i="26"/>
  <c r="Z22" i="23"/>
  <c r="S12" i="30"/>
  <c r="K60" i="30"/>
  <c r="AJ70" i="33"/>
  <c r="Q48" i="32"/>
  <c r="AL30" i="23"/>
  <c r="Q13" i="31"/>
  <c r="AJ13" i="31"/>
  <c r="O48" i="26"/>
  <c r="J60" i="35"/>
  <c r="AH16" i="31"/>
  <c r="W26" i="33"/>
  <c r="P26" i="29"/>
  <c r="Q15" i="33"/>
  <c r="AB69" i="31"/>
  <c r="U30" i="33"/>
  <c r="I17" i="30"/>
  <c r="AG39" i="28"/>
  <c r="X39" i="23"/>
  <c r="H23" i="31"/>
  <c r="I10" i="28"/>
  <c r="O25" i="27"/>
  <c r="AG9" i="31"/>
  <c r="Q24" i="33"/>
  <c r="G19" i="28"/>
  <c r="M8" i="36"/>
  <c r="AK83" i="27"/>
  <c r="H48" i="29"/>
  <c r="AB20" i="30"/>
  <c r="AK17" i="30"/>
  <c r="X33" i="30"/>
  <c r="AG22" i="32"/>
  <c r="E83" i="34"/>
  <c r="K68" i="29"/>
  <c r="AD30" i="23"/>
  <c r="Z8" i="27"/>
  <c r="F22" i="26"/>
  <c r="L20" i="30"/>
  <c r="L69" i="30"/>
  <c r="O22" i="30"/>
  <c r="AA14" i="29"/>
  <c r="AA30" i="28"/>
  <c r="W22" i="26"/>
  <c r="AN9" i="22"/>
  <c r="T7" i="29"/>
  <c r="AJ34" i="29"/>
  <c r="I10" i="26"/>
  <c r="N19" i="22"/>
  <c r="U69" i="22"/>
  <c r="O18" i="27"/>
  <c r="AC18" i="28"/>
  <c r="X30" i="29"/>
  <c r="G70" i="33"/>
  <c r="G69" i="33"/>
  <c r="Q11" i="28"/>
  <c r="AK39" i="30"/>
  <c r="AG33" i="34"/>
  <c r="M17" i="37"/>
  <c r="V40" i="31"/>
  <c r="E15" i="29"/>
  <c r="AI22" i="31"/>
  <c r="Q13" i="26"/>
  <c r="S33" i="33"/>
  <c r="T21" i="34"/>
  <c r="AE12" i="33"/>
  <c r="AK26" i="36"/>
  <c r="AG19" i="32"/>
  <c r="I25" i="35"/>
  <c r="AC70" i="36"/>
  <c r="I18" i="32"/>
  <c r="AG60" i="22"/>
  <c r="AH20" i="29"/>
  <c r="AD21" i="28"/>
  <c r="AE7" i="30"/>
  <c r="I39" i="22"/>
  <c r="AN40" i="22"/>
  <c r="X34" i="32"/>
  <c r="X69" i="31"/>
  <c r="AL26" i="37"/>
  <c r="S70" i="33"/>
  <c r="Y17" i="31"/>
  <c r="AB70" i="30"/>
  <c r="AF9" i="32"/>
  <c r="H39" i="32"/>
  <c r="AD60" i="29"/>
  <c r="M10" i="31"/>
  <c r="O26" i="36"/>
  <c r="E24" i="26"/>
  <c r="AM71" i="31"/>
  <c r="V69" i="22"/>
  <c r="T26" i="26"/>
  <c r="AM83" i="27"/>
  <c r="AI12" i="33"/>
  <c r="P23" i="32"/>
  <c r="AI60" i="33"/>
  <c r="AD33" i="27"/>
  <c r="AJ71" i="28"/>
  <c r="H16" i="28"/>
  <c r="AA34" i="22"/>
  <c r="AC40" i="23"/>
  <c r="AI21" i="31"/>
  <c r="N69" i="26"/>
  <c r="AF16" i="26"/>
  <c r="P39" i="23"/>
  <c r="T9" i="33"/>
  <c r="V16" i="30"/>
  <c r="AH16" i="27"/>
  <c r="AL30" i="29"/>
  <c r="AL18" i="34"/>
  <c r="P21" i="28"/>
  <c r="H16" i="31"/>
  <c r="H69" i="31"/>
  <c r="H8" i="27"/>
  <c r="AC24" i="32"/>
  <c r="AE23" i="23"/>
  <c r="Q17" i="36"/>
  <c r="AB68" i="30"/>
  <c r="AA60" i="28"/>
  <c r="AK48" i="33"/>
  <c r="G25" i="32"/>
  <c r="AG14" i="23"/>
  <c r="AH21" i="31"/>
  <c r="W22" i="32"/>
  <c r="H70" i="33"/>
  <c r="S14" i="34"/>
  <c r="AB14" i="35"/>
  <c r="AG70" i="33"/>
  <c r="T20" i="28"/>
  <c r="AG13" i="29"/>
  <c r="AH33" i="30"/>
  <c r="AM10" i="36"/>
  <c r="V13" i="36"/>
  <c r="X69" i="30"/>
  <c r="AI34" i="31"/>
  <c r="AD23" i="30"/>
  <c r="U48" i="27"/>
  <c r="AI14" i="29"/>
  <c r="W33" i="31"/>
  <c r="AM23" i="34"/>
  <c r="AB9" i="32"/>
  <c r="AG21" i="26"/>
  <c r="AK33" i="28"/>
  <c r="L9" i="33"/>
  <c r="AJ25" i="26"/>
  <c r="AL26" i="33"/>
  <c r="E22" i="28"/>
  <c r="Y15" i="33"/>
  <c r="K20" i="34"/>
  <c r="I21" i="23"/>
  <c r="AE11" i="34"/>
  <c r="O33" i="33"/>
  <c r="AK83" i="29"/>
  <c r="H26" i="27"/>
  <c r="R21" i="26"/>
  <c r="N21" i="36"/>
  <c r="U60" i="36"/>
  <c r="AH34" i="22"/>
  <c r="E14" i="30"/>
  <c r="M34" i="31"/>
  <c r="X18" i="27"/>
  <c r="K13" i="29"/>
  <c r="AD20" i="22"/>
  <c r="K8" i="28"/>
  <c r="AN10" i="27"/>
  <c r="K68" i="28"/>
  <c r="AM22" i="22"/>
  <c r="E34" i="31"/>
  <c r="Y14" i="22"/>
  <c r="F12" i="32"/>
  <c r="AJ18" i="37"/>
  <c r="AB71" i="31"/>
  <c r="W26" i="28"/>
  <c r="AG33" i="22"/>
  <c r="F34" i="30"/>
  <c r="AJ17" i="29"/>
  <c r="AB12" i="23"/>
  <c r="R11" i="26"/>
  <c r="AE48" i="34"/>
  <c r="AN24" i="30"/>
  <c r="N30" i="26"/>
  <c r="Z22" i="32"/>
  <c r="X17" i="28"/>
  <c r="AH7" i="36"/>
  <c r="AF70" i="31"/>
  <c r="H15" i="26"/>
  <c r="AF10" i="35"/>
  <c r="N13" i="35"/>
  <c r="AB14" i="28"/>
  <c r="U10" i="29"/>
  <c r="K18" i="28"/>
  <c r="AG8" i="30"/>
  <c r="W40" i="29"/>
  <c r="T20" i="30"/>
  <c r="O10" i="30"/>
  <c r="Q48" i="31"/>
  <c r="AH20" i="27"/>
  <c r="T16" i="34"/>
  <c r="Q11" i="23"/>
  <c r="T7" i="28"/>
  <c r="AB30" i="32"/>
  <c r="AA18" i="23"/>
  <c r="AA40" i="26"/>
  <c r="X7" i="33"/>
  <c r="G25" i="29"/>
  <c r="Q40" i="32"/>
  <c r="S71" i="22"/>
  <c r="T34" i="32"/>
  <c r="O33" i="29"/>
  <c r="Y25" i="31"/>
  <c r="K21" i="33"/>
  <c r="S25" i="29"/>
  <c r="P39" i="27"/>
  <c r="E33" i="33"/>
  <c r="T22" i="28"/>
  <c r="AD13" i="34"/>
  <c r="AN16" i="28"/>
  <c r="Z20" i="26"/>
  <c r="J13" i="31"/>
  <c r="M12" i="31"/>
  <c r="E9" i="27"/>
  <c r="F60" i="30"/>
  <c r="O24" i="33"/>
  <c r="X71" i="33"/>
  <c r="Y34" i="30"/>
  <c r="U12" i="26"/>
  <c r="F16" i="22"/>
  <c r="X18" i="22"/>
  <c r="Z34" i="26"/>
  <c r="AK48" i="22"/>
  <c r="AG71" i="30"/>
  <c r="U40" i="31"/>
  <c r="AJ10" i="34"/>
  <c r="V24" i="27"/>
  <c r="R19" i="34"/>
  <c r="I60" i="31"/>
  <c r="O71" i="28"/>
  <c r="S30" i="30"/>
  <c r="U34" i="32"/>
  <c r="AF83" i="33"/>
  <c r="K14" i="30"/>
  <c r="AM24" i="32"/>
  <c r="F8" i="30"/>
  <c r="N48" i="30"/>
  <c r="V10" i="34"/>
  <c r="AN8" i="27"/>
  <c r="AH21" i="33"/>
  <c r="F33" i="29"/>
  <c r="Z71" i="29"/>
  <c r="O40" i="34"/>
  <c r="G69" i="35"/>
  <c r="AJ69" i="30"/>
  <c r="M22" i="26"/>
  <c r="F12" i="31"/>
  <c r="T23" i="32"/>
  <c r="F83" i="33"/>
  <c r="I68" i="31"/>
  <c r="E22" i="22"/>
  <c r="V30" i="34"/>
  <c r="I39" i="33"/>
  <c r="M7" i="22"/>
  <c r="N26" i="32"/>
  <c r="AK17" i="33"/>
  <c r="R71" i="30"/>
  <c r="AI22" i="26"/>
  <c r="AE34" i="22"/>
  <c r="AE30" i="33"/>
  <c r="AH68" i="33"/>
  <c r="O48" i="23"/>
  <c r="AE21" i="30"/>
  <c r="Y15" i="35"/>
  <c r="AM19" i="30"/>
  <c r="AD16" i="28"/>
  <c r="K23" i="23"/>
  <c r="E22" i="31"/>
  <c r="R21" i="28"/>
  <c r="F25" i="23"/>
  <c r="AK39" i="32"/>
  <c r="E68" i="30"/>
  <c r="AG60" i="29"/>
  <c r="Z71" i="28"/>
  <c r="AE19" i="26"/>
  <c r="AH14" i="32"/>
  <c r="AG48" i="27"/>
  <c r="Z12" i="28"/>
  <c r="AL15" i="22"/>
  <c r="Q14" i="29"/>
  <c r="T24" i="38"/>
  <c r="W40" i="30"/>
  <c r="AD8" i="37"/>
  <c r="O39" i="32"/>
  <c r="S48" i="27"/>
  <c r="Q10" i="33"/>
  <c r="T20" i="23"/>
  <c r="R83" i="29"/>
  <c r="AH19" i="38"/>
  <c r="E21" i="33"/>
  <c r="P7" i="36"/>
  <c r="G16" i="34"/>
  <c r="AB70" i="29"/>
  <c r="AN71" i="31"/>
  <c r="N60" i="35"/>
  <c r="R30" i="27"/>
  <c r="AE23" i="29"/>
  <c r="K68" i="31"/>
  <c r="G83" i="31"/>
  <c r="AJ26" i="27"/>
  <c r="AA8" i="31"/>
  <c r="Z20" i="34"/>
  <c r="AF15" i="38"/>
  <c r="M30" i="32"/>
  <c r="AI9" i="28"/>
  <c r="AB13" i="30"/>
  <c r="AH23" i="35"/>
  <c r="AD40" i="31"/>
  <c r="I34" i="28"/>
  <c r="N34" i="28"/>
  <c r="K23" i="34"/>
  <c r="AM48" i="28"/>
  <c r="U8" i="28"/>
  <c r="V19" i="33"/>
  <c r="AD83" i="32"/>
  <c r="AF17" i="34"/>
  <c r="AH13" i="29"/>
  <c r="Z71" i="30"/>
  <c r="T14" i="29"/>
  <c r="W9" i="34"/>
  <c r="I40" i="22"/>
  <c r="F33" i="33"/>
  <c r="AE20" i="30"/>
  <c r="O12" i="26"/>
  <c r="AM24" i="29"/>
  <c r="AD19" i="32"/>
  <c r="H17" i="31"/>
  <c r="AI20" i="32"/>
  <c r="N23" i="34"/>
  <c r="X14" i="32"/>
  <c r="AF68" i="29"/>
  <c r="AG7" i="22"/>
  <c r="AN68" i="27"/>
  <c r="H15" i="34"/>
  <c r="J30" i="29"/>
  <c r="P14" i="28"/>
  <c r="AC48" i="31"/>
  <c r="S69" i="31"/>
  <c r="L17" i="27"/>
  <c r="E23" i="26"/>
  <c r="Y34" i="28"/>
  <c r="AE24" i="31"/>
  <c r="P12" i="23"/>
  <c r="U30" i="36"/>
  <c r="AE22" i="31"/>
  <c r="AI69" i="29"/>
  <c r="I83" i="31"/>
  <c r="AE24" i="27"/>
  <c r="AE11" i="30"/>
  <c r="AM15" i="28"/>
  <c r="G21" i="26"/>
  <c r="AB34" i="22"/>
  <c r="M14" i="22"/>
  <c r="G8" i="36"/>
  <c r="AA14" i="28"/>
  <c r="Y25" i="27"/>
  <c r="AF8" i="30"/>
  <c r="N19" i="30"/>
  <c r="Q22" i="29"/>
  <c r="V13" i="32"/>
  <c r="K16" i="35"/>
  <c r="AI25" i="34"/>
  <c r="AK70" i="29"/>
  <c r="AH39" i="28"/>
  <c r="L68" i="28"/>
  <c r="S14" i="33"/>
  <c r="W68" i="35"/>
  <c r="AK39" i="23"/>
  <c r="W18" i="23"/>
  <c r="U71" i="35"/>
  <c r="AF14" i="31"/>
  <c r="P48" i="26"/>
  <c r="AK39" i="34"/>
  <c r="S33" i="31"/>
  <c r="M14" i="33"/>
  <c r="AN24" i="29"/>
  <c r="Y18" i="26"/>
  <c r="AC34" i="30"/>
  <c r="F17" i="33"/>
  <c r="L9" i="29"/>
  <c r="AC48" i="26"/>
  <c r="AH18" i="26"/>
  <c r="W26" i="32"/>
  <c r="H70" i="27"/>
  <c r="R69" i="27"/>
  <c r="X24" i="30"/>
  <c r="Z12" i="29"/>
  <c r="AH34" i="27"/>
  <c r="AF48" i="28"/>
  <c r="AJ60" i="26"/>
  <c r="H12" i="35"/>
  <c r="U40" i="28"/>
  <c r="R83" i="26"/>
  <c r="AH23" i="30"/>
  <c r="AL16" i="33"/>
  <c r="H9" i="26"/>
  <c r="S10" i="23"/>
  <c r="O7" i="23"/>
  <c r="AD26" i="26"/>
  <c r="AA39" i="27"/>
  <c r="AF19" i="28"/>
  <c r="S22" i="23"/>
  <c r="AM7" i="28"/>
  <c r="W19" i="30"/>
  <c r="I16" i="30"/>
  <c r="O17" i="33"/>
  <c r="AJ39" i="32"/>
  <c r="F40" i="30"/>
  <c r="O7" i="32"/>
  <c r="AF7" i="32"/>
  <c r="AA11" i="29"/>
  <c r="J71" i="35"/>
  <c r="S11" i="30"/>
  <c r="AF24" i="32"/>
  <c r="AG68" i="30"/>
  <c r="Q14" i="33"/>
  <c r="X16" i="33"/>
  <c r="AD48" i="31"/>
  <c r="AK13" i="31"/>
  <c r="J11" i="36"/>
  <c r="R14" i="28"/>
  <c r="J12" i="34"/>
  <c r="X70" i="22"/>
  <c r="AL69" i="28"/>
  <c r="M70" i="29"/>
  <c r="P40" i="28"/>
  <c r="O48" i="36"/>
  <c r="AD22" i="27"/>
  <c r="AG71" i="32"/>
  <c r="P71" i="34"/>
  <c r="AK21" i="23"/>
  <c r="Q8" i="33"/>
  <c r="L48" i="27"/>
  <c r="P9" i="34"/>
  <c r="K17" i="31"/>
  <c r="S30" i="28"/>
  <c r="H33" i="30"/>
  <c r="T40" i="34"/>
  <c r="Z15" i="22"/>
  <c r="AJ20" i="36"/>
  <c r="AD24" i="26"/>
  <c r="W19" i="22"/>
  <c r="AC9" i="33"/>
  <c r="U20" i="27"/>
  <c r="X48" i="33"/>
  <c r="J21" i="29"/>
  <c r="I16" i="28"/>
  <c r="E83" i="33"/>
  <c r="W34" i="23"/>
  <c r="AI11" i="28"/>
  <c r="AH19" i="29"/>
  <c r="AH18" i="29"/>
  <c r="AD9" i="30"/>
  <c r="AH39" i="30"/>
  <c r="H8" i="32"/>
  <c r="V16" i="29"/>
  <c r="AG9" i="27"/>
  <c r="H39" i="22"/>
  <c r="J9" i="28"/>
  <c r="P68" i="30"/>
  <c r="AM24" i="23"/>
  <c r="W39" i="22"/>
  <c r="AN39" i="23"/>
  <c r="AC21" i="22"/>
  <c r="AB40" i="30"/>
  <c r="AM71" i="26"/>
  <c r="V24" i="34"/>
  <c r="AB15" i="34"/>
  <c r="AH26" i="23"/>
  <c r="AA48" i="31"/>
  <c r="AG39" i="33"/>
  <c r="Y10" i="28"/>
  <c r="O13" i="34"/>
  <c r="F10" i="23"/>
  <c r="AI18" i="36"/>
  <c r="AD16" i="32"/>
  <c r="O71" i="23"/>
  <c r="F24" i="33"/>
  <c r="AF10" i="29"/>
  <c r="AI19" i="29"/>
  <c r="R83" i="31"/>
  <c r="AA34" i="30"/>
  <c r="Z19" i="28"/>
  <c r="AM22" i="28"/>
  <c r="AL71" i="23"/>
  <c r="G60" i="31"/>
  <c r="T23" i="34"/>
  <c r="Q20" i="30"/>
  <c r="H39" i="28"/>
  <c r="AJ26" i="30"/>
  <c r="AB39" i="29"/>
  <c r="K33" i="30"/>
  <c r="X68" i="30"/>
  <c r="E14" i="35"/>
  <c r="AH10" i="36"/>
  <c r="E39" i="26"/>
  <c r="F70" i="30"/>
  <c r="L19" i="27"/>
  <c r="I19" i="23"/>
  <c r="R33" i="26"/>
  <c r="G25" i="22"/>
  <c r="X25" i="35"/>
  <c r="P11" i="32"/>
  <c r="AE11" i="22"/>
  <c r="P48" i="35"/>
  <c r="AA22" i="26"/>
  <c r="AN40" i="26"/>
  <c r="J9" i="29"/>
  <c r="S23" i="22"/>
  <c r="AN9" i="28"/>
  <c r="AG68" i="35"/>
  <c r="AL30" i="26"/>
  <c r="P15" i="34"/>
  <c r="AI83" i="26"/>
  <c r="Y48" i="35"/>
  <c r="V48" i="34"/>
  <c r="W34" i="30"/>
  <c r="AE15" i="29"/>
  <c r="L11" i="28"/>
  <c r="AH20" i="33"/>
  <c r="AJ21" i="27"/>
  <c r="AH15" i="28"/>
  <c r="AC23" i="27"/>
  <c r="V30" i="29"/>
  <c r="S23" i="26"/>
  <c r="I20" i="29"/>
  <c r="S48" i="35"/>
  <c r="Q21" i="34"/>
  <c r="S17" i="28"/>
  <c r="AN19" i="23"/>
  <c r="AL13" i="23"/>
  <c r="Y68" i="32"/>
  <c r="AB12" i="37"/>
  <c r="AA8" i="27"/>
  <c r="F18" i="34"/>
  <c r="Z24" i="36"/>
  <c r="L19" i="30"/>
  <c r="Q26" i="29"/>
  <c r="N16" i="38"/>
  <c r="G25" i="30"/>
  <c r="AD13" i="29"/>
  <c r="F22" i="30"/>
  <c r="R20" i="37"/>
  <c r="J10" i="34"/>
  <c r="K70" i="28"/>
  <c r="N13" i="30"/>
  <c r="T48" i="34"/>
  <c r="S22" i="31"/>
  <c r="AN25" i="32"/>
  <c r="O21" i="26"/>
  <c r="AB17" i="34"/>
  <c r="Y71" i="27"/>
  <c r="P16" i="31"/>
  <c r="AB21" i="27"/>
  <c r="AH17" i="31"/>
  <c r="AL14" i="29"/>
  <c r="S83" i="32"/>
  <c r="X10" i="33"/>
  <c r="M40" i="33"/>
  <c r="AN19" i="28"/>
  <c r="AL25" i="31"/>
  <c r="G23" i="27"/>
  <c r="Q22" i="33"/>
  <c r="S15" i="30"/>
  <c r="AM40" i="28"/>
  <c r="F24" i="27"/>
  <c r="AH34" i="31"/>
  <c r="S22" i="27"/>
  <c r="F14" i="28"/>
  <c r="Z15" i="28"/>
  <c r="P10" i="34"/>
  <c r="I8" i="34"/>
  <c r="Z48" i="32"/>
  <c r="W25" i="33"/>
  <c r="T60" i="35"/>
  <c r="U14" i="35"/>
  <c r="R71" i="32"/>
  <c r="AN13" i="28"/>
  <c r="F24" i="32"/>
  <c r="I25" i="23"/>
  <c r="P48" i="29"/>
  <c r="R71" i="28"/>
  <c r="AN26" i="33"/>
  <c r="I25" i="29"/>
  <c r="N39" i="31"/>
  <c r="AF33" i="31"/>
  <c r="J33" i="34"/>
  <c r="M20" i="22"/>
  <c r="Z22" i="35"/>
  <c r="P24" i="30"/>
  <c r="J19" i="32"/>
  <c r="F23" i="30"/>
  <c r="AH15" i="34"/>
  <c r="AD39" i="31"/>
  <c r="AG70" i="26"/>
  <c r="AL33" i="23"/>
  <c r="AN69" i="29"/>
  <c r="X26" i="28"/>
  <c r="AF60" i="36"/>
  <c r="AM60" i="33"/>
  <c r="R69" i="31"/>
  <c r="P12" i="33"/>
  <c r="X26" i="23"/>
  <c r="W7" i="26"/>
  <c r="G71" i="29"/>
  <c r="M18" i="28"/>
  <c r="U26" i="28"/>
  <c r="M11" i="30"/>
  <c r="AI23" i="27"/>
  <c r="AH68" i="29"/>
  <c r="W9" i="28"/>
  <c r="AB20" i="22"/>
  <c r="AA83" i="27"/>
  <c r="AE68" i="33"/>
  <c r="AJ21" i="29"/>
  <c r="AC34" i="26"/>
  <c r="W48" i="33"/>
  <c r="K18" i="31"/>
  <c r="AH71" i="32"/>
  <c r="AG23" i="28"/>
  <c r="W24" i="27"/>
  <c r="AC40" i="32"/>
  <c r="X13" i="27"/>
  <c r="H33" i="26"/>
  <c r="Y40" i="30"/>
  <c r="AD13" i="32"/>
  <c r="W20" i="31"/>
  <c r="Q26" i="31"/>
  <c r="P18" i="34"/>
  <c r="L7" i="22"/>
  <c r="AH83" i="36"/>
  <c r="Y23" i="30"/>
  <c r="AC10" i="31"/>
  <c r="F18" i="31"/>
  <c r="AJ11" i="29"/>
  <c r="L34" i="30"/>
  <c r="AH21" i="32"/>
  <c r="J70" i="31"/>
  <c r="AC21" i="35"/>
  <c r="O83" i="27"/>
  <c r="G69" i="22"/>
  <c r="W33" i="23"/>
  <c r="T40" i="27"/>
  <c r="AK18" i="23"/>
  <c r="AL23" i="33"/>
  <c r="P13" i="30"/>
  <c r="P19" i="35"/>
  <c r="AN60" i="31"/>
  <c r="L18" i="31"/>
  <c r="AD19" i="30"/>
  <c r="Z48" i="31"/>
  <c r="AC68" i="29"/>
  <c r="I10" i="30"/>
  <c r="AN11" i="30"/>
  <c r="G11" i="32"/>
  <c r="V22" i="22"/>
  <c r="AK25" i="29"/>
  <c r="F10" i="29"/>
  <c r="I26" i="27"/>
  <c r="AM60" i="26"/>
  <c r="E11" i="33"/>
  <c r="I70" i="28"/>
  <c r="N33" i="33"/>
  <c r="I20" i="27"/>
  <c r="I9" i="30"/>
  <c r="R11" i="27"/>
  <c r="Z39" i="26"/>
  <c r="AM26" i="26"/>
  <c r="W60" i="33"/>
  <c r="AB23" i="32"/>
  <c r="AH71" i="28"/>
  <c r="X39" i="32"/>
  <c r="Q30" i="30"/>
  <c r="U68" i="34"/>
  <c r="O68" i="29"/>
  <c r="H39" i="33"/>
  <c r="V22" i="32"/>
  <c r="AN30" i="23"/>
  <c r="Z15" i="27"/>
  <c r="P24" i="32"/>
  <c r="F83" i="29"/>
  <c r="G14" i="29"/>
  <c r="L9" i="27"/>
  <c r="AC34" i="37"/>
  <c r="Z9" i="28"/>
  <c r="X83" i="29"/>
  <c r="U23" i="30"/>
  <c r="O68" i="31"/>
  <c r="AE13" i="28"/>
  <c r="L18" i="33"/>
  <c r="N17" i="28"/>
  <c r="J7" i="28"/>
  <c r="P19" i="28"/>
  <c r="AI20" i="26"/>
  <c r="Q60" i="26"/>
  <c r="AA22" i="29"/>
  <c r="AH22" i="32"/>
  <c r="T33" i="27"/>
  <c r="V23" i="33"/>
  <c r="U21" i="34"/>
  <c r="AN39" i="35"/>
  <c r="AM13" i="28"/>
  <c r="T83" i="31"/>
  <c r="AI71" i="31"/>
  <c r="AK26" i="22"/>
  <c r="AE69" i="26"/>
  <c r="K10" i="26"/>
  <c r="O14" i="23"/>
  <c r="M30" i="33"/>
  <c r="AE18" i="29"/>
  <c r="O19" i="33"/>
  <c r="J34" i="30"/>
  <c r="I48" i="30"/>
  <c r="AJ34" i="23"/>
  <c r="AH60" i="31"/>
  <c r="P13" i="35"/>
  <c r="AG40" i="35"/>
  <c r="N15" i="23"/>
  <c r="P60" i="29"/>
  <c r="O15" i="27"/>
  <c r="W39" i="36"/>
  <c r="L48" i="22"/>
  <c r="AG15" i="22"/>
  <c r="AC15" i="37"/>
  <c r="AF7" i="31"/>
  <c r="AA25" i="22"/>
  <c r="P83" i="31"/>
  <c r="U19" i="22"/>
  <c r="G60" i="35"/>
  <c r="Q18" i="26"/>
  <c r="AL83" i="26"/>
  <c r="L18" i="37"/>
  <c r="AD34" i="29"/>
  <c r="P10" i="33"/>
  <c r="AL24" i="28"/>
  <c r="X26" i="32"/>
  <c r="K18" i="27"/>
  <c r="AE10" i="22"/>
  <c r="T40" i="23"/>
  <c r="V18" i="32"/>
  <c r="V20" i="29"/>
  <c r="M71" i="27"/>
  <c r="AB11" i="31"/>
  <c r="V23" i="31"/>
  <c r="G24" i="30"/>
  <c r="T34" i="33"/>
  <c r="H68" i="29"/>
  <c r="AA48" i="30"/>
  <c r="AM70" i="27"/>
  <c r="R16" i="30"/>
  <c r="Q83" i="28"/>
  <c r="V33" i="36"/>
  <c r="O13" i="28"/>
  <c r="M23" i="29"/>
  <c r="AB34" i="30"/>
  <c r="P23" i="30"/>
  <c r="M19" i="28"/>
  <c r="AJ23" i="29"/>
  <c r="AE8" i="31"/>
  <c r="AL23" i="32"/>
  <c r="L71" i="29"/>
  <c r="AH17" i="22"/>
  <c r="AJ13" i="28"/>
  <c r="R8" i="28"/>
  <c r="AB25" i="27"/>
  <c r="V20" i="31"/>
  <c r="T8" i="28"/>
  <c r="O60" i="32"/>
  <c r="F8" i="26"/>
  <c r="AC30" i="30"/>
  <c r="X34" i="34"/>
  <c r="O13" i="30"/>
  <c r="AM17" i="30"/>
  <c r="G68" i="35"/>
  <c r="Q22" i="36"/>
  <c r="X40" i="31"/>
  <c r="V39" i="27"/>
  <c r="P48" i="30"/>
  <c r="M39" i="23"/>
  <c r="K17" i="30"/>
  <c r="Q14" i="27"/>
  <c r="F60" i="32"/>
  <c r="S14" i="29"/>
  <c r="Y11" i="30"/>
  <c r="O8" i="27"/>
  <c r="L12" i="22"/>
  <c r="AF26" i="23"/>
  <c r="O48" i="33"/>
  <c r="U68" i="27"/>
  <c r="AI23" i="22"/>
  <c r="AD25" i="29"/>
  <c r="AK40" i="33"/>
  <c r="E20" i="28"/>
  <c r="U33" i="30"/>
  <c r="V7" i="29"/>
  <c r="AB18" i="31"/>
  <c r="AB13" i="29"/>
  <c r="J60" i="27"/>
  <c r="AN24" i="33"/>
  <c r="AN22" i="23"/>
  <c r="AA8" i="28"/>
  <c r="S40" i="28"/>
  <c r="AG33" i="32"/>
  <c r="H11" i="28"/>
  <c r="AC16" i="27"/>
  <c r="O17" i="30"/>
  <c r="AL18" i="23"/>
  <c r="Z60" i="31"/>
  <c r="AL13" i="32"/>
  <c r="AG15" i="26"/>
  <c r="S60" i="31"/>
  <c r="H22" i="32"/>
  <c r="I20" i="30"/>
  <c r="AB19" i="30"/>
  <c r="L39" i="28"/>
  <c r="AN70" i="26"/>
  <c r="L25" i="27"/>
  <c r="H30" i="30"/>
  <c r="G34" i="30"/>
  <c r="AA9" i="23"/>
  <c r="T25" i="33"/>
  <c r="Y26" i="31"/>
  <c r="AF39" i="31"/>
  <c r="AL17" i="22"/>
  <c r="W24" i="26"/>
  <c r="AJ69" i="31"/>
  <c r="Y8" i="32"/>
  <c r="F34" i="22"/>
  <c r="AN39" i="29"/>
  <c r="AK26" i="30"/>
  <c r="AI26" i="26"/>
  <c r="S13" i="30"/>
  <c r="AC40" i="28"/>
  <c r="AE20" i="28"/>
  <c r="AF34" i="27"/>
  <c r="AD68" i="27"/>
  <c r="N24" i="31"/>
  <c r="H19" i="30"/>
  <c r="AF8" i="26"/>
  <c r="I83" i="28"/>
  <c r="S8" i="27"/>
  <c r="T21" i="30"/>
  <c r="T11" i="28"/>
  <c r="P13" i="27"/>
  <c r="M33" i="33"/>
  <c r="AD14" i="28"/>
  <c r="AH25" i="32"/>
  <c r="G34" i="28"/>
  <c r="G25" i="23"/>
  <c r="F40" i="23"/>
  <c r="R26" i="29"/>
  <c r="L69" i="22"/>
  <c r="AF18" i="26"/>
  <c r="X17" i="29"/>
  <c r="K14" i="35"/>
  <c r="Z21" i="28"/>
  <c r="AC10" i="35"/>
  <c r="J18" i="33"/>
  <c r="Q19" i="28"/>
  <c r="M13" i="31"/>
  <c r="AH24" i="34"/>
  <c r="J83" i="32"/>
  <c r="U48" i="32"/>
  <c r="H14" i="27"/>
  <c r="R33" i="36"/>
  <c r="F26" i="35"/>
  <c r="AJ24" i="35"/>
  <c r="H25" i="34"/>
  <c r="H34" i="29"/>
  <c r="O15" i="30"/>
  <c r="AN16" i="30"/>
  <c r="I30" i="31"/>
  <c r="AD17" i="28"/>
  <c r="AI14" i="30"/>
  <c r="O18" i="28"/>
  <c r="AB21" i="36"/>
  <c r="AA30" i="29"/>
  <c r="M83" i="29"/>
  <c r="P71" i="33"/>
  <c r="J39" i="38"/>
  <c r="Y83" i="31"/>
  <c r="AA12" i="27"/>
  <c r="AM16" i="30"/>
  <c r="J7" i="23"/>
  <c r="U23" i="23"/>
  <c r="R20" i="22"/>
  <c r="Z22" i="34"/>
  <c r="AE60" i="32"/>
  <c r="F71" i="32"/>
  <c r="N70" i="30"/>
  <c r="AA83" i="30"/>
  <c r="AN48" i="35"/>
  <c r="AI70" i="27"/>
  <c r="O71" i="33"/>
  <c r="AD60" i="27"/>
  <c r="V25" i="32"/>
  <c r="U14" i="32"/>
  <c r="O68" i="22"/>
  <c r="AC71" i="30"/>
  <c r="E60" i="26"/>
  <c r="V24" i="33"/>
  <c r="E19" i="30"/>
  <c r="M48" i="29"/>
  <c r="R21" i="29"/>
  <c r="S26" i="31"/>
  <c r="Y9" i="27"/>
  <c r="K83" i="32"/>
  <c r="AM25" i="22"/>
  <c r="G26" i="28"/>
  <c r="AG30" i="28"/>
  <c r="AE19" i="36"/>
  <c r="AC39" i="27"/>
  <c r="AJ14" i="26"/>
  <c r="F14" i="26"/>
  <c r="AC69" i="28"/>
  <c r="G11" i="30"/>
  <c r="S40" i="30"/>
  <c r="AC24" i="36"/>
  <c r="O30" i="34"/>
  <c r="AA16" i="23"/>
  <c r="X23" i="38"/>
  <c r="AD12" i="31"/>
  <c r="K20" i="29"/>
  <c r="I34" i="23"/>
  <c r="X70" i="27"/>
  <c r="AK12" i="33"/>
  <c r="Y14" i="31"/>
  <c r="AK83" i="38"/>
  <c r="AG10" i="35"/>
  <c r="F33" i="32"/>
  <c r="G17" i="28"/>
  <c r="K15" i="28"/>
  <c r="AJ20" i="30"/>
  <c r="J60" i="28"/>
  <c r="AG68" i="29"/>
  <c r="AM48" i="34"/>
  <c r="AH11" i="27"/>
  <c r="U30" i="32"/>
  <c r="S83" i="33"/>
  <c r="AH7" i="35"/>
  <c r="I19" i="27"/>
  <c r="AI26" i="28"/>
  <c r="S69" i="30"/>
  <c r="M16" i="29"/>
  <c r="G17" i="23"/>
  <c r="J70" i="23"/>
  <c r="J16" i="35"/>
  <c r="AJ14" i="36"/>
  <c r="P15" i="23"/>
  <c r="AB60" i="28"/>
  <c r="AD12" i="32"/>
  <c r="W68" i="33"/>
  <c r="AM69" i="22"/>
  <c r="AI70" i="28"/>
  <c r="W8" i="35"/>
  <c r="J83" i="35"/>
  <c r="AG40" i="29"/>
  <c r="Y33" i="23"/>
  <c r="H39" i="26"/>
  <c r="AJ40" i="31"/>
  <c r="AL9" i="26"/>
  <c r="AM17" i="32"/>
  <c r="G20" i="36"/>
  <c r="L21" i="31"/>
  <c r="M48" i="31"/>
  <c r="X25" i="28"/>
  <c r="V10" i="37"/>
  <c r="S20" i="29"/>
  <c r="P16" i="35"/>
  <c r="J20" i="31"/>
  <c r="T60" i="30"/>
  <c r="AH24" i="33"/>
  <c r="AH40" i="31"/>
  <c r="F19" i="28"/>
  <c r="X33" i="29"/>
  <c r="AL71" i="27"/>
  <c r="E30" i="29"/>
  <c r="AJ11" i="31"/>
  <c r="K69" i="29"/>
  <c r="AK60" i="28"/>
  <c r="E39" i="30"/>
  <c r="V17" i="28"/>
  <c r="AL16" i="27"/>
  <c r="R26" i="27"/>
  <c r="P18" i="23"/>
  <c r="X48" i="28"/>
  <c r="AJ60" i="35"/>
  <c r="J83" i="29"/>
  <c r="J39" i="30"/>
  <c r="K7" i="28"/>
  <c r="N22" i="23"/>
  <c r="AC18" i="34"/>
  <c r="M34" i="28"/>
  <c r="AN71" i="29"/>
  <c r="O12" i="29"/>
  <c r="J22" i="22"/>
  <c r="F11" i="26"/>
  <c r="AA69" i="33"/>
  <c r="AE21" i="22"/>
  <c r="AH21" i="22"/>
  <c r="T71" i="22"/>
  <c r="AG15" i="23"/>
  <c r="Q26" i="35"/>
  <c r="Q30" i="31"/>
  <c r="R14" i="27"/>
  <c r="O17" i="26"/>
  <c r="AB20" i="29"/>
  <c r="E14" i="22"/>
  <c r="X12" i="23"/>
  <c r="AG20" i="23"/>
  <c r="G25" i="26"/>
  <c r="T12" i="23"/>
  <c r="Z11" i="26"/>
  <c r="AJ16" i="22"/>
  <c r="W8" i="31"/>
  <c r="R69" i="28"/>
  <c r="J33" i="22"/>
  <c r="W34" i="22"/>
  <c r="J25" i="23"/>
  <c r="K70" i="22"/>
  <c r="U11" i="26"/>
  <c r="G40" i="27"/>
  <c r="E7" i="29"/>
  <c r="S13" i="26"/>
  <c r="AG19" i="29"/>
  <c r="R22" i="23"/>
  <c r="M71" i="28"/>
  <c r="W69" i="23"/>
  <c r="O30" i="29"/>
  <c r="O23" i="29"/>
  <c r="L33" i="26"/>
  <c r="E33" i="28"/>
  <c r="AA19" i="28"/>
  <c r="N21" i="33"/>
  <c r="M24" i="28"/>
  <c r="T20" i="33"/>
  <c r="L33" i="31"/>
  <c r="U14" i="31"/>
  <c r="U13" i="32"/>
  <c r="I13" i="30"/>
  <c r="N10" i="35"/>
  <c r="F30" i="32"/>
  <c r="AJ68" i="31"/>
  <c r="AL21" i="34"/>
  <c r="P18" i="26"/>
  <c r="E20" i="31"/>
  <c r="AA33" i="36"/>
  <c r="X33" i="26"/>
  <c r="P23" i="22"/>
  <c r="AM22" i="32"/>
  <c r="S21" i="33"/>
  <c r="AF20" i="28"/>
  <c r="AA25" i="26"/>
  <c r="AG39" i="31"/>
  <c r="AN16" i="29"/>
  <c r="AN48" i="22"/>
  <c r="AB13" i="28"/>
  <c r="Q20" i="31"/>
  <c r="R13" i="34"/>
  <c r="N40" i="22"/>
  <c r="AD18" i="23"/>
  <c r="R18" i="30"/>
  <c r="AE18" i="32"/>
  <c r="AI15" i="34"/>
  <c r="O17" i="22"/>
  <c r="W14" i="33"/>
  <c r="X8" i="23"/>
  <c r="L8" i="34"/>
  <c r="AC69" i="39"/>
  <c r="X21" i="33"/>
  <c r="N8" i="22"/>
  <c r="Q30" i="33"/>
  <c r="AK14" i="22"/>
  <c r="O23" i="32"/>
  <c r="N9" i="33"/>
  <c r="Y68" i="29"/>
  <c r="S39" i="34"/>
  <c r="F33" i="22"/>
  <c r="O25" i="26"/>
  <c r="AA18" i="26"/>
  <c r="Q60" i="35"/>
  <c r="M22" i="28"/>
  <c r="W24" i="35"/>
  <c r="Z70" i="28"/>
  <c r="H13" i="34"/>
  <c r="L18" i="35"/>
  <c r="AA16" i="28"/>
  <c r="J30" i="28"/>
  <c r="Q83" i="36"/>
  <c r="Z8" i="32"/>
  <c r="AD24" i="35"/>
  <c r="AG24" i="27"/>
  <c r="J26" i="32"/>
  <c r="Y26" i="36"/>
  <c r="E8" i="29"/>
  <c r="L48" i="28"/>
  <c r="W7" i="34"/>
  <c r="AI70" i="31"/>
  <c r="V13" i="34"/>
  <c r="V7" i="22"/>
  <c r="AD12" i="33"/>
  <c r="W34" i="29"/>
  <c r="AD26" i="30"/>
  <c r="AD34" i="34"/>
  <c r="S17" i="34"/>
  <c r="L11" i="32"/>
  <c r="AJ18" i="36"/>
  <c r="AL16" i="29"/>
  <c r="T18" i="38"/>
  <c r="AN70" i="32"/>
  <c r="AN18" i="34"/>
  <c r="E19" i="31"/>
  <c r="W16" i="32"/>
  <c r="V11" i="29"/>
  <c r="U24" i="33"/>
  <c r="T30" i="29"/>
  <c r="O17" i="32"/>
  <c r="U33" i="27"/>
  <c r="R18" i="26"/>
  <c r="AJ83" i="28"/>
  <c r="M20" i="28"/>
  <c r="U70" i="23"/>
  <c r="I11" i="28"/>
  <c r="L11" i="33"/>
  <c r="AF13" i="29"/>
  <c r="AI16" i="28"/>
  <c r="Y17" i="35"/>
  <c r="I68" i="30"/>
  <c r="T33" i="31"/>
  <c r="AC68" i="28"/>
  <c r="AN9" i="23"/>
  <c r="AJ12" i="22"/>
  <c r="Z20" i="32"/>
  <c r="I10" i="29"/>
  <c r="N70" i="33"/>
  <c r="K60" i="34"/>
  <c r="X22" i="30"/>
  <c r="AK22" i="33"/>
  <c r="AK21" i="29"/>
  <c r="AL24" i="34"/>
  <c r="AL18" i="26"/>
  <c r="H34" i="26"/>
  <c r="W25" i="27"/>
  <c r="V83" i="30"/>
  <c r="AN30" i="22"/>
  <c r="Z71" i="32"/>
  <c r="Z15" i="34"/>
  <c r="K20" i="37"/>
  <c r="Q19" i="33"/>
  <c r="AK33" i="31"/>
  <c r="AF13" i="27"/>
  <c r="AF17" i="29"/>
  <c r="T9" i="27"/>
  <c r="Q25" i="28"/>
  <c r="Z25" i="27"/>
  <c r="R24" i="36"/>
  <c r="E70" i="29"/>
  <c r="AF19" i="35"/>
  <c r="N83" i="38"/>
  <c r="AI48" i="32"/>
  <c r="H71" i="23"/>
  <c r="W71" i="31"/>
  <c r="H70" i="31"/>
  <c r="AM20" i="34"/>
  <c r="R30" i="30"/>
  <c r="I8" i="30"/>
  <c r="AM48" i="32"/>
  <c r="U21" i="27"/>
  <c r="E68" i="27"/>
  <c r="U13" i="31"/>
  <c r="J39" i="27"/>
  <c r="AC18" i="35"/>
  <c r="J18" i="28"/>
  <c r="Y10" i="33"/>
  <c r="S10" i="34"/>
  <c r="AG11" i="32"/>
  <c r="V69" i="23"/>
  <c r="F48" i="26"/>
  <c r="AA60" i="23"/>
  <c r="L30" i="33"/>
  <c r="O26" i="33"/>
  <c r="Q10" i="31"/>
  <c r="Z26" i="23"/>
  <c r="AL21" i="22"/>
  <c r="G7" i="27"/>
  <c r="AF23" i="29"/>
  <c r="AK60" i="31"/>
  <c r="G20" i="29"/>
  <c r="AF34" i="22"/>
  <c r="F23" i="34"/>
  <c r="AI21" i="30"/>
  <c r="W7" i="27"/>
  <c r="I39" i="31"/>
  <c r="F20" i="26"/>
  <c r="AF18" i="31"/>
  <c r="K21" i="27"/>
  <c r="X11" i="27"/>
  <c r="H14" i="30"/>
  <c r="S10" i="30"/>
  <c r="AL22" i="32"/>
  <c r="N40" i="31"/>
  <c r="K68" i="33"/>
  <c r="AC17" i="31"/>
  <c r="L23" i="27"/>
  <c r="AC25" i="34"/>
  <c r="Y69" i="22"/>
  <c r="Z7" i="34"/>
  <c r="AA48" i="29"/>
  <c r="G83" i="30"/>
  <c r="AI17" i="31"/>
  <c r="AB70" i="33"/>
  <c r="AF34" i="30"/>
  <c r="AK18" i="27"/>
  <c r="AG33" i="31"/>
  <c r="AN23" i="34"/>
  <c r="U39" i="31"/>
  <c r="W11" i="34"/>
  <c r="S11" i="28"/>
  <c r="Y34" i="38"/>
  <c r="J11" i="32"/>
  <c r="AN23" i="27"/>
  <c r="I71" i="33"/>
  <c r="AN48" i="31"/>
  <c r="AI68" i="36"/>
  <c r="AM71" i="34"/>
  <c r="Z25" i="28"/>
  <c r="J30" i="34"/>
  <c r="K18" i="29"/>
  <c r="T39" i="29"/>
  <c r="AF9" i="31"/>
  <c r="AA12" i="33"/>
  <c r="AE20" i="26"/>
  <c r="E18" i="31"/>
  <c r="S71" i="29"/>
  <c r="AC69" i="32"/>
  <c r="O23" i="31"/>
  <c r="M83" i="27"/>
  <c r="T60" i="33"/>
  <c r="W30" i="32"/>
  <c r="AI24" i="23"/>
  <c r="AK22" i="30"/>
  <c r="AN20" i="29"/>
  <c r="AJ13" i="29"/>
  <c r="AC23" i="33"/>
  <c r="AN39" i="26"/>
  <c r="AM40" i="32"/>
  <c r="W20" i="27"/>
  <c r="AC71" i="29"/>
  <c r="R17" i="28"/>
  <c r="AE26" i="34"/>
  <c r="AC19" i="33"/>
  <c r="AC60" i="30"/>
  <c r="E71" i="32"/>
  <c r="AK13" i="28"/>
  <c r="R68" i="35"/>
  <c r="AD9" i="34"/>
  <c r="AH69" i="38"/>
  <c r="R83" i="28"/>
  <c r="AJ34" i="22"/>
  <c r="I40" i="27"/>
  <c r="I33" i="35"/>
  <c r="X60" i="33"/>
  <c r="AN70" i="31"/>
  <c r="AE60" i="27"/>
  <c r="AD30" i="35"/>
  <c r="AM8" i="32"/>
  <c r="J9" i="34"/>
  <c r="X25" i="27"/>
  <c r="AD12" i="30"/>
  <c r="AL34" i="28"/>
  <c r="M18" i="38"/>
  <c r="AB26" i="23"/>
  <c r="Q20" i="26"/>
  <c r="J20" i="39"/>
  <c r="T8" i="34"/>
  <c r="AG40" i="23"/>
  <c r="U70" i="28"/>
  <c r="K18" i="30"/>
  <c r="AJ22" i="27"/>
  <c r="M40" i="27"/>
  <c r="AN39" i="31"/>
  <c r="AF12" i="39"/>
  <c r="AB70" i="32"/>
  <c r="O39" i="29"/>
  <c r="Z9" i="29"/>
  <c r="AJ69" i="28"/>
  <c r="AA23" i="29"/>
  <c r="P15" i="26"/>
  <c r="AJ26" i="28"/>
  <c r="K68" i="35"/>
  <c r="AM40" i="31"/>
  <c r="AJ17" i="32"/>
  <c r="Y14" i="30"/>
  <c r="AF60" i="28"/>
  <c r="I69" i="33"/>
  <c r="T13" i="34"/>
  <c r="AG21" i="23"/>
  <c r="AF20" i="33"/>
  <c r="AM26" i="36"/>
  <c r="I9" i="35"/>
  <c r="H12" i="32"/>
  <c r="AE20" i="32"/>
  <c r="AC9" i="28"/>
  <c r="AN83" i="34"/>
  <c r="F21" i="34"/>
  <c r="AL60" i="33"/>
  <c r="U14" i="34"/>
  <c r="AJ70" i="26"/>
  <c r="AE10" i="27"/>
  <c r="Q69" i="29"/>
  <c r="L22" i="27"/>
  <c r="L83" i="27"/>
  <c r="AN18" i="22"/>
  <c r="AB21" i="29"/>
  <c r="M39" i="31"/>
  <c r="AF24" i="23"/>
  <c r="AE69" i="35"/>
  <c r="X19" i="38"/>
  <c r="AA83" i="33"/>
  <c r="AK70" i="31"/>
  <c r="AC20" i="32"/>
  <c r="AJ40" i="27"/>
  <c r="AM68" i="35"/>
  <c r="J40" i="22"/>
  <c r="K25" i="29"/>
  <c r="AK20" i="27"/>
  <c r="AL60" i="32"/>
  <c r="R14" i="33"/>
  <c r="H39" i="36"/>
  <c r="AI14" i="22"/>
  <c r="N69" i="32"/>
  <c r="P71" i="28"/>
  <c r="AD20" i="31"/>
  <c r="O20" i="28"/>
  <c r="AI13" i="22"/>
  <c r="X24" i="26"/>
  <c r="H17" i="33"/>
  <c r="J23" i="27"/>
  <c r="V39" i="34"/>
  <c r="AI71" i="32"/>
  <c r="V11" i="33"/>
  <c r="Y15" i="31"/>
  <c r="G24" i="28"/>
  <c r="AK12" i="32"/>
  <c r="AA30" i="30"/>
  <c r="AD34" i="35"/>
  <c r="W14" i="32"/>
  <c r="AD26" i="35"/>
  <c r="Z15" i="32"/>
  <c r="AN34" i="22"/>
  <c r="AF33" i="22"/>
  <c r="K17" i="26"/>
  <c r="AH15" i="30"/>
  <c r="T33" i="34"/>
  <c r="H18" i="33"/>
  <c r="Z23" i="27"/>
  <c r="AF24" i="29"/>
  <c r="AJ17" i="28"/>
  <c r="L48" i="23"/>
  <c r="K70" i="26"/>
  <c r="U48" i="28"/>
  <c r="AD24" i="23"/>
  <c r="AB9" i="29"/>
  <c r="AD8" i="28"/>
  <c r="F60" i="28"/>
  <c r="AA20" i="34"/>
  <c r="N68" i="32"/>
  <c r="U16" i="31"/>
  <c r="H23" i="34"/>
  <c r="J15" i="23"/>
  <c r="AK30" i="29"/>
  <c r="Q34" i="29"/>
  <c r="N40" i="32"/>
  <c r="AI22" i="23"/>
  <c r="H24" i="23"/>
  <c r="M22" i="38"/>
  <c r="AM14" i="37"/>
  <c r="AN33" i="39"/>
  <c r="S15" i="29"/>
  <c r="K30" i="30"/>
  <c r="G69" i="27"/>
  <c r="O21" i="31"/>
  <c r="AJ69" i="26"/>
  <c r="J21" i="28"/>
  <c r="AE11" i="23"/>
  <c r="AF60" i="26"/>
  <c r="AD14" i="26"/>
  <c r="AM13" i="29"/>
  <c r="T14" i="36"/>
  <c r="AK16" i="33"/>
  <c r="K25" i="28"/>
  <c r="AL34" i="29"/>
  <c r="AG60" i="26"/>
  <c r="J8" i="31"/>
  <c r="I9" i="22"/>
  <c r="Q70" i="22"/>
  <c r="S40" i="34"/>
  <c r="AD33" i="31"/>
  <c r="AE21" i="29"/>
  <c r="G21" i="23"/>
  <c r="V8" i="22"/>
  <c r="AF18" i="30"/>
  <c r="L20" i="23"/>
  <c r="AK11" i="29"/>
  <c r="AN60" i="36"/>
  <c r="E25" i="36"/>
  <c r="AE25" i="23"/>
  <c r="L19" i="29"/>
  <c r="F12" i="28"/>
  <c r="O30" i="31"/>
  <c r="AF30" i="26"/>
  <c r="M70" i="22"/>
  <c r="I25" i="37"/>
  <c r="K48" i="34"/>
  <c r="V16" i="22"/>
  <c r="V69" i="30"/>
  <c r="AN70" i="28"/>
  <c r="V69" i="29"/>
  <c r="N12" i="33"/>
  <c r="K68" i="34"/>
  <c r="AN12" i="34"/>
  <c r="W25" i="31"/>
  <c r="T15" i="31"/>
  <c r="AK8" i="31"/>
  <c r="Z8" i="30"/>
  <c r="M12" i="26"/>
  <c r="Y83" i="30"/>
  <c r="AF12" i="29"/>
  <c r="G20" i="32"/>
  <c r="AI71" i="34"/>
  <c r="R13" i="33"/>
  <c r="G22" i="27"/>
  <c r="R10" i="29"/>
  <c r="AD22" i="30"/>
  <c r="AI16" i="23"/>
  <c r="N8" i="23"/>
  <c r="V83" i="31"/>
  <c r="V15" i="29"/>
  <c r="M7" i="35"/>
  <c r="X34" i="31"/>
  <c r="AC11" i="35"/>
  <c r="P30" i="32"/>
  <c r="K15" i="23"/>
  <c r="AM26" i="33"/>
  <c r="Q83" i="33"/>
  <c r="Z12" i="34"/>
  <c r="Y10" i="31"/>
  <c r="AL19" i="31"/>
  <c r="AL68" i="31"/>
  <c r="AE83" i="35"/>
  <c r="J39" i="26"/>
  <c r="S48" i="30"/>
  <c r="Y39" i="29"/>
  <c r="AI15" i="33"/>
  <c r="AK68" i="31"/>
  <c r="F20" i="23"/>
  <c r="AC19" i="28"/>
  <c r="AA16" i="35"/>
  <c r="P69" i="27"/>
  <c r="AJ70" i="29"/>
  <c r="AG30" i="27"/>
  <c r="T26" i="31"/>
  <c r="AI11" i="34"/>
  <c r="Z21" i="29"/>
  <c r="O16" i="28"/>
  <c r="AG60" i="33"/>
  <c r="T20" i="32"/>
  <c r="N48" i="31"/>
  <c r="L21" i="27"/>
  <c r="AH13" i="34"/>
  <c r="H68" i="26"/>
  <c r="G23" i="29"/>
  <c r="G39" i="29"/>
  <c r="R26" i="32"/>
  <c r="O40" i="29"/>
  <c r="AD26" i="28"/>
  <c r="K83" i="27"/>
  <c r="AM18" i="36"/>
  <c r="H34" i="23"/>
  <c r="G21" i="30"/>
  <c r="O7" i="27"/>
  <c r="AH18" i="28"/>
  <c r="I70" i="30"/>
  <c r="K39" i="22"/>
  <c r="O7" i="30"/>
  <c r="AN10" i="31"/>
  <c r="J10" i="26"/>
  <c r="Y13" i="30"/>
  <c r="J19" i="31"/>
  <c r="AF48" i="33"/>
  <c r="P68" i="28"/>
  <c r="Z34" i="29"/>
  <c r="G24" i="27"/>
  <c r="Z71" i="27"/>
  <c r="S8" i="26"/>
  <c r="G30" i="26"/>
  <c r="W12" i="26"/>
  <c r="K83" i="34"/>
  <c r="S7" i="26"/>
  <c r="Q7" i="36"/>
  <c r="AF13" i="28"/>
  <c r="Y70" i="28"/>
  <c r="AL22" i="27"/>
  <c r="P7" i="29"/>
  <c r="AE15" i="22"/>
  <c r="I13" i="22"/>
  <c r="M60" i="31"/>
  <c r="Z24" i="27"/>
  <c r="S39" i="32"/>
  <c r="P23" i="31"/>
  <c r="AF70" i="22"/>
  <c r="U48" i="26"/>
  <c r="T39" i="26"/>
  <c r="AH13" i="26"/>
  <c r="W11" i="35"/>
  <c r="AK71" i="29"/>
  <c r="L48" i="29"/>
  <c r="L83" i="26"/>
  <c r="H20" i="23"/>
  <c r="H15" i="27"/>
  <c r="AA16" i="29"/>
  <c r="AF34" i="23"/>
  <c r="H11" i="26"/>
  <c r="AN20" i="30"/>
  <c r="W25" i="32"/>
  <c r="Y68" i="28"/>
  <c r="AI21" i="22"/>
  <c r="U71" i="29"/>
  <c r="T19" i="32"/>
  <c r="AF21" i="23"/>
  <c r="J11" i="26"/>
  <c r="G9" i="26"/>
  <c r="AM10" i="28"/>
  <c r="X10" i="29"/>
  <c r="AA9" i="35"/>
  <c r="AE71" i="23"/>
  <c r="J69" i="31"/>
  <c r="P24" i="29"/>
  <c r="J8" i="33"/>
  <c r="F48" i="28"/>
  <c r="AB16" i="35"/>
  <c r="AH21" i="35"/>
  <c r="K68" i="26"/>
  <c r="H48" i="31"/>
  <c r="R10" i="22"/>
  <c r="G8" i="29"/>
  <c r="L21" i="22"/>
  <c r="AK69" i="27"/>
  <c r="AH10" i="34"/>
  <c r="P7" i="30"/>
  <c r="AC17" i="29"/>
  <c r="T23" i="28"/>
  <c r="H18" i="30"/>
  <c r="N17" i="31"/>
  <c r="E40" i="33"/>
  <c r="X68" i="32"/>
  <c r="AA26" i="32"/>
  <c r="N83" i="32"/>
  <c r="F83" i="37"/>
  <c r="G16" i="28"/>
  <c r="M11" i="29"/>
  <c r="W23" i="27"/>
  <c r="E48" i="28"/>
  <c r="U39" i="22"/>
  <c r="R23" i="32"/>
  <c r="H83" i="33"/>
  <c r="AK30" i="37"/>
  <c r="H21" i="29"/>
  <c r="U18" i="30"/>
  <c r="AG15" i="27"/>
  <c r="O34" i="26"/>
  <c r="L20" i="22"/>
  <c r="Z22" i="33"/>
  <c r="AN17" i="23"/>
  <c r="I14" i="23"/>
  <c r="AA70" i="28"/>
  <c r="AG10" i="30"/>
  <c r="V71" i="34"/>
  <c r="G68" i="30"/>
  <c r="AA40" i="33"/>
  <c r="Q70" i="32"/>
  <c r="W60" i="28"/>
  <c r="T60" i="29"/>
  <c r="AJ14" i="23"/>
  <c r="X23" i="30"/>
  <c r="AH40" i="22"/>
  <c r="AE71" i="29"/>
  <c r="S69" i="26"/>
  <c r="AF22" i="26"/>
  <c r="L39" i="30"/>
  <c r="O40" i="30"/>
  <c r="X40" i="33"/>
  <c r="T19" i="29"/>
  <c r="AD71" i="31"/>
  <c r="N8" i="27"/>
  <c r="T68" i="28"/>
  <c r="AB60" i="35"/>
  <c r="M40" i="28"/>
  <c r="P25" i="23"/>
  <c r="I70" i="29"/>
  <c r="AL18" i="31"/>
  <c r="M22" i="29"/>
  <c r="AB9" i="28"/>
  <c r="J19" i="30"/>
  <c r="V60" i="36"/>
  <c r="I34" i="26"/>
  <c r="O15" i="22"/>
  <c r="AA60" i="33"/>
  <c r="AF40" i="31"/>
  <c r="I17" i="33"/>
  <c r="AG19" i="31"/>
  <c r="R68" i="34"/>
  <c r="AI26" i="34"/>
  <c r="H40" i="26"/>
  <c r="J48" i="29"/>
  <c r="AI11" i="29"/>
  <c r="Y34" i="31"/>
  <c r="U12" i="27"/>
  <c r="R68" i="33"/>
  <c r="M14" i="37"/>
  <c r="F22" i="34"/>
  <c r="W9" i="22"/>
  <c r="AK33" i="36"/>
  <c r="AC33" i="29"/>
  <c r="AC12" i="29"/>
  <c r="AB14" i="22"/>
  <c r="U71" i="27"/>
  <c r="Q15" i="32"/>
  <c r="Z23" i="31"/>
  <c r="R17" i="22"/>
  <c r="R16" i="32"/>
  <c r="H83" i="32"/>
  <c r="Q7" i="22"/>
  <c r="AI12" i="29"/>
  <c r="AJ16" i="32"/>
  <c r="U71" i="32"/>
  <c r="Y18" i="27"/>
  <c r="AJ24" i="31"/>
  <c r="V23" i="29"/>
  <c r="AI39" i="32"/>
  <c r="AB69" i="22"/>
  <c r="AH48" i="26"/>
  <c r="Q26" i="33"/>
  <c r="AD22" i="31"/>
  <c r="Q23" i="29"/>
  <c r="J26" i="27"/>
  <c r="F69" i="26"/>
  <c r="AG40" i="32"/>
  <c r="AB33" i="35"/>
  <c r="AB21" i="33"/>
  <c r="L34" i="28"/>
  <c r="Y22" i="32"/>
  <c r="AH22" i="26"/>
  <c r="AB21" i="32"/>
  <c r="P12" i="28"/>
  <c r="AK34" i="33"/>
  <c r="AE48" i="23"/>
  <c r="P18" i="35"/>
  <c r="AM11" i="32"/>
  <c r="U16" i="34"/>
  <c r="AK69" i="35"/>
  <c r="AD30" i="32"/>
  <c r="R12" i="28"/>
  <c r="Z8" i="34"/>
  <c r="X20" i="27"/>
  <c r="M69" i="35"/>
  <c r="P23" i="35"/>
  <c r="X11" i="31"/>
  <c r="AA70" i="35"/>
  <c r="R83" i="38"/>
  <c r="AL40" i="27"/>
  <c r="Z40" i="32"/>
  <c r="X18" i="29"/>
  <c r="T20" i="38"/>
  <c r="V40" i="29"/>
  <c r="E8" i="28"/>
  <c r="X7" i="30"/>
  <c r="F40" i="34"/>
  <c r="N48" i="29"/>
  <c r="AG8" i="31"/>
  <c r="G20" i="23"/>
  <c r="G10" i="34"/>
  <c r="R33" i="32"/>
  <c r="AJ23" i="28"/>
  <c r="AM70" i="33"/>
  <c r="AK69" i="29"/>
  <c r="Q39" i="28"/>
  <c r="AN13" i="31"/>
  <c r="J19" i="27"/>
  <c r="G14" i="33"/>
  <c r="X12" i="34"/>
  <c r="M48" i="26"/>
  <c r="AF48" i="23"/>
  <c r="AD60" i="28"/>
  <c r="M26" i="28"/>
  <c r="AK34" i="31"/>
  <c r="F24" i="29"/>
  <c r="AA15" i="35"/>
  <c r="Z69" i="32"/>
  <c r="AF23" i="30"/>
  <c r="AI83" i="27"/>
  <c r="Y68" i="30"/>
  <c r="AF15" i="30"/>
  <c r="AH12" i="26"/>
  <c r="S13" i="23"/>
  <c r="AN24" i="28"/>
  <c r="S39" i="29"/>
  <c r="AD26" i="34"/>
  <c r="X25" i="23"/>
  <c r="Z15" i="33"/>
  <c r="AE39" i="36"/>
  <c r="Y70" i="29"/>
  <c r="K21" i="29"/>
  <c r="I33" i="34"/>
  <c r="L10" i="31"/>
  <c r="AN39" i="32"/>
  <c r="AL9" i="27"/>
  <c r="O14" i="28"/>
  <c r="P16" i="28"/>
  <c r="AC22" i="31"/>
  <c r="AN23" i="30"/>
  <c r="AG70" i="35"/>
  <c r="Y19" i="30"/>
  <c r="AM10" i="22"/>
  <c r="AG8" i="35"/>
  <c r="AF7" i="30"/>
  <c r="AM11" i="30"/>
  <c r="S8" i="28"/>
  <c r="AI15" i="23"/>
  <c r="F40" i="32"/>
  <c r="AN9" i="31"/>
  <c r="AM14" i="28"/>
  <c r="AJ26" i="33"/>
  <c r="F19" i="31"/>
  <c r="N70" i="29"/>
  <c r="I11" i="30"/>
  <c r="AE25" i="28"/>
  <c r="P16" i="33"/>
  <c r="AN8" i="33"/>
  <c r="AA15" i="23"/>
  <c r="Y40" i="29"/>
  <c r="J19" i="34"/>
  <c r="Q60" i="29"/>
  <c r="AH71" i="26"/>
  <c r="X34" i="23"/>
  <c r="U71" i="31"/>
  <c r="M18" i="35"/>
  <c r="W21" i="26"/>
  <c r="M25" i="29"/>
  <c r="AE20" i="33"/>
  <c r="AF18" i="29"/>
  <c r="AG83" i="28"/>
  <c r="AI20" i="22"/>
  <c r="T22" i="29"/>
  <c r="AB8" i="30"/>
  <c r="P9" i="22"/>
  <c r="G18" i="27"/>
  <c r="AM39" i="29"/>
  <c r="E60" i="23"/>
  <c r="S83" i="28"/>
  <c r="K7" i="37"/>
  <c r="AB83" i="34"/>
  <c r="V71" i="22"/>
  <c r="N33" i="31"/>
  <c r="AI13" i="28"/>
  <c r="AA24" i="35"/>
  <c r="H25" i="26"/>
  <c r="AJ34" i="33"/>
  <c r="AA68" i="32"/>
  <c r="U18" i="28"/>
  <c r="AL17" i="33"/>
  <c r="AE12" i="26"/>
  <c r="O24" i="31"/>
  <c r="U23" i="22"/>
  <c r="O83" i="34"/>
  <c r="N39" i="29"/>
  <c r="AD26" i="33"/>
  <c r="L10" i="29"/>
  <c r="AD70" i="28"/>
  <c r="O24" i="29"/>
  <c r="AK19" i="33"/>
  <c r="AC25" i="28"/>
  <c r="N25" i="28"/>
  <c r="O16" i="27"/>
  <c r="Y18" i="34"/>
  <c r="AC14" i="28"/>
  <c r="AG17" i="28"/>
  <c r="T48" i="30"/>
  <c r="AM24" i="31"/>
  <c r="AE34" i="34"/>
  <c r="AI22" i="33"/>
  <c r="V34" i="27"/>
  <c r="R48" i="30"/>
  <c r="E60" i="29"/>
  <c r="P15" i="27"/>
  <c r="E9" i="30"/>
  <c r="V22" i="31"/>
  <c r="S39" i="26"/>
  <c r="P16" i="29"/>
  <c r="AM10" i="26"/>
  <c r="E60" i="31"/>
  <c r="U22" i="29"/>
  <c r="AG19" i="28"/>
  <c r="AA19" i="31"/>
  <c r="E25" i="32"/>
  <c r="AL70" i="31"/>
  <c r="K14" i="31"/>
  <c r="S71" i="23"/>
  <c r="Y68" i="34"/>
  <c r="S60" i="33"/>
  <c r="I69" i="30"/>
  <c r="O26" i="28"/>
  <c r="AG16" i="30"/>
  <c r="J22" i="23"/>
  <c r="O19" i="32"/>
  <c r="N17" i="30"/>
  <c r="AF60" i="32"/>
  <c r="AG48" i="31"/>
  <c r="Y16" i="31"/>
  <c r="AA7" i="27"/>
  <c r="N21" i="29"/>
  <c r="AM20" i="32"/>
  <c r="N15" i="22"/>
  <c r="J68" i="28"/>
  <c r="V13" i="28"/>
  <c r="G14" i="31"/>
  <c r="P71" i="31"/>
  <c r="L83" i="29"/>
  <c r="Z7" i="29"/>
  <c r="S70" i="31"/>
  <c r="Y23" i="27"/>
  <c r="L8" i="29"/>
  <c r="AB33" i="28"/>
  <c r="F68" i="30"/>
  <c r="AN8" i="30"/>
  <c r="T69" i="26"/>
  <c r="AL20" i="23"/>
  <c r="AB48" i="30"/>
  <c r="H24" i="32"/>
  <c r="AA17" i="29"/>
  <c r="T83" i="27"/>
  <c r="P11" i="28"/>
  <c r="AD30" i="31"/>
  <c r="N18" i="32"/>
  <c r="O70" i="22"/>
  <c r="AA21" i="22"/>
  <c r="P13" i="22"/>
  <c r="O34" i="31"/>
  <c r="G22" i="28"/>
  <c r="AD71" i="29"/>
  <c r="AC8" i="32"/>
  <c r="Z60" i="26"/>
  <c r="T14" i="22"/>
  <c r="AJ14" i="31"/>
  <c r="P21" i="33"/>
  <c r="P25" i="28"/>
  <c r="W21" i="30"/>
  <c r="AF39" i="23"/>
  <c r="AK12" i="22"/>
  <c r="R60" i="34"/>
  <c r="I68" i="26"/>
  <c r="Q30" i="26"/>
  <c r="U13" i="35"/>
  <c r="W20" i="30"/>
  <c r="AM20" i="28"/>
  <c r="AF9" i="29"/>
  <c r="AH21" i="27"/>
  <c r="E7" i="34"/>
  <c r="E25" i="23"/>
  <c r="O11" i="26"/>
  <c r="R17" i="30"/>
  <c r="F70" i="34"/>
  <c r="AD39" i="30"/>
  <c r="V40" i="33"/>
  <c r="Q39" i="33"/>
  <c r="AM15" i="32"/>
  <c r="L18" i="34"/>
  <c r="Y12" i="35"/>
  <c r="G19" i="34"/>
  <c r="M71" i="29"/>
  <c r="F23" i="35"/>
  <c r="AH19" i="30"/>
  <c r="AC11" i="27"/>
  <c r="W71" i="28"/>
  <c r="P18" i="22"/>
  <c r="AF8" i="22"/>
  <c r="Z83" i="35"/>
  <c r="AK17" i="29"/>
  <c r="AI10" i="37"/>
  <c r="Q33" i="31"/>
  <c r="M20" i="33"/>
  <c r="AH26" i="27"/>
  <c r="Z68" i="31"/>
  <c r="Z26" i="35"/>
  <c r="V39" i="32"/>
  <c r="AH25" i="33"/>
  <c r="P24" i="34"/>
  <c r="E10" i="34"/>
  <c r="H16" i="23"/>
  <c r="T21" i="35"/>
  <c r="Z22" i="31"/>
  <c r="AG68" i="28"/>
  <c r="AG11" i="31"/>
  <c r="G22" i="33"/>
  <c r="AD71" i="28"/>
  <c r="AA71" i="29"/>
  <c r="M83" i="31"/>
  <c r="AK83" i="32"/>
  <c r="Z70" i="32"/>
  <c r="AE70" i="26"/>
  <c r="AL25" i="28"/>
  <c r="F20" i="35"/>
  <c r="AD15" i="35"/>
  <c r="AN12" i="30"/>
  <c r="G18" i="29"/>
  <c r="AN26" i="34"/>
  <c r="E68" i="26"/>
  <c r="Y60" i="31"/>
  <c r="U34" i="28"/>
  <c r="H25" i="33"/>
  <c r="AE83" i="29"/>
  <c r="AK18" i="31"/>
  <c r="L34" i="31"/>
  <c r="S25" i="35"/>
  <c r="M39" i="29"/>
  <c r="J20" i="27"/>
  <c r="K83" i="30"/>
  <c r="H40" i="29"/>
  <c r="P8" i="27"/>
  <c r="AE30" i="35"/>
  <c r="W18" i="29"/>
  <c r="AF68" i="34"/>
  <c r="S33" i="30"/>
  <c r="Y14" i="23"/>
  <c r="T15" i="28"/>
  <c r="AG24" i="31"/>
  <c r="V14" i="23"/>
  <c r="O14" i="33"/>
  <c r="H19" i="29"/>
  <c r="AN69" i="36"/>
  <c r="AI22" i="27"/>
  <c r="R34" i="32"/>
  <c r="E15" i="33"/>
  <c r="E21" i="23"/>
  <c r="X26" i="27"/>
  <c r="M13" i="29"/>
  <c r="Q30" i="28"/>
  <c r="J69" i="32"/>
  <c r="AF69" i="31"/>
  <c r="X22" i="36"/>
  <c r="AG48" i="29"/>
  <c r="Q48" i="29"/>
  <c r="L12" i="30"/>
  <c r="AM70" i="29"/>
  <c r="AN60" i="29"/>
  <c r="AM34" i="28"/>
  <c r="AF20" i="32"/>
  <c r="Y34" i="29"/>
  <c r="Z17" i="26"/>
  <c r="I70" i="27"/>
  <c r="X14" i="36"/>
  <c r="T22" i="23"/>
  <c r="T22" i="22"/>
  <c r="N19" i="28"/>
  <c r="AM30" i="28"/>
  <c r="AB33" i="30"/>
  <c r="I70" i="22"/>
  <c r="AN26" i="26"/>
  <c r="W8" i="32"/>
  <c r="S19" i="29"/>
  <c r="V17" i="26"/>
  <c r="O34" i="35"/>
  <c r="I17" i="36"/>
  <c r="K26" i="30"/>
  <c r="AH12" i="30"/>
  <c r="AG22" i="35"/>
  <c r="AB19" i="33"/>
  <c r="Z30" i="32"/>
  <c r="P22" i="22"/>
  <c r="W33" i="29"/>
  <c r="AE39" i="34"/>
  <c r="Q60" i="32"/>
  <c r="AN15" i="22"/>
  <c r="Y70" i="22"/>
  <c r="AJ22" i="31"/>
  <c r="O23" i="30"/>
  <c r="J11" i="23"/>
  <c r="S34" i="27"/>
  <c r="E83" i="28"/>
  <c r="AN13" i="32"/>
  <c r="T40" i="26"/>
  <c r="W20" i="32"/>
  <c r="G23" i="23"/>
  <c r="AJ33" i="31"/>
  <c r="I22" i="26"/>
  <c r="AH23" i="22"/>
  <c r="AD83" i="29"/>
  <c r="P68" i="33"/>
  <c r="W11" i="27"/>
  <c r="T24" i="35"/>
  <c r="AL12" i="35"/>
  <c r="AB69" i="23"/>
  <c r="T48" i="29"/>
  <c r="F39" i="32"/>
  <c r="AG34" i="28"/>
  <c r="H13" i="32"/>
  <c r="AC20" i="30"/>
  <c r="N22" i="37"/>
  <c r="AA26" i="33"/>
  <c r="Z21" i="27"/>
  <c r="O24" i="30"/>
  <c r="G33" i="29"/>
  <c r="P10" i="30"/>
  <c r="J17" i="26"/>
  <c r="AJ60" i="29"/>
  <c r="F20" i="28"/>
  <c r="H24" i="30"/>
  <c r="AA26" i="27"/>
  <c r="T70" i="30"/>
  <c r="K71" i="27"/>
  <c r="U8" i="22"/>
  <c r="G24" i="31"/>
  <c r="G71" i="26"/>
  <c r="Y23" i="28"/>
  <c r="AL33" i="31"/>
  <c r="R21" i="22"/>
  <c r="AL70" i="36"/>
  <c r="Z30" i="31"/>
  <c r="Q25" i="26"/>
  <c r="P34" i="32"/>
  <c r="AG68" i="22"/>
  <c r="AE22" i="28"/>
  <c r="AC71" i="27"/>
  <c r="S48" i="26"/>
  <c r="R40" i="33"/>
  <c r="U17" i="33"/>
  <c r="P71" i="29"/>
  <c r="T21" i="33"/>
  <c r="AJ70" i="22"/>
  <c r="AL23" i="27"/>
  <c r="AH40" i="30"/>
  <c r="AL26" i="26"/>
  <c r="AA25" i="33"/>
  <c r="N14" i="23"/>
  <c r="O7" i="29"/>
  <c r="F83" i="35"/>
  <c r="M24" i="30"/>
  <c r="P34" i="30"/>
  <c r="E15" i="26"/>
  <c r="AN68" i="28"/>
  <c r="E7" i="26"/>
  <c r="AC21" i="29"/>
  <c r="AE34" i="35"/>
  <c r="R24" i="27"/>
  <c r="AB69" i="26"/>
  <c r="AI33" i="22"/>
  <c r="AN39" i="27"/>
  <c r="AH15" i="23"/>
  <c r="AH71" i="23"/>
  <c r="O34" i="34"/>
  <c r="I20" i="28"/>
  <c r="M48" i="34"/>
  <c r="H19" i="27"/>
  <c r="S71" i="31"/>
  <c r="AH13" i="28"/>
  <c r="AE70" i="22"/>
  <c r="AH16" i="26"/>
  <c r="AH21" i="28"/>
  <c r="N68" i="33"/>
  <c r="O17" i="28"/>
  <c r="F25" i="31"/>
  <c r="AB22" i="32"/>
  <c r="J70" i="30"/>
  <c r="AC69" i="30"/>
  <c r="E23" i="30"/>
  <c r="I13" i="29"/>
  <c r="AE10" i="28"/>
  <c r="O10" i="28"/>
  <c r="AE11" i="32"/>
  <c r="N70" i="34"/>
  <c r="Z14" i="30"/>
  <c r="H11" i="27"/>
  <c r="K69" i="23"/>
  <c r="J10" i="31"/>
  <c r="U21" i="28"/>
  <c r="R30" i="26"/>
  <c r="V14" i="31"/>
  <c r="S11" i="27"/>
  <c r="L9" i="22"/>
  <c r="AL40" i="28"/>
  <c r="H60" i="30"/>
  <c r="R70" i="26"/>
  <c r="N16" i="29"/>
  <c r="R13" i="29"/>
  <c r="P20" i="27"/>
  <c r="J13" i="28"/>
  <c r="T33" i="26"/>
  <c r="AG12" i="22"/>
  <c r="M9" i="22"/>
  <c r="Q22" i="22"/>
  <c r="F8" i="28"/>
  <c r="AA83" i="26"/>
  <c r="AM30" i="29"/>
  <c r="AK34" i="26"/>
  <c r="S11" i="23"/>
  <c r="X22" i="27"/>
  <c r="AN22" i="22"/>
  <c r="AD23" i="26"/>
  <c r="AN69" i="22"/>
  <c r="E70" i="31"/>
  <c r="X9" i="29"/>
  <c r="AC12" i="22"/>
  <c r="U21" i="29"/>
  <c r="AL25" i="22"/>
  <c r="AD26" i="29"/>
  <c r="AE12" i="28"/>
  <c r="V68" i="27"/>
  <c r="AN70" i="27"/>
  <c r="T14" i="23"/>
  <c r="AI60" i="27"/>
  <c r="H23" i="29"/>
  <c r="AK8" i="33"/>
  <c r="AE70" i="30"/>
  <c r="H24" i="33"/>
  <c r="K26" i="31"/>
  <c r="M60" i="27"/>
  <c r="Q18" i="23"/>
  <c r="L11" i="30"/>
  <c r="J16" i="28"/>
  <c r="G26" i="30"/>
  <c r="H70" i="22"/>
  <c r="H48" i="28"/>
  <c r="P20" i="35"/>
  <c r="M21" i="22"/>
  <c r="W60" i="34"/>
  <c r="Q9" i="32"/>
  <c r="AG83" i="35"/>
  <c r="J22" i="28"/>
  <c r="N21" i="26"/>
  <c r="U68" i="23"/>
  <c r="AB40" i="31"/>
  <c r="Y12" i="33"/>
  <c r="W17" i="27"/>
  <c r="AE13" i="35"/>
  <c r="AM30" i="32"/>
  <c r="AE48" i="26"/>
  <c r="T17" i="33"/>
  <c r="W10" i="30"/>
  <c r="P15" i="29"/>
  <c r="Y71" i="32"/>
  <c r="V39" i="35"/>
  <c r="AL21" i="28"/>
  <c r="X19" i="31"/>
  <c r="I71" i="26"/>
  <c r="E30" i="27"/>
  <c r="U69" i="27"/>
  <c r="AD16" i="22"/>
  <c r="G71" i="22"/>
  <c r="AM25" i="27"/>
  <c r="Y16" i="33"/>
  <c r="F48" i="29"/>
  <c r="AK20" i="26"/>
  <c r="M71" i="31"/>
  <c r="AK68" i="27"/>
  <c r="W71" i="22"/>
  <c r="H18" i="23"/>
  <c r="P9" i="23"/>
  <c r="I30" i="33"/>
  <c r="AM25" i="29"/>
  <c r="AE26" i="26"/>
  <c r="E34" i="30"/>
  <c r="AH33" i="28"/>
  <c r="L7" i="23"/>
  <c r="AM8" i="28"/>
  <c r="AG69" i="34"/>
  <c r="AB19" i="29"/>
  <c r="AM40" i="22"/>
  <c r="X12" i="27"/>
  <c r="AK11" i="30"/>
  <c r="AF40" i="28"/>
  <c r="AF71" i="23"/>
  <c r="T19" i="28"/>
  <c r="AJ70" i="38"/>
  <c r="X71" i="35"/>
  <c r="V70" i="32"/>
  <c r="AM14" i="32"/>
  <c r="L48" i="31"/>
  <c r="X34" i="28"/>
  <c r="F26" i="22"/>
  <c r="F34" i="28"/>
  <c r="AM16" i="32"/>
  <c r="I71" i="32"/>
  <c r="R48" i="32"/>
  <c r="G14" i="28"/>
  <c r="X12" i="33"/>
  <c r="Q8" i="30"/>
  <c r="AE12" i="27"/>
  <c r="AK68" i="26"/>
  <c r="AD40" i="29"/>
  <c r="AJ13" i="23"/>
  <c r="P34" i="31"/>
  <c r="AC48" i="29"/>
  <c r="AK12" i="27"/>
  <c r="AL71" i="29"/>
  <c r="AB34" i="23"/>
  <c r="AF68" i="33"/>
  <c r="AF40" i="33"/>
  <c r="AM40" i="29"/>
  <c r="E68" i="31"/>
  <c r="Q17" i="22"/>
  <c r="AA17" i="31"/>
  <c r="AJ16" i="27"/>
  <c r="P40" i="29"/>
  <c r="AH30" i="27"/>
  <c r="Z17" i="31"/>
  <c r="O21" i="30"/>
  <c r="AE8" i="32"/>
  <c r="L23" i="29"/>
  <c r="F71" i="28"/>
  <c r="AF24" i="31"/>
  <c r="J69" i="23"/>
  <c r="Y21" i="29"/>
  <c r="AI16" i="29"/>
  <c r="P33" i="26"/>
  <c r="Z69" i="22"/>
  <c r="J9" i="23"/>
  <c r="AN24" i="27"/>
  <c r="M39" i="30"/>
  <c r="Z19" i="27"/>
  <c r="O21" i="27"/>
  <c r="F39" i="28"/>
  <c r="N20" i="26"/>
  <c r="M68" i="27"/>
  <c r="AE39" i="27"/>
  <c r="N69" i="31"/>
  <c r="AB18" i="26"/>
  <c r="U19" i="26"/>
  <c r="AF19" i="30"/>
  <c r="AL10" i="33"/>
  <c r="Y25" i="22"/>
  <c r="P71" i="23"/>
  <c r="I48" i="37"/>
  <c r="M60" i="39"/>
  <c r="AH24" i="28"/>
  <c r="AJ23" i="35"/>
  <c r="AM83" i="30"/>
  <c r="U24" i="29"/>
  <c r="AL70" i="26"/>
  <c r="G22" i="22"/>
  <c r="W22" i="35"/>
  <c r="AI15" i="38"/>
  <c r="O14" i="26"/>
  <c r="F12" i="33"/>
  <c r="AJ34" i="34"/>
  <c r="R7" i="28"/>
  <c r="P26" i="23"/>
  <c r="AG15" i="29"/>
  <c r="N23" i="36"/>
  <c r="AI34" i="28"/>
  <c r="N48" i="23"/>
  <c r="AJ14" i="35"/>
  <c r="AK26" i="32"/>
  <c r="AC70" i="32"/>
  <c r="G26" i="29"/>
  <c r="L25" i="34"/>
  <c r="AC22" i="28"/>
  <c r="AE24" i="23"/>
  <c r="AC21" i="33"/>
  <c r="Q11" i="31"/>
  <c r="L11" i="31"/>
  <c r="I15" i="31"/>
  <c r="O19" i="28"/>
  <c r="V68" i="23"/>
  <c r="L18" i="26"/>
  <c r="O8" i="29"/>
  <c r="R17" i="32"/>
  <c r="AJ14" i="27"/>
  <c r="R23" i="26"/>
  <c r="J70" i="22"/>
  <c r="Z24" i="26"/>
  <c r="AK48" i="28"/>
  <c r="AF24" i="22"/>
  <c r="X40" i="27"/>
  <c r="AL71" i="26"/>
  <c r="N69" i="28"/>
  <c r="N9" i="27"/>
  <c r="I83" i="26"/>
  <c r="I8" i="22"/>
  <c r="Z16" i="32"/>
  <c r="AA60" i="30"/>
  <c r="Y18" i="29"/>
  <c r="AM83" i="26"/>
  <c r="M48" i="32"/>
  <c r="AK9" i="26"/>
  <c r="W20" i="26"/>
  <c r="V68" i="34"/>
  <c r="AE83" i="27"/>
  <c r="AL40" i="30"/>
  <c r="AA60" i="32"/>
  <c r="X9" i="23"/>
  <c r="P71" i="22"/>
  <c r="AA11" i="30"/>
  <c r="S26" i="27"/>
  <c r="M19" i="23"/>
  <c r="Y60" i="22"/>
  <c r="AN71" i="30"/>
  <c r="U20" i="28"/>
  <c r="AK14" i="29"/>
  <c r="AF21" i="22"/>
  <c r="W23" i="23"/>
  <c r="K19" i="22"/>
  <c r="AL20" i="26"/>
  <c r="R23" i="23"/>
  <c r="P71" i="30"/>
  <c r="AF25" i="34"/>
  <c r="N24" i="28"/>
  <c r="AN20" i="28"/>
  <c r="N9" i="22"/>
  <c r="AH40" i="23"/>
  <c r="K60" i="23"/>
  <c r="M16" i="22"/>
  <c r="AF60" i="31"/>
  <c r="G60" i="33"/>
  <c r="W83" i="28"/>
  <c r="AK68" i="23"/>
  <c r="O68" i="30"/>
  <c r="AK33" i="26"/>
  <c r="AJ22" i="36"/>
  <c r="AH26" i="28"/>
  <c r="AE23" i="33"/>
  <c r="S14" i="30"/>
  <c r="AD23" i="22"/>
  <c r="K12" i="29"/>
  <c r="AG22" i="30"/>
  <c r="M69" i="30"/>
  <c r="AC68" i="26"/>
  <c r="I15" i="30"/>
  <c r="H69" i="29"/>
  <c r="S22" i="32"/>
  <c r="AM14" i="22"/>
  <c r="Z18" i="26"/>
  <c r="J69" i="30"/>
  <c r="AA20" i="26"/>
  <c r="AG15" i="30"/>
  <c r="AB17" i="23"/>
  <c r="AF83" i="31"/>
  <c r="AN18" i="29"/>
  <c r="U70" i="22"/>
  <c r="AB60" i="22"/>
  <c r="AF34" i="26"/>
  <c r="U48" i="33"/>
  <c r="W23" i="30"/>
  <c r="S17" i="30"/>
  <c r="AB23" i="22"/>
  <c r="AG70" i="27"/>
  <c r="AK16" i="22"/>
  <c r="R16" i="26"/>
  <c r="T22" i="27"/>
  <c r="T69" i="30"/>
  <c r="AB15" i="29"/>
  <c r="T12" i="28"/>
  <c r="AH23" i="23"/>
  <c r="R8" i="30"/>
  <c r="L40" i="28"/>
  <c r="AI24" i="26"/>
  <c r="AE39" i="22"/>
  <c r="N23" i="27"/>
  <c r="E10" i="27"/>
  <c r="N26" i="26"/>
  <c r="AC15" i="28"/>
  <c r="W39" i="33"/>
  <c r="AH30" i="23"/>
  <c r="AB8" i="22"/>
  <c r="AJ18" i="23"/>
  <c r="N60" i="27"/>
  <c r="Y24" i="23"/>
  <c r="U13" i="26"/>
  <c r="Z15" i="26"/>
  <c r="Q70" i="31"/>
  <c r="F34" i="23"/>
  <c r="AE14" i="26"/>
  <c r="AL70" i="22"/>
  <c r="N11" i="23"/>
  <c r="X60" i="22"/>
  <c r="N8" i="26"/>
  <c r="AJ83" i="27"/>
  <c r="AE14" i="23"/>
  <c r="AA70" i="30"/>
  <c r="P68" i="26"/>
  <c r="AE60" i="31"/>
  <c r="AI60" i="35"/>
  <c r="AA14" i="34"/>
  <c r="K30" i="34"/>
  <c r="M10" i="28"/>
  <c r="AA24" i="30"/>
  <c r="H13" i="28"/>
  <c r="AN14" i="27"/>
  <c r="J48" i="26"/>
  <c r="AE7" i="22"/>
  <c r="AF8" i="33"/>
  <c r="AG40" i="22"/>
  <c r="P21" i="23"/>
  <c r="Q12" i="22"/>
  <c r="AF11" i="22"/>
  <c r="H26" i="26"/>
  <c r="AJ22" i="28"/>
  <c r="AN19" i="29"/>
  <c r="AC10" i="26"/>
  <c r="AE9" i="28"/>
  <c r="S26" i="23"/>
  <c r="W33" i="26"/>
  <c r="K11" i="26"/>
  <c r="X11" i="23"/>
  <c r="V16" i="26"/>
  <c r="G19" i="31"/>
  <c r="AC83" i="23"/>
  <c r="AM24" i="28"/>
  <c r="AB7" i="22"/>
  <c r="AA24" i="26"/>
  <c r="AN8" i="26"/>
  <c r="H33" i="23"/>
  <c r="O22" i="26"/>
  <c r="H8" i="26"/>
  <c r="AK14" i="26"/>
  <c r="Q17" i="30"/>
  <c r="W7" i="30"/>
  <c r="H9" i="22"/>
  <c r="L25" i="28"/>
  <c r="K39" i="30"/>
  <c r="J21" i="32"/>
  <c r="AE15" i="34"/>
  <c r="AL19" i="23"/>
  <c r="AA24" i="31"/>
  <c r="X71" i="22"/>
  <c r="AF22" i="22"/>
  <c r="AC11" i="26"/>
  <c r="S22" i="26"/>
  <c r="F16" i="29"/>
  <c r="P69" i="33"/>
  <c r="W19" i="27"/>
  <c r="S83" i="30"/>
  <c r="L60" i="22"/>
  <c r="R20" i="26"/>
  <c r="Y22" i="26"/>
  <c r="AB7" i="29"/>
  <c r="AM21" i="30"/>
  <c r="P12" i="30"/>
  <c r="AF30" i="30"/>
  <c r="K39" i="32"/>
  <c r="AJ25" i="22"/>
  <c r="Z30" i="30"/>
  <c r="K9" i="35"/>
  <c r="V83" i="29"/>
  <c r="AE70" i="27"/>
  <c r="AM70" i="36"/>
  <c r="AD10" i="23"/>
  <c r="U83" i="29"/>
  <c r="AB13" i="26"/>
  <c r="N21" i="27"/>
  <c r="I18" i="23"/>
  <c r="G18" i="32"/>
  <c r="L7" i="30"/>
  <c r="I17" i="22"/>
  <c r="E16" i="26"/>
  <c r="J16" i="23"/>
  <c r="AC60" i="26"/>
  <c r="K21" i="31"/>
  <c r="N71" i="28"/>
  <c r="J60" i="23"/>
  <c r="AB70" i="22"/>
  <c r="Y7" i="29"/>
  <c r="G34" i="22"/>
  <c r="T40" i="30"/>
  <c r="L26" i="28"/>
  <c r="W21" i="34"/>
  <c r="AI17" i="30"/>
  <c r="T71" i="27"/>
  <c r="AI60" i="28"/>
  <c r="T40" i="28"/>
  <c r="Q18" i="22"/>
  <c r="I40" i="29"/>
  <c r="AD71" i="33"/>
  <c r="O15" i="28"/>
  <c r="AL22" i="29"/>
  <c r="S25" i="22"/>
  <c r="X22" i="26"/>
  <c r="H39" i="29"/>
  <c r="AN8" i="23"/>
  <c r="X33" i="28"/>
  <c r="AB23" i="27"/>
  <c r="AF21" i="33"/>
  <c r="W21" i="29"/>
  <c r="N24" i="29"/>
  <c r="F18" i="28"/>
  <c r="Q9" i="28"/>
  <c r="AB18" i="23"/>
  <c r="AL60" i="26"/>
  <c r="G70" i="29"/>
  <c r="AN68" i="32"/>
  <c r="X21" i="22"/>
  <c r="AB17" i="22"/>
  <c r="I30" i="28"/>
  <c r="N20" i="31"/>
  <c r="AN30" i="29"/>
  <c r="AK19" i="27"/>
  <c r="R12" i="23"/>
  <c r="O23" i="26"/>
  <c r="S12" i="23"/>
  <c r="AC18" i="26"/>
  <c r="AH7" i="22"/>
  <c r="T17" i="28"/>
  <c r="Y16" i="29"/>
  <c r="Z8" i="26"/>
  <c r="U20" i="31"/>
  <c r="T39" i="27"/>
  <c r="F70" i="31"/>
  <c r="F40" i="29"/>
  <c r="S60" i="35"/>
  <c r="V21" i="26"/>
  <c r="AM14" i="29"/>
  <c r="F26" i="27"/>
  <c r="Y25" i="28"/>
  <c r="AE60" i="30"/>
  <c r="AB18" i="28"/>
  <c r="E10" i="22"/>
  <c r="T7" i="22"/>
  <c r="AG26" i="28"/>
  <c r="H20" i="27"/>
  <c r="AE17" i="26"/>
  <c r="T19" i="22"/>
  <c r="AN14" i="22"/>
  <c r="S16" i="35"/>
  <c r="AG71" i="29"/>
  <c r="W17" i="26"/>
  <c r="L16" i="29"/>
  <c r="AF15" i="31"/>
  <c r="AA20" i="23"/>
  <c r="I26" i="22"/>
  <c r="N68" i="23"/>
  <c r="AM24" i="35"/>
  <c r="V40" i="30"/>
  <c r="AA19" i="22"/>
  <c r="T17" i="32"/>
  <c r="Q24" i="29"/>
  <c r="U23" i="28"/>
  <c r="AA23" i="27"/>
  <c r="AG23" i="29"/>
  <c r="AD17" i="23"/>
  <c r="AG21" i="32"/>
  <c r="AC24" i="34"/>
  <c r="AH10" i="23"/>
  <c r="U70" i="27"/>
  <c r="AL15" i="33"/>
  <c r="T24" i="26"/>
  <c r="AD69" i="28"/>
  <c r="AJ14" i="29"/>
  <c r="V69" i="26"/>
  <c r="AJ15" i="27"/>
  <c r="Z33" i="23"/>
  <c r="AE48" i="32"/>
  <c r="Q23" i="28"/>
  <c r="AJ9" i="29"/>
  <c r="AH22" i="29"/>
  <c r="AK17" i="22"/>
  <c r="S16" i="28"/>
  <c r="AH70" i="26"/>
  <c r="R70" i="28"/>
  <c r="R39" i="30"/>
  <c r="AL15" i="23"/>
  <c r="H9" i="23"/>
  <c r="AM8" i="22"/>
  <c r="T21" i="28"/>
  <c r="AA70" i="32"/>
  <c r="L14" i="35"/>
  <c r="W13" i="28"/>
  <c r="AH13" i="33"/>
  <c r="L10" i="23"/>
  <c r="AJ15" i="26"/>
  <c r="K8" i="26"/>
  <c r="S17" i="33"/>
  <c r="O16" i="33"/>
  <c r="L30" i="28"/>
  <c r="U40" i="27"/>
  <c r="K22" i="23"/>
  <c r="AD8" i="23"/>
  <c r="AE24" i="28"/>
  <c r="Z34" i="32"/>
  <c r="L22" i="33"/>
  <c r="AJ68" i="26"/>
  <c r="O17" i="27"/>
  <c r="AK12" i="29"/>
  <c r="AE14" i="28"/>
  <c r="Z24" i="23"/>
  <c r="I22" i="22"/>
  <c r="G19" i="37"/>
  <c r="Y12" i="30"/>
  <c r="G24" i="37"/>
  <c r="M11" i="36"/>
  <c r="P13" i="31"/>
  <c r="V20" i="27"/>
  <c r="AN26" i="22"/>
  <c r="AD11" i="26"/>
  <c r="AJ40" i="35"/>
  <c r="O21" i="32"/>
  <c r="W12" i="33"/>
  <c r="AC60" i="27"/>
  <c r="M21" i="23"/>
  <c r="F23" i="23"/>
  <c r="AI9" i="32"/>
  <c r="O60" i="23"/>
  <c r="AA12" i="29"/>
  <c r="AE12" i="22"/>
  <c r="L9" i="32"/>
  <c r="K9" i="30"/>
  <c r="AD21" i="23"/>
  <c r="O83" i="26"/>
  <c r="W18" i="26"/>
  <c r="M33" i="36"/>
  <c r="G22" i="36"/>
  <c r="Q16" i="22"/>
  <c r="N23" i="23"/>
  <c r="R34" i="27"/>
  <c r="L21" i="32"/>
  <c r="L24" i="33"/>
  <c r="AD8" i="26"/>
  <c r="AL7" i="33"/>
  <c r="AL24" i="33"/>
  <c r="T23" i="22"/>
  <c r="AD30" i="29"/>
  <c r="T48" i="39"/>
  <c r="T30" i="31"/>
  <c r="Y9" i="32"/>
  <c r="AH48" i="27"/>
  <c r="AM19" i="32"/>
  <c r="K83" i="26"/>
  <c r="Y8" i="23"/>
  <c r="N26" i="23"/>
  <c r="U69" i="30"/>
  <c r="U39" i="32"/>
  <c r="AC21" i="30"/>
  <c r="AK48" i="23"/>
  <c r="R70" i="33"/>
  <c r="AM12" i="26"/>
  <c r="V12" i="22"/>
  <c r="Y39" i="23"/>
  <c r="AH71" i="29"/>
  <c r="AI8" i="33"/>
  <c r="AK9" i="22"/>
  <c r="AN11" i="26"/>
  <c r="F23" i="32"/>
  <c r="U69" i="23"/>
  <c r="AA17" i="30"/>
  <c r="K40" i="22"/>
  <c r="F40" i="38"/>
  <c r="S23" i="27"/>
  <c r="H8" i="22"/>
  <c r="X13" i="32"/>
  <c r="AI13" i="35"/>
  <c r="L34" i="29"/>
  <c r="AE14" i="22"/>
  <c r="AI39" i="22"/>
  <c r="P15" i="36"/>
  <c r="K22" i="27"/>
  <c r="E40" i="28"/>
  <c r="AD13" i="30"/>
  <c r="AC69" i="33"/>
  <c r="E10" i="28"/>
  <c r="AB22" i="22"/>
  <c r="X69" i="29"/>
  <c r="S7" i="34"/>
  <c r="N16" i="33"/>
  <c r="AE17" i="27"/>
  <c r="AE39" i="23"/>
  <c r="P18" i="29"/>
  <c r="N48" i="28"/>
  <c r="N22" i="29"/>
  <c r="S70" i="34"/>
  <c r="AN24" i="26"/>
  <c r="Y7" i="26"/>
  <c r="M17" i="27"/>
  <c r="AF11" i="34"/>
  <c r="P19" i="31"/>
  <c r="H15" i="31"/>
  <c r="AD24" i="28"/>
  <c r="AD9" i="29"/>
  <c r="AL83" i="23"/>
  <c r="X83" i="27"/>
  <c r="M13" i="26"/>
  <c r="Z33" i="29"/>
  <c r="S21" i="27"/>
  <c r="K10" i="29"/>
  <c r="AM7" i="22"/>
  <c r="Y30" i="32"/>
  <c r="Y17" i="22"/>
  <c r="E71" i="33"/>
  <c r="E15" i="30"/>
  <c r="AM20" i="31"/>
  <c r="O40" i="32"/>
  <c r="S26" i="26"/>
  <c r="Z18" i="23"/>
  <c r="AC24" i="30"/>
  <c r="AH23" i="28"/>
  <c r="AH69" i="26"/>
  <c r="G10" i="30"/>
  <c r="AF71" i="29"/>
  <c r="N22" i="36"/>
  <c r="N68" i="26"/>
  <c r="P69" i="23"/>
  <c r="U22" i="31"/>
  <c r="S12" i="28"/>
  <c r="AK14" i="23"/>
  <c r="AJ19" i="29"/>
  <c r="G15" i="30"/>
  <c r="N40" i="23"/>
  <c r="AF14" i="23"/>
  <c r="AK48" i="30"/>
  <c r="H11" i="31"/>
  <c r="AH10" i="27"/>
  <c r="AG22" i="22"/>
  <c r="M14" i="31"/>
  <c r="AD24" i="22"/>
  <c r="Z71" i="26"/>
  <c r="AN8" i="29"/>
  <c r="AC17" i="23"/>
  <c r="AG48" i="37"/>
  <c r="F68" i="27"/>
  <c r="G30" i="31"/>
  <c r="F24" i="30"/>
  <c r="P23" i="33"/>
  <c r="V17" i="31"/>
  <c r="P15" i="22"/>
  <c r="AL18" i="32"/>
  <c r="AI26" i="36"/>
  <c r="V26" i="23"/>
  <c r="R19" i="30"/>
  <c r="W18" i="33"/>
  <c r="AC39" i="34"/>
  <c r="K33" i="32"/>
  <c r="G33" i="27"/>
  <c r="AD20" i="23"/>
  <c r="P70" i="28"/>
  <c r="O21" i="29"/>
  <c r="AL40" i="26"/>
  <c r="P8" i="29"/>
  <c r="R19" i="33"/>
  <c r="G39" i="34"/>
  <c r="M33" i="27"/>
  <c r="E21" i="30"/>
  <c r="J17" i="28"/>
  <c r="AB71" i="27"/>
  <c r="R60" i="23"/>
  <c r="AM18" i="23"/>
  <c r="AI48" i="26"/>
  <c r="I69" i="26"/>
  <c r="L10" i="22"/>
  <c r="Z48" i="33"/>
  <c r="U39" i="29"/>
  <c r="AM68" i="26"/>
  <c r="H18" i="22"/>
  <c r="E17" i="30"/>
  <c r="R70" i="31"/>
  <c r="G17" i="32"/>
  <c r="V69" i="33"/>
  <c r="U17" i="26"/>
  <c r="H30" i="32"/>
  <c r="V18" i="27"/>
  <c r="AL60" i="30"/>
  <c r="AB25" i="22"/>
  <c r="I48" i="29"/>
  <c r="H10" i="32"/>
  <c r="X17" i="34"/>
  <c r="T30" i="23"/>
  <c r="N11" i="28"/>
  <c r="M9" i="26"/>
  <c r="E13" i="27"/>
  <c r="AA69" i="22"/>
  <c r="AF16" i="22"/>
  <c r="O16" i="22"/>
  <c r="AI14" i="26"/>
  <c r="F71" i="34"/>
  <c r="AN17" i="31"/>
  <c r="V19" i="31"/>
  <c r="N10" i="33"/>
  <c r="J68" i="26"/>
  <c r="AN19" i="26"/>
  <c r="AD40" i="33"/>
  <c r="N11" i="29"/>
  <c r="AD24" i="27"/>
  <c r="H83" i="34"/>
  <c r="AL9" i="30"/>
  <c r="J14" i="26"/>
  <c r="AA30" i="22"/>
  <c r="V17" i="23"/>
  <c r="P26" i="33"/>
  <c r="K39" i="27"/>
  <c r="M71" i="22"/>
  <c r="J70" i="27"/>
  <c r="H39" i="23"/>
  <c r="V15" i="27"/>
  <c r="AK24" i="26"/>
  <c r="E9" i="33"/>
  <c r="AI26" i="32"/>
  <c r="Q20" i="33"/>
  <c r="J12" i="31"/>
  <c r="W22" i="23"/>
  <c r="AJ34" i="30"/>
  <c r="T15" i="30"/>
  <c r="AL19" i="26"/>
  <c r="Q17" i="29"/>
  <c r="U17" i="30"/>
  <c r="J25" i="30"/>
  <c r="AI18" i="30"/>
  <c r="G23" i="22"/>
  <c r="AI26" i="31"/>
  <c r="T11" i="27"/>
  <c r="E11" i="26"/>
  <c r="AC26" i="27"/>
  <c r="E11" i="30"/>
  <c r="O8" i="23"/>
  <c r="S18" i="30"/>
  <c r="T26" i="27"/>
  <c r="AG23" i="33"/>
  <c r="AM17" i="29"/>
  <c r="Q34" i="30"/>
  <c r="M69" i="29"/>
  <c r="AF69" i="23"/>
  <c r="AF21" i="34"/>
  <c r="AN23" i="29"/>
  <c r="U24" i="26"/>
  <c r="K60" i="26"/>
  <c r="Y20" i="26"/>
  <c r="U7" i="32"/>
  <c r="AI60" i="32"/>
  <c r="AG69" i="23"/>
  <c r="M18" i="31"/>
  <c r="AE33" i="28"/>
  <c r="F71" i="23"/>
  <c r="W23" i="26"/>
  <c r="G15" i="26"/>
  <c r="AM26" i="35"/>
  <c r="AB71" i="26"/>
  <c r="V24" i="28"/>
  <c r="AI21" i="27"/>
  <c r="G48" i="23"/>
  <c r="Q60" i="27"/>
  <c r="AG23" i="26"/>
  <c r="G9" i="29"/>
  <c r="H7" i="31"/>
  <c r="AB33" i="29"/>
  <c r="U30" i="27"/>
  <c r="AB19" i="27"/>
  <c r="AE30" i="32"/>
  <c r="AM48" i="31"/>
  <c r="U23" i="26"/>
  <c r="L24" i="27"/>
  <c r="M24" i="26"/>
  <c r="I8" i="31"/>
  <c r="Q69" i="26"/>
  <c r="O70" i="27"/>
  <c r="S83" i="26"/>
  <c r="S9" i="23"/>
  <c r="W48" i="30"/>
  <c r="L60" i="32"/>
  <c r="Q48" i="27"/>
  <c r="X11" i="34"/>
  <c r="G20" i="22"/>
  <c r="Q39" i="27"/>
  <c r="P19" i="26"/>
  <c r="V26" i="39"/>
  <c r="J34" i="31"/>
  <c r="AG12" i="35"/>
  <c r="AK48" i="26"/>
  <c r="S10" i="32"/>
  <c r="AJ10" i="22"/>
  <c r="AJ71" i="26"/>
  <c r="AL71" i="32"/>
  <c r="I26" i="36"/>
  <c r="AJ25" i="29"/>
  <c r="V17" i="34"/>
  <c r="G22" i="35"/>
  <c r="V7" i="23"/>
  <c r="W15" i="26"/>
  <c r="P34" i="28"/>
  <c r="AF18" i="27"/>
  <c r="N83" i="26"/>
  <c r="E83" i="26"/>
  <c r="AL11" i="22"/>
  <c r="M19" i="30"/>
  <c r="AA9" i="34"/>
  <c r="AI8" i="28"/>
  <c r="K7" i="26"/>
  <c r="S24" i="28"/>
  <c r="X83" i="26"/>
  <c r="AC39" i="28"/>
  <c r="AH9" i="27"/>
  <c r="AG70" i="28"/>
  <c r="AL30" i="32"/>
  <c r="E9" i="28"/>
  <c r="W68" i="23"/>
  <c r="AD16" i="23"/>
  <c r="AE40" i="29"/>
  <c r="Z10" i="27"/>
  <c r="P18" i="27"/>
  <c r="I24" i="28"/>
  <c r="P48" i="27"/>
  <c r="AA39" i="29"/>
  <c r="U19" i="28"/>
  <c r="AN48" i="30"/>
  <c r="AB9" i="27"/>
  <c r="AK71" i="31"/>
  <c r="AE34" i="28"/>
  <c r="J15" i="22"/>
  <c r="H14" i="26"/>
  <c r="G12" i="22"/>
  <c r="V24" i="22"/>
  <c r="G71" i="28"/>
  <c r="O26" i="30"/>
  <c r="L26" i="29"/>
  <c r="Y26" i="26"/>
  <c r="T25" i="31"/>
  <c r="Y39" i="30"/>
  <c r="AN33" i="28"/>
  <c r="AD26" i="32"/>
  <c r="F10" i="28"/>
  <c r="AH12" i="22"/>
  <c r="K15" i="34"/>
  <c r="AB60" i="23"/>
  <c r="W30" i="26"/>
  <c r="M34" i="30"/>
  <c r="Y24" i="22"/>
  <c r="L68" i="31"/>
  <c r="W21" i="22"/>
  <c r="AM18" i="22"/>
  <c r="AK17" i="23"/>
  <c r="Y34" i="27"/>
  <c r="F33" i="28"/>
  <c r="AM39" i="34"/>
  <c r="AD22" i="28"/>
  <c r="AJ60" i="31"/>
  <c r="M60" i="23"/>
  <c r="S11" i="22"/>
  <c r="O21" i="23"/>
  <c r="W69" i="27"/>
  <c r="E8" i="36"/>
  <c r="L17" i="33"/>
  <c r="AH33" i="26"/>
  <c r="S7" i="27"/>
  <c r="O22" i="22"/>
  <c r="W9" i="29"/>
  <c r="AM33" i="27"/>
  <c r="AN69" i="28"/>
  <c r="E34" i="32"/>
  <c r="U21" i="22"/>
  <c r="V10" i="32"/>
  <c r="E25" i="22"/>
  <c r="AM69" i="33"/>
  <c r="AC39" i="31"/>
  <c r="K71" i="29"/>
  <c r="M14" i="26"/>
  <c r="G60" i="30"/>
  <c r="U25" i="26"/>
  <c r="L18" i="29"/>
  <c r="S8" i="29"/>
  <c r="J24" i="28"/>
  <c r="Y20" i="29"/>
  <c r="L13" i="31"/>
  <c r="Y71" i="26"/>
  <c r="T83" i="35"/>
  <c r="AB21" i="28"/>
  <c r="AL39" i="28"/>
  <c r="AD83" i="23"/>
  <c r="AH25" i="29"/>
  <c r="R48" i="23"/>
  <c r="L60" i="31"/>
  <c r="AE12" i="29"/>
  <c r="AE22" i="26"/>
  <c r="AL22" i="23"/>
  <c r="AG48" i="28"/>
  <c r="V18" i="34"/>
  <c r="K12" i="37"/>
  <c r="E40" i="26"/>
  <c r="Z60" i="30"/>
  <c r="O34" i="28"/>
  <c r="AI70" i="34"/>
  <c r="O33" i="34"/>
  <c r="H60" i="23"/>
  <c r="W9" i="27"/>
  <c r="J33" i="26"/>
  <c r="Q70" i="28"/>
  <c r="AB71" i="32"/>
  <c r="AF23" i="31"/>
  <c r="Y24" i="33"/>
  <c r="L40" i="35"/>
  <c r="AF25" i="22"/>
  <c r="AB25" i="30"/>
  <c r="P17" i="28"/>
  <c r="AK26" i="23"/>
  <c r="Q12" i="23"/>
  <c r="O83" i="33"/>
  <c r="AJ39" i="33"/>
  <c r="U9" i="31"/>
  <c r="AD19" i="22"/>
  <c r="K30" i="33"/>
  <c r="AC34" i="28"/>
  <c r="K15" i="22"/>
  <c r="U60" i="23"/>
  <c r="H40" i="33"/>
  <c r="AK24" i="35"/>
  <c r="I9" i="31"/>
  <c r="Y22" i="31"/>
  <c r="AB13" i="31"/>
  <c r="AB20" i="28"/>
  <c r="AE23" i="28"/>
  <c r="Q25" i="23"/>
  <c r="AC70" i="31"/>
  <c r="R30" i="34"/>
  <c r="W34" i="27"/>
  <c r="H10" i="31"/>
  <c r="M24" i="29"/>
  <c r="AI40" i="26"/>
  <c r="AK69" i="23"/>
  <c r="I17" i="26"/>
  <c r="H39" i="31"/>
  <c r="L70" i="31"/>
  <c r="Q69" i="30"/>
  <c r="U30" i="34"/>
  <c r="Q16" i="29"/>
  <c r="X17" i="23"/>
  <c r="G12" i="27"/>
  <c r="I71" i="23"/>
  <c r="K83" i="29"/>
  <c r="AM7" i="26"/>
  <c r="O24" i="22"/>
  <c r="W23" i="33"/>
  <c r="S13" i="36"/>
  <c r="AF33" i="33"/>
  <c r="Y23" i="29"/>
  <c r="Q48" i="26"/>
  <c r="AL15" i="29"/>
  <c r="AC20" i="28"/>
  <c r="AC11" i="30"/>
  <c r="K48" i="36"/>
  <c r="AH30" i="35"/>
  <c r="H69" i="32"/>
  <c r="F40" i="31"/>
  <c r="Z70" i="29"/>
  <c r="AG69" i="28"/>
  <c r="R16" i="31"/>
  <c r="E21" i="27"/>
  <c r="E69" i="33"/>
  <c r="N20" i="27"/>
  <c r="O39" i="34"/>
  <c r="O68" i="32"/>
  <c r="P22" i="36"/>
  <c r="AA30" i="32"/>
  <c r="M39" i="28"/>
  <c r="AH17" i="33"/>
  <c r="AF18" i="23"/>
  <c r="P16" i="22"/>
  <c r="N13" i="34"/>
  <c r="O48" i="34"/>
  <c r="AL39" i="31"/>
  <c r="S25" i="30"/>
  <c r="P40" i="27"/>
  <c r="AK68" i="29"/>
  <c r="AH30" i="22"/>
  <c r="AI9" i="26"/>
  <c r="AA34" i="31"/>
  <c r="X12" i="28"/>
  <c r="AN16" i="22"/>
  <c r="Q68" i="26"/>
  <c r="AM10" i="27"/>
  <c r="AG8" i="34"/>
  <c r="AM19" i="28"/>
  <c r="G10" i="28"/>
  <c r="AA21" i="35"/>
  <c r="T10" i="26"/>
  <c r="AA71" i="27"/>
  <c r="AK25" i="26"/>
  <c r="G40" i="33"/>
  <c r="AM20" i="22"/>
  <c r="R40" i="27"/>
  <c r="X12" i="22"/>
  <c r="AN21" i="30"/>
  <c r="N24" i="23"/>
  <c r="J19" i="26"/>
  <c r="AL25" i="23"/>
  <c r="I19" i="30"/>
  <c r="AJ8" i="22"/>
  <c r="AH13" i="22"/>
  <c r="K14" i="29"/>
  <c r="M12" i="23"/>
  <c r="P11" i="31"/>
  <c r="AE9" i="23"/>
  <c r="AG25" i="33"/>
  <c r="AC11" i="22"/>
  <c r="E70" i="27"/>
  <c r="T34" i="30"/>
  <c r="AD23" i="28"/>
  <c r="V33" i="26"/>
  <c r="AG33" i="23"/>
  <c r="AJ19" i="36"/>
  <c r="V60" i="31"/>
  <c r="AE33" i="33"/>
  <c r="AJ48" i="28"/>
  <c r="M68" i="29"/>
  <c r="K60" i="22"/>
  <c r="E39" i="29"/>
  <c r="X16" i="32"/>
  <c r="T16" i="30"/>
  <c r="AB11" i="28"/>
  <c r="T9" i="26"/>
  <c r="P39" i="29"/>
  <c r="R83" i="30"/>
  <c r="V22" i="28"/>
  <c r="AA10" i="28"/>
  <c r="AH17" i="26"/>
  <c r="AF60" i="27"/>
  <c r="AG26" i="31"/>
  <c r="AJ22" i="29"/>
  <c r="T25" i="22"/>
  <c r="M24" i="23"/>
  <c r="Q10" i="28"/>
  <c r="I16" i="27"/>
  <c r="R10" i="26"/>
  <c r="Y18" i="31"/>
  <c r="V33" i="27"/>
  <c r="AM69" i="28"/>
  <c r="U18" i="23"/>
  <c r="G24" i="26"/>
  <c r="S18" i="28"/>
  <c r="AB24" i="31"/>
  <c r="R11" i="30"/>
  <c r="L25" i="29"/>
  <c r="J22" i="33"/>
  <c r="AA48" i="23"/>
  <c r="T7" i="23"/>
  <c r="AH23" i="39"/>
  <c r="AH24" i="30"/>
  <c r="E83" i="29"/>
  <c r="AL71" i="22"/>
  <c r="AE70" i="29"/>
  <c r="P68" i="29"/>
  <c r="H21" i="23"/>
  <c r="AL60" i="27"/>
  <c r="X70" i="33"/>
  <c r="K13" i="32"/>
  <c r="AE18" i="28"/>
  <c r="AJ18" i="22"/>
  <c r="AM9" i="30"/>
  <c r="H83" i="28"/>
  <c r="M13" i="23"/>
  <c r="R16" i="23"/>
  <c r="R19" i="28"/>
  <c r="AD26" i="23"/>
  <c r="AN19" i="22"/>
  <c r="I83" i="27"/>
  <c r="AC19" i="27"/>
  <c r="H8" i="30"/>
  <c r="AH13" i="23"/>
  <c r="AC60" i="32"/>
  <c r="P9" i="27"/>
  <c r="K12" i="34"/>
  <c r="V30" i="26"/>
  <c r="M23" i="28"/>
  <c r="AA12" i="28"/>
  <c r="AH15" i="27"/>
  <c r="AC13" i="26"/>
  <c r="AH8" i="28"/>
  <c r="F16" i="33"/>
  <c r="O10" i="32"/>
  <c r="AG8" i="29"/>
  <c r="AI16" i="27"/>
  <c r="X70" i="35"/>
  <c r="AL21" i="23"/>
  <c r="N19" i="23"/>
  <c r="AG16" i="22"/>
  <c r="AD69" i="31"/>
  <c r="X13" i="35"/>
  <c r="E23" i="28"/>
  <c r="AK26" i="26"/>
  <c r="K10" i="34"/>
  <c r="AG13" i="22"/>
  <c r="U60" i="22"/>
  <c r="H10" i="27"/>
  <c r="G60" i="29"/>
  <c r="L14" i="31"/>
  <c r="P71" i="26"/>
  <c r="AH68" i="30"/>
  <c r="AF19" i="26"/>
  <c r="AM18" i="28"/>
  <c r="AA9" i="26"/>
  <c r="H34" i="31"/>
  <c r="AD60" i="31"/>
  <c r="M25" i="23"/>
  <c r="AF48" i="22"/>
  <c r="AC33" i="31"/>
  <c r="I60" i="30"/>
  <c r="AE25" i="27"/>
  <c r="H7" i="35"/>
  <c r="AA26" i="26"/>
  <c r="AD9" i="28"/>
  <c r="R24" i="23"/>
  <c r="AD7" i="29"/>
  <c r="V22" i="27"/>
  <c r="AE24" i="30"/>
  <c r="AF12" i="27"/>
  <c r="AC68" i="32"/>
  <c r="Z9" i="23"/>
  <c r="AL39" i="27"/>
  <c r="U21" i="26"/>
  <c r="R33" i="31"/>
  <c r="AD25" i="31"/>
  <c r="E19" i="23"/>
  <c r="AI10" i="22"/>
  <c r="U18" i="22"/>
  <c r="AL34" i="23"/>
  <c r="K71" i="22"/>
  <c r="AL9" i="28"/>
  <c r="Z24" i="38"/>
  <c r="AI69" i="30"/>
  <c r="N22" i="22"/>
  <c r="O39" i="28"/>
  <c r="T48" i="22"/>
  <c r="AK19" i="22"/>
  <c r="W48" i="23"/>
  <c r="AC9" i="35"/>
  <c r="I71" i="31"/>
  <c r="I70" i="23"/>
  <c r="Y19" i="29"/>
  <c r="I7" i="31"/>
  <c r="AG23" i="30"/>
  <c r="AB7" i="27"/>
  <c r="K12" i="27"/>
  <c r="T48" i="28"/>
  <c r="O14" i="29"/>
  <c r="P25" i="26"/>
  <c r="G25" i="28"/>
  <c r="I19" i="31"/>
  <c r="J9" i="22"/>
  <c r="M11" i="26"/>
  <c r="Q11" i="27"/>
  <c r="AM18" i="27"/>
  <c r="AK19" i="28"/>
  <c r="K14" i="26"/>
  <c r="H40" i="30"/>
  <c r="AJ9" i="30"/>
  <c r="P12" i="26"/>
  <c r="AD60" i="26"/>
  <c r="AD33" i="22"/>
  <c r="AN83" i="28"/>
  <c r="AC14" i="26"/>
  <c r="X20" i="23"/>
  <c r="AF14" i="32"/>
  <c r="S16" i="29"/>
  <c r="E48" i="33"/>
  <c r="V12" i="29"/>
  <c r="L69" i="29"/>
  <c r="AK18" i="22"/>
  <c r="O13" i="27"/>
  <c r="K21" i="34"/>
  <c r="S16" i="30"/>
  <c r="U12" i="31"/>
  <c r="AD19" i="31"/>
  <c r="AK68" i="28"/>
  <c r="X26" i="26"/>
  <c r="N39" i="26"/>
  <c r="AK8" i="28"/>
  <c r="T68" i="22"/>
  <c r="AJ17" i="22"/>
  <c r="AF68" i="27"/>
  <c r="X71" i="26"/>
  <c r="AE21" i="31"/>
  <c r="V68" i="29"/>
  <c r="F13" i="30"/>
  <c r="AJ16" i="31"/>
  <c r="AK26" i="28"/>
  <c r="S9" i="27"/>
  <c r="I10" i="22"/>
  <c r="U30" i="23"/>
  <c r="G24" i="34"/>
  <c r="AM18" i="34"/>
  <c r="AK30" i="23"/>
  <c r="S9" i="32"/>
  <c r="S60" i="28"/>
  <c r="AE30" i="26"/>
  <c r="I25" i="22"/>
  <c r="AJ11" i="26"/>
  <c r="AB83" i="33"/>
  <c r="AB10" i="31"/>
  <c r="I34" i="22"/>
  <c r="AK19" i="23"/>
  <c r="AF26" i="27"/>
  <c r="AN30" i="26"/>
  <c r="AD39" i="34"/>
  <c r="AD40" i="22"/>
  <c r="AB14" i="27"/>
  <c r="AF15" i="26"/>
  <c r="F48" i="22"/>
  <c r="AM13" i="22"/>
  <c r="AC33" i="27"/>
  <c r="S33" i="22"/>
  <c r="AL26" i="23"/>
  <c r="AI71" i="27"/>
  <c r="J34" i="35"/>
  <c r="O25" i="29"/>
  <c r="AA83" i="32"/>
  <c r="V25" i="22"/>
  <c r="AN60" i="30"/>
  <c r="AM60" i="27"/>
  <c r="I8" i="23"/>
  <c r="Q11" i="32"/>
  <c r="K16" i="29"/>
  <c r="F40" i="28"/>
  <c r="AB22" i="30"/>
  <c r="R21" i="23"/>
  <c r="L22" i="32"/>
  <c r="R22" i="22"/>
  <c r="AK20" i="31"/>
  <c r="AB18" i="35"/>
  <c r="U24" i="32"/>
  <c r="S26" i="28"/>
  <c r="K18" i="23"/>
  <c r="Q39" i="31"/>
  <c r="N9" i="23"/>
  <c r="M17" i="31"/>
  <c r="AK39" i="29"/>
  <c r="AF21" i="31"/>
  <c r="AC22" i="26"/>
  <c r="X60" i="26"/>
  <c r="AG71" i="37"/>
  <c r="X14" i="30"/>
  <c r="P21" i="31"/>
  <c r="AF10" i="32"/>
  <c r="G60" i="28"/>
  <c r="AA70" i="23"/>
  <c r="I33" i="26"/>
  <c r="F21" i="23"/>
  <c r="AC34" i="22"/>
  <c r="X20" i="26"/>
  <c r="S11" i="32"/>
  <c r="AD34" i="26"/>
  <c r="AH39" i="27"/>
  <c r="AG68" i="27"/>
  <c r="S14" i="28"/>
  <c r="S11" i="29"/>
  <c r="AL14" i="23"/>
  <c r="I15" i="32"/>
  <c r="AN33" i="36"/>
  <c r="Q9" i="26"/>
  <c r="P14" i="23"/>
  <c r="F68" i="33"/>
  <c r="V8" i="27"/>
  <c r="R68" i="30"/>
  <c r="R15" i="23"/>
  <c r="AN33" i="22"/>
  <c r="I20" i="22"/>
  <c r="S60" i="22"/>
  <c r="U16" i="29"/>
  <c r="M48" i="33"/>
  <c r="Z60" i="22"/>
  <c r="P7" i="27"/>
  <c r="J71" i="26"/>
  <c r="K22" i="28"/>
  <c r="AA70" i="33"/>
  <c r="X60" i="30"/>
  <c r="AB39" i="32"/>
  <c r="W33" i="27"/>
  <c r="Q13" i="29"/>
  <c r="I33" i="23"/>
  <c r="Q7" i="29"/>
  <c r="AM48" i="27"/>
  <c r="AC25" i="33"/>
  <c r="R68" i="29"/>
  <c r="AB33" i="31"/>
  <c r="AG16" i="27"/>
  <c r="AK21" i="28"/>
  <c r="AA18" i="27"/>
  <c r="AF34" i="28"/>
  <c r="U16" i="28"/>
  <c r="G34" i="27"/>
  <c r="F11" i="27"/>
  <c r="AG60" i="28"/>
  <c r="V19" i="26"/>
  <c r="AN34" i="33"/>
  <c r="O60" i="28"/>
  <c r="AC39" i="22"/>
  <c r="U12" i="23"/>
  <c r="AM12" i="27"/>
  <c r="AC16" i="30"/>
  <c r="P10" i="32"/>
  <c r="AA34" i="28"/>
  <c r="AC24" i="27"/>
  <c r="O34" i="29"/>
  <c r="AD24" i="29"/>
  <c r="Q23" i="27"/>
  <c r="T83" i="29"/>
  <c r="R16" i="27"/>
  <c r="Z39" i="31"/>
  <c r="AH25" i="28"/>
  <c r="I22" i="29"/>
  <c r="AH12" i="35"/>
  <c r="H20" i="35"/>
  <c r="O18" i="34"/>
  <c r="AI25" i="22"/>
  <c r="O23" i="28"/>
  <c r="R60" i="30"/>
  <c r="M17" i="28"/>
  <c r="V60" i="22"/>
  <c r="AK8" i="23"/>
  <c r="O30" i="35"/>
  <c r="AH70" i="31"/>
  <c r="AK18" i="26"/>
  <c r="Y40" i="36"/>
  <c r="AB26" i="30"/>
  <c r="Q69" i="23"/>
  <c r="F15" i="27"/>
  <c r="AE48" i="29"/>
  <c r="J8" i="29"/>
  <c r="Y9" i="22"/>
  <c r="T40" i="32"/>
  <c r="AJ12" i="32"/>
  <c r="L21" i="29"/>
  <c r="M18" i="30"/>
  <c r="T25" i="27"/>
  <c r="Y16" i="30"/>
  <c r="L17" i="31"/>
  <c r="P22" i="27"/>
  <c r="AN83" i="32"/>
  <c r="AN15" i="23"/>
  <c r="AK23" i="30"/>
  <c r="L39" i="23"/>
  <c r="R18" i="23"/>
  <c r="AB68" i="31"/>
  <c r="M16" i="31"/>
  <c r="AA16" i="31"/>
  <c r="AI13" i="29"/>
  <c r="R60" i="22"/>
  <c r="AA9" i="27"/>
  <c r="V21" i="22"/>
  <c r="AG11" i="26"/>
  <c r="AC23" i="37"/>
  <c r="AF69" i="27"/>
  <c r="W24" i="22"/>
  <c r="R25" i="33"/>
  <c r="AB12" i="30"/>
  <c r="T12" i="27"/>
  <c r="AB70" i="23"/>
  <c r="AB48" i="29"/>
  <c r="AG13" i="30"/>
  <c r="W70" i="27"/>
  <c r="AA8" i="33"/>
  <c r="U13" i="28"/>
  <c r="AH70" i="36"/>
  <c r="U14" i="26"/>
  <c r="AN21" i="22"/>
  <c r="AH48" i="23"/>
  <c r="O60" i="22"/>
  <c r="K71" i="26"/>
  <c r="Q22" i="32"/>
  <c r="AN71" i="26"/>
  <c r="H13" i="26"/>
  <c r="R9" i="28"/>
  <c r="O9" i="30"/>
  <c r="E12" i="27"/>
  <c r="AC12" i="23"/>
  <c r="X17" i="35"/>
  <c r="R25" i="30"/>
  <c r="AL48" i="28"/>
  <c r="AJ17" i="23"/>
  <c r="O21" i="22"/>
  <c r="U8" i="29"/>
  <c r="AM68" i="28"/>
  <c r="F15" i="28"/>
  <c r="AH8" i="30"/>
  <c r="AF83" i="29"/>
  <c r="P12" i="27"/>
  <c r="AE33" i="26"/>
  <c r="U15" i="26"/>
  <c r="E17" i="28"/>
  <c r="J39" i="28"/>
  <c r="U12" i="28"/>
  <c r="AI20" i="28"/>
  <c r="AL14" i="26"/>
  <c r="AK83" i="26"/>
  <c r="M20" i="29"/>
  <c r="K14" i="27"/>
  <c r="J17" i="31"/>
  <c r="T33" i="30"/>
  <c r="AA26" i="28"/>
  <c r="T24" i="22"/>
  <c r="K40" i="27"/>
  <c r="AH60" i="22"/>
  <c r="P10" i="26"/>
  <c r="Q39" i="26"/>
  <c r="AA11" i="26"/>
  <c r="T71" i="29"/>
  <c r="AC22" i="27"/>
  <c r="AB19" i="22"/>
  <c r="L9" i="26"/>
  <c r="R23" i="27"/>
  <c r="K16" i="26"/>
  <c r="I26" i="26"/>
  <c r="P70" i="23"/>
  <c r="O25" i="28"/>
  <c r="AH16" i="32"/>
  <c r="AI70" i="30"/>
  <c r="Z21" i="34"/>
  <c r="O25" i="23"/>
  <c r="AD20" i="28"/>
  <c r="S30" i="31"/>
  <c r="X60" i="35"/>
  <c r="Z16" i="38"/>
  <c r="T25" i="29"/>
  <c r="Y18" i="38"/>
  <c r="AA16" i="22"/>
  <c r="Y25" i="29"/>
  <c r="T20" i="26"/>
  <c r="AA40" i="28"/>
  <c r="P12" i="29"/>
  <c r="G70" i="23"/>
  <c r="AM25" i="26"/>
  <c r="P14" i="30"/>
  <c r="X25" i="30"/>
  <c r="W17" i="30"/>
  <c r="I39" i="30"/>
  <c r="V71" i="35"/>
  <c r="AM30" i="30"/>
  <c r="AN22" i="27"/>
  <c r="K69" i="34"/>
  <c r="U33" i="26"/>
  <c r="Q71" i="22"/>
  <c r="AB21" i="26"/>
  <c r="N83" i="28"/>
  <c r="V48" i="31"/>
  <c r="AK12" i="30"/>
  <c r="AI13" i="26"/>
  <c r="O48" i="27"/>
  <c r="V24" i="26"/>
  <c r="G68" i="22"/>
  <c r="AK25" i="23"/>
  <c r="AA24" i="27"/>
  <c r="AL18" i="35"/>
  <c r="Q70" i="30"/>
  <c r="AL11" i="28"/>
  <c r="U83" i="31"/>
  <c r="T8" i="23"/>
  <c r="Y24" i="28"/>
  <c r="M33" i="35"/>
  <c r="W30" i="30"/>
  <c r="H7" i="30"/>
  <c r="H11" i="23"/>
  <c r="AD18" i="35"/>
  <c r="O12" i="27"/>
  <c r="I18" i="29"/>
  <c r="H12" i="23"/>
  <c r="S12" i="26"/>
  <c r="G39" i="32"/>
  <c r="AN11" i="29"/>
  <c r="K25" i="22"/>
  <c r="AE10" i="34"/>
  <c r="O20" i="30"/>
  <c r="AE34" i="29"/>
  <c r="L21" i="23"/>
  <c r="AH40" i="35"/>
  <c r="AI25" i="31"/>
  <c r="G26" i="23"/>
  <c r="T16" i="29"/>
  <c r="G34" i="29"/>
  <c r="L19" i="36"/>
  <c r="V20" i="22"/>
  <c r="T13" i="26"/>
  <c r="Q10" i="30"/>
  <c r="AN17" i="26"/>
  <c r="U13" i="23"/>
  <c r="Y69" i="30"/>
  <c r="AK33" i="34"/>
  <c r="AN60" i="26"/>
  <c r="O60" i="26"/>
  <c r="AE25" i="26"/>
  <c r="AE40" i="23"/>
  <c r="V83" i="26"/>
  <c r="L30" i="31"/>
  <c r="Q68" i="27"/>
  <c r="AM25" i="23"/>
  <c r="R17" i="26"/>
  <c r="AN23" i="22"/>
  <c r="S40" i="26"/>
  <c r="R70" i="29"/>
  <c r="G14" i="27"/>
  <c r="AI34" i="27"/>
  <c r="F69" i="30"/>
  <c r="AM9" i="28"/>
  <c r="M48" i="22"/>
  <c r="AC68" i="30"/>
  <c r="U30" i="26"/>
  <c r="AG23" i="23"/>
  <c r="N33" i="29"/>
  <c r="F25" i="29"/>
  <c r="N40" i="29"/>
  <c r="Q15" i="27"/>
  <c r="AE13" i="23"/>
  <c r="AK26" i="27"/>
  <c r="AG26" i="23"/>
  <c r="V9" i="22"/>
  <c r="AA68" i="28"/>
  <c r="S11" i="26"/>
  <c r="O40" i="26"/>
  <c r="AG12" i="23"/>
  <c r="AN12" i="29"/>
  <c r="N22" i="26"/>
  <c r="T9" i="28"/>
  <c r="AH24" i="26"/>
  <c r="H13" i="31"/>
  <c r="AM8" i="30"/>
  <c r="AL7" i="23"/>
  <c r="W48" i="34"/>
  <c r="AA71" i="22"/>
  <c r="Z34" i="22"/>
  <c r="AM7" i="32"/>
  <c r="P19" i="29"/>
  <c r="AM30" i="31"/>
  <c r="V10" i="29"/>
  <c r="G13" i="22"/>
  <c r="M8" i="28"/>
  <c r="V23" i="27"/>
  <c r="Z10" i="35"/>
  <c r="AE20" i="35"/>
  <c r="AA18" i="28"/>
  <c r="AL15" i="28"/>
  <c r="R34" i="29"/>
  <c r="O22" i="29"/>
  <c r="AF70" i="26"/>
  <c r="AK83" i="31"/>
  <c r="AC71" i="23"/>
  <c r="E17" i="29"/>
  <c r="V13" i="29"/>
  <c r="T34" i="36"/>
  <c r="W60" i="29"/>
  <c r="Q8" i="22"/>
  <c r="AN83" i="22"/>
  <c r="AC10" i="23"/>
  <c r="L12" i="39"/>
  <c r="AA25" i="27"/>
  <c r="AE69" i="27"/>
  <c r="O71" i="27"/>
  <c r="G30" i="28"/>
  <c r="AD69" i="26"/>
  <c r="AA22" i="30"/>
  <c r="Q71" i="26"/>
  <c r="M60" i="28"/>
  <c r="X23" i="26"/>
  <c r="AB22" i="23"/>
  <c r="AJ24" i="28"/>
  <c r="J33" i="23"/>
  <c r="AI15" i="22"/>
  <c r="AE68" i="26"/>
  <c r="R17" i="31"/>
  <c r="AG60" i="23"/>
  <c r="U18" i="31"/>
  <c r="AM11" i="26"/>
  <c r="M26" i="29"/>
  <c r="X23" i="27"/>
  <c r="AH19" i="33"/>
  <c r="AH70" i="29"/>
  <c r="AC60" i="34"/>
  <c r="R40" i="35"/>
  <c r="U34" i="31"/>
  <c r="J22" i="26"/>
  <c r="R13" i="30"/>
  <c r="AN7" i="30"/>
  <c r="M8" i="23"/>
  <c r="U15" i="27"/>
  <c r="F39" i="23"/>
  <c r="E22" i="36"/>
  <c r="AB21" i="30"/>
  <c r="P19" i="23"/>
  <c r="AE40" i="32"/>
  <c r="X68" i="29"/>
  <c r="AG33" i="28"/>
  <c r="F20" i="29"/>
  <c r="U25" i="22"/>
  <c r="AC24" i="28"/>
  <c r="Z69" i="30"/>
  <c r="N22" i="33"/>
  <c r="G70" i="31"/>
  <c r="G18" i="22"/>
  <c r="T33" i="28"/>
  <c r="R60" i="29"/>
  <c r="AD69" i="30"/>
  <c r="M20" i="31"/>
  <c r="Q70" i="33"/>
  <c r="AC26" i="26"/>
  <c r="H24" i="29"/>
  <c r="AL11" i="23"/>
  <c r="J21" i="22"/>
  <c r="F34" i="29"/>
  <c r="H22" i="26"/>
  <c r="AE23" i="26"/>
  <c r="AB60" i="26"/>
  <c r="U25" i="23"/>
  <c r="O12" i="30"/>
  <c r="O22" i="23"/>
  <c r="J68" i="29"/>
  <c r="AA69" i="26"/>
  <c r="AM15" i="23"/>
  <c r="Q19" i="22"/>
  <c r="AF39" i="22"/>
  <c r="Z23" i="22"/>
  <c r="S8" i="31"/>
  <c r="U60" i="30"/>
  <c r="AH9" i="34"/>
  <c r="N60" i="31"/>
  <c r="Z39" i="22"/>
  <c r="Z30" i="29"/>
  <c r="Q13" i="27"/>
  <c r="T26" i="28"/>
  <c r="AG22" i="27"/>
  <c r="V22" i="29"/>
  <c r="H68" i="30"/>
  <c r="AB19" i="28"/>
  <c r="P60" i="37"/>
  <c r="AL71" i="28"/>
  <c r="AN11" i="34"/>
  <c r="AI15" i="26"/>
  <c r="AG60" i="30"/>
  <c r="E20" i="32"/>
  <c r="F60" i="26"/>
  <c r="AB15" i="28"/>
  <c r="K16" i="23"/>
  <c r="AH19" i="26"/>
  <c r="J19" i="22"/>
  <c r="Z68" i="33"/>
  <c r="AD18" i="26"/>
  <c r="AF33" i="26"/>
  <c r="K25" i="23"/>
  <c r="AD18" i="22"/>
  <c r="J40" i="26"/>
  <c r="AJ14" i="22"/>
  <c r="AD16" i="30"/>
  <c r="I19" i="29"/>
  <c r="AN13" i="26"/>
  <c r="AK23" i="28"/>
  <c r="AH13" i="37"/>
  <c r="S16" i="23"/>
  <c r="K21" i="36"/>
  <c r="AF26" i="26"/>
  <c r="AC34" i="32"/>
  <c r="AH25" i="22"/>
  <c r="J48" i="31"/>
  <c r="R24" i="31"/>
  <c r="AA10" i="26"/>
  <c r="AC13" i="27"/>
  <c r="K39" i="23"/>
  <c r="AC83" i="26"/>
  <c r="T33" i="23"/>
  <c r="X69" i="28"/>
  <c r="AG34" i="31"/>
  <c r="Q24" i="22"/>
  <c r="AA12" i="30"/>
  <c r="AM34" i="27"/>
  <c r="X40" i="28"/>
  <c r="Q20" i="23"/>
  <c r="X25" i="26"/>
  <c r="V68" i="30"/>
  <c r="AK16" i="28"/>
  <c r="M7" i="23"/>
  <c r="AJ10" i="26"/>
  <c r="G7" i="22"/>
  <c r="W40" i="31"/>
  <c r="U70" i="26"/>
  <c r="AK34" i="30"/>
  <c r="AM24" i="33"/>
  <c r="K8" i="31"/>
  <c r="AK71" i="27"/>
  <c r="AN83" i="29"/>
  <c r="U26" i="29"/>
  <c r="AB39" i="36"/>
  <c r="AJ48" i="30"/>
  <c r="Q23" i="30"/>
  <c r="E69" i="29"/>
  <c r="AK23" i="31"/>
  <c r="AF40" i="26"/>
  <c r="Z11" i="36"/>
  <c r="J18" i="29"/>
  <c r="AA13" i="29"/>
  <c r="AL10" i="30"/>
  <c r="L70" i="23"/>
  <c r="AN69" i="26"/>
  <c r="N70" i="27"/>
  <c r="Z22" i="27"/>
  <c r="AE23" i="31"/>
  <c r="Z18" i="29"/>
  <c r="G26" i="26"/>
  <c r="AH34" i="26"/>
  <c r="AC21" i="27"/>
  <c r="Y14" i="32"/>
  <c r="AM14" i="27"/>
  <c r="AE20" i="27"/>
  <c r="AD34" i="27"/>
  <c r="AN7" i="27"/>
  <c r="AI18" i="29"/>
  <c r="AD69" i="23"/>
  <c r="P19" i="30"/>
  <c r="H8" i="29"/>
  <c r="AE71" i="32"/>
  <c r="AG23" i="22"/>
  <c r="T24" i="27"/>
  <c r="F60" i="29"/>
  <c r="H11" i="29"/>
  <c r="L60" i="29"/>
  <c r="AK83" i="22"/>
  <c r="T8" i="22"/>
  <c r="AJ8" i="26"/>
  <c r="K21" i="23"/>
  <c r="O68" i="23"/>
  <c r="R48" i="33"/>
  <c r="H48" i="23"/>
  <c r="I12" i="23"/>
  <c r="E21" i="28"/>
  <c r="T21" i="31"/>
  <c r="AA25" i="31"/>
  <c r="L70" i="33"/>
  <c r="V26" i="30"/>
  <c r="AD12" i="29"/>
  <c r="V48" i="26"/>
  <c r="S14" i="27"/>
  <c r="J69" i="28"/>
  <c r="Z71" i="36"/>
  <c r="AB71" i="23"/>
  <c r="W69" i="29"/>
  <c r="E12" i="28"/>
  <c r="AJ39" i="26"/>
  <c r="Q24" i="26"/>
  <c r="E20" i="22"/>
  <c r="P60" i="26"/>
  <c r="F60" i="33"/>
  <c r="AJ30" i="28"/>
  <c r="AE33" i="29"/>
  <c r="P26" i="26"/>
  <c r="N21" i="23"/>
  <c r="Y11" i="23"/>
  <c r="P17" i="22"/>
  <c r="Y48" i="30"/>
  <c r="Y30" i="23"/>
  <c r="AF68" i="26"/>
  <c r="Y83" i="33"/>
  <c r="AJ40" i="28"/>
  <c r="R22" i="29"/>
  <c r="AI11" i="26"/>
  <c r="I70" i="32"/>
  <c r="W12" i="27"/>
  <c r="M69" i="28"/>
  <c r="U33" i="22"/>
  <c r="AE83" i="22"/>
  <c r="N24" i="27"/>
  <c r="AF40" i="22"/>
  <c r="J21" i="31"/>
  <c r="G33" i="22"/>
  <c r="E22" i="26"/>
  <c r="F13" i="22"/>
  <c r="U60" i="28"/>
  <c r="L22" i="22"/>
  <c r="L34" i="26"/>
  <c r="T23" i="23"/>
  <c r="AL25" i="29"/>
  <c r="G33" i="26"/>
  <c r="O21" i="28"/>
  <c r="E70" i="28"/>
  <c r="R40" i="28"/>
  <c r="N17" i="22"/>
  <c r="H19" i="23"/>
  <c r="H11" i="22"/>
  <c r="N39" i="22"/>
  <c r="R71" i="22"/>
  <c r="AK30" i="27"/>
  <c r="AM71" i="22"/>
  <c r="AG26" i="22"/>
  <c r="AM22" i="27"/>
  <c r="AK48" i="27"/>
  <c r="E13" i="31"/>
  <c r="L30" i="35"/>
  <c r="AI68" i="27"/>
  <c r="Q15" i="28"/>
  <c r="I30" i="29"/>
  <c r="H14" i="23"/>
  <c r="U83" i="27"/>
  <c r="G60" i="22"/>
  <c r="L40" i="26"/>
  <c r="Z69" i="27"/>
  <c r="AM19" i="27"/>
  <c r="AK70" i="23"/>
  <c r="L24" i="31"/>
  <c r="O11" i="27"/>
  <c r="H33" i="27"/>
  <c r="AH69" i="23"/>
  <c r="N14" i="26"/>
  <c r="W70" i="33"/>
  <c r="S68" i="26"/>
  <c r="R40" i="22"/>
  <c r="X39" i="30"/>
  <c r="P13" i="28"/>
  <c r="R30" i="31"/>
  <c r="AG24" i="33"/>
  <c r="I19" i="22"/>
  <c r="T71" i="28"/>
  <c r="J39" i="31"/>
  <c r="AK12" i="26"/>
  <c r="AM34" i="26"/>
  <c r="E24" i="29"/>
  <c r="AK39" i="31"/>
  <c r="AE34" i="32"/>
  <c r="Z11" i="27"/>
  <c r="Z20" i="30"/>
  <c r="G20" i="27"/>
  <c r="Q21" i="23"/>
  <c r="AN25" i="27"/>
  <c r="K34" i="28"/>
  <c r="AL11" i="30"/>
  <c r="V8" i="29"/>
  <c r="V48" i="32"/>
  <c r="Y14" i="33"/>
  <c r="AG48" i="26"/>
  <c r="M12" i="22"/>
  <c r="M71" i="23"/>
  <c r="R26" i="35"/>
  <c r="AL39" i="26"/>
  <c r="M39" i="22"/>
  <c r="J16" i="32"/>
  <c r="AL8" i="34"/>
  <c r="O68" i="26"/>
  <c r="AK83" i="23"/>
  <c r="AG14" i="29"/>
  <c r="I7" i="33"/>
  <c r="I33" i="28"/>
  <c r="Z20" i="22"/>
  <c r="P17" i="34"/>
  <c r="AA16" i="27"/>
  <c r="L60" i="27"/>
  <c r="U68" i="26"/>
  <c r="AL8" i="27"/>
  <c r="M68" i="28"/>
  <c r="AJ68" i="27"/>
  <c r="N12" i="23"/>
  <c r="J39" i="29"/>
  <c r="AA40" i="31"/>
  <c r="AF30" i="27"/>
  <c r="F12" i="29"/>
  <c r="AF8" i="23"/>
  <c r="H16" i="30"/>
  <c r="AI33" i="32"/>
  <c r="AL24" i="22"/>
  <c r="I69" i="27"/>
  <c r="E12" i="26"/>
  <c r="F60" i="27"/>
  <c r="AF16" i="30"/>
  <c r="U71" i="26"/>
  <c r="AE39" i="28"/>
  <c r="AF15" i="23"/>
  <c r="AN22" i="28"/>
  <c r="AM68" i="29"/>
  <c r="Z60" i="32"/>
  <c r="AE83" i="23"/>
  <c r="Z25" i="26"/>
  <c r="F40" i="26"/>
  <c r="W23" i="32"/>
  <c r="AK9" i="31"/>
  <c r="X8" i="22"/>
  <c r="P20" i="28"/>
  <c r="X71" i="29"/>
  <c r="AH71" i="22"/>
  <c r="X30" i="22"/>
  <c r="Q21" i="27"/>
  <c r="E13" i="28"/>
  <c r="AE9" i="29"/>
  <c r="I34" i="29"/>
  <c r="V20" i="34"/>
  <c r="H30" i="28"/>
  <c r="E40" i="29"/>
  <c r="AN17" i="28"/>
  <c r="AF16" i="27"/>
  <c r="AM20" i="29"/>
  <c r="J10" i="29"/>
  <c r="Y69" i="27"/>
  <c r="AB17" i="26"/>
  <c r="AB18" i="30"/>
  <c r="V25" i="31"/>
  <c r="I70" i="33"/>
  <c r="AN40" i="30"/>
  <c r="AE60" i="23"/>
  <c r="T8" i="30"/>
  <c r="H12" i="28"/>
  <c r="J9" i="30"/>
  <c r="F25" i="28"/>
  <c r="J34" i="29"/>
  <c r="Q24" i="31"/>
  <c r="J68" i="27"/>
  <c r="X70" i="30"/>
  <c r="AJ70" i="31"/>
  <c r="AM23" i="33"/>
  <c r="AM19" i="29"/>
  <c r="M69" i="32"/>
  <c r="AC7" i="29"/>
  <c r="Q9" i="30"/>
  <c r="K13" i="26"/>
  <c r="Q40" i="26"/>
  <c r="L68" i="30"/>
  <c r="AI21" i="26"/>
  <c r="O71" i="34"/>
  <c r="AE19" i="23"/>
  <c r="F26" i="28"/>
  <c r="AG71" i="31"/>
  <c r="T71" i="31"/>
  <c r="AA39" i="22"/>
  <c r="Y12" i="26"/>
  <c r="AD69" i="22"/>
  <c r="K17" i="27"/>
  <c r="AA13" i="30"/>
  <c r="K48" i="30"/>
  <c r="AN60" i="22"/>
  <c r="W68" i="31"/>
  <c r="AM16" i="31"/>
  <c r="AC83" i="31"/>
  <c r="W20" i="23"/>
  <c r="W20" i="22"/>
  <c r="S69" i="29"/>
  <c r="AA34" i="27"/>
  <c r="X16" i="27"/>
  <c r="L19" i="26"/>
  <c r="AL19" i="27"/>
  <c r="J24" i="29"/>
  <c r="U21" i="23"/>
  <c r="AM19" i="26"/>
  <c r="F17" i="30"/>
  <c r="V40" i="27"/>
  <c r="AF69" i="26"/>
  <c r="AM22" i="26"/>
  <c r="M12" i="27"/>
  <c r="AB60" i="30"/>
  <c r="AJ17" i="27"/>
  <c r="AI34" i="23"/>
  <c r="K60" i="27"/>
  <c r="F25" i="22"/>
  <c r="G25" i="31"/>
  <c r="V14" i="28"/>
  <c r="Q68" i="29"/>
  <c r="M24" i="32"/>
  <c r="AC9" i="26"/>
  <c r="AA83" i="35"/>
  <c r="F23" i="22"/>
  <c r="AM18" i="30"/>
  <c r="G10" i="22"/>
  <c r="R19" i="23"/>
  <c r="H71" i="27"/>
  <c r="O69" i="22"/>
  <c r="AI60" i="26"/>
  <c r="AF70" i="29"/>
  <c r="Z26" i="34"/>
  <c r="E26" i="27"/>
  <c r="AD20" i="26"/>
  <c r="V33" i="29"/>
  <c r="Z12" i="26"/>
  <c r="M17" i="29"/>
  <c r="Z69" i="23"/>
  <c r="AI21" i="28"/>
  <c r="AG21" i="38"/>
  <c r="Y11" i="22"/>
  <c r="AE19" i="29"/>
  <c r="AG9" i="28"/>
  <c r="T39" i="23"/>
  <c r="M25" i="22"/>
  <c r="X83" i="23"/>
  <c r="E13" i="23"/>
  <c r="R18" i="28"/>
  <c r="AG68" i="23"/>
  <c r="Z71" i="22"/>
  <c r="AI40" i="32"/>
  <c r="AD15" i="29"/>
  <c r="R19" i="31"/>
  <c r="AD16" i="34"/>
  <c r="Z68" i="30"/>
  <c r="AA83" i="28"/>
  <c r="P20" i="23"/>
  <c r="I9" i="23"/>
  <c r="N10" i="30"/>
  <c r="AN68" i="29"/>
  <c r="U39" i="27"/>
  <c r="AK34" i="22"/>
  <c r="F17" i="22"/>
  <c r="AC9" i="27"/>
  <c r="AA12" i="22"/>
  <c r="AI26" i="22"/>
  <c r="Y11" i="31"/>
  <c r="N22" i="28"/>
  <c r="AJ40" i="22"/>
  <c r="V68" i="31"/>
  <c r="W71" i="33"/>
  <c r="H20" i="22"/>
  <c r="J40" i="27"/>
  <c r="O20" i="26"/>
  <c r="X17" i="31"/>
  <c r="AC10" i="22"/>
  <c r="H83" i="26"/>
  <c r="R9" i="22"/>
  <c r="H16" i="26"/>
  <c r="AC15" i="27"/>
  <c r="AE7" i="27"/>
  <c r="AA40" i="32"/>
  <c r="W48" i="28"/>
  <c r="N71" i="29"/>
  <c r="AJ19" i="31"/>
  <c r="AI19" i="28"/>
  <c r="E33" i="23"/>
  <c r="H14" i="34"/>
  <c r="AE25" i="22"/>
  <c r="U22" i="27"/>
  <c r="O10" i="27"/>
  <c r="N7" i="23"/>
  <c r="AA24" i="29"/>
  <c r="AE22" i="27"/>
  <c r="K21" i="22"/>
  <c r="AE71" i="39"/>
  <c r="F39" i="33"/>
  <c r="AB23" i="33"/>
  <c r="AD40" i="28"/>
  <c r="I7" i="22"/>
  <c r="O24" i="28"/>
  <c r="AB60" i="29"/>
  <c r="AF14" i="22"/>
  <c r="AK13" i="26"/>
  <c r="AI22" i="28"/>
  <c r="AE40" i="22"/>
  <c r="G15" i="32"/>
  <c r="P24" i="26"/>
  <c r="V21" i="31"/>
  <c r="Q48" i="30"/>
  <c r="AD17" i="22"/>
  <c r="F7" i="22"/>
  <c r="N13" i="28"/>
  <c r="AK9" i="27"/>
  <c r="T26" i="23"/>
  <c r="X19" i="23"/>
  <c r="AK40" i="23"/>
  <c r="AE10" i="29"/>
  <c r="F9" i="23"/>
  <c r="E17" i="31"/>
  <c r="X40" i="26"/>
  <c r="AM22" i="29"/>
  <c r="S33" i="29"/>
  <c r="N20" i="23"/>
  <c r="Y23" i="26"/>
  <c r="V9" i="26"/>
  <c r="U34" i="27"/>
  <c r="P10" i="29"/>
  <c r="AH70" i="30"/>
  <c r="AM21" i="28"/>
  <c r="I68" i="27"/>
  <c r="H33" i="22"/>
  <c r="M40" i="26"/>
  <c r="R25" i="23"/>
  <c r="L14" i="34"/>
  <c r="AL12" i="28"/>
  <c r="AK10" i="22"/>
  <c r="AF15" i="22"/>
  <c r="V48" i="29"/>
  <c r="U60" i="32"/>
  <c r="AB83" i="31"/>
  <c r="Z9" i="27"/>
  <c r="AN12" i="27"/>
  <c r="H68" i="31"/>
  <c r="AM14" i="31"/>
  <c r="J30" i="27"/>
  <c r="AA19" i="26"/>
  <c r="AK39" i="28"/>
  <c r="AH33" i="22"/>
  <c r="AG71" i="26"/>
  <c r="X23" i="31"/>
  <c r="X39" i="33"/>
  <c r="AI26" i="23"/>
  <c r="R7" i="22"/>
  <c r="M23" i="31"/>
  <c r="N12" i="26"/>
  <c r="L26" i="22"/>
  <c r="F8" i="27"/>
  <c r="W25" i="26"/>
  <c r="U33" i="23"/>
  <c r="AF12" i="22"/>
  <c r="O70" i="26"/>
  <c r="J14" i="27"/>
  <c r="V22" i="26"/>
  <c r="M23" i="27"/>
  <c r="AE18" i="23"/>
  <c r="Z39" i="23"/>
  <c r="AH26" i="26"/>
  <c r="X30" i="27"/>
  <c r="N39" i="23"/>
  <c r="I24" i="26"/>
  <c r="F69" i="31"/>
  <c r="AC24" i="31"/>
  <c r="V20" i="28"/>
  <c r="T15" i="29"/>
  <c r="AM8" i="29"/>
  <c r="N40" i="27"/>
  <c r="J34" i="33"/>
  <c r="K11" i="22"/>
  <c r="I68" i="22"/>
  <c r="AL23" i="23"/>
  <c r="W11" i="26"/>
  <c r="K9" i="26"/>
  <c r="S60" i="32"/>
  <c r="AE70" i="32"/>
  <c r="AA14" i="22"/>
  <c r="W8" i="33"/>
  <c r="AF16" i="28"/>
  <c r="R18" i="32"/>
  <c r="O39" i="22"/>
  <c r="O11" i="29"/>
  <c r="AG23" i="27"/>
  <c r="AH40" i="26"/>
  <c r="AN83" i="30"/>
  <c r="AD26" i="22"/>
  <c r="E60" i="27"/>
  <c r="AG16" i="26"/>
  <c r="Y19" i="28"/>
  <c r="V21" i="29"/>
  <c r="AI21" i="23"/>
  <c r="X17" i="22"/>
  <c r="J8" i="26"/>
  <c r="AJ7" i="22"/>
  <c r="L48" i="26"/>
  <c r="V68" i="22"/>
  <c r="N15" i="27"/>
  <c r="X9" i="32"/>
  <c r="W15" i="30"/>
  <c r="X15" i="32"/>
  <c r="AA23" i="23"/>
  <c r="AE11" i="29"/>
  <c r="AN20" i="23"/>
  <c r="M30" i="29"/>
  <c r="AM39" i="26"/>
  <c r="I15" i="28"/>
  <c r="AK33" i="27"/>
  <c r="W60" i="23"/>
  <c r="I33" i="22"/>
  <c r="P83" i="29"/>
  <c r="G39" i="28"/>
  <c r="L17" i="23"/>
  <c r="H26" i="28"/>
  <c r="M7" i="26"/>
  <c r="I48" i="26"/>
  <c r="Z23" i="28"/>
  <c r="Q9" i="23"/>
  <c r="O17" i="29"/>
  <c r="J71" i="28"/>
  <c r="F68" i="26"/>
  <c r="E26" i="29"/>
  <c r="S10" i="26"/>
  <c r="E17" i="26"/>
  <c r="AK19" i="26"/>
  <c r="J21" i="26"/>
  <c r="P15" i="28"/>
  <c r="W16" i="22"/>
  <c r="N70" i="31"/>
  <c r="N30" i="28"/>
  <c r="AI11" i="27"/>
  <c r="F26" i="23"/>
  <c r="R18" i="22"/>
  <c r="M83" i="26"/>
  <c r="R22" i="31"/>
  <c r="Q19" i="27"/>
  <c r="T24" i="23"/>
  <c r="S24" i="23"/>
  <c r="O7" i="22"/>
  <c r="AK30" i="22"/>
  <c r="W60" i="22"/>
  <c r="T69" i="22"/>
  <c r="AG40" i="30"/>
  <c r="S30" i="27"/>
  <c r="AA10" i="30"/>
  <c r="M12" i="32"/>
  <c r="X71" i="30"/>
  <c r="V8" i="23"/>
  <c r="AL68" i="28"/>
  <c r="AN7" i="26"/>
  <c r="M9" i="30"/>
  <c r="L23" i="23"/>
  <c r="S24" i="26"/>
  <c r="X18" i="26"/>
  <c r="O10" i="23"/>
  <c r="AC60" i="22"/>
  <c r="J20" i="29"/>
  <c r="M19" i="26"/>
  <c r="AK40" i="32"/>
  <c r="S17" i="27"/>
  <c r="V18" i="23"/>
  <c r="AC20" i="27"/>
  <c r="AN68" i="23"/>
  <c r="AN11" i="22"/>
  <c r="Q11" i="22"/>
  <c r="AC26" i="29"/>
  <c r="AL10" i="23"/>
  <c r="M8" i="32"/>
  <c r="AF24" i="28"/>
  <c r="M60" i="33"/>
  <c r="T18" i="30"/>
  <c r="AB16" i="27"/>
  <c r="Z40" i="30"/>
  <c r="L16" i="23"/>
  <c r="AG71" i="22"/>
  <c r="AI8" i="27"/>
  <c r="AA12" i="23"/>
  <c r="AK68" i="22"/>
  <c r="U26" i="23"/>
  <c r="Y69" i="26"/>
  <c r="G40" i="29"/>
  <c r="AI10" i="26"/>
  <c r="AC24" i="26"/>
  <c r="AD19" i="28"/>
  <c r="AE22" i="29"/>
  <c r="AH69" i="22"/>
  <c r="M69" i="22"/>
  <c r="H69" i="26"/>
  <c r="AI39" i="28"/>
  <c r="Z68" i="29"/>
  <c r="L26" i="26"/>
  <c r="AK21" i="22"/>
  <c r="P16" i="23"/>
  <c r="O25" i="22"/>
  <c r="R26" i="22"/>
  <c r="N30" i="31"/>
  <c r="AN15" i="29"/>
  <c r="U20" i="29"/>
  <c r="AK9" i="28"/>
  <c r="Y70" i="23"/>
  <c r="K30" i="28"/>
  <c r="AJ83" i="26"/>
  <c r="X13" i="26"/>
  <c r="R71" i="26"/>
  <c r="Z10" i="22"/>
  <c r="AG14" i="27"/>
  <c r="AK20" i="28"/>
  <c r="Q71" i="23"/>
  <c r="AE14" i="29"/>
  <c r="P13" i="26"/>
  <c r="AK69" i="22"/>
  <c r="X33" i="22"/>
  <c r="K22" i="30"/>
  <c r="Q21" i="32"/>
  <c r="E19" i="28"/>
  <c r="V15" i="34"/>
  <c r="AE25" i="29"/>
  <c r="AL12" i="33"/>
  <c r="AG18" i="28"/>
  <c r="Q22" i="31"/>
  <c r="AI23" i="28"/>
  <c r="J8" i="27"/>
  <c r="J71" i="30"/>
  <c r="AB17" i="29"/>
  <c r="AD13" i="28"/>
  <c r="Q83" i="26"/>
  <c r="AD48" i="23"/>
  <c r="Z22" i="28"/>
  <c r="AF14" i="30"/>
  <c r="AB15" i="26"/>
  <c r="P9" i="29"/>
  <c r="K48" i="23"/>
  <c r="T69" i="27"/>
  <c r="W83" i="29"/>
  <c r="P60" i="22"/>
  <c r="L71" i="27"/>
  <c r="O39" i="26"/>
  <c r="AB10" i="23"/>
  <c r="AK25" i="30"/>
  <c r="Z24" i="31"/>
  <c r="Y9" i="23"/>
  <c r="AK22" i="26"/>
  <c r="J9" i="27"/>
  <c r="Q24" i="23"/>
  <c r="AI68" i="30"/>
  <c r="AI23" i="26"/>
  <c r="H71" i="28"/>
  <c r="W40" i="34"/>
  <c r="S22" i="29"/>
  <c r="AM34" i="29"/>
  <c r="R14" i="26"/>
  <c r="AB33" i="27"/>
  <c r="J21" i="30"/>
  <c r="AK24" i="28"/>
  <c r="AF17" i="30"/>
  <c r="AN12" i="26"/>
  <c r="M60" i="22"/>
  <c r="W14" i="27"/>
  <c r="T60" i="26"/>
  <c r="R20" i="28"/>
  <c r="AC68" i="33"/>
  <c r="Z39" i="27"/>
  <c r="U83" i="22"/>
  <c r="O18" i="22"/>
  <c r="Z7" i="28"/>
  <c r="T7" i="27"/>
  <c r="M39" i="26"/>
  <c r="E15" i="22"/>
  <c r="AB16" i="22"/>
  <c r="AC9" i="29"/>
  <c r="AK68" i="30"/>
  <c r="W69" i="30"/>
  <c r="G40" i="23"/>
  <c r="U19" i="23"/>
  <c r="G20" i="26"/>
  <c r="AF14" i="29"/>
  <c r="I83" i="32"/>
  <c r="E48" i="27"/>
  <c r="P60" i="23"/>
  <c r="AG25" i="34"/>
  <c r="K10" i="22"/>
  <c r="E70" i="22"/>
  <c r="AM11" i="22"/>
  <c r="Q21" i="29"/>
  <c r="V13" i="27"/>
  <c r="AC18" i="22"/>
  <c r="AE17" i="23"/>
  <c r="Y20" i="22"/>
  <c r="W20" i="28"/>
  <c r="AN21" i="23"/>
  <c r="L19" i="28"/>
  <c r="AL48" i="29"/>
  <c r="Q22" i="27"/>
  <c r="K39" i="28"/>
  <c r="AD68" i="30"/>
  <c r="I40" i="30"/>
  <c r="K30" i="27"/>
  <c r="L12" i="31"/>
  <c r="AC10" i="27"/>
  <c r="AL23" i="31"/>
  <c r="X7" i="37"/>
  <c r="K12" i="33"/>
  <c r="R70" i="34"/>
  <c r="AB34" i="34"/>
  <c r="Q30" i="29"/>
  <c r="AE48" i="28"/>
  <c r="E9" i="29"/>
  <c r="Y12" i="22"/>
  <c r="AD10" i="32"/>
  <c r="L83" i="28"/>
  <c r="J20" i="26"/>
  <c r="AF14" i="26"/>
  <c r="AN21" i="27"/>
  <c r="AB23" i="30"/>
  <c r="AH39" i="26"/>
  <c r="Y60" i="29"/>
  <c r="P11" i="29"/>
  <c r="G24" i="23"/>
  <c r="AG24" i="32"/>
  <c r="K34" i="34"/>
  <c r="I18" i="33"/>
  <c r="AH12" i="33"/>
  <c r="K12" i="31"/>
  <c r="L8" i="39"/>
  <c r="E60" i="32"/>
  <c r="AG33" i="33"/>
  <c r="AB16" i="28"/>
  <c r="AK39" i="27"/>
  <c r="AD70" i="27"/>
  <c r="H25" i="23"/>
  <c r="F21" i="22"/>
  <c r="AA39" i="31"/>
  <c r="Y70" i="26"/>
  <c r="L24" i="28"/>
  <c r="AE7" i="28"/>
  <c r="W48" i="22"/>
  <c r="R15" i="27"/>
  <c r="T71" i="26"/>
  <c r="AL33" i="26"/>
  <c r="W71" i="23"/>
  <c r="AI25" i="23"/>
  <c r="X40" i="23"/>
  <c r="AH39" i="23"/>
  <c r="AM14" i="23"/>
  <c r="AN11" i="23"/>
  <c r="AL60" i="22"/>
  <c r="O26" i="27"/>
  <c r="K20" i="28"/>
  <c r="AN34" i="23"/>
  <c r="F26" i="30"/>
  <c r="L16" i="31"/>
  <c r="U10" i="31"/>
  <c r="AC26" i="31"/>
  <c r="F9" i="28"/>
  <c r="U11" i="33"/>
  <c r="J23" i="28"/>
  <c r="Z39" i="33"/>
  <c r="W69" i="31"/>
  <c r="AJ48" i="32"/>
  <c r="J34" i="27"/>
  <c r="AN25" i="29"/>
  <c r="H83" i="31"/>
  <c r="P24" i="22"/>
  <c r="M68" i="22"/>
  <c r="O11" i="35"/>
  <c r="R34" i="28"/>
  <c r="AB69" i="32"/>
  <c r="J70" i="32"/>
  <c r="H17" i="29"/>
  <c r="AN15" i="26"/>
  <c r="AE34" i="27"/>
  <c r="H7" i="27"/>
  <c r="AC19" i="22"/>
  <c r="AL17" i="29"/>
  <c r="AB70" i="27"/>
  <c r="AA33" i="29"/>
  <c r="Y14" i="26"/>
  <c r="AB40" i="32"/>
  <c r="F9" i="22"/>
  <c r="AG71" i="27"/>
  <c r="Q25" i="29"/>
  <c r="AI17" i="29"/>
  <c r="P70" i="31"/>
  <c r="X11" i="22"/>
  <c r="H68" i="28"/>
  <c r="G21" i="27"/>
  <c r="V10" i="28"/>
  <c r="F14" i="29"/>
  <c r="AC30" i="27"/>
  <c r="AA33" i="22"/>
  <c r="AL25" i="32"/>
  <c r="AI48" i="29"/>
  <c r="L17" i="32"/>
  <c r="R71" i="27"/>
  <c r="U33" i="31"/>
  <c r="S33" i="28"/>
  <c r="AI71" i="28"/>
  <c r="E23" i="23"/>
  <c r="AB60" i="32"/>
  <c r="AL16" i="26"/>
  <c r="V8" i="26"/>
  <c r="AC34" i="31"/>
  <c r="AJ19" i="27"/>
  <c r="H71" i="33"/>
  <c r="AB10" i="28"/>
  <c r="G33" i="30"/>
  <c r="AJ39" i="29"/>
  <c r="P20" i="33"/>
  <c r="AF7" i="27"/>
  <c r="X68" i="33"/>
  <c r="AN40" i="33"/>
  <c r="N18" i="30"/>
  <c r="P39" i="31"/>
  <c r="AH70" i="28"/>
  <c r="W18" i="27"/>
  <c r="O25" i="34"/>
  <c r="H23" i="22"/>
  <c r="AN60" i="23"/>
  <c r="T30" i="27"/>
  <c r="T70" i="33"/>
  <c r="U10" i="27"/>
  <c r="M24" i="27"/>
  <c r="AC16" i="22"/>
  <c r="AE21" i="28"/>
  <c r="K17" i="29"/>
  <c r="Y9" i="28"/>
  <c r="AI68" i="28"/>
  <c r="AK48" i="29"/>
  <c r="S9" i="22"/>
  <c r="AD14" i="30"/>
  <c r="V30" i="27"/>
  <c r="J11" i="33"/>
  <c r="I83" i="35"/>
  <c r="I30" i="30"/>
  <c r="N71" i="32"/>
  <c r="AH8" i="29"/>
  <c r="Y11" i="27"/>
  <c r="M13" i="28"/>
  <c r="AD34" i="23"/>
  <c r="AL60" i="31"/>
  <c r="V60" i="30"/>
  <c r="Q69" i="27"/>
  <c r="U18" i="29"/>
  <c r="AF23" i="22"/>
  <c r="AK70" i="27"/>
  <c r="U40" i="23"/>
  <c r="U23" i="32"/>
  <c r="F39" i="29"/>
  <c r="AA15" i="32"/>
  <c r="I13" i="26"/>
  <c r="S34" i="28"/>
  <c r="W83" i="26"/>
  <c r="X12" i="30"/>
  <c r="AL20" i="31"/>
  <c r="T60" i="27"/>
  <c r="Z12" i="23"/>
  <c r="AN18" i="23"/>
  <c r="W34" i="26"/>
  <c r="Z25" i="22"/>
  <c r="L12" i="23"/>
  <c r="E69" i="31"/>
  <c r="I11" i="31"/>
  <c r="AE68" i="22"/>
  <c r="AJ40" i="29"/>
  <c r="S60" i="30"/>
  <c r="AA24" i="28"/>
  <c r="I60" i="22"/>
  <c r="F8" i="23"/>
  <c r="X60" i="34"/>
  <c r="R48" i="22"/>
  <c r="AC34" i="29"/>
  <c r="O15" i="35"/>
  <c r="R13" i="27"/>
  <c r="L9" i="28"/>
  <c r="Y40" i="23"/>
  <c r="AB16" i="23"/>
  <c r="AE22" i="30"/>
  <c r="AC40" i="22"/>
  <c r="K33" i="28"/>
  <c r="S22" i="30"/>
  <c r="H21" i="22"/>
  <c r="I19" i="28"/>
  <c r="H8" i="23"/>
  <c r="AM16" i="23"/>
  <c r="P9" i="28"/>
  <c r="V9" i="29"/>
  <c r="S18" i="36"/>
  <c r="G68" i="23"/>
  <c r="AE40" i="33"/>
  <c r="AF20" i="30"/>
  <c r="Q33" i="28"/>
  <c r="G11" i="22"/>
  <c r="AF25" i="26"/>
  <c r="T16" i="33"/>
  <c r="AA39" i="35"/>
  <c r="T17" i="22"/>
  <c r="AD25" i="27"/>
  <c r="I17" i="34"/>
  <c r="E23" i="22"/>
  <c r="AK23" i="33"/>
  <c r="AJ12" i="27"/>
  <c r="AG26" i="29"/>
  <c r="Y69" i="31"/>
  <c r="AI71" i="26"/>
  <c r="M25" i="35"/>
  <c r="AK23" i="36"/>
  <c r="U60" i="26"/>
  <c r="H21" i="32"/>
  <c r="F26" i="29"/>
  <c r="P40" i="31"/>
  <c r="AC12" i="27"/>
  <c r="X19" i="26"/>
  <c r="K7" i="32"/>
  <c r="I23" i="22"/>
  <c r="R70" i="22"/>
  <c r="T12" i="34"/>
  <c r="AG24" i="26"/>
  <c r="AF69" i="35"/>
  <c r="N14" i="31"/>
  <c r="AH12" i="23"/>
  <c r="AN26" i="27"/>
  <c r="J60" i="32"/>
  <c r="AC22" i="29"/>
  <c r="G8" i="26"/>
  <c r="Q16" i="28"/>
  <c r="N68" i="27"/>
  <c r="AB7" i="28"/>
  <c r="H71" i="22"/>
  <c r="M10" i="33"/>
  <c r="L23" i="32"/>
  <c r="E22" i="23"/>
  <c r="AC69" i="31"/>
  <c r="G11" i="26"/>
  <c r="AA19" i="27"/>
  <c r="AE10" i="23"/>
  <c r="G12" i="23"/>
  <c r="I19" i="33"/>
  <c r="I39" i="32"/>
  <c r="Q40" i="31"/>
  <c r="R25" i="29"/>
  <c r="AJ30" i="27"/>
  <c r="AM16" i="22"/>
  <c r="AF24" i="26"/>
  <c r="P14" i="26"/>
  <c r="V83" i="39"/>
  <c r="U11" i="29"/>
  <c r="AK18" i="32"/>
  <c r="AB26" i="31"/>
  <c r="G18" i="26"/>
  <c r="AK19" i="29"/>
  <c r="K21" i="26"/>
  <c r="Z7" i="23"/>
  <c r="W69" i="22"/>
  <c r="AH83" i="23"/>
  <c r="X48" i="23"/>
  <c r="AJ34" i="27"/>
  <c r="R39" i="27"/>
  <c r="U20" i="34"/>
  <c r="V21" i="28"/>
  <c r="T21" i="26"/>
  <c r="T23" i="26"/>
  <c r="S70" i="27"/>
  <c r="W24" i="28"/>
  <c r="O16" i="26"/>
  <c r="AB25" i="36"/>
  <c r="U9" i="27"/>
  <c r="N19" i="27"/>
  <c r="H17" i="30"/>
  <c r="AC16" i="29"/>
  <c r="AF39" i="29"/>
  <c r="AN14" i="28"/>
  <c r="AI70" i="29"/>
  <c r="P69" i="32"/>
  <c r="AE68" i="28"/>
  <c r="R26" i="23"/>
  <c r="K40" i="31"/>
  <c r="W20" i="29"/>
  <c r="M25" i="28"/>
  <c r="Q40" i="28"/>
  <c r="W83" i="31"/>
  <c r="O11" i="30"/>
  <c r="Q17" i="27"/>
  <c r="AK24" i="22"/>
  <c r="W83" i="35"/>
  <c r="AM13" i="27"/>
  <c r="AI20" i="27"/>
  <c r="V34" i="28"/>
  <c r="M21" i="32"/>
  <c r="S9" i="28"/>
  <c r="AA7" i="22"/>
  <c r="AM70" i="23"/>
  <c r="L23" i="22"/>
  <c r="AA30" i="26"/>
  <c r="AM39" i="27"/>
  <c r="U71" i="28"/>
  <c r="AF25" i="23"/>
  <c r="L60" i="26"/>
  <c r="AF70" i="27"/>
  <c r="AN26" i="23"/>
  <c r="F15" i="29"/>
  <c r="R70" i="27"/>
  <c r="E13" i="26"/>
  <c r="AE33" i="22"/>
  <c r="S14" i="22"/>
  <c r="G48" i="26"/>
  <c r="X26" i="29"/>
  <c r="L70" i="29"/>
  <c r="AM39" i="33"/>
  <c r="E23" i="27"/>
  <c r="AC23" i="22"/>
  <c r="AN68" i="33"/>
  <c r="AL24" i="27"/>
  <c r="S71" i="26"/>
  <c r="E16" i="28"/>
  <c r="AG71" i="28"/>
  <c r="J11" i="30"/>
  <c r="AB22" i="31"/>
  <c r="M10" i="23"/>
  <c r="AH19" i="22"/>
  <c r="S68" i="29"/>
  <c r="AJ69" i="32"/>
  <c r="AM20" i="27"/>
  <c r="AH10" i="28"/>
  <c r="K69" i="26"/>
  <c r="Z11" i="23"/>
  <c r="F33" i="23"/>
  <c r="I69" i="23"/>
  <c r="AG19" i="26"/>
  <c r="R11" i="22"/>
  <c r="AN8" i="22"/>
  <c r="AN22" i="31"/>
  <c r="Y21" i="30"/>
  <c r="AE70" i="31"/>
  <c r="H16" i="29"/>
  <c r="W68" i="26"/>
  <c r="H26" i="29"/>
  <c r="AC70" i="28"/>
  <c r="AF33" i="27"/>
  <c r="H21" i="28"/>
  <c r="G14" i="30"/>
  <c r="M7" i="33"/>
  <c r="AM7" i="27"/>
  <c r="AE69" i="23"/>
  <c r="L15" i="28"/>
  <c r="E11" i="29"/>
  <c r="AJ11" i="27"/>
  <c r="AG39" i="30"/>
  <c r="Z60" i="29"/>
  <c r="N26" i="27"/>
  <c r="R15" i="34"/>
  <c r="AH22" i="22"/>
  <c r="G60" i="23"/>
  <c r="H70" i="32"/>
  <c r="X70" i="29"/>
  <c r="W14" i="23"/>
  <c r="AC26" i="23"/>
  <c r="AG16" i="31"/>
  <c r="Z48" i="30"/>
  <c r="U60" i="31"/>
  <c r="AD12" i="35"/>
  <c r="S25" i="31"/>
  <c r="L70" i="22"/>
  <c r="AF13" i="31"/>
  <c r="U25" i="33"/>
  <c r="AC68" i="27"/>
  <c r="W19" i="29"/>
  <c r="T24" i="31"/>
  <c r="U71" i="22"/>
  <c r="Q60" i="22"/>
  <c r="I13" i="27"/>
  <c r="F23" i="29"/>
  <c r="AD8" i="30"/>
  <c r="N19" i="33"/>
  <c r="X70" i="28"/>
  <c r="E14" i="23"/>
  <c r="K19" i="28"/>
  <c r="AB10" i="26"/>
  <c r="U26" i="30"/>
  <c r="AC19" i="31"/>
  <c r="Q8" i="32"/>
  <c r="K71" i="23"/>
  <c r="AH83" i="26"/>
  <c r="M34" i="27"/>
  <c r="AK14" i="33"/>
  <c r="T16" i="28"/>
  <c r="N33" i="27"/>
  <c r="AC21" i="26"/>
  <c r="K60" i="29"/>
  <c r="Z26" i="22"/>
  <c r="AH34" i="32"/>
  <c r="N26" i="28"/>
  <c r="O60" i="30"/>
  <c r="N26" i="30"/>
  <c r="AE83" i="26"/>
  <c r="P83" i="27"/>
  <c r="W13" i="27"/>
  <c r="Y60" i="28"/>
  <c r="AF16" i="34"/>
  <c r="AJ21" i="28"/>
  <c r="P83" i="28"/>
  <c r="Q40" i="29"/>
  <c r="R10" i="23"/>
  <c r="AI22" i="30"/>
  <c r="Q12" i="26"/>
  <c r="AF17" i="27"/>
  <c r="AG21" i="22"/>
  <c r="G70" i="22"/>
  <c r="F24" i="23"/>
  <c r="N26" i="29"/>
  <c r="AD11" i="28"/>
  <c r="Q12" i="33"/>
  <c r="I8" i="29"/>
  <c r="V12" i="31"/>
  <c r="AB26" i="27"/>
  <c r="T69" i="23"/>
  <c r="AB22" i="29"/>
  <c r="M40" i="22"/>
  <c r="R24" i="28"/>
  <c r="K83" i="35"/>
  <c r="AI12" i="23"/>
  <c r="AL23" i="26"/>
  <c r="J68" i="23"/>
  <c r="Q24" i="27"/>
  <c r="AJ48" i="26"/>
  <c r="AG40" i="26"/>
  <c r="AM20" i="26"/>
  <c r="G22" i="34"/>
  <c r="R20" i="30"/>
  <c r="N13" i="22"/>
  <c r="AI70" i="32"/>
  <c r="AI60" i="29"/>
  <c r="G69" i="23"/>
  <c r="O24" i="26"/>
  <c r="AM22" i="23"/>
  <c r="H30" i="29"/>
  <c r="AH14" i="33"/>
  <c r="Q20" i="22"/>
  <c r="Z60" i="28"/>
  <c r="F9" i="27"/>
  <c r="Q24" i="30"/>
  <c r="F34" i="31"/>
  <c r="AE13" i="26"/>
  <c r="L22" i="23"/>
  <c r="AE68" i="27"/>
  <c r="V25" i="23"/>
  <c r="AE60" i="28"/>
  <c r="L22" i="26"/>
  <c r="AF30" i="28"/>
  <c r="T83" i="22"/>
  <c r="E21" i="31"/>
  <c r="S48" i="32"/>
  <c r="E34" i="23"/>
  <c r="Y60" i="30"/>
  <c r="S24" i="29"/>
  <c r="V13" i="30"/>
  <c r="AI68" i="22"/>
  <c r="AD21" i="30"/>
  <c r="V69" i="31"/>
  <c r="AA68" i="29"/>
  <c r="N71" i="31"/>
  <c r="AN10" i="29"/>
  <c r="AB34" i="29"/>
  <c r="AD20" i="29"/>
  <c r="X23" i="22"/>
  <c r="Q33" i="33"/>
  <c r="Z17" i="29"/>
  <c r="AA23" i="28"/>
  <c r="X26" i="31"/>
  <c r="U15" i="29"/>
  <c r="AI33" i="33"/>
  <c r="G16" i="27"/>
  <c r="AM70" i="22"/>
  <c r="AN26" i="28"/>
  <c r="T34" i="27"/>
  <c r="AK25" i="27"/>
  <c r="Z10" i="23"/>
  <c r="AE7" i="26"/>
  <c r="AG14" i="22"/>
  <c r="AK71" i="22"/>
  <c r="V70" i="23"/>
  <c r="S39" i="23"/>
  <c r="AI60" i="23"/>
  <c r="AK33" i="22"/>
  <c r="AB25" i="28"/>
  <c r="V70" i="33"/>
  <c r="S26" i="36"/>
  <c r="AL15" i="35"/>
  <c r="X10" i="27"/>
  <c r="AK69" i="26"/>
  <c r="T8" i="31"/>
  <c r="F18" i="27"/>
  <c r="U69" i="28"/>
  <c r="Q8" i="23"/>
  <c r="AA25" i="34"/>
  <c r="I40" i="26"/>
  <c r="AF20" i="27"/>
  <c r="H30" i="26"/>
  <c r="AN16" i="26"/>
  <c r="AJ24" i="27"/>
  <c r="J10" i="23"/>
  <c r="AM8" i="23"/>
  <c r="H16" i="22"/>
  <c r="AM40" i="26"/>
  <c r="O70" i="31"/>
  <c r="H48" i="26"/>
  <c r="X30" i="33"/>
  <c r="I22" i="27"/>
  <c r="AE15" i="23"/>
  <c r="N23" i="31"/>
  <c r="S39" i="28"/>
  <c r="H33" i="28"/>
  <c r="G30" i="30"/>
  <c r="X15" i="23"/>
  <c r="AK69" i="31"/>
  <c r="R23" i="22"/>
  <c r="P26" i="28"/>
  <c r="Q10" i="22"/>
  <c r="Q9" i="22"/>
  <c r="AL8" i="22"/>
  <c r="AI48" i="27"/>
  <c r="O20" i="23"/>
  <c r="AJ24" i="26"/>
  <c r="AA11" i="32"/>
  <c r="AM9" i="29"/>
  <c r="AE19" i="28"/>
  <c r="H24" i="27"/>
  <c r="H24" i="22"/>
  <c r="AA17" i="26"/>
  <c r="H10" i="33"/>
  <c r="L30" i="26"/>
  <c r="AH7" i="28"/>
  <c r="Z60" i="27"/>
  <c r="E26" i="30"/>
  <c r="W8" i="30"/>
  <c r="F23" i="28"/>
  <c r="Q71" i="27"/>
  <c r="W9" i="32"/>
  <c r="Y25" i="26"/>
  <c r="G70" i="27"/>
  <c r="I14" i="26"/>
  <c r="AG21" i="30"/>
  <c r="E9" i="31"/>
  <c r="Y30" i="30"/>
  <c r="AM69" i="26"/>
  <c r="F40" i="27"/>
  <c r="S33" i="23"/>
  <c r="Q30" i="27"/>
  <c r="AJ10" i="23"/>
  <c r="AE11" i="26"/>
  <c r="Q83" i="29"/>
  <c r="X68" i="22"/>
  <c r="AM21" i="23"/>
  <c r="X22" i="23"/>
  <c r="G19" i="29"/>
  <c r="J83" i="33"/>
  <c r="AG11" i="29"/>
  <c r="Q69" i="28"/>
  <c r="J68" i="30"/>
  <c r="AM60" i="22"/>
  <c r="AE12" i="32"/>
  <c r="F22" i="23"/>
  <c r="U13" i="27"/>
  <c r="W39" i="28"/>
  <c r="O19" i="23"/>
  <c r="Z26" i="26"/>
  <c r="AN7" i="33"/>
  <c r="N69" i="27"/>
  <c r="L19" i="23"/>
  <c r="H34" i="27"/>
  <c r="AK16" i="26"/>
  <c r="X34" i="22"/>
  <c r="S70" i="29"/>
  <c r="Z17" i="28"/>
  <c r="AF15" i="29"/>
  <c r="R8" i="26"/>
  <c r="F34" i="27"/>
  <c r="Q26" i="28"/>
  <c r="J23" i="26"/>
  <c r="H19" i="22"/>
  <c r="F24" i="28"/>
  <c r="N69" i="30"/>
  <c r="Q34" i="27"/>
  <c r="T10" i="23"/>
  <c r="G15" i="23"/>
  <c r="AM34" i="23"/>
  <c r="AH7" i="23"/>
  <c r="AG20" i="27"/>
  <c r="Q21" i="28"/>
  <c r="E15" i="27"/>
  <c r="K34" i="35"/>
  <c r="I26" i="23"/>
  <c r="AJ17" i="26"/>
  <c r="J40" i="23"/>
  <c r="T34" i="26"/>
  <c r="AC14" i="23"/>
  <c r="AN34" i="28"/>
  <c r="V25" i="29"/>
  <c r="AL25" i="26"/>
  <c r="L23" i="26"/>
  <c r="AL69" i="30"/>
  <c r="P18" i="32"/>
  <c r="O70" i="23"/>
  <c r="R24" i="22"/>
  <c r="S20" i="26"/>
  <c r="AE15" i="27"/>
  <c r="AA21" i="28"/>
  <c r="P7" i="26"/>
  <c r="AE20" i="23"/>
  <c r="O33" i="28"/>
  <c r="J71" i="27"/>
  <c r="AE19" i="30"/>
  <c r="G7" i="30"/>
  <c r="S60" i="27"/>
  <c r="R9" i="27"/>
  <c r="AC21" i="23"/>
  <c r="AC19" i="23"/>
  <c r="Q11" i="29"/>
  <c r="AJ15" i="31"/>
  <c r="K83" i="28"/>
  <c r="Q34" i="31"/>
  <c r="W21" i="23"/>
  <c r="U71" i="30"/>
  <c r="AK30" i="31"/>
  <c r="L39" i="27"/>
  <c r="O68" i="28"/>
  <c r="AA69" i="28"/>
  <c r="L19" i="22"/>
  <c r="AF7" i="26"/>
  <c r="X24" i="23"/>
  <c r="V12" i="28"/>
  <c r="AJ20" i="34"/>
  <c r="AH21" i="23"/>
  <c r="L17" i="28"/>
  <c r="AI14" i="27"/>
  <c r="AD23" i="32"/>
  <c r="N12" i="27"/>
  <c r="G33" i="28"/>
  <c r="T34" i="23"/>
  <c r="AI19" i="26"/>
  <c r="S18" i="29"/>
  <c r="G8" i="27"/>
  <c r="I71" i="28"/>
  <c r="X30" i="23"/>
  <c r="E18" i="27"/>
  <c r="Y48" i="31"/>
  <c r="AK24" i="27"/>
  <c r="F14" i="22"/>
  <c r="N30" i="34"/>
  <c r="AH71" i="27"/>
  <c r="N12" i="22"/>
  <c r="AE21" i="27"/>
  <c r="AD68" i="32"/>
  <c r="E23" i="31"/>
  <c r="I25" i="32"/>
  <c r="I18" i="26"/>
  <c r="AK83" i="34"/>
  <c r="Y15" i="29"/>
  <c r="AA7" i="26"/>
  <c r="M22" i="27"/>
  <c r="M22" i="22"/>
  <c r="AH13" i="27"/>
  <c r="AK12" i="23"/>
  <c r="AH16" i="23"/>
  <c r="X69" i="22"/>
  <c r="I18" i="30"/>
  <c r="K26" i="28"/>
  <c r="H34" i="22"/>
  <c r="J7" i="29"/>
  <c r="AF69" i="32"/>
  <c r="AB20" i="31"/>
  <c r="T71" i="30"/>
  <c r="Y34" i="26"/>
  <c r="N25" i="22"/>
  <c r="E25" i="31"/>
  <c r="AH15" i="26"/>
  <c r="AJ10" i="29"/>
  <c r="R68" i="32"/>
  <c r="L24" i="23"/>
  <c r="AA60" i="34"/>
  <c r="F19" i="22"/>
  <c r="AN11" i="36"/>
  <c r="AA17" i="36"/>
  <c r="V11" i="27"/>
  <c r="T14" i="27"/>
  <c r="T60" i="23"/>
  <c r="P20" i="31"/>
  <c r="AN33" i="30"/>
  <c r="H20" i="32"/>
  <c r="AJ71" i="22"/>
  <c r="E39" i="33"/>
  <c r="J40" i="33"/>
  <c r="AA33" i="34"/>
  <c r="AJ11" i="28"/>
  <c r="AE20" i="29"/>
  <c r="I48" i="23"/>
  <c r="R69" i="30"/>
  <c r="AF71" i="28"/>
  <c r="N68" i="28"/>
  <c r="I24" i="35"/>
  <c r="W70" i="22"/>
  <c r="AJ9" i="27"/>
  <c r="O20" i="27"/>
  <c r="K13" i="22"/>
  <c r="AB22" i="27"/>
  <c r="I10" i="27"/>
  <c r="F9" i="30"/>
  <c r="AA18" i="34"/>
  <c r="Q22" i="26"/>
  <c r="M19" i="31"/>
  <c r="W40" i="32"/>
  <c r="AG34" i="27"/>
  <c r="E18" i="22"/>
  <c r="K9" i="27"/>
  <c r="AF34" i="31"/>
  <c r="I69" i="28"/>
  <c r="R33" i="28"/>
  <c r="S14" i="35"/>
  <c r="AL8" i="23"/>
  <c r="N18" i="23"/>
  <c r="H22" i="23"/>
  <c r="V15" i="22"/>
  <c r="S34" i="31"/>
  <c r="AE8" i="27"/>
  <c r="O60" i="31"/>
  <c r="AC68" i="23"/>
  <c r="AF8" i="29"/>
  <c r="AA8" i="22"/>
  <c r="AM15" i="26"/>
  <c r="T69" i="33"/>
  <c r="I8" i="33"/>
  <c r="X30" i="28"/>
  <c r="L11" i="29"/>
  <c r="AM17" i="38"/>
  <c r="L12" i="32"/>
  <c r="W23" i="29"/>
  <c r="E71" i="26"/>
  <c r="F70" i="35"/>
  <c r="AF69" i="29"/>
  <c r="L70" i="28"/>
  <c r="O17" i="23"/>
  <c r="Q8" i="31"/>
  <c r="Y83" i="34"/>
  <c r="L26" i="27"/>
  <c r="E68" i="29"/>
  <c r="O11" i="23"/>
  <c r="AF20" i="26"/>
  <c r="S34" i="37"/>
  <c r="W7" i="28"/>
  <c r="J12" i="23"/>
  <c r="E14" i="26"/>
  <c r="Y69" i="23"/>
  <c r="AF19" i="29"/>
  <c r="AA8" i="26"/>
  <c r="M39" i="33"/>
  <c r="AG68" i="26"/>
  <c r="H83" i="27"/>
  <c r="J21" i="23"/>
  <c r="P26" i="22"/>
  <c r="AD33" i="28"/>
  <c r="AC33" i="23"/>
  <c r="R12" i="22"/>
  <c r="N23" i="22"/>
  <c r="P11" i="26"/>
  <c r="K24" i="26"/>
  <c r="AE26" i="22"/>
  <c r="X20" i="22"/>
  <c r="P60" i="27"/>
  <c r="R13" i="26"/>
  <c r="F70" i="28"/>
  <c r="E13" i="29"/>
  <c r="P11" i="22"/>
  <c r="AM10" i="29"/>
  <c r="S18" i="23"/>
  <c r="AJ7" i="23"/>
  <c r="K68" i="22"/>
  <c r="K26" i="29"/>
  <c r="AK33" i="23"/>
  <c r="AJ18" i="28"/>
  <c r="AD20" i="34"/>
  <c r="AB34" i="31"/>
  <c r="AI71" i="29"/>
  <c r="AA14" i="27"/>
  <c r="AE83" i="28"/>
  <c r="AH12" i="31"/>
  <c r="M39" i="27"/>
  <c r="AA34" i="33"/>
  <c r="AI19" i="23"/>
  <c r="Q68" i="22"/>
  <c r="AK19" i="31"/>
  <c r="F69" i="27"/>
  <c r="AI12" i="28"/>
  <c r="AF40" i="23"/>
  <c r="AN70" i="30"/>
  <c r="AH60" i="27"/>
  <c r="AC68" i="31"/>
  <c r="N22" i="27"/>
  <c r="AK40" i="29"/>
  <c r="P34" i="26"/>
  <c r="AK15" i="26"/>
  <c r="AA40" i="23"/>
  <c r="J15" i="28"/>
  <c r="AL20" i="28"/>
  <c r="AK10" i="26"/>
  <c r="AB8" i="28"/>
  <c r="U7" i="29"/>
  <c r="U22" i="33"/>
  <c r="AB69" i="27"/>
  <c r="K39" i="31"/>
  <c r="U33" i="29"/>
  <c r="E71" i="28"/>
  <c r="AI23" i="33"/>
  <c r="P20" i="29"/>
  <c r="X14" i="23"/>
  <c r="Y18" i="30"/>
  <c r="L8" i="23"/>
  <c r="S7" i="22"/>
  <c r="U18" i="26"/>
  <c r="AL20" i="22"/>
  <c r="I71" i="29"/>
  <c r="R25" i="22"/>
  <c r="AM7" i="23"/>
  <c r="E24" i="27"/>
  <c r="X24" i="27"/>
  <c r="AC20" i="22"/>
  <c r="W69" i="28"/>
  <c r="AF83" i="28"/>
  <c r="V39" i="29"/>
  <c r="O26" i="23"/>
  <c r="T30" i="22"/>
  <c r="F11" i="22"/>
  <c r="W40" i="22"/>
  <c r="K7" i="27"/>
  <c r="X21" i="36"/>
  <c r="AE23" i="30"/>
  <c r="AL69" i="22"/>
  <c r="AI9" i="23"/>
  <c r="H30" i="34"/>
  <c r="R15" i="30"/>
  <c r="J7" i="22"/>
  <c r="T8" i="26"/>
  <c r="AH22" i="23"/>
  <c r="L14" i="27"/>
  <c r="AL69" i="32"/>
  <c r="W16" i="27"/>
  <c r="Q15" i="26"/>
  <c r="V70" i="27"/>
  <c r="AJ23" i="27"/>
  <c r="J70" i="26"/>
  <c r="AJ18" i="29"/>
  <c r="AJ40" i="23"/>
  <c r="J23" i="23"/>
  <c r="AN18" i="26"/>
  <c r="AB20" i="27"/>
  <c r="U40" i="29"/>
  <c r="Y83" i="35"/>
  <c r="AJ33" i="26"/>
  <c r="V18" i="22"/>
  <c r="AF71" i="33"/>
  <c r="O26" i="22"/>
  <c r="AA69" i="27"/>
  <c r="AE71" i="31"/>
  <c r="S33" i="26"/>
  <c r="S14" i="26"/>
  <c r="E23" i="32"/>
  <c r="I23" i="23"/>
  <c r="Z22" i="22"/>
  <c r="O9" i="27"/>
  <c r="AC26" i="28"/>
  <c r="AJ68" i="29"/>
  <c r="AK7" i="29"/>
  <c r="Q15" i="22"/>
  <c r="K12" i="28"/>
  <c r="T25" i="23"/>
  <c r="AN34" i="31"/>
  <c r="AH25" i="23"/>
  <c r="E11" i="28"/>
  <c r="U39" i="35"/>
  <c r="AC70" i="22"/>
  <c r="R48" i="26"/>
  <c r="O12" i="28"/>
  <c r="T69" i="28"/>
  <c r="T30" i="28"/>
  <c r="AL30" i="30"/>
  <c r="AF22" i="28"/>
  <c r="AL60" i="29"/>
  <c r="G68" i="27"/>
  <c r="K9" i="28"/>
  <c r="R24" i="29"/>
  <c r="L30" i="29"/>
  <c r="AL23" i="28"/>
  <c r="M25" i="26"/>
  <c r="AD22" i="23"/>
  <c r="AL30" i="27"/>
  <c r="K14" i="22"/>
  <c r="Q15" i="29"/>
  <c r="AB23" i="28"/>
  <c r="V13" i="33"/>
  <c r="AE26" i="30"/>
  <c r="Z71" i="35"/>
  <c r="F71" i="26"/>
  <c r="AN11" i="31"/>
  <c r="L39" i="29"/>
  <c r="W48" i="29"/>
  <c r="F24" i="22"/>
  <c r="R26" i="28"/>
  <c r="L71" i="22"/>
  <c r="L20" i="34"/>
  <c r="AJ16" i="23"/>
  <c r="AF60" i="22"/>
  <c r="Z12" i="22"/>
  <c r="AH30" i="26"/>
  <c r="AI19" i="22"/>
  <c r="T71" i="23"/>
  <c r="V20" i="23"/>
  <c r="U16" i="22"/>
  <c r="R34" i="26"/>
  <c r="L7" i="28"/>
  <c r="P26" i="34"/>
  <c r="V21" i="23"/>
  <c r="AK34" i="28"/>
  <c r="Z20" i="33"/>
  <c r="I21" i="32"/>
  <c r="G69" i="34"/>
  <c r="W40" i="23"/>
  <c r="W40" i="26"/>
  <c r="O71" i="35"/>
  <c r="AB30" i="33"/>
  <c r="G60" i="26"/>
  <c r="AE23" i="22"/>
  <c r="AE71" i="26"/>
  <c r="Y21" i="23"/>
  <c r="G39" i="23"/>
  <c r="K71" i="28"/>
  <c r="AN22" i="26"/>
  <c r="AL48" i="23"/>
  <c r="M16" i="27"/>
  <c r="G40" i="28"/>
  <c r="V39" i="31"/>
  <c r="AC23" i="31"/>
  <c r="L83" i="30"/>
  <c r="V11" i="28"/>
  <c r="AF21" i="27"/>
  <c r="K13" i="30"/>
  <c r="AF17" i="22"/>
  <c r="AK70" i="34"/>
  <c r="O69" i="29"/>
  <c r="P13" i="32"/>
  <c r="X21" i="23"/>
  <c r="AB19" i="31"/>
  <c r="T83" i="26"/>
  <c r="L30" i="27"/>
  <c r="Z26" i="29"/>
  <c r="N20" i="33"/>
  <c r="AN40" i="34"/>
  <c r="AI24" i="22"/>
  <c r="AB20" i="26"/>
  <c r="F19" i="30"/>
  <c r="N15" i="28"/>
  <c r="T34" i="29"/>
  <c r="O18" i="23"/>
  <c r="AG40" i="27"/>
  <c r="AN25" i="28"/>
  <c r="AE17" i="29"/>
  <c r="R83" i="36"/>
  <c r="E25" i="26"/>
  <c r="AD26" i="27"/>
  <c r="O23" i="27"/>
  <c r="T70" i="28"/>
  <c r="AF22" i="23"/>
  <c r="AH9" i="22"/>
  <c r="AH83" i="28"/>
  <c r="Y25" i="23"/>
  <c r="H39" i="35"/>
  <c r="X68" i="26"/>
  <c r="U48" i="30"/>
  <c r="AM23" i="26"/>
  <c r="U12" i="22"/>
  <c r="AH20" i="22"/>
  <c r="L16" i="22"/>
  <c r="AB68" i="26"/>
  <c r="AC30" i="29"/>
  <c r="W11" i="29"/>
  <c r="AG7" i="26"/>
  <c r="N10" i="22"/>
  <c r="I68" i="32"/>
  <c r="AJ13" i="26"/>
  <c r="X11" i="29"/>
  <c r="X24" i="22"/>
  <c r="U23" i="27"/>
  <c r="AK60" i="23"/>
  <c r="AL30" i="31"/>
  <c r="AD25" i="22"/>
  <c r="AG16" i="29"/>
  <c r="AK33" i="29"/>
  <c r="U26" i="32"/>
  <c r="AF14" i="34"/>
  <c r="T34" i="31"/>
  <c r="K14" i="28"/>
  <c r="J25" i="22"/>
  <c r="AF25" i="31"/>
  <c r="K11" i="23"/>
  <c r="N68" i="31"/>
  <c r="H30" i="27"/>
  <c r="P20" i="22"/>
  <c r="M69" i="26"/>
  <c r="AK15" i="29"/>
  <c r="AN34" i="30"/>
  <c r="AD39" i="23"/>
  <c r="AH26" i="30"/>
  <c r="S30" i="26"/>
  <c r="AI39" i="36"/>
  <c r="F15" i="26"/>
  <c r="N13" i="23"/>
  <c r="Q26" i="22"/>
  <c r="AC18" i="33"/>
  <c r="G7" i="28"/>
  <c r="V13" i="23"/>
  <c r="F13" i="27"/>
  <c r="AH17" i="30"/>
  <c r="AM40" i="23"/>
  <c r="AD11" i="29"/>
  <c r="R22" i="27"/>
  <c r="AM10" i="32"/>
  <c r="F17" i="27"/>
  <c r="AD48" i="29"/>
  <c r="AD18" i="31"/>
  <c r="AF30" i="32"/>
  <c r="M30" i="36"/>
  <c r="H20" i="31"/>
  <c r="AI9" i="29"/>
  <c r="AJ40" i="32"/>
  <c r="AD17" i="29"/>
  <c r="Z24" i="33"/>
  <c r="AB11" i="34"/>
  <c r="AD34" i="22"/>
  <c r="AB8" i="26"/>
  <c r="W22" i="22"/>
  <c r="X8" i="26"/>
  <c r="AG8" i="23"/>
  <c r="AA22" i="27"/>
  <c r="E16" i="33"/>
  <c r="AG7" i="31"/>
  <c r="V8" i="30"/>
  <c r="AJ23" i="22"/>
  <c r="AN11" i="27"/>
  <c r="AA13" i="22"/>
  <c r="Q71" i="28"/>
  <c r="U7" i="22"/>
  <c r="AM17" i="27"/>
  <c r="X68" i="31"/>
  <c r="AL69" i="27"/>
  <c r="AM16" i="27"/>
  <c r="AL69" i="26"/>
  <c r="L18" i="27"/>
  <c r="Y8" i="22"/>
  <c r="J40" i="28"/>
  <c r="H34" i="28"/>
  <c r="AG13" i="33"/>
  <c r="AF26" i="30"/>
  <c r="AC7" i="31"/>
  <c r="X13" i="29"/>
  <c r="K48" i="31"/>
  <c r="U8" i="32"/>
  <c r="S34" i="34"/>
  <c r="S24" i="22"/>
  <c r="X83" i="31"/>
  <c r="AJ20" i="26"/>
  <c r="P21" i="29"/>
  <c r="J26" i="23"/>
  <c r="AF40" i="27"/>
  <c r="K25" i="30"/>
  <c r="AM70" i="28"/>
  <c r="AJ83" i="29"/>
  <c r="AB71" i="28"/>
  <c r="N11" i="27"/>
  <c r="AN26" i="32"/>
  <c r="U14" i="29"/>
  <c r="AK8" i="36"/>
  <c r="I10" i="31"/>
  <c r="J60" i="30"/>
  <c r="I13" i="28"/>
  <c r="Y24" i="26"/>
  <c r="I12" i="29"/>
  <c r="AI18" i="26"/>
  <c r="X9" i="28"/>
  <c r="P14" i="22"/>
  <c r="Y8" i="29"/>
  <c r="I23" i="33"/>
  <c r="N40" i="33"/>
  <c r="Y60" i="23"/>
  <c r="Q70" i="27"/>
  <c r="O26" i="29"/>
  <c r="O83" i="30"/>
  <c r="AF39" i="26"/>
  <c r="AC34" i="23"/>
  <c r="Y24" i="31"/>
  <c r="F21" i="28"/>
  <c r="R60" i="28"/>
  <c r="X71" i="27"/>
  <c r="U48" i="23"/>
  <c r="S83" i="27"/>
  <c r="L39" i="33"/>
  <c r="K40" i="23"/>
  <c r="V12" i="23"/>
  <c r="X34" i="36"/>
  <c r="Y20" i="28"/>
  <c r="V60" i="23"/>
  <c r="N34" i="30"/>
  <c r="H70" i="28"/>
  <c r="W15" i="35"/>
  <c r="AL33" i="35"/>
  <c r="W33" i="28"/>
  <c r="AC70" i="23"/>
  <c r="F23" i="31"/>
  <c r="AH9" i="28"/>
  <c r="O12" i="31"/>
  <c r="AJ39" i="30"/>
  <c r="AG25" i="28"/>
  <c r="AF70" i="23"/>
  <c r="AN16" i="23"/>
  <c r="AC71" i="26"/>
  <c r="S20" i="28"/>
  <c r="Y48" i="29"/>
  <c r="Z9" i="22"/>
  <c r="W83" i="27"/>
  <c r="X33" i="34"/>
  <c r="AH30" i="28"/>
  <c r="AC23" i="29"/>
  <c r="AM20" i="23"/>
  <c r="AN25" i="22"/>
  <c r="Y8" i="30"/>
  <c r="AB48" i="34"/>
  <c r="K23" i="26"/>
  <c r="AB71" i="29"/>
  <c r="M71" i="33"/>
  <c r="K34" i="26"/>
  <c r="AC15" i="22"/>
  <c r="H12" i="26"/>
  <c r="AH18" i="30"/>
  <c r="AD19" i="23"/>
  <c r="R18" i="37"/>
  <c r="G9" i="28"/>
  <c r="AA19" i="29"/>
  <c r="AH7" i="26"/>
  <c r="P68" i="23"/>
  <c r="R16" i="28"/>
  <c r="AB24" i="23"/>
  <c r="U13" i="29"/>
  <c r="Q60" i="23"/>
  <c r="X20" i="35"/>
  <c r="Y19" i="27"/>
  <c r="AK10" i="29"/>
  <c r="U68" i="28"/>
  <c r="W70" i="23"/>
  <c r="AK40" i="31"/>
  <c r="E18" i="29"/>
  <c r="M7" i="31"/>
  <c r="AG39" i="36"/>
  <c r="N34" i="27"/>
  <c r="L21" i="26"/>
  <c r="AJ71" i="23"/>
  <c r="AM11" i="29"/>
  <c r="F7" i="33"/>
  <c r="U30" i="28"/>
  <c r="AL33" i="22"/>
  <c r="AM18" i="26"/>
  <c r="AK24" i="34"/>
  <c r="K39" i="36"/>
  <c r="K24" i="35"/>
  <c r="S12" i="34"/>
  <c r="AH23" i="32"/>
  <c r="AE34" i="31"/>
  <c r="P39" i="22"/>
  <c r="T34" i="22"/>
  <c r="AD7" i="33"/>
  <c r="AL23" i="22"/>
  <c r="AG10" i="26"/>
  <c r="AN48" i="23"/>
  <c r="P20" i="32"/>
  <c r="G8" i="23"/>
  <c r="J23" i="22"/>
  <c r="M15" i="27"/>
  <c r="AL19" i="22"/>
  <c r="N7" i="22"/>
  <c r="Y71" i="22"/>
  <c r="AF40" i="30"/>
  <c r="AG16" i="28"/>
  <c r="U17" i="29"/>
  <c r="AJ23" i="31"/>
  <c r="V39" i="26"/>
  <c r="I21" i="30"/>
  <c r="AC33" i="33"/>
  <c r="X60" i="27"/>
  <c r="S20" i="30"/>
  <c r="M19" i="33"/>
  <c r="U34" i="23"/>
  <c r="G18" i="23"/>
  <c r="AC71" i="22"/>
  <c r="AE10" i="36"/>
  <c r="E12" i="30"/>
  <c r="W39" i="30"/>
  <c r="O39" i="33"/>
  <c r="AB7" i="30"/>
  <c r="P16" i="32"/>
  <c r="T20" i="22"/>
  <c r="K48" i="26"/>
  <c r="W11" i="32"/>
  <c r="X16" i="26"/>
  <c r="AH70" i="27"/>
  <c r="V69" i="28"/>
  <c r="K23" i="22"/>
  <c r="F71" i="27"/>
  <c r="Z83" i="30"/>
  <c r="H10" i="29"/>
  <c r="AI11" i="22"/>
  <c r="Q40" i="34"/>
  <c r="AH23" i="29"/>
  <c r="T18" i="26"/>
  <c r="H22" i="22"/>
  <c r="K69" i="27"/>
  <c r="R68" i="28"/>
  <c r="T11" i="29"/>
  <c r="AA40" i="30"/>
  <c r="AC24" i="22"/>
  <c r="S16" i="22"/>
  <c r="O7" i="26"/>
  <c r="F7" i="32"/>
  <c r="AG15" i="31"/>
  <c r="AJ39" i="28"/>
  <c r="W19" i="23"/>
  <c r="AI25" i="27"/>
  <c r="J60" i="22"/>
  <c r="U39" i="26"/>
  <c r="X68" i="23"/>
  <c r="Q20" i="29"/>
  <c r="AM60" i="30"/>
  <c r="AH69" i="30"/>
  <c r="R19" i="26"/>
  <c r="X21" i="26"/>
  <c r="G25" i="27"/>
  <c r="V11" i="23"/>
  <c r="S20" i="23"/>
  <c r="AF12" i="34"/>
  <c r="G13" i="27"/>
  <c r="O68" i="34"/>
  <c r="Q60" i="30"/>
  <c r="N39" i="30"/>
  <c r="Z26" i="27"/>
  <c r="AE7" i="29"/>
  <c r="O34" i="27"/>
  <c r="E25" i="28"/>
  <c r="AB25" i="31"/>
  <c r="X24" i="28"/>
  <c r="M70" i="23"/>
  <c r="AE25" i="32"/>
  <c r="I21" i="22"/>
  <c r="AG17" i="26"/>
  <c r="Y22" i="22"/>
  <c r="L70" i="26"/>
  <c r="E15" i="31"/>
  <c r="AA19" i="38"/>
  <c r="K22" i="22"/>
  <c r="N30" i="30"/>
  <c r="AG11" i="23"/>
  <c r="L20" i="27"/>
  <c r="AI15" i="27"/>
  <c r="AJ48" i="27"/>
  <c r="O9" i="35"/>
  <c r="H23" i="28"/>
  <c r="V48" i="27"/>
  <c r="M24" i="34"/>
  <c r="G13" i="23"/>
  <c r="Q20" i="27"/>
  <c r="P11" i="23"/>
  <c r="M16" i="26"/>
  <c r="E11" i="31"/>
  <c r="AL22" i="30"/>
  <c r="G17" i="22"/>
  <c r="Z24" i="22"/>
  <c r="K12" i="23"/>
  <c r="AG34" i="29"/>
  <c r="J71" i="33"/>
  <c r="Y22" i="33"/>
  <c r="K68" i="30"/>
  <c r="G40" i="32"/>
  <c r="U68" i="29"/>
  <c r="W25" i="22"/>
  <c r="AB9" i="33"/>
  <c r="P69" i="28"/>
  <c r="Z7" i="22"/>
  <c r="AM71" i="23"/>
  <c r="AF22" i="31"/>
  <c r="F9" i="35"/>
  <c r="AK15" i="22"/>
  <c r="AK13" i="27"/>
  <c r="M48" i="27"/>
  <c r="AK8" i="22"/>
  <c r="K13" i="23"/>
  <c r="S18" i="31"/>
  <c r="E48" i="29"/>
  <c r="AA12" i="32"/>
  <c r="L7" i="26"/>
  <c r="I48" i="28"/>
  <c r="H71" i="26"/>
  <c r="W10" i="23"/>
  <c r="Z10" i="26"/>
  <c r="AD11" i="30"/>
  <c r="N20" i="29"/>
  <c r="Y24" i="29"/>
  <c r="AC19" i="30"/>
  <c r="AE68" i="34"/>
  <c r="AJ60" i="30"/>
  <c r="AN10" i="33"/>
  <c r="M10" i="22"/>
  <c r="T18" i="31"/>
  <c r="AC33" i="28"/>
  <c r="P17" i="29"/>
  <c r="P19" i="27"/>
  <c r="AF8" i="27"/>
  <c r="P33" i="30"/>
  <c r="T13" i="28"/>
  <c r="AI15" i="28"/>
  <c r="AD40" i="27"/>
  <c r="V17" i="22"/>
  <c r="U48" i="22"/>
  <c r="AA24" i="23"/>
  <c r="J18" i="26"/>
  <c r="M30" i="26"/>
  <c r="AM9" i="22"/>
  <c r="K70" i="23"/>
  <c r="AE16" i="28"/>
  <c r="AE71" i="22"/>
  <c r="T40" i="31"/>
  <c r="K8" i="22"/>
  <c r="W40" i="27"/>
  <c r="AI20" i="23"/>
  <c r="O14" i="27"/>
  <c r="AH25" i="27"/>
  <c r="U14" i="23"/>
  <c r="AG18" i="30"/>
  <c r="Z40" i="31"/>
  <c r="AH8" i="27"/>
  <c r="AC8" i="23"/>
  <c r="U83" i="26"/>
  <c r="W17" i="28"/>
  <c r="AB23" i="26"/>
  <c r="S15" i="27"/>
  <c r="G60" i="27"/>
  <c r="M21" i="28"/>
  <c r="AK60" i="27"/>
  <c r="F83" i="31"/>
  <c r="L40" i="29"/>
  <c r="AK15" i="32"/>
  <c r="F9" i="34"/>
  <c r="AL10" i="22"/>
  <c r="N48" i="27"/>
  <c r="W15" i="28"/>
  <c r="AD70" i="26"/>
  <c r="Q70" i="26"/>
  <c r="AG24" i="22"/>
  <c r="T16" i="26"/>
  <c r="H22" i="34"/>
  <c r="S69" i="22"/>
  <c r="AI24" i="30"/>
  <c r="V40" i="26"/>
  <c r="AA83" i="22"/>
  <c r="O68" i="27"/>
  <c r="AA18" i="35"/>
  <c r="M48" i="23"/>
  <c r="AJ19" i="28"/>
  <c r="AK23" i="26"/>
  <c r="AK11" i="27"/>
  <c r="K26" i="23"/>
  <c r="P24" i="27"/>
  <c r="V60" i="28"/>
  <c r="K10" i="30"/>
  <c r="V9" i="27"/>
  <c r="W16" i="35"/>
  <c r="AI15" i="32"/>
  <c r="AH23" i="26"/>
  <c r="AD23" i="23"/>
  <c r="J11" i="27"/>
  <c r="Y69" i="29"/>
  <c r="Q19" i="26"/>
  <c r="AG16" i="23"/>
  <c r="AD22" i="22"/>
  <c r="Z70" i="23"/>
  <c r="K70" i="27"/>
  <c r="AD83" i="35"/>
  <c r="N25" i="29"/>
  <c r="F39" i="26"/>
  <c r="G19" i="23"/>
  <c r="AL68" i="23"/>
  <c r="Y23" i="22"/>
  <c r="O13" i="22"/>
  <c r="AG22" i="26"/>
  <c r="H7" i="26"/>
  <c r="Q39" i="30"/>
  <c r="AC83" i="29"/>
  <c r="AK24" i="23"/>
  <c r="AI18" i="31"/>
  <c r="AK10" i="23"/>
  <c r="AB18" i="22"/>
  <c r="I14" i="22"/>
  <c r="O71" i="26"/>
  <c r="N18" i="27"/>
  <c r="AD21" i="31"/>
  <c r="AG25" i="26"/>
  <c r="H70" i="23"/>
  <c r="K39" i="33"/>
  <c r="J13" i="27"/>
  <c r="AN83" i="26"/>
  <c r="T9" i="31"/>
  <c r="U16" i="26"/>
  <c r="V9" i="23"/>
  <c r="H17" i="27"/>
  <c r="U24" i="27"/>
  <c r="X48" i="31"/>
  <c r="Z12" i="31"/>
  <c r="G69" i="26"/>
  <c r="Y22" i="34"/>
  <c r="S70" i="23"/>
  <c r="K17" i="23"/>
  <c r="AD21" i="27"/>
  <c r="L26" i="23"/>
  <c r="F10" i="30"/>
  <c r="O26" i="35"/>
  <c r="AF15" i="27"/>
  <c r="T12" i="22"/>
  <c r="AN9" i="26"/>
  <c r="V14" i="26"/>
  <c r="T17" i="27"/>
  <c r="AC23" i="30"/>
  <c r="W22" i="27"/>
  <c r="H11" i="30"/>
  <c r="AJ25" i="23"/>
  <c r="AM23" i="31"/>
  <c r="G8" i="22"/>
  <c r="K10" i="28"/>
  <c r="T68" i="30"/>
  <c r="AI17" i="28"/>
  <c r="W10" i="22"/>
  <c r="AF9" i="28"/>
  <c r="R40" i="23"/>
  <c r="F30" i="33"/>
  <c r="AA83" i="23"/>
  <c r="Q25" i="27"/>
  <c r="E70" i="23"/>
  <c r="I17" i="31"/>
  <c r="X40" i="30"/>
  <c r="I40" i="28"/>
  <c r="I14" i="27"/>
  <c r="W34" i="28"/>
  <c r="X39" i="31"/>
  <c r="W70" i="26"/>
  <c r="I12" i="22"/>
  <c r="AH33" i="29"/>
  <c r="Z34" i="30"/>
  <c r="AJ21" i="22"/>
  <c r="AM69" i="31"/>
  <c r="AF22" i="33"/>
  <c r="Y21" i="26"/>
  <c r="P34" i="27"/>
  <c r="AF48" i="26"/>
  <c r="AB14" i="26"/>
  <c r="I20" i="23"/>
  <c r="Z10" i="28"/>
  <c r="AJ20" i="28"/>
  <c r="AD71" i="30"/>
  <c r="R15" i="28"/>
  <c r="AJ20" i="29"/>
  <c r="AH15" i="22"/>
  <c r="AH20" i="26"/>
  <c r="P39" i="30"/>
  <c r="AK70" i="22"/>
  <c r="AF14" i="27"/>
  <c r="AM24" i="30"/>
  <c r="M68" i="35"/>
  <c r="F71" i="36"/>
  <c r="I40" i="23"/>
  <c r="AG26" i="27"/>
  <c r="G12" i="26"/>
  <c r="V10" i="30"/>
  <c r="I18" i="31"/>
  <c r="S40" i="29"/>
  <c r="N16" i="34"/>
  <c r="AG70" i="30"/>
  <c r="P17" i="26"/>
  <c r="AF71" i="30"/>
  <c r="P40" i="26"/>
  <c r="AJ7" i="27"/>
  <c r="AA19" i="30"/>
  <c r="V70" i="22"/>
  <c r="L33" i="27"/>
  <c r="AL69" i="23"/>
  <c r="AD18" i="33"/>
  <c r="E68" i="22"/>
  <c r="AC70" i="27"/>
  <c r="H48" i="22"/>
  <c r="H40" i="23"/>
  <c r="AH34" i="23"/>
  <c r="R17" i="27"/>
  <c r="H15" i="23"/>
  <c r="W8" i="22"/>
  <c r="N10" i="23"/>
  <c r="X39" i="27"/>
  <c r="T18" i="22"/>
  <c r="U14" i="30"/>
  <c r="F70" i="26"/>
  <c r="N17" i="23"/>
  <c r="T23" i="27"/>
  <c r="R20" i="31"/>
  <c r="AN25" i="23"/>
  <c r="F7" i="23"/>
  <c r="AA11" i="22"/>
  <c r="Q17" i="33"/>
  <c r="Y21" i="32"/>
  <c r="AC21" i="28"/>
  <c r="M10" i="29"/>
  <c r="AN22" i="33"/>
  <c r="AB13" i="23"/>
  <c r="V15" i="26"/>
  <c r="AD9" i="27"/>
  <c r="Q69" i="22"/>
  <c r="S17" i="26"/>
  <c r="V12" i="33"/>
  <c r="AD21" i="22"/>
  <c r="G22" i="23"/>
  <c r="AK69" i="28"/>
  <c r="AJ12" i="28"/>
  <c r="E25" i="30"/>
  <c r="AN20" i="27"/>
  <c r="O11" i="22"/>
  <c r="H18" i="28"/>
  <c r="L71" i="23"/>
  <c r="M16" i="32"/>
  <c r="W68" i="22"/>
  <c r="G7" i="26"/>
  <c r="T19" i="26"/>
  <c r="AH39" i="22"/>
  <c r="Q26" i="26"/>
  <c r="Z19" i="22"/>
  <c r="AB60" i="27"/>
  <c r="I22" i="28"/>
  <c r="N17" i="26"/>
  <c r="Z26" i="28"/>
  <c r="T19" i="23"/>
  <c r="O13" i="26"/>
  <c r="L18" i="22"/>
  <c r="AK11" i="22"/>
  <c r="AD8" i="22"/>
  <c r="W33" i="30"/>
  <c r="Q33" i="34"/>
  <c r="K68" i="27"/>
  <c r="V34" i="29"/>
  <c r="R8" i="27"/>
  <c r="T30" i="30"/>
  <c r="AI26" i="29"/>
  <c r="O69" i="26"/>
  <c r="L8" i="28"/>
  <c r="M25" i="33"/>
  <c r="AD11" i="23"/>
  <c r="J25" i="29"/>
  <c r="AD7" i="35"/>
  <c r="AE40" i="27"/>
  <c r="AJ25" i="28"/>
  <c r="H68" i="22"/>
  <c r="P39" i="26"/>
  <c r="AN24" i="22"/>
  <c r="AM83" i="28"/>
  <c r="J23" i="31"/>
  <c r="O24" i="27"/>
  <c r="X39" i="26"/>
  <c r="W13" i="26"/>
  <c r="AL11" i="29"/>
  <c r="O15" i="29"/>
  <c r="G24" i="29"/>
  <c r="AB71" i="34"/>
  <c r="AH69" i="28"/>
  <c r="AA22" i="22"/>
  <c r="F68" i="29"/>
  <c r="AK39" i="26"/>
  <c r="AG10" i="33"/>
  <c r="K9" i="22"/>
  <c r="AA69" i="29"/>
  <c r="AA15" i="27"/>
  <c r="F22" i="28"/>
  <c r="AE13" i="22"/>
  <c r="AI11" i="32"/>
  <c r="R69" i="22"/>
  <c r="W7" i="22"/>
  <c r="AK13" i="32"/>
  <c r="F16" i="26"/>
  <c r="V68" i="28"/>
  <c r="R11" i="29"/>
  <c r="W21" i="31"/>
  <c r="AM30" i="26"/>
  <c r="Z9" i="26"/>
  <c r="F20" i="30"/>
  <c r="E34" i="22"/>
  <c r="L68" i="32"/>
  <c r="S70" i="28"/>
  <c r="Y22" i="30"/>
  <c r="J22" i="32"/>
  <c r="AB60" i="34"/>
  <c r="I24" i="23"/>
  <c r="Y70" i="30"/>
  <c r="Y68" i="26"/>
  <c r="AG30" i="26"/>
  <c r="X70" i="26"/>
  <c r="N71" i="23"/>
  <c r="AD60" i="23"/>
  <c r="Z33" i="34"/>
  <c r="I11" i="27"/>
  <c r="R21" i="27"/>
  <c r="Z19" i="29"/>
  <c r="M33" i="31"/>
  <c r="E24" i="23"/>
  <c r="W33" i="22"/>
  <c r="AC68" i="22"/>
  <c r="T11" i="30"/>
  <c r="J15" i="27"/>
  <c r="AG9" i="23"/>
  <c r="Y9" i="26"/>
  <c r="AG13" i="26"/>
  <c r="S33" i="27"/>
  <c r="AF23" i="26"/>
  <c r="E20" i="29"/>
  <c r="AA7" i="34"/>
  <c r="X69" i="26"/>
  <c r="AN7" i="29"/>
  <c r="M14" i="23"/>
  <c r="AN12" i="33"/>
  <c r="AJ24" i="23"/>
  <c r="G34" i="26"/>
  <c r="AI70" i="26"/>
  <c r="O25" i="32"/>
  <c r="V16" i="28"/>
  <c r="AM17" i="26"/>
  <c r="AA7" i="32"/>
  <c r="Q23" i="23"/>
  <c r="N16" i="27"/>
  <c r="AF68" i="23"/>
  <c r="P70" i="22"/>
  <c r="S12" i="22"/>
  <c r="AM68" i="22"/>
  <c r="AM26" i="28"/>
  <c r="P23" i="23"/>
  <c r="U10" i="23"/>
  <c r="H60" i="34"/>
  <c r="S60" i="26"/>
  <c r="AE8" i="30"/>
  <c r="Y26" i="28"/>
  <c r="AE18" i="30"/>
  <c r="AC30" i="26"/>
  <c r="W16" i="30"/>
  <c r="O48" i="22"/>
  <c r="K7" i="23"/>
  <c r="AF17" i="23"/>
  <c r="X30" i="26"/>
  <c r="AJ71" i="27"/>
  <c r="G17" i="26"/>
  <c r="G39" i="30"/>
  <c r="AL12" i="32"/>
  <c r="AD10" i="28"/>
  <c r="I18" i="28"/>
  <c r="K11" i="28"/>
  <c r="I19" i="26"/>
  <c r="AI7" i="27"/>
  <c r="N60" i="22"/>
  <c r="W12" i="22"/>
  <c r="AI60" i="22"/>
  <c r="Z11" i="22"/>
  <c r="J12" i="22"/>
  <c r="AJ40" i="26"/>
  <c r="T68" i="27"/>
  <c r="O60" i="27"/>
  <c r="O40" i="28"/>
  <c r="V23" i="26"/>
  <c r="AH10" i="22"/>
  <c r="F30" i="27"/>
  <c r="AN10" i="30"/>
  <c r="AK71" i="26"/>
  <c r="W17" i="22"/>
  <c r="AC17" i="27"/>
  <c r="G20" i="30"/>
  <c r="AL17" i="23"/>
  <c r="AA23" i="32"/>
  <c r="J83" i="27"/>
  <c r="AG20" i="26"/>
  <c r="AB11" i="29"/>
  <c r="F30" i="26"/>
  <c r="Q68" i="31"/>
  <c r="Y34" i="23"/>
  <c r="L8" i="26"/>
  <c r="E21" i="29"/>
  <c r="AI39" i="26"/>
  <c r="AG10" i="27"/>
  <c r="R23" i="29"/>
  <c r="W69" i="35"/>
  <c r="M33" i="28"/>
  <c r="L24" i="22"/>
  <c r="M14" i="29"/>
  <c r="Z20" i="29"/>
  <c r="AC69" i="27"/>
  <c r="H9" i="31"/>
  <c r="T83" i="28"/>
  <c r="Z69" i="26"/>
  <c r="E26" i="28"/>
  <c r="U7" i="26"/>
  <c r="AM71" i="27"/>
  <c r="J83" i="26"/>
  <c r="AF33" i="30"/>
  <c r="AJ68" i="23"/>
  <c r="AI39" i="23"/>
  <c r="AL17" i="28"/>
  <c r="M30" i="28"/>
  <c r="W70" i="29"/>
  <c r="AE40" i="26"/>
  <c r="P21" i="30"/>
  <c r="AA30" i="31"/>
  <c r="P19" i="22"/>
  <c r="W39" i="31"/>
  <c r="U68" i="22"/>
  <c r="AM9" i="26"/>
  <c r="K12" i="22"/>
  <c r="P21" i="32"/>
  <c r="AN39" i="28"/>
  <c r="AL22" i="26"/>
  <c r="S25" i="28"/>
  <c r="U19" i="27"/>
  <c r="K26" i="27"/>
  <c r="L68" i="23"/>
  <c r="Z17" i="22"/>
  <c r="F9" i="26"/>
  <c r="Y39" i="35"/>
  <c r="X19" i="28"/>
  <c r="P30" i="28"/>
  <c r="AN24" i="23"/>
  <c r="S13" i="28"/>
  <c r="X23" i="23"/>
  <c r="M33" i="26"/>
  <c r="U12" i="33"/>
  <c r="Y13" i="33"/>
  <c r="AE26" i="23"/>
  <c r="AH71" i="33"/>
  <c r="AE9" i="26"/>
  <c r="Y7" i="22"/>
  <c r="P13" i="29"/>
  <c r="AC7" i="33"/>
  <c r="AJ26" i="26"/>
  <c r="AA15" i="28"/>
  <c r="AL16" i="22"/>
  <c r="V23" i="23"/>
  <c r="F70" i="23"/>
  <c r="H69" i="23"/>
  <c r="AN15" i="28"/>
  <c r="O71" i="22"/>
  <c r="F11" i="28"/>
  <c r="AB71" i="22"/>
  <c r="V69" i="27"/>
  <c r="E16" i="22"/>
  <c r="P25" i="27"/>
  <c r="Z69" i="29"/>
  <c r="M83" i="28"/>
  <c r="AL13" i="28"/>
  <c r="N33" i="26"/>
  <c r="AF14" i="28"/>
  <c r="Q16" i="27"/>
  <c r="O23" i="22"/>
  <c r="I69" i="22"/>
  <c r="P8" i="23"/>
  <c r="S69" i="23"/>
  <c r="Z18" i="22"/>
  <c r="AN20" i="35"/>
  <c r="T68" i="23"/>
  <c r="AG20" i="28"/>
  <c r="AN22" i="29"/>
  <c r="AM71" i="28"/>
  <c r="AM16" i="26"/>
  <c r="L70" i="27"/>
  <c r="AB83" i="32"/>
  <c r="U11" i="31"/>
  <c r="AA20" i="29"/>
  <c r="Q71" i="29"/>
  <c r="AD15" i="27"/>
  <c r="G69" i="32"/>
  <c r="U24" i="31"/>
  <c r="AK16" i="27"/>
  <c r="T23" i="29"/>
  <c r="AE19" i="27"/>
  <c r="AC19" i="29"/>
  <c r="AK20" i="32"/>
  <c r="Y17" i="28"/>
  <c r="AA22" i="23"/>
  <c r="M70" i="30"/>
  <c r="AI60" i="31"/>
  <c r="P21" i="22"/>
  <c r="L15" i="29"/>
  <c r="AG23" i="32"/>
  <c r="O40" i="35"/>
  <c r="L13" i="22"/>
  <c r="S71" i="28"/>
  <c r="AF60" i="29"/>
  <c r="M9" i="28"/>
  <c r="AG20" i="22"/>
  <c r="X23" i="28"/>
  <c r="H69" i="30"/>
  <c r="AH83" i="22"/>
  <c r="M60" i="26"/>
  <c r="F12" i="26"/>
  <c r="AD40" i="23"/>
  <c r="AD70" i="22"/>
  <c r="X33" i="23"/>
  <c r="AH15" i="32"/>
  <c r="AD70" i="23"/>
  <c r="I25" i="27"/>
  <c r="AC8" i="29"/>
  <c r="R71" i="23"/>
  <c r="AK20" i="23"/>
  <c r="L68" i="35"/>
  <c r="O14" i="22"/>
  <c r="AF9" i="22"/>
  <c r="AL12" i="27"/>
  <c r="AI33" i="26"/>
  <c r="AD13" i="23"/>
  <c r="V25" i="30"/>
  <c r="AB70" i="26"/>
  <c r="X9" i="31"/>
  <c r="N25" i="26"/>
  <c r="AJ15" i="30"/>
  <c r="AE22" i="22"/>
  <c r="AN30" i="28"/>
  <c r="AL60" i="23"/>
  <c r="K12" i="26"/>
  <c r="I26" i="30"/>
  <c r="AK30" i="26"/>
  <c r="N26" i="22"/>
  <c r="AM33" i="29"/>
  <c r="AJ14" i="28"/>
  <c r="T18" i="28"/>
  <c r="W9" i="26"/>
  <c r="X60" i="28"/>
  <c r="H69" i="33"/>
  <c r="AI34" i="30"/>
  <c r="Y21" i="31"/>
  <c r="K39" i="29"/>
  <c r="AJ83" i="33"/>
  <c r="P69" i="26"/>
  <c r="J11" i="22"/>
  <c r="P25" i="22"/>
  <c r="W7" i="23"/>
  <c r="V15" i="23"/>
  <c r="AF48" i="29"/>
  <c r="AB19" i="23"/>
  <c r="N20" i="28"/>
  <c r="Y34" i="22"/>
  <c r="AK24" i="29"/>
  <c r="O23" i="23"/>
  <c r="Z71" i="23"/>
  <c r="N24" i="22"/>
  <c r="AB14" i="33"/>
  <c r="AE16" i="29"/>
  <c r="AB24" i="28"/>
  <c r="AB11" i="27"/>
  <c r="W25" i="29"/>
  <c r="AC14" i="22"/>
  <c r="K24" i="22"/>
  <c r="AJ20" i="35"/>
  <c r="F18" i="23"/>
  <c r="AI12" i="27"/>
  <c r="AJ18" i="26"/>
  <c r="AK71" i="23"/>
  <c r="AH26" i="33"/>
  <c r="H21" i="26"/>
  <c r="Q12" i="28"/>
  <c r="W10" i="28"/>
  <c r="AJ15" i="32"/>
  <c r="AF25" i="29"/>
  <c r="AJ33" i="23"/>
  <c r="W68" i="28"/>
  <c r="T14" i="26"/>
  <c r="K25" i="27"/>
  <c r="M23" i="23"/>
  <c r="AK16" i="23"/>
  <c r="G19" i="26"/>
  <c r="AJ60" i="27"/>
  <c r="AK40" i="28"/>
  <c r="U34" i="22"/>
  <c r="AB60" i="31"/>
  <c r="Z40" i="23"/>
  <c r="AE68" i="30"/>
  <c r="I39" i="23"/>
  <c r="M33" i="30"/>
  <c r="M68" i="31"/>
  <c r="H22" i="27"/>
  <c r="Z34" i="27"/>
  <c r="O7" i="28"/>
  <c r="L16" i="28"/>
  <c r="AG18" i="22"/>
  <c r="O40" i="31"/>
  <c r="S60" i="23"/>
  <c r="X22" i="22"/>
  <c r="W12" i="29"/>
  <c r="AH14" i="29"/>
  <c r="R23" i="37"/>
  <c r="M30" i="30"/>
  <c r="Y12" i="23"/>
  <c r="X30" i="30"/>
  <c r="AC71" i="28"/>
  <c r="AG33" i="27"/>
  <c r="R60" i="31"/>
  <c r="AI7" i="23"/>
  <c r="S23" i="31"/>
  <c r="AI10" i="29"/>
  <c r="M23" i="26"/>
  <c r="AB14" i="23"/>
  <c r="I23" i="31"/>
  <c r="AB71" i="35"/>
  <c r="Z39" i="29"/>
  <c r="X17" i="27"/>
  <c r="V20" i="30"/>
  <c r="W15" i="27"/>
  <c r="J26" i="22"/>
  <c r="N48" i="26"/>
  <c r="Y11" i="35"/>
  <c r="J12" i="28"/>
  <c r="X39" i="29"/>
  <c r="AI11" i="23"/>
  <c r="AG14" i="31"/>
  <c r="K18" i="26"/>
  <c r="AI26" i="30"/>
  <c r="I15" i="26"/>
  <c r="Z11" i="35"/>
  <c r="AE24" i="22"/>
  <c r="O39" i="23"/>
  <c r="AD39" i="29"/>
  <c r="AA21" i="27"/>
  <c r="F40" i="22"/>
  <c r="AK70" i="26"/>
  <c r="O40" i="23"/>
  <c r="AJ34" i="26"/>
  <c r="N9" i="29"/>
  <c r="AF69" i="22"/>
  <c r="AI25" i="28"/>
  <c r="AD60" i="34"/>
  <c r="K40" i="26"/>
  <c r="AI8" i="22"/>
  <c r="U10" i="28"/>
  <c r="AJ24" i="29"/>
  <c r="N10" i="32"/>
  <c r="AL10" i="28"/>
  <c r="K69" i="22"/>
  <c r="S68" i="28"/>
  <c r="AE20" i="22"/>
  <c r="O48" i="30"/>
  <c r="AJ69" i="27"/>
  <c r="X16" i="29"/>
  <c r="AM17" i="22"/>
  <c r="E39" i="28"/>
  <c r="M8" i="29"/>
  <c r="AF16" i="29"/>
  <c r="AA48" i="28"/>
  <c r="AL16" i="28"/>
  <c r="Y13" i="31"/>
  <c r="AE30" i="27"/>
  <c r="Q23" i="26"/>
  <c r="S20" i="35"/>
  <c r="F24" i="31"/>
  <c r="H70" i="26"/>
  <c r="AA13" i="23"/>
  <c r="P25" i="32"/>
  <c r="AI83" i="30"/>
  <c r="P24" i="23"/>
  <c r="N7" i="33"/>
  <c r="H69" i="27"/>
  <c r="AM26" i="27"/>
  <c r="J34" i="26"/>
  <c r="W18" i="22"/>
  <c r="L10" i="28"/>
  <c r="AC26" i="30"/>
  <c r="AK40" i="22"/>
  <c r="S34" i="26"/>
  <c r="N60" i="28"/>
  <c r="X33" i="36"/>
  <c r="F13" i="35"/>
  <c r="H20" i="33"/>
  <c r="AH40" i="28"/>
  <c r="AK10" i="28"/>
  <c r="U20" i="26"/>
  <c r="F33" i="27"/>
  <c r="AF39" i="27"/>
  <c r="AB26" i="26"/>
  <c r="K12" i="32"/>
  <c r="AE26" i="27"/>
  <c r="L16" i="26"/>
  <c r="Q18" i="30"/>
  <c r="AA68" i="27"/>
  <c r="AH22" i="28"/>
  <c r="R20" i="23"/>
  <c r="H9" i="28"/>
  <c r="AG9" i="29"/>
  <c r="N39" i="27"/>
  <c r="AM25" i="33"/>
  <c r="AA13" i="34"/>
  <c r="M40" i="29"/>
  <c r="AA33" i="23"/>
  <c r="AG83" i="31"/>
  <c r="X21" i="27"/>
  <c r="V16" i="23"/>
  <c r="AJ8" i="29"/>
  <c r="P70" i="26"/>
  <c r="AL9" i="22"/>
  <c r="S7" i="23"/>
  <c r="M68" i="26"/>
  <c r="M69" i="27"/>
  <c r="AC7" i="22"/>
  <c r="N23" i="29"/>
  <c r="Z68" i="27"/>
  <c r="AG8" i="32"/>
  <c r="AI40" i="28"/>
  <c r="N60" i="23"/>
  <c r="AH9" i="29"/>
  <c r="AB18" i="29"/>
  <c r="U22" i="26"/>
  <c r="L39" i="22"/>
  <c r="H60" i="28"/>
  <c r="L68" i="29"/>
  <c r="Y26" i="27"/>
  <c r="AF15" i="28"/>
  <c r="I20" i="26"/>
  <c r="L15" i="33"/>
  <c r="W19" i="31"/>
  <c r="AK34" i="29"/>
  <c r="I60" i="27"/>
  <c r="E19" i="26"/>
  <c r="AC30" i="22"/>
  <c r="AA33" i="28"/>
  <c r="R70" i="23"/>
  <c r="O60" i="29"/>
  <c r="K19" i="26"/>
  <c r="AC25" i="22"/>
  <c r="AN20" i="22"/>
  <c r="M68" i="23"/>
  <c r="AG17" i="27"/>
  <c r="X26" i="22"/>
  <c r="P33" i="27"/>
  <c r="Z70" i="26"/>
  <c r="W11" i="23"/>
  <c r="AL26" i="27"/>
  <c r="AE30" i="29"/>
  <c r="AM13" i="23"/>
  <c r="AA14" i="26"/>
  <c r="X34" i="26"/>
  <c r="M21" i="27"/>
  <c r="AL7" i="22"/>
  <c r="AD71" i="27"/>
  <c r="O12" i="22"/>
  <c r="X40" i="29"/>
  <c r="AG12" i="26"/>
  <c r="Q18" i="28"/>
  <c r="AI70" i="23"/>
  <c r="AH25" i="34"/>
  <c r="T9" i="30"/>
  <c r="H19" i="34"/>
  <c r="P26" i="27"/>
  <c r="V70" i="35"/>
  <c r="AF70" i="33"/>
  <c r="W71" i="27"/>
  <c r="AA69" i="23"/>
  <c r="L70" i="30"/>
  <c r="U30" i="22"/>
  <c r="F83" i="26"/>
  <c r="W24" i="34"/>
  <c r="G69" i="31"/>
  <c r="AF10" i="27"/>
  <c r="L9" i="31"/>
  <c r="AN17" i="27"/>
  <c r="AG26" i="26"/>
  <c r="AA23" i="34"/>
  <c r="I12" i="30"/>
  <c r="AK71" i="33"/>
  <c r="V60" i="32"/>
  <c r="R39" i="29"/>
  <c r="I23" i="30"/>
  <c r="O34" i="30"/>
  <c r="N14" i="29"/>
  <c r="AM8" i="27"/>
  <c r="AA11" i="23"/>
  <c r="AN60" i="28"/>
  <c r="T16" i="23"/>
  <c r="N23" i="26"/>
  <c r="AB68" i="29"/>
  <c r="AI69" i="27"/>
  <c r="AC83" i="22"/>
  <c r="AL26" i="35"/>
  <c r="N14" i="22"/>
  <c r="AE24" i="26"/>
  <c r="AC69" i="26"/>
  <c r="AA70" i="27"/>
  <c r="AL40" i="23"/>
  <c r="L60" i="23"/>
  <c r="N12" i="28"/>
  <c r="AL11" i="27"/>
  <c r="V24" i="29"/>
  <c r="F69" i="28"/>
  <c r="X16" i="22"/>
  <c r="T70" i="23"/>
  <c r="E60" i="22"/>
  <c r="P12" i="22"/>
  <c r="AM48" i="29"/>
  <c r="X14" i="26"/>
  <c r="AA17" i="22"/>
  <c r="AK25" i="31"/>
  <c r="Y18" i="28"/>
  <c r="O8" i="31"/>
  <c r="I30" i="35"/>
  <c r="X17" i="26"/>
  <c r="F71" i="22"/>
  <c r="AM9" i="23"/>
  <c r="AL48" i="31"/>
  <c r="AC33" i="26"/>
  <c r="AA21" i="30"/>
  <c r="AC18" i="23"/>
  <c r="AH17" i="37"/>
  <c r="S68" i="27"/>
  <c r="AG39" i="29"/>
  <c r="G71" i="23"/>
  <c r="I33" i="30"/>
  <c r="M18" i="27"/>
  <c r="U25" i="29"/>
  <c r="AL25" i="27"/>
  <c r="K23" i="27"/>
  <c r="T26" i="29"/>
  <c r="V23" i="28"/>
  <c r="AH40" i="27"/>
  <c r="T39" i="32"/>
  <c r="Z40" i="29"/>
  <c r="L13" i="34"/>
  <c r="K13" i="28"/>
  <c r="U69" i="26"/>
  <c r="AG25" i="23"/>
  <c r="AK40" i="27"/>
  <c r="N60" i="29"/>
  <c r="AE26" i="28"/>
  <c r="M10" i="26"/>
  <c r="AE30" i="28"/>
  <c r="V18" i="26"/>
  <c r="V70" i="26"/>
  <c r="F10" i="22"/>
  <c r="AA39" i="26"/>
  <c r="F40" i="35"/>
  <c r="AA20" i="22"/>
  <c r="Z22" i="29"/>
  <c r="T30" i="26"/>
  <c r="Z21" i="26"/>
  <c r="V60" i="27"/>
  <c r="AH17" i="29"/>
  <c r="S22" i="28"/>
  <c r="O9" i="22"/>
  <c r="AL19" i="29"/>
  <c r="T70" i="22"/>
  <c r="AM15" i="29"/>
  <c r="R24" i="26"/>
  <c r="AJ7" i="31"/>
  <c r="J71" i="29"/>
  <c r="F17" i="26"/>
  <c r="AH23" i="31"/>
  <c r="Q19" i="23"/>
  <c r="L69" i="28"/>
  <c r="R22" i="26"/>
  <c r="AI83" i="28"/>
  <c r="M9" i="33"/>
  <c r="Z23" i="29"/>
  <c r="AK17" i="31"/>
  <c r="K19" i="27"/>
  <c r="AH14" i="28"/>
  <c r="AH14" i="27"/>
  <c r="U60" i="27"/>
  <c r="AD25" i="30"/>
  <c r="U9" i="22"/>
  <c r="AC23" i="26"/>
  <c r="AI26" i="27"/>
  <c r="G30" i="35"/>
  <c r="E71" i="27"/>
  <c r="M68" i="30"/>
  <c r="AG69" i="22"/>
  <c r="AG60" i="31"/>
  <c r="AG13" i="27"/>
  <c r="AN48" i="26"/>
  <c r="AD16" i="29"/>
  <c r="R12" i="36"/>
  <c r="AM12" i="22"/>
  <c r="V11" i="22"/>
  <c r="AL24" i="23"/>
  <c r="Y19" i="26"/>
  <c r="AL34" i="26"/>
  <c r="AI12" i="34"/>
  <c r="X34" i="27"/>
  <c r="AD17" i="27"/>
  <c r="V83" i="27"/>
  <c r="AD7" i="23"/>
  <c r="AH34" i="30"/>
  <c r="R40" i="34"/>
  <c r="X11" i="26"/>
  <c r="AL13" i="27"/>
  <c r="M14" i="30"/>
  <c r="Z23" i="23"/>
  <c r="I20" i="32"/>
  <c r="AA24" i="22"/>
  <c r="AN33" i="31"/>
  <c r="G14" i="32"/>
  <c r="AH11" i="30"/>
  <c r="Z68" i="26"/>
  <c r="E11" i="22"/>
  <c r="AA70" i="22"/>
  <c r="AE23" i="27"/>
  <c r="AL30" i="22"/>
  <c r="AH9" i="26"/>
  <c r="P23" i="26"/>
  <c r="Y23" i="23"/>
  <c r="H26" i="22"/>
  <c r="AH9" i="23"/>
  <c r="N71" i="22"/>
  <c r="L14" i="23"/>
  <c r="G68" i="31"/>
  <c r="AH68" i="27"/>
  <c r="U68" i="30"/>
  <c r="AM70" i="26"/>
  <c r="W8" i="27"/>
  <c r="AL18" i="28"/>
  <c r="P16" i="27"/>
  <c r="G21" i="29"/>
  <c r="AA11" i="27"/>
  <c r="AC18" i="27"/>
  <c r="I30" i="26"/>
  <c r="E26" i="26"/>
  <c r="AJ70" i="30"/>
  <c r="AF23" i="28"/>
  <c r="AI69" i="22"/>
  <c r="Y10" i="22"/>
  <c r="AF70" i="28"/>
  <c r="U48" i="29"/>
  <c r="P11" i="27"/>
  <c r="AF40" i="29"/>
  <c r="AI25" i="26"/>
  <c r="N13" i="29"/>
  <c r="F13" i="23"/>
  <c r="AL71" i="34"/>
  <c r="N22" i="32"/>
  <c r="O9" i="23"/>
  <c r="J16" i="33"/>
  <c r="E11" i="27"/>
  <c r="L14" i="22"/>
  <c r="AD23" i="31"/>
  <c r="G83" i="26"/>
  <c r="AJ68" i="22"/>
  <c r="Q21" i="26"/>
  <c r="AL8" i="26"/>
  <c r="X69" i="27"/>
  <c r="W14" i="29"/>
  <c r="V18" i="28"/>
  <c r="AM60" i="23"/>
  <c r="S15" i="26"/>
  <c r="AA25" i="29"/>
  <c r="J16" i="34"/>
  <c r="AJ23" i="23"/>
  <c r="W14" i="26"/>
  <c r="R68" i="22"/>
  <c r="AD33" i="23"/>
  <c r="Y10" i="26"/>
  <c r="AE9" i="22"/>
  <c r="X34" i="29"/>
  <c r="AH68" i="28"/>
  <c r="Z83" i="32"/>
  <c r="AK16" i="34"/>
  <c r="Y20" i="31"/>
  <c r="P68" i="22"/>
  <c r="AE71" i="28"/>
  <c r="AM25" i="28"/>
  <c r="AM40" i="27"/>
  <c r="AM60" i="32"/>
  <c r="AI34" i="22"/>
  <c r="T16" i="22"/>
  <c r="U17" i="22"/>
  <c r="AM17" i="28"/>
  <c r="AG18" i="26"/>
  <c r="AM21" i="27"/>
  <c r="AC24" i="29"/>
  <c r="AA39" i="28"/>
  <c r="AN21" i="26"/>
  <c r="AK7" i="22"/>
  <c r="AN25" i="26"/>
  <c r="N16" i="30"/>
  <c r="AC22" i="23"/>
  <c r="J11" i="28"/>
  <c r="AM60" i="28"/>
  <c r="P40" i="23"/>
  <c r="U11" i="27"/>
  <c r="N24" i="33"/>
  <c r="AC13" i="28"/>
  <c r="AD17" i="31"/>
  <c r="R40" i="26"/>
  <c r="U39" i="33"/>
  <c r="F39" i="22"/>
  <c r="AD22" i="32"/>
  <c r="AN23" i="26"/>
  <c r="AE8" i="33"/>
  <c r="E20" i="26"/>
  <c r="AL48" i="27"/>
  <c r="K24" i="28"/>
  <c r="T24" i="30"/>
  <c r="AN71" i="27"/>
  <c r="AM69" i="29"/>
  <c r="O9" i="26"/>
  <c r="W68" i="29"/>
  <c r="AF25" i="28"/>
  <c r="T39" i="28"/>
  <c r="L12" i="27"/>
  <c r="J14" i="33"/>
  <c r="AH60" i="26"/>
  <c r="AN21" i="33"/>
  <c r="L18" i="23"/>
  <c r="S18" i="26"/>
  <c r="M30" i="27"/>
  <c r="N9" i="28"/>
  <c r="AN19" i="30"/>
  <c r="V40" i="22"/>
  <c r="Y48" i="23"/>
  <c r="W25" i="28"/>
  <c r="N83" i="33"/>
  <c r="Y22" i="35"/>
  <c r="Y71" i="31"/>
  <c r="AA18" i="31"/>
  <c r="AJ24" i="22"/>
  <c r="F8" i="22"/>
  <c r="Q9" i="27"/>
  <c r="AJ33" i="27"/>
  <c r="M21" i="26"/>
  <c r="Y71" i="28"/>
  <c r="AE68" i="23"/>
  <c r="R71" i="34"/>
  <c r="AK40" i="26"/>
  <c r="S16" i="27"/>
  <c r="AC70" i="26"/>
  <c r="R9" i="23"/>
  <c r="AN7" i="31"/>
  <c r="AJ26" i="23"/>
  <c r="AK34" i="27"/>
  <c r="AJ60" i="28"/>
  <c r="AG69" i="29"/>
  <c r="AN20" i="26"/>
  <c r="AB8" i="23"/>
  <c r="AD9" i="23"/>
  <c r="AK21" i="26"/>
  <c r="F15" i="23"/>
  <c r="AC48" i="22"/>
  <c r="AH24" i="22"/>
  <c r="M24" i="22"/>
  <c r="K60" i="32"/>
  <c r="H70" i="30"/>
  <c r="S68" i="22"/>
  <c r="AC16" i="23"/>
  <c r="X21" i="31"/>
  <c r="G30" i="27"/>
  <c r="AM34" i="32"/>
  <c r="X83" i="22"/>
  <c r="AM15" i="22"/>
  <c r="AJ22" i="26"/>
  <c r="Z70" i="22"/>
  <c r="X18" i="28"/>
  <c r="S48" i="28"/>
  <c r="I7" i="26"/>
  <c r="AJ19" i="23"/>
  <c r="AG34" i="26"/>
  <c r="K10" i="23"/>
  <c r="U10" i="22"/>
  <c r="W40" i="28"/>
  <c r="K8" i="29"/>
  <c r="P39" i="32"/>
  <c r="U22" i="22"/>
  <c r="E18" i="33"/>
  <c r="AE9" i="27"/>
  <c r="H60" i="27"/>
  <c r="AK7" i="32"/>
  <c r="F20" i="34"/>
  <c r="F34" i="26"/>
  <c r="L25" i="22"/>
  <c r="AG40" i="28"/>
  <c r="T83" i="23"/>
  <c r="R14" i="30"/>
  <c r="AC30" i="23"/>
  <c r="AI11" i="30"/>
  <c r="AA68" i="26"/>
  <c r="AF20" i="23"/>
  <c r="I23" i="26"/>
  <c r="V71" i="26"/>
  <c r="AA17" i="28"/>
  <c r="S16" i="26"/>
  <c r="AA15" i="22"/>
  <c r="AM34" i="31"/>
  <c r="AC23" i="28"/>
  <c r="AK7" i="26"/>
  <c r="AH19" i="28"/>
  <c r="X30" i="31"/>
  <c r="E70" i="30"/>
  <c r="G39" i="26"/>
  <c r="AF83" i="26"/>
  <c r="T83" i="33"/>
  <c r="S19" i="26"/>
  <c r="Z33" i="33"/>
  <c r="P20" i="26"/>
  <c r="AA15" i="26"/>
  <c r="AA9" i="28"/>
  <c r="G17" i="27"/>
  <c r="R26" i="26"/>
  <c r="N19" i="29"/>
  <c r="AH18" i="23"/>
  <c r="O20" i="29"/>
  <c r="M9" i="27"/>
  <c r="Y18" i="23"/>
  <c r="S25" i="23"/>
  <c r="AN69" i="23"/>
  <c r="M83" i="33"/>
  <c r="AG9" i="26"/>
  <c r="U26" i="22"/>
  <c r="O30" i="27"/>
  <c r="V34" i="26"/>
  <c r="F18" i="22"/>
  <c r="J69" i="22"/>
  <c r="H25" i="22"/>
  <c r="AM25" i="30"/>
  <c r="W70" i="28"/>
  <c r="AC69" i="23"/>
  <c r="AN30" i="27"/>
  <c r="I21" i="28"/>
  <c r="F20" i="27"/>
  <c r="M18" i="22"/>
  <c r="V70" i="28"/>
  <c r="AF24" i="30"/>
  <c r="AA34" i="26"/>
  <c r="AE39" i="30"/>
  <c r="G33" i="32"/>
  <c r="H25" i="28"/>
  <c r="E9" i="26"/>
  <c r="Z19" i="31"/>
  <c r="Z18" i="32"/>
  <c r="R15" i="29"/>
  <c r="AH24" i="27"/>
  <c r="G20" i="31"/>
  <c r="G14" i="26"/>
  <c r="W10" i="26"/>
  <c r="J26" i="29"/>
  <c r="F23" i="27"/>
  <c r="S19" i="23"/>
  <c r="I20" i="31"/>
  <c r="AH12" i="29"/>
  <c r="E26" i="22"/>
  <c r="W39" i="27"/>
  <c r="AK25" i="22"/>
  <c r="K24" i="29"/>
  <c r="AG25" i="27"/>
  <c r="L17" i="26"/>
  <c r="N17" i="33"/>
  <c r="E17" i="33"/>
  <c r="AL9" i="29"/>
  <c r="AE40" i="28"/>
  <c r="M22" i="32"/>
  <c r="E33" i="22"/>
  <c r="W60" i="27"/>
  <c r="AL21" i="29"/>
  <c r="AD23" i="27"/>
  <c r="AK19" i="30"/>
  <c r="X13" i="30"/>
  <c r="AF71" i="27"/>
  <c r="AI68" i="23"/>
  <c r="AB23" i="34"/>
  <c r="AH48" i="22"/>
  <c r="L12" i="26"/>
  <c r="U70" i="34"/>
  <c r="AA20" i="31"/>
  <c r="AK40" i="30"/>
  <c r="T70" i="31"/>
  <c r="J10" i="28"/>
  <c r="AL18" i="27"/>
  <c r="AF33" i="28"/>
  <c r="R7" i="29"/>
  <c r="R18" i="27"/>
  <c r="G83" i="27"/>
  <c r="X20" i="29"/>
  <c r="AC16" i="26"/>
  <c r="N21" i="22"/>
  <c r="W13" i="22"/>
  <c r="S7" i="28"/>
  <c r="AK22" i="22"/>
  <c r="M22" i="23"/>
  <c r="AA60" i="22"/>
  <c r="U83" i="23"/>
  <c r="W12" i="31"/>
  <c r="L33" i="32"/>
  <c r="E30" i="26"/>
  <c r="M26" i="23"/>
  <c r="Q23" i="22"/>
  <c r="N71" i="27"/>
  <c r="Q70" i="23"/>
  <c r="G70" i="26"/>
  <c r="G11" i="23"/>
  <c r="Y60" i="26"/>
  <c r="M11" i="22"/>
  <c r="W71" i="38"/>
  <c r="AI22" i="34"/>
  <c r="AF13" i="26"/>
  <c r="Q18" i="27"/>
  <c r="F68" i="23"/>
  <c r="AG83" i="26"/>
  <c r="J8" i="28"/>
  <c r="AF69" i="30"/>
  <c r="AL30" i="28"/>
  <c r="AH18" i="34"/>
  <c r="J24" i="30"/>
  <c r="AC23" i="23"/>
  <c r="V26" i="28"/>
  <c r="N39" i="28"/>
  <c r="AB15" i="31"/>
  <c r="O22" i="33"/>
  <c r="I30" i="27"/>
  <c r="S13" i="22"/>
  <c r="W34" i="31"/>
  <c r="AD10" i="22"/>
  <c r="Q14" i="30"/>
  <c r="AJ60" i="23"/>
  <c r="X24" i="31"/>
  <c r="H30" i="31"/>
  <c r="Q68" i="23"/>
  <c r="J12" i="26"/>
  <c r="V71" i="27"/>
  <c r="AE30" i="23"/>
  <c r="AN40" i="28"/>
  <c r="N70" i="22"/>
  <c r="AD13" i="22"/>
  <c r="M70" i="26"/>
  <c r="V23" i="22"/>
  <c r="R18" i="35"/>
  <c r="T26" i="22"/>
  <c r="P83" i="35"/>
  <c r="Z13" i="23"/>
  <c r="AL68" i="22"/>
  <c r="AA71" i="26"/>
  <c r="X69" i="23"/>
  <c r="U11" i="22"/>
  <c r="AJ10" i="28"/>
  <c r="AA19" i="34"/>
  <c r="Q10" i="27"/>
  <c r="AK15" i="30"/>
  <c r="J24" i="26"/>
  <c r="N9" i="26"/>
  <c r="Q25" i="30"/>
  <c r="AC17" i="22"/>
  <c r="AB25" i="26"/>
  <c r="W39" i="29"/>
  <c r="AF20" i="22"/>
  <c r="J17" i="27"/>
  <c r="V30" i="28"/>
  <c r="R20" i="27"/>
  <c r="E13" i="33"/>
  <c r="AC48" i="28"/>
  <c r="AM21" i="29"/>
  <c r="AH25" i="30"/>
  <c r="F15" i="22"/>
  <c r="AA60" i="26"/>
  <c r="W25" i="38"/>
  <c r="R33" i="27"/>
  <c r="Y17" i="30"/>
  <c r="AA48" i="26"/>
  <c r="Y9" i="30"/>
  <c r="AG70" i="29"/>
  <c r="E83" i="27"/>
  <c r="AL83" i="22"/>
  <c r="X12" i="26"/>
  <c r="L13" i="26"/>
  <c r="AD60" i="22"/>
  <c r="M20" i="26"/>
  <c r="W39" i="23"/>
  <c r="AF30" i="31"/>
  <c r="K48" i="28"/>
  <c r="E18" i="26"/>
  <c r="Z71" i="31"/>
  <c r="O24" i="23"/>
  <c r="R11" i="23"/>
  <c r="AC22" i="22"/>
  <c r="R69" i="26"/>
  <c r="H40" i="27"/>
  <c r="T40" i="22"/>
  <c r="AL48" i="30"/>
  <c r="AE60" i="26"/>
  <c r="AN19" i="27"/>
  <c r="T39" i="22"/>
  <c r="AC83" i="27"/>
  <c r="F22" i="22"/>
  <c r="Q13" i="22"/>
  <c r="AB24" i="22"/>
  <c r="T7" i="31"/>
  <c r="AD12" i="27"/>
  <c r="V16" i="27"/>
  <c r="AD69" i="27"/>
  <c r="U39" i="28"/>
  <c r="T48" i="23"/>
  <c r="Z34" i="28"/>
  <c r="H23" i="26"/>
  <c r="X14" i="27"/>
  <c r="AC25" i="26"/>
  <c r="U25" i="27"/>
  <c r="AL83" i="28"/>
  <c r="AH68" i="31"/>
  <c r="AB23" i="23"/>
  <c r="AM70" i="32"/>
  <c r="H14" i="32"/>
  <c r="X11" i="32"/>
  <c r="AC40" i="30"/>
  <c r="F69" i="23"/>
  <c r="AM23" i="27"/>
  <c r="AE8" i="35"/>
  <c r="M24" i="31"/>
  <c r="F26" i="26"/>
  <c r="AD15" i="26"/>
  <c r="N71" i="26"/>
  <c r="N48" i="22"/>
  <c r="L83" i="31"/>
  <c r="M40" i="23"/>
  <c r="Z13" i="30"/>
  <c r="G16" i="30"/>
  <c r="U9" i="26"/>
  <c r="I14" i="30"/>
  <c r="Y11" i="26"/>
  <c r="V71" i="23"/>
  <c r="AF12" i="26"/>
  <c r="T21" i="22"/>
  <c r="G48" i="27"/>
  <c r="S19" i="22"/>
  <c r="AH18" i="27"/>
  <c r="AD15" i="23"/>
  <c r="T19" i="27"/>
  <c r="K8" i="36"/>
  <c r="S21" i="28"/>
  <c r="V24" i="23"/>
  <c r="AC20" i="26"/>
  <c r="Y15" i="23"/>
  <c r="AB26" i="22"/>
  <c r="AM68" i="32"/>
  <c r="E34" i="28"/>
  <c r="L16" i="30"/>
  <c r="G23" i="28"/>
  <c r="S40" i="27"/>
  <c r="T60" i="32"/>
  <c r="AE69" i="29"/>
  <c r="AK10" i="27"/>
  <c r="AB8" i="34"/>
  <c r="AE60" i="29"/>
  <c r="AH19" i="23"/>
  <c r="AN16" i="27"/>
  <c r="N83" i="27"/>
  <c r="F19" i="26"/>
  <c r="AN33" i="27"/>
  <c r="AC48" i="27"/>
  <c r="S26" i="22"/>
  <c r="F69" i="29"/>
  <c r="AA21" i="23"/>
  <c r="Z25" i="23"/>
  <c r="H7" i="29"/>
  <c r="AL24" i="26"/>
  <c r="W23" i="31"/>
  <c r="AH11" i="29"/>
  <c r="K20" i="30"/>
  <c r="AD18" i="28"/>
  <c r="X60" i="23"/>
  <c r="K71" i="32"/>
  <c r="AI40" i="29"/>
  <c r="AG34" i="34"/>
  <c r="AL70" i="30"/>
  <c r="R11" i="35"/>
  <c r="AI7" i="22"/>
  <c r="AC60" i="23"/>
  <c r="AD9" i="22"/>
  <c r="AM11" i="27"/>
  <c r="H68" i="27"/>
  <c r="AF19" i="27"/>
  <c r="P20" i="30"/>
  <c r="AH68" i="26"/>
  <c r="J10" i="22"/>
  <c r="I14" i="31"/>
  <c r="P17" i="27"/>
  <c r="I60" i="23"/>
  <c r="T19" i="31"/>
  <c r="P26" i="30"/>
  <c r="AD14" i="22"/>
  <c r="I68" i="23"/>
  <c r="AE14" i="27"/>
  <c r="X39" i="22"/>
  <c r="AF33" i="23"/>
  <c r="H12" i="30"/>
  <c r="W8" i="23"/>
  <c r="H60" i="29"/>
  <c r="AN14" i="23"/>
  <c r="I39" i="26"/>
  <c r="T25" i="26"/>
  <c r="X15" i="22"/>
  <c r="X48" i="29"/>
  <c r="E17" i="36"/>
  <c r="Q16" i="26"/>
  <c r="K83" i="31"/>
  <c r="K22" i="34"/>
  <c r="H22" i="28"/>
  <c r="N17" i="32"/>
  <c r="P70" i="27"/>
  <c r="P68" i="31"/>
  <c r="V10" i="22"/>
  <c r="J70" i="28"/>
  <c r="S39" i="22"/>
  <c r="O30" i="30"/>
  <c r="K68" i="23"/>
  <c r="AB10" i="22"/>
  <c r="AN40" i="27"/>
  <c r="AA14" i="30"/>
  <c r="AN70" i="22"/>
  <c r="T10" i="22"/>
  <c r="G40" i="22"/>
  <c r="AC69" i="29"/>
  <c r="AI12" i="22"/>
  <c r="AH24" i="29"/>
  <c r="AI8" i="26"/>
  <c r="G20" i="33"/>
  <c r="O10" i="26"/>
  <c r="V11" i="26"/>
  <c r="Y20" i="23"/>
  <c r="E39" i="27"/>
  <c r="H26" i="31"/>
  <c r="G13" i="26"/>
  <c r="AM26" i="23"/>
  <c r="N70" i="28"/>
  <c r="P22" i="26"/>
  <c r="Q9" i="31"/>
  <c r="O40" i="27"/>
  <c r="T8" i="29"/>
  <c r="P40" i="36"/>
  <c r="AF34" i="29"/>
  <c r="Z40" i="33"/>
  <c r="AH8" i="31"/>
  <c r="AG10" i="22"/>
  <c r="O40" i="22"/>
  <c r="AI18" i="27"/>
  <c r="L8" i="22"/>
  <c r="I15" i="27"/>
  <c r="AI33" i="23"/>
  <c r="AN69" i="27"/>
  <c r="Y71" i="30"/>
  <c r="U26" i="27"/>
  <c r="AJ34" i="28"/>
  <c r="L24" i="26"/>
  <c r="N70" i="26"/>
  <c r="F22" i="29"/>
  <c r="AD22" i="26"/>
  <c r="J68" i="22"/>
  <c r="T25" i="28"/>
  <c r="V25" i="28"/>
  <c r="F30" i="31"/>
  <c r="AK60" i="26"/>
  <c r="H13" i="27"/>
  <c r="Z70" i="27"/>
  <c r="W24" i="30"/>
  <c r="AI34" i="26"/>
  <c r="P22" i="30"/>
  <c r="P23" i="27"/>
  <c r="X23" i="34"/>
  <c r="N20" i="30"/>
  <c r="L24" i="29"/>
  <c r="AJ18" i="31"/>
  <c r="Z20" i="27"/>
  <c r="X40" i="22"/>
  <c r="H25" i="30"/>
  <c r="X83" i="28"/>
  <c r="Z69" i="28"/>
  <c r="J69" i="26"/>
  <c r="L10" i="26"/>
  <c r="AG24" i="23"/>
  <c r="F39" i="27"/>
  <c r="AG68" i="31"/>
  <c r="AH17" i="27"/>
  <c r="W30" i="29"/>
  <c r="Z83" i="33"/>
  <c r="T60" i="22"/>
  <c r="L68" i="22"/>
  <c r="Z23" i="26"/>
  <c r="AB8" i="33"/>
  <c r="AA40" i="35"/>
  <c r="I60" i="28"/>
  <c r="W24" i="23"/>
  <c r="M21" i="30"/>
  <c r="AC25" i="23"/>
  <c r="AJ19" i="26"/>
  <c r="R11" i="34"/>
  <c r="AB69" i="28"/>
  <c r="Q21" i="33"/>
  <c r="AN26" i="29"/>
  <c r="AF48" i="27"/>
  <c r="AM24" i="26"/>
  <c r="L40" i="27"/>
  <c r="G11" i="29"/>
  <c r="AM26" i="29"/>
  <c r="AM12" i="29"/>
  <c r="U19" i="31"/>
  <c r="J69" i="27"/>
  <c r="O19" i="31"/>
  <c r="AB70" i="31"/>
  <c r="K15" i="27"/>
  <c r="I33" i="37"/>
  <c r="W9" i="23"/>
  <c r="AN70" i="23"/>
  <c r="N8" i="30"/>
  <c r="W14" i="22"/>
  <c r="AC7" i="26"/>
  <c r="G26" i="22"/>
  <c r="W25" i="23"/>
  <c r="AM11" i="23"/>
  <c r="X70" i="23"/>
  <c r="AE83" i="32"/>
  <c r="AC69" i="22"/>
  <c r="AD15" i="22"/>
  <c r="L15" i="32"/>
  <c r="R69" i="23"/>
  <c r="H23" i="33"/>
  <c r="AB18" i="27"/>
  <c r="AD25" i="26"/>
  <c r="G12" i="30"/>
  <c r="J20" i="22"/>
  <c r="AI30" i="27"/>
  <c r="R10" i="28"/>
  <c r="K9" i="29"/>
  <c r="V30" i="31"/>
  <c r="X83" i="33"/>
  <c r="M8" i="22"/>
  <c r="AM69" i="23"/>
  <c r="AA20" i="33"/>
  <c r="Q40" i="27"/>
  <c r="AD9" i="26"/>
  <c r="AF26" i="29"/>
  <c r="K22" i="26"/>
  <c r="M18" i="23"/>
  <c r="F17" i="23"/>
  <c r="AJ21" i="31"/>
  <c r="AJ17" i="30"/>
  <c r="K19" i="30"/>
  <c r="AB20" i="23"/>
  <c r="AE12" i="30"/>
  <c r="N11" i="26"/>
  <c r="AA10" i="23"/>
  <c r="P8" i="22"/>
  <c r="O12" i="33"/>
  <c r="G22" i="31"/>
  <c r="AM19" i="22"/>
  <c r="E48" i="26"/>
  <c r="AC25" i="29"/>
  <c r="M60" i="29"/>
  <c r="AK23" i="23"/>
  <c r="V30" i="33"/>
  <c r="H24" i="26"/>
  <c r="I24" i="22"/>
  <c r="M12" i="30"/>
  <c r="O30" i="26"/>
  <c r="AA13" i="26"/>
  <c r="Q33" i="26"/>
  <c r="E34" i="26"/>
  <c r="V17" i="30"/>
  <c r="H14" i="22"/>
  <c r="T21" i="27"/>
  <c r="AG39" i="26"/>
  <c r="AJ26" i="22"/>
  <c r="J13" i="22"/>
  <c r="AH60" i="32"/>
  <c r="L60" i="30"/>
  <c r="Z16" i="29"/>
  <c r="AF26" i="28"/>
  <c r="AC40" i="26"/>
  <c r="AF22" i="27"/>
  <c r="AJ19" i="22"/>
  <c r="AF71" i="26"/>
  <c r="AL39" i="22"/>
  <c r="G12" i="28"/>
  <c r="W11" i="28"/>
  <c r="M48" i="28"/>
  <c r="AH11" i="23"/>
  <c r="W30" i="28"/>
  <c r="AA33" i="26"/>
  <c r="G23" i="31"/>
  <c r="AN26" i="30"/>
  <c r="AD71" i="23"/>
  <c r="AK13" i="23"/>
  <c r="S71" i="30"/>
  <c r="R25" i="28"/>
  <c r="AB16" i="26"/>
  <c r="N25" i="23"/>
  <c r="AH21" i="26"/>
  <c r="AH69" i="29"/>
  <c r="F68" i="22"/>
  <c r="R60" i="26"/>
  <c r="AM15" i="37"/>
  <c r="P68" i="27"/>
  <c r="H69" i="22"/>
  <c r="W48" i="26"/>
  <c r="AN18" i="31"/>
  <c r="W21" i="27"/>
  <c r="AC14" i="30"/>
  <c r="E26" i="23"/>
  <c r="AA30" i="27"/>
  <c r="G16" i="26"/>
  <c r="AG22" i="23"/>
  <c r="W26" i="30"/>
  <c r="K30" i="26"/>
  <c r="AH20" i="31"/>
  <c r="AM69" i="27"/>
  <c r="AA13" i="28"/>
  <c r="Z69" i="33"/>
  <c r="L40" i="22"/>
  <c r="F16" i="27"/>
  <c r="AJ71" i="31"/>
  <c r="I21" i="27"/>
  <c r="S68" i="32"/>
  <c r="S10" i="29"/>
  <c r="F14" i="23"/>
  <c r="AL34" i="35"/>
  <c r="AF12" i="23"/>
  <c r="AH69" i="33"/>
  <c r="AA22" i="32"/>
  <c r="U33" i="28"/>
  <c r="AC22" i="30"/>
  <c r="AJ21" i="26"/>
  <c r="I11" i="23"/>
  <c r="K26" i="32"/>
  <c r="AG69" i="26"/>
  <c r="AN39" i="30"/>
  <c r="G10" i="29"/>
  <c r="AF68" i="22"/>
  <c r="AK71" i="34"/>
  <c r="O33" i="26"/>
  <c r="X48" i="27"/>
  <c r="AA26" i="23"/>
  <c r="AL34" i="27"/>
  <c r="AH14" i="26"/>
  <c r="Q16" i="35"/>
  <c r="K70" i="30"/>
  <c r="U15" i="22"/>
  <c r="H40" i="22"/>
  <c r="AA25" i="23"/>
  <c r="H20" i="26"/>
  <c r="I39" i="28"/>
  <c r="Z60" i="23"/>
  <c r="AH11" i="28"/>
  <c r="AM10" i="23"/>
  <c r="AF13" i="30"/>
  <c r="X71" i="23"/>
  <c r="Y19" i="23"/>
  <c r="G9" i="23"/>
  <c r="W69" i="26"/>
  <c r="S8" i="22"/>
  <c r="N69" i="22"/>
  <c r="AH23" i="33"/>
  <c r="AM18" i="33"/>
  <c r="N24" i="26"/>
  <c r="H12" i="27"/>
  <c r="AF26" i="22"/>
  <c r="AC21" i="31"/>
  <c r="AF33" i="29"/>
  <c r="W17" i="23"/>
  <c r="Z15" i="29"/>
  <c r="G7" i="23"/>
  <c r="AM24" i="27"/>
  <c r="N60" i="26"/>
  <c r="AJ33" i="29"/>
  <c r="F22" i="27"/>
  <c r="AK39" i="22"/>
  <c r="AB16" i="31"/>
  <c r="L68" i="26"/>
  <c r="AC20" i="23"/>
  <c r="L25" i="26"/>
  <c r="AG9" i="22"/>
  <c r="M13" i="22"/>
  <c r="AE12" i="31"/>
  <c r="J83" i="31"/>
  <c r="R25" i="27"/>
  <c r="AA68" i="22"/>
  <c r="G10" i="23"/>
  <c r="P40" i="30"/>
  <c r="AI9" i="27"/>
  <c r="L69" i="26"/>
  <c r="U10" i="26"/>
  <c r="J25" i="27"/>
  <c r="K24" i="23"/>
  <c r="T17" i="23"/>
  <c r="AL83" i="30"/>
  <c r="V14" i="22"/>
  <c r="AE71" i="33"/>
  <c r="H12" i="22"/>
  <c r="P14" i="27"/>
  <c r="AF9" i="23"/>
  <c r="H26" i="23"/>
  <c r="AA20" i="27"/>
  <c r="S23" i="32"/>
  <c r="AN13" i="27"/>
  <c r="X69" i="34"/>
  <c r="J21" i="27"/>
  <c r="AJ33" i="28"/>
  <c r="AK22" i="27"/>
  <c r="Y40" i="31"/>
  <c r="N68" i="22"/>
  <c r="P48" i="28"/>
  <c r="AC39" i="23"/>
  <c r="AE69" i="22"/>
  <c r="AM83" i="29"/>
  <c r="J25" i="26"/>
  <c r="F19" i="32"/>
  <c r="S70" i="26"/>
  <c r="G19" i="27"/>
  <c r="AC10" i="28"/>
  <c r="R30" i="28"/>
  <c r="S69" i="28"/>
  <c r="AF39" i="30"/>
  <c r="AN83" i="23"/>
  <c r="U20" i="22"/>
  <c r="O48" i="32"/>
  <c r="AE71" i="27"/>
  <c r="AC60" i="35"/>
  <c r="Q34" i="26"/>
  <c r="X19" i="27"/>
  <c r="X26" i="33"/>
  <c r="Y10" i="27"/>
  <c r="G9" i="22"/>
  <c r="O69" i="23"/>
  <c r="AD34" i="28"/>
  <c r="X70" i="32"/>
  <c r="AB18" i="33"/>
  <c r="M26" i="22"/>
  <c r="R13" i="23"/>
  <c r="F26" i="31"/>
  <c r="AL26" i="28"/>
  <c r="K48" i="22"/>
  <c r="W20" i="33"/>
  <c r="L21" i="30"/>
  <c r="AL70" i="28"/>
  <c r="Y22" i="27"/>
  <c r="AD30" i="30"/>
  <c r="AM68" i="23"/>
  <c r="AD70" i="31"/>
  <c r="AC48" i="23"/>
  <c r="K9" i="23"/>
  <c r="E23" i="29"/>
  <c r="W16" i="23"/>
  <c r="AA12" i="26"/>
  <c r="AE19" i="31"/>
  <c r="AM21" i="26"/>
  <c r="J60" i="26"/>
  <c r="S23" i="30"/>
  <c r="V48" i="28"/>
  <c r="Y12" i="29"/>
  <c r="R26" i="30"/>
  <c r="AE8" i="22"/>
  <c r="X7" i="26"/>
  <c r="W21" i="28"/>
  <c r="AL13" i="22"/>
  <c r="M39" i="32"/>
  <c r="J20" i="23"/>
  <c r="F25" i="32"/>
  <c r="AL70" i="29"/>
  <c r="Z14" i="31"/>
  <c r="S25" i="27"/>
  <c r="R39" i="26"/>
  <c r="AF40" i="34"/>
  <c r="AL18" i="22"/>
  <c r="S70" i="22"/>
  <c r="AJ15" i="28"/>
  <c r="E8" i="26"/>
  <c r="X8" i="27"/>
  <c r="R15" i="26"/>
  <c r="Z11" i="29"/>
  <c r="G15" i="28"/>
  <c r="AE15" i="26"/>
  <c r="U40" i="22"/>
  <c r="F13" i="28"/>
  <c r="AN18" i="32"/>
  <c r="F11" i="34"/>
  <c r="AH8" i="26"/>
  <c r="X60" i="29"/>
  <c r="AE34" i="26"/>
  <c r="AC17" i="28"/>
  <c r="AL22" i="22"/>
  <c r="AJ25" i="27"/>
  <c r="V34" i="34"/>
  <c r="AF34" i="33"/>
  <c r="Y83" i="23"/>
  <c r="K20" i="22"/>
  <c r="G70" i="28"/>
  <c r="AI22" i="29"/>
  <c r="L12" i="29"/>
  <c r="E12" i="23"/>
  <c r="AE21" i="23"/>
  <c r="W14" i="28"/>
  <c r="I71" i="22"/>
  <c r="R60" i="32"/>
  <c r="AK22" i="28"/>
  <c r="AH14" i="30"/>
  <c r="P40" i="22"/>
  <c r="M26" i="31"/>
  <c r="V71" i="30"/>
  <c r="X48" i="26"/>
  <c r="AG18" i="29"/>
  <c r="J18" i="27"/>
  <c r="X21" i="34"/>
  <c r="L33" i="30"/>
  <c r="AF21" i="26"/>
  <c r="AI48" i="28"/>
  <c r="Y17" i="26"/>
  <c r="O8" i="22"/>
  <c r="I12" i="26"/>
  <c r="AJ22" i="30"/>
  <c r="AD40" i="26"/>
  <c r="AA10" i="29"/>
  <c r="AK69" i="32"/>
  <c r="S18" i="32"/>
  <c r="AE10" i="26"/>
  <c r="X14" i="22"/>
  <c r="P71" i="27"/>
  <c r="J26" i="28"/>
  <c r="G33" i="23"/>
  <c r="AL8" i="28"/>
  <c r="AL83" i="31"/>
  <c r="P24" i="28"/>
  <c r="AD17" i="26"/>
  <c r="V15" i="28"/>
  <c r="AF12" i="28"/>
  <c r="P22" i="23"/>
  <c r="H39" i="30"/>
  <c r="AC14" i="29"/>
  <c r="F69" i="22"/>
  <c r="AL39" i="29"/>
  <c r="AJ68" i="28"/>
  <c r="AK18" i="28"/>
  <c r="X9" i="27"/>
  <c r="O10" i="22"/>
  <c r="L40" i="23"/>
  <c r="Z18" i="28"/>
  <c r="W71" i="29"/>
  <c r="X9" i="22"/>
  <c r="AA71" i="23"/>
  <c r="AL83" i="27"/>
  <c r="X15" i="26"/>
  <c r="R17" i="23"/>
  <c r="U7" i="23"/>
  <c r="AA30" i="23"/>
  <c r="AB39" i="30"/>
  <c r="AC13" i="29"/>
  <c r="AC71" i="31"/>
  <c r="O12" i="23"/>
  <c r="R7" i="26"/>
  <c r="X17" i="32"/>
  <c r="AC12" i="32"/>
  <c r="S12" i="36"/>
  <c r="U14" i="22"/>
  <c r="AI70" i="22"/>
  <c r="O69" i="27"/>
  <c r="I17" i="28"/>
  <c r="AN68" i="22"/>
  <c r="AK70" i="28"/>
  <c r="AL48" i="26"/>
  <c r="E68" i="23"/>
  <c r="AM13" i="26"/>
  <c r="Y20" i="27"/>
  <c r="AB15" i="27"/>
  <c r="O30" i="28"/>
  <c r="N8" i="28"/>
  <c r="M70" i="28"/>
  <c r="AC17" i="26"/>
  <c r="T17" i="26"/>
  <c r="E40" i="27"/>
  <c r="X19" i="22"/>
  <c r="H25" i="27"/>
  <c r="S15" i="22"/>
  <c r="M25" i="31"/>
  <c r="J7" i="31"/>
  <c r="AF71" i="22"/>
  <c r="X39" i="28"/>
  <c r="AG14" i="26"/>
  <c r="AG21" i="29"/>
  <c r="E39" i="34"/>
  <c r="H48" i="27"/>
  <c r="O13" i="23"/>
  <c r="U25" i="28"/>
  <c r="E69" i="26"/>
  <c r="Q33" i="29"/>
  <c r="AN33" i="23"/>
  <c r="K11" i="30"/>
  <c r="AI10" i="30"/>
  <c r="K25" i="33"/>
  <c r="J22" i="27"/>
  <c r="N12" i="32"/>
  <c r="T13" i="22"/>
  <c r="G83" i="32"/>
  <c r="AJ71" i="29"/>
  <c r="M17" i="26"/>
  <c r="P10" i="27"/>
  <c r="E21" i="22"/>
  <c r="W13" i="30"/>
  <c r="Z34" i="23"/>
  <c r="AC17" i="32"/>
  <c r="AG17" i="29"/>
  <c r="AE70" i="23"/>
  <c r="O69" i="33"/>
  <c r="J33" i="28"/>
  <c r="AH60" i="23"/>
  <c r="AL34" i="22"/>
  <c r="W15" i="22"/>
  <c r="V12" i="27"/>
  <c r="AK11" i="26"/>
  <c r="G83" i="29"/>
  <c r="AI10" i="23"/>
  <c r="AE22" i="23"/>
  <c r="AC39" i="30"/>
  <c r="Y22" i="23"/>
  <c r="AI71" i="30"/>
  <c r="X16" i="23"/>
  <c r="I17" i="27"/>
  <c r="AL20" i="29"/>
  <c r="V8" i="34"/>
  <c r="AE30" i="22"/>
  <c r="U11" i="28"/>
  <c r="P11" i="30"/>
  <c r="AC30" i="31"/>
  <c r="O48" i="31"/>
  <c r="X23" i="29"/>
  <c r="S20" i="22"/>
  <c r="AI18" i="33"/>
  <c r="AB17" i="28"/>
  <c r="AE20" i="31"/>
  <c r="AE60" i="22"/>
  <c r="AL40" i="22"/>
  <c r="Q16" i="23"/>
  <c r="L15" i="26"/>
  <c r="Q68" i="28"/>
  <c r="Q7" i="26"/>
  <c r="W23" i="22"/>
  <c r="AL20" i="27"/>
  <c r="AM16" i="29"/>
  <c r="T14" i="34"/>
  <c r="L17" i="30"/>
  <c r="J10" i="33"/>
  <c r="AC48" i="35"/>
  <c r="K48" i="29"/>
  <c r="G10" i="27"/>
  <c r="AH17" i="28"/>
  <c r="F70" i="22"/>
  <c r="J7" i="26"/>
  <c r="J24" i="22"/>
  <c r="O9" i="28"/>
  <c r="X33" i="33"/>
  <c r="S71" i="27"/>
  <c r="L17" i="36"/>
  <c r="G34" i="23"/>
  <c r="O14" i="30"/>
  <c r="M11" i="27"/>
  <c r="AB70" i="28"/>
  <c r="AD23" i="34"/>
  <c r="AI40" i="27"/>
  <c r="AC25" i="30"/>
  <c r="J24" i="27"/>
  <c r="I39" i="29"/>
  <c r="K70" i="29"/>
  <c r="T39" i="34"/>
  <c r="O70" i="29"/>
  <c r="X68" i="27"/>
  <c r="AJ8" i="33"/>
  <c r="AA34" i="23"/>
  <c r="AM12" i="30"/>
  <c r="AD11" i="27"/>
  <c r="F21" i="31"/>
  <c r="R68" i="27"/>
  <c r="L13" i="23"/>
  <c r="Q60" i="34"/>
  <c r="G22" i="26"/>
  <c r="Q15" i="23"/>
  <c r="AB68" i="32"/>
  <c r="J16" i="31"/>
  <c r="M21" i="31"/>
  <c r="E19" i="22"/>
  <c r="R68" i="26"/>
  <c r="L23" i="33"/>
  <c r="AE48" i="30"/>
  <c r="W13" i="23"/>
  <c r="AD21" i="29"/>
  <c r="L69" i="27"/>
  <c r="U22" i="23"/>
  <c r="AL60" i="28"/>
  <c r="V40" i="23"/>
  <c r="Q11" i="26"/>
  <c r="N11" i="22"/>
  <c r="V19" i="27"/>
  <c r="AK22" i="23"/>
  <c r="U8" i="23"/>
  <c r="Z25" i="30"/>
  <c r="AN14" i="35"/>
  <c r="X20" i="31"/>
  <c r="V70" i="30"/>
  <c r="AM17" i="23"/>
  <c r="AH26" i="35"/>
  <c r="AG39" i="27"/>
  <c r="H20" i="28"/>
  <c r="AH83" i="27"/>
  <c r="AA33" i="27"/>
  <c r="L16" i="27"/>
  <c r="AN83" i="27"/>
  <c r="AI69" i="34"/>
  <c r="I39" i="27"/>
  <c r="AE8" i="23"/>
  <c r="G69" i="28"/>
  <c r="N18" i="26"/>
  <c r="AH83" i="31"/>
  <c r="AI39" i="27"/>
  <c r="K11" i="27"/>
  <c r="AA40" i="27"/>
  <c r="S21" i="26"/>
  <c r="Z24" i="28"/>
  <c r="AN12" i="23"/>
  <c r="I26" i="31"/>
  <c r="AJ18" i="30"/>
  <c r="AD19" i="26"/>
  <c r="M13" i="27"/>
  <c r="Z20" i="28"/>
  <c r="T33" i="35"/>
  <c r="AF17" i="32"/>
  <c r="K39" i="26"/>
  <c r="AD22" i="29"/>
  <c r="AE15" i="28"/>
  <c r="L39" i="31"/>
  <c r="I48" i="22"/>
  <c r="AI17" i="22"/>
  <c r="W12" i="28"/>
  <c r="R19" i="22"/>
  <c r="Z19" i="26"/>
  <c r="L20" i="26"/>
  <c r="W11" i="22"/>
  <c r="Y18" i="22"/>
  <c r="AB19" i="26"/>
  <c r="P8" i="32"/>
  <c r="U17" i="23"/>
  <c r="Q11" i="30"/>
  <c r="AA60" i="27"/>
  <c r="S9" i="26"/>
  <c r="T12" i="33"/>
  <c r="L17" i="29"/>
  <c r="AH48" i="28"/>
  <c r="T48" i="26"/>
  <c r="T70" i="27"/>
  <c r="L11" i="27"/>
  <c r="AD16" i="27"/>
  <c r="AG17" i="31"/>
  <c r="AA18" i="30"/>
  <c r="W34" i="33"/>
  <c r="Y34" i="34"/>
  <c r="AL9" i="23"/>
  <c r="L39" i="26"/>
  <c r="AN68" i="26"/>
  <c r="P69" i="31"/>
  <c r="AN40" i="23"/>
  <c r="G25" i="34"/>
  <c r="AK21" i="31"/>
  <c r="AA40" i="22"/>
  <c r="L70" i="35"/>
  <c r="K20" i="27"/>
  <c r="AM15" i="30"/>
  <c r="AB17" i="27"/>
  <c r="AM19" i="23"/>
  <c r="F9" i="33"/>
  <c r="N34" i="29"/>
  <c r="L14" i="26"/>
  <c r="AI9" i="34"/>
  <c r="AI20" i="29"/>
  <c r="W14" i="31"/>
  <c r="M15" i="22"/>
  <c r="AG24" i="29"/>
  <c r="AF39" i="28"/>
  <c r="H18" i="26"/>
  <c r="E12" i="22"/>
  <c r="O48" i="28"/>
  <c r="V22" i="23"/>
  <c r="S48" i="29"/>
  <c r="X71" i="28"/>
  <c r="AF16" i="23"/>
  <c r="H17" i="26"/>
  <c r="AC19" i="26"/>
  <c r="T70" i="26"/>
  <c r="R70" i="30"/>
  <c r="AD14" i="23"/>
  <c r="AI7" i="26"/>
  <c r="J83" i="28"/>
  <c r="AM48" i="30"/>
  <c r="Y14" i="27"/>
  <c r="AH22" i="30"/>
  <c r="Q19" i="30"/>
  <c r="AA48" i="22"/>
  <c r="M17" i="23"/>
  <c r="Y83" i="29"/>
  <c r="AG19" i="23"/>
  <c r="H15" i="22"/>
  <c r="AE33" i="23"/>
  <c r="V40" i="28"/>
  <c r="Y19" i="22"/>
  <c r="AG24" i="30"/>
  <c r="H34" i="30"/>
  <c r="I25" i="26"/>
  <c r="AD18" i="27"/>
  <c r="P68" i="32"/>
  <c r="N23" i="28"/>
  <c r="AI30" i="33"/>
  <c r="I24" i="27"/>
  <c r="U71" i="23"/>
  <c r="E70" i="26"/>
  <c r="Q22" i="30"/>
  <c r="J20" i="30"/>
  <c r="R10" i="27"/>
  <c r="L7" i="27"/>
  <c r="AM12" i="28"/>
  <c r="F23" i="26"/>
  <c r="N21" i="28"/>
  <c r="AB23" i="29"/>
  <c r="U40" i="26"/>
  <c r="E33" i="27"/>
  <c r="U24" i="34"/>
  <c r="E60" i="28"/>
  <c r="AK17" i="28"/>
  <c r="J20" i="28"/>
  <c r="V10" i="23"/>
  <c r="AI22" i="22"/>
  <c r="Y26" i="29"/>
  <c r="AK23" i="22"/>
  <c r="AF18" i="22"/>
  <c r="AD25" i="23"/>
  <c r="T69" i="32"/>
  <c r="K16" i="33"/>
  <c r="W60" i="30"/>
  <c r="AL69" i="29"/>
  <c r="R71" i="36"/>
  <c r="T13" i="23"/>
  <c r="AE19" i="32"/>
  <c r="AD11" i="22"/>
  <c r="AN12" i="22"/>
  <c r="AK15" i="27"/>
  <c r="AA33" i="30"/>
  <c r="T20" i="29"/>
  <c r="AH22" i="31"/>
  <c r="AE21" i="26"/>
  <c r="O15" i="23"/>
  <c r="AA70" i="26"/>
  <c r="AE10" i="35"/>
  <c r="AB68" i="28"/>
  <c r="AA10" i="35"/>
  <c r="G48" i="22"/>
  <c r="P16" i="26"/>
  <c r="P83" i="26"/>
  <c r="J13" i="23"/>
  <c r="AH71" i="31"/>
  <c r="Q10" i="26"/>
  <c r="V60" i="26"/>
  <c r="AD8" i="29"/>
  <c r="G21" i="22"/>
  <c r="V63" i="26" l="1"/>
  <c r="P85" i="26"/>
  <c r="G54" i="22"/>
  <c r="AB73" i="28"/>
  <c r="AA37" i="30"/>
  <c r="W63" i="30"/>
  <c r="D60" i="28"/>
  <c r="E63" i="28"/>
  <c r="E37" i="27"/>
  <c r="L28" i="27"/>
  <c r="D70" i="26"/>
  <c r="P73" i="32"/>
  <c r="AE37" i="23"/>
  <c r="Y85" i="29"/>
  <c r="AA54" i="22"/>
  <c r="AM54" i="30"/>
  <c r="J85" i="28"/>
  <c r="AI28" i="26"/>
  <c r="S54" i="29"/>
  <c r="O54" i="28"/>
  <c r="AF42" i="28"/>
  <c r="AN73" i="26"/>
  <c r="L42" i="26"/>
  <c r="T54" i="26"/>
  <c r="AH54" i="28"/>
  <c r="AA63" i="27"/>
  <c r="I54" i="22"/>
  <c r="L42" i="31"/>
  <c r="K42" i="26"/>
  <c r="T37" i="35"/>
  <c r="AI42" i="27"/>
  <c r="AH85" i="31"/>
  <c r="I42" i="27"/>
  <c r="AN85" i="27"/>
  <c r="AA37" i="27"/>
  <c r="AH85" i="27"/>
  <c r="AG42" i="27"/>
  <c r="AL63" i="28"/>
  <c r="AE54" i="30"/>
  <c r="R73" i="26"/>
  <c r="AB73" i="32"/>
  <c r="R73" i="27"/>
  <c r="X73" i="27"/>
  <c r="T42" i="34"/>
  <c r="I42" i="29"/>
  <c r="X37" i="33"/>
  <c r="J28" i="26"/>
  <c r="K54" i="29"/>
  <c r="AC54" i="35"/>
  <c r="Q28" i="26"/>
  <c r="Q73" i="28"/>
  <c r="AE63" i="22"/>
  <c r="O54" i="31"/>
  <c r="AC42" i="30"/>
  <c r="G85" i="29"/>
  <c r="AH63" i="23"/>
  <c r="J37" i="28"/>
  <c r="G85" i="32"/>
  <c r="AN37" i="23"/>
  <c r="Q37" i="29"/>
  <c r="D69" i="26"/>
  <c r="H54" i="27"/>
  <c r="E42" i="34"/>
  <c r="X42" i="28"/>
  <c r="J28" i="31"/>
  <c r="AL54" i="26"/>
  <c r="R28" i="26"/>
  <c r="AB42" i="30"/>
  <c r="U28" i="23"/>
  <c r="AL85" i="27"/>
  <c r="AJ73" i="28"/>
  <c r="AL42" i="29"/>
  <c r="H42" i="30"/>
  <c r="AL85" i="31"/>
  <c r="G37" i="23"/>
  <c r="AI54" i="28"/>
  <c r="L37" i="30"/>
  <c r="X54" i="26"/>
  <c r="R63" i="32"/>
  <c r="Y85" i="23"/>
  <c r="X63" i="29"/>
  <c r="D8" i="26"/>
  <c r="R42" i="26"/>
  <c r="M42" i="32"/>
  <c r="X28" i="26"/>
  <c r="V54" i="28"/>
  <c r="J63" i="26"/>
  <c r="D23" i="29"/>
  <c r="AC54" i="23"/>
  <c r="AM73" i="23"/>
  <c r="K54" i="22"/>
  <c r="AC63" i="35"/>
  <c r="O54" i="32"/>
  <c r="AN85" i="23"/>
  <c r="AF42" i="30"/>
  <c r="AM85" i="29"/>
  <c r="AC42" i="23"/>
  <c r="P54" i="28"/>
  <c r="N73" i="22"/>
  <c r="AJ37" i="28"/>
  <c r="AL85" i="30"/>
  <c r="AA73" i="22"/>
  <c r="J85" i="31"/>
  <c r="L73" i="26"/>
  <c r="AK42" i="22"/>
  <c r="AJ37" i="29"/>
  <c r="N63" i="26"/>
  <c r="AF37" i="29"/>
  <c r="Z63" i="23"/>
  <c r="I42" i="28"/>
  <c r="X54" i="27"/>
  <c r="O37" i="26"/>
  <c r="AF73" i="22"/>
  <c r="AN42" i="30"/>
  <c r="U37" i="28"/>
  <c r="S73" i="32"/>
  <c r="W54" i="26"/>
  <c r="P73" i="27"/>
  <c r="R63" i="26"/>
  <c r="F73" i="22"/>
  <c r="AA37" i="26"/>
  <c r="M54" i="28"/>
  <c r="AL42" i="22"/>
  <c r="L63" i="30"/>
  <c r="AH63" i="32"/>
  <c r="AG42" i="26"/>
  <c r="D34" i="26"/>
  <c r="Q37" i="26"/>
  <c r="M63" i="29"/>
  <c r="E54" i="26"/>
  <c r="X85" i="33"/>
  <c r="AE85" i="32"/>
  <c r="AC28" i="26"/>
  <c r="I37" i="37"/>
  <c r="AF54" i="27"/>
  <c r="I63" i="28"/>
  <c r="L73" i="22"/>
  <c r="T63" i="22"/>
  <c r="Z85" i="33"/>
  <c r="AG73" i="31"/>
  <c r="F42" i="27"/>
  <c r="X85" i="28"/>
  <c r="AK63" i="26"/>
  <c r="J73" i="22"/>
  <c r="AI37" i="23"/>
  <c r="E42" i="27"/>
  <c r="K73" i="23"/>
  <c r="P73" i="31"/>
  <c r="K85" i="31"/>
  <c r="D17" i="36"/>
  <c r="X54" i="29"/>
  <c r="I42" i="26"/>
  <c r="H63" i="29"/>
  <c r="AF37" i="23"/>
  <c r="X42" i="22"/>
  <c r="I73" i="23"/>
  <c r="I63" i="23"/>
  <c r="AH73" i="26"/>
  <c r="H73" i="27"/>
  <c r="AC63" i="23"/>
  <c r="AI28" i="22"/>
  <c r="X63" i="23"/>
  <c r="H28" i="29"/>
  <c r="AC54" i="27"/>
  <c r="AN37" i="27"/>
  <c r="N85" i="27"/>
  <c r="AE63" i="29"/>
  <c r="T63" i="32"/>
  <c r="D34" i="28"/>
  <c r="AM73" i="32"/>
  <c r="G54" i="27"/>
  <c r="L85" i="31"/>
  <c r="N54" i="22"/>
  <c r="AH73" i="31"/>
  <c r="AL85" i="28"/>
  <c r="T54" i="23"/>
  <c r="U42" i="28"/>
  <c r="T28" i="31"/>
  <c r="AC85" i="27"/>
  <c r="T42" i="22"/>
  <c r="AE63" i="26"/>
  <c r="AL54" i="30"/>
  <c r="D18" i="26"/>
  <c r="K54" i="28"/>
  <c r="W42" i="23"/>
  <c r="AD63" i="22"/>
  <c r="AL85" i="22"/>
  <c r="E85" i="27"/>
  <c r="AA54" i="26"/>
  <c r="R37" i="27"/>
  <c r="AA63" i="26"/>
  <c r="AC54" i="28"/>
  <c r="D13" i="33"/>
  <c r="W42" i="29"/>
  <c r="AL73" i="22"/>
  <c r="P85" i="35"/>
  <c r="Q73" i="23"/>
  <c r="AJ63" i="23"/>
  <c r="N42" i="28"/>
  <c r="AG85" i="26"/>
  <c r="F73" i="23"/>
  <c r="Y63" i="26"/>
  <c r="L37" i="32"/>
  <c r="U85" i="23"/>
  <c r="AA63" i="22"/>
  <c r="S28" i="28"/>
  <c r="G85" i="27"/>
  <c r="R28" i="29"/>
  <c r="AF37" i="28"/>
  <c r="AH54" i="22"/>
  <c r="W63" i="27"/>
  <c r="E37" i="22"/>
  <c r="D17" i="33"/>
  <c r="W42" i="27"/>
  <c r="D9" i="26"/>
  <c r="G37" i="32"/>
  <c r="AE42" i="30"/>
  <c r="M85" i="33"/>
  <c r="Z37" i="33"/>
  <c r="T85" i="33"/>
  <c r="AF85" i="26"/>
  <c r="G42" i="26"/>
  <c r="D70" i="30"/>
  <c r="AK28" i="26"/>
  <c r="AA73" i="26"/>
  <c r="T85" i="23"/>
  <c r="AK28" i="32"/>
  <c r="H63" i="27"/>
  <c r="D18" i="33"/>
  <c r="P42" i="32"/>
  <c r="I28" i="26"/>
  <c r="S54" i="28"/>
  <c r="X85" i="22"/>
  <c r="S73" i="22"/>
  <c r="K63" i="32"/>
  <c r="AC54" i="22"/>
  <c r="AJ63" i="28"/>
  <c r="AE73" i="23"/>
  <c r="AJ37" i="27"/>
  <c r="N85" i="33"/>
  <c r="Y54" i="23"/>
  <c r="AH63" i="26"/>
  <c r="T42" i="28"/>
  <c r="W73" i="29"/>
  <c r="AL54" i="27"/>
  <c r="D20" i="26"/>
  <c r="F42" i="22"/>
  <c r="U42" i="33"/>
  <c r="AM63" i="28"/>
  <c r="AK28" i="22"/>
  <c r="AA42" i="28"/>
  <c r="AM63" i="32"/>
  <c r="P73" i="22"/>
  <c r="Z85" i="32"/>
  <c r="AH73" i="28"/>
  <c r="AD37" i="23"/>
  <c r="R73" i="22"/>
  <c r="AM63" i="23"/>
  <c r="G85" i="26"/>
  <c r="U54" i="29"/>
  <c r="D26" i="26"/>
  <c r="U73" i="30"/>
  <c r="AH73" i="27"/>
  <c r="G73" i="31"/>
  <c r="Z73" i="26"/>
  <c r="AN37" i="31"/>
  <c r="AD28" i="23"/>
  <c r="V85" i="27"/>
  <c r="AN54" i="26"/>
  <c r="AG63" i="31"/>
  <c r="M73" i="30"/>
  <c r="D71" i="27"/>
  <c r="U63" i="27"/>
  <c r="AI85" i="28"/>
  <c r="V63" i="27"/>
  <c r="AA42" i="26"/>
  <c r="N63" i="29"/>
  <c r="T42" i="32"/>
  <c r="I37" i="30"/>
  <c r="AG42" i="29"/>
  <c r="S73" i="27"/>
  <c r="AC37" i="26"/>
  <c r="AL54" i="31"/>
  <c r="AM54" i="29"/>
  <c r="E63" i="22"/>
  <c r="L63" i="23"/>
  <c r="AC85" i="22"/>
  <c r="AB73" i="29"/>
  <c r="AN63" i="28"/>
  <c r="R42" i="29"/>
  <c r="V63" i="32"/>
  <c r="F85" i="26"/>
  <c r="AL28" i="22"/>
  <c r="P37" i="27"/>
  <c r="M73" i="23"/>
  <c r="O63" i="29"/>
  <c r="AA37" i="28"/>
  <c r="D19" i="26"/>
  <c r="I63" i="27"/>
  <c r="L73" i="29"/>
  <c r="H63" i="28"/>
  <c r="L42" i="22"/>
  <c r="N63" i="23"/>
  <c r="Z73" i="27"/>
  <c r="AC28" i="22"/>
  <c r="M73" i="26"/>
  <c r="AG85" i="31"/>
  <c r="AA37" i="23"/>
  <c r="N42" i="27"/>
  <c r="AA73" i="27"/>
  <c r="AF42" i="27"/>
  <c r="F37" i="27"/>
  <c r="X37" i="36"/>
  <c r="N63" i="28"/>
  <c r="N28" i="33"/>
  <c r="AI85" i="30"/>
  <c r="AA54" i="28"/>
  <c r="E42" i="28"/>
  <c r="O54" i="30"/>
  <c r="S73" i="28"/>
  <c r="AD63" i="34"/>
  <c r="AD42" i="29"/>
  <c r="O42" i="23"/>
  <c r="X42" i="29"/>
  <c r="N54" i="26"/>
  <c r="Z42" i="29"/>
  <c r="AI28" i="23"/>
  <c r="R63" i="31"/>
  <c r="AG37" i="27"/>
  <c r="S63" i="23"/>
  <c r="O28" i="28"/>
  <c r="M73" i="31"/>
  <c r="M37" i="30"/>
  <c r="I42" i="23"/>
  <c r="AE73" i="30"/>
  <c r="AB63" i="31"/>
  <c r="AJ63" i="27"/>
  <c r="W73" i="28"/>
  <c r="AJ37" i="23"/>
  <c r="AF54" i="29"/>
  <c r="AJ85" i="33"/>
  <c r="K42" i="29"/>
  <c r="X63" i="28"/>
  <c r="AM37" i="29"/>
  <c r="AL63" i="23"/>
  <c r="AI37" i="26"/>
  <c r="L73" i="35"/>
  <c r="X37" i="23"/>
  <c r="M63" i="26"/>
  <c r="AH85" i="22"/>
  <c r="AF63" i="29"/>
  <c r="AI63" i="31"/>
  <c r="AB85" i="32"/>
  <c r="T73" i="23"/>
  <c r="N37" i="26"/>
  <c r="M85" i="28"/>
  <c r="AC28" i="33"/>
  <c r="M37" i="26"/>
  <c r="Y42" i="35"/>
  <c r="L73" i="23"/>
  <c r="AN42" i="28"/>
  <c r="U73" i="22"/>
  <c r="W42" i="31"/>
  <c r="AF37" i="30"/>
  <c r="J85" i="26"/>
  <c r="U28" i="26"/>
  <c r="D26" i="28"/>
  <c r="T85" i="28"/>
  <c r="M37" i="28"/>
  <c r="AI42" i="26"/>
  <c r="D21" i="29"/>
  <c r="Q73" i="31"/>
  <c r="J85" i="27"/>
  <c r="O63" i="27"/>
  <c r="T73" i="27"/>
  <c r="AI63" i="22"/>
  <c r="N63" i="22"/>
  <c r="AI28" i="27"/>
  <c r="G42" i="30"/>
  <c r="K28" i="23"/>
  <c r="O54" i="22"/>
  <c r="S63" i="26"/>
  <c r="H63" i="34"/>
  <c r="AM73" i="22"/>
  <c r="AF73" i="23"/>
  <c r="AA28" i="32"/>
  <c r="AN28" i="29"/>
  <c r="AA28" i="34"/>
  <c r="D20" i="29"/>
  <c r="S37" i="27"/>
  <c r="AC73" i="22"/>
  <c r="W37" i="22"/>
  <c r="D24" i="23"/>
  <c r="M37" i="31"/>
  <c r="Z37" i="34"/>
  <c r="AD63" i="23"/>
  <c r="Y73" i="26"/>
  <c r="AB63" i="34"/>
  <c r="L73" i="32"/>
  <c r="V73" i="28"/>
  <c r="AK42" i="26"/>
  <c r="F73" i="29"/>
  <c r="X42" i="26"/>
  <c r="AM85" i="28"/>
  <c r="P42" i="26"/>
  <c r="H73" i="22"/>
  <c r="AD28" i="35"/>
  <c r="K73" i="27"/>
  <c r="Q37" i="34"/>
  <c r="W37" i="30"/>
  <c r="AB63" i="27"/>
  <c r="AH42" i="22"/>
  <c r="G28" i="26"/>
  <c r="W73" i="22"/>
  <c r="D25" i="30"/>
  <c r="X42" i="27"/>
  <c r="H54" i="22"/>
  <c r="L37" i="27"/>
  <c r="AJ28" i="27"/>
  <c r="M73" i="35"/>
  <c r="P42" i="30"/>
  <c r="AF54" i="26"/>
  <c r="AH37" i="29"/>
  <c r="X42" i="31"/>
  <c r="AA85" i="23"/>
  <c r="T73" i="30"/>
  <c r="X54" i="31"/>
  <c r="AN85" i="26"/>
  <c r="K42" i="33"/>
  <c r="AC85" i="29"/>
  <c r="Q42" i="30"/>
  <c r="H28" i="26"/>
  <c r="AL73" i="23"/>
  <c r="F42" i="26"/>
  <c r="AD85" i="35"/>
  <c r="V63" i="28"/>
  <c r="M54" i="23"/>
  <c r="O73" i="27"/>
  <c r="AA85" i="22"/>
  <c r="N54" i="27"/>
  <c r="F85" i="31"/>
  <c r="AK63" i="27"/>
  <c r="G63" i="27"/>
  <c r="U85" i="26"/>
  <c r="U54" i="22"/>
  <c r="P37" i="30"/>
  <c r="AC37" i="28"/>
  <c r="AJ63" i="30"/>
  <c r="AE73" i="34"/>
  <c r="I54" i="28"/>
  <c r="L28" i="26"/>
  <c r="E54" i="29"/>
  <c r="M54" i="27"/>
  <c r="U73" i="29"/>
  <c r="K73" i="30"/>
  <c r="V54" i="27"/>
  <c r="AJ54" i="27"/>
  <c r="D15" i="31"/>
  <c r="D25" i="28"/>
  <c r="AE28" i="29"/>
  <c r="N42" i="30"/>
  <c r="O73" i="34"/>
  <c r="AM63" i="30"/>
  <c r="X73" i="23"/>
  <c r="U42" i="26"/>
  <c r="J63" i="22"/>
  <c r="AJ42" i="28"/>
  <c r="F28" i="32"/>
  <c r="O28" i="26"/>
  <c r="R73" i="28"/>
  <c r="Z85" i="30"/>
  <c r="K54" i="26"/>
  <c r="AB28" i="30"/>
  <c r="O42" i="33"/>
  <c r="W42" i="30"/>
  <c r="X63" i="27"/>
  <c r="AC37" i="33"/>
  <c r="V42" i="26"/>
  <c r="N28" i="22"/>
  <c r="AN54" i="23"/>
  <c r="AD28" i="33"/>
  <c r="P42" i="22"/>
  <c r="K42" i="36"/>
  <c r="AL37" i="22"/>
  <c r="F28" i="33"/>
  <c r="AG42" i="36"/>
  <c r="M28" i="31"/>
  <c r="D18" i="29"/>
  <c r="U73" i="28"/>
  <c r="P73" i="23"/>
  <c r="AH28" i="26"/>
  <c r="AB54" i="34"/>
  <c r="X37" i="34"/>
  <c r="W85" i="27"/>
  <c r="Y54" i="29"/>
  <c r="AJ42" i="30"/>
  <c r="W37" i="28"/>
  <c r="AL37" i="35"/>
  <c r="V63" i="23"/>
  <c r="L42" i="33"/>
  <c r="S85" i="27"/>
  <c r="U54" i="23"/>
  <c r="R63" i="28"/>
  <c r="AF42" i="26"/>
  <c r="O85" i="30"/>
  <c r="Y63" i="23"/>
  <c r="J63" i="30"/>
  <c r="AJ85" i="29"/>
  <c r="X85" i="31"/>
  <c r="K54" i="31"/>
  <c r="AC28" i="31"/>
  <c r="X73" i="31"/>
  <c r="U28" i="22"/>
  <c r="AG28" i="31"/>
  <c r="D16" i="33"/>
  <c r="AD54" i="29"/>
  <c r="G28" i="28"/>
  <c r="AI42" i="36"/>
  <c r="AD42" i="23"/>
  <c r="N73" i="31"/>
  <c r="AK37" i="29"/>
  <c r="AK63" i="23"/>
  <c r="I73" i="32"/>
  <c r="AG28" i="26"/>
  <c r="AB73" i="26"/>
  <c r="U54" i="30"/>
  <c r="X73" i="26"/>
  <c r="H42" i="35"/>
  <c r="AH85" i="28"/>
  <c r="D25" i="26"/>
  <c r="R85" i="36"/>
  <c r="T85" i="26"/>
  <c r="L85" i="30"/>
  <c r="V42" i="31"/>
  <c r="AL54" i="23"/>
  <c r="G42" i="23"/>
  <c r="G63" i="26"/>
  <c r="L28" i="28"/>
  <c r="AF63" i="22"/>
  <c r="W54" i="29"/>
  <c r="L42" i="29"/>
  <c r="G73" i="27"/>
  <c r="AL63" i="29"/>
  <c r="R54" i="26"/>
  <c r="U42" i="35"/>
  <c r="AK28" i="29"/>
  <c r="AJ73" i="29"/>
  <c r="D23" i="32"/>
  <c r="S37" i="26"/>
  <c r="AJ37" i="26"/>
  <c r="Y85" i="35"/>
  <c r="K28" i="27"/>
  <c r="V42" i="29"/>
  <c r="AF85" i="28"/>
  <c r="D24" i="27"/>
  <c r="D71" i="28"/>
  <c r="U37" i="29"/>
  <c r="K42" i="31"/>
  <c r="U28" i="29"/>
  <c r="AC73" i="31"/>
  <c r="AH63" i="27"/>
  <c r="Q73" i="22"/>
  <c r="M42" i="27"/>
  <c r="AE85" i="28"/>
  <c r="AK37" i="23"/>
  <c r="K73" i="22"/>
  <c r="D13" i="29"/>
  <c r="P63" i="27"/>
  <c r="AC37" i="23"/>
  <c r="AD37" i="28"/>
  <c r="H85" i="27"/>
  <c r="AG73" i="26"/>
  <c r="M42" i="33"/>
  <c r="W28" i="28"/>
  <c r="D68" i="29"/>
  <c r="E73" i="29"/>
  <c r="Y85" i="34"/>
  <c r="D71" i="26"/>
  <c r="AC73" i="23"/>
  <c r="O63" i="31"/>
  <c r="R37" i="28"/>
  <c r="N73" i="28"/>
  <c r="I54" i="23"/>
  <c r="AA37" i="34"/>
  <c r="E42" i="33"/>
  <c r="AN37" i="30"/>
  <c r="T63" i="23"/>
  <c r="AA63" i="34"/>
  <c r="R73" i="32"/>
  <c r="D25" i="31"/>
  <c r="J28" i="29"/>
  <c r="AA28" i="26"/>
  <c r="AK85" i="34"/>
  <c r="D23" i="31"/>
  <c r="AD73" i="32"/>
  <c r="Y54" i="31"/>
  <c r="D18" i="27"/>
  <c r="G37" i="28"/>
  <c r="AF28" i="26"/>
  <c r="O73" i="28"/>
  <c r="L42" i="27"/>
  <c r="K85" i="28"/>
  <c r="S63" i="27"/>
  <c r="G28" i="30"/>
  <c r="O37" i="28"/>
  <c r="P28" i="26"/>
  <c r="AH28" i="23"/>
  <c r="AN28" i="33"/>
  <c r="W42" i="28"/>
  <c r="AM63" i="22"/>
  <c r="J73" i="30"/>
  <c r="J85" i="33"/>
  <c r="X73" i="22"/>
  <c r="Q85" i="29"/>
  <c r="D9" i="31"/>
  <c r="D26" i="30"/>
  <c r="Z63" i="27"/>
  <c r="AH28" i="28"/>
  <c r="AI54" i="27"/>
  <c r="H37" i="28"/>
  <c r="S42" i="28"/>
  <c r="H54" i="26"/>
  <c r="AK37" i="22"/>
  <c r="AI63" i="23"/>
  <c r="AE28" i="26"/>
  <c r="AI37" i="33"/>
  <c r="Q37" i="33"/>
  <c r="AA73" i="29"/>
  <c r="Y63" i="30"/>
  <c r="S54" i="32"/>
  <c r="D21" i="31"/>
  <c r="T85" i="22"/>
  <c r="AE63" i="28"/>
  <c r="AE73" i="27"/>
  <c r="Z63" i="28"/>
  <c r="AI63" i="29"/>
  <c r="AJ54" i="26"/>
  <c r="J73" i="23"/>
  <c r="K85" i="35"/>
  <c r="P85" i="28"/>
  <c r="Y63" i="28"/>
  <c r="P85" i="27"/>
  <c r="AE85" i="26"/>
  <c r="O63" i="30"/>
  <c r="K63" i="29"/>
  <c r="N37" i="27"/>
  <c r="AH85" i="26"/>
  <c r="AC73" i="27"/>
  <c r="U63" i="31"/>
  <c r="Z54" i="30"/>
  <c r="G63" i="23"/>
  <c r="Z63" i="29"/>
  <c r="AG42" i="30"/>
  <c r="AM28" i="27"/>
  <c r="M28" i="33"/>
  <c r="AF37" i="27"/>
  <c r="W73" i="26"/>
  <c r="F37" i="23"/>
  <c r="S73" i="29"/>
  <c r="AN73" i="33"/>
  <c r="D23" i="27"/>
  <c r="AM42" i="33"/>
  <c r="G54" i="26"/>
  <c r="AE37" i="22"/>
  <c r="L63" i="26"/>
  <c r="AM42" i="27"/>
  <c r="AA28" i="22"/>
  <c r="W85" i="35"/>
  <c r="W85" i="31"/>
  <c r="AE73" i="28"/>
  <c r="AF42" i="29"/>
  <c r="R42" i="27"/>
  <c r="X54" i="23"/>
  <c r="AH85" i="23"/>
  <c r="V85" i="39"/>
  <c r="I42" i="32"/>
  <c r="N73" i="27"/>
  <c r="J63" i="32"/>
  <c r="K28" i="32"/>
  <c r="U63" i="26"/>
  <c r="AA42" i="35"/>
  <c r="Q37" i="28"/>
  <c r="G73" i="23"/>
  <c r="K37" i="28"/>
  <c r="R54" i="22"/>
  <c r="X63" i="34"/>
  <c r="I63" i="22"/>
  <c r="S63" i="30"/>
  <c r="AE73" i="22"/>
  <c r="D69" i="31"/>
  <c r="T63" i="27"/>
  <c r="W85" i="26"/>
  <c r="F42" i="29"/>
  <c r="V63" i="30"/>
  <c r="AL63" i="31"/>
  <c r="I85" i="35"/>
  <c r="AK54" i="29"/>
  <c r="AI73" i="28"/>
  <c r="AN63" i="23"/>
  <c r="P42" i="31"/>
  <c r="X73" i="33"/>
  <c r="AF28" i="27"/>
  <c r="AJ42" i="29"/>
  <c r="G37" i="30"/>
  <c r="AB63" i="32"/>
  <c r="S37" i="28"/>
  <c r="U37" i="31"/>
  <c r="AI54" i="29"/>
  <c r="AA37" i="22"/>
  <c r="H73" i="28"/>
  <c r="AA37" i="29"/>
  <c r="H28" i="27"/>
  <c r="M73" i="22"/>
  <c r="H85" i="31"/>
  <c r="AJ54" i="32"/>
  <c r="Z42" i="33"/>
  <c r="AL63" i="22"/>
  <c r="AH42" i="23"/>
  <c r="AL37" i="26"/>
  <c r="W54" i="22"/>
  <c r="AE28" i="28"/>
  <c r="AA42" i="31"/>
  <c r="AK42" i="27"/>
  <c r="AG37" i="33"/>
  <c r="E63" i="32"/>
  <c r="D60" i="32"/>
  <c r="Y63" i="29"/>
  <c r="AH42" i="26"/>
  <c r="L85" i="28"/>
  <c r="D9" i="29"/>
  <c r="AE54" i="28"/>
  <c r="X28" i="37"/>
  <c r="AD73" i="30"/>
  <c r="K42" i="28"/>
  <c r="AL54" i="29"/>
  <c r="P63" i="23"/>
  <c r="E54" i="27"/>
  <c r="I85" i="32"/>
  <c r="AK73" i="30"/>
  <c r="M42" i="26"/>
  <c r="T28" i="27"/>
  <c r="U85" i="22"/>
  <c r="AC73" i="33"/>
  <c r="T63" i="26"/>
  <c r="M63" i="22"/>
  <c r="AB37" i="27"/>
  <c r="AI73" i="30"/>
  <c r="O42" i="26"/>
  <c r="P63" i="22"/>
  <c r="W85" i="29"/>
  <c r="K54" i="23"/>
  <c r="AD54" i="23"/>
  <c r="Q85" i="26"/>
  <c r="D19" i="28"/>
  <c r="X37" i="22"/>
  <c r="AJ85" i="26"/>
  <c r="Z73" i="29"/>
  <c r="AI42" i="28"/>
  <c r="AK73" i="22"/>
  <c r="M63" i="33"/>
  <c r="AC63" i="22"/>
  <c r="AN28" i="26"/>
  <c r="AL73" i="28"/>
  <c r="W63" i="22"/>
  <c r="O28" i="22"/>
  <c r="M85" i="26"/>
  <c r="D17" i="26"/>
  <c r="D26" i="29"/>
  <c r="F73" i="26"/>
  <c r="I54" i="26"/>
  <c r="M28" i="26"/>
  <c r="G42" i="28"/>
  <c r="P85" i="29"/>
  <c r="I37" i="22"/>
  <c r="W63" i="23"/>
  <c r="AK37" i="27"/>
  <c r="AM42" i="26"/>
  <c r="V73" i="22"/>
  <c r="L54" i="26"/>
  <c r="E63" i="27"/>
  <c r="D60" i="27"/>
  <c r="AN85" i="30"/>
  <c r="O42" i="22"/>
  <c r="S63" i="32"/>
  <c r="I73" i="22"/>
  <c r="N42" i="23"/>
  <c r="Z42" i="23"/>
  <c r="U37" i="23"/>
  <c r="R28" i="22"/>
  <c r="X42" i="33"/>
  <c r="AH37" i="22"/>
  <c r="AK42" i="28"/>
  <c r="H73" i="31"/>
  <c r="AB85" i="31"/>
  <c r="U63" i="32"/>
  <c r="V54" i="29"/>
  <c r="H37" i="22"/>
  <c r="I73" i="27"/>
  <c r="S37" i="29"/>
  <c r="D17" i="31"/>
  <c r="Q54" i="30"/>
  <c r="AB63" i="29"/>
  <c r="F42" i="33"/>
  <c r="N28" i="23"/>
  <c r="E37" i="23"/>
  <c r="W54" i="28"/>
  <c r="AE28" i="27"/>
  <c r="H85" i="26"/>
  <c r="V73" i="31"/>
  <c r="U42" i="27"/>
  <c r="AN73" i="29"/>
  <c r="AA85" i="28"/>
  <c r="Z73" i="30"/>
  <c r="D13" i="23"/>
  <c r="X85" i="23"/>
  <c r="T42" i="23"/>
  <c r="V37" i="29"/>
  <c r="D26" i="27"/>
  <c r="AI63" i="26"/>
  <c r="AA85" i="35"/>
  <c r="Q73" i="29"/>
  <c r="K63" i="27"/>
  <c r="AB63" i="30"/>
  <c r="AC85" i="31"/>
  <c r="W73" i="31"/>
  <c r="AN63" i="22"/>
  <c r="K54" i="30"/>
  <c r="AA42" i="22"/>
  <c r="AA81" i="22" s="1"/>
  <c r="AA88" i="22" s="1"/>
  <c r="L73" i="30"/>
  <c r="AC28" i="29"/>
  <c r="J73" i="27"/>
  <c r="AE63" i="23"/>
  <c r="AE85" i="23"/>
  <c r="Z63" i="32"/>
  <c r="AM73" i="29"/>
  <c r="AE42" i="28"/>
  <c r="F63" i="27"/>
  <c r="AI37" i="32"/>
  <c r="J42" i="29"/>
  <c r="AJ73" i="27"/>
  <c r="M73" i="28"/>
  <c r="U73" i="26"/>
  <c r="L63" i="27"/>
  <c r="I37" i="28"/>
  <c r="I28" i="33"/>
  <c r="AK85" i="23"/>
  <c r="O73" i="26"/>
  <c r="M42" i="22"/>
  <c r="AL42" i="26"/>
  <c r="AG54" i="26"/>
  <c r="V54" i="32"/>
  <c r="AK42" i="31"/>
  <c r="D24" i="29"/>
  <c r="J42" i="31"/>
  <c r="X42" i="30"/>
  <c r="S73" i="26"/>
  <c r="H37" i="27"/>
  <c r="G63" i="22"/>
  <c r="U85" i="27"/>
  <c r="AI73" i="27"/>
  <c r="D13" i="31"/>
  <c r="AK54" i="27"/>
  <c r="N42" i="22"/>
  <c r="D70" i="28"/>
  <c r="G37" i="26"/>
  <c r="U63" i="28"/>
  <c r="D22" i="26"/>
  <c r="G37" i="22"/>
  <c r="AE85" i="22"/>
  <c r="U37" i="22"/>
  <c r="Y85" i="33"/>
  <c r="AF73" i="26"/>
  <c r="Y54" i="30"/>
  <c r="AE37" i="29"/>
  <c r="F63" i="33"/>
  <c r="P63" i="26"/>
  <c r="AJ42" i="26"/>
  <c r="V54" i="26"/>
  <c r="D21" i="28"/>
  <c r="H54" i="23"/>
  <c r="R54" i="33"/>
  <c r="O73" i="23"/>
  <c r="AK85" i="22"/>
  <c r="L63" i="29"/>
  <c r="F63" i="29"/>
  <c r="AN28" i="27"/>
  <c r="D69" i="29"/>
  <c r="AJ54" i="30"/>
  <c r="AB42" i="36"/>
  <c r="AN85" i="29"/>
  <c r="M28" i="23"/>
  <c r="V73" i="30"/>
  <c r="T37" i="23"/>
  <c r="AC85" i="26"/>
  <c r="K42" i="23"/>
  <c r="J54" i="31"/>
  <c r="AF37" i="26"/>
  <c r="Z73" i="33"/>
  <c r="F63" i="26"/>
  <c r="D20" i="32"/>
  <c r="AG63" i="30"/>
  <c r="P63" i="37"/>
  <c r="H73" i="30"/>
  <c r="N63" i="31"/>
  <c r="U63" i="30"/>
  <c r="AF42" i="22"/>
  <c r="J73" i="29"/>
  <c r="AB63" i="26"/>
  <c r="R63" i="29"/>
  <c r="T37" i="28"/>
  <c r="AG37" i="28"/>
  <c r="X73" i="29"/>
  <c r="D22" i="36"/>
  <c r="F42" i="23"/>
  <c r="AN28" i="30"/>
  <c r="AC63" i="34"/>
  <c r="AG63" i="23"/>
  <c r="AE73" i="26"/>
  <c r="M63" i="28"/>
  <c r="AN85" i="22"/>
  <c r="W63" i="29"/>
  <c r="D17" i="29"/>
  <c r="AK85" i="31"/>
  <c r="AM28" i="32"/>
  <c r="W54" i="34"/>
  <c r="AL28" i="23"/>
  <c r="AA73" i="28"/>
  <c r="N37" i="29"/>
  <c r="AC73" i="30"/>
  <c r="M54" i="22"/>
  <c r="Q73" i="27"/>
  <c r="V85" i="26"/>
  <c r="O63" i="26"/>
  <c r="AN63" i="26"/>
  <c r="AK37" i="34"/>
  <c r="G42" i="32"/>
  <c r="H28" i="30"/>
  <c r="M37" i="35"/>
  <c r="U85" i="31"/>
  <c r="G73" i="22"/>
  <c r="O54" i="27"/>
  <c r="V54" i="31"/>
  <c r="N85" i="28"/>
  <c r="U37" i="26"/>
  <c r="I42" i="30"/>
  <c r="X63" i="35"/>
  <c r="Q42" i="26"/>
  <c r="AH63" i="22"/>
  <c r="T37" i="30"/>
  <c r="AK85" i="26"/>
  <c r="J42" i="28"/>
  <c r="D17" i="28"/>
  <c r="AE37" i="26"/>
  <c r="AF85" i="29"/>
  <c r="AM73" i="28"/>
  <c r="AL54" i="28"/>
  <c r="O63" i="22"/>
  <c r="AH54" i="23"/>
  <c r="AB54" i="29"/>
  <c r="R63" i="22"/>
  <c r="AB73" i="31"/>
  <c r="L42" i="23"/>
  <c r="AN85" i="32"/>
  <c r="AE54" i="29"/>
  <c r="V63" i="22"/>
  <c r="R63" i="30"/>
  <c r="Z42" i="31"/>
  <c r="T85" i="29"/>
  <c r="AC42" i="22"/>
  <c r="O63" i="28"/>
  <c r="AG63" i="28"/>
  <c r="AB37" i="31"/>
  <c r="R73" i="29"/>
  <c r="AM54" i="27"/>
  <c r="Q28" i="29"/>
  <c r="I37" i="23"/>
  <c r="W37" i="27"/>
  <c r="AB42" i="32"/>
  <c r="X63" i="30"/>
  <c r="P28" i="27"/>
  <c r="Z63" i="22"/>
  <c r="M54" i="33"/>
  <c r="S63" i="22"/>
  <c r="AN37" i="22"/>
  <c r="R73" i="30"/>
  <c r="F73" i="33"/>
  <c r="AN37" i="36"/>
  <c r="AG73" i="27"/>
  <c r="AH42" i="27"/>
  <c r="I37" i="26"/>
  <c r="G63" i="28"/>
  <c r="X63" i="26"/>
  <c r="AK42" i="29"/>
  <c r="Q42" i="31"/>
  <c r="AM63" i="27"/>
  <c r="AN63" i="30"/>
  <c r="AA85" i="32"/>
  <c r="AC37" i="27"/>
  <c r="F54" i="22"/>
  <c r="AD42" i="34"/>
  <c r="AB85" i="33"/>
  <c r="S63" i="28"/>
  <c r="V73" i="29"/>
  <c r="AF73" i="27"/>
  <c r="T73" i="22"/>
  <c r="N42" i="26"/>
  <c r="AK73" i="28"/>
  <c r="E54" i="33"/>
  <c r="AN85" i="28"/>
  <c r="AD37" i="22"/>
  <c r="AD63" i="26"/>
  <c r="T54" i="28"/>
  <c r="I28" i="31"/>
  <c r="W54" i="23"/>
  <c r="T54" i="22"/>
  <c r="O42" i="28"/>
  <c r="O81" i="28" s="1"/>
  <c r="R37" i="31"/>
  <c r="AL42" i="27"/>
  <c r="AC73" i="32"/>
  <c r="AD28" i="29"/>
  <c r="H28" i="35"/>
  <c r="I63" i="30"/>
  <c r="AC37" i="31"/>
  <c r="AF54" i="22"/>
  <c r="AD63" i="31"/>
  <c r="AH73" i="30"/>
  <c r="G63" i="29"/>
  <c r="U63" i="22"/>
  <c r="D23" i="28"/>
  <c r="AC63" i="32"/>
  <c r="I85" i="27"/>
  <c r="H85" i="28"/>
  <c r="AL63" i="27"/>
  <c r="P73" i="29"/>
  <c r="E85" i="29"/>
  <c r="T28" i="23"/>
  <c r="T81" i="23" s="1"/>
  <c r="T88" i="23" s="1"/>
  <c r="AA54" i="23"/>
  <c r="V37" i="27"/>
  <c r="AF63" i="27"/>
  <c r="R85" i="30"/>
  <c r="P42" i="29"/>
  <c r="E42" i="29"/>
  <c r="K63" i="22"/>
  <c r="M73" i="29"/>
  <c r="AJ54" i="28"/>
  <c r="AE37" i="33"/>
  <c r="V63" i="31"/>
  <c r="V37" i="26"/>
  <c r="D70" i="27"/>
  <c r="Q73" i="26"/>
  <c r="AK73" i="29"/>
  <c r="AL42" i="31"/>
  <c r="O54" i="34"/>
  <c r="M42" i="28"/>
  <c r="O73" i="32"/>
  <c r="O42" i="34"/>
  <c r="D69" i="33"/>
  <c r="D21" i="27"/>
  <c r="K54" i="36"/>
  <c r="Q54" i="26"/>
  <c r="Q81" i="26" s="1"/>
  <c r="Q88" i="26" s="1"/>
  <c r="AF37" i="33"/>
  <c r="AM28" i="26"/>
  <c r="K85" i="29"/>
  <c r="H42" i="31"/>
  <c r="U63" i="23"/>
  <c r="AJ42" i="33"/>
  <c r="O85" i="33"/>
  <c r="J37" i="26"/>
  <c r="H63" i="23"/>
  <c r="O37" i="34"/>
  <c r="Z63" i="30"/>
  <c r="AG54" i="28"/>
  <c r="L63" i="31"/>
  <c r="R54" i="23"/>
  <c r="AD85" i="23"/>
  <c r="AL42" i="28"/>
  <c r="T85" i="35"/>
  <c r="G63" i="30"/>
  <c r="AC42" i="31"/>
  <c r="D25" i="22"/>
  <c r="D34" i="32"/>
  <c r="AM37" i="27"/>
  <c r="S28" i="27"/>
  <c r="AH37" i="26"/>
  <c r="D8" i="36"/>
  <c r="M63" i="23"/>
  <c r="AJ63" i="31"/>
  <c r="AM42" i="34"/>
  <c r="F37" i="28"/>
  <c r="L73" i="31"/>
  <c r="AB63" i="23"/>
  <c r="AN37" i="28"/>
  <c r="Y42" i="30"/>
  <c r="AN54" i="30"/>
  <c r="AA42" i="29"/>
  <c r="P54" i="27"/>
  <c r="W73" i="23"/>
  <c r="D9" i="28"/>
  <c r="AC42" i="28"/>
  <c r="X85" i="26"/>
  <c r="K28" i="26"/>
  <c r="E85" i="26"/>
  <c r="N85" i="26"/>
  <c r="AK54" i="26"/>
  <c r="Q42" i="27"/>
  <c r="Q54" i="27"/>
  <c r="L63" i="32"/>
  <c r="W54" i="30"/>
  <c r="S85" i="26"/>
  <c r="AM54" i="31"/>
  <c r="AB37" i="29"/>
  <c r="H28" i="31"/>
  <c r="G54" i="23"/>
  <c r="AE37" i="28"/>
  <c r="AI63" i="32"/>
  <c r="U28" i="32"/>
  <c r="K63" i="26"/>
  <c r="D9" i="33"/>
  <c r="H42" i="23"/>
  <c r="K42" i="27"/>
  <c r="H85" i="34"/>
  <c r="J73" i="26"/>
  <c r="I54" i="29"/>
  <c r="AL63" i="30"/>
  <c r="D17" i="30"/>
  <c r="AM73" i="26"/>
  <c r="U42" i="29"/>
  <c r="Z54" i="33"/>
  <c r="AI54" i="26"/>
  <c r="R63" i="23"/>
  <c r="D21" i="30"/>
  <c r="M37" i="27"/>
  <c r="G42" i="34"/>
  <c r="G37" i="27"/>
  <c r="K37" i="32"/>
  <c r="AC42" i="34"/>
  <c r="F73" i="27"/>
  <c r="AG54" i="37"/>
  <c r="AK54" i="30"/>
  <c r="N73" i="26"/>
  <c r="D15" i="30"/>
  <c r="D71" i="33"/>
  <c r="Z37" i="29"/>
  <c r="X85" i="27"/>
  <c r="AL85" i="23"/>
  <c r="N54" i="28"/>
  <c r="AE42" i="23"/>
  <c r="S28" i="34"/>
  <c r="Y42" i="23"/>
  <c r="AK54" i="23"/>
  <c r="U42" i="32"/>
  <c r="K85" i="26"/>
  <c r="AH54" i="27"/>
  <c r="T54" i="39"/>
  <c r="AL28" i="33"/>
  <c r="M37" i="36"/>
  <c r="O85" i="26"/>
  <c r="O63" i="23"/>
  <c r="AC63" i="27"/>
  <c r="AJ73" i="26"/>
  <c r="R42" i="30"/>
  <c r="AE54" i="32"/>
  <c r="Z37" i="23"/>
  <c r="N73" i="23"/>
  <c r="T28" i="22"/>
  <c r="AE63" i="30"/>
  <c r="S63" i="35"/>
  <c r="T42" i="27"/>
  <c r="AH28" i="22"/>
  <c r="AN73" i="32"/>
  <c r="AL63" i="26"/>
  <c r="X37" i="28"/>
  <c r="H42" i="29"/>
  <c r="AI63" i="28"/>
  <c r="Y28" i="29"/>
  <c r="J63" i="23"/>
  <c r="AC63" i="26"/>
  <c r="L28" i="30"/>
  <c r="U85" i="29"/>
  <c r="V85" i="29"/>
  <c r="K42" i="32"/>
  <c r="AB28" i="29"/>
  <c r="L63" i="22"/>
  <c r="S85" i="30"/>
  <c r="K42" i="30"/>
  <c r="W28" i="30"/>
  <c r="H37" i="23"/>
  <c r="AC85" i="23"/>
  <c r="W37" i="26"/>
  <c r="AE28" i="22"/>
  <c r="J54" i="26"/>
  <c r="AI63" i="35"/>
  <c r="AE63" i="31"/>
  <c r="P73" i="26"/>
  <c r="AJ85" i="27"/>
  <c r="X63" i="22"/>
  <c r="N63" i="27"/>
  <c r="W42" i="33"/>
  <c r="AE42" i="22"/>
  <c r="U54" i="33"/>
  <c r="AB63" i="22"/>
  <c r="AF85" i="31"/>
  <c r="AC73" i="26"/>
  <c r="AK37" i="26"/>
  <c r="AK81" i="26" s="1"/>
  <c r="AK88" i="26" s="1"/>
  <c r="O73" i="30"/>
  <c r="AK73" i="23"/>
  <c r="W85" i="28"/>
  <c r="G63" i="33"/>
  <c r="AF63" i="31"/>
  <c r="K63" i="23"/>
  <c r="Y63" i="22"/>
  <c r="AA63" i="32"/>
  <c r="AE85" i="27"/>
  <c r="V73" i="34"/>
  <c r="M54" i="32"/>
  <c r="AM85" i="26"/>
  <c r="AA63" i="30"/>
  <c r="I85" i="26"/>
  <c r="AK54" i="28"/>
  <c r="V73" i="23"/>
  <c r="N54" i="23"/>
  <c r="R28" i="28"/>
  <c r="AM85" i="30"/>
  <c r="M63" i="39"/>
  <c r="I54" i="37"/>
  <c r="AE42" i="27"/>
  <c r="M73" i="27"/>
  <c r="F42" i="28"/>
  <c r="M42" i="30"/>
  <c r="P37" i="26"/>
  <c r="D68" i="31"/>
  <c r="E73" i="31"/>
  <c r="AF73" i="33"/>
  <c r="AC54" i="29"/>
  <c r="AK73" i="26"/>
  <c r="R54" i="32"/>
  <c r="L54" i="31"/>
  <c r="L28" i="23"/>
  <c r="AH37" i="28"/>
  <c r="D34" i="30"/>
  <c r="AK73" i="27"/>
  <c r="F54" i="29"/>
  <c r="V42" i="35"/>
  <c r="AE54" i="26"/>
  <c r="U73" i="23"/>
  <c r="AG85" i="35"/>
  <c r="W63" i="34"/>
  <c r="H54" i="28"/>
  <c r="M63" i="27"/>
  <c r="AI63" i="27"/>
  <c r="V73" i="27"/>
  <c r="D70" i="31"/>
  <c r="AA85" i="26"/>
  <c r="T37" i="26"/>
  <c r="H63" i="30"/>
  <c r="D23" i="30"/>
  <c r="N73" i="33"/>
  <c r="M54" i="34"/>
  <c r="AN42" i="27"/>
  <c r="AI37" i="22"/>
  <c r="E28" i="26"/>
  <c r="AN73" i="28"/>
  <c r="F85" i="35"/>
  <c r="O28" i="29"/>
  <c r="S54" i="26"/>
  <c r="AL37" i="31"/>
  <c r="AJ63" i="29"/>
  <c r="G37" i="29"/>
  <c r="F42" i="32"/>
  <c r="T54" i="29"/>
  <c r="P73" i="33"/>
  <c r="AD85" i="29"/>
  <c r="AJ37" i="31"/>
  <c r="E85" i="28"/>
  <c r="AE42" i="34"/>
  <c r="W37" i="29"/>
  <c r="AB37" i="30"/>
  <c r="AN63" i="29"/>
  <c r="Q54" i="29"/>
  <c r="AG54" i="29"/>
  <c r="D15" i="33"/>
  <c r="S37" i="30"/>
  <c r="AF73" i="34"/>
  <c r="K85" i="30"/>
  <c r="M42" i="29"/>
  <c r="AE85" i="29"/>
  <c r="Y63" i="31"/>
  <c r="E73" i="26"/>
  <c r="D68" i="26"/>
  <c r="AK85" i="32"/>
  <c r="M85" i="31"/>
  <c r="AG73" i="28"/>
  <c r="V42" i="32"/>
  <c r="Z73" i="31"/>
  <c r="Q37" i="31"/>
  <c r="Z85" i="35"/>
  <c r="Q42" i="33"/>
  <c r="AD42" i="30"/>
  <c r="D25" i="23"/>
  <c r="E28" i="34"/>
  <c r="I73" i="26"/>
  <c r="R63" i="34"/>
  <c r="AF42" i="23"/>
  <c r="Z63" i="26"/>
  <c r="T85" i="27"/>
  <c r="AB54" i="30"/>
  <c r="F73" i="30"/>
  <c r="AB37" i="28"/>
  <c r="Z28" i="29"/>
  <c r="L85" i="29"/>
  <c r="J73" i="28"/>
  <c r="AA28" i="27"/>
  <c r="AG54" i="31"/>
  <c r="AF63" i="32"/>
  <c r="S63" i="33"/>
  <c r="Y73" i="34"/>
  <c r="D25" i="32"/>
  <c r="E63" i="31"/>
  <c r="D60" i="31"/>
  <c r="S42" i="26"/>
  <c r="D9" i="30"/>
  <c r="E63" i="29"/>
  <c r="D60" i="29"/>
  <c r="R54" i="30"/>
  <c r="T54" i="30"/>
  <c r="N42" i="29"/>
  <c r="O85" i="34"/>
  <c r="AA73" i="32"/>
  <c r="N37" i="31"/>
  <c r="AB85" i="34"/>
  <c r="K28" i="37"/>
  <c r="S85" i="28"/>
  <c r="E63" i="23"/>
  <c r="AM42" i="29"/>
  <c r="AG85" i="28"/>
  <c r="AF28" i="30"/>
  <c r="AN42" i="32"/>
  <c r="I37" i="34"/>
  <c r="AE42" i="36"/>
  <c r="S42" i="29"/>
  <c r="Y73" i="30"/>
  <c r="AI85" i="27"/>
  <c r="AD63" i="28"/>
  <c r="AF54" i="23"/>
  <c r="M54" i="26"/>
  <c r="Q42" i="28"/>
  <c r="R37" i="32"/>
  <c r="N54" i="29"/>
  <c r="X28" i="30"/>
  <c r="D8" i="28"/>
  <c r="R85" i="38"/>
  <c r="AE54" i="23"/>
  <c r="AB37" i="35"/>
  <c r="AH54" i="26"/>
  <c r="AI42" i="32"/>
  <c r="H85" i="32"/>
  <c r="AC37" i="29"/>
  <c r="AK37" i="36"/>
  <c r="R73" i="33"/>
  <c r="J54" i="29"/>
  <c r="R73" i="34"/>
  <c r="AA63" i="33"/>
  <c r="V63" i="36"/>
  <c r="AB63" i="35"/>
  <c r="T73" i="28"/>
  <c r="L42" i="30"/>
  <c r="T63" i="29"/>
  <c r="W63" i="28"/>
  <c r="W81" i="28" s="1"/>
  <c r="W88" i="28" s="1"/>
  <c r="G73" i="30"/>
  <c r="H85" i="33"/>
  <c r="U42" i="22"/>
  <c r="E54" i="28"/>
  <c r="F85" i="37"/>
  <c r="N85" i="32"/>
  <c r="X73" i="32"/>
  <c r="P28" i="30"/>
  <c r="H54" i="31"/>
  <c r="K73" i="26"/>
  <c r="F54" i="28"/>
  <c r="Y73" i="28"/>
  <c r="L85" i="26"/>
  <c r="L54" i="29"/>
  <c r="T42" i="26"/>
  <c r="U54" i="26"/>
  <c r="U81" i="26" s="1"/>
  <c r="U88" i="26" s="1"/>
  <c r="S42" i="32"/>
  <c r="M63" i="31"/>
  <c r="P28" i="29"/>
  <c r="Q28" i="36"/>
  <c r="S28" i="26"/>
  <c r="K85" i="34"/>
  <c r="P73" i="28"/>
  <c r="AF54" i="33"/>
  <c r="O28" i="30"/>
  <c r="K42" i="22"/>
  <c r="O28" i="27"/>
  <c r="K85" i="27"/>
  <c r="G42" i="29"/>
  <c r="H73" i="26"/>
  <c r="N54" i="31"/>
  <c r="AG63" i="33"/>
  <c r="AK73" i="31"/>
  <c r="Y42" i="29"/>
  <c r="S54" i="30"/>
  <c r="J42" i="26"/>
  <c r="AE85" i="35"/>
  <c r="AL73" i="31"/>
  <c r="Q85" i="33"/>
  <c r="M28" i="35"/>
  <c r="V85" i="31"/>
  <c r="Y85" i="30"/>
  <c r="K73" i="34"/>
  <c r="K54" i="34"/>
  <c r="D25" i="36"/>
  <c r="AN63" i="36"/>
  <c r="AD37" i="31"/>
  <c r="AG63" i="26"/>
  <c r="AF63" i="26"/>
  <c r="AN37" i="39"/>
  <c r="N73" i="32"/>
  <c r="F63" i="28"/>
  <c r="U54" i="28"/>
  <c r="L54" i="23"/>
  <c r="T37" i="34"/>
  <c r="AF37" i="22"/>
  <c r="V42" i="34"/>
  <c r="H42" i="36"/>
  <c r="AL63" i="32"/>
  <c r="AM73" i="35"/>
  <c r="AA85" i="33"/>
  <c r="M42" i="31"/>
  <c r="L85" i="27"/>
  <c r="AL63" i="33"/>
  <c r="AN85" i="34"/>
  <c r="AF63" i="28"/>
  <c r="K73" i="35"/>
  <c r="O42" i="29"/>
  <c r="AN42" i="31"/>
  <c r="AE63" i="27"/>
  <c r="X63" i="33"/>
  <c r="I37" i="35"/>
  <c r="R85" i="28"/>
  <c r="R73" i="35"/>
  <c r="D71" i="32"/>
  <c r="AC63" i="30"/>
  <c r="AN42" i="26"/>
  <c r="T63" i="33"/>
  <c r="M85" i="27"/>
  <c r="D18" i="31"/>
  <c r="T42" i="29"/>
  <c r="AI73" i="36"/>
  <c r="AN54" i="31"/>
  <c r="U42" i="31"/>
  <c r="AG37" i="31"/>
  <c r="G85" i="30"/>
  <c r="AA54" i="29"/>
  <c r="Z28" i="34"/>
  <c r="K73" i="33"/>
  <c r="I42" i="31"/>
  <c r="W28" i="27"/>
  <c r="AK63" i="31"/>
  <c r="G28" i="27"/>
  <c r="AA63" i="23"/>
  <c r="F54" i="26"/>
  <c r="J42" i="27"/>
  <c r="D68" i="27"/>
  <c r="E73" i="27"/>
  <c r="AM54" i="32"/>
  <c r="AI54" i="32"/>
  <c r="N85" i="38"/>
  <c r="D70" i="29"/>
  <c r="AK37" i="31"/>
  <c r="V85" i="30"/>
  <c r="K63" i="34"/>
  <c r="AC73" i="28"/>
  <c r="T37" i="31"/>
  <c r="I73" i="30"/>
  <c r="AJ85" i="28"/>
  <c r="U37" i="27"/>
  <c r="D19" i="31"/>
  <c r="W28" i="34"/>
  <c r="L54" i="28"/>
  <c r="D8" i="29"/>
  <c r="Q85" i="36"/>
  <c r="F37" i="22"/>
  <c r="S42" i="34"/>
  <c r="Y73" i="29"/>
  <c r="AN54" i="22"/>
  <c r="AG42" i="31"/>
  <c r="AG81" i="31" s="1"/>
  <c r="AG88" i="31" s="1"/>
  <c r="X37" i="26"/>
  <c r="AA37" i="36"/>
  <c r="D20" i="31"/>
  <c r="AJ73" i="31"/>
  <c r="L37" i="31"/>
  <c r="E37" i="28"/>
  <c r="L37" i="26"/>
  <c r="E28" i="29"/>
  <c r="K28" i="28"/>
  <c r="J42" i="30"/>
  <c r="J85" i="29"/>
  <c r="AJ63" i="35"/>
  <c r="X54" i="28"/>
  <c r="E42" i="30"/>
  <c r="D39" i="30"/>
  <c r="AK63" i="28"/>
  <c r="X37" i="29"/>
  <c r="T63" i="30"/>
  <c r="M54" i="31"/>
  <c r="H42" i="26"/>
  <c r="Y37" i="23"/>
  <c r="J85" i="35"/>
  <c r="W73" i="33"/>
  <c r="AB63" i="28"/>
  <c r="AH28" i="35"/>
  <c r="S85" i="33"/>
  <c r="AM54" i="34"/>
  <c r="AG73" i="29"/>
  <c r="J63" i="28"/>
  <c r="F37" i="32"/>
  <c r="AK85" i="38"/>
  <c r="AC42" i="27"/>
  <c r="K85" i="32"/>
  <c r="M54" i="29"/>
  <c r="D19" i="30"/>
  <c r="E63" i="26"/>
  <c r="D60" i="26"/>
  <c r="O73" i="22"/>
  <c r="AD63" i="27"/>
  <c r="AN54" i="35"/>
  <c r="AA85" i="30"/>
  <c r="AE63" i="32"/>
  <c r="Y85" i="31"/>
  <c r="J42" i="38"/>
  <c r="M85" i="29"/>
  <c r="R37" i="36"/>
  <c r="U54" i="32"/>
  <c r="J85" i="32"/>
  <c r="M37" i="33"/>
  <c r="I85" i="28"/>
  <c r="AD73" i="27"/>
  <c r="AN42" i="29"/>
  <c r="AF42" i="31"/>
  <c r="L42" i="28"/>
  <c r="S63" i="31"/>
  <c r="Z63" i="31"/>
  <c r="AG37" i="32"/>
  <c r="J63" i="27"/>
  <c r="V28" i="29"/>
  <c r="U37" i="30"/>
  <c r="D20" i="28"/>
  <c r="U73" i="27"/>
  <c r="O54" i="33"/>
  <c r="F63" i="32"/>
  <c r="M42" i="23"/>
  <c r="P54" i="30"/>
  <c r="V42" i="27"/>
  <c r="G73" i="35"/>
  <c r="O63" i="32"/>
  <c r="V37" i="36"/>
  <c r="Q85" i="28"/>
  <c r="AA54" i="30"/>
  <c r="H73" i="29"/>
  <c r="AL85" i="26"/>
  <c r="G63" i="35"/>
  <c r="P85" i="31"/>
  <c r="AF28" i="31"/>
  <c r="L54" i="22"/>
  <c r="W42" i="36"/>
  <c r="P63" i="29"/>
  <c r="AH63" i="31"/>
  <c r="I54" i="30"/>
  <c r="T85" i="31"/>
  <c r="AN42" i="35"/>
  <c r="T37" i="27"/>
  <c r="J28" i="28"/>
  <c r="O73" i="31"/>
  <c r="X85" i="29"/>
  <c r="F85" i="29"/>
  <c r="H42" i="33"/>
  <c r="O73" i="29"/>
  <c r="U73" i="34"/>
  <c r="X42" i="32"/>
  <c r="W63" i="33"/>
  <c r="N37" i="33"/>
  <c r="AM63" i="26"/>
  <c r="AC73" i="29"/>
  <c r="Z54" i="31"/>
  <c r="AN63" i="31"/>
  <c r="W37" i="23"/>
  <c r="O85" i="27"/>
  <c r="AH85" i="36"/>
  <c r="L28" i="22"/>
  <c r="H37" i="26"/>
  <c r="W54" i="33"/>
  <c r="AE73" i="33"/>
  <c r="AA85" i="27"/>
  <c r="AH73" i="29"/>
  <c r="W28" i="26"/>
  <c r="AM63" i="33"/>
  <c r="AF63" i="36"/>
  <c r="AL37" i="23"/>
  <c r="AD42" i="31"/>
  <c r="J37" i="34"/>
  <c r="AF37" i="31"/>
  <c r="N42" i="31"/>
  <c r="P54" i="29"/>
  <c r="T63" i="35"/>
  <c r="Z54" i="32"/>
  <c r="S85" i="32"/>
  <c r="T54" i="34"/>
  <c r="Y73" i="32"/>
  <c r="S54" i="35"/>
  <c r="V54" i="34"/>
  <c r="Y54" i="35"/>
  <c r="AI85" i="26"/>
  <c r="AG73" i="35"/>
  <c r="P54" i="35"/>
  <c r="R37" i="26"/>
  <c r="E42" i="26"/>
  <c r="D14" i="35"/>
  <c r="X73" i="30"/>
  <c r="K37" i="30"/>
  <c r="AB42" i="29"/>
  <c r="H42" i="28"/>
  <c r="G63" i="31"/>
  <c r="R85" i="31"/>
  <c r="AG42" i="33"/>
  <c r="AA54" i="31"/>
  <c r="AN42" i="23"/>
  <c r="W42" i="22"/>
  <c r="P73" i="30"/>
  <c r="H42" i="22"/>
  <c r="AH42" i="30"/>
  <c r="E85" i="33"/>
  <c r="X54" i="33"/>
  <c r="H37" i="30"/>
  <c r="L54" i="27"/>
  <c r="O54" i="36"/>
  <c r="AD54" i="31"/>
  <c r="AG73" i="30"/>
  <c r="AF28" i="32"/>
  <c r="O28" i="32"/>
  <c r="AJ42" i="32"/>
  <c r="AM28" i="28"/>
  <c r="AA42" i="27"/>
  <c r="O28" i="23"/>
  <c r="R85" i="26"/>
  <c r="AJ63" i="26"/>
  <c r="AF54" i="28"/>
  <c r="AC54" i="26"/>
  <c r="S37" i="31"/>
  <c r="AK42" i="34"/>
  <c r="P54" i="26"/>
  <c r="P81" i="26" s="1"/>
  <c r="P88" i="26" s="1"/>
  <c r="AK42" i="23"/>
  <c r="W73" i="35"/>
  <c r="L73" i="28"/>
  <c r="AH42" i="28"/>
  <c r="I85" i="31"/>
  <c r="D23" i="26"/>
  <c r="AC54" i="31"/>
  <c r="AN73" i="27"/>
  <c r="AF73" i="29"/>
  <c r="F37" i="33"/>
  <c r="AD85" i="32"/>
  <c r="AM54" i="28"/>
  <c r="G85" i="31"/>
  <c r="K73" i="31"/>
  <c r="N63" i="35"/>
  <c r="P28" i="36"/>
  <c r="D21" i="33"/>
  <c r="R85" i="29"/>
  <c r="S54" i="27"/>
  <c r="O42" i="32"/>
  <c r="AG54" i="27"/>
  <c r="AG63" i="29"/>
  <c r="D68" i="30"/>
  <c r="E73" i="30"/>
  <c r="AK42" i="32"/>
  <c r="D22" i="31"/>
  <c r="O54" i="23"/>
  <c r="AH73" i="33"/>
  <c r="M28" i="22"/>
  <c r="I42" i="33"/>
  <c r="I73" i="31"/>
  <c r="F85" i="33"/>
  <c r="F37" i="29"/>
  <c r="N54" i="30"/>
  <c r="AF85" i="33"/>
  <c r="I63" i="31"/>
  <c r="AK54" i="22"/>
  <c r="F63" i="30"/>
  <c r="D9" i="27"/>
  <c r="E37" i="33"/>
  <c r="D33" i="33"/>
  <c r="P42" i="27"/>
  <c r="O37" i="29"/>
  <c r="X28" i="33"/>
  <c r="X81" i="33" s="1"/>
  <c r="X88" i="33" s="1"/>
  <c r="T28" i="28"/>
  <c r="Q54" i="31"/>
  <c r="AH28" i="36"/>
  <c r="AE54" i="34"/>
  <c r="D34" i="31"/>
  <c r="K73" i="28"/>
  <c r="D14" i="30"/>
  <c r="U63" i="36"/>
  <c r="AK85" i="29"/>
  <c r="O37" i="33"/>
  <c r="D22" i="28"/>
  <c r="AK37" i="28"/>
  <c r="W37" i="31"/>
  <c r="U54" i="27"/>
  <c r="AH37" i="30"/>
  <c r="AK54" i="33"/>
  <c r="AA63" i="28"/>
  <c r="AB73" i="30"/>
  <c r="P42" i="23"/>
  <c r="AD37" i="27"/>
  <c r="AI63" i="33"/>
  <c r="AM85" i="27"/>
  <c r="D24" i="26"/>
  <c r="AD63" i="29"/>
  <c r="H42" i="32"/>
  <c r="I42" i="22"/>
  <c r="AE28" i="30"/>
  <c r="AG63" i="22"/>
  <c r="S37" i="33"/>
  <c r="D15" i="29"/>
  <c r="AG37" i="34"/>
  <c r="AK42" i="30"/>
  <c r="T28" i="29"/>
  <c r="K73" i="29"/>
  <c r="E85" i="34"/>
  <c r="X37" i="30"/>
  <c r="H54" i="29"/>
  <c r="AK85" i="27"/>
  <c r="X42" i="23"/>
  <c r="AG42" i="28"/>
  <c r="J63" i="35"/>
  <c r="O54" i="26"/>
  <c r="Q54" i="32"/>
  <c r="K63" i="30"/>
  <c r="AL73" i="26"/>
  <c r="AL37" i="29"/>
  <c r="T73" i="31"/>
  <c r="I28" i="29"/>
  <c r="F85" i="32"/>
  <c r="D19" i="34"/>
  <c r="D17" i="32"/>
  <c r="AD73" i="26"/>
  <c r="AE28" i="23"/>
  <c r="U28" i="31"/>
  <c r="AE63" i="37"/>
  <c r="AK85" i="28"/>
  <c r="W54" i="35"/>
  <c r="AH63" i="30"/>
  <c r="K37" i="38"/>
  <c r="AM42" i="32"/>
  <c r="AM54" i="26"/>
  <c r="AI73" i="26"/>
  <c r="I63" i="29"/>
  <c r="N37" i="28"/>
  <c r="AA73" i="37"/>
  <c r="AB37" i="32"/>
  <c r="AN54" i="27"/>
  <c r="W85" i="34"/>
  <c r="W63" i="32"/>
  <c r="K37" i="31"/>
  <c r="F85" i="28"/>
  <c r="M37" i="29"/>
  <c r="AG54" i="32"/>
  <c r="Z37" i="32"/>
  <c r="AG54" i="34"/>
  <c r="O85" i="31"/>
  <c r="AF85" i="30"/>
  <c r="AA37" i="33"/>
  <c r="Y42" i="33"/>
  <c r="T63" i="31"/>
  <c r="R54" i="31"/>
  <c r="AB42" i="33"/>
  <c r="AI37" i="31"/>
  <c r="I54" i="38"/>
  <c r="Y37" i="34"/>
  <c r="AD42" i="33"/>
  <c r="AF42" i="32"/>
  <c r="D24" i="30"/>
  <c r="D24" i="31"/>
  <c r="P42" i="33"/>
  <c r="V63" i="34"/>
  <c r="I73" i="28"/>
  <c r="AA42" i="30"/>
  <c r="V37" i="34"/>
  <c r="D26" i="36"/>
  <c r="D71" i="29"/>
  <c r="AL85" i="29"/>
  <c r="K54" i="35"/>
  <c r="AF63" i="30"/>
  <c r="AE42" i="32"/>
  <c r="D25" i="29"/>
  <c r="AE73" i="29"/>
  <c r="AA37" i="32"/>
  <c r="F85" i="34"/>
  <c r="AK54" i="35"/>
  <c r="AI28" i="29"/>
  <c r="J85" i="36"/>
  <c r="K63" i="31"/>
  <c r="AN42" i="33"/>
  <c r="D33" i="34"/>
  <c r="E37" i="34"/>
  <c r="X63" i="36"/>
  <c r="AL85" i="36"/>
  <c r="AI28" i="34"/>
  <c r="AB73" i="39"/>
  <c r="E73" i="36"/>
  <c r="D68" i="36"/>
  <c r="J37" i="29"/>
  <c r="AA37" i="35"/>
  <c r="S37" i="32"/>
  <c r="R28" i="23"/>
  <c r="D71" i="35"/>
  <c r="AN73" i="37"/>
  <c r="Z85" i="36"/>
  <c r="S37" i="35"/>
  <c r="AE85" i="30"/>
  <c r="J63" i="31"/>
  <c r="L85" i="35"/>
  <c r="E73" i="32"/>
  <c r="D68" i="32"/>
  <c r="AH37" i="34"/>
  <c r="V42" i="30"/>
  <c r="D69" i="32"/>
  <c r="AM37" i="28"/>
  <c r="R42" i="33"/>
  <c r="Q54" i="28"/>
  <c r="AI37" i="28"/>
  <c r="F42" i="37"/>
  <c r="J63" i="29"/>
  <c r="AC63" i="31"/>
  <c r="AC81" i="31" s="1"/>
  <c r="AC88" i="31" s="1"/>
  <c r="X37" i="31"/>
  <c r="H63" i="26"/>
  <c r="J28" i="32"/>
  <c r="AA28" i="37"/>
  <c r="Z37" i="35"/>
  <c r="AN63" i="27"/>
  <c r="R63" i="27"/>
  <c r="V73" i="35"/>
  <c r="G73" i="29"/>
  <c r="AF63" i="35"/>
  <c r="AN37" i="33"/>
  <c r="K28" i="22"/>
  <c r="AB73" i="33"/>
  <c r="T63" i="28"/>
  <c r="N37" i="30"/>
  <c r="E54" i="31"/>
  <c r="AN42" i="37"/>
  <c r="H42" i="27"/>
  <c r="AM73" i="27"/>
  <c r="AE85" i="33"/>
  <c r="H37" i="31"/>
  <c r="E63" i="30"/>
  <c r="D60" i="30"/>
  <c r="AL42" i="33"/>
  <c r="J54" i="36"/>
  <c r="H54" i="30"/>
  <c r="X28" i="29"/>
  <c r="R73" i="31"/>
  <c r="W28" i="32"/>
  <c r="AA54" i="27"/>
  <c r="X37" i="27"/>
  <c r="F54" i="23"/>
  <c r="Q37" i="30"/>
  <c r="AA28" i="28"/>
  <c r="AK63" i="39"/>
  <c r="G37" i="34"/>
  <c r="AC54" i="32"/>
  <c r="I73" i="33"/>
  <c r="AK73" i="35"/>
  <c r="V85" i="28"/>
  <c r="D14" i="34"/>
  <c r="F73" i="31"/>
  <c r="AM63" i="29"/>
  <c r="R37" i="33"/>
  <c r="AK73" i="32"/>
  <c r="V73" i="32"/>
  <c r="S85" i="35"/>
  <c r="J28" i="36"/>
  <c r="Q28" i="31"/>
  <c r="AB28" i="38"/>
  <c r="N63" i="30"/>
  <c r="K37" i="35"/>
  <c r="Z73" i="32"/>
  <c r="AD54" i="32"/>
  <c r="R54" i="28"/>
  <c r="D22" i="30"/>
  <c r="X54" i="22"/>
  <c r="AE54" i="22"/>
  <c r="AA85" i="31"/>
  <c r="E85" i="32"/>
  <c r="Q42" i="36"/>
  <c r="S73" i="30"/>
  <c r="Q73" i="30"/>
  <c r="X42" i="34"/>
  <c r="D21" i="36"/>
  <c r="D34" i="33"/>
  <c r="V73" i="26"/>
  <c r="AL42" i="30"/>
  <c r="AM42" i="31"/>
  <c r="G73" i="26"/>
  <c r="AG85" i="36"/>
  <c r="AL54" i="33"/>
  <c r="AC85" i="34"/>
  <c r="AK28" i="33"/>
  <c r="O63" i="33"/>
  <c r="O85" i="35"/>
  <c r="W42" i="26"/>
  <c r="K37" i="26"/>
  <c r="M73" i="33"/>
  <c r="AF28" i="29"/>
  <c r="AF81" i="29" s="1"/>
  <c r="AF88" i="29" s="1"/>
  <c r="AC42" i="33"/>
  <c r="N63" i="33"/>
  <c r="Y42" i="38"/>
  <c r="R37" i="34"/>
  <c r="Y42" i="31"/>
  <c r="I85" i="39"/>
  <c r="R37" i="35"/>
  <c r="J37" i="30"/>
  <c r="L63" i="38"/>
  <c r="D23" i="38"/>
  <c r="J85" i="34"/>
  <c r="X73" i="28"/>
  <c r="M63" i="32"/>
  <c r="D18" i="32"/>
  <c r="Y54" i="33"/>
  <c r="Q85" i="35"/>
  <c r="AA28" i="29"/>
  <c r="X85" i="30"/>
  <c r="F73" i="34"/>
  <c r="L42" i="34"/>
  <c r="AB85" i="38"/>
  <c r="AH63" i="33"/>
  <c r="O37" i="27"/>
  <c r="AB73" i="27"/>
  <c r="W73" i="27"/>
  <c r="N85" i="31"/>
  <c r="U42" i="23"/>
  <c r="W37" i="34"/>
  <c r="AL37" i="28"/>
  <c r="R42" i="35"/>
  <c r="V63" i="35"/>
  <c r="T73" i="26"/>
  <c r="D73" i="26" s="1"/>
  <c r="L63" i="37"/>
  <c r="R85" i="27"/>
  <c r="AJ28" i="28"/>
  <c r="R63" i="35"/>
  <c r="AC73" i="36"/>
  <c r="G54" i="28"/>
  <c r="AL54" i="34"/>
  <c r="AM28" i="35"/>
  <c r="L28" i="29"/>
  <c r="Z37" i="30"/>
  <c r="AA85" i="29"/>
  <c r="AK54" i="34"/>
  <c r="R42" i="32"/>
  <c r="AJ42" i="31"/>
  <c r="N37" i="37"/>
  <c r="D71" i="30"/>
  <c r="S63" i="29"/>
  <c r="K28" i="29"/>
  <c r="U28" i="35"/>
  <c r="L63" i="28"/>
  <c r="AF73" i="30"/>
  <c r="AH37" i="31"/>
  <c r="AN73" i="36"/>
  <c r="AM37" i="34"/>
  <c r="AE28" i="35"/>
  <c r="E42" i="31"/>
  <c r="AC28" i="37"/>
  <c r="AC85" i="33"/>
  <c r="I63" i="34"/>
  <c r="G37" i="37"/>
  <c r="P28" i="31"/>
  <c r="V37" i="33"/>
  <c r="S85" i="36"/>
  <c r="H85" i="30"/>
  <c r="K42" i="34"/>
  <c r="S85" i="31"/>
  <c r="F85" i="27"/>
  <c r="AA73" i="35"/>
  <c r="D40" i="30"/>
  <c r="AL63" i="34"/>
  <c r="AL37" i="33"/>
  <c r="Q54" i="38"/>
  <c r="AI28" i="28"/>
  <c r="H85" i="36"/>
  <c r="AD85" i="31"/>
  <c r="AC28" i="23"/>
  <c r="AF85" i="35"/>
  <c r="D8" i="32"/>
  <c r="S73" i="23"/>
  <c r="AB54" i="31"/>
  <c r="H63" i="36"/>
  <c r="AK63" i="30"/>
  <c r="P63" i="34"/>
  <c r="Q42" i="29"/>
  <c r="AM42" i="28"/>
  <c r="T42" i="33"/>
  <c r="O37" i="31"/>
  <c r="E37" i="29"/>
  <c r="D33" i="29"/>
  <c r="D22" i="27"/>
  <c r="F37" i="34"/>
  <c r="Y54" i="32"/>
  <c r="E73" i="28"/>
  <c r="D68" i="28"/>
  <c r="AJ54" i="29"/>
  <c r="D34" i="27"/>
  <c r="Z54" i="29"/>
  <c r="J37" i="31"/>
  <c r="J81" i="31" s="1"/>
  <c r="J88" i="31" s="1"/>
  <c r="AK63" i="22"/>
  <c r="G28" i="29"/>
  <c r="D21" i="37"/>
  <c r="AN42" i="34"/>
  <c r="V37" i="31"/>
  <c r="L73" i="27"/>
  <c r="AK63" i="32"/>
  <c r="Y63" i="36"/>
  <c r="I63" i="26"/>
  <c r="H37" i="39"/>
  <c r="AF42" i="33"/>
  <c r="E28" i="33"/>
  <c r="N42" i="36"/>
  <c r="V54" i="30"/>
  <c r="AK85" i="35"/>
  <c r="X54" i="34"/>
  <c r="G37" i="33"/>
  <c r="L54" i="36"/>
  <c r="U73" i="35"/>
  <c r="K37" i="27"/>
  <c r="O42" i="30"/>
  <c r="N42" i="33"/>
  <c r="AC42" i="26"/>
  <c r="AD73" i="28"/>
  <c r="D18" i="37"/>
  <c r="F54" i="30"/>
  <c r="V42" i="28"/>
  <c r="J73" i="33"/>
  <c r="D19" i="29"/>
  <c r="AJ63" i="33"/>
  <c r="E28" i="32"/>
  <c r="R54" i="29"/>
  <c r="AG37" i="29"/>
  <c r="Y73" i="27"/>
  <c r="AN73" i="30"/>
  <c r="AG42" i="38"/>
  <c r="L63" i="33"/>
  <c r="I85" i="30"/>
  <c r="AI73" i="29"/>
  <c r="AH54" i="37"/>
  <c r="AK63" i="29"/>
  <c r="AA73" i="23"/>
  <c r="AK85" i="36"/>
  <c r="Q54" i="34"/>
  <c r="G54" i="35"/>
  <c r="AF28" i="35"/>
  <c r="D40" i="35"/>
  <c r="D20" i="38"/>
  <c r="U63" i="29"/>
  <c r="O37" i="32"/>
  <c r="D71" i="34"/>
  <c r="AF85" i="27"/>
  <c r="AF73" i="32"/>
  <c r="T37" i="33"/>
  <c r="AB73" i="34"/>
  <c r="T73" i="34"/>
  <c r="AE42" i="26"/>
  <c r="AH63" i="28"/>
  <c r="J54" i="28"/>
  <c r="G85" i="28"/>
  <c r="AL73" i="30"/>
  <c r="AE42" i="29"/>
  <c r="J54" i="30"/>
  <c r="F63" i="31"/>
  <c r="AC63" i="28"/>
  <c r="AF85" i="32"/>
  <c r="AE73" i="38"/>
  <c r="AN54" i="29"/>
  <c r="AA73" i="34"/>
  <c r="L37" i="35"/>
  <c r="S54" i="31"/>
  <c r="O54" i="37"/>
  <c r="AH37" i="33"/>
  <c r="AE37" i="27"/>
  <c r="AJ37" i="34"/>
  <c r="Q85" i="30"/>
  <c r="AB42" i="35"/>
  <c r="AB85" i="29"/>
  <c r="L28" i="31"/>
  <c r="K54" i="27"/>
  <c r="AC37" i="34"/>
  <c r="Z28" i="33"/>
  <c r="Y37" i="30"/>
  <c r="AD54" i="37"/>
  <c r="AJ37" i="35"/>
  <c r="AI85" i="34"/>
  <c r="AL73" i="34"/>
  <c r="S42" i="35"/>
  <c r="D15" i="34"/>
  <c r="N63" i="36"/>
  <c r="M85" i="38"/>
  <c r="AJ37" i="33"/>
  <c r="I73" i="29"/>
  <c r="AI73" i="32"/>
  <c r="V42" i="39"/>
  <c r="AB37" i="26"/>
  <c r="Q85" i="31"/>
  <c r="G42" i="22"/>
  <c r="J42" i="32"/>
  <c r="P85" i="30"/>
  <c r="V37" i="30"/>
  <c r="O85" i="28"/>
  <c r="G63" i="36"/>
  <c r="AM73" i="31"/>
  <c r="W63" i="26"/>
  <c r="P37" i="29"/>
  <c r="X85" i="34"/>
  <c r="AG42" i="37"/>
  <c r="I54" i="32"/>
  <c r="AI42" i="33"/>
  <c r="AL85" i="34"/>
  <c r="P37" i="31"/>
  <c r="AI73" i="31"/>
  <c r="AA85" i="36"/>
  <c r="AI42" i="29"/>
  <c r="D48" i="35"/>
  <c r="E54" i="35"/>
  <c r="E37" i="26"/>
  <c r="U85" i="28"/>
  <c r="T54" i="32"/>
  <c r="AI42" i="35"/>
  <c r="J37" i="35"/>
  <c r="S54" i="33"/>
  <c r="T37" i="32"/>
  <c r="AI63" i="30"/>
  <c r="AJ37" i="22"/>
  <c r="AL73" i="27"/>
  <c r="AL37" i="30"/>
  <c r="AI54" i="33"/>
  <c r="W37" i="32"/>
  <c r="AL42" i="38"/>
  <c r="I63" i="32"/>
  <c r="AF28" i="33"/>
  <c r="AG42" i="32"/>
  <c r="AN37" i="32"/>
  <c r="Z63" i="35"/>
  <c r="AN42" i="22"/>
  <c r="F42" i="30"/>
  <c r="AN54" i="28"/>
  <c r="U54" i="31"/>
  <c r="AC54" i="30"/>
  <c r="F54" i="31"/>
  <c r="P37" i="28"/>
  <c r="U73" i="32"/>
  <c r="AG85" i="27"/>
  <c r="AC63" i="29"/>
  <c r="J37" i="36"/>
  <c r="M85" i="34"/>
  <c r="AI73" i="33"/>
  <c r="G85" i="33"/>
  <c r="D19" i="33"/>
  <c r="D13" i="36"/>
  <c r="AD63" i="30"/>
  <c r="K37" i="29"/>
  <c r="L37" i="29"/>
  <c r="AK28" i="23"/>
  <c r="AK81" i="23" s="1"/>
  <c r="AK88" i="23" s="1"/>
  <c r="AC42" i="29"/>
  <c r="D20" i="30"/>
  <c r="G85" i="35"/>
  <c r="AN37" i="26"/>
  <c r="AN81" i="26" s="1"/>
  <c r="AN88" i="26" s="1"/>
  <c r="D26" i="31"/>
  <c r="AF73" i="39"/>
  <c r="AL54" i="22"/>
  <c r="D25" i="27"/>
  <c r="V54" i="33"/>
  <c r="D26" i="35"/>
  <c r="P63" i="32"/>
  <c r="G73" i="32"/>
  <c r="AH73" i="35"/>
  <c r="J54" i="27"/>
  <c r="AA42" i="33"/>
  <c r="AG63" i="32"/>
  <c r="J73" i="31"/>
  <c r="Q85" i="27"/>
  <c r="D26" i="34"/>
  <c r="AI85" i="29"/>
  <c r="D14" i="29"/>
  <c r="AE73" i="31"/>
  <c r="M54" i="30"/>
  <c r="S28" i="32"/>
  <c r="S81" i="32" s="1"/>
  <c r="S88" i="32" s="1"/>
  <c r="K85" i="33"/>
  <c r="R63" i="33"/>
  <c r="K37" i="33"/>
  <c r="T85" i="30"/>
  <c r="N85" i="35"/>
  <c r="D34" i="29"/>
  <c r="R42" i="34"/>
  <c r="P63" i="30"/>
  <c r="AD37" i="35"/>
  <c r="AA54" i="33"/>
  <c r="H73" i="32"/>
  <c r="F63" i="34"/>
  <c r="J28" i="33"/>
  <c r="V85" i="35"/>
  <c r="W54" i="27"/>
  <c r="K73" i="39"/>
  <c r="X73" i="35"/>
  <c r="D21" i="35"/>
  <c r="X42" i="36"/>
  <c r="K42" i="38"/>
  <c r="R37" i="29"/>
  <c r="T54" i="35"/>
  <c r="AA28" i="23"/>
  <c r="W54" i="31"/>
  <c r="S73" i="31"/>
  <c r="P54" i="32"/>
  <c r="AJ73" i="37"/>
  <c r="M63" i="30"/>
  <c r="D71" i="31"/>
  <c r="AB85" i="30"/>
  <c r="D14" i="31"/>
  <c r="AH85" i="30"/>
  <c r="J73" i="32"/>
  <c r="Q37" i="27"/>
  <c r="Q28" i="33"/>
  <c r="AL37" i="27"/>
  <c r="Y42" i="32"/>
  <c r="AB37" i="33"/>
  <c r="AL42" i="32"/>
  <c r="Y73" i="33"/>
  <c r="D24" i="28"/>
  <c r="AF73" i="35"/>
  <c r="AE37" i="37"/>
  <c r="P85" i="38"/>
  <c r="AI85" i="33"/>
  <c r="AM63" i="34"/>
  <c r="AD73" i="33"/>
  <c r="J73" i="34"/>
  <c r="R54" i="35"/>
  <c r="AD28" i="34"/>
  <c r="Y37" i="29"/>
  <c r="AJ37" i="37"/>
  <c r="AE54" i="27"/>
  <c r="T42" i="31"/>
  <c r="D20" i="37"/>
  <c r="I85" i="36"/>
  <c r="Y85" i="32"/>
  <c r="V63" i="29"/>
  <c r="G54" i="30"/>
  <c r="AD37" i="34"/>
  <c r="G73" i="33"/>
  <c r="AA73" i="33"/>
  <c r="AK85" i="30"/>
  <c r="S28" i="29"/>
  <c r="S81" i="29" s="1"/>
  <c r="L54" i="33"/>
  <c r="O42" i="27"/>
  <c r="S42" i="31"/>
  <c r="P28" i="33"/>
  <c r="AN54" i="34"/>
  <c r="T54" i="31"/>
  <c r="O54" i="29"/>
  <c r="U85" i="32"/>
  <c r="AB28" i="31"/>
  <c r="AJ37" i="32"/>
  <c r="AL28" i="35"/>
  <c r="K28" i="34"/>
  <c r="X85" i="35"/>
  <c r="AE63" i="34"/>
  <c r="I37" i="31"/>
  <c r="F37" i="30"/>
  <c r="AF85" i="34"/>
  <c r="Y54" i="34"/>
  <c r="AH63" i="34"/>
  <c r="O42" i="37"/>
  <c r="AN54" i="32"/>
  <c r="AC42" i="32"/>
  <c r="J37" i="32"/>
  <c r="AH54" i="35"/>
  <c r="AB54" i="33"/>
  <c r="AL37" i="36"/>
  <c r="G54" i="36"/>
  <c r="AF54" i="34"/>
  <c r="Z28" i="36"/>
  <c r="AJ63" i="37"/>
  <c r="K28" i="35"/>
  <c r="G85" i="38"/>
  <c r="D19" i="32"/>
  <c r="D21" i="34"/>
  <c r="Y63" i="33"/>
  <c r="H54" i="34"/>
  <c r="P85" i="33"/>
  <c r="AC85" i="32"/>
  <c r="AC63" i="33"/>
  <c r="AM37" i="39"/>
  <c r="P54" i="34"/>
  <c r="M73" i="32"/>
  <c r="U73" i="38"/>
  <c r="AK42" i="36"/>
  <c r="AG54" i="35"/>
  <c r="M73" i="37"/>
  <c r="R42" i="37"/>
  <c r="AD63" i="32"/>
  <c r="L37" i="34"/>
  <c r="AE37" i="32"/>
  <c r="S28" i="35"/>
  <c r="AD73" i="37"/>
  <c r="AM37" i="36"/>
  <c r="AB63" i="36"/>
  <c r="P63" i="28"/>
  <c r="U85" i="33"/>
  <c r="D14" i="33"/>
  <c r="D69" i="34"/>
  <c r="AA42" i="37"/>
  <c r="U37" i="33"/>
  <c r="W42" i="34"/>
  <c r="AC37" i="30"/>
  <c r="AE42" i="33"/>
  <c r="O37" i="30"/>
  <c r="O81" i="30" s="1"/>
  <c r="O88" i="30" s="1"/>
  <c r="I37" i="33"/>
  <c r="Q42" i="32"/>
  <c r="AM37" i="37"/>
  <c r="V42" i="38"/>
  <c r="AC37" i="37"/>
  <c r="H37" i="33"/>
  <c r="X42" i="35"/>
  <c r="W63" i="36"/>
  <c r="Z54" i="36"/>
  <c r="I73" i="35"/>
  <c r="D34" i="35"/>
  <c r="G28" i="34"/>
  <c r="G42" i="35"/>
  <c r="AI63" i="37"/>
  <c r="AG54" i="33"/>
  <c r="AN63" i="33"/>
  <c r="N85" i="29"/>
  <c r="AJ73" i="30"/>
  <c r="X63" i="37"/>
  <c r="H63" i="33"/>
  <c r="E37" i="31"/>
  <c r="D33" i="31"/>
  <c r="AH63" i="36"/>
  <c r="S42" i="33"/>
  <c r="D24" i="35"/>
  <c r="I37" i="32"/>
  <c r="Z85" i="38"/>
  <c r="AF73" i="38"/>
  <c r="S85" i="34"/>
  <c r="T73" i="33"/>
  <c r="AN73" i="31"/>
  <c r="K85" i="38"/>
  <c r="Q73" i="33"/>
  <c r="AG28" i="30"/>
  <c r="X28" i="35"/>
  <c r="R85" i="34"/>
  <c r="AF37" i="39"/>
  <c r="Y63" i="34"/>
  <c r="AH42" i="35"/>
  <c r="O37" i="35"/>
  <c r="N63" i="37"/>
  <c r="M54" i="36"/>
  <c r="P85" i="32"/>
  <c r="S73" i="33"/>
  <c r="R85" i="33"/>
  <c r="L73" i="37"/>
  <c r="N63" i="32"/>
  <c r="J85" i="30"/>
  <c r="L54" i="30"/>
  <c r="H73" i="35"/>
  <c r="D24" i="22"/>
  <c r="W37" i="33"/>
  <c r="AJ37" i="30"/>
  <c r="U85" i="38"/>
  <c r="G42" i="27"/>
  <c r="X28" i="27"/>
  <c r="X81" i="27" s="1"/>
  <c r="X88" i="27" s="1"/>
  <c r="R28" i="33"/>
  <c r="U85" i="30"/>
  <c r="E54" i="38"/>
  <c r="M85" i="32"/>
  <c r="AK37" i="30"/>
  <c r="AE28" i="32"/>
  <c r="J63" i="36"/>
  <c r="D33" i="36"/>
  <c r="E37" i="36"/>
  <c r="D24" i="32"/>
  <c r="V42" i="33"/>
  <c r="AJ63" i="32"/>
  <c r="Y28" i="31"/>
  <c r="AK63" i="33"/>
  <c r="AG37" i="26"/>
  <c r="H28" i="32"/>
  <c r="K85" i="36"/>
  <c r="W73" i="30"/>
  <c r="AM85" i="31"/>
  <c r="AH37" i="37"/>
  <c r="I63" i="35"/>
  <c r="Y37" i="36"/>
  <c r="Q54" i="33"/>
  <c r="AG73" i="34"/>
  <c r="K63" i="33"/>
  <c r="AC73" i="34"/>
  <c r="S73" i="36"/>
  <c r="AE73" i="32"/>
  <c r="AL85" i="32"/>
  <c r="I63" i="33"/>
  <c r="V85" i="33"/>
  <c r="AF73" i="36"/>
  <c r="AG28" i="28"/>
  <c r="P28" i="34"/>
  <c r="T42" i="37"/>
  <c r="AL85" i="37"/>
  <c r="AD37" i="37"/>
  <c r="D24" i="34"/>
  <c r="D15" i="35"/>
  <c r="AF37" i="34"/>
  <c r="AJ54" i="35"/>
  <c r="AM85" i="33"/>
  <c r="E73" i="33"/>
  <c r="D68" i="33"/>
  <c r="X73" i="34"/>
  <c r="Y73" i="31"/>
  <c r="AA63" i="29"/>
  <c r="Z28" i="35"/>
  <c r="U42" i="30"/>
  <c r="AM63" i="36"/>
  <c r="Y37" i="32"/>
  <c r="AJ54" i="34"/>
  <c r="AM37" i="32"/>
  <c r="AE42" i="35"/>
  <c r="AK54" i="36"/>
  <c r="W42" i="39"/>
  <c r="AJ37" i="36"/>
  <c r="AD37" i="36"/>
  <c r="F54" i="36"/>
  <c r="AJ42" i="36"/>
  <c r="L54" i="34"/>
  <c r="F85" i="39"/>
  <c r="J54" i="32"/>
  <c r="F42" i="31"/>
  <c r="AG85" i="30"/>
  <c r="Q85" i="32"/>
  <c r="AH63" i="29"/>
  <c r="O73" i="33"/>
  <c r="AH63" i="35"/>
  <c r="AJ54" i="31"/>
  <c r="AI54" i="30"/>
  <c r="AG37" i="30"/>
  <c r="L37" i="33"/>
  <c r="N42" i="35"/>
  <c r="AN54" i="36"/>
  <c r="AL85" i="39"/>
  <c r="AK63" i="36"/>
  <c r="D69" i="39"/>
  <c r="U42" i="39"/>
  <c r="AC37" i="38"/>
  <c r="AN28" i="32"/>
  <c r="Q73" i="37"/>
  <c r="N73" i="34"/>
  <c r="D70" i="36"/>
  <c r="W37" i="37"/>
  <c r="T85" i="36"/>
  <c r="H63" i="32"/>
  <c r="H85" i="29"/>
  <c r="V28" i="33"/>
  <c r="AD85" i="30"/>
  <c r="D23" i="36"/>
  <c r="Z42" i="30"/>
  <c r="D60" i="37"/>
  <c r="E63" i="37"/>
  <c r="O85" i="32"/>
  <c r="I73" i="34"/>
  <c r="Q54" i="35"/>
  <c r="R85" i="35"/>
  <c r="L42" i="35"/>
  <c r="L85" i="34"/>
  <c r="P63" i="33"/>
  <c r="AE37" i="31"/>
  <c r="D33" i="35"/>
  <c r="E37" i="35"/>
  <c r="AD42" i="32"/>
  <c r="F28" i="29"/>
  <c r="O85" i="38"/>
  <c r="S37" i="39"/>
  <c r="AB28" i="39"/>
  <c r="AF54" i="38"/>
  <c r="M63" i="36"/>
  <c r="AG54" i="36"/>
  <c r="F28" i="26"/>
  <c r="AJ54" i="39"/>
  <c r="E42" i="36"/>
  <c r="D39" i="36"/>
  <c r="D26" i="37"/>
  <c r="AJ73" i="33"/>
  <c r="M63" i="35"/>
  <c r="D22" i="29"/>
  <c r="AF28" i="39"/>
  <c r="AI85" i="35"/>
  <c r="Q42" i="35"/>
  <c r="S42" i="30"/>
  <c r="AD85" i="33"/>
  <c r="J63" i="33"/>
  <c r="U37" i="32"/>
  <c r="R42" i="31"/>
  <c r="H73" i="23"/>
  <c r="G54" i="29"/>
  <c r="P63" i="38"/>
  <c r="AI28" i="32"/>
  <c r="AI81" i="32" s="1"/>
  <c r="L85" i="37"/>
  <c r="E42" i="32"/>
  <c r="Y63" i="27"/>
  <c r="L42" i="32"/>
  <c r="W63" i="31"/>
  <c r="D70" i="32"/>
  <c r="T42" i="30"/>
  <c r="J63" i="34"/>
  <c r="I85" i="29"/>
  <c r="AF54" i="32"/>
  <c r="AC85" i="37"/>
  <c r="R54" i="27"/>
  <c r="AF63" i="23"/>
  <c r="AF37" i="32"/>
  <c r="AJ42" i="27"/>
  <c r="P42" i="28"/>
  <c r="U63" i="35"/>
  <c r="AA73" i="31"/>
  <c r="Z73" i="34"/>
  <c r="S85" i="29"/>
  <c r="P54" i="33"/>
  <c r="Z85" i="29"/>
  <c r="O85" i="29"/>
  <c r="I37" i="29"/>
  <c r="AF73" i="28"/>
  <c r="AI37" i="29"/>
  <c r="AL42" i="34"/>
  <c r="W42" i="32"/>
  <c r="AD73" i="29"/>
  <c r="R54" i="34"/>
  <c r="D69" i="27"/>
  <c r="X63" i="32"/>
  <c r="AE85" i="31"/>
  <c r="AG37" i="35"/>
  <c r="U28" i="37"/>
  <c r="AN28" i="35"/>
  <c r="AC85" i="35"/>
  <c r="AB37" i="34"/>
  <c r="D70" i="34"/>
  <c r="AH73" i="38"/>
  <c r="N85" i="30"/>
  <c r="AM73" i="30"/>
  <c r="J42" i="34"/>
  <c r="N63" i="34"/>
  <c r="AC28" i="32"/>
  <c r="U73" i="31"/>
  <c r="N28" i="29"/>
  <c r="AH37" i="35"/>
  <c r="AH81" i="35" s="1"/>
  <c r="F28" i="38"/>
  <c r="AC85" i="36"/>
  <c r="L73" i="33"/>
  <c r="D68" i="35"/>
  <c r="E73" i="35"/>
  <c r="T73" i="35"/>
  <c r="Q85" i="34"/>
  <c r="W28" i="35"/>
  <c r="AN85" i="36"/>
  <c r="AC85" i="28"/>
  <c r="T73" i="29"/>
  <c r="H37" i="29"/>
  <c r="H81" i="29" s="1"/>
  <c r="H88" i="29" s="1"/>
  <c r="V42" i="36"/>
  <c r="AH54" i="31"/>
  <c r="AK28" i="31"/>
  <c r="N85" i="34"/>
  <c r="U85" i="35"/>
  <c r="N42" i="32"/>
  <c r="U63" i="39"/>
  <c r="X85" i="32"/>
  <c r="J28" i="34"/>
  <c r="L63" i="34"/>
  <c r="D19" i="36"/>
  <c r="AL73" i="33"/>
  <c r="D60" i="38"/>
  <c r="E63" i="38"/>
  <c r="AA63" i="31"/>
  <c r="AE85" i="34"/>
  <c r="N73" i="29"/>
  <c r="F54" i="34"/>
  <c r="W42" i="38"/>
  <c r="AA73" i="39"/>
  <c r="AH37" i="38"/>
  <c r="L37" i="37"/>
  <c r="AJ85" i="34"/>
  <c r="H63" i="35"/>
  <c r="AF54" i="39"/>
  <c r="M85" i="30"/>
  <c r="W85" i="30"/>
  <c r="D70" i="33"/>
  <c r="R73" i="36"/>
  <c r="AJ73" i="32"/>
  <c r="R37" i="30"/>
  <c r="W73" i="32"/>
  <c r="AH42" i="38"/>
  <c r="F54" i="33"/>
  <c r="P73" i="38"/>
  <c r="U42" i="34"/>
  <c r="AA73" i="30"/>
  <c r="AA42" i="32"/>
  <c r="G28" i="36"/>
  <c r="AB54" i="37"/>
  <c r="AF28" i="36"/>
  <c r="P37" i="32"/>
  <c r="P42" i="36"/>
  <c r="AG28" i="35"/>
  <c r="AB85" i="37"/>
  <c r="AK85" i="33"/>
  <c r="L54" i="35"/>
  <c r="V73" i="37"/>
  <c r="AC54" i="34"/>
  <c r="AB28" i="34"/>
  <c r="AJ42" i="35"/>
  <c r="AI37" i="27"/>
  <c r="AI81" i="27" s="1"/>
  <c r="AI88" i="27" s="1"/>
  <c r="P42" i="38"/>
  <c r="AL63" i="35"/>
  <c r="AL85" i="33"/>
  <c r="H54" i="32"/>
  <c r="X54" i="32"/>
  <c r="J42" i="33"/>
  <c r="D13" i="30"/>
  <c r="AI37" i="30"/>
  <c r="D69" i="28"/>
  <c r="X42" i="37"/>
  <c r="X28" i="32"/>
  <c r="AN37" i="29"/>
  <c r="AN81" i="29" s="1"/>
  <c r="AN88" i="29" s="1"/>
  <c r="V85" i="32"/>
  <c r="H63" i="22"/>
  <c r="Q37" i="38"/>
  <c r="AJ63" i="22"/>
  <c r="Z85" i="31"/>
  <c r="P73" i="34"/>
  <c r="U28" i="33"/>
  <c r="AG54" i="30"/>
  <c r="N73" i="30"/>
  <c r="AE54" i="31"/>
  <c r="AF28" i="34"/>
  <c r="V63" i="33"/>
  <c r="T85" i="34"/>
  <c r="X54" i="35"/>
  <c r="Z73" i="28"/>
  <c r="AK54" i="32"/>
  <c r="Y37" i="31"/>
  <c r="G54" i="31"/>
  <c r="I54" i="27"/>
  <c r="AG73" i="32"/>
  <c r="AN37" i="35"/>
  <c r="Z42" i="32"/>
  <c r="AK37" i="35"/>
  <c r="AC73" i="35"/>
  <c r="I54" i="36"/>
  <c r="Q73" i="34"/>
  <c r="AD42" i="35"/>
  <c r="AB28" i="37"/>
  <c r="G54" i="33"/>
  <c r="AD63" i="36"/>
  <c r="R28" i="36"/>
  <c r="AI85" i="32"/>
  <c r="X28" i="31"/>
  <c r="AM63" i="31"/>
  <c r="V28" i="35"/>
  <c r="D18" i="30"/>
  <c r="AD54" i="35"/>
  <c r="P54" i="31"/>
  <c r="D19" i="35"/>
  <c r="Y42" i="34"/>
  <c r="H28" i="28"/>
  <c r="AJ63" i="39"/>
  <c r="O63" i="34"/>
  <c r="T63" i="34"/>
  <c r="Z85" i="39"/>
  <c r="AB73" i="37"/>
  <c r="L85" i="32"/>
  <c r="K54" i="33"/>
  <c r="X73" i="37"/>
  <c r="F42" i="34"/>
  <c r="R73" i="37"/>
  <c r="G37" i="39"/>
  <c r="N28" i="35"/>
  <c r="L28" i="36"/>
  <c r="Q42" i="37"/>
  <c r="R73" i="23"/>
  <c r="AL42" i="23"/>
  <c r="L37" i="28"/>
  <c r="N54" i="35"/>
  <c r="D13" i="32"/>
  <c r="D69" i="30"/>
  <c r="AB54" i="32"/>
  <c r="I85" i="33"/>
  <c r="X63" i="31"/>
  <c r="X81" i="31" s="1"/>
  <c r="X88" i="31" s="1"/>
  <c r="V73" i="33"/>
  <c r="AM85" i="32"/>
  <c r="AE54" i="38"/>
  <c r="T63" i="38"/>
  <c r="R28" i="34"/>
  <c r="M37" i="38"/>
  <c r="P63" i="31"/>
  <c r="AA28" i="36"/>
  <c r="J37" i="38"/>
  <c r="AB63" i="33"/>
  <c r="I28" i="35"/>
  <c r="K37" i="36"/>
  <c r="W85" i="36"/>
  <c r="H63" i="31"/>
  <c r="AM63" i="35"/>
  <c r="AN63" i="32"/>
  <c r="AN81" i="32" s="1"/>
  <c r="AN88" i="32" s="1"/>
  <c r="D23" i="35"/>
  <c r="G42" i="33"/>
  <c r="E54" i="32"/>
  <c r="F85" i="30"/>
  <c r="N42" i="34"/>
  <c r="AI73" i="35"/>
  <c r="T42" i="36"/>
  <c r="AJ85" i="32"/>
  <c r="AN54" i="38"/>
  <c r="AK73" i="38"/>
  <c r="Y28" i="33"/>
  <c r="I85" i="38"/>
  <c r="H37" i="34"/>
  <c r="H73" i="34"/>
  <c r="S54" i="37"/>
  <c r="AD85" i="34"/>
  <c r="E63" i="33"/>
  <c r="D60" i="33"/>
  <c r="S85" i="37"/>
  <c r="AA63" i="35"/>
  <c r="AI37" i="37"/>
  <c r="AD42" i="39"/>
  <c r="D71" i="36"/>
  <c r="P28" i="38"/>
  <c r="U63" i="37"/>
  <c r="U73" i="33"/>
  <c r="S37" i="36"/>
  <c r="I37" i="38"/>
  <c r="AK63" i="37"/>
  <c r="N42" i="37"/>
  <c r="AM42" i="36"/>
  <c r="P54" i="37"/>
  <c r="H73" i="39"/>
  <c r="AB42" i="38"/>
  <c r="D70" i="35"/>
  <c r="W85" i="37"/>
  <c r="AM28" i="31"/>
  <c r="Z28" i="38"/>
  <c r="AB73" i="36"/>
  <c r="U37" i="36"/>
  <c r="AG85" i="37"/>
  <c r="R37" i="39"/>
  <c r="AL54" i="37"/>
  <c r="AM54" i="36"/>
  <c r="AG37" i="36"/>
  <c r="O28" i="37"/>
  <c r="Z63" i="34"/>
  <c r="N73" i="35"/>
  <c r="AC63" i="38"/>
  <c r="X63" i="38"/>
  <c r="P54" i="39"/>
  <c r="Q37" i="35"/>
  <c r="M85" i="35"/>
  <c r="T54" i="36"/>
  <c r="D26" i="38"/>
  <c r="AN42" i="36"/>
  <c r="U73" i="36"/>
  <c r="AK73" i="34"/>
  <c r="AL42" i="35"/>
  <c r="L73" i="39"/>
  <c r="AD28" i="39"/>
  <c r="V37" i="37"/>
  <c r="N54" i="33"/>
  <c r="AM37" i="38"/>
  <c r="G37" i="38"/>
  <c r="AA73" i="36"/>
  <c r="I54" i="34"/>
  <c r="D70" i="38"/>
  <c r="AL73" i="38"/>
  <c r="D16" i="35"/>
  <c r="AB37" i="37"/>
  <c r="AH85" i="38"/>
  <c r="AI37" i="35"/>
  <c r="AM28" i="38"/>
  <c r="AI63" i="36"/>
  <c r="AI85" i="36"/>
  <c r="P85" i="34"/>
  <c r="AF28" i="38"/>
  <c r="V54" i="37"/>
  <c r="AG37" i="38"/>
  <c r="S54" i="34"/>
  <c r="T73" i="37"/>
  <c r="D69" i="38"/>
  <c r="D22" i="33"/>
  <c r="AH73" i="36"/>
  <c r="AF73" i="31"/>
  <c r="W73" i="36"/>
  <c r="K73" i="38"/>
  <c r="AB42" i="31"/>
  <c r="R85" i="32"/>
  <c r="U54" i="34"/>
  <c r="P37" i="33"/>
  <c r="AM37" i="30"/>
  <c r="H73" i="33"/>
  <c r="AF54" i="31"/>
  <c r="V85" i="34"/>
  <c r="Y28" i="37"/>
  <c r="H85" i="37"/>
  <c r="X54" i="30"/>
  <c r="AJ85" i="39"/>
  <c r="J37" i="37"/>
  <c r="L42" i="36"/>
  <c r="AN42" i="38"/>
  <c r="X28" i="34"/>
  <c r="X81" i="34" s="1"/>
  <c r="X88" i="34" s="1"/>
  <c r="AB54" i="35"/>
  <c r="AM54" i="35"/>
  <c r="J54" i="34"/>
  <c r="AE54" i="33"/>
  <c r="AH37" i="36"/>
  <c r="AA37" i="31"/>
  <c r="F54" i="27"/>
  <c r="D14" i="32"/>
  <c r="I63" i="37"/>
  <c r="AI73" i="34"/>
  <c r="AD63" i="33"/>
  <c r="T63" i="37"/>
  <c r="W54" i="32"/>
  <c r="AC37" i="32"/>
  <c r="O37" i="36"/>
  <c r="AF63" i="34"/>
  <c r="F37" i="38"/>
  <c r="R63" i="36"/>
  <c r="D26" i="32"/>
  <c r="AH73" i="37"/>
  <c r="Y42" i="36"/>
  <c r="AM63" i="37"/>
  <c r="O85" i="37"/>
  <c r="I85" i="37"/>
  <c r="E54" i="34"/>
  <c r="W63" i="35"/>
  <c r="K73" i="32"/>
  <c r="G85" i="34"/>
  <c r="AE63" i="36"/>
  <c r="AG63" i="34"/>
  <c r="AL73" i="36"/>
  <c r="AF63" i="33"/>
  <c r="AL85" i="35"/>
  <c r="J54" i="39"/>
  <c r="AG37" i="37"/>
  <c r="AD73" i="34"/>
  <c r="I73" i="36"/>
  <c r="X73" i="39"/>
  <c r="AI37" i="34"/>
  <c r="X85" i="39"/>
  <c r="J73" i="39"/>
  <c r="AF37" i="35"/>
  <c r="M85" i="37"/>
  <c r="W37" i="36"/>
  <c r="AF73" i="37"/>
  <c r="AJ42" i="39"/>
  <c r="AD63" i="39"/>
  <c r="P73" i="35"/>
  <c r="H73" i="37"/>
  <c r="AH42" i="39"/>
  <c r="Q37" i="32"/>
  <c r="G63" i="34"/>
  <c r="E54" i="36"/>
  <c r="D48" i="36"/>
  <c r="N28" i="39"/>
  <c r="Y28" i="35"/>
  <c r="AH37" i="32"/>
  <c r="D20" i="34"/>
  <c r="Z54" i="34"/>
  <c r="N37" i="36"/>
  <c r="M28" i="34"/>
  <c r="D13" i="35"/>
  <c r="F37" i="35"/>
  <c r="AF42" i="36"/>
  <c r="AM37" i="35"/>
  <c r="X28" i="22"/>
  <c r="D22" i="37"/>
  <c r="AM73" i="37"/>
  <c r="AC28" i="35"/>
  <c r="X73" i="38"/>
  <c r="AK42" i="37"/>
  <c r="U37" i="35"/>
  <c r="U81" i="35" s="1"/>
  <c r="U88" i="35" s="1"/>
  <c r="M42" i="37"/>
  <c r="AM54" i="38"/>
  <c r="AE42" i="37"/>
  <c r="AD37" i="30"/>
  <c r="N73" i="37"/>
  <c r="Y63" i="38"/>
  <c r="T73" i="38"/>
  <c r="AG85" i="38"/>
  <c r="W28" i="38"/>
  <c r="D23" i="33"/>
  <c r="AN63" i="37"/>
  <c r="AD37" i="33"/>
  <c r="P28" i="32"/>
  <c r="O28" i="34"/>
  <c r="Z54" i="35"/>
  <c r="AF54" i="30"/>
  <c r="AJ63" i="34"/>
  <c r="AH42" i="36"/>
  <c r="AC73" i="39"/>
  <c r="H63" i="39"/>
  <c r="T37" i="29"/>
  <c r="Y37" i="33"/>
  <c r="AK54" i="31"/>
  <c r="AG63" i="27"/>
  <c r="AE63" i="33"/>
  <c r="AM73" i="36"/>
  <c r="AD42" i="36"/>
  <c r="S42" i="27"/>
  <c r="S81" i="27" s="1"/>
  <c r="S88" i="27" s="1"/>
  <c r="S73" i="39"/>
  <c r="L85" i="33"/>
  <c r="X28" i="36"/>
  <c r="Z42" i="35"/>
  <c r="D69" i="36"/>
  <c r="I54" i="33"/>
  <c r="O28" i="35"/>
  <c r="Z63" i="38"/>
  <c r="AE37" i="30"/>
  <c r="AH54" i="30"/>
  <c r="S73" i="34"/>
  <c r="T73" i="39"/>
  <c r="AB28" i="35"/>
  <c r="D25" i="33"/>
  <c r="AM85" i="35"/>
  <c r="U54" i="36"/>
  <c r="R63" i="39"/>
  <c r="O73" i="35"/>
  <c r="D71" i="38"/>
  <c r="AA54" i="37"/>
  <c r="M42" i="38"/>
  <c r="Q73" i="36"/>
  <c r="AJ28" i="38"/>
  <c r="K63" i="36"/>
  <c r="F73" i="37"/>
  <c r="K28" i="36"/>
  <c r="X54" i="37"/>
  <c r="K85" i="37"/>
  <c r="O54" i="38"/>
  <c r="D70" i="37"/>
  <c r="S28" i="37"/>
  <c r="AH42" i="31"/>
  <c r="H42" i="38"/>
  <c r="Y85" i="39"/>
  <c r="AF85" i="39"/>
  <c r="G54" i="32"/>
  <c r="AN54" i="33"/>
  <c r="Q73" i="39"/>
  <c r="P85" i="37"/>
  <c r="AA85" i="39"/>
  <c r="AM37" i="33"/>
  <c r="W73" i="37"/>
  <c r="J42" i="37"/>
  <c r="AD54" i="30"/>
  <c r="S37" i="37"/>
  <c r="AD73" i="35"/>
  <c r="E37" i="30"/>
  <c r="D33" i="30"/>
  <c r="J73" i="37"/>
  <c r="T63" i="36"/>
  <c r="F42" i="39"/>
  <c r="AG42" i="35"/>
  <c r="P73" i="37"/>
  <c r="AM42" i="30"/>
  <c r="D8" i="33"/>
  <c r="AD73" i="31"/>
  <c r="AM42" i="39"/>
  <c r="O54" i="35"/>
  <c r="U73" i="39"/>
  <c r="P37" i="34"/>
  <c r="AF37" i="36"/>
  <c r="AE63" i="35"/>
  <c r="Z73" i="37"/>
  <c r="J63" i="37"/>
  <c r="D34" i="34"/>
  <c r="AH63" i="39"/>
  <c r="S54" i="36"/>
  <c r="AE73" i="39"/>
  <c r="G63" i="32"/>
  <c r="O42" i="35"/>
  <c r="H63" i="37"/>
  <c r="AM28" i="34"/>
  <c r="Y37" i="38"/>
  <c r="T54" i="37"/>
  <c r="F42" i="35"/>
  <c r="W85" i="32"/>
  <c r="AH85" i="39"/>
  <c r="N85" i="39"/>
  <c r="U73" i="37"/>
  <c r="J85" i="38"/>
  <c r="H73" i="36"/>
  <c r="AG42" i="34"/>
  <c r="AN73" i="34"/>
  <c r="F54" i="37"/>
  <c r="AA54" i="32"/>
  <c r="AL63" i="38"/>
  <c r="P63" i="35"/>
  <c r="AA54" i="34"/>
  <c r="T37" i="39"/>
  <c r="I63" i="39"/>
  <c r="AG73" i="33"/>
  <c r="AD37" i="38"/>
  <c r="AL73" i="32"/>
  <c r="AK37" i="37"/>
  <c r="AL63" i="37"/>
  <c r="R63" i="38"/>
  <c r="M63" i="34"/>
  <c r="AE73" i="37"/>
  <c r="E63" i="39"/>
  <c r="D60" i="39"/>
  <c r="M42" i="39"/>
  <c r="V85" i="36"/>
  <c r="D22" i="38"/>
  <c r="AM85" i="36"/>
  <c r="H37" i="38"/>
  <c r="AK73" i="33"/>
  <c r="H28" i="33"/>
  <c r="AH85" i="35"/>
  <c r="M28" i="32"/>
  <c r="Y73" i="38"/>
  <c r="AJ73" i="38"/>
  <c r="S37" i="34"/>
  <c r="G73" i="36"/>
  <c r="AA42" i="34"/>
  <c r="W73" i="34"/>
  <c r="Y63" i="39"/>
  <c r="J73" i="36"/>
  <c r="AN63" i="35"/>
  <c r="K54" i="37"/>
  <c r="AG42" i="39"/>
  <c r="I42" i="35"/>
  <c r="F54" i="32"/>
  <c r="D9" i="35"/>
  <c r="S63" i="36"/>
  <c r="G54" i="38"/>
  <c r="N42" i="39"/>
  <c r="Y73" i="37"/>
  <c r="W42" i="37"/>
  <c r="N63" i="39"/>
  <c r="J37" i="39"/>
  <c r="U37" i="34"/>
  <c r="AB42" i="37"/>
  <c r="N54" i="37"/>
  <c r="X85" i="36"/>
  <c r="AC63" i="36"/>
  <c r="AF63" i="39"/>
  <c r="AF81" i="39" s="1"/>
  <c r="AF88" i="39" s="1"/>
  <c r="L54" i="37"/>
  <c r="D16" i="39"/>
  <c r="AH42" i="37"/>
  <c r="K28" i="38"/>
  <c r="J42" i="39"/>
  <c r="AM73" i="33"/>
  <c r="AJ54" i="36"/>
  <c r="P42" i="34"/>
  <c r="W85" i="39"/>
  <c r="G37" i="35"/>
  <c r="AA42" i="39"/>
  <c r="AI54" i="34"/>
  <c r="X28" i="39"/>
  <c r="L63" i="36"/>
  <c r="H54" i="38"/>
  <c r="AG73" i="39"/>
  <c r="E73" i="38"/>
  <c r="D68" i="38"/>
  <c r="AE28" i="37"/>
  <c r="L28" i="37"/>
  <c r="L81" i="37" s="1"/>
  <c r="L88" i="37" s="1"/>
  <c r="H28" i="38"/>
  <c r="AG73" i="37"/>
  <c r="Z37" i="37"/>
  <c r="T42" i="38"/>
  <c r="AK54" i="39"/>
  <c r="H54" i="33"/>
  <c r="L73" i="34"/>
  <c r="T37" i="36"/>
  <c r="Q73" i="38"/>
  <c r="AC54" i="38"/>
  <c r="V54" i="38"/>
  <c r="G28" i="32"/>
  <c r="G81" i="32" s="1"/>
  <c r="G88" i="32" s="1"/>
  <c r="T73" i="32"/>
  <c r="AF85" i="37"/>
  <c r="X73" i="36"/>
  <c r="AA54" i="39"/>
  <c r="D21" i="32"/>
  <c r="AE54" i="35"/>
  <c r="J54" i="33"/>
  <c r="AL54" i="35"/>
  <c r="AL81" i="35" s="1"/>
  <c r="AL88" i="35" s="1"/>
  <c r="K54" i="38"/>
  <c r="AE28" i="34"/>
  <c r="AJ54" i="33"/>
  <c r="N54" i="38"/>
  <c r="AC54" i="33"/>
  <c r="D18" i="34"/>
  <c r="AM63" i="38"/>
  <c r="AN73" i="35"/>
  <c r="U42" i="36"/>
  <c r="AB73" i="35"/>
  <c r="AD28" i="37"/>
  <c r="J54" i="35"/>
  <c r="J81" i="35" s="1"/>
  <c r="J88" i="35" s="1"/>
  <c r="AE54" i="36"/>
  <c r="AK63" i="35"/>
  <c r="AK37" i="33"/>
  <c r="H85" i="38"/>
  <c r="G63" i="37"/>
  <c r="K37" i="39"/>
  <c r="AM85" i="39"/>
  <c r="F37" i="31"/>
  <c r="K73" i="37"/>
  <c r="Z85" i="34"/>
  <c r="H85" i="35"/>
  <c r="D18" i="28"/>
  <c r="D17" i="39"/>
  <c r="H42" i="39"/>
  <c r="AM42" i="35"/>
  <c r="G73" i="38"/>
  <c r="W37" i="39"/>
  <c r="X37" i="39"/>
  <c r="D9" i="37"/>
  <c r="D60" i="35"/>
  <c r="E63" i="35"/>
  <c r="F73" i="36"/>
  <c r="Z42" i="36"/>
  <c r="M42" i="35"/>
  <c r="M54" i="35"/>
  <c r="Y73" i="35"/>
  <c r="G73" i="34"/>
  <c r="T37" i="37"/>
  <c r="T81" i="37" s="1"/>
  <c r="R54" i="36"/>
  <c r="Z42" i="39"/>
  <c r="N73" i="36"/>
  <c r="L85" i="38"/>
  <c r="Z63" i="39"/>
  <c r="Y37" i="35"/>
  <c r="U63" i="38"/>
  <c r="K63" i="37"/>
  <c r="AF42" i="37"/>
  <c r="U85" i="36"/>
  <c r="W42" i="35"/>
  <c r="AB42" i="39"/>
  <c r="J28" i="35"/>
  <c r="U54" i="35"/>
  <c r="AL73" i="39"/>
  <c r="AG63" i="36"/>
  <c r="D13" i="37"/>
  <c r="T28" i="37"/>
  <c r="Y63" i="32"/>
  <c r="AN63" i="34"/>
  <c r="AJ63" i="36"/>
  <c r="X54" i="36"/>
  <c r="F42" i="36"/>
  <c r="T42" i="39"/>
  <c r="U37" i="39"/>
  <c r="W63" i="37"/>
  <c r="D14" i="36"/>
  <c r="D25" i="34"/>
  <c r="D25" i="37"/>
  <c r="L85" i="36"/>
  <c r="H37" i="35"/>
  <c r="K63" i="39"/>
  <c r="AI42" i="34"/>
  <c r="V73" i="39"/>
  <c r="F54" i="38"/>
  <c r="AA42" i="36"/>
  <c r="U28" i="28"/>
  <c r="U54" i="38"/>
  <c r="O63" i="35"/>
  <c r="AB54" i="36"/>
  <c r="AC85" i="39"/>
  <c r="O42" i="38"/>
  <c r="H28" i="36"/>
  <c r="D18" i="38"/>
  <c r="D24" i="36"/>
  <c r="K54" i="39"/>
  <c r="I37" i="39"/>
  <c r="AH73" i="32"/>
  <c r="AE73" i="36"/>
  <c r="T54" i="33"/>
  <c r="AN54" i="37"/>
  <c r="E54" i="30"/>
  <c r="D54" i="30" s="1"/>
  <c r="D48" i="30"/>
  <c r="AJ28" i="34"/>
  <c r="F73" i="28"/>
  <c r="V54" i="36"/>
  <c r="AE85" i="36"/>
  <c r="G54" i="34"/>
  <c r="AJ85" i="37"/>
  <c r="AK42" i="38"/>
  <c r="D8" i="34"/>
  <c r="P28" i="37"/>
  <c r="N54" i="34"/>
  <c r="E54" i="39"/>
  <c r="AE63" i="39"/>
  <c r="D24" i="39"/>
  <c r="T42" i="35"/>
  <c r="I63" i="36"/>
  <c r="R28" i="35"/>
  <c r="T28" i="36"/>
  <c r="Z73" i="36"/>
  <c r="R54" i="38"/>
  <c r="I28" i="30"/>
  <c r="AE85" i="39"/>
  <c r="X85" i="38"/>
  <c r="V54" i="35"/>
  <c r="V81" i="35" s="1"/>
  <c r="V88" i="35" s="1"/>
  <c r="AA54" i="35"/>
  <c r="I85" i="34"/>
  <c r="AM54" i="33"/>
  <c r="AK85" i="39"/>
  <c r="J73" i="38"/>
  <c r="AC42" i="36"/>
  <c r="AB28" i="36"/>
  <c r="E42" i="35"/>
  <c r="D39" i="35"/>
  <c r="S63" i="38"/>
  <c r="Q85" i="38"/>
  <c r="AK54" i="37"/>
  <c r="AK81" i="37" s="1"/>
  <c r="AK88" i="37" s="1"/>
  <c r="K63" i="35"/>
  <c r="D17" i="27"/>
  <c r="Z54" i="39"/>
  <c r="F37" i="37"/>
  <c r="AL63" i="36"/>
  <c r="F37" i="36"/>
  <c r="D18" i="36"/>
  <c r="R37" i="37"/>
  <c r="AG63" i="38"/>
  <c r="D17" i="37"/>
  <c r="AD42" i="37"/>
  <c r="V85" i="37"/>
  <c r="AL42" i="39"/>
  <c r="D34" i="36"/>
  <c r="AD85" i="38"/>
  <c r="U42" i="37"/>
  <c r="AG73" i="38"/>
  <c r="G28" i="38"/>
  <c r="I28" i="37"/>
  <c r="S63" i="34"/>
  <c r="X37" i="37"/>
  <c r="AA63" i="39"/>
  <c r="AC42" i="35"/>
  <c r="AI73" i="37"/>
  <c r="G54" i="39"/>
  <c r="W54" i="36"/>
  <c r="Q28" i="35"/>
  <c r="G37" i="36"/>
  <c r="G81" i="36" s="1"/>
  <c r="W63" i="39"/>
  <c r="AB85" i="36"/>
  <c r="Y42" i="37"/>
  <c r="Y54" i="37"/>
  <c r="D9" i="36"/>
  <c r="G42" i="36"/>
  <c r="X85" i="37"/>
  <c r="AI54" i="36"/>
  <c r="D14" i="37"/>
  <c r="M85" i="36"/>
  <c r="J85" i="37"/>
  <c r="S42" i="38"/>
  <c r="AI73" i="39"/>
  <c r="Q42" i="34"/>
  <c r="AL28" i="38"/>
  <c r="AL28" i="34"/>
  <c r="AL81" i="34" s="1"/>
  <c r="AL88" i="34" s="1"/>
  <c r="F85" i="36"/>
  <c r="O73" i="36"/>
  <c r="AJ42" i="34"/>
  <c r="E54" i="37"/>
  <c r="AF63" i="37"/>
  <c r="AK28" i="37"/>
  <c r="O73" i="38"/>
  <c r="D40" i="36"/>
  <c r="AE42" i="38"/>
  <c r="AC63" i="37"/>
  <c r="O85" i="36"/>
  <c r="P42" i="37"/>
  <c r="P81" i="37" s="1"/>
  <c r="P88" i="37" s="1"/>
  <c r="W54" i="39"/>
  <c r="M63" i="37"/>
  <c r="N28" i="30"/>
  <c r="N81" i="30" s="1"/>
  <c r="N88" i="30" s="1"/>
  <c r="AG63" i="37"/>
  <c r="AA28" i="39"/>
  <c r="AG63" i="39"/>
  <c r="Q73" i="32"/>
  <c r="AI63" i="34"/>
  <c r="N54" i="32"/>
  <c r="AK42" i="33"/>
  <c r="AC42" i="37"/>
  <c r="AL28" i="37"/>
  <c r="O28" i="38"/>
  <c r="Z28" i="37"/>
  <c r="T73" i="36"/>
  <c r="AA37" i="38"/>
  <c r="AG63" i="35"/>
  <c r="H28" i="34"/>
  <c r="AB37" i="36"/>
  <c r="K37" i="37"/>
  <c r="K81" i="37" s="1"/>
  <c r="K88" i="37" s="1"/>
  <c r="W73" i="38"/>
  <c r="AC63" i="39"/>
  <c r="Y85" i="36"/>
  <c r="Q28" i="37"/>
  <c r="AF42" i="39"/>
  <c r="F28" i="35"/>
  <c r="Y63" i="37"/>
  <c r="AK28" i="35"/>
  <c r="J73" i="35"/>
  <c r="AH85" i="37"/>
  <c r="S73" i="37"/>
  <c r="AK42" i="35"/>
  <c r="AD63" i="35"/>
  <c r="L54" i="32"/>
  <c r="V28" i="37"/>
  <c r="D69" i="35"/>
  <c r="AK28" i="28"/>
  <c r="AE37" i="35"/>
  <c r="H54" i="37"/>
  <c r="AC37" i="35"/>
  <c r="F63" i="38"/>
  <c r="Z37" i="36"/>
  <c r="AI37" i="38"/>
  <c r="D15" i="37"/>
  <c r="V37" i="35"/>
  <c r="W85" i="33"/>
  <c r="D16" i="36"/>
  <c r="M42" i="34"/>
  <c r="M81" i="34" s="1"/>
  <c r="M88" i="34" s="1"/>
  <c r="N37" i="38"/>
  <c r="Z63" i="37"/>
  <c r="Y63" i="35"/>
  <c r="U63" i="34"/>
  <c r="AD54" i="39"/>
  <c r="P42" i="35"/>
  <c r="AC54" i="36"/>
  <c r="AM73" i="34"/>
  <c r="AE73" i="35"/>
  <c r="K42" i="37"/>
  <c r="P63" i="39"/>
  <c r="N28" i="32"/>
  <c r="AL73" i="35"/>
  <c r="X42" i="38"/>
  <c r="AI28" i="35"/>
  <c r="AL54" i="39"/>
  <c r="AL81" i="39" s="1"/>
  <c r="AL88" i="39" s="1"/>
  <c r="AD54" i="36"/>
  <c r="S85" i="38"/>
  <c r="N54" i="36"/>
  <c r="H85" i="39"/>
  <c r="S37" i="38"/>
  <c r="AF42" i="35"/>
  <c r="Y42" i="39"/>
  <c r="D34" i="37"/>
  <c r="K73" i="36"/>
  <c r="AL37" i="34"/>
  <c r="AD73" i="36"/>
  <c r="AE28" i="38"/>
  <c r="AC54" i="39"/>
  <c r="P28" i="22"/>
  <c r="Q28" i="39"/>
  <c r="I73" i="38"/>
  <c r="Q37" i="37"/>
  <c r="G54" i="37"/>
  <c r="R42" i="36"/>
  <c r="AC42" i="39"/>
  <c r="H42" i="37"/>
  <c r="D33" i="37"/>
  <c r="E37" i="37"/>
  <c r="M37" i="39"/>
  <c r="Z85" i="37"/>
  <c r="M73" i="39"/>
  <c r="L54" i="38"/>
  <c r="Q54" i="36"/>
  <c r="AI73" i="38"/>
  <c r="U54" i="39"/>
  <c r="M73" i="34"/>
  <c r="AA63" i="38"/>
  <c r="AB42" i="34"/>
  <c r="D26" i="33"/>
  <c r="AA85" i="37"/>
  <c r="AM73" i="38"/>
  <c r="Y85" i="37"/>
  <c r="N63" i="38"/>
  <c r="D9" i="39"/>
  <c r="D34" i="38"/>
  <c r="AE37" i="34"/>
  <c r="G37" i="31"/>
  <c r="F54" i="39"/>
  <c r="AH37" i="39"/>
  <c r="T63" i="39"/>
  <c r="D71" i="37"/>
  <c r="AL54" i="36"/>
  <c r="AI63" i="38"/>
  <c r="AK85" i="37"/>
  <c r="U63" i="33"/>
  <c r="G73" i="39"/>
  <c r="W37" i="35"/>
  <c r="M37" i="34"/>
  <c r="D16" i="34"/>
  <c r="F73" i="35"/>
  <c r="AA63" i="36"/>
  <c r="AM28" i="36"/>
  <c r="D25" i="38"/>
  <c r="S42" i="37"/>
  <c r="D19" i="37"/>
  <c r="O37" i="37"/>
  <c r="D18" i="39"/>
  <c r="V85" i="38"/>
  <c r="Y54" i="36"/>
  <c r="H63" i="38"/>
  <c r="P28" i="35"/>
  <c r="AF54" i="36"/>
  <c r="Q42" i="38"/>
  <c r="AL63" i="39"/>
  <c r="I42" i="37"/>
  <c r="H54" i="36"/>
  <c r="AI63" i="39"/>
  <c r="J63" i="38"/>
  <c r="I42" i="38"/>
  <c r="Y73" i="36"/>
  <c r="D33" i="39"/>
  <c r="E37" i="39"/>
  <c r="L42" i="37"/>
  <c r="AH63" i="38"/>
  <c r="AB63" i="38"/>
  <c r="AB81" i="38" s="1"/>
  <c r="AB88" i="38" s="1"/>
  <c r="V42" i="37"/>
  <c r="AD63" i="38"/>
  <c r="N73" i="39"/>
  <c r="AB63" i="37"/>
  <c r="F28" i="30"/>
  <c r="V63" i="37"/>
  <c r="N37" i="39"/>
  <c r="N28" i="27"/>
  <c r="N81" i="27" s="1"/>
  <c r="N88" i="27" s="1"/>
  <c r="AC73" i="38"/>
  <c r="F28" i="31"/>
  <c r="X28" i="23"/>
  <c r="X81" i="23" s="1"/>
  <c r="X88" i="23" s="1"/>
  <c r="V73" i="38"/>
  <c r="E73" i="37"/>
  <c r="D68" i="37"/>
  <c r="AA42" i="38"/>
  <c r="M54" i="37"/>
  <c r="AN85" i="33"/>
  <c r="AA28" i="33"/>
  <c r="V37" i="38"/>
  <c r="T28" i="35"/>
  <c r="T81" i="35" s="1"/>
  <c r="T88" i="35" s="1"/>
  <c r="AH73" i="34"/>
  <c r="S85" i="39"/>
  <c r="S42" i="39"/>
  <c r="AH54" i="38"/>
  <c r="AJ42" i="37"/>
  <c r="N37" i="35"/>
  <c r="AA54" i="36"/>
  <c r="O73" i="37"/>
  <c r="AF85" i="36"/>
  <c r="V37" i="32"/>
  <c r="AJ42" i="38"/>
  <c r="AI37" i="39"/>
  <c r="H28" i="39"/>
  <c r="U85" i="34"/>
  <c r="Y73" i="39"/>
  <c r="AJ37" i="38"/>
  <c r="S28" i="39"/>
  <c r="T54" i="38"/>
  <c r="T37" i="38"/>
  <c r="D20" i="27"/>
  <c r="N73" i="38"/>
  <c r="AF85" i="38"/>
  <c r="AG28" i="27"/>
  <c r="AC73" i="37"/>
  <c r="AC81" i="37" s="1"/>
  <c r="AC88" i="37" s="1"/>
  <c r="R28" i="27"/>
  <c r="AF42" i="34"/>
  <c r="AN85" i="35"/>
  <c r="AN28" i="36"/>
  <c r="AN81" i="36" s="1"/>
  <c r="AN88" i="36" s="1"/>
  <c r="X28" i="28"/>
  <c r="P37" i="39"/>
  <c r="AA73" i="38"/>
  <c r="AD28" i="38"/>
  <c r="F28" i="39"/>
  <c r="AI54" i="35"/>
  <c r="D24" i="37"/>
  <c r="P85" i="36"/>
  <c r="N42" i="38"/>
  <c r="AK73" i="39"/>
  <c r="P37" i="38"/>
  <c r="H42" i="34"/>
  <c r="H81" i="34" s="1"/>
  <c r="H88" i="34" s="1"/>
  <c r="P37" i="37"/>
  <c r="W54" i="38"/>
  <c r="AM85" i="37"/>
  <c r="Y54" i="38"/>
  <c r="Y81" i="38" s="1"/>
  <c r="Y88" i="38" s="1"/>
  <c r="AA54" i="38"/>
  <c r="Q28" i="27"/>
  <c r="Q85" i="37"/>
  <c r="F28" i="37"/>
  <c r="L54" i="39"/>
  <c r="V28" i="27"/>
  <c r="M54" i="38"/>
  <c r="AG85" i="39"/>
  <c r="AC37" i="36"/>
  <c r="AL37" i="37"/>
  <c r="AD85" i="36"/>
  <c r="G63" i="38"/>
  <c r="G81" i="38" s="1"/>
  <c r="G88" i="38" s="1"/>
  <c r="AL54" i="32"/>
  <c r="AN63" i="39"/>
  <c r="O63" i="38"/>
  <c r="AF37" i="38"/>
  <c r="U54" i="37"/>
  <c r="M73" i="38"/>
  <c r="I73" i="37"/>
  <c r="X28" i="38"/>
  <c r="X81" i="38" s="1"/>
  <c r="X88" i="38" s="1"/>
  <c r="P42" i="39"/>
  <c r="AL37" i="39"/>
  <c r="AL42" i="36"/>
  <c r="AJ73" i="35"/>
  <c r="T37" i="22"/>
  <c r="AB85" i="35"/>
  <c r="V73" i="36"/>
  <c r="Q73" i="35"/>
  <c r="J42" i="35"/>
  <c r="AB37" i="39"/>
  <c r="AA28" i="35"/>
  <c r="H73" i="38"/>
  <c r="H81" i="38" s="1"/>
  <c r="H88" i="38" s="1"/>
  <c r="AA28" i="38"/>
  <c r="AG73" i="36"/>
  <c r="U37" i="38"/>
  <c r="AB63" i="39"/>
  <c r="D22" i="34"/>
  <c r="AJ54" i="37"/>
  <c r="P37" i="35"/>
  <c r="F42" i="38"/>
  <c r="F81" i="38" s="1"/>
  <c r="F88" i="38" s="1"/>
  <c r="E63" i="36"/>
  <c r="D60" i="36"/>
  <c r="D8" i="35"/>
  <c r="N37" i="34"/>
  <c r="D24" i="38"/>
  <c r="R63" i="37"/>
  <c r="AK42" i="39"/>
  <c r="Z42" i="38"/>
  <c r="AA63" i="37"/>
  <c r="AH54" i="36"/>
  <c r="AJ73" i="34"/>
  <c r="AJ73" i="36"/>
  <c r="AM85" i="38"/>
  <c r="R73" i="38"/>
  <c r="AA85" i="38"/>
  <c r="D22" i="35"/>
  <c r="AN63" i="38"/>
  <c r="AE85" i="37"/>
  <c r="AB54" i="39"/>
  <c r="Z73" i="38"/>
  <c r="AL54" i="38"/>
  <c r="AL73" i="37"/>
  <c r="S73" i="38"/>
  <c r="G85" i="37"/>
  <c r="H37" i="36"/>
  <c r="G85" i="39"/>
  <c r="L28" i="38"/>
  <c r="AM73" i="39"/>
  <c r="Z73" i="35"/>
  <c r="Z63" i="36"/>
  <c r="I42" i="36"/>
  <c r="AD37" i="26"/>
  <c r="L28" i="33"/>
  <c r="D71" i="39"/>
  <c r="AM42" i="38"/>
  <c r="AC28" i="39"/>
  <c r="AC81" i="39" s="1"/>
  <c r="AC88" i="39" s="1"/>
  <c r="I63" i="38"/>
  <c r="Z73" i="39"/>
  <c r="AJ37" i="39"/>
  <c r="AF63" i="38"/>
  <c r="AH28" i="27"/>
  <c r="M28" i="29"/>
  <c r="AH28" i="39"/>
  <c r="K42" i="35"/>
  <c r="AK73" i="37"/>
  <c r="AJ54" i="38"/>
  <c r="S73" i="35"/>
  <c r="AK37" i="39"/>
  <c r="P73" i="36"/>
  <c r="AF54" i="37"/>
  <c r="AE85" i="38"/>
  <c r="AF42" i="38"/>
  <c r="E42" i="38"/>
  <c r="Y28" i="39"/>
  <c r="K63" i="38"/>
  <c r="S28" i="38"/>
  <c r="V28" i="26"/>
  <c r="H37" i="37"/>
  <c r="Z54" i="37"/>
  <c r="U28" i="27"/>
  <c r="U81" i="27" s="1"/>
  <c r="U88" i="27" s="1"/>
  <c r="N85" i="37"/>
  <c r="AH63" i="37"/>
  <c r="AI28" i="30"/>
  <c r="V37" i="28"/>
  <c r="V81" i="28" s="1"/>
  <c r="V88" i="28" s="1"/>
  <c r="M28" i="27"/>
  <c r="K28" i="30"/>
  <c r="AK63" i="34"/>
  <c r="T85" i="38"/>
  <c r="AB54" i="38"/>
  <c r="E42" i="37"/>
  <c r="O42" i="36"/>
  <c r="D19" i="39"/>
  <c r="AB28" i="32"/>
  <c r="D22" i="39"/>
  <c r="L28" i="34"/>
  <c r="N28" i="34"/>
  <c r="N81" i="34" s="1"/>
  <c r="N88" i="34" s="1"/>
  <c r="X37" i="32"/>
  <c r="H37" i="32"/>
  <c r="AD28" i="31"/>
  <c r="V28" i="31"/>
  <c r="V81" i="31" s="1"/>
  <c r="V88" i="31" s="1"/>
  <c r="AD54" i="33"/>
  <c r="F73" i="39"/>
  <c r="R85" i="39"/>
  <c r="I54" i="35"/>
  <c r="AL28" i="39"/>
  <c r="I42" i="39"/>
  <c r="Z42" i="34"/>
  <c r="D69" i="37"/>
  <c r="AA85" i="34"/>
  <c r="P37" i="36"/>
  <c r="S42" i="36"/>
  <c r="AE37" i="39"/>
  <c r="L63" i="35"/>
  <c r="D14" i="39"/>
  <c r="AH28" i="31"/>
  <c r="M42" i="36"/>
  <c r="D21" i="39"/>
  <c r="I54" i="39"/>
  <c r="AL37" i="38"/>
  <c r="AL81" i="38" s="1"/>
  <c r="W28" i="37"/>
  <c r="W81" i="37" s="1"/>
  <c r="W88" i="37" s="1"/>
  <c r="AF28" i="37"/>
  <c r="X37" i="38"/>
  <c r="D15" i="39"/>
  <c r="P85" i="39"/>
  <c r="AE37" i="36"/>
  <c r="W85" i="38"/>
  <c r="O28" i="36"/>
  <c r="V63" i="38"/>
  <c r="R54" i="39"/>
  <c r="M37" i="37"/>
  <c r="U37" i="37"/>
  <c r="R42" i="28"/>
  <c r="R81" i="28" s="1"/>
  <c r="R88" i="28" s="1"/>
  <c r="AL28" i="28"/>
  <c r="AM54" i="39"/>
  <c r="U85" i="37"/>
  <c r="L28" i="32"/>
  <c r="L81" i="32" s="1"/>
  <c r="L88" i="32" s="1"/>
  <c r="AM63" i="39"/>
  <c r="J63" i="39"/>
  <c r="D19" i="27"/>
  <c r="D15" i="32"/>
  <c r="K85" i="39"/>
  <c r="P28" i="39"/>
  <c r="U42" i="38"/>
  <c r="Z28" i="39"/>
  <c r="T28" i="33"/>
  <c r="F73" i="38"/>
  <c r="S63" i="39"/>
  <c r="AC37" i="22"/>
  <c r="AC81" i="22" s="1"/>
  <c r="AC88" i="22" s="1"/>
  <c r="D9" i="38"/>
  <c r="E37" i="32"/>
  <c r="D33" i="32"/>
  <c r="AA37" i="39"/>
  <c r="AA81" i="39" s="1"/>
  <c r="AA88" i="39" s="1"/>
  <c r="L37" i="36"/>
  <c r="AM28" i="29"/>
  <c r="AD42" i="38"/>
  <c r="Z37" i="39"/>
  <c r="O63" i="36"/>
  <c r="K42" i="39"/>
  <c r="E73" i="34"/>
  <c r="D68" i="34"/>
  <c r="V54" i="39"/>
  <c r="AM42" i="37"/>
  <c r="F54" i="35"/>
  <c r="J54" i="38"/>
  <c r="G73" i="28"/>
  <c r="W54" i="37"/>
  <c r="N37" i="32"/>
  <c r="AJ28" i="37"/>
  <c r="AJ81" i="37" s="1"/>
  <c r="AJ88" i="37" s="1"/>
  <c r="AC28" i="34"/>
  <c r="O42" i="39"/>
  <c r="W37" i="38"/>
  <c r="G42" i="37"/>
  <c r="I37" i="36"/>
  <c r="AG54" i="39"/>
  <c r="AK63" i="38"/>
  <c r="G42" i="31"/>
  <c r="AC85" i="38"/>
  <c r="AE37" i="38"/>
  <c r="AD73" i="38"/>
  <c r="T28" i="30"/>
  <c r="T81" i="30" s="1"/>
  <c r="T88" i="30" s="1"/>
  <c r="I28" i="39"/>
  <c r="AL85" i="38"/>
  <c r="Y85" i="38"/>
  <c r="AJ63" i="38"/>
  <c r="P54" i="36"/>
  <c r="V28" i="39"/>
  <c r="G85" i="36"/>
  <c r="AH54" i="39"/>
  <c r="AL28" i="31"/>
  <c r="N28" i="38"/>
  <c r="P54" i="38"/>
  <c r="L73" i="38"/>
  <c r="N28" i="37"/>
  <c r="M63" i="38"/>
  <c r="D9" i="32"/>
  <c r="AD28" i="30"/>
  <c r="AD81" i="30" s="1"/>
  <c r="AD88" i="30" s="1"/>
  <c r="D20" i="35"/>
  <c r="AD28" i="32"/>
  <c r="F63" i="37"/>
  <c r="I73" i="39"/>
  <c r="I81" i="39" s="1"/>
  <c r="I88" i="39" s="1"/>
  <c r="AM28" i="30"/>
  <c r="O42" i="31"/>
  <c r="M28" i="37"/>
  <c r="D34" i="39"/>
  <c r="S54" i="39"/>
  <c r="M54" i="39"/>
  <c r="T54" i="27"/>
  <c r="AN28" i="28"/>
  <c r="AN81" i="28" s="1"/>
  <c r="AN88" i="28" s="1"/>
  <c r="G63" i="39"/>
  <c r="U85" i="39"/>
  <c r="AD63" i="37"/>
  <c r="D21" i="38"/>
  <c r="J28" i="37"/>
  <c r="V28" i="28"/>
  <c r="AJ28" i="29"/>
  <c r="AJ81" i="29" s="1"/>
  <c r="AJ88" i="29" s="1"/>
  <c r="O73" i="39"/>
  <c r="G73" i="37"/>
  <c r="J54" i="37"/>
  <c r="AL37" i="32"/>
  <c r="X63" i="39"/>
  <c r="AK37" i="38"/>
  <c r="J42" i="36"/>
  <c r="G28" i="35"/>
  <c r="D18" i="35"/>
  <c r="T85" i="37"/>
  <c r="N85" i="36"/>
  <c r="AH73" i="39"/>
  <c r="J85" i="39"/>
  <c r="L42" i="38"/>
  <c r="F85" i="38"/>
  <c r="F63" i="35"/>
  <c r="V28" i="34"/>
  <c r="V81" i="34" s="1"/>
  <c r="V88" i="34" s="1"/>
  <c r="O63" i="37"/>
  <c r="AF37" i="37"/>
  <c r="AN54" i="39"/>
  <c r="R42" i="38"/>
  <c r="R81" i="38" s="1"/>
  <c r="R88" i="38" s="1"/>
  <c r="R42" i="39"/>
  <c r="W73" i="39"/>
  <c r="L73" i="36"/>
  <c r="L81" i="36" s="1"/>
  <c r="L88" i="36" s="1"/>
  <c r="Q54" i="39"/>
  <c r="T28" i="32"/>
  <c r="J28" i="38"/>
  <c r="T28" i="26"/>
  <c r="AN37" i="34"/>
  <c r="AN81" i="34" s="1"/>
  <c r="AN88" i="34" s="1"/>
  <c r="AL28" i="27"/>
  <c r="AD85" i="37"/>
  <c r="D14" i="38"/>
  <c r="AN37" i="37"/>
  <c r="Y37" i="37"/>
  <c r="L28" i="39"/>
  <c r="S63" i="37"/>
  <c r="S81" i="37" s="1"/>
  <c r="S88" i="37" s="1"/>
  <c r="Y28" i="30"/>
  <c r="Y81" i="30" s="1"/>
  <c r="Y88" i="30" s="1"/>
  <c r="AF28" i="28"/>
  <c r="O37" i="39"/>
  <c r="AL42" i="37"/>
  <c r="W28" i="31"/>
  <c r="W81" i="31" s="1"/>
  <c r="W88" i="31" s="1"/>
  <c r="AN73" i="38"/>
  <c r="AE28" i="31"/>
  <c r="Q42" i="39"/>
  <c r="W28" i="33"/>
  <c r="W81" i="33" s="1"/>
  <c r="W88" i="33" s="1"/>
  <c r="D15" i="36"/>
  <c r="Z28" i="32"/>
  <c r="Q28" i="38"/>
  <c r="O54" i="39"/>
  <c r="O81" i="39" s="1"/>
  <c r="O88" i="39" s="1"/>
  <c r="AJ85" i="38"/>
  <c r="D20" i="36"/>
  <c r="L37" i="39"/>
  <c r="AG54" i="38"/>
  <c r="Q85" i="39"/>
  <c r="M73" i="36"/>
  <c r="D16" i="29"/>
  <c r="K28" i="39"/>
  <c r="K81" i="39" s="1"/>
  <c r="K88" i="39" s="1"/>
  <c r="D20" i="39"/>
  <c r="Z37" i="38"/>
  <c r="D8" i="27"/>
  <c r="J28" i="39"/>
  <c r="J81" i="39" s="1"/>
  <c r="J88" i="39" s="1"/>
  <c r="Q37" i="36"/>
  <c r="F28" i="27"/>
  <c r="J28" i="27"/>
  <c r="Q37" i="39"/>
  <c r="D16" i="38"/>
  <c r="Z42" i="37"/>
  <c r="O85" i="39"/>
  <c r="D16" i="32"/>
  <c r="O63" i="39"/>
  <c r="R73" i="39"/>
  <c r="I28" i="34"/>
  <c r="AC28" i="27"/>
  <c r="AC81" i="27" s="1"/>
  <c r="AC88" i="27" s="1"/>
  <c r="Z63" i="33"/>
  <c r="R37" i="38"/>
  <c r="D21" i="26"/>
  <c r="D16" i="37"/>
  <c r="X54" i="38"/>
  <c r="N28" i="28"/>
  <c r="F28" i="36"/>
  <c r="AM54" i="37"/>
  <c r="AM81" i="37" s="1"/>
  <c r="AM88" i="37" s="1"/>
  <c r="R85" i="37"/>
  <c r="AG28" i="36"/>
  <c r="D23" i="37"/>
  <c r="AJ73" i="39"/>
  <c r="I28" i="27"/>
  <c r="T28" i="39"/>
  <c r="L42" i="39"/>
  <c r="AC42" i="38"/>
  <c r="D25" i="39"/>
  <c r="P73" i="39"/>
  <c r="D70" i="39"/>
  <c r="I37" i="27"/>
  <c r="F63" i="36"/>
  <c r="R28" i="37"/>
  <c r="H54" i="35"/>
  <c r="AF54" i="35"/>
  <c r="AF81" i="35" s="1"/>
  <c r="AF88" i="35" s="1"/>
  <c r="AK73" i="36"/>
  <c r="AN73" i="39"/>
  <c r="AJ28" i="26"/>
  <c r="V28" i="38"/>
  <c r="V81" i="38" s="1"/>
  <c r="V88" i="38" s="1"/>
  <c r="Z28" i="31"/>
  <c r="P63" i="36"/>
  <c r="AD54" i="38"/>
  <c r="D23" i="39"/>
  <c r="AD37" i="29"/>
  <c r="F63" i="39"/>
  <c r="R28" i="31"/>
  <c r="Y37" i="39"/>
  <c r="Y81" i="39" s="1"/>
  <c r="Y88" i="39" s="1"/>
  <c r="AC37" i="39"/>
  <c r="AE42" i="39"/>
  <c r="AM28" i="33"/>
  <c r="AM81" i="33" s="1"/>
  <c r="AM88" i="33" s="1"/>
  <c r="AD37" i="39"/>
  <c r="AL28" i="26"/>
  <c r="AM37" i="31"/>
  <c r="I28" i="28"/>
  <c r="R28" i="32"/>
  <c r="R81" i="32" s="1"/>
  <c r="R88" i="32" s="1"/>
  <c r="O37" i="38"/>
  <c r="R54" i="37"/>
  <c r="D33" i="38"/>
  <c r="E37" i="38"/>
  <c r="D37" i="38" s="1"/>
  <c r="G42" i="38"/>
  <c r="AN42" i="39"/>
  <c r="AD37" i="32"/>
  <c r="E28" i="28"/>
  <c r="E81" i="28" s="1"/>
  <c r="E88" i="28" s="1"/>
  <c r="Y28" i="23"/>
  <c r="Z54" i="38"/>
  <c r="S28" i="30"/>
  <c r="D17" i="34"/>
  <c r="AK28" i="38"/>
  <c r="W63" i="38"/>
  <c r="P28" i="23"/>
  <c r="H28" i="37"/>
  <c r="H81" i="37" s="1"/>
  <c r="H88" i="37" s="1"/>
  <c r="AB85" i="39"/>
  <c r="G42" i="39"/>
  <c r="AE54" i="39"/>
  <c r="D16" i="30"/>
  <c r="Q28" i="28"/>
  <c r="AK54" i="38"/>
  <c r="M28" i="28"/>
  <c r="M81" i="28" s="1"/>
  <c r="M88" i="28" s="1"/>
  <c r="S54" i="38"/>
  <c r="AG37" i="39"/>
  <c r="V63" i="39"/>
  <c r="L63" i="39"/>
  <c r="AC28" i="30"/>
  <c r="AC81" i="30" s="1"/>
  <c r="AB37" i="38"/>
  <c r="AB73" i="38"/>
  <c r="AH28" i="30"/>
  <c r="Q54" i="37"/>
  <c r="AG28" i="39"/>
  <c r="W28" i="29"/>
  <c r="AC85" i="30"/>
  <c r="D26" i="39"/>
  <c r="Y28" i="32"/>
  <c r="D20" i="33"/>
  <c r="P28" i="28"/>
  <c r="D15" i="38"/>
  <c r="AG28" i="37"/>
  <c r="E42" i="39"/>
  <c r="AD73" i="39"/>
  <c r="K54" i="32"/>
  <c r="K81" i="32" s="1"/>
  <c r="K88" i="32" s="1"/>
  <c r="F37" i="26"/>
  <c r="Y54" i="39"/>
  <c r="M85" i="39"/>
  <c r="E28" i="27"/>
  <c r="E81" i="27" s="1"/>
  <c r="E88" i="27" s="1"/>
  <c r="W28" i="39"/>
  <c r="T85" i="32"/>
  <c r="S28" i="33"/>
  <c r="AM37" i="26"/>
  <c r="AM81" i="26" s="1"/>
  <c r="AM88" i="26" s="1"/>
  <c r="Z28" i="30"/>
  <c r="D68" i="39"/>
  <c r="E73" i="39"/>
  <c r="H54" i="39"/>
  <c r="H81" i="39" s="1"/>
  <c r="H88" i="39" s="1"/>
  <c r="U28" i="30"/>
  <c r="L85" i="39"/>
  <c r="AN37" i="38"/>
  <c r="R28" i="39"/>
  <c r="R81" i="39" s="1"/>
  <c r="R88" i="39" s="1"/>
  <c r="G28" i="39"/>
  <c r="N28" i="26"/>
  <c r="Q28" i="34"/>
  <c r="S28" i="36"/>
  <c r="S81" i="36" s="1"/>
  <c r="S88" i="36" s="1"/>
  <c r="X37" i="35"/>
  <c r="Y28" i="38"/>
  <c r="T28" i="38"/>
  <c r="AE54" i="37"/>
  <c r="AE81" i="37" s="1"/>
  <c r="AE88" i="37" s="1"/>
  <c r="W28" i="36"/>
  <c r="AE28" i="33"/>
  <c r="AE63" i="38"/>
  <c r="J37" i="27"/>
  <c r="M28" i="38"/>
  <c r="AM28" i="37"/>
  <c r="R28" i="30"/>
  <c r="D22" i="32"/>
  <c r="Y28" i="36"/>
  <c r="AJ28" i="39"/>
  <c r="M28" i="30"/>
  <c r="M28" i="36"/>
  <c r="M81" i="36" s="1"/>
  <c r="M88" i="36" s="1"/>
  <c r="K63" i="28"/>
  <c r="AI42" i="30"/>
  <c r="D16" i="31"/>
  <c r="AL28" i="32"/>
  <c r="Y28" i="34"/>
  <c r="D19" i="38"/>
  <c r="J28" i="30"/>
  <c r="D13" i="39"/>
  <c r="V37" i="39"/>
  <c r="AH37" i="23"/>
  <c r="O28" i="31"/>
  <c r="O81" i="31" s="1"/>
  <c r="AN28" i="23"/>
  <c r="U28" i="36"/>
  <c r="AA28" i="31"/>
  <c r="AN28" i="22"/>
  <c r="D23" i="34"/>
  <c r="AA37" i="37"/>
  <c r="T28" i="34"/>
  <c r="D13" i="34"/>
  <c r="N54" i="39"/>
  <c r="D17" i="35"/>
  <c r="AA28" i="30"/>
  <c r="AB28" i="33"/>
  <c r="AB81" i="33" s="1"/>
  <c r="AB88" i="33" s="1"/>
  <c r="AJ28" i="32"/>
  <c r="AJ81" i="32" s="1"/>
  <c r="AJ88" i="32" s="1"/>
  <c r="F28" i="28"/>
  <c r="AE28" i="39"/>
  <c r="V28" i="36"/>
  <c r="U28" i="39"/>
  <c r="U81" i="39" s="1"/>
  <c r="U88" i="39" s="1"/>
  <c r="I28" i="32"/>
  <c r="AD85" i="39"/>
  <c r="D25" i="35"/>
  <c r="I54" i="31"/>
  <c r="I81" i="31" s="1"/>
  <c r="I88" i="31" s="1"/>
  <c r="AI28" i="36"/>
  <c r="AD54" i="34"/>
  <c r="F37" i="39"/>
  <c r="F81" i="39" s="1"/>
  <c r="F88" i="39" s="1"/>
  <c r="AK28" i="30"/>
  <c r="AK81" i="30" s="1"/>
  <c r="AK88" i="30" s="1"/>
  <c r="K28" i="31"/>
  <c r="D13" i="38"/>
  <c r="AK28" i="27"/>
  <c r="AK81" i="27" s="1"/>
  <c r="AK88" i="27" s="1"/>
  <c r="G28" i="33"/>
  <c r="G81" i="33" s="1"/>
  <c r="G88" i="33" s="1"/>
  <c r="L37" i="38"/>
  <c r="AC54" i="37"/>
  <c r="S28" i="31"/>
  <c r="S81" i="31" s="1"/>
  <c r="AH28" i="37"/>
  <c r="AH81" i="37" s="1"/>
  <c r="AH88" i="37" s="1"/>
  <c r="M28" i="39"/>
  <c r="AI28" i="33"/>
  <c r="AC28" i="36"/>
  <c r="AC81" i="36" s="1"/>
  <c r="AC88" i="36" s="1"/>
  <c r="AL28" i="30"/>
  <c r="AL81" i="30" s="1"/>
  <c r="AL88" i="30" s="1"/>
  <c r="R28" i="38"/>
  <c r="AM28" i="39"/>
  <c r="J37" i="33"/>
  <c r="AL73" i="29"/>
  <c r="AE28" i="36"/>
  <c r="AN28" i="34"/>
  <c r="K28" i="33"/>
  <c r="M37" i="32"/>
  <c r="M81" i="32" s="1"/>
  <c r="M88" i="32" s="1"/>
  <c r="F73" i="32"/>
  <c r="I42" i="34"/>
  <c r="AM85" i="34"/>
  <c r="AG28" i="38"/>
  <c r="AG81" i="38" s="1"/>
  <c r="AG88" i="38" s="1"/>
  <c r="I28" i="36"/>
  <c r="V28" i="30"/>
  <c r="F28" i="34"/>
  <c r="X42" i="39"/>
  <c r="X81" i="39" s="1"/>
  <c r="X88" i="39" s="1"/>
  <c r="AH37" i="27"/>
  <c r="D24" i="33"/>
  <c r="AL28" i="36"/>
  <c r="AL81" i="36" s="1"/>
  <c r="AL88" i="36" s="1"/>
  <c r="U28" i="38"/>
  <c r="AD28" i="36"/>
  <c r="X54" i="39"/>
  <c r="G28" i="31"/>
  <c r="AK37" i="32"/>
  <c r="AK81" i="32" s="1"/>
  <c r="AK88" i="32" s="1"/>
  <c r="N28" i="31"/>
  <c r="L28" i="35"/>
  <c r="AH28" i="38"/>
  <c r="D17" i="38"/>
  <c r="O28" i="39"/>
  <c r="Z37" i="31"/>
  <c r="AI37" i="36"/>
  <c r="D37" i="36" s="1"/>
  <c r="Q28" i="32"/>
  <c r="Q81" i="32" s="1"/>
  <c r="Q88" i="32" s="1"/>
  <c r="O28" i="33"/>
  <c r="AC28" i="38"/>
  <c r="G28" i="37"/>
  <c r="AK28" i="34"/>
  <c r="AC28" i="28"/>
  <c r="Q28" i="30"/>
  <c r="U28" i="34"/>
  <c r="D9" i="34"/>
  <c r="V28" i="32"/>
  <c r="V81" i="32" s="1"/>
  <c r="V88" i="32" s="1"/>
  <c r="K37" i="34"/>
  <c r="AJ28" i="33"/>
  <c r="AK28" i="39"/>
  <c r="AK81" i="39" s="1"/>
  <c r="AK88" i="39" s="1"/>
  <c r="I28" i="38"/>
  <c r="AK28" i="36"/>
  <c r="AL28" i="29"/>
  <c r="AA42" i="23"/>
  <c r="AA81" i="23" s="1"/>
  <c r="AA88" i="23" s="1"/>
  <c r="N28" i="36"/>
  <c r="T85" i="39"/>
  <c r="D60" i="34"/>
  <c r="E63" i="34"/>
  <c r="AE42" i="31"/>
  <c r="AC81" i="23"/>
  <c r="Q81" i="33"/>
  <c r="Q81" i="27"/>
  <c r="Q88" i="27" s="1"/>
  <c r="W81" i="29"/>
  <c r="W88" i="29" s="1"/>
  <c r="H81" i="30"/>
  <c r="H88" i="30" s="1"/>
  <c r="U81" i="23"/>
  <c r="U88" i="23" s="1"/>
  <c r="AL81" i="22"/>
  <c r="AL88" i="22" s="1"/>
  <c r="AB81" i="32"/>
  <c r="AB88" i="32" s="1"/>
  <c r="W81" i="30"/>
  <c r="W88" i="30" s="1"/>
  <c r="AB81" i="30"/>
  <c r="AB88" i="30" s="1"/>
  <c r="AF81" i="31"/>
  <c r="AF88" i="31" s="1"/>
  <c r="AE81" i="27"/>
  <c r="AE88" i="27" s="1"/>
  <c r="AE81" i="36"/>
  <c r="AE88" i="36" s="1"/>
  <c r="AE81" i="35"/>
  <c r="AE88" i="35" s="1"/>
  <c r="K81" i="28"/>
  <c r="K88" i="28" s="1"/>
  <c r="AJ81" i="28"/>
  <c r="AJ88" i="28" s="1"/>
  <c r="Q81" i="36"/>
  <c r="Q88" i="36" s="1"/>
  <c r="AM81" i="29"/>
  <c r="AM88" i="29" s="1"/>
  <c r="L81" i="26"/>
  <c r="L88" i="26" s="1"/>
  <c r="AA81" i="31"/>
  <c r="AA88" i="31" s="1"/>
  <c r="AM81" i="30"/>
  <c r="AM88" i="30" s="1"/>
  <c r="AH81" i="27"/>
  <c r="AH88" i="27" s="1"/>
  <c r="Z81" i="32"/>
  <c r="Z88" i="32" s="1"/>
  <c r="J81" i="32"/>
  <c r="Q81" i="30"/>
  <c r="P81" i="30"/>
  <c r="P88" i="30" s="1"/>
  <c r="AK81" i="22"/>
  <c r="AK88" i="22" s="1"/>
  <c r="F81" i="29"/>
  <c r="F88" i="29" s="1"/>
  <c r="O81" i="26"/>
  <c r="O88" i="26" s="1"/>
  <c r="K81" i="29"/>
  <c r="K88" i="29" s="1"/>
  <c r="V81" i="27"/>
  <c r="V88" i="27" s="1"/>
  <c r="W81" i="27"/>
  <c r="W88" i="27" s="1"/>
  <c r="AB81" i="29"/>
  <c r="AB88" i="29" s="1"/>
  <c r="O81" i="34"/>
  <c r="O88" i="34" s="1"/>
  <c r="I81" i="27"/>
  <c r="I88" i="27" s="1"/>
  <c r="E81" i="32"/>
  <c r="AD81" i="35"/>
  <c r="AD88" i="35" s="1"/>
  <c r="Y81" i="34"/>
  <c r="Y88" i="34" s="1"/>
  <c r="L81" i="30"/>
  <c r="L88" i="30" s="1"/>
  <c r="AE81" i="30"/>
  <c r="AE88" i="30" s="1"/>
  <c r="AK81" i="36"/>
  <c r="AK88" i="36" s="1"/>
  <c r="T81" i="29"/>
  <c r="AM81" i="27"/>
  <c r="AM88" i="27" s="1"/>
  <c r="AL81" i="26"/>
  <c r="AL88" i="26" s="1"/>
  <c r="M81" i="29"/>
  <c r="M88" i="29" s="1"/>
  <c r="F81" i="33"/>
  <c r="AE81" i="22"/>
  <c r="AE88" i="22" s="1"/>
  <c r="AC81" i="33"/>
  <c r="AI81" i="28"/>
  <c r="AI88" i="28" s="1"/>
  <c r="G81" i="26"/>
  <c r="G88" i="26" s="1"/>
  <c r="Z81" i="33"/>
  <c r="Z88" i="33" s="1"/>
  <c r="G81" i="27"/>
  <c r="G88" i="27" s="1"/>
  <c r="AL81" i="23"/>
  <c r="AL88" i="23" s="1"/>
  <c r="Q88" i="33"/>
  <c r="AI81" i="33"/>
  <c r="AI88" i="33" s="1"/>
  <c r="U81" i="28"/>
  <c r="U88" i="28" s="1"/>
  <c r="I81" i="26"/>
  <c r="I88" i="26" s="1"/>
  <c r="AA81" i="33"/>
  <c r="AA88" i="33" s="1"/>
  <c r="Q81" i="31"/>
  <c r="Q88" i="31" s="1"/>
  <c r="T81" i="22"/>
  <c r="T88" i="22" s="1"/>
  <c r="F81" i="26"/>
  <c r="U81" i="29"/>
  <c r="U88" i="29" s="1"/>
  <c r="AK81" i="29"/>
  <c r="AK88" i="29" s="1"/>
  <c r="L81" i="31"/>
  <c r="L88" i="31" s="1"/>
  <c r="AF81" i="37"/>
  <c r="AF88" i="37" s="1"/>
  <c r="V81" i="39"/>
  <c r="V88" i="39" s="1"/>
  <c r="P81" i="32"/>
  <c r="P88" i="32" s="1"/>
  <c r="P81" i="39"/>
  <c r="AC81" i="35"/>
  <c r="AC88" i="35" s="1"/>
  <c r="AB81" i="36"/>
  <c r="AB88" i="36" s="1"/>
  <c r="N81" i="37"/>
  <c r="N88" i="37" s="1"/>
  <c r="X81" i="35"/>
  <c r="X88" i="35" s="1"/>
  <c r="R81" i="36"/>
  <c r="R88" i="36" s="1"/>
  <c r="AA81" i="37"/>
  <c r="AA88" i="37" s="1"/>
  <c r="AE81" i="31"/>
  <c r="AE88" i="31" s="1"/>
  <c r="Y81" i="31"/>
  <c r="Y88" i="31" s="1"/>
  <c r="X81" i="37"/>
  <c r="X88" i="37" s="1"/>
  <c r="AC81" i="32"/>
  <c r="AC88" i="32" s="1"/>
  <c r="V81" i="29"/>
  <c r="V88" i="29" s="1"/>
  <c r="X81" i="26"/>
  <c r="X88" i="26" s="1"/>
  <c r="D46" i="20"/>
  <c r="AA81" i="28"/>
  <c r="O81" i="27"/>
  <c r="O88" i="27" s="1"/>
  <c r="H81" i="31"/>
  <c r="H88" i="31" s="1"/>
  <c r="AA81" i="29"/>
  <c r="AA88" i="29" s="1"/>
  <c r="U81" i="30"/>
  <c r="U88" i="30" s="1"/>
  <c r="Y81" i="32"/>
  <c r="Y88" i="32" s="1"/>
  <c r="AH81" i="36"/>
  <c r="AH88" i="36" s="1"/>
  <c r="Y81" i="29"/>
  <c r="Y88" i="29" s="1"/>
  <c r="AM81" i="32"/>
  <c r="AM88" i="32" s="1"/>
  <c r="W81" i="26"/>
  <c r="J81" i="28"/>
  <c r="J88" i="28" s="1"/>
  <c r="AA81" i="26"/>
  <c r="AA88" i="26" s="1"/>
  <c r="L81" i="35"/>
  <c r="Q81" i="29"/>
  <c r="Q88" i="29" s="1"/>
  <c r="I81" i="33"/>
  <c r="I88" i="33" s="1"/>
  <c r="N81" i="33"/>
  <c r="N88" i="33" s="1"/>
  <c r="N81" i="36"/>
  <c r="N88" i="36" s="1"/>
  <c r="AB81" i="34"/>
  <c r="AB88" i="34" s="1"/>
  <c r="P81" i="27"/>
  <c r="P88" i="27" s="1"/>
  <c r="AC81" i="29"/>
  <c r="AC88" i="29" s="1"/>
  <c r="AI81" i="26"/>
  <c r="AI88" i="26" s="1"/>
  <c r="AC81" i="26"/>
  <c r="AC88" i="26" s="1"/>
  <c r="D46" i="19"/>
  <c r="D46" i="18"/>
  <c r="Y81" i="36" l="1"/>
  <c r="Y88" i="36" s="1"/>
  <c r="T81" i="36"/>
  <c r="T88" i="36" s="1"/>
  <c r="Y81" i="35"/>
  <c r="Y88" i="35" s="1"/>
  <c r="J81" i="34"/>
  <c r="J88" i="34" s="1"/>
  <c r="D73" i="27"/>
  <c r="AN81" i="27"/>
  <c r="AN88" i="27" s="1"/>
  <c r="AA81" i="27"/>
  <c r="AA88" i="27" s="1"/>
  <c r="S81" i="26"/>
  <c r="S88" i="26" s="1"/>
  <c r="AF81" i="38"/>
  <c r="AF88" i="38" s="1"/>
  <c r="AJ81" i="38"/>
  <c r="AJ88" i="38" s="1"/>
  <c r="D73" i="37"/>
  <c r="D54" i="36"/>
  <c r="AK81" i="35"/>
  <c r="AK88" i="35" s="1"/>
  <c r="R81" i="37"/>
  <c r="R88" i="37" s="1"/>
  <c r="D42" i="35"/>
  <c r="T81" i="39"/>
  <c r="T88" i="39" s="1"/>
  <c r="T88" i="37"/>
  <c r="N81" i="38"/>
  <c r="N88" i="38" s="1"/>
  <c r="K81" i="38"/>
  <c r="K88" i="38" s="1"/>
  <c r="J81" i="37"/>
  <c r="J88" i="37" s="1"/>
  <c r="P81" i="34"/>
  <c r="P88" i="34" s="1"/>
  <c r="AD81" i="33"/>
  <c r="AD88" i="33" s="1"/>
  <c r="AF81" i="36"/>
  <c r="AF88" i="36" s="1"/>
  <c r="W81" i="36"/>
  <c r="W88" i="36" s="1"/>
  <c r="AE81" i="33"/>
  <c r="AE88" i="33" s="1"/>
  <c r="AM81" i="38"/>
  <c r="AM88" i="38" s="1"/>
  <c r="Q81" i="35"/>
  <c r="Q88" i="35" s="1"/>
  <c r="N81" i="35"/>
  <c r="N88" i="35" s="1"/>
  <c r="AM81" i="36"/>
  <c r="AA81" i="35"/>
  <c r="AA88" i="35" s="1"/>
  <c r="G81" i="39"/>
  <c r="G88" i="39" s="1"/>
  <c r="T81" i="34"/>
  <c r="T88" i="34" s="1"/>
  <c r="V81" i="37"/>
  <c r="D63" i="35"/>
  <c r="W81" i="35"/>
  <c r="W88" i="35" s="1"/>
  <c r="X81" i="32"/>
  <c r="X88" i="32" s="1"/>
  <c r="D42" i="30"/>
  <c r="Z81" i="30"/>
  <c r="Z88" i="30" s="1"/>
  <c r="O81" i="33"/>
  <c r="O88" i="33" s="1"/>
  <c r="W81" i="39"/>
  <c r="W88" i="39" s="1"/>
  <c r="AJ81" i="34"/>
  <c r="AJ88" i="34" s="1"/>
  <c r="H81" i="32"/>
  <c r="H88" i="32" s="1"/>
  <c r="O81" i="35"/>
  <c r="O88" i="35" s="1"/>
  <c r="H81" i="33"/>
  <c r="H88" i="33" s="1"/>
  <c r="G81" i="34"/>
  <c r="G88" i="34" s="1"/>
  <c r="U81" i="33"/>
  <c r="U88" i="33" s="1"/>
  <c r="AD81" i="34"/>
  <c r="AD88" i="34" s="1"/>
  <c r="F81" i="36"/>
  <c r="F88" i="36" s="1"/>
  <c r="O81" i="36"/>
  <c r="O88" i="36" s="1"/>
  <c r="AL88" i="38"/>
  <c r="Z81" i="37"/>
  <c r="Z88" i="37" s="1"/>
  <c r="I81" i="37"/>
  <c r="O81" i="38"/>
  <c r="O88" i="38" s="1"/>
  <c r="M81" i="38"/>
  <c r="M88" i="38" s="1"/>
  <c r="H81" i="36"/>
  <c r="AD81" i="36"/>
  <c r="AD88" i="36" s="1"/>
  <c r="Z81" i="36"/>
  <c r="D37" i="34"/>
  <c r="Y81" i="33"/>
  <c r="Y88" i="33" s="1"/>
  <c r="AL81" i="27"/>
  <c r="AL88" i="27" s="1"/>
  <c r="T81" i="32"/>
  <c r="T88" i="32" s="1"/>
  <c r="P81" i="31"/>
  <c r="P88" i="31" s="1"/>
  <c r="AM81" i="31"/>
  <c r="AM88" i="31" s="1"/>
  <c r="S81" i="35"/>
  <c r="S88" i="35" s="1"/>
  <c r="D73" i="33"/>
  <c r="E81" i="33"/>
  <c r="E88" i="33" s="1"/>
  <c r="T81" i="33"/>
  <c r="T88" i="33" s="1"/>
  <c r="L81" i="28"/>
  <c r="L88" i="28" s="1"/>
  <c r="AM81" i="35"/>
  <c r="AM88" i="35" s="1"/>
  <c r="R81" i="35"/>
  <c r="R88" i="35" s="1"/>
  <c r="R81" i="34"/>
  <c r="K81" i="35"/>
  <c r="K88" i="35" s="1"/>
  <c r="J81" i="36"/>
  <c r="J88" i="36" s="1"/>
  <c r="R81" i="33"/>
  <c r="R88" i="33" s="1"/>
  <c r="D73" i="31"/>
  <c r="Q81" i="28"/>
  <c r="Q88" i="28" s="1"/>
  <c r="V81" i="30"/>
  <c r="V88" i="30" s="1"/>
  <c r="X81" i="36"/>
  <c r="X88" i="36" s="1"/>
  <c r="K81" i="31"/>
  <c r="K88" i="31" s="1"/>
  <c r="D73" i="28"/>
  <c r="T81" i="31"/>
  <c r="T88" i="31" s="1"/>
  <c r="N81" i="28"/>
  <c r="N88" i="28" s="1"/>
  <c r="I81" i="29"/>
  <c r="I88" i="29" s="1"/>
  <c r="AG81" i="28"/>
  <c r="AG88" i="28" s="1"/>
  <c r="X81" i="30"/>
  <c r="X88" i="30" s="1"/>
  <c r="AD81" i="29"/>
  <c r="AD88" i="29" s="1"/>
  <c r="AK81" i="33"/>
  <c r="AK88" i="33" s="1"/>
  <c r="AK81" i="28"/>
  <c r="AE81" i="34"/>
  <c r="D73" i="30"/>
  <c r="O81" i="32"/>
  <c r="O88" i="32" s="1"/>
  <c r="P81" i="36"/>
  <c r="AM81" i="28"/>
  <c r="AM88" i="28" s="1"/>
  <c r="AF81" i="28"/>
  <c r="AF88" i="28" s="1"/>
  <c r="AF81" i="32"/>
  <c r="AF88" i="32" s="1"/>
  <c r="L81" i="27"/>
  <c r="L88" i="27" s="1"/>
  <c r="N81" i="31"/>
  <c r="N88" i="31" s="1"/>
  <c r="H81" i="26"/>
  <c r="H88" i="26" s="1"/>
  <c r="P81" i="29"/>
  <c r="P88" i="29" s="1"/>
  <c r="AA81" i="30"/>
  <c r="AA88" i="30" s="1"/>
  <c r="D63" i="32"/>
  <c r="Z81" i="31"/>
  <c r="Z88" i="31" s="1"/>
  <c r="E81" i="29"/>
  <c r="E88" i="29" s="1"/>
  <c r="W81" i="34"/>
  <c r="W88" i="34" s="1"/>
  <c r="I81" i="30"/>
  <c r="I88" i="30" s="1"/>
  <c r="Z81" i="34"/>
  <c r="Z88" i="34" s="1"/>
  <c r="AB81" i="35"/>
  <c r="AB88" i="35" s="1"/>
  <c r="J81" i="29"/>
  <c r="J88" i="29" s="1"/>
  <c r="AE81" i="23"/>
  <c r="AE88" i="23" s="1"/>
  <c r="N81" i="29"/>
  <c r="N88" i="29" s="1"/>
  <c r="R81" i="30"/>
  <c r="R88" i="30" s="1"/>
  <c r="AE81" i="26"/>
  <c r="AE88" i="26" s="1"/>
  <c r="X81" i="22"/>
  <c r="X88" i="22" s="1"/>
  <c r="N81" i="26"/>
  <c r="N88" i="26" s="1"/>
  <c r="AC81" i="34"/>
  <c r="AC88" i="34" s="1"/>
  <c r="M81" i="27"/>
  <c r="M88" i="27" s="1"/>
  <c r="AH81" i="26"/>
  <c r="AH88" i="26" s="1"/>
  <c r="AL81" i="28"/>
  <c r="AL88" i="28" s="1"/>
  <c r="AL81" i="31"/>
  <c r="AL88" i="31" s="1"/>
  <c r="V81" i="26"/>
  <c r="V88" i="26" s="1"/>
  <c r="U81" i="22"/>
  <c r="U88" i="22" s="1"/>
  <c r="O88" i="28"/>
  <c r="T81" i="28"/>
  <c r="T88" i="28" s="1"/>
  <c r="AN81" i="30"/>
  <c r="AN88" i="30" s="1"/>
  <c r="AB81" i="31"/>
  <c r="AB88" i="31" s="1"/>
  <c r="AE81" i="29"/>
  <c r="AE88" i="29" s="1"/>
  <c r="L81" i="29"/>
  <c r="L88" i="29" s="1"/>
  <c r="AF81" i="26"/>
  <c r="AF88" i="26" s="1"/>
  <c r="AJ81" i="27"/>
  <c r="AJ88" i="27" s="1"/>
  <c r="AE81" i="28"/>
  <c r="AE88" i="28" s="1"/>
  <c r="G81" i="28"/>
  <c r="M81" i="33"/>
  <c r="M88" i="33" s="1"/>
  <c r="M81" i="26"/>
  <c r="M88" i="26" s="1"/>
  <c r="H81" i="27"/>
  <c r="H88" i="27" s="1"/>
  <c r="AI81" i="29"/>
  <c r="Z81" i="29"/>
  <c r="Z88" i="29" s="1"/>
  <c r="G81" i="30"/>
  <c r="G88" i="30" s="1"/>
  <c r="R81" i="26"/>
  <c r="R88" i="26" s="1"/>
  <c r="L81" i="33"/>
  <c r="L88" i="33" s="1"/>
  <c r="K81" i="26"/>
  <c r="M81" i="31"/>
  <c r="M88" i="31" s="1"/>
  <c r="F81" i="27"/>
  <c r="F88" i="27" s="1"/>
  <c r="AC81" i="28"/>
  <c r="AC88" i="28" s="1"/>
  <c r="Z81" i="38"/>
  <c r="Z88" i="38" s="1"/>
  <c r="AA81" i="38"/>
  <c r="AA88" i="38" s="1"/>
  <c r="AG81" i="39"/>
  <c r="AG88" i="39" s="1"/>
  <c r="D63" i="39"/>
  <c r="AM88" i="36"/>
  <c r="AA81" i="36"/>
  <c r="AA88" i="36" s="1"/>
  <c r="AB81" i="37"/>
  <c r="AB88" i="37" s="1"/>
  <c r="AI88" i="32"/>
  <c r="AG81" i="30"/>
  <c r="AG88" i="30" s="1"/>
  <c r="O81" i="37"/>
  <c r="O88" i="37" s="1"/>
  <c r="F81" i="30"/>
  <c r="F88" i="30" s="1"/>
  <c r="D37" i="30"/>
  <c r="AG81" i="37"/>
  <c r="AG88" i="37" s="1"/>
  <c r="V81" i="33"/>
  <c r="V88" i="33" s="1"/>
  <c r="AL81" i="33"/>
  <c r="AL88" i="33" s="1"/>
  <c r="AK88" i="28"/>
  <c r="AE88" i="34"/>
  <c r="D73" i="35"/>
  <c r="U81" i="31"/>
  <c r="U88" i="31" s="1"/>
  <c r="I81" i="35"/>
  <c r="I88" i="35" s="1"/>
  <c r="D63" i="28"/>
  <c r="M81" i="35"/>
  <c r="M88" i="35" s="1"/>
  <c r="AF81" i="33"/>
  <c r="AF88" i="33" s="1"/>
  <c r="AF81" i="30"/>
  <c r="AF88" i="30" s="1"/>
  <c r="G81" i="29"/>
  <c r="G88" i="29" s="1"/>
  <c r="D37" i="29"/>
  <c r="F81" i="28"/>
  <c r="F88" i="28" s="1"/>
  <c r="AA81" i="32"/>
  <c r="AA88" i="32" s="1"/>
  <c r="X81" i="28"/>
  <c r="X88" i="28" s="1"/>
  <c r="S81" i="34"/>
  <c r="S88" i="34" s="1"/>
  <c r="U81" i="32"/>
  <c r="U88" i="32" s="1"/>
  <c r="J81" i="26"/>
  <c r="J88" i="26" s="1"/>
  <c r="D73" i="29"/>
  <c r="G88" i="28"/>
  <c r="AI88" i="29"/>
  <c r="I81" i="32"/>
  <c r="I88" i="32" s="1"/>
  <c r="H81" i="28"/>
  <c r="H88" i="28" s="1"/>
  <c r="AN81" i="33"/>
  <c r="AN88" i="33" s="1"/>
  <c r="Q81" i="37"/>
  <c r="Q88" i="37" s="1"/>
  <c r="D63" i="36"/>
  <c r="I81" i="36"/>
  <c r="I88" i="36" s="1"/>
  <c r="AM81" i="34"/>
  <c r="AM88" i="34" s="1"/>
  <c r="W81" i="32"/>
  <c r="W88" i="32" s="1"/>
  <c r="AG81" i="36"/>
  <c r="AG88" i="36" s="1"/>
  <c r="AC81" i="38"/>
  <c r="AC88" i="38" s="1"/>
  <c r="S88" i="29"/>
  <c r="D73" i="32"/>
  <c r="R88" i="34"/>
  <c r="D63" i="30"/>
  <c r="K81" i="30"/>
  <c r="K88" i="30" s="1"/>
  <c r="P88" i="36"/>
  <c r="J81" i="38"/>
  <c r="J88" i="38" s="1"/>
  <c r="E81" i="26"/>
  <c r="E88" i="26" s="1"/>
  <c r="D63" i="26"/>
  <c r="D63" i="37"/>
  <c r="P88" i="39"/>
  <c r="U81" i="34"/>
  <c r="U88" i="34" s="1"/>
  <c r="T81" i="38"/>
  <c r="T88" i="38" s="1"/>
  <c r="Q81" i="34"/>
  <c r="Q88" i="34" s="1"/>
  <c r="AJ81" i="39"/>
  <c r="AJ88" i="39" s="1"/>
  <c r="P81" i="35"/>
  <c r="P88" i="35" s="1"/>
  <c r="I88" i="37"/>
  <c r="AG81" i="27"/>
  <c r="AG88" i="27" s="1"/>
  <c r="AI81" i="35"/>
  <c r="AI88" i="35" s="1"/>
  <c r="S81" i="38"/>
  <c r="S88" i="38" s="1"/>
  <c r="F81" i="31"/>
  <c r="F88" i="31" s="1"/>
  <c r="D37" i="31"/>
  <c r="AI81" i="34"/>
  <c r="AI88" i="34" s="1"/>
  <c r="I81" i="38"/>
  <c r="I88" i="38" s="1"/>
  <c r="K81" i="36"/>
  <c r="K88" i="36" s="1"/>
  <c r="AG81" i="35"/>
  <c r="AG88" i="35" s="1"/>
  <c r="AH88" i="35"/>
  <c r="D37" i="35"/>
  <c r="Z81" i="35"/>
  <c r="Z88" i="35" s="1"/>
  <c r="AM81" i="39"/>
  <c r="AM88" i="39" s="1"/>
  <c r="P81" i="33"/>
  <c r="P88" i="33" s="1"/>
  <c r="Z81" i="39"/>
  <c r="Z88" i="39" s="1"/>
  <c r="AB81" i="39"/>
  <c r="AB88" i="39" s="1"/>
  <c r="U81" i="36"/>
  <c r="U88" i="36" s="1"/>
  <c r="V88" i="37"/>
  <c r="AN81" i="35"/>
  <c r="AN88" i="35" s="1"/>
  <c r="AF81" i="34"/>
  <c r="AF88" i="34" s="1"/>
  <c r="D63" i="31"/>
  <c r="AE81" i="32"/>
  <c r="AE88" i="32" s="1"/>
  <c r="L88" i="35"/>
  <c r="D63" i="33"/>
  <c r="D63" i="38"/>
  <c r="J88" i="32"/>
  <c r="AK81" i="31"/>
  <c r="AK88" i="31" s="1"/>
  <c r="D63" i="27"/>
  <c r="R81" i="27"/>
  <c r="R88" i="27" s="1"/>
  <c r="K81" i="27"/>
  <c r="K88" i="27" s="1"/>
  <c r="K88" i="26"/>
  <c r="AA81" i="34"/>
  <c r="AA88" i="34" s="1"/>
  <c r="X81" i="29"/>
  <c r="X88" i="29" s="1"/>
  <c r="S81" i="28"/>
  <c r="S88" i="28" s="1"/>
  <c r="R81" i="29"/>
  <c r="R88" i="29" s="1"/>
  <c r="Q88" i="30"/>
  <c r="AC88" i="23"/>
  <c r="AI81" i="36"/>
  <c r="AI88" i="36" s="1"/>
  <c r="J81" i="33"/>
  <c r="J88" i="33" s="1"/>
  <c r="S88" i="31"/>
  <c r="J81" i="30"/>
  <c r="J88" i="30" s="1"/>
  <c r="P81" i="28"/>
  <c r="P88" i="28" s="1"/>
  <c r="AH81" i="30"/>
  <c r="AH88" i="30" s="1"/>
  <c r="I81" i="28"/>
  <c r="I88" i="28" s="1"/>
  <c r="AJ81" i="26"/>
  <c r="AJ88" i="26" s="1"/>
  <c r="Q81" i="38"/>
  <c r="Q88" i="38" s="1"/>
  <c r="T81" i="26"/>
  <c r="T88" i="26" s="1"/>
  <c r="AD81" i="37"/>
  <c r="AD88" i="37" s="1"/>
  <c r="F81" i="37"/>
  <c r="F88" i="37" s="1"/>
  <c r="AD81" i="31"/>
  <c r="AD88" i="31" s="1"/>
  <c r="L81" i="34"/>
  <c r="L88" i="34" s="1"/>
  <c r="L81" i="38"/>
  <c r="L88" i="38" s="1"/>
  <c r="N81" i="39"/>
  <c r="N88" i="39" s="1"/>
  <c r="H88" i="36"/>
  <c r="Y81" i="37"/>
  <c r="Y88" i="37" s="1"/>
  <c r="Z88" i="36"/>
  <c r="AJ81" i="33"/>
  <c r="AJ88" i="33" s="1"/>
  <c r="AH81" i="38"/>
  <c r="AH88" i="38" s="1"/>
  <c r="F81" i="34"/>
  <c r="F88" i="34" s="1"/>
  <c r="K81" i="33"/>
  <c r="K88" i="33" s="1"/>
  <c r="V81" i="36"/>
  <c r="V88" i="36" s="1"/>
  <c r="M81" i="30"/>
  <c r="M88" i="30" s="1"/>
  <c r="D73" i="39"/>
  <c r="AD81" i="39"/>
  <c r="AD88" i="39" s="1"/>
  <c r="AE81" i="39"/>
  <c r="AE88" i="39" s="1"/>
  <c r="AD81" i="32"/>
  <c r="AD88" i="32" s="1"/>
  <c r="AD81" i="38"/>
  <c r="AD88" i="38" s="1"/>
  <c r="J81" i="27"/>
  <c r="J88" i="27" s="1"/>
  <c r="Q81" i="39"/>
  <c r="Q88" i="39" s="1"/>
  <c r="AL81" i="37"/>
  <c r="AL88" i="37" s="1"/>
  <c r="G81" i="35"/>
  <c r="G88" i="35" s="1"/>
  <c r="M81" i="37"/>
  <c r="M88" i="37" s="1"/>
  <c r="P81" i="38"/>
  <c r="P88" i="38" s="1"/>
  <c r="U81" i="37"/>
  <c r="AH81" i="31"/>
  <c r="AH88" i="31" s="1"/>
  <c r="W88" i="26"/>
  <c r="AA88" i="28"/>
  <c r="D63" i="29"/>
  <c r="AL81" i="29"/>
  <c r="AL88" i="29" s="1"/>
  <c r="G81" i="37"/>
  <c r="G88" i="37" s="1"/>
  <c r="G81" i="31"/>
  <c r="G88" i="31" s="1"/>
  <c r="O88" i="31"/>
  <c r="AE81" i="38"/>
  <c r="AE88" i="38" s="1"/>
  <c r="S81" i="33"/>
  <c r="S88" i="33" s="1"/>
  <c r="L81" i="39"/>
  <c r="L88" i="39" s="1"/>
  <c r="S81" i="30"/>
  <c r="S88" i="30" s="1"/>
  <c r="R81" i="31"/>
  <c r="R88" i="31" s="1"/>
  <c r="H81" i="35"/>
  <c r="H88" i="35" s="1"/>
  <c r="I81" i="34"/>
  <c r="I88" i="34" s="1"/>
  <c r="AH81" i="39"/>
  <c r="AH88" i="39" s="1"/>
  <c r="T81" i="27"/>
  <c r="T88" i="27" s="1"/>
  <c r="AI81" i="30"/>
  <c r="AI88" i="30" s="1"/>
  <c r="E88" i="32"/>
  <c r="O81" i="29"/>
  <c r="F88" i="33"/>
  <c r="T88" i="29"/>
  <c r="K81" i="34"/>
  <c r="K88" i="34" s="1"/>
  <c r="F88" i="26"/>
  <c r="AC88" i="33"/>
  <c r="F81" i="32"/>
  <c r="F88" i="32" s="1"/>
  <c r="M81" i="39"/>
  <c r="M88" i="39" s="1"/>
  <c r="D42" i="36"/>
  <c r="D73" i="38"/>
  <c r="AK81" i="38"/>
  <c r="AK88" i="38" s="1"/>
  <c r="W81" i="38"/>
  <c r="W88" i="38" s="1"/>
  <c r="S81" i="39"/>
  <c r="S88" i="39" s="1"/>
  <c r="AL81" i="32"/>
  <c r="AL88" i="32" s="1"/>
  <c r="D37" i="32"/>
  <c r="F81" i="35"/>
  <c r="F88" i="35" s="1"/>
  <c r="E81" i="34"/>
  <c r="E88" i="34" s="1"/>
  <c r="U81" i="38"/>
  <c r="U88" i="38" s="1"/>
  <c r="U88" i="37"/>
  <c r="D63" i="34"/>
  <c r="D37" i="39"/>
  <c r="D37" i="37"/>
  <c r="D37" i="33"/>
  <c r="D73" i="34"/>
  <c r="AK81" i="34"/>
  <c r="AK88" i="34" s="1"/>
  <c r="N81" i="32"/>
  <c r="N88" i="32" s="1"/>
  <c r="G88" i="36"/>
  <c r="AC88" i="30"/>
  <c r="D54" i="35"/>
  <c r="D73" i="36"/>
  <c r="AG81" i="26"/>
  <c r="AG88" i="26" s="1"/>
  <c r="O88" i="29"/>
  <c r="AF81" i="27"/>
  <c r="AF88" i="27" s="1"/>
  <c r="AH81" i="28"/>
  <c r="AH88" i="28" s="1"/>
  <c r="D44" i="17"/>
  <c r="T46" i="17"/>
  <c r="D46" i="17" s="1"/>
  <c r="U46" i="17"/>
  <c r="V46" i="17"/>
  <c r="W46" i="17"/>
  <c r="X46" i="17"/>
  <c r="Y46" i="17"/>
  <c r="Z46" i="17"/>
  <c r="AA46" i="17"/>
  <c r="AB46" i="17"/>
  <c r="AC46" i="17"/>
  <c r="AD46" i="17"/>
  <c r="AE46" i="17"/>
  <c r="AF46" i="17"/>
  <c r="AG46" i="17"/>
  <c r="AH46" i="17"/>
  <c r="AI46" i="17"/>
  <c r="AJ46" i="17"/>
  <c r="AK46" i="17"/>
  <c r="AL46" i="17"/>
  <c r="AM46" i="17"/>
  <c r="AN46" i="17"/>
  <c r="D49" i="17" l="1"/>
  <c r="D50" i="17"/>
  <c r="D51" i="17"/>
  <c r="D52" i="17"/>
  <c r="D57" i="17"/>
  <c r="D58" i="17"/>
  <c r="D59" i="17"/>
  <c r="D61" i="17" l="1"/>
  <c r="D64" i="17"/>
  <c r="D66" i="17"/>
  <c r="D75" i="17" l="1"/>
  <c r="D76" i="17"/>
  <c r="D77" i="17"/>
  <c r="D86" i="17" l="1"/>
  <c r="EJ697" i="1" l="1"/>
  <c r="EI697" i="1"/>
  <c r="EH697" i="1"/>
  <c r="EG697" i="1"/>
  <c r="EF697" i="1"/>
  <c r="EE697" i="1"/>
  <c r="ED697" i="1"/>
  <c r="EC697" i="1"/>
  <c r="EB697" i="1"/>
  <c r="EA697" i="1"/>
  <c r="DZ697" i="1"/>
  <c r="DY697" i="1"/>
  <c r="DX697" i="1"/>
  <c r="EJ696" i="1"/>
  <c r="EI696" i="1"/>
  <c r="EH696" i="1"/>
  <c r="EG696" i="1"/>
  <c r="EF696" i="1"/>
  <c r="EE696" i="1"/>
  <c r="ED696" i="1"/>
  <c r="EC696" i="1"/>
  <c r="EB696" i="1"/>
  <c r="EA696" i="1"/>
  <c r="DZ696" i="1"/>
  <c r="DY696" i="1"/>
  <c r="DX696" i="1"/>
  <c r="EJ695" i="1"/>
  <c r="EI695" i="1"/>
  <c r="EH695" i="1"/>
  <c r="EG695" i="1"/>
  <c r="EF695" i="1"/>
  <c r="EE695" i="1"/>
  <c r="ED695" i="1"/>
  <c r="EC695" i="1"/>
  <c r="EB695" i="1"/>
  <c r="EA695" i="1"/>
  <c r="DZ695" i="1"/>
  <c r="DY695" i="1"/>
  <c r="DX695" i="1"/>
  <c r="EJ694" i="1"/>
  <c r="EI694" i="1"/>
  <c r="EH694" i="1"/>
  <c r="EG694" i="1"/>
  <c r="EF694" i="1"/>
  <c r="EE694" i="1"/>
  <c r="ED694" i="1"/>
  <c r="EC694" i="1"/>
  <c r="EB694" i="1"/>
  <c r="EA694" i="1"/>
  <c r="DZ694" i="1"/>
  <c r="DY694" i="1"/>
  <c r="DX694" i="1"/>
  <c r="EJ693" i="1"/>
  <c r="EI693" i="1"/>
  <c r="EH693" i="1"/>
  <c r="EG693" i="1"/>
  <c r="EF693" i="1"/>
  <c r="EE693" i="1"/>
  <c r="ED693" i="1"/>
  <c r="EC693" i="1"/>
  <c r="EB693" i="1"/>
  <c r="EA693" i="1"/>
  <c r="DZ693" i="1"/>
  <c r="DY693" i="1"/>
  <c r="DX693" i="1"/>
  <c r="EJ692" i="1"/>
  <c r="EI692" i="1"/>
  <c r="EH692" i="1"/>
  <c r="EG692" i="1"/>
  <c r="EF692" i="1"/>
  <c r="EE692" i="1"/>
  <c r="ED692" i="1"/>
  <c r="EC692" i="1"/>
  <c r="EB692" i="1"/>
  <c r="EA692" i="1"/>
  <c r="DZ692" i="1"/>
  <c r="DY692" i="1"/>
  <c r="DX692" i="1"/>
  <c r="EJ691" i="1"/>
  <c r="EI691" i="1"/>
  <c r="EH691" i="1"/>
  <c r="EG691" i="1"/>
  <c r="EF691" i="1"/>
  <c r="EE691" i="1"/>
  <c r="ED691" i="1"/>
  <c r="EC691" i="1"/>
  <c r="EB691" i="1"/>
  <c r="EA691" i="1"/>
  <c r="DZ691" i="1"/>
  <c r="DY691" i="1"/>
  <c r="DX691" i="1"/>
  <c r="EJ690" i="1"/>
  <c r="EI690" i="1"/>
  <c r="EH690" i="1"/>
  <c r="EG690" i="1"/>
  <c r="EF690" i="1"/>
  <c r="EE690" i="1"/>
  <c r="ED690" i="1"/>
  <c r="EC690" i="1"/>
  <c r="EB690" i="1"/>
  <c r="EA690" i="1"/>
  <c r="DZ690" i="1"/>
  <c r="DY690" i="1"/>
  <c r="DX690" i="1"/>
  <c r="EJ689" i="1"/>
  <c r="EI689" i="1"/>
  <c r="EH689" i="1"/>
  <c r="EG689" i="1"/>
  <c r="EF689" i="1"/>
  <c r="EE689" i="1"/>
  <c r="ED689" i="1"/>
  <c r="EC689" i="1"/>
  <c r="EB689" i="1"/>
  <c r="EA689" i="1"/>
  <c r="DZ689" i="1"/>
  <c r="DY689" i="1"/>
  <c r="DX689" i="1"/>
  <c r="EJ688" i="1"/>
  <c r="EI688" i="1"/>
  <c r="EH688" i="1"/>
  <c r="EG688" i="1"/>
  <c r="EF688" i="1"/>
  <c r="EE688" i="1"/>
  <c r="ED688" i="1"/>
  <c r="EC688" i="1"/>
  <c r="EB688" i="1"/>
  <c r="EA688" i="1"/>
  <c r="DZ688" i="1"/>
  <c r="DY688" i="1"/>
  <c r="DX688" i="1"/>
  <c r="EJ687" i="1"/>
  <c r="EI687" i="1"/>
  <c r="EH687" i="1"/>
  <c r="EG687" i="1"/>
  <c r="EF687" i="1"/>
  <c r="EE687" i="1"/>
  <c r="ED687" i="1"/>
  <c r="EC687" i="1"/>
  <c r="EB687" i="1"/>
  <c r="EA687" i="1"/>
  <c r="DZ687" i="1"/>
  <c r="DY687" i="1"/>
  <c r="DX687" i="1"/>
  <c r="EJ686" i="1"/>
  <c r="EI686" i="1"/>
  <c r="EH686" i="1"/>
  <c r="EG686" i="1"/>
  <c r="EF686" i="1"/>
  <c r="EE686" i="1"/>
  <c r="ED686" i="1"/>
  <c r="EC686" i="1"/>
  <c r="EB686" i="1"/>
  <c r="EA686" i="1"/>
  <c r="DZ686" i="1"/>
  <c r="DY686" i="1"/>
  <c r="DX686" i="1"/>
  <c r="EJ685" i="1"/>
  <c r="EI685" i="1"/>
  <c r="EH685" i="1"/>
  <c r="EG685" i="1"/>
  <c r="EF685" i="1"/>
  <c r="EE685" i="1"/>
  <c r="ED685" i="1"/>
  <c r="EC685" i="1"/>
  <c r="EB685" i="1"/>
  <c r="EA685" i="1"/>
  <c r="DZ685" i="1"/>
  <c r="DY685" i="1"/>
  <c r="DX685" i="1"/>
  <c r="EJ684" i="1"/>
  <c r="EI684" i="1"/>
  <c r="EH684" i="1"/>
  <c r="EG684" i="1"/>
  <c r="EF684" i="1"/>
  <c r="EE684" i="1"/>
  <c r="ED684" i="1"/>
  <c r="EC684" i="1"/>
  <c r="EB684" i="1"/>
  <c r="EA684" i="1"/>
  <c r="DZ684" i="1"/>
  <c r="DY684" i="1"/>
  <c r="DX684" i="1"/>
  <c r="EJ683" i="1"/>
  <c r="EI683" i="1"/>
  <c r="EH683" i="1"/>
  <c r="EG683" i="1"/>
  <c r="EF683" i="1"/>
  <c r="EE683" i="1"/>
  <c r="ED683" i="1"/>
  <c r="EC683" i="1"/>
  <c r="EB683" i="1"/>
  <c r="EA683" i="1"/>
  <c r="DZ683" i="1"/>
  <c r="DY683" i="1"/>
  <c r="DX683" i="1"/>
  <c r="EJ682" i="1"/>
  <c r="EI682" i="1"/>
  <c r="EH682" i="1"/>
  <c r="EG682" i="1"/>
  <c r="EF682" i="1"/>
  <c r="EE682" i="1"/>
  <c r="ED682" i="1"/>
  <c r="EC682" i="1"/>
  <c r="EB682" i="1"/>
  <c r="EA682" i="1"/>
  <c r="DZ682" i="1"/>
  <c r="DY682" i="1"/>
  <c r="DX682" i="1"/>
  <c r="EJ681" i="1"/>
  <c r="EI681" i="1"/>
  <c r="EH681" i="1"/>
  <c r="EG681" i="1"/>
  <c r="EF681" i="1"/>
  <c r="EE681" i="1"/>
  <c r="ED681" i="1"/>
  <c r="EC681" i="1"/>
  <c r="EB681" i="1"/>
  <c r="EA681" i="1"/>
  <c r="DZ681" i="1"/>
  <c r="DY681" i="1"/>
  <c r="DX681" i="1"/>
  <c r="EJ680" i="1"/>
  <c r="EI680" i="1"/>
  <c r="EH680" i="1"/>
  <c r="EG680" i="1"/>
  <c r="EF680" i="1"/>
  <c r="EE680" i="1"/>
  <c r="ED680" i="1"/>
  <c r="EC680" i="1"/>
  <c r="EB680" i="1"/>
  <c r="EA680" i="1"/>
  <c r="DZ680" i="1"/>
  <c r="DY680" i="1"/>
  <c r="DX680" i="1"/>
  <c r="EJ679" i="1"/>
  <c r="EI679" i="1"/>
  <c r="EH679" i="1"/>
  <c r="EG679" i="1"/>
  <c r="EF679" i="1"/>
  <c r="EE679" i="1"/>
  <c r="ED679" i="1"/>
  <c r="EC679" i="1"/>
  <c r="EB679" i="1"/>
  <c r="EA679" i="1"/>
  <c r="DZ679" i="1"/>
  <c r="DY679" i="1"/>
  <c r="DX679" i="1"/>
  <c r="EJ678" i="1"/>
  <c r="EI678" i="1"/>
  <c r="EH678" i="1"/>
  <c r="EG678" i="1"/>
  <c r="EF678" i="1"/>
  <c r="EE678" i="1"/>
  <c r="ED678" i="1"/>
  <c r="EC678" i="1"/>
  <c r="EB678" i="1"/>
  <c r="EA678" i="1"/>
  <c r="DZ678" i="1"/>
  <c r="DY678" i="1"/>
  <c r="DX678" i="1"/>
  <c r="EJ677" i="1"/>
  <c r="EI677" i="1"/>
  <c r="EH677" i="1"/>
  <c r="EG677" i="1"/>
  <c r="EF677" i="1"/>
  <c r="EE677" i="1"/>
  <c r="ED677" i="1"/>
  <c r="EC677" i="1"/>
  <c r="EB677" i="1"/>
  <c r="EA677" i="1"/>
  <c r="DZ677" i="1"/>
  <c r="DY677" i="1"/>
  <c r="DX677" i="1"/>
  <c r="EJ676" i="1"/>
  <c r="EI676" i="1"/>
  <c r="EH676" i="1"/>
  <c r="EG676" i="1"/>
  <c r="EF676" i="1"/>
  <c r="EE676" i="1"/>
  <c r="ED676" i="1"/>
  <c r="EC676" i="1"/>
  <c r="EB676" i="1"/>
  <c r="EA676" i="1"/>
  <c r="DZ676" i="1"/>
  <c r="DY676" i="1"/>
  <c r="DX676" i="1"/>
  <c r="EJ675" i="1"/>
  <c r="EI675" i="1"/>
  <c r="EH675" i="1"/>
  <c r="EG675" i="1"/>
  <c r="EF675" i="1"/>
  <c r="EE675" i="1"/>
  <c r="ED675" i="1"/>
  <c r="EC675" i="1"/>
  <c r="EB675" i="1"/>
  <c r="EA675" i="1"/>
  <c r="DZ675" i="1"/>
  <c r="DY675" i="1"/>
  <c r="DX675" i="1"/>
  <c r="EJ674" i="1"/>
  <c r="EI674" i="1"/>
  <c r="EH674" i="1"/>
  <c r="EG674" i="1"/>
  <c r="EF674" i="1"/>
  <c r="EE674" i="1"/>
  <c r="ED674" i="1"/>
  <c r="EC674" i="1"/>
  <c r="EB674" i="1"/>
  <c r="EA674" i="1"/>
  <c r="DZ674" i="1"/>
  <c r="DY674" i="1"/>
  <c r="DX674" i="1"/>
  <c r="EJ673" i="1"/>
  <c r="EI673" i="1"/>
  <c r="EH673" i="1"/>
  <c r="EG673" i="1"/>
  <c r="EF673" i="1"/>
  <c r="EE673" i="1"/>
  <c r="ED673" i="1"/>
  <c r="EC673" i="1"/>
  <c r="EB673" i="1"/>
  <c r="EA673" i="1"/>
  <c r="DZ673" i="1"/>
  <c r="DY673" i="1"/>
  <c r="DX673" i="1"/>
  <c r="EJ672" i="1"/>
  <c r="EI672" i="1"/>
  <c r="EH672" i="1"/>
  <c r="EG672" i="1"/>
  <c r="EF672" i="1"/>
  <c r="EE672" i="1"/>
  <c r="ED672" i="1"/>
  <c r="EC672" i="1"/>
  <c r="EB672" i="1"/>
  <c r="EA672" i="1"/>
  <c r="DZ672" i="1"/>
  <c r="DY672" i="1"/>
  <c r="DX672" i="1"/>
  <c r="EJ671" i="1"/>
  <c r="EI671" i="1"/>
  <c r="EH671" i="1"/>
  <c r="EG671" i="1"/>
  <c r="EF671" i="1"/>
  <c r="EE671" i="1"/>
  <c r="ED671" i="1"/>
  <c r="EC671" i="1"/>
  <c r="EB671" i="1"/>
  <c r="EA671" i="1"/>
  <c r="DZ671" i="1"/>
  <c r="DY671" i="1"/>
  <c r="DX671" i="1"/>
  <c r="EJ670" i="1"/>
  <c r="EI670" i="1"/>
  <c r="EH670" i="1"/>
  <c r="EG670" i="1"/>
  <c r="EF670" i="1"/>
  <c r="EE670" i="1"/>
  <c r="ED670" i="1"/>
  <c r="EC670" i="1"/>
  <c r="EB670" i="1"/>
  <c r="EA670" i="1"/>
  <c r="DZ670" i="1"/>
  <c r="DY670" i="1"/>
  <c r="DX670" i="1"/>
  <c r="EJ669" i="1"/>
  <c r="EI669" i="1"/>
  <c r="EH669" i="1"/>
  <c r="EG669" i="1"/>
  <c r="EF669" i="1"/>
  <c r="EE669" i="1"/>
  <c r="ED669" i="1"/>
  <c r="EC669" i="1"/>
  <c r="EB669" i="1"/>
  <c r="EA669" i="1"/>
  <c r="DZ669" i="1"/>
  <c r="DY669" i="1"/>
  <c r="DX669" i="1"/>
  <c r="EJ668" i="1"/>
  <c r="EI668" i="1"/>
  <c r="EH668" i="1"/>
  <c r="EG668" i="1"/>
  <c r="EF668" i="1"/>
  <c r="EE668" i="1"/>
  <c r="ED668" i="1"/>
  <c r="EC668" i="1"/>
  <c r="EB668" i="1"/>
  <c r="EA668" i="1"/>
  <c r="DZ668" i="1"/>
  <c r="DY668" i="1"/>
  <c r="DX668" i="1"/>
  <c r="EJ667" i="1"/>
  <c r="EI667" i="1"/>
  <c r="EH667" i="1"/>
  <c r="EG667" i="1"/>
  <c r="EF667" i="1"/>
  <c r="EE667" i="1"/>
  <c r="ED667" i="1"/>
  <c r="EC667" i="1"/>
  <c r="EB667" i="1"/>
  <c r="EA667" i="1"/>
  <c r="DZ667" i="1"/>
  <c r="DY667" i="1"/>
  <c r="DX667" i="1"/>
  <c r="EJ666" i="1"/>
  <c r="EI666" i="1"/>
  <c r="EH666" i="1"/>
  <c r="EG666" i="1"/>
  <c r="EF666" i="1"/>
  <c r="EE666" i="1"/>
  <c r="ED666" i="1"/>
  <c r="EC666" i="1"/>
  <c r="EB666" i="1"/>
  <c r="EA666" i="1"/>
  <c r="DZ666" i="1"/>
  <c r="DY666" i="1"/>
  <c r="DX666" i="1"/>
  <c r="EJ665" i="1"/>
  <c r="EI665" i="1"/>
  <c r="EH665" i="1"/>
  <c r="EG665" i="1"/>
  <c r="EF665" i="1"/>
  <c r="EE665" i="1"/>
  <c r="ED665" i="1"/>
  <c r="EC665" i="1"/>
  <c r="EB665" i="1"/>
  <c r="EA665" i="1"/>
  <c r="DZ665" i="1"/>
  <c r="DY665" i="1"/>
  <c r="DX665" i="1"/>
  <c r="EJ664" i="1"/>
  <c r="EI664" i="1"/>
  <c r="EH664" i="1"/>
  <c r="EG664" i="1"/>
  <c r="EF664" i="1"/>
  <c r="EE664" i="1"/>
  <c r="ED664" i="1"/>
  <c r="EC664" i="1"/>
  <c r="EB664" i="1"/>
  <c r="EA664" i="1"/>
  <c r="DZ664" i="1"/>
  <c r="DY664" i="1"/>
  <c r="DX664" i="1"/>
  <c r="EJ663" i="1"/>
  <c r="EI663" i="1"/>
  <c r="EH663" i="1"/>
  <c r="EG663" i="1"/>
  <c r="EF663" i="1"/>
  <c r="EE663" i="1"/>
  <c r="ED663" i="1"/>
  <c r="EC663" i="1"/>
  <c r="EB663" i="1"/>
  <c r="EA663" i="1"/>
  <c r="DZ663" i="1"/>
  <c r="DY663" i="1"/>
  <c r="DX663" i="1"/>
  <c r="EJ662" i="1"/>
  <c r="EI662" i="1"/>
  <c r="EH662" i="1"/>
  <c r="EG662" i="1"/>
  <c r="EF662" i="1"/>
  <c r="EE662" i="1"/>
  <c r="ED662" i="1"/>
  <c r="EC662" i="1"/>
  <c r="EB662" i="1"/>
  <c r="EA662" i="1"/>
  <c r="DZ662" i="1"/>
  <c r="DY662" i="1"/>
  <c r="DX662" i="1"/>
  <c r="EJ661" i="1"/>
  <c r="EI661" i="1"/>
  <c r="EH661" i="1"/>
  <c r="EG661" i="1"/>
  <c r="EF661" i="1"/>
  <c r="EE661" i="1"/>
  <c r="ED661" i="1"/>
  <c r="EC661" i="1"/>
  <c r="EB661" i="1"/>
  <c r="EA661" i="1"/>
  <c r="DZ661" i="1"/>
  <c r="DY661" i="1"/>
  <c r="DX661" i="1"/>
  <c r="EJ660" i="1"/>
  <c r="EI660" i="1"/>
  <c r="EH660" i="1"/>
  <c r="EG660" i="1"/>
  <c r="EF660" i="1"/>
  <c r="EE660" i="1"/>
  <c r="ED660" i="1"/>
  <c r="EC660" i="1"/>
  <c r="EB660" i="1"/>
  <c r="EA660" i="1"/>
  <c r="DZ660" i="1"/>
  <c r="DY660" i="1"/>
  <c r="DX660" i="1"/>
  <c r="EJ659" i="1"/>
  <c r="EI659" i="1"/>
  <c r="EH659" i="1"/>
  <c r="EG659" i="1"/>
  <c r="EF659" i="1"/>
  <c r="EE659" i="1"/>
  <c r="ED659" i="1"/>
  <c r="EC659" i="1"/>
  <c r="EB659" i="1"/>
  <c r="EA659" i="1"/>
  <c r="DZ659" i="1"/>
  <c r="DY659" i="1"/>
  <c r="DX659" i="1"/>
  <c r="EJ658" i="1"/>
  <c r="EI658" i="1"/>
  <c r="EH658" i="1"/>
  <c r="EG658" i="1"/>
  <c r="EF658" i="1"/>
  <c r="EE658" i="1"/>
  <c r="ED658" i="1"/>
  <c r="EC658" i="1"/>
  <c r="EB658" i="1"/>
  <c r="EA658" i="1"/>
  <c r="DZ658" i="1"/>
  <c r="DY658" i="1"/>
  <c r="DX658" i="1"/>
  <c r="EJ657" i="1"/>
  <c r="EI657" i="1"/>
  <c r="EH657" i="1"/>
  <c r="EG657" i="1"/>
  <c r="EF657" i="1"/>
  <c r="EE657" i="1"/>
  <c r="ED657" i="1"/>
  <c r="EC657" i="1"/>
  <c r="EB657" i="1"/>
  <c r="EA657" i="1"/>
  <c r="DZ657" i="1"/>
  <c r="DY657" i="1"/>
  <c r="DX657" i="1"/>
  <c r="EJ656" i="1"/>
  <c r="EI656" i="1"/>
  <c r="EH656" i="1"/>
  <c r="EG656" i="1"/>
  <c r="EF656" i="1"/>
  <c r="EE656" i="1"/>
  <c r="ED656" i="1"/>
  <c r="EC656" i="1"/>
  <c r="EB656" i="1"/>
  <c r="EA656" i="1"/>
  <c r="DZ656" i="1"/>
  <c r="DY656" i="1"/>
  <c r="DX656" i="1"/>
  <c r="EJ655" i="1"/>
  <c r="EI655" i="1"/>
  <c r="EH655" i="1"/>
  <c r="EG655" i="1"/>
  <c r="EF655" i="1"/>
  <c r="EE655" i="1"/>
  <c r="ED655" i="1"/>
  <c r="EC655" i="1"/>
  <c r="EB655" i="1"/>
  <c r="EA655" i="1"/>
  <c r="DZ655" i="1"/>
  <c r="DY655" i="1"/>
  <c r="DX655" i="1"/>
  <c r="EJ654" i="1"/>
  <c r="EI654" i="1"/>
  <c r="EH654" i="1"/>
  <c r="EG654" i="1"/>
  <c r="EF654" i="1"/>
  <c r="EE654" i="1"/>
  <c r="ED654" i="1"/>
  <c r="EC654" i="1"/>
  <c r="EB654" i="1"/>
  <c r="EA654" i="1"/>
  <c r="DZ654" i="1"/>
  <c r="DY654" i="1"/>
  <c r="DX654" i="1"/>
  <c r="EJ653" i="1"/>
  <c r="EI653" i="1"/>
  <c r="EH653" i="1"/>
  <c r="EG653" i="1"/>
  <c r="EF653" i="1"/>
  <c r="EE653" i="1"/>
  <c r="ED653" i="1"/>
  <c r="EC653" i="1"/>
  <c r="EB653" i="1"/>
  <c r="EA653" i="1"/>
  <c r="DZ653" i="1"/>
  <c r="DY653" i="1"/>
  <c r="DX653" i="1"/>
  <c r="EJ652" i="1"/>
  <c r="EI652" i="1"/>
  <c r="EH652" i="1"/>
  <c r="EG652" i="1"/>
  <c r="EF652" i="1"/>
  <c r="EE652" i="1"/>
  <c r="ED652" i="1"/>
  <c r="EC652" i="1"/>
  <c r="EB652" i="1"/>
  <c r="EA652" i="1"/>
  <c r="DZ652" i="1"/>
  <c r="DY652" i="1"/>
  <c r="DX652" i="1"/>
  <c r="EJ651" i="1"/>
  <c r="EI651" i="1"/>
  <c r="EH651" i="1"/>
  <c r="EG651" i="1"/>
  <c r="EF651" i="1"/>
  <c r="EE651" i="1"/>
  <c r="ED651" i="1"/>
  <c r="EC651" i="1"/>
  <c r="EB651" i="1"/>
  <c r="EA651" i="1"/>
  <c r="DZ651" i="1"/>
  <c r="DY651" i="1"/>
  <c r="DX651" i="1"/>
  <c r="EJ650" i="1"/>
  <c r="EI650" i="1"/>
  <c r="EH650" i="1"/>
  <c r="EG650" i="1"/>
  <c r="EF650" i="1"/>
  <c r="EE650" i="1"/>
  <c r="ED650" i="1"/>
  <c r="EC650" i="1"/>
  <c r="EB650" i="1"/>
  <c r="EA650" i="1"/>
  <c r="DZ650" i="1"/>
  <c r="DY650" i="1"/>
  <c r="DX650" i="1"/>
  <c r="EJ649" i="1"/>
  <c r="EI649" i="1"/>
  <c r="EH649" i="1"/>
  <c r="EG649" i="1"/>
  <c r="EF649" i="1"/>
  <c r="EE649" i="1"/>
  <c r="ED649" i="1"/>
  <c r="EC649" i="1"/>
  <c r="EB649" i="1"/>
  <c r="EA649" i="1"/>
  <c r="DZ649" i="1"/>
  <c r="DY649" i="1"/>
  <c r="DX649" i="1"/>
  <c r="EJ648" i="1"/>
  <c r="EI648" i="1"/>
  <c r="EH648" i="1"/>
  <c r="EG648" i="1"/>
  <c r="EF648" i="1"/>
  <c r="EE648" i="1"/>
  <c r="ED648" i="1"/>
  <c r="EC648" i="1"/>
  <c r="EB648" i="1"/>
  <c r="EA648" i="1"/>
  <c r="DZ648" i="1"/>
  <c r="DY648" i="1"/>
  <c r="DX648" i="1"/>
  <c r="EJ647" i="1"/>
  <c r="EI647" i="1"/>
  <c r="EH647" i="1"/>
  <c r="EG647" i="1"/>
  <c r="EF647" i="1"/>
  <c r="EE647" i="1"/>
  <c r="ED647" i="1"/>
  <c r="EC647" i="1"/>
  <c r="EB647" i="1"/>
  <c r="EA647" i="1"/>
  <c r="DZ647" i="1"/>
  <c r="DY647" i="1"/>
  <c r="DX647" i="1"/>
  <c r="EJ646" i="1"/>
  <c r="EI646" i="1"/>
  <c r="EH646" i="1"/>
  <c r="EG646" i="1"/>
  <c r="EF646" i="1"/>
  <c r="EE646" i="1"/>
  <c r="ED646" i="1"/>
  <c r="EC646" i="1"/>
  <c r="EB646" i="1"/>
  <c r="EA646" i="1"/>
  <c r="DZ646" i="1"/>
  <c r="DY646" i="1"/>
  <c r="DX646" i="1"/>
  <c r="EJ645" i="1"/>
  <c r="EI645" i="1"/>
  <c r="EH645" i="1"/>
  <c r="EG645" i="1"/>
  <c r="EF645" i="1"/>
  <c r="EE645" i="1"/>
  <c r="ED645" i="1"/>
  <c r="EC645" i="1"/>
  <c r="EB645" i="1"/>
  <c r="EA645" i="1"/>
  <c r="DZ645" i="1"/>
  <c r="DY645" i="1"/>
  <c r="DX645" i="1"/>
  <c r="EJ644" i="1"/>
  <c r="EI644" i="1"/>
  <c r="EH644" i="1"/>
  <c r="EG644" i="1"/>
  <c r="EF644" i="1"/>
  <c r="EE644" i="1"/>
  <c r="ED644" i="1"/>
  <c r="EC644" i="1"/>
  <c r="EB644" i="1"/>
  <c r="EA644" i="1"/>
  <c r="DZ644" i="1"/>
  <c r="DY644" i="1"/>
  <c r="DX644" i="1"/>
  <c r="EJ643" i="1"/>
  <c r="EI643" i="1"/>
  <c r="EH643" i="1"/>
  <c r="EG643" i="1"/>
  <c r="EF643" i="1"/>
  <c r="EE643" i="1"/>
  <c r="ED643" i="1"/>
  <c r="EC643" i="1"/>
  <c r="EB643" i="1"/>
  <c r="EA643" i="1"/>
  <c r="DZ643" i="1"/>
  <c r="DY643" i="1"/>
  <c r="DX643" i="1"/>
  <c r="EJ642" i="1"/>
  <c r="EI642" i="1"/>
  <c r="EH642" i="1"/>
  <c r="EG642" i="1"/>
  <c r="EF642" i="1"/>
  <c r="EE642" i="1"/>
  <c r="ED642" i="1"/>
  <c r="EC642" i="1"/>
  <c r="EB642" i="1"/>
  <c r="EA642" i="1"/>
  <c r="DZ642" i="1"/>
  <c r="DY642" i="1"/>
  <c r="DX642" i="1"/>
  <c r="EJ641" i="1"/>
  <c r="EI641" i="1"/>
  <c r="EH641" i="1"/>
  <c r="EG641" i="1"/>
  <c r="EF641" i="1"/>
  <c r="EE641" i="1"/>
  <c r="ED641" i="1"/>
  <c r="EC641" i="1"/>
  <c r="EB641" i="1"/>
  <c r="EA641" i="1"/>
  <c r="DZ641" i="1"/>
  <c r="DY641" i="1"/>
  <c r="DX641" i="1"/>
  <c r="EJ640" i="1"/>
  <c r="EI640" i="1"/>
  <c r="EH640" i="1"/>
  <c r="EG640" i="1"/>
  <c r="EF640" i="1"/>
  <c r="EE640" i="1"/>
  <c r="ED640" i="1"/>
  <c r="EC640" i="1"/>
  <c r="EB640" i="1"/>
  <c r="EA640" i="1"/>
  <c r="DZ640" i="1"/>
  <c r="DY640" i="1"/>
  <c r="DX640" i="1"/>
  <c r="EJ639" i="1"/>
  <c r="EI639" i="1"/>
  <c r="EH639" i="1"/>
  <c r="EG639" i="1"/>
  <c r="EF639" i="1"/>
  <c r="EE639" i="1"/>
  <c r="ED639" i="1"/>
  <c r="EC639" i="1"/>
  <c r="EB639" i="1"/>
  <c r="EA639" i="1"/>
  <c r="DZ639" i="1"/>
  <c r="DY639" i="1"/>
  <c r="DX639" i="1"/>
  <c r="EJ638" i="1"/>
  <c r="EI638" i="1"/>
  <c r="EH638" i="1"/>
  <c r="EG638" i="1"/>
  <c r="EF638" i="1"/>
  <c r="EE638" i="1"/>
  <c r="ED638" i="1"/>
  <c r="EC638" i="1"/>
  <c r="EB638" i="1"/>
  <c r="EA638" i="1"/>
  <c r="DZ638" i="1"/>
  <c r="DY638" i="1"/>
  <c r="DX638" i="1"/>
  <c r="EJ637" i="1"/>
  <c r="EI637" i="1"/>
  <c r="EH637" i="1"/>
  <c r="EG637" i="1"/>
  <c r="EF637" i="1"/>
  <c r="EE637" i="1"/>
  <c r="ED637" i="1"/>
  <c r="EC637" i="1"/>
  <c r="EB637" i="1"/>
  <c r="EA637" i="1"/>
  <c r="DZ637" i="1"/>
  <c r="DY637" i="1"/>
  <c r="DX637" i="1"/>
  <c r="EJ636" i="1"/>
  <c r="EI636" i="1"/>
  <c r="EH636" i="1"/>
  <c r="EG636" i="1"/>
  <c r="EF636" i="1"/>
  <c r="EE636" i="1"/>
  <c r="ED636" i="1"/>
  <c r="EC636" i="1"/>
  <c r="EB636" i="1"/>
  <c r="EA636" i="1"/>
  <c r="DZ636" i="1"/>
  <c r="DY636" i="1"/>
  <c r="DX636" i="1"/>
  <c r="EJ635" i="1"/>
  <c r="EI635" i="1"/>
  <c r="EH635" i="1"/>
  <c r="EG635" i="1"/>
  <c r="EF635" i="1"/>
  <c r="EE635" i="1"/>
  <c r="ED635" i="1"/>
  <c r="EC635" i="1"/>
  <c r="EB635" i="1"/>
  <c r="EA635" i="1"/>
  <c r="DZ635" i="1"/>
  <c r="DY635" i="1"/>
  <c r="DX635" i="1"/>
  <c r="EJ634" i="1"/>
  <c r="EI634" i="1"/>
  <c r="EH634" i="1"/>
  <c r="EG634" i="1"/>
  <c r="EF634" i="1"/>
  <c r="EE634" i="1"/>
  <c r="ED634" i="1"/>
  <c r="EC634" i="1"/>
  <c r="EB634" i="1"/>
  <c r="EA634" i="1"/>
  <c r="DZ634" i="1"/>
  <c r="DY634" i="1"/>
  <c r="DX634" i="1"/>
  <c r="EJ633" i="1"/>
  <c r="EI633" i="1"/>
  <c r="EH633" i="1"/>
  <c r="EG633" i="1"/>
  <c r="EF633" i="1"/>
  <c r="EE633" i="1"/>
  <c r="ED633" i="1"/>
  <c r="EC633" i="1"/>
  <c r="EB633" i="1"/>
  <c r="EA633" i="1"/>
  <c r="DZ633" i="1"/>
  <c r="DY633" i="1"/>
  <c r="DX633" i="1"/>
  <c r="EJ632" i="1"/>
  <c r="EI632" i="1"/>
  <c r="EH632" i="1"/>
  <c r="EG632" i="1"/>
  <c r="EF632" i="1"/>
  <c r="EE632" i="1"/>
  <c r="ED632" i="1"/>
  <c r="EC632" i="1"/>
  <c r="EB632" i="1"/>
  <c r="EA632" i="1"/>
  <c r="DZ632" i="1"/>
  <c r="DY632" i="1"/>
  <c r="DX632" i="1"/>
  <c r="EJ631" i="1"/>
  <c r="EI631" i="1"/>
  <c r="EH631" i="1"/>
  <c r="EG631" i="1"/>
  <c r="EF631" i="1"/>
  <c r="EE631" i="1"/>
  <c r="ED631" i="1"/>
  <c r="EC631" i="1"/>
  <c r="EB631" i="1"/>
  <c r="EA631" i="1"/>
  <c r="DZ631" i="1"/>
  <c r="DY631" i="1"/>
  <c r="DX631" i="1"/>
  <c r="EJ630" i="1"/>
  <c r="EI630" i="1"/>
  <c r="EH630" i="1"/>
  <c r="EG630" i="1"/>
  <c r="EF630" i="1"/>
  <c r="EE630" i="1"/>
  <c r="ED630" i="1"/>
  <c r="EC630" i="1"/>
  <c r="EB630" i="1"/>
  <c r="EA630" i="1"/>
  <c r="DZ630" i="1"/>
  <c r="DY630" i="1"/>
  <c r="DX630" i="1"/>
  <c r="EJ629" i="1"/>
  <c r="EI629" i="1"/>
  <c r="EH629" i="1"/>
  <c r="EG629" i="1"/>
  <c r="EF629" i="1"/>
  <c r="EE629" i="1"/>
  <c r="ED629" i="1"/>
  <c r="EC629" i="1"/>
  <c r="EB629" i="1"/>
  <c r="EA629" i="1"/>
  <c r="DZ629" i="1"/>
  <c r="DY629" i="1"/>
  <c r="DX629" i="1"/>
  <c r="EJ628" i="1"/>
  <c r="EI628" i="1"/>
  <c r="EH628" i="1"/>
  <c r="EG628" i="1"/>
  <c r="EF628" i="1"/>
  <c r="EE628" i="1"/>
  <c r="ED628" i="1"/>
  <c r="EC628" i="1"/>
  <c r="EB628" i="1"/>
  <c r="EA628" i="1"/>
  <c r="DZ628" i="1"/>
  <c r="DY628" i="1"/>
  <c r="DX628" i="1"/>
  <c r="EJ627" i="1"/>
  <c r="EI627" i="1"/>
  <c r="EH627" i="1"/>
  <c r="EG627" i="1"/>
  <c r="EF627" i="1"/>
  <c r="EE627" i="1"/>
  <c r="ED627" i="1"/>
  <c r="EC627" i="1"/>
  <c r="EB627" i="1"/>
  <c r="EA627" i="1"/>
  <c r="DZ627" i="1"/>
  <c r="DY627" i="1"/>
  <c r="DX627" i="1"/>
  <c r="EJ626" i="1"/>
  <c r="EI626" i="1"/>
  <c r="EH626" i="1"/>
  <c r="EG626" i="1"/>
  <c r="EF626" i="1"/>
  <c r="EE626" i="1"/>
  <c r="ED626" i="1"/>
  <c r="EC626" i="1"/>
  <c r="EB626" i="1"/>
  <c r="EA626" i="1"/>
  <c r="DZ626" i="1"/>
  <c r="DY626" i="1"/>
  <c r="DX626" i="1"/>
  <c r="EJ625" i="1"/>
  <c r="EI625" i="1"/>
  <c r="EH625" i="1"/>
  <c r="EG625" i="1"/>
  <c r="EF625" i="1"/>
  <c r="EE625" i="1"/>
  <c r="ED625" i="1"/>
  <c r="EC625" i="1"/>
  <c r="EB625" i="1"/>
  <c r="EA625" i="1"/>
  <c r="DZ625" i="1"/>
  <c r="DY625" i="1"/>
  <c r="DX625" i="1"/>
  <c r="EJ624" i="1"/>
  <c r="EI624" i="1"/>
  <c r="EH624" i="1"/>
  <c r="EG624" i="1"/>
  <c r="EF624" i="1"/>
  <c r="EE624" i="1"/>
  <c r="ED624" i="1"/>
  <c r="EC624" i="1"/>
  <c r="EB624" i="1"/>
  <c r="EA624" i="1"/>
  <c r="DZ624" i="1"/>
  <c r="DY624" i="1"/>
  <c r="DX624" i="1"/>
  <c r="EJ623" i="1"/>
  <c r="EI623" i="1"/>
  <c r="EH623" i="1"/>
  <c r="EG623" i="1"/>
  <c r="EF623" i="1"/>
  <c r="EE623" i="1"/>
  <c r="ED623" i="1"/>
  <c r="EC623" i="1"/>
  <c r="EB623" i="1"/>
  <c r="EA623" i="1"/>
  <c r="DZ623" i="1"/>
  <c r="DY623" i="1"/>
  <c r="DX623" i="1"/>
  <c r="EJ622" i="1"/>
  <c r="EI622" i="1"/>
  <c r="EH622" i="1"/>
  <c r="EG622" i="1"/>
  <c r="EF622" i="1"/>
  <c r="EE622" i="1"/>
  <c r="ED622" i="1"/>
  <c r="EC622" i="1"/>
  <c r="EB622" i="1"/>
  <c r="EA622" i="1"/>
  <c r="DZ622" i="1"/>
  <c r="DY622" i="1"/>
  <c r="DX622" i="1"/>
  <c r="EJ621" i="1"/>
  <c r="EI621" i="1"/>
  <c r="EH621" i="1"/>
  <c r="EG621" i="1"/>
  <c r="EF621" i="1"/>
  <c r="EE621" i="1"/>
  <c r="ED621" i="1"/>
  <c r="EC621" i="1"/>
  <c r="EB621" i="1"/>
  <c r="EA621" i="1"/>
  <c r="DZ621" i="1"/>
  <c r="DY621" i="1"/>
  <c r="DX621" i="1"/>
  <c r="EJ620" i="1"/>
  <c r="EI620" i="1"/>
  <c r="EH620" i="1"/>
  <c r="EG620" i="1"/>
  <c r="EF620" i="1"/>
  <c r="EE620" i="1"/>
  <c r="ED620" i="1"/>
  <c r="EC620" i="1"/>
  <c r="EB620" i="1"/>
  <c r="EA620" i="1"/>
  <c r="DZ620" i="1"/>
  <c r="DY620" i="1"/>
  <c r="DX620" i="1"/>
  <c r="EJ619" i="1"/>
  <c r="EI619" i="1"/>
  <c r="EH619" i="1"/>
  <c r="EG619" i="1"/>
  <c r="EF619" i="1"/>
  <c r="EE619" i="1"/>
  <c r="ED619" i="1"/>
  <c r="EC619" i="1"/>
  <c r="EB619" i="1"/>
  <c r="EA619" i="1"/>
  <c r="DZ619" i="1"/>
  <c r="DY619" i="1"/>
  <c r="DX619" i="1"/>
  <c r="EJ618" i="1"/>
  <c r="EI618" i="1"/>
  <c r="EH618" i="1"/>
  <c r="EG618" i="1"/>
  <c r="EF618" i="1"/>
  <c r="EE618" i="1"/>
  <c r="ED618" i="1"/>
  <c r="EC618" i="1"/>
  <c r="EB618" i="1"/>
  <c r="EA618" i="1"/>
  <c r="DZ618" i="1"/>
  <c r="DY618" i="1"/>
  <c r="DX618" i="1"/>
  <c r="EJ617" i="1"/>
  <c r="EI617" i="1"/>
  <c r="EH617" i="1"/>
  <c r="EG617" i="1"/>
  <c r="EF617" i="1"/>
  <c r="EE617" i="1"/>
  <c r="ED617" i="1"/>
  <c r="EC617" i="1"/>
  <c r="EB617" i="1"/>
  <c r="EA617" i="1"/>
  <c r="DZ617" i="1"/>
  <c r="DY617" i="1"/>
  <c r="DX617" i="1"/>
  <c r="EJ616" i="1"/>
  <c r="EI616" i="1"/>
  <c r="EH616" i="1"/>
  <c r="EG616" i="1"/>
  <c r="EF616" i="1"/>
  <c r="EE616" i="1"/>
  <c r="ED616" i="1"/>
  <c r="EC616" i="1"/>
  <c r="EB616" i="1"/>
  <c r="EA616" i="1"/>
  <c r="DZ616" i="1"/>
  <c r="DY616" i="1"/>
  <c r="DX616" i="1"/>
  <c r="EJ615" i="1"/>
  <c r="EI615" i="1"/>
  <c r="EH615" i="1"/>
  <c r="EG615" i="1"/>
  <c r="EF615" i="1"/>
  <c r="EE615" i="1"/>
  <c r="ED615" i="1"/>
  <c r="EC615" i="1"/>
  <c r="EB615" i="1"/>
  <c r="EA615" i="1"/>
  <c r="DZ615" i="1"/>
  <c r="DY615" i="1"/>
  <c r="DX615" i="1"/>
  <c r="EJ614" i="1"/>
  <c r="EI614" i="1"/>
  <c r="EH614" i="1"/>
  <c r="EG614" i="1"/>
  <c r="EF614" i="1"/>
  <c r="EE614" i="1"/>
  <c r="ED614" i="1"/>
  <c r="EC614" i="1"/>
  <c r="EB614" i="1"/>
  <c r="EA614" i="1"/>
  <c r="DZ614" i="1"/>
  <c r="DY614" i="1"/>
  <c r="DX614" i="1"/>
  <c r="EJ613" i="1"/>
  <c r="EI613" i="1"/>
  <c r="EH613" i="1"/>
  <c r="EG613" i="1"/>
  <c r="EF613" i="1"/>
  <c r="EE613" i="1"/>
  <c r="ED613" i="1"/>
  <c r="EC613" i="1"/>
  <c r="EB613" i="1"/>
  <c r="EA613" i="1"/>
  <c r="DZ613" i="1"/>
  <c r="DY613" i="1"/>
  <c r="DX613" i="1"/>
  <c r="EJ612" i="1"/>
  <c r="EI612" i="1"/>
  <c r="EH612" i="1"/>
  <c r="EG612" i="1"/>
  <c r="EF612" i="1"/>
  <c r="EE612" i="1"/>
  <c r="ED612" i="1"/>
  <c r="EC612" i="1"/>
  <c r="EB612" i="1"/>
  <c r="EA612" i="1"/>
  <c r="DZ612" i="1"/>
  <c r="DY612" i="1"/>
  <c r="DX612" i="1"/>
  <c r="EJ611" i="1"/>
  <c r="EI611" i="1"/>
  <c r="EH611" i="1"/>
  <c r="EG611" i="1"/>
  <c r="EF611" i="1"/>
  <c r="EE611" i="1"/>
  <c r="ED611" i="1"/>
  <c r="EC611" i="1"/>
  <c r="EB611" i="1"/>
  <c r="EA611" i="1"/>
  <c r="DZ611" i="1"/>
  <c r="DY611" i="1"/>
  <c r="DX611" i="1"/>
  <c r="EJ610" i="1"/>
  <c r="EI610" i="1"/>
  <c r="EH610" i="1"/>
  <c r="EG610" i="1"/>
  <c r="EF610" i="1"/>
  <c r="EE610" i="1"/>
  <c r="ED610" i="1"/>
  <c r="EC610" i="1"/>
  <c r="EB610" i="1"/>
  <c r="EA610" i="1"/>
  <c r="DZ610" i="1"/>
  <c r="DY610" i="1"/>
  <c r="DX610" i="1"/>
  <c r="EJ609" i="1"/>
  <c r="EI609" i="1"/>
  <c r="EH609" i="1"/>
  <c r="EG609" i="1"/>
  <c r="EF609" i="1"/>
  <c r="EE609" i="1"/>
  <c r="ED609" i="1"/>
  <c r="EC609" i="1"/>
  <c r="EB609" i="1"/>
  <c r="EA609" i="1"/>
  <c r="DZ609" i="1"/>
  <c r="DY609" i="1"/>
  <c r="DX609" i="1"/>
  <c r="EJ608" i="1"/>
  <c r="EI608" i="1"/>
  <c r="EH608" i="1"/>
  <c r="EG608" i="1"/>
  <c r="EF608" i="1"/>
  <c r="EE608" i="1"/>
  <c r="ED608" i="1"/>
  <c r="EC608" i="1"/>
  <c r="EB608" i="1"/>
  <c r="EA608" i="1"/>
  <c r="DZ608" i="1"/>
  <c r="DY608" i="1"/>
  <c r="DX608" i="1"/>
  <c r="EJ607" i="1"/>
  <c r="EI607" i="1"/>
  <c r="EH607" i="1"/>
  <c r="EG607" i="1"/>
  <c r="EF607" i="1"/>
  <c r="EE607" i="1"/>
  <c r="ED607" i="1"/>
  <c r="EC607" i="1"/>
  <c r="EB607" i="1"/>
  <c r="EA607" i="1"/>
  <c r="DZ607" i="1"/>
  <c r="DY607" i="1"/>
  <c r="DX607" i="1"/>
  <c r="EJ606" i="1"/>
  <c r="EI606" i="1"/>
  <c r="EH606" i="1"/>
  <c r="EG606" i="1"/>
  <c r="EF606" i="1"/>
  <c r="EE606" i="1"/>
  <c r="ED606" i="1"/>
  <c r="EC606" i="1"/>
  <c r="EB606" i="1"/>
  <c r="EA606" i="1"/>
  <c r="DZ606" i="1"/>
  <c r="DY606" i="1"/>
  <c r="DX606" i="1"/>
  <c r="EJ605" i="1"/>
  <c r="EI605" i="1"/>
  <c r="EH605" i="1"/>
  <c r="EG605" i="1"/>
  <c r="EF605" i="1"/>
  <c r="EE605" i="1"/>
  <c r="ED605" i="1"/>
  <c r="EC605" i="1"/>
  <c r="EB605" i="1"/>
  <c r="EA605" i="1"/>
  <c r="DZ605" i="1"/>
  <c r="DY605" i="1"/>
  <c r="DX605" i="1"/>
  <c r="EJ604" i="1"/>
  <c r="EI604" i="1"/>
  <c r="EH604" i="1"/>
  <c r="EG604" i="1"/>
  <c r="EF604" i="1"/>
  <c r="EE604" i="1"/>
  <c r="ED604" i="1"/>
  <c r="EC604" i="1"/>
  <c r="EB604" i="1"/>
  <c r="EA604" i="1"/>
  <c r="DZ604" i="1"/>
  <c r="DY604" i="1"/>
  <c r="DX604" i="1"/>
  <c r="EJ603" i="1"/>
  <c r="EI603" i="1"/>
  <c r="EH603" i="1"/>
  <c r="EG603" i="1"/>
  <c r="EF603" i="1"/>
  <c r="EE603" i="1"/>
  <c r="ED603" i="1"/>
  <c r="EC603" i="1"/>
  <c r="EB603" i="1"/>
  <c r="EA603" i="1"/>
  <c r="DZ603" i="1"/>
  <c r="DY603" i="1"/>
  <c r="DX603" i="1"/>
  <c r="EJ602" i="1"/>
  <c r="EI602" i="1"/>
  <c r="EH602" i="1"/>
  <c r="EG602" i="1"/>
  <c r="EF602" i="1"/>
  <c r="EE602" i="1"/>
  <c r="ED602" i="1"/>
  <c r="EC602" i="1"/>
  <c r="EB602" i="1"/>
  <c r="EA602" i="1"/>
  <c r="DZ602" i="1"/>
  <c r="DY602" i="1"/>
  <c r="DX602" i="1"/>
  <c r="EJ601" i="1"/>
  <c r="EI601" i="1"/>
  <c r="EH601" i="1"/>
  <c r="EG601" i="1"/>
  <c r="EF601" i="1"/>
  <c r="EE601" i="1"/>
  <c r="ED601" i="1"/>
  <c r="EC601" i="1"/>
  <c r="EB601" i="1"/>
  <c r="EA601" i="1"/>
  <c r="DZ601" i="1"/>
  <c r="DY601" i="1"/>
  <c r="DX601" i="1"/>
  <c r="EJ600" i="1"/>
  <c r="EI600" i="1"/>
  <c r="EH600" i="1"/>
  <c r="EG600" i="1"/>
  <c r="EF600" i="1"/>
  <c r="EE600" i="1"/>
  <c r="ED600" i="1"/>
  <c r="EC600" i="1"/>
  <c r="EB600" i="1"/>
  <c r="EA600" i="1"/>
  <c r="DZ600" i="1"/>
  <c r="DY600" i="1"/>
  <c r="DX600" i="1"/>
  <c r="EJ599" i="1"/>
  <c r="EI599" i="1"/>
  <c r="EH599" i="1"/>
  <c r="EG599" i="1"/>
  <c r="EF599" i="1"/>
  <c r="EE599" i="1"/>
  <c r="ED599" i="1"/>
  <c r="EC599" i="1"/>
  <c r="EB599" i="1"/>
  <c r="EA599" i="1"/>
  <c r="DZ599" i="1"/>
  <c r="DY599" i="1"/>
  <c r="DX599" i="1"/>
  <c r="EJ598" i="1"/>
  <c r="EI598" i="1"/>
  <c r="EH598" i="1"/>
  <c r="EG598" i="1"/>
  <c r="EF598" i="1"/>
  <c r="EE598" i="1"/>
  <c r="ED598" i="1"/>
  <c r="EC598" i="1"/>
  <c r="EB598" i="1"/>
  <c r="EA598" i="1"/>
  <c r="DZ598" i="1"/>
  <c r="DY598" i="1"/>
  <c r="DX598" i="1"/>
  <c r="EJ597" i="1"/>
  <c r="EI597" i="1"/>
  <c r="EH597" i="1"/>
  <c r="EG597" i="1"/>
  <c r="EF597" i="1"/>
  <c r="EE597" i="1"/>
  <c r="ED597" i="1"/>
  <c r="EC597" i="1"/>
  <c r="EB597" i="1"/>
  <c r="EA597" i="1"/>
  <c r="DZ597" i="1"/>
  <c r="DY597" i="1"/>
  <c r="DX597" i="1"/>
  <c r="EJ596" i="1"/>
  <c r="EI596" i="1"/>
  <c r="EH596" i="1"/>
  <c r="EG596" i="1"/>
  <c r="EF596" i="1"/>
  <c r="EE596" i="1"/>
  <c r="ED596" i="1"/>
  <c r="EC596" i="1"/>
  <c r="EB596" i="1"/>
  <c r="EA596" i="1"/>
  <c r="DZ596" i="1"/>
  <c r="DY596" i="1"/>
  <c r="DX596" i="1"/>
  <c r="EJ595" i="1"/>
  <c r="EI595" i="1"/>
  <c r="EH595" i="1"/>
  <c r="EG595" i="1"/>
  <c r="EF595" i="1"/>
  <c r="EE595" i="1"/>
  <c r="ED595" i="1"/>
  <c r="EC595" i="1"/>
  <c r="EB595" i="1"/>
  <c r="EA595" i="1"/>
  <c r="DZ595" i="1"/>
  <c r="DY595" i="1"/>
  <c r="DX595" i="1"/>
  <c r="EJ594" i="1"/>
  <c r="EI594" i="1"/>
  <c r="EH594" i="1"/>
  <c r="EG594" i="1"/>
  <c r="EF594" i="1"/>
  <c r="EE594" i="1"/>
  <c r="ED594" i="1"/>
  <c r="EC594" i="1"/>
  <c r="EB594" i="1"/>
  <c r="EA594" i="1"/>
  <c r="DZ594" i="1"/>
  <c r="DY594" i="1"/>
  <c r="DX594" i="1"/>
  <c r="EJ593" i="1"/>
  <c r="EI593" i="1"/>
  <c r="EH593" i="1"/>
  <c r="EG593" i="1"/>
  <c r="EF593" i="1"/>
  <c r="EE593" i="1"/>
  <c r="ED593" i="1"/>
  <c r="EC593" i="1"/>
  <c r="EB593" i="1"/>
  <c r="EA593" i="1"/>
  <c r="DZ593" i="1"/>
  <c r="DY593" i="1"/>
  <c r="DX593" i="1"/>
  <c r="EJ592" i="1"/>
  <c r="EI592" i="1"/>
  <c r="EH592" i="1"/>
  <c r="EG592" i="1"/>
  <c r="EF592" i="1"/>
  <c r="EE592" i="1"/>
  <c r="ED592" i="1"/>
  <c r="EC592" i="1"/>
  <c r="EB592" i="1"/>
  <c r="EA592" i="1"/>
  <c r="DZ592" i="1"/>
  <c r="DY592" i="1"/>
  <c r="DX592" i="1"/>
  <c r="EJ591" i="1"/>
  <c r="EI591" i="1"/>
  <c r="EH591" i="1"/>
  <c r="EG591" i="1"/>
  <c r="EF591" i="1"/>
  <c r="EE591" i="1"/>
  <c r="ED591" i="1"/>
  <c r="EC591" i="1"/>
  <c r="EB591" i="1"/>
  <c r="EA591" i="1"/>
  <c r="DZ591" i="1"/>
  <c r="DY591" i="1"/>
  <c r="DX591" i="1"/>
  <c r="EJ590" i="1"/>
  <c r="EI590" i="1"/>
  <c r="EH590" i="1"/>
  <c r="EG590" i="1"/>
  <c r="EF590" i="1"/>
  <c r="EE590" i="1"/>
  <c r="ED590" i="1"/>
  <c r="EC590" i="1"/>
  <c r="EB590" i="1"/>
  <c r="EA590" i="1"/>
  <c r="DZ590" i="1"/>
  <c r="DY590" i="1"/>
  <c r="DX590" i="1"/>
  <c r="EJ589" i="1"/>
  <c r="EI589" i="1"/>
  <c r="EH589" i="1"/>
  <c r="EG589" i="1"/>
  <c r="EF589" i="1"/>
  <c r="EE589" i="1"/>
  <c r="ED589" i="1"/>
  <c r="EC589" i="1"/>
  <c r="EB589" i="1"/>
  <c r="EA589" i="1"/>
  <c r="DZ589" i="1"/>
  <c r="DY589" i="1"/>
  <c r="DX589" i="1"/>
  <c r="EJ588" i="1"/>
  <c r="EI588" i="1"/>
  <c r="EH588" i="1"/>
  <c r="EG588" i="1"/>
  <c r="EF588" i="1"/>
  <c r="EE588" i="1"/>
  <c r="ED588" i="1"/>
  <c r="EC588" i="1"/>
  <c r="EB588" i="1"/>
  <c r="EA588" i="1"/>
  <c r="DZ588" i="1"/>
  <c r="DY588" i="1"/>
  <c r="DX588" i="1"/>
  <c r="EJ587" i="1"/>
  <c r="EI587" i="1"/>
  <c r="EH587" i="1"/>
  <c r="EG587" i="1"/>
  <c r="EF587" i="1"/>
  <c r="EE587" i="1"/>
  <c r="ED587" i="1"/>
  <c r="EC587" i="1"/>
  <c r="EB587" i="1"/>
  <c r="EA587" i="1"/>
  <c r="DZ587" i="1"/>
  <c r="DY587" i="1"/>
  <c r="DX587" i="1"/>
  <c r="EJ586" i="1"/>
  <c r="EI586" i="1"/>
  <c r="EH586" i="1"/>
  <c r="EG586" i="1"/>
  <c r="EF586" i="1"/>
  <c r="EE586" i="1"/>
  <c r="ED586" i="1"/>
  <c r="EC586" i="1"/>
  <c r="EB586" i="1"/>
  <c r="EA586" i="1"/>
  <c r="DZ586" i="1"/>
  <c r="DY586" i="1"/>
  <c r="DX586" i="1"/>
  <c r="EJ585" i="1"/>
  <c r="EI585" i="1"/>
  <c r="EH585" i="1"/>
  <c r="EG585" i="1"/>
  <c r="EF585" i="1"/>
  <c r="EE585" i="1"/>
  <c r="ED585" i="1"/>
  <c r="EC585" i="1"/>
  <c r="EB585" i="1"/>
  <c r="EA585" i="1"/>
  <c r="DZ585" i="1"/>
  <c r="DY585" i="1"/>
  <c r="DX585" i="1"/>
  <c r="EJ584" i="1"/>
  <c r="EI584" i="1"/>
  <c r="EH584" i="1"/>
  <c r="EG584" i="1"/>
  <c r="EF584" i="1"/>
  <c r="EE584" i="1"/>
  <c r="ED584" i="1"/>
  <c r="EC584" i="1"/>
  <c r="EB584" i="1"/>
  <c r="EA584" i="1"/>
  <c r="DZ584" i="1"/>
  <c r="DY584" i="1"/>
  <c r="DX584" i="1"/>
  <c r="EJ583" i="1"/>
  <c r="EI583" i="1"/>
  <c r="EH583" i="1"/>
  <c r="EG583" i="1"/>
  <c r="EF583" i="1"/>
  <c r="EE583" i="1"/>
  <c r="ED583" i="1"/>
  <c r="EC583" i="1"/>
  <c r="EB583" i="1"/>
  <c r="EA583" i="1"/>
  <c r="DZ583" i="1"/>
  <c r="DY583" i="1"/>
  <c r="DX583" i="1"/>
  <c r="EJ582" i="1"/>
  <c r="EI582" i="1"/>
  <c r="EH582" i="1"/>
  <c r="EG582" i="1"/>
  <c r="EF582" i="1"/>
  <c r="EE582" i="1"/>
  <c r="ED582" i="1"/>
  <c r="EC582" i="1"/>
  <c r="EB582" i="1"/>
  <c r="EA582" i="1"/>
  <c r="DZ582" i="1"/>
  <c r="DY582" i="1"/>
  <c r="DX582" i="1"/>
  <c r="EJ581" i="1"/>
  <c r="EI581" i="1"/>
  <c r="EH581" i="1"/>
  <c r="EG581" i="1"/>
  <c r="EF581" i="1"/>
  <c r="EE581" i="1"/>
  <c r="ED581" i="1"/>
  <c r="EC581" i="1"/>
  <c r="EB581" i="1"/>
  <c r="EA581" i="1"/>
  <c r="DZ581" i="1"/>
  <c r="DY581" i="1"/>
  <c r="DX581" i="1"/>
  <c r="EJ580" i="1"/>
  <c r="EI580" i="1"/>
  <c r="EH580" i="1"/>
  <c r="EG580" i="1"/>
  <c r="EF580" i="1"/>
  <c r="EE580" i="1"/>
  <c r="ED580" i="1"/>
  <c r="EC580" i="1"/>
  <c r="EB580" i="1"/>
  <c r="EA580" i="1"/>
  <c r="DZ580" i="1"/>
  <c r="DY580" i="1"/>
  <c r="DX580" i="1"/>
  <c r="EJ579" i="1"/>
  <c r="EI579" i="1"/>
  <c r="EH579" i="1"/>
  <c r="EG579" i="1"/>
  <c r="EF579" i="1"/>
  <c r="EE579" i="1"/>
  <c r="ED579" i="1"/>
  <c r="EC579" i="1"/>
  <c r="EB579" i="1"/>
  <c r="EA579" i="1"/>
  <c r="DZ579" i="1"/>
  <c r="DY579" i="1"/>
  <c r="DX579" i="1"/>
  <c r="EJ578" i="1"/>
  <c r="EI578" i="1"/>
  <c r="EH578" i="1"/>
  <c r="EG578" i="1"/>
  <c r="EF578" i="1"/>
  <c r="EE578" i="1"/>
  <c r="ED578" i="1"/>
  <c r="EC578" i="1"/>
  <c r="EB578" i="1"/>
  <c r="EA578" i="1"/>
  <c r="DZ578" i="1"/>
  <c r="DY578" i="1"/>
  <c r="DX578" i="1"/>
  <c r="EJ577" i="1"/>
  <c r="EI577" i="1"/>
  <c r="EH577" i="1"/>
  <c r="EG577" i="1"/>
  <c r="EF577" i="1"/>
  <c r="EE577" i="1"/>
  <c r="ED577" i="1"/>
  <c r="EC577" i="1"/>
  <c r="EB577" i="1"/>
  <c r="EA577" i="1"/>
  <c r="DZ577" i="1"/>
  <c r="DY577" i="1"/>
  <c r="DX577" i="1"/>
  <c r="EJ576" i="1"/>
  <c r="EI576" i="1"/>
  <c r="EH576" i="1"/>
  <c r="EG576" i="1"/>
  <c r="EF576" i="1"/>
  <c r="EE576" i="1"/>
  <c r="ED576" i="1"/>
  <c r="EC576" i="1"/>
  <c r="EB576" i="1"/>
  <c r="EA576" i="1"/>
  <c r="DZ576" i="1"/>
  <c r="DY576" i="1"/>
  <c r="DX576" i="1"/>
  <c r="EJ575" i="1"/>
  <c r="EI575" i="1"/>
  <c r="EH575" i="1"/>
  <c r="EG575" i="1"/>
  <c r="EF575" i="1"/>
  <c r="EE575" i="1"/>
  <c r="ED575" i="1"/>
  <c r="EC575" i="1"/>
  <c r="EB575" i="1"/>
  <c r="EA575" i="1"/>
  <c r="DZ575" i="1"/>
  <c r="DY575" i="1"/>
  <c r="DX575" i="1"/>
  <c r="EJ574" i="1"/>
  <c r="EI574" i="1"/>
  <c r="EH574" i="1"/>
  <c r="EG574" i="1"/>
  <c r="EF574" i="1"/>
  <c r="EE574" i="1"/>
  <c r="ED574" i="1"/>
  <c r="EC574" i="1"/>
  <c r="EB574" i="1"/>
  <c r="EA574" i="1"/>
  <c r="DZ574" i="1"/>
  <c r="DY574" i="1"/>
  <c r="DX574" i="1"/>
  <c r="EJ573" i="1"/>
  <c r="EI573" i="1"/>
  <c r="EH573" i="1"/>
  <c r="EG573" i="1"/>
  <c r="EF573" i="1"/>
  <c r="EE573" i="1"/>
  <c r="ED573" i="1"/>
  <c r="EC573" i="1"/>
  <c r="EB573" i="1"/>
  <c r="EA573" i="1"/>
  <c r="DZ573" i="1"/>
  <c r="DY573" i="1"/>
  <c r="DX573" i="1"/>
  <c r="EJ572" i="1"/>
  <c r="EI572" i="1"/>
  <c r="EH572" i="1"/>
  <c r="EG572" i="1"/>
  <c r="EF572" i="1"/>
  <c r="EE572" i="1"/>
  <c r="ED572" i="1"/>
  <c r="EC572" i="1"/>
  <c r="EB572" i="1"/>
  <c r="EA572" i="1"/>
  <c r="DZ572" i="1"/>
  <c r="DY572" i="1"/>
  <c r="DX572" i="1"/>
  <c r="EJ571" i="1"/>
  <c r="EI571" i="1"/>
  <c r="EH571" i="1"/>
  <c r="EG571" i="1"/>
  <c r="EF571" i="1"/>
  <c r="EE571" i="1"/>
  <c r="ED571" i="1"/>
  <c r="EC571" i="1"/>
  <c r="EB571" i="1"/>
  <c r="EA571" i="1"/>
  <c r="DZ571" i="1"/>
  <c r="DY571" i="1"/>
  <c r="DX571" i="1"/>
  <c r="EJ570" i="1"/>
  <c r="EI570" i="1"/>
  <c r="EH570" i="1"/>
  <c r="EG570" i="1"/>
  <c r="EF570" i="1"/>
  <c r="EE570" i="1"/>
  <c r="ED570" i="1"/>
  <c r="EC570" i="1"/>
  <c r="EB570" i="1"/>
  <c r="EA570" i="1"/>
  <c r="DZ570" i="1"/>
  <c r="DY570" i="1"/>
  <c r="DX570" i="1"/>
  <c r="EJ569" i="1"/>
  <c r="EI569" i="1"/>
  <c r="EH569" i="1"/>
  <c r="EG569" i="1"/>
  <c r="EF569" i="1"/>
  <c r="EE569" i="1"/>
  <c r="ED569" i="1"/>
  <c r="EC569" i="1"/>
  <c r="EB569" i="1"/>
  <c r="EA569" i="1"/>
  <c r="DZ569" i="1"/>
  <c r="DY569" i="1"/>
  <c r="DX569" i="1"/>
  <c r="EJ568" i="1"/>
  <c r="EI568" i="1"/>
  <c r="EH568" i="1"/>
  <c r="EG568" i="1"/>
  <c r="EF568" i="1"/>
  <c r="EE568" i="1"/>
  <c r="ED568" i="1"/>
  <c r="EC568" i="1"/>
  <c r="EB568" i="1"/>
  <c r="EA568" i="1"/>
  <c r="DZ568" i="1"/>
  <c r="DY568" i="1"/>
  <c r="DX568" i="1"/>
  <c r="EJ567" i="1"/>
  <c r="EI567" i="1"/>
  <c r="EH567" i="1"/>
  <c r="EG567" i="1"/>
  <c r="EF567" i="1"/>
  <c r="EE567" i="1"/>
  <c r="ED567" i="1"/>
  <c r="EC567" i="1"/>
  <c r="EB567" i="1"/>
  <c r="EA567" i="1"/>
  <c r="DZ567" i="1"/>
  <c r="DY567" i="1"/>
  <c r="DX567" i="1"/>
  <c r="EJ566" i="1"/>
  <c r="EI566" i="1"/>
  <c r="EH566" i="1"/>
  <c r="EG566" i="1"/>
  <c r="EF566" i="1"/>
  <c r="EE566" i="1"/>
  <c r="ED566" i="1"/>
  <c r="EC566" i="1"/>
  <c r="EB566" i="1"/>
  <c r="EA566" i="1"/>
  <c r="DZ566" i="1"/>
  <c r="DY566" i="1"/>
  <c r="DX566" i="1"/>
  <c r="EJ565" i="1"/>
  <c r="EI565" i="1"/>
  <c r="EH565" i="1"/>
  <c r="EG565" i="1"/>
  <c r="EF565" i="1"/>
  <c r="EE565" i="1"/>
  <c r="ED565" i="1"/>
  <c r="EC565" i="1"/>
  <c r="EB565" i="1"/>
  <c r="EA565" i="1"/>
  <c r="DZ565" i="1"/>
  <c r="DY565" i="1"/>
  <c r="DX565" i="1"/>
  <c r="EJ564" i="1"/>
  <c r="EI564" i="1"/>
  <c r="EH564" i="1"/>
  <c r="EG564" i="1"/>
  <c r="EF564" i="1"/>
  <c r="EE564" i="1"/>
  <c r="ED564" i="1"/>
  <c r="EC564" i="1"/>
  <c r="EB564" i="1"/>
  <c r="EA564" i="1"/>
  <c r="DZ564" i="1"/>
  <c r="DY564" i="1"/>
  <c r="DX564" i="1"/>
  <c r="EJ563" i="1"/>
  <c r="EI563" i="1"/>
  <c r="EH563" i="1"/>
  <c r="EG563" i="1"/>
  <c r="EF563" i="1"/>
  <c r="EE563" i="1"/>
  <c r="ED563" i="1"/>
  <c r="EC563" i="1"/>
  <c r="EB563" i="1"/>
  <c r="EA563" i="1"/>
  <c r="DZ563" i="1"/>
  <c r="DY563" i="1"/>
  <c r="DX563" i="1"/>
  <c r="EJ562" i="1"/>
  <c r="EI562" i="1"/>
  <c r="EH562" i="1"/>
  <c r="EG562" i="1"/>
  <c r="EF562" i="1"/>
  <c r="EE562" i="1"/>
  <c r="ED562" i="1"/>
  <c r="EC562" i="1"/>
  <c r="EB562" i="1"/>
  <c r="EA562" i="1"/>
  <c r="DZ562" i="1"/>
  <c r="DY562" i="1"/>
  <c r="DX562" i="1"/>
  <c r="EJ561" i="1"/>
  <c r="EI561" i="1"/>
  <c r="EH561" i="1"/>
  <c r="EG561" i="1"/>
  <c r="EF561" i="1"/>
  <c r="EE561" i="1"/>
  <c r="ED561" i="1"/>
  <c r="EC561" i="1"/>
  <c r="EB561" i="1"/>
  <c r="EA561" i="1"/>
  <c r="DZ561" i="1"/>
  <c r="DY561" i="1"/>
  <c r="DX561" i="1"/>
  <c r="EJ560" i="1"/>
  <c r="EI560" i="1"/>
  <c r="EH560" i="1"/>
  <c r="EG560" i="1"/>
  <c r="EF560" i="1"/>
  <c r="EE560" i="1"/>
  <c r="ED560" i="1"/>
  <c r="EC560" i="1"/>
  <c r="EB560" i="1"/>
  <c r="EA560" i="1"/>
  <c r="DZ560" i="1"/>
  <c r="DY560" i="1"/>
  <c r="DX560" i="1"/>
  <c r="EJ559" i="1"/>
  <c r="EI559" i="1"/>
  <c r="EH559" i="1"/>
  <c r="EG559" i="1"/>
  <c r="EF559" i="1"/>
  <c r="EE559" i="1"/>
  <c r="ED559" i="1"/>
  <c r="EC559" i="1"/>
  <c r="EB559" i="1"/>
  <c r="EA559" i="1"/>
  <c r="DZ559" i="1"/>
  <c r="DY559" i="1"/>
  <c r="DX559" i="1"/>
  <c r="EJ558" i="1"/>
  <c r="EI558" i="1"/>
  <c r="EH558" i="1"/>
  <c r="EG558" i="1"/>
  <c r="EF558" i="1"/>
  <c r="EE558" i="1"/>
  <c r="ED558" i="1"/>
  <c r="EC558" i="1"/>
  <c r="EB558" i="1"/>
  <c r="EA558" i="1"/>
  <c r="DZ558" i="1"/>
  <c r="DY558" i="1"/>
  <c r="DX558" i="1"/>
  <c r="EJ557" i="1"/>
  <c r="EI557" i="1"/>
  <c r="EH557" i="1"/>
  <c r="EG557" i="1"/>
  <c r="EF557" i="1"/>
  <c r="EE557" i="1"/>
  <c r="ED557" i="1"/>
  <c r="EC557" i="1"/>
  <c r="EB557" i="1"/>
  <c r="EA557" i="1"/>
  <c r="DZ557" i="1"/>
  <c r="DY557" i="1"/>
  <c r="DX557" i="1"/>
  <c r="EJ556" i="1"/>
  <c r="EI556" i="1"/>
  <c r="EH556" i="1"/>
  <c r="EG556" i="1"/>
  <c r="EF556" i="1"/>
  <c r="EE556" i="1"/>
  <c r="ED556" i="1"/>
  <c r="EC556" i="1"/>
  <c r="EB556" i="1"/>
  <c r="EA556" i="1"/>
  <c r="DZ556" i="1"/>
  <c r="DY556" i="1"/>
  <c r="DX556" i="1"/>
  <c r="EJ555" i="1"/>
  <c r="EI555" i="1"/>
  <c r="EH555" i="1"/>
  <c r="EG555" i="1"/>
  <c r="EF555" i="1"/>
  <c r="EE555" i="1"/>
  <c r="ED555" i="1"/>
  <c r="EC555" i="1"/>
  <c r="EB555" i="1"/>
  <c r="EA555" i="1"/>
  <c r="DZ555" i="1"/>
  <c r="DY555" i="1"/>
  <c r="DX555" i="1"/>
  <c r="EJ554" i="1"/>
  <c r="EI554" i="1"/>
  <c r="EH554" i="1"/>
  <c r="EG554" i="1"/>
  <c r="EF554" i="1"/>
  <c r="EE554" i="1"/>
  <c r="ED554" i="1"/>
  <c r="EC554" i="1"/>
  <c r="EB554" i="1"/>
  <c r="EA554" i="1"/>
  <c r="DZ554" i="1"/>
  <c r="DY554" i="1"/>
  <c r="DX554" i="1"/>
  <c r="EJ553" i="1"/>
  <c r="EI553" i="1"/>
  <c r="EH553" i="1"/>
  <c r="EG553" i="1"/>
  <c r="EF553" i="1"/>
  <c r="EE553" i="1"/>
  <c r="ED553" i="1"/>
  <c r="EC553" i="1"/>
  <c r="EB553" i="1"/>
  <c r="EA553" i="1"/>
  <c r="DZ553" i="1"/>
  <c r="DY553" i="1"/>
  <c r="DX553" i="1"/>
  <c r="EJ552" i="1"/>
  <c r="EI552" i="1"/>
  <c r="EH552" i="1"/>
  <c r="EG552" i="1"/>
  <c r="EF552" i="1"/>
  <c r="EE552" i="1"/>
  <c r="ED552" i="1"/>
  <c r="EC552" i="1"/>
  <c r="EB552" i="1"/>
  <c r="EA552" i="1"/>
  <c r="DZ552" i="1"/>
  <c r="DY552" i="1"/>
  <c r="DX552" i="1"/>
  <c r="EJ551" i="1"/>
  <c r="EI551" i="1"/>
  <c r="EH551" i="1"/>
  <c r="EG551" i="1"/>
  <c r="EF551" i="1"/>
  <c r="EE551" i="1"/>
  <c r="ED551" i="1"/>
  <c r="EC551" i="1"/>
  <c r="EB551" i="1"/>
  <c r="EA551" i="1"/>
  <c r="DZ551" i="1"/>
  <c r="DY551" i="1"/>
  <c r="DX551" i="1"/>
  <c r="EJ550" i="1"/>
  <c r="EI550" i="1"/>
  <c r="EH550" i="1"/>
  <c r="EG550" i="1"/>
  <c r="EF550" i="1"/>
  <c r="EE550" i="1"/>
  <c r="ED550" i="1"/>
  <c r="EC550" i="1"/>
  <c r="EB550" i="1"/>
  <c r="EA550" i="1"/>
  <c r="DZ550" i="1"/>
  <c r="DY550" i="1"/>
  <c r="DX550" i="1"/>
  <c r="EJ549" i="1"/>
  <c r="EI549" i="1"/>
  <c r="EH549" i="1"/>
  <c r="EG549" i="1"/>
  <c r="EF549" i="1"/>
  <c r="EE549" i="1"/>
  <c r="ED549" i="1"/>
  <c r="EC549" i="1"/>
  <c r="EB549" i="1"/>
  <c r="EA549" i="1"/>
  <c r="DZ549" i="1"/>
  <c r="DY549" i="1"/>
  <c r="DX549" i="1"/>
  <c r="EJ548" i="1"/>
  <c r="EI548" i="1"/>
  <c r="EH548" i="1"/>
  <c r="EG548" i="1"/>
  <c r="EF548" i="1"/>
  <c r="EE548" i="1"/>
  <c r="ED548" i="1"/>
  <c r="EC548" i="1"/>
  <c r="EB548" i="1"/>
  <c r="EA548" i="1"/>
  <c r="DZ548" i="1"/>
  <c r="DY548" i="1"/>
  <c r="DX548" i="1"/>
  <c r="EJ547" i="1"/>
  <c r="EI547" i="1"/>
  <c r="EH547" i="1"/>
  <c r="EG547" i="1"/>
  <c r="EF547" i="1"/>
  <c r="EE547" i="1"/>
  <c r="ED547" i="1"/>
  <c r="EC547" i="1"/>
  <c r="EB547" i="1"/>
  <c r="EA547" i="1"/>
  <c r="DZ547" i="1"/>
  <c r="DY547" i="1"/>
  <c r="DX547" i="1"/>
  <c r="EJ546" i="1"/>
  <c r="EI546" i="1"/>
  <c r="EH546" i="1"/>
  <c r="EG546" i="1"/>
  <c r="EF546" i="1"/>
  <c r="EE546" i="1"/>
  <c r="ED546" i="1"/>
  <c r="EC546" i="1"/>
  <c r="EB546" i="1"/>
  <c r="EA546" i="1"/>
  <c r="DZ546" i="1"/>
  <c r="DY546" i="1"/>
  <c r="DX546" i="1"/>
  <c r="EJ545" i="1"/>
  <c r="EI545" i="1"/>
  <c r="EH545" i="1"/>
  <c r="EG545" i="1"/>
  <c r="EF545" i="1"/>
  <c r="EE545" i="1"/>
  <c r="ED545" i="1"/>
  <c r="EC545" i="1"/>
  <c r="EB545" i="1"/>
  <c r="EA545" i="1"/>
  <c r="DZ545" i="1"/>
  <c r="DY545" i="1"/>
  <c r="DX545" i="1"/>
  <c r="EJ544" i="1"/>
  <c r="EI544" i="1"/>
  <c r="EH544" i="1"/>
  <c r="EG544" i="1"/>
  <c r="EF544" i="1"/>
  <c r="EE544" i="1"/>
  <c r="ED544" i="1"/>
  <c r="EC544" i="1"/>
  <c r="EB544" i="1"/>
  <c r="EA544" i="1"/>
  <c r="DZ544" i="1"/>
  <c r="DY544" i="1"/>
  <c r="DX544" i="1"/>
  <c r="EJ543" i="1"/>
  <c r="EI543" i="1"/>
  <c r="EH543" i="1"/>
  <c r="EG543" i="1"/>
  <c r="EF543" i="1"/>
  <c r="EE543" i="1"/>
  <c r="ED543" i="1"/>
  <c r="EC543" i="1"/>
  <c r="EB543" i="1"/>
  <c r="EA543" i="1"/>
  <c r="DZ543" i="1"/>
  <c r="DY543" i="1"/>
  <c r="DX543" i="1"/>
  <c r="EJ542" i="1"/>
  <c r="EI542" i="1"/>
  <c r="EH542" i="1"/>
  <c r="EG542" i="1"/>
  <c r="EF542" i="1"/>
  <c r="EE542" i="1"/>
  <c r="ED542" i="1"/>
  <c r="EC542" i="1"/>
  <c r="EB542" i="1"/>
  <c r="EA542" i="1"/>
  <c r="DZ542" i="1"/>
  <c r="DY542" i="1"/>
  <c r="DX542" i="1"/>
  <c r="EJ541" i="1"/>
  <c r="EI541" i="1"/>
  <c r="EH541" i="1"/>
  <c r="EG541" i="1"/>
  <c r="EF541" i="1"/>
  <c r="EE541" i="1"/>
  <c r="ED541" i="1"/>
  <c r="EC541" i="1"/>
  <c r="EB541" i="1"/>
  <c r="EA541" i="1"/>
  <c r="DZ541" i="1"/>
  <c r="DY541" i="1"/>
  <c r="DX541" i="1"/>
  <c r="EJ540" i="1"/>
  <c r="EI540" i="1"/>
  <c r="EH540" i="1"/>
  <c r="EG540" i="1"/>
  <c r="EF540" i="1"/>
  <c r="EE540" i="1"/>
  <c r="ED540" i="1"/>
  <c r="EC540" i="1"/>
  <c r="EB540" i="1"/>
  <c r="EA540" i="1"/>
  <c r="DZ540" i="1"/>
  <c r="DY540" i="1"/>
  <c r="DX540" i="1"/>
  <c r="EJ539" i="1"/>
  <c r="EI539" i="1"/>
  <c r="EH539" i="1"/>
  <c r="EG539" i="1"/>
  <c r="EF539" i="1"/>
  <c r="EE539" i="1"/>
  <c r="ED539" i="1"/>
  <c r="EC539" i="1"/>
  <c r="EB539" i="1"/>
  <c r="EA539" i="1"/>
  <c r="DZ539" i="1"/>
  <c r="DY539" i="1"/>
  <c r="DX539" i="1"/>
  <c r="EJ538" i="1"/>
  <c r="EI538" i="1"/>
  <c r="EH538" i="1"/>
  <c r="EG538" i="1"/>
  <c r="EF538" i="1"/>
  <c r="EE538" i="1"/>
  <c r="ED538" i="1"/>
  <c r="EC538" i="1"/>
  <c r="EB538" i="1"/>
  <c r="EA538" i="1"/>
  <c r="DZ538" i="1"/>
  <c r="DY538" i="1"/>
  <c r="DX538" i="1"/>
  <c r="EJ537" i="1"/>
  <c r="EI537" i="1"/>
  <c r="EH537" i="1"/>
  <c r="EG537" i="1"/>
  <c r="EF537" i="1"/>
  <c r="EE537" i="1"/>
  <c r="ED537" i="1"/>
  <c r="EC537" i="1"/>
  <c r="EB537" i="1"/>
  <c r="EA537" i="1"/>
  <c r="DZ537" i="1"/>
  <c r="DY537" i="1"/>
  <c r="DX537" i="1"/>
  <c r="EJ536" i="1"/>
  <c r="EI536" i="1"/>
  <c r="EH536" i="1"/>
  <c r="EG536" i="1"/>
  <c r="EF536" i="1"/>
  <c r="EE536" i="1"/>
  <c r="ED536" i="1"/>
  <c r="EC536" i="1"/>
  <c r="EB536" i="1"/>
  <c r="EA536" i="1"/>
  <c r="DZ536" i="1"/>
  <c r="DY536" i="1"/>
  <c r="DX536" i="1"/>
  <c r="EJ535" i="1"/>
  <c r="EI535" i="1"/>
  <c r="EH535" i="1"/>
  <c r="EG535" i="1"/>
  <c r="EF535" i="1"/>
  <c r="EE535" i="1"/>
  <c r="ED535" i="1"/>
  <c r="EC535" i="1"/>
  <c r="EB535" i="1"/>
  <c r="EA535" i="1"/>
  <c r="DZ535" i="1"/>
  <c r="DY535" i="1"/>
  <c r="DX535" i="1"/>
  <c r="EJ534" i="1"/>
  <c r="EI534" i="1"/>
  <c r="EH534" i="1"/>
  <c r="EG534" i="1"/>
  <c r="EF534" i="1"/>
  <c r="EE534" i="1"/>
  <c r="ED534" i="1"/>
  <c r="EC534" i="1"/>
  <c r="EB534" i="1"/>
  <c r="EA534" i="1"/>
  <c r="DZ534" i="1"/>
  <c r="DY534" i="1"/>
  <c r="DX534" i="1"/>
  <c r="EJ533" i="1"/>
  <c r="EI533" i="1"/>
  <c r="EH533" i="1"/>
  <c r="EG533" i="1"/>
  <c r="EF533" i="1"/>
  <c r="EE533" i="1"/>
  <c r="ED533" i="1"/>
  <c r="EC533" i="1"/>
  <c r="EB533" i="1"/>
  <c r="EA533" i="1"/>
  <c r="DZ533" i="1"/>
  <c r="DY533" i="1"/>
  <c r="DX533" i="1"/>
  <c r="EJ532" i="1"/>
  <c r="EI532" i="1"/>
  <c r="EH532" i="1"/>
  <c r="EG532" i="1"/>
  <c r="EF532" i="1"/>
  <c r="EE532" i="1"/>
  <c r="ED532" i="1"/>
  <c r="EC532" i="1"/>
  <c r="EB532" i="1"/>
  <c r="EA532" i="1"/>
  <c r="DZ532" i="1"/>
  <c r="DY532" i="1"/>
  <c r="DX532" i="1"/>
  <c r="EJ531" i="1"/>
  <c r="EI531" i="1"/>
  <c r="EH531" i="1"/>
  <c r="EG531" i="1"/>
  <c r="EF531" i="1"/>
  <c r="EE531" i="1"/>
  <c r="ED531" i="1"/>
  <c r="EC531" i="1"/>
  <c r="EB531" i="1"/>
  <c r="EA531" i="1"/>
  <c r="DZ531" i="1"/>
  <c r="DY531" i="1"/>
  <c r="DX531" i="1"/>
  <c r="EJ530" i="1"/>
  <c r="EI530" i="1"/>
  <c r="EH530" i="1"/>
  <c r="EG530" i="1"/>
  <c r="EF530" i="1"/>
  <c r="EE530" i="1"/>
  <c r="ED530" i="1"/>
  <c r="EC530" i="1"/>
  <c r="EB530" i="1"/>
  <c r="EA530" i="1"/>
  <c r="DZ530" i="1"/>
  <c r="DY530" i="1"/>
  <c r="DX530" i="1"/>
  <c r="EJ529" i="1"/>
  <c r="EI529" i="1"/>
  <c r="EH529" i="1"/>
  <c r="EG529" i="1"/>
  <c r="EF529" i="1"/>
  <c r="EE529" i="1"/>
  <c r="ED529" i="1"/>
  <c r="EC529" i="1"/>
  <c r="EB529" i="1"/>
  <c r="EA529" i="1"/>
  <c r="DZ529" i="1"/>
  <c r="DY529" i="1"/>
  <c r="DX529" i="1"/>
  <c r="EJ528" i="1"/>
  <c r="EI528" i="1"/>
  <c r="EH528" i="1"/>
  <c r="EG528" i="1"/>
  <c r="EF528" i="1"/>
  <c r="EE528" i="1"/>
  <c r="ED528" i="1"/>
  <c r="EC528" i="1"/>
  <c r="EB528" i="1"/>
  <c r="EA528" i="1"/>
  <c r="DZ528" i="1"/>
  <c r="DY528" i="1"/>
  <c r="DX528" i="1"/>
  <c r="EJ527" i="1"/>
  <c r="EI527" i="1"/>
  <c r="EH527" i="1"/>
  <c r="EG527" i="1"/>
  <c r="EF527" i="1"/>
  <c r="EE527" i="1"/>
  <c r="ED527" i="1"/>
  <c r="EC527" i="1"/>
  <c r="EB527" i="1"/>
  <c r="EA527" i="1"/>
  <c r="DZ527" i="1"/>
  <c r="DY527" i="1"/>
  <c r="DX527" i="1"/>
  <c r="EJ526" i="1"/>
  <c r="EI526" i="1"/>
  <c r="EH526" i="1"/>
  <c r="EG526" i="1"/>
  <c r="EF526" i="1"/>
  <c r="EE526" i="1"/>
  <c r="ED526" i="1"/>
  <c r="EC526" i="1"/>
  <c r="EB526" i="1"/>
  <c r="EA526" i="1"/>
  <c r="DZ526" i="1"/>
  <c r="DY526" i="1"/>
  <c r="DX526" i="1"/>
  <c r="EJ525" i="1"/>
  <c r="EI525" i="1"/>
  <c r="EH525" i="1"/>
  <c r="EG525" i="1"/>
  <c r="EF525" i="1"/>
  <c r="EE525" i="1"/>
  <c r="ED525" i="1"/>
  <c r="EC525" i="1"/>
  <c r="EB525" i="1"/>
  <c r="EA525" i="1"/>
  <c r="DZ525" i="1"/>
  <c r="DY525" i="1"/>
  <c r="DX525" i="1"/>
  <c r="EJ524" i="1"/>
  <c r="EI524" i="1"/>
  <c r="EH524" i="1"/>
  <c r="EG524" i="1"/>
  <c r="EF524" i="1"/>
  <c r="EE524" i="1"/>
  <c r="ED524" i="1"/>
  <c r="EC524" i="1"/>
  <c r="EB524" i="1"/>
  <c r="EA524" i="1"/>
  <c r="DZ524" i="1"/>
  <c r="DY524" i="1"/>
  <c r="DX524" i="1"/>
  <c r="EJ523" i="1"/>
  <c r="EI523" i="1"/>
  <c r="EH523" i="1"/>
  <c r="EG523" i="1"/>
  <c r="EF523" i="1"/>
  <c r="EE523" i="1"/>
  <c r="ED523" i="1"/>
  <c r="EC523" i="1"/>
  <c r="EB523" i="1"/>
  <c r="EA523" i="1"/>
  <c r="DZ523" i="1"/>
  <c r="DY523" i="1"/>
  <c r="DX523" i="1"/>
  <c r="EJ522" i="1"/>
  <c r="EI522" i="1"/>
  <c r="EH522" i="1"/>
  <c r="EG522" i="1"/>
  <c r="EF522" i="1"/>
  <c r="EE522" i="1"/>
  <c r="ED522" i="1"/>
  <c r="EC522" i="1"/>
  <c r="EB522" i="1"/>
  <c r="EA522" i="1"/>
  <c r="DZ522" i="1"/>
  <c r="DY522" i="1"/>
  <c r="DX522" i="1"/>
  <c r="EJ521" i="1"/>
  <c r="EI521" i="1"/>
  <c r="EH521" i="1"/>
  <c r="EG521" i="1"/>
  <c r="EF521" i="1"/>
  <c r="EE521" i="1"/>
  <c r="ED521" i="1"/>
  <c r="EC521" i="1"/>
  <c r="EB521" i="1"/>
  <c r="EA521" i="1"/>
  <c r="DZ521" i="1"/>
  <c r="DY521" i="1"/>
  <c r="DX521" i="1"/>
  <c r="EJ520" i="1"/>
  <c r="EI520" i="1"/>
  <c r="EH520" i="1"/>
  <c r="EG520" i="1"/>
  <c r="EF520" i="1"/>
  <c r="EE520" i="1"/>
  <c r="ED520" i="1"/>
  <c r="EC520" i="1"/>
  <c r="EB520" i="1"/>
  <c r="EA520" i="1"/>
  <c r="DZ520" i="1"/>
  <c r="DY520" i="1"/>
  <c r="DX520" i="1"/>
  <c r="EJ519" i="1"/>
  <c r="EI519" i="1"/>
  <c r="EH519" i="1"/>
  <c r="EG519" i="1"/>
  <c r="EF519" i="1"/>
  <c r="EE519" i="1"/>
  <c r="ED519" i="1"/>
  <c r="EC519" i="1"/>
  <c r="EB519" i="1"/>
  <c r="EA519" i="1"/>
  <c r="DZ519" i="1"/>
  <c r="DY519" i="1"/>
  <c r="DX519" i="1"/>
  <c r="EJ518" i="1"/>
  <c r="EI518" i="1"/>
  <c r="EH518" i="1"/>
  <c r="EG518" i="1"/>
  <c r="EF518" i="1"/>
  <c r="EE518" i="1"/>
  <c r="ED518" i="1"/>
  <c r="EC518" i="1"/>
  <c r="EB518" i="1"/>
  <c r="EA518" i="1"/>
  <c r="DZ518" i="1"/>
  <c r="DY518" i="1"/>
  <c r="DX518" i="1"/>
  <c r="EJ517" i="1"/>
  <c r="EI517" i="1"/>
  <c r="EH517" i="1"/>
  <c r="EG517" i="1"/>
  <c r="EF517" i="1"/>
  <c r="EE517" i="1"/>
  <c r="ED517" i="1"/>
  <c r="EC517" i="1"/>
  <c r="EB517" i="1"/>
  <c r="EA517" i="1"/>
  <c r="DZ517" i="1"/>
  <c r="DY517" i="1"/>
  <c r="DX517" i="1"/>
  <c r="EJ516" i="1"/>
  <c r="EI516" i="1"/>
  <c r="EH516" i="1"/>
  <c r="EG516" i="1"/>
  <c r="EF516" i="1"/>
  <c r="EE516" i="1"/>
  <c r="ED516" i="1"/>
  <c r="EC516" i="1"/>
  <c r="EB516" i="1"/>
  <c r="EA516" i="1"/>
  <c r="DZ516" i="1"/>
  <c r="DY516" i="1"/>
  <c r="DX516" i="1"/>
  <c r="EJ515" i="1"/>
  <c r="EI515" i="1"/>
  <c r="EH515" i="1"/>
  <c r="EG515" i="1"/>
  <c r="EF515" i="1"/>
  <c r="EE515" i="1"/>
  <c r="ED515" i="1"/>
  <c r="EC515" i="1"/>
  <c r="EB515" i="1"/>
  <c r="EA515" i="1"/>
  <c r="DZ515" i="1"/>
  <c r="DY515" i="1"/>
  <c r="DX515" i="1"/>
  <c r="EJ514" i="1"/>
  <c r="EI514" i="1"/>
  <c r="EH514" i="1"/>
  <c r="EG514" i="1"/>
  <c r="EF514" i="1"/>
  <c r="EE514" i="1"/>
  <c r="ED514" i="1"/>
  <c r="EC514" i="1"/>
  <c r="EB514" i="1"/>
  <c r="EA514" i="1"/>
  <c r="DZ514" i="1"/>
  <c r="DY514" i="1"/>
  <c r="DX514" i="1"/>
  <c r="EJ513" i="1"/>
  <c r="EI513" i="1"/>
  <c r="EH513" i="1"/>
  <c r="EG513" i="1"/>
  <c r="EF513" i="1"/>
  <c r="EE513" i="1"/>
  <c r="ED513" i="1"/>
  <c r="EC513" i="1"/>
  <c r="EB513" i="1"/>
  <c r="EA513" i="1"/>
  <c r="DZ513" i="1"/>
  <c r="DY513" i="1"/>
  <c r="DX513" i="1"/>
  <c r="EJ512" i="1"/>
  <c r="EI512" i="1"/>
  <c r="EH512" i="1"/>
  <c r="EG512" i="1"/>
  <c r="EF512" i="1"/>
  <c r="EE512" i="1"/>
  <c r="ED512" i="1"/>
  <c r="EC512" i="1"/>
  <c r="EB512" i="1"/>
  <c r="EA512" i="1"/>
  <c r="DZ512" i="1"/>
  <c r="DY512" i="1"/>
  <c r="DX512" i="1"/>
  <c r="EJ511" i="1"/>
  <c r="EI511" i="1"/>
  <c r="EH511" i="1"/>
  <c r="EG511" i="1"/>
  <c r="EF511" i="1"/>
  <c r="EE511" i="1"/>
  <c r="ED511" i="1"/>
  <c r="EC511" i="1"/>
  <c r="EB511" i="1"/>
  <c r="EA511" i="1"/>
  <c r="DZ511" i="1"/>
  <c r="DY511" i="1"/>
  <c r="DX511" i="1"/>
  <c r="EJ510" i="1"/>
  <c r="EI510" i="1"/>
  <c r="EH510" i="1"/>
  <c r="EG510" i="1"/>
  <c r="EF510" i="1"/>
  <c r="EE510" i="1"/>
  <c r="ED510" i="1"/>
  <c r="EC510" i="1"/>
  <c r="EB510" i="1"/>
  <c r="EA510" i="1"/>
  <c r="DZ510" i="1"/>
  <c r="DY510" i="1"/>
  <c r="DX510" i="1"/>
  <c r="EJ509" i="1"/>
  <c r="EI509" i="1"/>
  <c r="EH509" i="1"/>
  <c r="EG509" i="1"/>
  <c r="EF509" i="1"/>
  <c r="EE509" i="1"/>
  <c r="ED509" i="1"/>
  <c r="EC509" i="1"/>
  <c r="EB509" i="1"/>
  <c r="EA509" i="1"/>
  <c r="DZ509" i="1"/>
  <c r="DY509" i="1"/>
  <c r="DX509" i="1"/>
  <c r="EJ508" i="1"/>
  <c r="EI508" i="1"/>
  <c r="EH508" i="1"/>
  <c r="EG508" i="1"/>
  <c r="EF508" i="1"/>
  <c r="EE508" i="1"/>
  <c r="ED508" i="1"/>
  <c r="EC508" i="1"/>
  <c r="EB508" i="1"/>
  <c r="EA508" i="1"/>
  <c r="DZ508" i="1"/>
  <c r="DY508" i="1"/>
  <c r="DX508" i="1"/>
  <c r="EJ507" i="1"/>
  <c r="EI507" i="1"/>
  <c r="EH507" i="1"/>
  <c r="EG507" i="1"/>
  <c r="EF507" i="1"/>
  <c r="EE507" i="1"/>
  <c r="ED507" i="1"/>
  <c r="EC507" i="1"/>
  <c r="EB507" i="1"/>
  <c r="EA507" i="1"/>
  <c r="DZ507" i="1"/>
  <c r="DY507" i="1"/>
  <c r="DX507" i="1"/>
  <c r="EJ506" i="1"/>
  <c r="EI506" i="1"/>
  <c r="EH506" i="1"/>
  <c r="EG506" i="1"/>
  <c r="EF506" i="1"/>
  <c r="EE506" i="1"/>
  <c r="ED506" i="1"/>
  <c r="EC506" i="1"/>
  <c r="EB506" i="1"/>
  <c r="EA506" i="1"/>
  <c r="DZ506" i="1"/>
  <c r="DY506" i="1"/>
  <c r="DX506" i="1"/>
  <c r="EJ505" i="1"/>
  <c r="EI505" i="1"/>
  <c r="EH505" i="1"/>
  <c r="EG505" i="1"/>
  <c r="EF505" i="1"/>
  <c r="EE505" i="1"/>
  <c r="ED505" i="1"/>
  <c r="EC505" i="1"/>
  <c r="EB505" i="1"/>
  <c r="EA505" i="1"/>
  <c r="DZ505" i="1"/>
  <c r="DY505" i="1"/>
  <c r="DX505" i="1"/>
  <c r="EJ504" i="1"/>
  <c r="EI504" i="1"/>
  <c r="EH504" i="1"/>
  <c r="EG504" i="1"/>
  <c r="EF504" i="1"/>
  <c r="EE504" i="1"/>
  <c r="ED504" i="1"/>
  <c r="EC504" i="1"/>
  <c r="EB504" i="1"/>
  <c r="EA504" i="1"/>
  <c r="DZ504" i="1"/>
  <c r="DY504" i="1"/>
  <c r="DX504" i="1"/>
  <c r="EJ503" i="1"/>
  <c r="EI503" i="1"/>
  <c r="EH503" i="1"/>
  <c r="EG503" i="1"/>
  <c r="EF503" i="1"/>
  <c r="EE503" i="1"/>
  <c r="ED503" i="1"/>
  <c r="EC503" i="1"/>
  <c r="EB503" i="1"/>
  <c r="EA503" i="1"/>
  <c r="DZ503" i="1"/>
  <c r="DY503" i="1"/>
  <c r="DX503" i="1"/>
  <c r="EJ502" i="1"/>
  <c r="EI502" i="1"/>
  <c r="EH502" i="1"/>
  <c r="EG502" i="1"/>
  <c r="EF502" i="1"/>
  <c r="EE502" i="1"/>
  <c r="ED502" i="1"/>
  <c r="EC502" i="1"/>
  <c r="EB502" i="1"/>
  <c r="EA502" i="1"/>
  <c r="DZ502" i="1"/>
  <c r="DY502" i="1"/>
  <c r="DX502" i="1"/>
  <c r="EJ501" i="1"/>
  <c r="EI501" i="1"/>
  <c r="EH501" i="1"/>
  <c r="EG501" i="1"/>
  <c r="EF501" i="1"/>
  <c r="EE501" i="1"/>
  <c r="ED501" i="1"/>
  <c r="EC501" i="1"/>
  <c r="EB501" i="1"/>
  <c r="EA501" i="1"/>
  <c r="DZ501" i="1"/>
  <c r="DY501" i="1"/>
  <c r="DX501" i="1"/>
  <c r="EJ500" i="1"/>
  <c r="EI500" i="1"/>
  <c r="EH500" i="1"/>
  <c r="EG500" i="1"/>
  <c r="EF500" i="1"/>
  <c r="EE500" i="1"/>
  <c r="ED500" i="1"/>
  <c r="EC500" i="1"/>
  <c r="EB500" i="1"/>
  <c r="EA500" i="1"/>
  <c r="DZ500" i="1"/>
  <c r="DY500" i="1"/>
  <c r="DX500" i="1"/>
  <c r="EJ499" i="1"/>
  <c r="EI499" i="1"/>
  <c r="EH499" i="1"/>
  <c r="EG499" i="1"/>
  <c r="EF499" i="1"/>
  <c r="EE499" i="1"/>
  <c r="ED499" i="1"/>
  <c r="EC499" i="1"/>
  <c r="EB499" i="1"/>
  <c r="EA499" i="1"/>
  <c r="DZ499" i="1"/>
  <c r="DY499" i="1"/>
  <c r="DX499" i="1"/>
  <c r="EJ498" i="1"/>
  <c r="EI498" i="1"/>
  <c r="EH498" i="1"/>
  <c r="EG498" i="1"/>
  <c r="EF498" i="1"/>
  <c r="EE498" i="1"/>
  <c r="ED498" i="1"/>
  <c r="EC498" i="1"/>
  <c r="EB498" i="1"/>
  <c r="EA498" i="1"/>
  <c r="DZ498" i="1"/>
  <c r="DY498" i="1"/>
  <c r="DX498" i="1"/>
  <c r="EJ497" i="1"/>
  <c r="EI497" i="1"/>
  <c r="EH497" i="1"/>
  <c r="EG497" i="1"/>
  <c r="EF497" i="1"/>
  <c r="EE497" i="1"/>
  <c r="ED497" i="1"/>
  <c r="EC497" i="1"/>
  <c r="EB497" i="1"/>
  <c r="EA497" i="1"/>
  <c r="DZ497" i="1"/>
  <c r="DY497" i="1"/>
  <c r="DX497" i="1"/>
  <c r="EJ496" i="1"/>
  <c r="EI496" i="1"/>
  <c r="EH496" i="1"/>
  <c r="EG496" i="1"/>
  <c r="EF496" i="1"/>
  <c r="EE496" i="1"/>
  <c r="ED496" i="1"/>
  <c r="EC496" i="1"/>
  <c r="EB496" i="1"/>
  <c r="EA496" i="1"/>
  <c r="DZ496" i="1"/>
  <c r="DY496" i="1"/>
  <c r="DX496" i="1"/>
  <c r="EJ495" i="1"/>
  <c r="EI495" i="1"/>
  <c r="EH495" i="1"/>
  <c r="EG495" i="1"/>
  <c r="EF495" i="1"/>
  <c r="EE495" i="1"/>
  <c r="ED495" i="1"/>
  <c r="EC495" i="1"/>
  <c r="EB495" i="1"/>
  <c r="EA495" i="1"/>
  <c r="DZ495" i="1"/>
  <c r="DY495" i="1"/>
  <c r="DX495" i="1"/>
  <c r="EJ494" i="1"/>
  <c r="EI494" i="1"/>
  <c r="EH494" i="1"/>
  <c r="EG494" i="1"/>
  <c r="EF494" i="1"/>
  <c r="EE494" i="1"/>
  <c r="ED494" i="1"/>
  <c r="EC494" i="1"/>
  <c r="EB494" i="1"/>
  <c r="EA494" i="1"/>
  <c r="DZ494" i="1"/>
  <c r="DY494" i="1"/>
  <c r="DX494" i="1"/>
  <c r="EJ493" i="1"/>
  <c r="EI493" i="1"/>
  <c r="EH493" i="1"/>
  <c r="EG493" i="1"/>
  <c r="EF493" i="1"/>
  <c r="EE493" i="1"/>
  <c r="ED493" i="1"/>
  <c r="EC493" i="1"/>
  <c r="EB493" i="1"/>
  <c r="EA493" i="1"/>
  <c r="DZ493" i="1"/>
  <c r="DY493" i="1"/>
  <c r="DX493" i="1"/>
  <c r="EJ492" i="1"/>
  <c r="EI492" i="1"/>
  <c r="EH492" i="1"/>
  <c r="EG492" i="1"/>
  <c r="EF492" i="1"/>
  <c r="EE492" i="1"/>
  <c r="ED492" i="1"/>
  <c r="EC492" i="1"/>
  <c r="EB492" i="1"/>
  <c r="EA492" i="1"/>
  <c r="DZ492" i="1"/>
  <c r="DY492" i="1"/>
  <c r="DX492" i="1"/>
  <c r="EJ491" i="1"/>
  <c r="EI491" i="1"/>
  <c r="EH491" i="1"/>
  <c r="EG491" i="1"/>
  <c r="EF491" i="1"/>
  <c r="EE491" i="1"/>
  <c r="ED491" i="1"/>
  <c r="EC491" i="1"/>
  <c r="EB491" i="1"/>
  <c r="EA491" i="1"/>
  <c r="DZ491" i="1"/>
  <c r="DY491" i="1"/>
  <c r="DX491" i="1"/>
  <c r="EJ490" i="1"/>
  <c r="EI490" i="1"/>
  <c r="EH490" i="1"/>
  <c r="EG490" i="1"/>
  <c r="EF490" i="1"/>
  <c r="EE490" i="1"/>
  <c r="ED490" i="1"/>
  <c r="EC490" i="1"/>
  <c r="EB490" i="1"/>
  <c r="EA490" i="1"/>
  <c r="DZ490" i="1"/>
  <c r="DY490" i="1"/>
  <c r="DX490" i="1"/>
  <c r="EJ489" i="1"/>
  <c r="EI489" i="1"/>
  <c r="EH489" i="1"/>
  <c r="EG489" i="1"/>
  <c r="EF489" i="1"/>
  <c r="EE489" i="1"/>
  <c r="ED489" i="1"/>
  <c r="EC489" i="1"/>
  <c r="EB489" i="1"/>
  <c r="EA489" i="1"/>
  <c r="DZ489" i="1"/>
  <c r="DY489" i="1"/>
  <c r="DX489" i="1"/>
  <c r="EJ488" i="1"/>
  <c r="EI488" i="1"/>
  <c r="EH488" i="1"/>
  <c r="EG488" i="1"/>
  <c r="EF488" i="1"/>
  <c r="EE488" i="1"/>
  <c r="ED488" i="1"/>
  <c r="EC488" i="1"/>
  <c r="EB488" i="1"/>
  <c r="EA488" i="1"/>
  <c r="DZ488" i="1"/>
  <c r="DY488" i="1"/>
  <c r="DX488" i="1"/>
  <c r="EJ487" i="1"/>
  <c r="EI487" i="1"/>
  <c r="EH487" i="1"/>
  <c r="EG487" i="1"/>
  <c r="EF487" i="1"/>
  <c r="EE487" i="1"/>
  <c r="ED487" i="1"/>
  <c r="EC487" i="1"/>
  <c r="EB487" i="1"/>
  <c r="EA487" i="1"/>
  <c r="DZ487" i="1"/>
  <c r="DY487" i="1"/>
  <c r="DX487" i="1"/>
  <c r="EJ486" i="1"/>
  <c r="EI486" i="1"/>
  <c r="EH486" i="1"/>
  <c r="EG486" i="1"/>
  <c r="EF486" i="1"/>
  <c r="EE486" i="1"/>
  <c r="ED486" i="1"/>
  <c r="EC486" i="1"/>
  <c r="EB486" i="1"/>
  <c r="EA486" i="1"/>
  <c r="DZ486" i="1"/>
  <c r="DY486" i="1"/>
  <c r="DX486" i="1"/>
  <c r="EJ485" i="1"/>
  <c r="EI485" i="1"/>
  <c r="EH485" i="1"/>
  <c r="EG485" i="1"/>
  <c r="EF485" i="1"/>
  <c r="EE485" i="1"/>
  <c r="ED485" i="1"/>
  <c r="EC485" i="1"/>
  <c r="EB485" i="1"/>
  <c r="EA485" i="1"/>
  <c r="DZ485" i="1"/>
  <c r="DY485" i="1"/>
  <c r="DX485" i="1"/>
  <c r="EJ484" i="1"/>
  <c r="EI484" i="1"/>
  <c r="EH484" i="1"/>
  <c r="EG484" i="1"/>
  <c r="EF484" i="1"/>
  <c r="EE484" i="1"/>
  <c r="ED484" i="1"/>
  <c r="EC484" i="1"/>
  <c r="EB484" i="1"/>
  <c r="EA484" i="1"/>
  <c r="DZ484" i="1"/>
  <c r="DY484" i="1"/>
  <c r="DX484" i="1"/>
  <c r="EJ483" i="1"/>
  <c r="EI483" i="1"/>
  <c r="EH483" i="1"/>
  <c r="EG483" i="1"/>
  <c r="EF483" i="1"/>
  <c r="EE483" i="1"/>
  <c r="ED483" i="1"/>
  <c r="EC483" i="1"/>
  <c r="EB483" i="1"/>
  <c r="EA483" i="1"/>
  <c r="DZ483" i="1"/>
  <c r="DY483" i="1"/>
  <c r="DX483" i="1"/>
  <c r="EJ482" i="1"/>
  <c r="EI482" i="1"/>
  <c r="EH482" i="1"/>
  <c r="EG482" i="1"/>
  <c r="EF482" i="1"/>
  <c r="EE482" i="1"/>
  <c r="ED482" i="1"/>
  <c r="EC482" i="1"/>
  <c r="EB482" i="1"/>
  <c r="EA482" i="1"/>
  <c r="DZ482" i="1"/>
  <c r="DY482" i="1"/>
  <c r="DX482" i="1"/>
  <c r="EJ481" i="1"/>
  <c r="EI481" i="1"/>
  <c r="EH481" i="1"/>
  <c r="EG481" i="1"/>
  <c r="EF481" i="1"/>
  <c r="EE481" i="1"/>
  <c r="ED481" i="1"/>
  <c r="EC481" i="1"/>
  <c r="EB481" i="1"/>
  <c r="EA481" i="1"/>
  <c r="DZ481" i="1"/>
  <c r="DY481" i="1"/>
  <c r="DX481" i="1"/>
  <c r="EJ480" i="1"/>
  <c r="EI480" i="1"/>
  <c r="EH480" i="1"/>
  <c r="EG480" i="1"/>
  <c r="EF480" i="1"/>
  <c r="EE480" i="1"/>
  <c r="ED480" i="1"/>
  <c r="EC480" i="1"/>
  <c r="EB480" i="1"/>
  <c r="EA480" i="1"/>
  <c r="DZ480" i="1"/>
  <c r="DY480" i="1"/>
  <c r="DX480" i="1"/>
  <c r="EJ479" i="1"/>
  <c r="EI479" i="1"/>
  <c r="EH479" i="1"/>
  <c r="EG479" i="1"/>
  <c r="EF479" i="1"/>
  <c r="EE479" i="1"/>
  <c r="ED479" i="1"/>
  <c r="EC479" i="1"/>
  <c r="EB479" i="1"/>
  <c r="EA479" i="1"/>
  <c r="DZ479" i="1"/>
  <c r="DY479" i="1"/>
  <c r="DX479" i="1"/>
  <c r="EJ478" i="1"/>
  <c r="EI478" i="1"/>
  <c r="EH478" i="1"/>
  <c r="EG478" i="1"/>
  <c r="EF478" i="1"/>
  <c r="EE478" i="1"/>
  <c r="ED478" i="1"/>
  <c r="EC478" i="1"/>
  <c r="EB478" i="1"/>
  <c r="EA478" i="1"/>
  <c r="DZ478" i="1"/>
  <c r="DY478" i="1"/>
  <c r="DX478" i="1"/>
  <c r="EJ477" i="1"/>
  <c r="EI477" i="1"/>
  <c r="EH477" i="1"/>
  <c r="EG477" i="1"/>
  <c r="EF477" i="1"/>
  <c r="EE477" i="1"/>
  <c r="ED477" i="1"/>
  <c r="EC477" i="1"/>
  <c r="EB477" i="1"/>
  <c r="EA477" i="1"/>
  <c r="DZ477" i="1"/>
  <c r="DY477" i="1"/>
  <c r="DX477" i="1"/>
  <c r="EJ476" i="1"/>
  <c r="EI476" i="1"/>
  <c r="EH476" i="1"/>
  <c r="EG476" i="1"/>
  <c r="EF476" i="1"/>
  <c r="EE476" i="1"/>
  <c r="ED476" i="1"/>
  <c r="EC476" i="1"/>
  <c r="EB476" i="1"/>
  <c r="EA476" i="1"/>
  <c r="DZ476" i="1"/>
  <c r="DY476" i="1"/>
  <c r="DX476" i="1"/>
  <c r="EJ475" i="1"/>
  <c r="EI475" i="1"/>
  <c r="EH475" i="1"/>
  <c r="EG475" i="1"/>
  <c r="EF475" i="1"/>
  <c r="EE475" i="1"/>
  <c r="ED475" i="1"/>
  <c r="EC475" i="1"/>
  <c r="EB475" i="1"/>
  <c r="EA475" i="1"/>
  <c r="DZ475" i="1"/>
  <c r="DY475" i="1"/>
  <c r="DX475" i="1"/>
  <c r="EJ474" i="1"/>
  <c r="EI474" i="1"/>
  <c r="EH474" i="1"/>
  <c r="EG474" i="1"/>
  <c r="EF474" i="1"/>
  <c r="EE474" i="1"/>
  <c r="ED474" i="1"/>
  <c r="EC474" i="1"/>
  <c r="EB474" i="1"/>
  <c r="EA474" i="1"/>
  <c r="DZ474" i="1"/>
  <c r="DY474" i="1"/>
  <c r="DX474" i="1"/>
  <c r="EJ473" i="1"/>
  <c r="EI473" i="1"/>
  <c r="EH473" i="1"/>
  <c r="EG473" i="1"/>
  <c r="EF473" i="1"/>
  <c r="EE473" i="1"/>
  <c r="ED473" i="1"/>
  <c r="EC473" i="1"/>
  <c r="EB473" i="1"/>
  <c r="EA473" i="1"/>
  <c r="DZ473" i="1"/>
  <c r="DY473" i="1"/>
  <c r="DX473" i="1"/>
  <c r="EJ472" i="1"/>
  <c r="EI472" i="1"/>
  <c r="EH472" i="1"/>
  <c r="EG472" i="1"/>
  <c r="EF472" i="1"/>
  <c r="EE472" i="1"/>
  <c r="ED472" i="1"/>
  <c r="EC472" i="1"/>
  <c r="EB472" i="1"/>
  <c r="EA472" i="1"/>
  <c r="DZ472" i="1"/>
  <c r="DY472" i="1"/>
  <c r="DX472" i="1"/>
  <c r="EJ471" i="1"/>
  <c r="EI471" i="1"/>
  <c r="EH471" i="1"/>
  <c r="EG471" i="1"/>
  <c r="EF471" i="1"/>
  <c r="EE471" i="1"/>
  <c r="ED471" i="1"/>
  <c r="EC471" i="1"/>
  <c r="EB471" i="1"/>
  <c r="EA471" i="1"/>
  <c r="DZ471" i="1"/>
  <c r="DY471" i="1"/>
  <c r="DX471" i="1"/>
  <c r="EJ470" i="1"/>
  <c r="EI470" i="1"/>
  <c r="EH470" i="1"/>
  <c r="EG470" i="1"/>
  <c r="EF470" i="1"/>
  <c r="EE470" i="1"/>
  <c r="ED470" i="1"/>
  <c r="EC470" i="1"/>
  <c r="EB470" i="1"/>
  <c r="EA470" i="1"/>
  <c r="DZ470" i="1"/>
  <c r="DY470" i="1"/>
  <c r="DX470" i="1"/>
  <c r="EJ469" i="1"/>
  <c r="EI469" i="1"/>
  <c r="EH469" i="1"/>
  <c r="EG469" i="1"/>
  <c r="EF469" i="1"/>
  <c r="EE469" i="1"/>
  <c r="ED469" i="1"/>
  <c r="EC469" i="1"/>
  <c r="EB469" i="1"/>
  <c r="EA469" i="1"/>
  <c r="DZ469" i="1"/>
  <c r="DY469" i="1"/>
  <c r="DX469" i="1"/>
  <c r="EJ468" i="1"/>
  <c r="EI468" i="1"/>
  <c r="EH468" i="1"/>
  <c r="EG468" i="1"/>
  <c r="EF468" i="1"/>
  <c r="EE468" i="1"/>
  <c r="ED468" i="1"/>
  <c r="EC468" i="1"/>
  <c r="EB468" i="1"/>
  <c r="EA468" i="1"/>
  <c r="DZ468" i="1"/>
  <c r="DY468" i="1"/>
  <c r="DX468" i="1"/>
  <c r="EJ467" i="1"/>
  <c r="EI467" i="1"/>
  <c r="EH467" i="1"/>
  <c r="EG467" i="1"/>
  <c r="EF467" i="1"/>
  <c r="EE467" i="1"/>
  <c r="ED467" i="1"/>
  <c r="EC467" i="1"/>
  <c r="EB467" i="1"/>
  <c r="EA467" i="1"/>
  <c r="DZ467" i="1"/>
  <c r="DY467" i="1"/>
  <c r="DX467" i="1"/>
  <c r="EJ466" i="1"/>
  <c r="EI466" i="1"/>
  <c r="EH466" i="1"/>
  <c r="EG466" i="1"/>
  <c r="EF466" i="1"/>
  <c r="EE466" i="1"/>
  <c r="ED466" i="1"/>
  <c r="EC466" i="1"/>
  <c r="EB466" i="1"/>
  <c r="EA466" i="1"/>
  <c r="DZ466" i="1"/>
  <c r="DY466" i="1"/>
  <c r="DX466" i="1"/>
  <c r="EJ465" i="1"/>
  <c r="EI465" i="1"/>
  <c r="EH465" i="1"/>
  <c r="EG465" i="1"/>
  <c r="EF465" i="1"/>
  <c r="EE465" i="1"/>
  <c r="ED465" i="1"/>
  <c r="EC465" i="1"/>
  <c r="EB465" i="1"/>
  <c r="EA465" i="1"/>
  <c r="DZ465" i="1"/>
  <c r="DY465" i="1"/>
  <c r="DX465" i="1"/>
  <c r="EJ464" i="1"/>
  <c r="EI464" i="1"/>
  <c r="EH464" i="1"/>
  <c r="EG464" i="1"/>
  <c r="EF464" i="1"/>
  <c r="EE464" i="1"/>
  <c r="ED464" i="1"/>
  <c r="EC464" i="1"/>
  <c r="EB464" i="1"/>
  <c r="EA464" i="1"/>
  <c r="DZ464" i="1"/>
  <c r="DY464" i="1"/>
  <c r="DX464" i="1"/>
  <c r="EJ463" i="1"/>
  <c r="EI463" i="1"/>
  <c r="EH463" i="1"/>
  <c r="EG463" i="1"/>
  <c r="EF463" i="1"/>
  <c r="EE463" i="1"/>
  <c r="ED463" i="1"/>
  <c r="EC463" i="1"/>
  <c r="EB463" i="1"/>
  <c r="EA463" i="1"/>
  <c r="DZ463" i="1"/>
  <c r="DY463" i="1"/>
  <c r="DX463" i="1"/>
  <c r="EJ462" i="1"/>
  <c r="EI462" i="1"/>
  <c r="EH462" i="1"/>
  <c r="EG462" i="1"/>
  <c r="EF462" i="1"/>
  <c r="EE462" i="1"/>
  <c r="ED462" i="1"/>
  <c r="EC462" i="1"/>
  <c r="EB462" i="1"/>
  <c r="EA462" i="1"/>
  <c r="DZ462" i="1"/>
  <c r="DY462" i="1"/>
  <c r="DX462" i="1"/>
  <c r="EJ461" i="1"/>
  <c r="EI461" i="1"/>
  <c r="EH461" i="1"/>
  <c r="EG461" i="1"/>
  <c r="EF461" i="1"/>
  <c r="EE461" i="1"/>
  <c r="ED461" i="1"/>
  <c r="EC461" i="1"/>
  <c r="EB461" i="1"/>
  <c r="EA461" i="1"/>
  <c r="DZ461" i="1"/>
  <c r="DY461" i="1"/>
  <c r="DX461" i="1"/>
  <c r="EJ460" i="1"/>
  <c r="EI460" i="1"/>
  <c r="EH460" i="1"/>
  <c r="EG460" i="1"/>
  <c r="EF460" i="1"/>
  <c r="EE460" i="1"/>
  <c r="ED460" i="1"/>
  <c r="EC460" i="1"/>
  <c r="EB460" i="1"/>
  <c r="EA460" i="1"/>
  <c r="DZ460" i="1"/>
  <c r="DY460" i="1"/>
  <c r="DX460" i="1"/>
  <c r="EJ459" i="1"/>
  <c r="EI459" i="1"/>
  <c r="EH459" i="1"/>
  <c r="EG459" i="1"/>
  <c r="EF459" i="1"/>
  <c r="EE459" i="1"/>
  <c r="ED459" i="1"/>
  <c r="EC459" i="1"/>
  <c r="EB459" i="1"/>
  <c r="EA459" i="1"/>
  <c r="DZ459" i="1"/>
  <c r="DY459" i="1"/>
  <c r="DX459" i="1"/>
  <c r="EJ458" i="1"/>
  <c r="EI458" i="1"/>
  <c r="EH458" i="1"/>
  <c r="EG458" i="1"/>
  <c r="EF458" i="1"/>
  <c r="EE458" i="1"/>
  <c r="ED458" i="1"/>
  <c r="EC458" i="1"/>
  <c r="EB458" i="1"/>
  <c r="EA458" i="1"/>
  <c r="DZ458" i="1"/>
  <c r="DY458" i="1"/>
  <c r="DX458" i="1"/>
  <c r="EJ457" i="1"/>
  <c r="EI457" i="1"/>
  <c r="EH457" i="1"/>
  <c r="EG457" i="1"/>
  <c r="EF457" i="1"/>
  <c r="EE457" i="1"/>
  <c r="ED457" i="1"/>
  <c r="EC457" i="1"/>
  <c r="EB457" i="1"/>
  <c r="EA457" i="1"/>
  <c r="DZ457" i="1"/>
  <c r="DY457" i="1"/>
  <c r="DX457" i="1"/>
  <c r="EJ456" i="1"/>
  <c r="EI456" i="1"/>
  <c r="EH456" i="1"/>
  <c r="EG456" i="1"/>
  <c r="EF456" i="1"/>
  <c r="EE456" i="1"/>
  <c r="ED456" i="1"/>
  <c r="EC456" i="1"/>
  <c r="EB456" i="1"/>
  <c r="EA456" i="1"/>
  <c r="DZ456" i="1"/>
  <c r="DY456" i="1"/>
  <c r="DX456" i="1"/>
  <c r="EJ455" i="1"/>
  <c r="EI455" i="1"/>
  <c r="EH455" i="1"/>
  <c r="EG455" i="1"/>
  <c r="EF455" i="1"/>
  <c r="EE455" i="1"/>
  <c r="ED455" i="1"/>
  <c r="EC455" i="1"/>
  <c r="EB455" i="1"/>
  <c r="EA455" i="1"/>
  <c r="DZ455" i="1"/>
  <c r="DY455" i="1"/>
  <c r="DX455" i="1"/>
  <c r="EJ454" i="1"/>
  <c r="EI454" i="1"/>
  <c r="EH454" i="1"/>
  <c r="EG454" i="1"/>
  <c r="EF454" i="1"/>
  <c r="EE454" i="1"/>
  <c r="ED454" i="1"/>
  <c r="EC454" i="1"/>
  <c r="EB454" i="1"/>
  <c r="EA454" i="1"/>
  <c r="DZ454" i="1"/>
  <c r="DY454" i="1"/>
  <c r="DX454" i="1"/>
  <c r="EJ453" i="1"/>
  <c r="EI453" i="1"/>
  <c r="EH453" i="1"/>
  <c r="EG453" i="1"/>
  <c r="EF453" i="1"/>
  <c r="EE453" i="1"/>
  <c r="ED453" i="1"/>
  <c r="EC453" i="1"/>
  <c r="EB453" i="1"/>
  <c r="EA453" i="1"/>
  <c r="DZ453" i="1"/>
  <c r="DY453" i="1"/>
  <c r="DX453" i="1"/>
  <c r="EJ452" i="1"/>
  <c r="EI452" i="1"/>
  <c r="EH452" i="1"/>
  <c r="EG452" i="1"/>
  <c r="EF452" i="1"/>
  <c r="EE452" i="1"/>
  <c r="ED452" i="1"/>
  <c r="EC452" i="1"/>
  <c r="EB452" i="1"/>
  <c r="EA452" i="1"/>
  <c r="DZ452" i="1"/>
  <c r="DY452" i="1"/>
  <c r="DX452" i="1"/>
  <c r="EJ451" i="1"/>
  <c r="EI451" i="1"/>
  <c r="EH451" i="1"/>
  <c r="EG451" i="1"/>
  <c r="EF451" i="1"/>
  <c r="EE451" i="1"/>
  <c r="ED451" i="1"/>
  <c r="EC451" i="1"/>
  <c r="EB451" i="1"/>
  <c r="EA451" i="1"/>
  <c r="DZ451" i="1"/>
  <c r="DY451" i="1"/>
  <c r="DX451" i="1"/>
  <c r="EJ450" i="1"/>
  <c r="EI450" i="1"/>
  <c r="EH450" i="1"/>
  <c r="EG450" i="1"/>
  <c r="EF450" i="1"/>
  <c r="EE450" i="1"/>
  <c r="ED450" i="1"/>
  <c r="EC450" i="1"/>
  <c r="EB450" i="1"/>
  <c r="EA450" i="1"/>
  <c r="DZ450" i="1"/>
  <c r="DY450" i="1"/>
  <c r="DX450" i="1"/>
  <c r="EJ449" i="1"/>
  <c r="EI449" i="1"/>
  <c r="EH449" i="1"/>
  <c r="EG449" i="1"/>
  <c r="EF449" i="1"/>
  <c r="EE449" i="1"/>
  <c r="ED449" i="1"/>
  <c r="EC449" i="1"/>
  <c r="EB449" i="1"/>
  <c r="EA449" i="1"/>
  <c r="DZ449" i="1"/>
  <c r="DY449" i="1"/>
  <c r="DX449" i="1"/>
  <c r="EJ448" i="1"/>
  <c r="EI448" i="1"/>
  <c r="EH448" i="1"/>
  <c r="EG448" i="1"/>
  <c r="EF448" i="1"/>
  <c r="EE448" i="1"/>
  <c r="ED448" i="1"/>
  <c r="EC448" i="1"/>
  <c r="EB448" i="1"/>
  <c r="EA448" i="1"/>
  <c r="DZ448" i="1"/>
  <c r="DY448" i="1"/>
  <c r="DX448" i="1"/>
  <c r="EJ447" i="1"/>
  <c r="EI447" i="1"/>
  <c r="EH447" i="1"/>
  <c r="EG447" i="1"/>
  <c r="EF447" i="1"/>
  <c r="EE447" i="1"/>
  <c r="ED447" i="1"/>
  <c r="EC447" i="1"/>
  <c r="EB447" i="1"/>
  <c r="EA447" i="1"/>
  <c r="DZ447" i="1"/>
  <c r="DY447" i="1"/>
  <c r="DX447" i="1"/>
  <c r="EJ446" i="1"/>
  <c r="EI446" i="1"/>
  <c r="EH446" i="1"/>
  <c r="EG446" i="1"/>
  <c r="EF446" i="1"/>
  <c r="EE446" i="1"/>
  <c r="ED446" i="1"/>
  <c r="EC446" i="1"/>
  <c r="EB446" i="1"/>
  <c r="EA446" i="1"/>
  <c r="DZ446" i="1"/>
  <c r="DY446" i="1"/>
  <c r="DX446" i="1"/>
  <c r="EJ445" i="1"/>
  <c r="EI445" i="1"/>
  <c r="EH445" i="1"/>
  <c r="EG445" i="1"/>
  <c r="EF445" i="1"/>
  <c r="EE445" i="1"/>
  <c r="ED445" i="1"/>
  <c r="EC445" i="1"/>
  <c r="EB445" i="1"/>
  <c r="EA445" i="1"/>
  <c r="DZ445" i="1"/>
  <c r="DY445" i="1"/>
  <c r="DX445" i="1"/>
  <c r="EJ444" i="1"/>
  <c r="EI444" i="1"/>
  <c r="EH444" i="1"/>
  <c r="EG444" i="1"/>
  <c r="EF444" i="1"/>
  <c r="EE444" i="1"/>
  <c r="ED444" i="1"/>
  <c r="EC444" i="1"/>
  <c r="EB444" i="1"/>
  <c r="EA444" i="1"/>
  <c r="DZ444" i="1"/>
  <c r="DY444" i="1"/>
  <c r="DX444" i="1"/>
  <c r="EJ443" i="1"/>
  <c r="EI443" i="1"/>
  <c r="EH443" i="1"/>
  <c r="EG443" i="1"/>
  <c r="EF443" i="1"/>
  <c r="EE443" i="1"/>
  <c r="ED443" i="1"/>
  <c r="EC443" i="1"/>
  <c r="EB443" i="1"/>
  <c r="EA443" i="1"/>
  <c r="DZ443" i="1"/>
  <c r="DY443" i="1"/>
  <c r="DX443" i="1"/>
  <c r="EJ442" i="1"/>
  <c r="EI442" i="1"/>
  <c r="EH442" i="1"/>
  <c r="EG442" i="1"/>
  <c r="EF442" i="1"/>
  <c r="EE442" i="1"/>
  <c r="ED442" i="1"/>
  <c r="EC442" i="1"/>
  <c r="EB442" i="1"/>
  <c r="EA442" i="1"/>
  <c r="DZ442" i="1"/>
  <c r="DY442" i="1"/>
  <c r="DX442" i="1"/>
  <c r="EJ441" i="1"/>
  <c r="EI441" i="1"/>
  <c r="EH441" i="1"/>
  <c r="EG441" i="1"/>
  <c r="EF441" i="1"/>
  <c r="EE441" i="1"/>
  <c r="ED441" i="1"/>
  <c r="EC441" i="1"/>
  <c r="EB441" i="1"/>
  <c r="EA441" i="1"/>
  <c r="DZ441" i="1"/>
  <c r="DY441" i="1"/>
  <c r="DX441" i="1"/>
  <c r="EJ440" i="1"/>
  <c r="EI440" i="1"/>
  <c r="EH440" i="1"/>
  <c r="EG440" i="1"/>
  <c r="EF440" i="1"/>
  <c r="EE440" i="1"/>
  <c r="ED440" i="1"/>
  <c r="EC440" i="1"/>
  <c r="EB440" i="1"/>
  <c r="EA440" i="1"/>
  <c r="DZ440" i="1"/>
  <c r="DY440" i="1"/>
  <c r="DX440" i="1"/>
  <c r="EJ439" i="1"/>
  <c r="EI439" i="1"/>
  <c r="EH439" i="1"/>
  <c r="EG439" i="1"/>
  <c r="EF439" i="1"/>
  <c r="EE439" i="1"/>
  <c r="ED439" i="1"/>
  <c r="EC439" i="1"/>
  <c r="EB439" i="1"/>
  <c r="EA439" i="1"/>
  <c r="DZ439" i="1"/>
  <c r="DY439" i="1"/>
  <c r="DX439" i="1"/>
  <c r="EJ438" i="1"/>
  <c r="EI438" i="1"/>
  <c r="EH438" i="1"/>
  <c r="EG438" i="1"/>
  <c r="EF438" i="1"/>
  <c r="EE438" i="1"/>
  <c r="ED438" i="1"/>
  <c r="EC438" i="1"/>
  <c r="EB438" i="1"/>
  <c r="EA438" i="1"/>
  <c r="DZ438" i="1"/>
  <c r="DY438" i="1"/>
  <c r="DX438" i="1"/>
  <c r="EJ437" i="1"/>
  <c r="EI437" i="1"/>
  <c r="EH437" i="1"/>
  <c r="EG437" i="1"/>
  <c r="EF437" i="1"/>
  <c r="EE437" i="1"/>
  <c r="ED437" i="1"/>
  <c r="EC437" i="1"/>
  <c r="EB437" i="1"/>
  <c r="EA437" i="1"/>
  <c r="DZ437" i="1"/>
  <c r="DY437" i="1"/>
  <c r="DX437" i="1"/>
  <c r="EJ436" i="1"/>
  <c r="EI436" i="1"/>
  <c r="EH436" i="1"/>
  <c r="EG436" i="1"/>
  <c r="EF436" i="1"/>
  <c r="EE436" i="1"/>
  <c r="ED436" i="1"/>
  <c r="EC436" i="1"/>
  <c r="EB436" i="1"/>
  <c r="EA436" i="1"/>
  <c r="DZ436" i="1"/>
  <c r="DY436" i="1"/>
  <c r="DX436" i="1"/>
  <c r="EJ435" i="1"/>
  <c r="EI435" i="1"/>
  <c r="EH435" i="1"/>
  <c r="EG435" i="1"/>
  <c r="EF435" i="1"/>
  <c r="EE435" i="1"/>
  <c r="ED435" i="1"/>
  <c r="EC435" i="1"/>
  <c r="EB435" i="1"/>
  <c r="EA435" i="1"/>
  <c r="DZ435" i="1"/>
  <c r="DY435" i="1"/>
  <c r="DX435" i="1"/>
  <c r="EJ434" i="1"/>
  <c r="EI434" i="1"/>
  <c r="EH434" i="1"/>
  <c r="EG434" i="1"/>
  <c r="EF434" i="1"/>
  <c r="EE434" i="1"/>
  <c r="ED434" i="1"/>
  <c r="EC434" i="1"/>
  <c r="EB434" i="1"/>
  <c r="EA434" i="1"/>
  <c r="DZ434" i="1"/>
  <c r="DY434" i="1"/>
  <c r="DX434" i="1"/>
  <c r="EJ433" i="1"/>
  <c r="EI433" i="1"/>
  <c r="EH433" i="1"/>
  <c r="EG433" i="1"/>
  <c r="EF433" i="1"/>
  <c r="EE433" i="1"/>
  <c r="ED433" i="1"/>
  <c r="EC433" i="1"/>
  <c r="EB433" i="1"/>
  <c r="EA433" i="1"/>
  <c r="DZ433" i="1"/>
  <c r="DY433" i="1"/>
  <c r="DX433" i="1"/>
  <c r="EJ432" i="1"/>
  <c r="EI432" i="1"/>
  <c r="EH432" i="1"/>
  <c r="EG432" i="1"/>
  <c r="EF432" i="1"/>
  <c r="EE432" i="1"/>
  <c r="ED432" i="1"/>
  <c r="EC432" i="1"/>
  <c r="EB432" i="1"/>
  <c r="EA432" i="1"/>
  <c r="DZ432" i="1"/>
  <c r="DY432" i="1"/>
  <c r="DX432" i="1"/>
  <c r="EJ431" i="1"/>
  <c r="EI431" i="1"/>
  <c r="EH431" i="1"/>
  <c r="EG431" i="1"/>
  <c r="EF431" i="1"/>
  <c r="EE431" i="1"/>
  <c r="ED431" i="1"/>
  <c r="EC431" i="1"/>
  <c r="EB431" i="1"/>
  <c r="EA431" i="1"/>
  <c r="DZ431" i="1"/>
  <c r="DY431" i="1"/>
  <c r="DX431" i="1"/>
  <c r="EJ430" i="1"/>
  <c r="EI430" i="1"/>
  <c r="EH430" i="1"/>
  <c r="EG430" i="1"/>
  <c r="EF430" i="1"/>
  <c r="EE430" i="1"/>
  <c r="ED430" i="1"/>
  <c r="EC430" i="1"/>
  <c r="EB430" i="1"/>
  <c r="EA430" i="1"/>
  <c r="DZ430" i="1"/>
  <c r="DY430" i="1"/>
  <c r="DX430" i="1"/>
  <c r="EJ429" i="1"/>
  <c r="EI429" i="1"/>
  <c r="EH429" i="1"/>
  <c r="EG429" i="1"/>
  <c r="EF429" i="1"/>
  <c r="EE429" i="1"/>
  <c r="ED429" i="1"/>
  <c r="EC429" i="1"/>
  <c r="EB429" i="1"/>
  <c r="EA429" i="1"/>
  <c r="DZ429" i="1"/>
  <c r="DY429" i="1"/>
  <c r="DX429" i="1"/>
  <c r="EJ428" i="1"/>
  <c r="EI428" i="1"/>
  <c r="EH428" i="1"/>
  <c r="EG428" i="1"/>
  <c r="EF428" i="1"/>
  <c r="EE428" i="1"/>
  <c r="ED428" i="1"/>
  <c r="EC428" i="1"/>
  <c r="EB428" i="1"/>
  <c r="EA428" i="1"/>
  <c r="DZ428" i="1"/>
  <c r="DY428" i="1"/>
  <c r="DX428" i="1"/>
  <c r="EJ427" i="1"/>
  <c r="EI427" i="1"/>
  <c r="EH427" i="1"/>
  <c r="EG427" i="1"/>
  <c r="EF427" i="1"/>
  <c r="EE427" i="1"/>
  <c r="ED427" i="1"/>
  <c r="EC427" i="1"/>
  <c r="EB427" i="1"/>
  <c r="EA427" i="1"/>
  <c r="DZ427" i="1"/>
  <c r="DY427" i="1"/>
  <c r="DX427" i="1"/>
  <c r="EJ426" i="1"/>
  <c r="EI426" i="1"/>
  <c r="EH426" i="1"/>
  <c r="EG426" i="1"/>
  <c r="EF426" i="1"/>
  <c r="EE426" i="1"/>
  <c r="ED426" i="1"/>
  <c r="EC426" i="1"/>
  <c r="EB426" i="1"/>
  <c r="EA426" i="1"/>
  <c r="DZ426" i="1"/>
  <c r="DY426" i="1"/>
  <c r="DX426" i="1"/>
  <c r="EJ425" i="1"/>
  <c r="EI425" i="1"/>
  <c r="EH425" i="1"/>
  <c r="EG425" i="1"/>
  <c r="EF425" i="1"/>
  <c r="EE425" i="1"/>
  <c r="ED425" i="1"/>
  <c r="EC425" i="1"/>
  <c r="EB425" i="1"/>
  <c r="EA425" i="1"/>
  <c r="DZ425" i="1"/>
  <c r="DY425" i="1"/>
  <c r="DX425" i="1"/>
  <c r="EJ424" i="1"/>
  <c r="EI424" i="1"/>
  <c r="EH424" i="1"/>
  <c r="EG424" i="1"/>
  <c r="EF424" i="1"/>
  <c r="EE424" i="1"/>
  <c r="ED424" i="1"/>
  <c r="EC424" i="1"/>
  <c r="EB424" i="1"/>
  <c r="EA424" i="1"/>
  <c r="DZ424" i="1"/>
  <c r="DY424" i="1"/>
  <c r="DX424" i="1"/>
  <c r="EJ423" i="1"/>
  <c r="EI423" i="1"/>
  <c r="EH423" i="1"/>
  <c r="EG423" i="1"/>
  <c r="EF423" i="1"/>
  <c r="EE423" i="1"/>
  <c r="ED423" i="1"/>
  <c r="EC423" i="1"/>
  <c r="EB423" i="1"/>
  <c r="EA423" i="1"/>
  <c r="DZ423" i="1"/>
  <c r="DY423" i="1"/>
  <c r="DX423" i="1"/>
  <c r="EJ422" i="1"/>
  <c r="EI422" i="1"/>
  <c r="EH422" i="1"/>
  <c r="EG422" i="1"/>
  <c r="EF422" i="1"/>
  <c r="EE422" i="1"/>
  <c r="ED422" i="1"/>
  <c r="EC422" i="1"/>
  <c r="EB422" i="1"/>
  <c r="EA422" i="1"/>
  <c r="DZ422" i="1"/>
  <c r="DY422" i="1"/>
  <c r="DX422" i="1"/>
  <c r="EJ421" i="1"/>
  <c r="EI421" i="1"/>
  <c r="EH421" i="1"/>
  <c r="EG421" i="1"/>
  <c r="EF421" i="1"/>
  <c r="EE421" i="1"/>
  <c r="ED421" i="1"/>
  <c r="EC421" i="1"/>
  <c r="EB421" i="1"/>
  <c r="EA421" i="1"/>
  <c r="DZ421" i="1"/>
  <c r="DY421" i="1"/>
  <c r="DX421" i="1"/>
  <c r="EJ420" i="1"/>
  <c r="EI420" i="1"/>
  <c r="EH420" i="1"/>
  <c r="EG420" i="1"/>
  <c r="EF420" i="1"/>
  <c r="EE420" i="1"/>
  <c r="ED420" i="1"/>
  <c r="EC420" i="1"/>
  <c r="EB420" i="1"/>
  <c r="EA420" i="1"/>
  <c r="DZ420" i="1"/>
  <c r="DY420" i="1"/>
  <c r="DX420" i="1"/>
  <c r="EJ419" i="1"/>
  <c r="EI419" i="1"/>
  <c r="EH419" i="1"/>
  <c r="EG419" i="1"/>
  <c r="EF419" i="1"/>
  <c r="EE419" i="1"/>
  <c r="ED419" i="1"/>
  <c r="EC419" i="1"/>
  <c r="EB419" i="1"/>
  <c r="EA419" i="1"/>
  <c r="DZ419" i="1"/>
  <c r="DY419" i="1"/>
  <c r="DX419" i="1"/>
  <c r="EJ418" i="1"/>
  <c r="EI418" i="1"/>
  <c r="EH418" i="1"/>
  <c r="EG418" i="1"/>
  <c r="EF418" i="1"/>
  <c r="EE418" i="1"/>
  <c r="ED418" i="1"/>
  <c r="EC418" i="1"/>
  <c r="EB418" i="1"/>
  <c r="EA418" i="1"/>
  <c r="DZ418" i="1"/>
  <c r="DY418" i="1"/>
  <c r="DX418" i="1"/>
  <c r="EJ417" i="1"/>
  <c r="EI417" i="1"/>
  <c r="EH417" i="1"/>
  <c r="EG417" i="1"/>
  <c r="EF417" i="1"/>
  <c r="EE417" i="1"/>
  <c r="ED417" i="1"/>
  <c r="EC417" i="1"/>
  <c r="EB417" i="1"/>
  <c r="EA417" i="1"/>
  <c r="DZ417" i="1"/>
  <c r="DY417" i="1"/>
  <c r="DX417" i="1"/>
  <c r="EJ416" i="1"/>
  <c r="EI416" i="1"/>
  <c r="EH416" i="1"/>
  <c r="EG416" i="1"/>
  <c r="EF416" i="1"/>
  <c r="EE416" i="1"/>
  <c r="ED416" i="1"/>
  <c r="EC416" i="1"/>
  <c r="EB416" i="1"/>
  <c r="EA416" i="1"/>
  <c r="DZ416" i="1"/>
  <c r="DY416" i="1"/>
  <c r="DX416" i="1"/>
  <c r="EJ415" i="1"/>
  <c r="EI415" i="1"/>
  <c r="EH415" i="1"/>
  <c r="EG415" i="1"/>
  <c r="EF415" i="1"/>
  <c r="EE415" i="1"/>
  <c r="ED415" i="1"/>
  <c r="EC415" i="1"/>
  <c r="EB415" i="1"/>
  <c r="EA415" i="1"/>
  <c r="DZ415" i="1"/>
  <c r="DY415" i="1"/>
  <c r="DX415" i="1"/>
  <c r="EJ414" i="1"/>
  <c r="EI414" i="1"/>
  <c r="EH414" i="1"/>
  <c r="EG414" i="1"/>
  <c r="EF414" i="1"/>
  <c r="EE414" i="1"/>
  <c r="ED414" i="1"/>
  <c r="EC414" i="1"/>
  <c r="EB414" i="1"/>
  <c r="EA414" i="1"/>
  <c r="DZ414" i="1"/>
  <c r="DY414" i="1"/>
  <c r="DX414" i="1"/>
  <c r="EJ413" i="1"/>
  <c r="EI413" i="1"/>
  <c r="EH413" i="1"/>
  <c r="EG413" i="1"/>
  <c r="EF413" i="1"/>
  <c r="EE413" i="1"/>
  <c r="ED413" i="1"/>
  <c r="EC413" i="1"/>
  <c r="EB413" i="1"/>
  <c r="EA413" i="1"/>
  <c r="DZ413" i="1"/>
  <c r="DY413" i="1"/>
  <c r="DX413" i="1"/>
  <c r="EJ412" i="1"/>
  <c r="EI412" i="1"/>
  <c r="EH412" i="1"/>
  <c r="EG412" i="1"/>
  <c r="EF412" i="1"/>
  <c r="EE412" i="1"/>
  <c r="ED412" i="1"/>
  <c r="EC412" i="1"/>
  <c r="EB412" i="1"/>
  <c r="EA412" i="1"/>
  <c r="DZ412" i="1"/>
  <c r="DY412" i="1"/>
  <c r="DX412" i="1"/>
  <c r="EJ411" i="1"/>
  <c r="EI411" i="1"/>
  <c r="EH411" i="1"/>
  <c r="EG411" i="1"/>
  <c r="EF411" i="1"/>
  <c r="EE411" i="1"/>
  <c r="ED411" i="1"/>
  <c r="EC411" i="1"/>
  <c r="EB411" i="1"/>
  <c r="EA411" i="1"/>
  <c r="DZ411" i="1"/>
  <c r="DY411" i="1"/>
  <c r="DX411" i="1"/>
  <c r="EJ410" i="1"/>
  <c r="EI410" i="1"/>
  <c r="EH410" i="1"/>
  <c r="EG410" i="1"/>
  <c r="EF410" i="1"/>
  <c r="EE410" i="1"/>
  <c r="ED410" i="1"/>
  <c r="EC410" i="1"/>
  <c r="EB410" i="1"/>
  <c r="EA410" i="1"/>
  <c r="DZ410" i="1"/>
  <c r="DY410" i="1"/>
  <c r="DX410" i="1"/>
  <c r="EJ409" i="1"/>
  <c r="EI409" i="1"/>
  <c r="EH409" i="1"/>
  <c r="EG409" i="1"/>
  <c r="EF409" i="1"/>
  <c r="EE409" i="1"/>
  <c r="ED409" i="1"/>
  <c r="EC409" i="1"/>
  <c r="EB409" i="1"/>
  <c r="EA409" i="1"/>
  <c r="DZ409" i="1"/>
  <c r="DY409" i="1"/>
  <c r="DX409" i="1"/>
  <c r="EJ408" i="1"/>
  <c r="EI408" i="1"/>
  <c r="EH408" i="1"/>
  <c r="EG408" i="1"/>
  <c r="EF408" i="1"/>
  <c r="EE408" i="1"/>
  <c r="ED408" i="1"/>
  <c r="EC408" i="1"/>
  <c r="EB408" i="1"/>
  <c r="EA408" i="1"/>
  <c r="DZ408" i="1"/>
  <c r="DY408" i="1"/>
  <c r="DX408" i="1"/>
  <c r="EJ407" i="1"/>
  <c r="EI407" i="1"/>
  <c r="EH407" i="1"/>
  <c r="EG407" i="1"/>
  <c r="EF407" i="1"/>
  <c r="EE407" i="1"/>
  <c r="ED407" i="1"/>
  <c r="EC407" i="1"/>
  <c r="EB407" i="1"/>
  <c r="EA407" i="1"/>
  <c r="DZ407" i="1"/>
  <c r="DY407" i="1"/>
  <c r="DX407" i="1"/>
  <c r="EJ406" i="1"/>
  <c r="EI406" i="1"/>
  <c r="EH406" i="1"/>
  <c r="EG406" i="1"/>
  <c r="EF406" i="1"/>
  <c r="EE406" i="1"/>
  <c r="ED406" i="1"/>
  <c r="EC406" i="1"/>
  <c r="EB406" i="1"/>
  <c r="EA406" i="1"/>
  <c r="DZ406" i="1"/>
  <c r="DY406" i="1"/>
  <c r="DX406" i="1"/>
  <c r="EJ405" i="1"/>
  <c r="EI405" i="1"/>
  <c r="EH405" i="1"/>
  <c r="EG405" i="1"/>
  <c r="EF405" i="1"/>
  <c r="EE405" i="1"/>
  <c r="ED405" i="1"/>
  <c r="EC405" i="1"/>
  <c r="EB405" i="1"/>
  <c r="EA405" i="1"/>
  <c r="DZ405" i="1"/>
  <c r="DY405" i="1"/>
  <c r="DX405" i="1"/>
  <c r="EJ404" i="1"/>
  <c r="EI404" i="1"/>
  <c r="EH404" i="1"/>
  <c r="EG404" i="1"/>
  <c r="EF404" i="1"/>
  <c r="EE404" i="1"/>
  <c r="ED404" i="1"/>
  <c r="EC404" i="1"/>
  <c r="EB404" i="1"/>
  <c r="EA404" i="1"/>
  <c r="DZ404" i="1"/>
  <c r="DY404" i="1"/>
  <c r="DX404" i="1"/>
  <c r="EJ403" i="1"/>
  <c r="EI403" i="1"/>
  <c r="EH403" i="1"/>
  <c r="EG403" i="1"/>
  <c r="EF403" i="1"/>
  <c r="EE403" i="1"/>
  <c r="ED403" i="1"/>
  <c r="EC403" i="1"/>
  <c r="EB403" i="1"/>
  <c r="EA403" i="1"/>
  <c r="DZ403" i="1"/>
  <c r="DY403" i="1"/>
  <c r="DX403" i="1"/>
  <c r="EJ402" i="1"/>
  <c r="EI402" i="1"/>
  <c r="EH402" i="1"/>
  <c r="EG402" i="1"/>
  <c r="EF402" i="1"/>
  <c r="EE402" i="1"/>
  <c r="ED402" i="1"/>
  <c r="EC402" i="1"/>
  <c r="EB402" i="1"/>
  <c r="EA402" i="1"/>
  <c r="DZ402" i="1"/>
  <c r="DY402" i="1"/>
  <c r="DX402" i="1"/>
  <c r="EJ401" i="1"/>
  <c r="EI401" i="1"/>
  <c r="EH401" i="1"/>
  <c r="EG401" i="1"/>
  <c r="EF401" i="1"/>
  <c r="EE401" i="1"/>
  <c r="ED401" i="1"/>
  <c r="EC401" i="1"/>
  <c r="EB401" i="1"/>
  <c r="EA401" i="1"/>
  <c r="DZ401" i="1"/>
  <c r="DY401" i="1"/>
  <c r="DX401" i="1"/>
  <c r="EJ400" i="1"/>
  <c r="EI400" i="1"/>
  <c r="EH400" i="1"/>
  <c r="EG400" i="1"/>
  <c r="EF400" i="1"/>
  <c r="EE400" i="1"/>
  <c r="ED400" i="1"/>
  <c r="EC400" i="1"/>
  <c r="EB400" i="1"/>
  <c r="EA400" i="1"/>
  <c r="DZ400" i="1"/>
  <c r="DY400" i="1"/>
  <c r="DX400" i="1"/>
  <c r="EJ399" i="1"/>
  <c r="EI399" i="1"/>
  <c r="EH399" i="1"/>
  <c r="EG399" i="1"/>
  <c r="EF399" i="1"/>
  <c r="EE399" i="1"/>
  <c r="ED399" i="1"/>
  <c r="EC399" i="1"/>
  <c r="EB399" i="1"/>
  <c r="EA399" i="1"/>
  <c r="DZ399" i="1"/>
  <c r="DY399" i="1"/>
  <c r="DX399" i="1"/>
  <c r="EJ398" i="1"/>
  <c r="EI398" i="1"/>
  <c r="EH398" i="1"/>
  <c r="EG398" i="1"/>
  <c r="EF398" i="1"/>
  <c r="EE398" i="1"/>
  <c r="ED398" i="1"/>
  <c r="EC398" i="1"/>
  <c r="EB398" i="1"/>
  <c r="EA398" i="1"/>
  <c r="DZ398" i="1"/>
  <c r="DY398" i="1"/>
  <c r="DX398" i="1"/>
  <c r="EJ397" i="1"/>
  <c r="EI397" i="1"/>
  <c r="EH397" i="1"/>
  <c r="EG397" i="1"/>
  <c r="EF397" i="1"/>
  <c r="EE397" i="1"/>
  <c r="ED397" i="1"/>
  <c r="EC397" i="1"/>
  <c r="EB397" i="1"/>
  <c r="EA397" i="1"/>
  <c r="DZ397" i="1"/>
  <c r="DY397" i="1"/>
  <c r="DX397" i="1"/>
  <c r="EJ396" i="1"/>
  <c r="EI396" i="1"/>
  <c r="EH396" i="1"/>
  <c r="EG396" i="1"/>
  <c r="EF396" i="1"/>
  <c r="EE396" i="1"/>
  <c r="ED396" i="1"/>
  <c r="EC396" i="1"/>
  <c r="EB396" i="1"/>
  <c r="EA396" i="1"/>
  <c r="DZ396" i="1"/>
  <c r="DY396" i="1"/>
  <c r="DX396" i="1"/>
  <c r="EJ395" i="1"/>
  <c r="EI395" i="1"/>
  <c r="EH395" i="1"/>
  <c r="EG395" i="1"/>
  <c r="EF395" i="1"/>
  <c r="EE395" i="1"/>
  <c r="ED395" i="1"/>
  <c r="EC395" i="1"/>
  <c r="EB395" i="1"/>
  <c r="EA395" i="1"/>
  <c r="DZ395" i="1"/>
  <c r="DY395" i="1"/>
  <c r="DX395" i="1"/>
  <c r="EJ394" i="1"/>
  <c r="EI394" i="1"/>
  <c r="EH394" i="1"/>
  <c r="EG394" i="1"/>
  <c r="EF394" i="1"/>
  <c r="EE394" i="1"/>
  <c r="ED394" i="1"/>
  <c r="EC394" i="1"/>
  <c r="EB394" i="1"/>
  <c r="EA394" i="1"/>
  <c r="DZ394" i="1"/>
  <c r="DY394" i="1"/>
  <c r="DX394" i="1"/>
  <c r="EJ393" i="1"/>
  <c r="EI393" i="1"/>
  <c r="EH393" i="1"/>
  <c r="EG393" i="1"/>
  <c r="EF393" i="1"/>
  <c r="EE393" i="1"/>
  <c r="ED393" i="1"/>
  <c r="EC393" i="1"/>
  <c r="EB393" i="1"/>
  <c r="EA393" i="1"/>
  <c r="DZ393" i="1"/>
  <c r="DY393" i="1"/>
  <c r="DX393" i="1"/>
  <c r="EJ392" i="1"/>
  <c r="EI392" i="1"/>
  <c r="EH392" i="1"/>
  <c r="EG392" i="1"/>
  <c r="EF392" i="1"/>
  <c r="EE392" i="1"/>
  <c r="ED392" i="1"/>
  <c r="EC392" i="1"/>
  <c r="EB392" i="1"/>
  <c r="EA392" i="1"/>
  <c r="DZ392" i="1"/>
  <c r="DY392" i="1"/>
  <c r="DX392" i="1"/>
  <c r="EJ391" i="1"/>
  <c r="EI391" i="1"/>
  <c r="EH391" i="1"/>
  <c r="EG391" i="1"/>
  <c r="EF391" i="1"/>
  <c r="EE391" i="1"/>
  <c r="ED391" i="1"/>
  <c r="EC391" i="1"/>
  <c r="EB391" i="1"/>
  <c r="EA391" i="1"/>
  <c r="DZ391" i="1"/>
  <c r="DY391" i="1"/>
  <c r="DX391" i="1"/>
  <c r="EJ390" i="1"/>
  <c r="EI390" i="1"/>
  <c r="EH390" i="1"/>
  <c r="EG390" i="1"/>
  <c r="EF390" i="1"/>
  <c r="EE390" i="1"/>
  <c r="ED390" i="1"/>
  <c r="EC390" i="1"/>
  <c r="EB390" i="1"/>
  <c r="EA390" i="1"/>
  <c r="DZ390" i="1"/>
  <c r="DY390" i="1"/>
  <c r="DX390" i="1"/>
  <c r="EJ389" i="1"/>
  <c r="EI389" i="1"/>
  <c r="EH389" i="1"/>
  <c r="EG389" i="1"/>
  <c r="EF389" i="1"/>
  <c r="EE389" i="1"/>
  <c r="ED389" i="1"/>
  <c r="EC389" i="1"/>
  <c r="EB389" i="1"/>
  <c r="EA389" i="1"/>
  <c r="DZ389" i="1"/>
  <c r="DY389" i="1"/>
  <c r="DX389" i="1"/>
  <c r="EJ388" i="1"/>
  <c r="EI388" i="1"/>
  <c r="EH388" i="1"/>
  <c r="EG388" i="1"/>
  <c r="EF388" i="1"/>
  <c r="EE388" i="1"/>
  <c r="ED388" i="1"/>
  <c r="EC388" i="1"/>
  <c r="EB388" i="1"/>
  <c r="EA388" i="1"/>
  <c r="DZ388" i="1"/>
  <c r="DY388" i="1"/>
  <c r="DX388" i="1"/>
  <c r="EJ387" i="1"/>
  <c r="EI387" i="1"/>
  <c r="EH387" i="1"/>
  <c r="EG387" i="1"/>
  <c r="EF387" i="1"/>
  <c r="EE387" i="1"/>
  <c r="ED387" i="1"/>
  <c r="EC387" i="1"/>
  <c r="EB387" i="1"/>
  <c r="EA387" i="1"/>
  <c r="DZ387" i="1"/>
  <c r="DY387" i="1"/>
  <c r="DX387" i="1"/>
  <c r="EJ386" i="1"/>
  <c r="EI386" i="1"/>
  <c r="EH386" i="1"/>
  <c r="EG386" i="1"/>
  <c r="EF386" i="1"/>
  <c r="EE386" i="1"/>
  <c r="ED386" i="1"/>
  <c r="EC386" i="1"/>
  <c r="EB386" i="1"/>
  <c r="EA386" i="1"/>
  <c r="DZ386" i="1"/>
  <c r="DY386" i="1"/>
  <c r="DX386" i="1"/>
  <c r="EJ385" i="1"/>
  <c r="EI385" i="1"/>
  <c r="EH385" i="1"/>
  <c r="EG385" i="1"/>
  <c r="EF385" i="1"/>
  <c r="EE385" i="1"/>
  <c r="ED385" i="1"/>
  <c r="EC385" i="1"/>
  <c r="EB385" i="1"/>
  <c r="EA385" i="1"/>
  <c r="DZ385" i="1"/>
  <c r="DY385" i="1"/>
  <c r="DX385" i="1"/>
  <c r="EJ384" i="1"/>
  <c r="EI384" i="1"/>
  <c r="EH384" i="1"/>
  <c r="EG384" i="1"/>
  <c r="EF384" i="1"/>
  <c r="EE384" i="1"/>
  <c r="ED384" i="1"/>
  <c r="EC384" i="1"/>
  <c r="EB384" i="1"/>
  <c r="EA384" i="1"/>
  <c r="DZ384" i="1"/>
  <c r="DY384" i="1"/>
  <c r="DX384" i="1"/>
  <c r="EJ383" i="1"/>
  <c r="EI383" i="1"/>
  <c r="EH383" i="1"/>
  <c r="EG383" i="1"/>
  <c r="EF383" i="1"/>
  <c r="EE383" i="1"/>
  <c r="ED383" i="1"/>
  <c r="EC383" i="1"/>
  <c r="EB383" i="1"/>
  <c r="EA383" i="1"/>
  <c r="DZ383" i="1"/>
  <c r="DY383" i="1"/>
  <c r="DX383" i="1"/>
  <c r="EJ382" i="1"/>
  <c r="EI382" i="1"/>
  <c r="EH382" i="1"/>
  <c r="EG382" i="1"/>
  <c r="EF382" i="1"/>
  <c r="EE382" i="1"/>
  <c r="ED382" i="1"/>
  <c r="EC382" i="1"/>
  <c r="EB382" i="1"/>
  <c r="EA382" i="1"/>
  <c r="DZ382" i="1"/>
  <c r="DY382" i="1"/>
  <c r="DX382" i="1"/>
  <c r="EJ381" i="1"/>
  <c r="EI381" i="1"/>
  <c r="EH381" i="1"/>
  <c r="EG381" i="1"/>
  <c r="EF381" i="1"/>
  <c r="EE381" i="1"/>
  <c r="ED381" i="1"/>
  <c r="EC381" i="1"/>
  <c r="EB381" i="1"/>
  <c r="EA381" i="1"/>
  <c r="DZ381" i="1"/>
  <c r="DY381" i="1"/>
  <c r="DX381" i="1"/>
  <c r="EJ380" i="1"/>
  <c r="EI380" i="1"/>
  <c r="EH380" i="1"/>
  <c r="EG380" i="1"/>
  <c r="EF380" i="1"/>
  <c r="EE380" i="1"/>
  <c r="ED380" i="1"/>
  <c r="EC380" i="1"/>
  <c r="EB380" i="1"/>
  <c r="EA380" i="1"/>
  <c r="DZ380" i="1"/>
  <c r="DY380" i="1"/>
  <c r="DX380" i="1"/>
  <c r="EJ379" i="1"/>
  <c r="EI379" i="1"/>
  <c r="EH379" i="1"/>
  <c r="EG379" i="1"/>
  <c r="EF379" i="1"/>
  <c r="EE379" i="1"/>
  <c r="ED379" i="1"/>
  <c r="EC379" i="1"/>
  <c r="EB379" i="1"/>
  <c r="EA379" i="1"/>
  <c r="DZ379" i="1"/>
  <c r="DY379" i="1"/>
  <c r="DX379" i="1"/>
  <c r="EJ378" i="1"/>
  <c r="EI378" i="1"/>
  <c r="EH378" i="1"/>
  <c r="EG378" i="1"/>
  <c r="EF378" i="1"/>
  <c r="EE378" i="1"/>
  <c r="ED378" i="1"/>
  <c r="EC378" i="1"/>
  <c r="EB378" i="1"/>
  <c r="EA378" i="1"/>
  <c r="DZ378" i="1"/>
  <c r="DY378" i="1"/>
  <c r="DX378" i="1"/>
  <c r="EJ377" i="1"/>
  <c r="EI377" i="1"/>
  <c r="EH377" i="1"/>
  <c r="EG377" i="1"/>
  <c r="EF377" i="1"/>
  <c r="EE377" i="1"/>
  <c r="ED377" i="1"/>
  <c r="EC377" i="1"/>
  <c r="EB377" i="1"/>
  <c r="EA377" i="1"/>
  <c r="DZ377" i="1"/>
  <c r="DY377" i="1"/>
  <c r="DX377" i="1"/>
  <c r="EJ376" i="1"/>
  <c r="EI376" i="1"/>
  <c r="EH376" i="1"/>
  <c r="EG376" i="1"/>
  <c r="EF376" i="1"/>
  <c r="EE376" i="1"/>
  <c r="ED376" i="1"/>
  <c r="EC376" i="1"/>
  <c r="EB376" i="1"/>
  <c r="EA376" i="1"/>
  <c r="DZ376" i="1"/>
  <c r="DY376" i="1"/>
  <c r="DX376" i="1"/>
  <c r="EJ375" i="1"/>
  <c r="EI375" i="1"/>
  <c r="EH375" i="1"/>
  <c r="EG375" i="1"/>
  <c r="EF375" i="1"/>
  <c r="EE375" i="1"/>
  <c r="ED375" i="1"/>
  <c r="EC375" i="1"/>
  <c r="EB375" i="1"/>
  <c r="EA375" i="1"/>
  <c r="DZ375" i="1"/>
  <c r="DY375" i="1"/>
  <c r="DX375" i="1"/>
  <c r="EJ374" i="1"/>
  <c r="EI374" i="1"/>
  <c r="EH374" i="1"/>
  <c r="EG374" i="1"/>
  <c r="EF374" i="1"/>
  <c r="EE374" i="1"/>
  <c r="ED374" i="1"/>
  <c r="EC374" i="1"/>
  <c r="EB374" i="1"/>
  <c r="EA374" i="1"/>
  <c r="DZ374" i="1"/>
  <c r="DY374" i="1"/>
  <c r="DX374" i="1"/>
  <c r="EJ373" i="1"/>
  <c r="EI373" i="1"/>
  <c r="EH373" i="1"/>
  <c r="EG373" i="1"/>
  <c r="EF373" i="1"/>
  <c r="EE373" i="1"/>
  <c r="ED373" i="1"/>
  <c r="EC373" i="1"/>
  <c r="EB373" i="1"/>
  <c r="EA373" i="1"/>
  <c r="DZ373" i="1"/>
  <c r="DY373" i="1"/>
  <c r="DX373" i="1"/>
  <c r="EJ372" i="1"/>
  <c r="EI372" i="1"/>
  <c r="EH372" i="1"/>
  <c r="EG372" i="1"/>
  <c r="EF372" i="1"/>
  <c r="EE372" i="1"/>
  <c r="ED372" i="1"/>
  <c r="EC372" i="1"/>
  <c r="EB372" i="1"/>
  <c r="EA372" i="1"/>
  <c r="DZ372" i="1"/>
  <c r="DY372" i="1"/>
  <c r="DX372" i="1"/>
  <c r="EJ371" i="1"/>
  <c r="EI371" i="1"/>
  <c r="EH371" i="1"/>
  <c r="EG371" i="1"/>
  <c r="EF371" i="1"/>
  <c r="EE371" i="1"/>
  <c r="ED371" i="1"/>
  <c r="EC371" i="1"/>
  <c r="EB371" i="1"/>
  <c r="EA371" i="1"/>
  <c r="DZ371" i="1"/>
  <c r="DY371" i="1"/>
  <c r="DX371" i="1"/>
  <c r="EJ370" i="1"/>
  <c r="EI370" i="1"/>
  <c r="EH370" i="1"/>
  <c r="EG370" i="1"/>
  <c r="EF370" i="1"/>
  <c r="EE370" i="1"/>
  <c r="ED370" i="1"/>
  <c r="EC370" i="1"/>
  <c r="EB370" i="1"/>
  <c r="EA370" i="1"/>
  <c r="DZ370" i="1"/>
  <c r="DY370" i="1"/>
  <c r="DX370" i="1"/>
  <c r="EJ369" i="1"/>
  <c r="EI369" i="1"/>
  <c r="EH369" i="1"/>
  <c r="EG369" i="1"/>
  <c r="EF369" i="1"/>
  <c r="EE369" i="1"/>
  <c r="ED369" i="1"/>
  <c r="EC369" i="1"/>
  <c r="EB369" i="1"/>
  <c r="EA369" i="1"/>
  <c r="DZ369" i="1"/>
  <c r="DY369" i="1"/>
  <c r="DX369" i="1"/>
  <c r="EJ368" i="1"/>
  <c r="EI368" i="1"/>
  <c r="EH368" i="1"/>
  <c r="EG368" i="1"/>
  <c r="EF368" i="1"/>
  <c r="EE368" i="1"/>
  <c r="ED368" i="1"/>
  <c r="EC368" i="1"/>
  <c r="EB368" i="1"/>
  <c r="EA368" i="1"/>
  <c r="DZ368" i="1"/>
  <c r="DY368" i="1"/>
  <c r="DX368" i="1"/>
  <c r="EJ367" i="1"/>
  <c r="EI367" i="1"/>
  <c r="EH367" i="1"/>
  <c r="EG367" i="1"/>
  <c r="EF367" i="1"/>
  <c r="EE367" i="1"/>
  <c r="ED367" i="1"/>
  <c r="EC367" i="1"/>
  <c r="EB367" i="1"/>
  <c r="EA367" i="1"/>
  <c r="DZ367" i="1"/>
  <c r="DY367" i="1"/>
  <c r="DX367" i="1"/>
  <c r="EJ366" i="1"/>
  <c r="EI366" i="1"/>
  <c r="EH366" i="1"/>
  <c r="EG366" i="1"/>
  <c r="EF366" i="1"/>
  <c r="EE366" i="1"/>
  <c r="ED366" i="1"/>
  <c r="EC366" i="1"/>
  <c r="EB366" i="1"/>
  <c r="EA366" i="1"/>
  <c r="DZ366" i="1"/>
  <c r="DY366" i="1"/>
  <c r="DX366" i="1"/>
  <c r="EJ365" i="1"/>
  <c r="EI365" i="1"/>
  <c r="EH365" i="1"/>
  <c r="EG365" i="1"/>
  <c r="EF365" i="1"/>
  <c r="EE365" i="1"/>
  <c r="ED365" i="1"/>
  <c r="EC365" i="1"/>
  <c r="EB365" i="1"/>
  <c r="EA365" i="1"/>
  <c r="DZ365" i="1"/>
  <c r="DY365" i="1"/>
  <c r="DX365" i="1"/>
  <c r="EJ364" i="1"/>
  <c r="EI364" i="1"/>
  <c r="EH364" i="1"/>
  <c r="EG364" i="1"/>
  <c r="EF364" i="1"/>
  <c r="EE364" i="1"/>
  <c r="ED364" i="1"/>
  <c r="EC364" i="1"/>
  <c r="EB364" i="1"/>
  <c r="EA364" i="1"/>
  <c r="DZ364" i="1"/>
  <c r="DY364" i="1"/>
  <c r="DX364" i="1"/>
  <c r="EJ363" i="1"/>
  <c r="EI363" i="1"/>
  <c r="EH363" i="1"/>
  <c r="EG363" i="1"/>
  <c r="EF363" i="1"/>
  <c r="EE363" i="1"/>
  <c r="ED363" i="1"/>
  <c r="EC363" i="1"/>
  <c r="EB363" i="1"/>
  <c r="EA363" i="1"/>
  <c r="DZ363" i="1"/>
  <c r="DY363" i="1"/>
  <c r="DX363" i="1"/>
  <c r="EJ362" i="1"/>
  <c r="EI362" i="1"/>
  <c r="EH362" i="1"/>
  <c r="EG362" i="1"/>
  <c r="EF362" i="1"/>
  <c r="EE362" i="1"/>
  <c r="ED362" i="1"/>
  <c r="EC362" i="1"/>
  <c r="EB362" i="1"/>
  <c r="EA362" i="1"/>
  <c r="DZ362" i="1"/>
  <c r="DY362" i="1"/>
  <c r="DX362" i="1"/>
  <c r="EJ361" i="1"/>
  <c r="EI361" i="1"/>
  <c r="EH361" i="1"/>
  <c r="EG361" i="1"/>
  <c r="EF361" i="1"/>
  <c r="EE361" i="1"/>
  <c r="ED361" i="1"/>
  <c r="EC361" i="1"/>
  <c r="EB361" i="1"/>
  <c r="EA361" i="1"/>
  <c r="DZ361" i="1"/>
  <c r="DY361" i="1"/>
  <c r="DX361" i="1"/>
  <c r="EJ360" i="1"/>
  <c r="EI360" i="1"/>
  <c r="EH360" i="1"/>
  <c r="EG360" i="1"/>
  <c r="EF360" i="1"/>
  <c r="EE360" i="1"/>
  <c r="ED360" i="1"/>
  <c r="EC360" i="1"/>
  <c r="EB360" i="1"/>
  <c r="EA360" i="1"/>
  <c r="DZ360" i="1"/>
  <c r="DY360" i="1"/>
  <c r="DX360" i="1"/>
  <c r="EJ359" i="1"/>
  <c r="EI359" i="1"/>
  <c r="EH359" i="1"/>
  <c r="EG359" i="1"/>
  <c r="EF359" i="1"/>
  <c r="EE359" i="1"/>
  <c r="ED359" i="1"/>
  <c r="EC359" i="1"/>
  <c r="EB359" i="1"/>
  <c r="EA359" i="1"/>
  <c r="DZ359" i="1"/>
  <c r="DY359" i="1"/>
  <c r="DX359" i="1"/>
  <c r="EJ358" i="1"/>
  <c r="EI358" i="1"/>
  <c r="EH358" i="1"/>
  <c r="EG358" i="1"/>
  <c r="EF358" i="1"/>
  <c r="EE358" i="1"/>
  <c r="ED358" i="1"/>
  <c r="EC358" i="1"/>
  <c r="EB358" i="1"/>
  <c r="EA358" i="1"/>
  <c r="DZ358" i="1"/>
  <c r="DY358" i="1"/>
  <c r="DX358" i="1"/>
  <c r="EJ357" i="1"/>
  <c r="EI357" i="1"/>
  <c r="EH357" i="1"/>
  <c r="EG357" i="1"/>
  <c r="EF357" i="1"/>
  <c r="EE357" i="1"/>
  <c r="ED357" i="1"/>
  <c r="EC357" i="1"/>
  <c r="EB357" i="1"/>
  <c r="EA357" i="1"/>
  <c r="DZ357" i="1"/>
  <c r="DY357" i="1"/>
  <c r="DX357" i="1"/>
  <c r="EJ356" i="1"/>
  <c r="EI356" i="1"/>
  <c r="EH356" i="1"/>
  <c r="EG356" i="1"/>
  <c r="EF356" i="1"/>
  <c r="EE356" i="1"/>
  <c r="ED356" i="1"/>
  <c r="EC356" i="1"/>
  <c r="EB356" i="1"/>
  <c r="EA356" i="1"/>
  <c r="DZ356" i="1"/>
  <c r="DY356" i="1"/>
  <c r="DX356" i="1"/>
  <c r="EJ355" i="1"/>
  <c r="EI355" i="1"/>
  <c r="EH355" i="1"/>
  <c r="EG355" i="1"/>
  <c r="EF355" i="1"/>
  <c r="EE355" i="1"/>
  <c r="ED355" i="1"/>
  <c r="EC355" i="1"/>
  <c r="EB355" i="1"/>
  <c r="EA355" i="1"/>
  <c r="DZ355" i="1"/>
  <c r="DY355" i="1"/>
  <c r="DX355" i="1"/>
  <c r="EJ354" i="1"/>
  <c r="EI354" i="1"/>
  <c r="EH354" i="1"/>
  <c r="EG354" i="1"/>
  <c r="EF354" i="1"/>
  <c r="EE354" i="1"/>
  <c r="ED354" i="1"/>
  <c r="EC354" i="1"/>
  <c r="EB354" i="1"/>
  <c r="EA354" i="1"/>
  <c r="DZ354" i="1"/>
  <c r="DY354" i="1"/>
  <c r="DX354" i="1"/>
  <c r="EJ353" i="1"/>
  <c r="EI353" i="1"/>
  <c r="EH353" i="1"/>
  <c r="EG353" i="1"/>
  <c r="EF353" i="1"/>
  <c r="EE353" i="1"/>
  <c r="ED353" i="1"/>
  <c r="EC353" i="1"/>
  <c r="EB353" i="1"/>
  <c r="EA353" i="1"/>
  <c r="DZ353" i="1"/>
  <c r="DY353" i="1"/>
  <c r="DX353" i="1"/>
  <c r="EJ352" i="1"/>
  <c r="EI352" i="1"/>
  <c r="EH352" i="1"/>
  <c r="EG352" i="1"/>
  <c r="EF352" i="1"/>
  <c r="EE352" i="1"/>
  <c r="ED352" i="1"/>
  <c r="EC352" i="1"/>
  <c r="EB352" i="1"/>
  <c r="EA352" i="1"/>
  <c r="DZ352" i="1"/>
  <c r="DY352" i="1"/>
  <c r="DX352" i="1"/>
  <c r="EJ351" i="1"/>
  <c r="EI351" i="1"/>
  <c r="EH351" i="1"/>
  <c r="EG351" i="1"/>
  <c r="EF351" i="1"/>
  <c r="EE351" i="1"/>
  <c r="ED351" i="1"/>
  <c r="EC351" i="1"/>
  <c r="EB351" i="1"/>
  <c r="EA351" i="1"/>
  <c r="DZ351" i="1"/>
  <c r="DY351" i="1"/>
  <c r="DX351" i="1"/>
  <c r="EJ350" i="1"/>
  <c r="EI350" i="1"/>
  <c r="EH350" i="1"/>
  <c r="EG350" i="1"/>
  <c r="EF350" i="1"/>
  <c r="EE350" i="1"/>
  <c r="ED350" i="1"/>
  <c r="EC350" i="1"/>
  <c r="EB350" i="1"/>
  <c r="EA350" i="1"/>
  <c r="DZ350" i="1"/>
  <c r="DY350" i="1"/>
  <c r="DX350" i="1"/>
  <c r="EJ349" i="1"/>
  <c r="EI349" i="1"/>
  <c r="EH349" i="1"/>
  <c r="EG349" i="1"/>
  <c r="EF349" i="1"/>
  <c r="EE349" i="1"/>
  <c r="ED349" i="1"/>
  <c r="EC349" i="1"/>
  <c r="EB349" i="1"/>
  <c r="EA349" i="1"/>
  <c r="DZ349" i="1"/>
  <c r="DY349" i="1"/>
  <c r="DX349" i="1"/>
  <c r="EJ348" i="1"/>
  <c r="EI348" i="1"/>
  <c r="EH348" i="1"/>
  <c r="EG348" i="1"/>
  <c r="EF348" i="1"/>
  <c r="EE348" i="1"/>
  <c r="ED348" i="1"/>
  <c r="EC348" i="1"/>
  <c r="EB348" i="1"/>
  <c r="EA348" i="1"/>
  <c r="DZ348" i="1"/>
  <c r="DY348" i="1"/>
  <c r="DX348" i="1"/>
  <c r="EJ347" i="1"/>
  <c r="EI347" i="1"/>
  <c r="EH347" i="1"/>
  <c r="EG347" i="1"/>
  <c r="EF347" i="1"/>
  <c r="EE347" i="1"/>
  <c r="ED347" i="1"/>
  <c r="EC347" i="1"/>
  <c r="EB347" i="1"/>
  <c r="EA347" i="1"/>
  <c r="DZ347" i="1"/>
  <c r="DY347" i="1"/>
  <c r="DX347" i="1"/>
  <c r="EJ346" i="1"/>
  <c r="EI346" i="1"/>
  <c r="EH346" i="1"/>
  <c r="EG346" i="1"/>
  <c r="EF346" i="1"/>
  <c r="EE346" i="1"/>
  <c r="ED346" i="1"/>
  <c r="EC346" i="1"/>
  <c r="EB346" i="1"/>
  <c r="EA346" i="1"/>
  <c r="DZ346" i="1"/>
  <c r="DY346" i="1"/>
  <c r="DX346" i="1"/>
  <c r="EJ345" i="1"/>
  <c r="EI345" i="1"/>
  <c r="EH345" i="1"/>
  <c r="EG345" i="1"/>
  <c r="EF345" i="1"/>
  <c r="EE345" i="1"/>
  <c r="ED345" i="1"/>
  <c r="EC345" i="1"/>
  <c r="EB345" i="1"/>
  <c r="EA345" i="1"/>
  <c r="DZ345" i="1"/>
  <c r="DY345" i="1"/>
  <c r="DX345" i="1"/>
  <c r="EJ344" i="1"/>
  <c r="EI344" i="1"/>
  <c r="EH344" i="1"/>
  <c r="EG344" i="1"/>
  <c r="EF344" i="1"/>
  <c r="EE344" i="1"/>
  <c r="ED344" i="1"/>
  <c r="EC344" i="1"/>
  <c r="EB344" i="1"/>
  <c r="EA344" i="1"/>
  <c r="DZ344" i="1"/>
  <c r="DY344" i="1"/>
  <c r="DX344" i="1"/>
  <c r="EJ343" i="1"/>
  <c r="EI343" i="1"/>
  <c r="EH343" i="1"/>
  <c r="EG343" i="1"/>
  <c r="EF343" i="1"/>
  <c r="EE343" i="1"/>
  <c r="ED343" i="1"/>
  <c r="EC343" i="1"/>
  <c r="EB343" i="1"/>
  <c r="EA343" i="1"/>
  <c r="DZ343" i="1"/>
  <c r="DY343" i="1"/>
  <c r="DX343" i="1"/>
  <c r="EJ342" i="1"/>
  <c r="EI342" i="1"/>
  <c r="EH342" i="1"/>
  <c r="EG342" i="1"/>
  <c r="EF342" i="1"/>
  <c r="EE342" i="1"/>
  <c r="ED342" i="1"/>
  <c r="EC342" i="1"/>
  <c r="EB342" i="1"/>
  <c r="EA342" i="1"/>
  <c r="DZ342" i="1"/>
  <c r="DY342" i="1"/>
  <c r="DX342" i="1"/>
  <c r="EJ341" i="1"/>
  <c r="EI341" i="1"/>
  <c r="EH341" i="1"/>
  <c r="EG341" i="1"/>
  <c r="EF341" i="1"/>
  <c r="EE341" i="1"/>
  <c r="ED341" i="1"/>
  <c r="EC341" i="1"/>
  <c r="EB341" i="1"/>
  <c r="EA341" i="1"/>
  <c r="DZ341" i="1"/>
  <c r="DY341" i="1"/>
  <c r="DX341" i="1"/>
  <c r="EJ340" i="1"/>
  <c r="EI340" i="1"/>
  <c r="EH340" i="1"/>
  <c r="EG340" i="1"/>
  <c r="EF340" i="1"/>
  <c r="EE340" i="1"/>
  <c r="ED340" i="1"/>
  <c r="EC340" i="1"/>
  <c r="EB340" i="1"/>
  <c r="EA340" i="1"/>
  <c r="DZ340" i="1"/>
  <c r="DY340" i="1"/>
  <c r="DX340" i="1"/>
  <c r="EJ339" i="1"/>
  <c r="EI339" i="1"/>
  <c r="EH339" i="1"/>
  <c r="EG339" i="1"/>
  <c r="EF339" i="1"/>
  <c r="EE339" i="1"/>
  <c r="ED339" i="1"/>
  <c r="EC339" i="1"/>
  <c r="EB339" i="1"/>
  <c r="EA339" i="1"/>
  <c r="DZ339" i="1"/>
  <c r="DY339" i="1"/>
  <c r="DX339" i="1"/>
  <c r="EJ338" i="1"/>
  <c r="EI338" i="1"/>
  <c r="EH338" i="1"/>
  <c r="EG338" i="1"/>
  <c r="EF338" i="1"/>
  <c r="EE338" i="1"/>
  <c r="ED338" i="1"/>
  <c r="EC338" i="1"/>
  <c r="EB338" i="1"/>
  <c r="EA338" i="1"/>
  <c r="DZ338" i="1"/>
  <c r="DY338" i="1"/>
  <c r="DX338" i="1"/>
  <c r="EJ337" i="1"/>
  <c r="EI337" i="1"/>
  <c r="EH337" i="1"/>
  <c r="EG337" i="1"/>
  <c r="EF337" i="1"/>
  <c r="EE337" i="1"/>
  <c r="ED337" i="1"/>
  <c r="EC337" i="1"/>
  <c r="EB337" i="1"/>
  <c r="EA337" i="1"/>
  <c r="DZ337" i="1"/>
  <c r="DY337" i="1"/>
  <c r="DX337" i="1"/>
  <c r="EJ336" i="1"/>
  <c r="EI336" i="1"/>
  <c r="EH336" i="1"/>
  <c r="EG336" i="1"/>
  <c r="EF336" i="1"/>
  <c r="EE336" i="1"/>
  <c r="ED336" i="1"/>
  <c r="EC336" i="1"/>
  <c r="EB336" i="1"/>
  <c r="EA336" i="1"/>
  <c r="DZ336" i="1"/>
  <c r="DY336" i="1"/>
  <c r="DX336" i="1"/>
  <c r="EJ335" i="1"/>
  <c r="EI335" i="1"/>
  <c r="EH335" i="1"/>
  <c r="EG335" i="1"/>
  <c r="EF335" i="1"/>
  <c r="EE335" i="1"/>
  <c r="ED335" i="1"/>
  <c r="EC335" i="1"/>
  <c r="EB335" i="1"/>
  <c r="EA335" i="1"/>
  <c r="DZ335" i="1"/>
  <c r="DY335" i="1"/>
  <c r="DX335" i="1"/>
  <c r="EJ334" i="1"/>
  <c r="EI334" i="1"/>
  <c r="EH334" i="1"/>
  <c r="EG334" i="1"/>
  <c r="EF334" i="1"/>
  <c r="EE334" i="1"/>
  <c r="ED334" i="1"/>
  <c r="EC334" i="1"/>
  <c r="EB334" i="1"/>
  <c r="EA334" i="1"/>
  <c r="DZ334" i="1"/>
  <c r="DY334" i="1"/>
  <c r="DX334" i="1"/>
  <c r="EJ333" i="1"/>
  <c r="EI333" i="1"/>
  <c r="EH333" i="1"/>
  <c r="EG333" i="1"/>
  <c r="EF333" i="1"/>
  <c r="EE333" i="1"/>
  <c r="ED333" i="1"/>
  <c r="EC333" i="1"/>
  <c r="EB333" i="1"/>
  <c r="EA333" i="1"/>
  <c r="DZ333" i="1"/>
  <c r="DY333" i="1"/>
  <c r="DX333" i="1"/>
  <c r="EJ332" i="1"/>
  <c r="EI332" i="1"/>
  <c r="EH332" i="1"/>
  <c r="EG332" i="1"/>
  <c r="EF332" i="1"/>
  <c r="EE332" i="1"/>
  <c r="ED332" i="1"/>
  <c r="EC332" i="1"/>
  <c r="EB332" i="1"/>
  <c r="EA332" i="1"/>
  <c r="DZ332" i="1"/>
  <c r="DY332" i="1"/>
  <c r="DX332" i="1"/>
  <c r="EJ331" i="1"/>
  <c r="EI331" i="1"/>
  <c r="EH331" i="1"/>
  <c r="EG331" i="1"/>
  <c r="EF331" i="1"/>
  <c r="EE331" i="1"/>
  <c r="ED331" i="1"/>
  <c r="EC331" i="1"/>
  <c r="EB331" i="1"/>
  <c r="EA331" i="1"/>
  <c r="DZ331" i="1"/>
  <c r="DY331" i="1"/>
  <c r="DX331" i="1"/>
  <c r="EJ330" i="1"/>
  <c r="EI330" i="1"/>
  <c r="EH330" i="1"/>
  <c r="EG330" i="1"/>
  <c r="EF330" i="1"/>
  <c r="EE330" i="1"/>
  <c r="ED330" i="1"/>
  <c r="EC330" i="1"/>
  <c r="EB330" i="1"/>
  <c r="EA330" i="1"/>
  <c r="DZ330" i="1"/>
  <c r="DY330" i="1"/>
  <c r="DX330" i="1"/>
  <c r="EJ329" i="1"/>
  <c r="EI329" i="1"/>
  <c r="EH329" i="1"/>
  <c r="EG329" i="1"/>
  <c r="EF329" i="1"/>
  <c r="EE329" i="1"/>
  <c r="ED329" i="1"/>
  <c r="EC329" i="1"/>
  <c r="EB329" i="1"/>
  <c r="EA329" i="1"/>
  <c r="DZ329" i="1"/>
  <c r="DY329" i="1"/>
  <c r="DX329" i="1"/>
  <c r="EJ328" i="1"/>
  <c r="EI328" i="1"/>
  <c r="EH328" i="1"/>
  <c r="EG328" i="1"/>
  <c r="EF328" i="1"/>
  <c r="EE328" i="1"/>
  <c r="ED328" i="1"/>
  <c r="EC328" i="1"/>
  <c r="EB328" i="1"/>
  <c r="EA328" i="1"/>
  <c r="DZ328" i="1"/>
  <c r="DY328" i="1"/>
  <c r="DX328" i="1"/>
  <c r="EJ327" i="1"/>
  <c r="EI327" i="1"/>
  <c r="EH327" i="1"/>
  <c r="EG327" i="1"/>
  <c r="EF327" i="1"/>
  <c r="EE327" i="1"/>
  <c r="ED327" i="1"/>
  <c r="EC327" i="1"/>
  <c r="EB327" i="1"/>
  <c r="EA327" i="1"/>
  <c r="DZ327" i="1"/>
  <c r="DY327" i="1"/>
  <c r="DX327" i="1"/>
  <c r="EJ326" i="1"/>
  <c r="EI326" i="1"/>
  <c r="EH326" i="1"/>
  <c r="EG326" i="1"/>
  <c r="EF326" i="1"/>
  <c r="EE326" i="1"/>
  <c r="ED326" i="1"/>
  <c r="EC326" i="1"/>
  <c r="EB326" i="1"/>
  <c r="EA326" i="1"/>
  <c r="DZ326" i="1"/>
  <c r="DY326" i="1"/>
  <c r="DX326" i="1"/>
  <c r="EJ325" i="1"/>
  <c r="EI325" i="1"/>
  <c r="EH325" i="1"/>
  <c r="EG325" i="1"/>
  <c r="EF325" i="1"/>
  <c r="EE325" i="1"/>
  <c r="ED325" i="1"/>
  <c r="EC325" i="1"/>
  <c r="EB325" i="1"/>
  <c r="EA325" i="1"/>
  <c r="DZ325" i="1"/>
  <c r="DY325" i="1"/>
  <c r="DX325" i="1"/>
  <c r="EJ324" i="1"/>
  <c r="EI324" i="1"/>
  <c r="EH324" i="1"/>
  <c r="EG324" i="1"/>
  <c r="EF324" i="1"/>
  <c r="EE324" i="1"/>
  <c r="ED324" i="1"/>
  <c r="EC324" i="1"/>
  <c r="EB324" i="1"/>
  <c r="EA324" i="1"/>
  <c r="DZ324" i="1"/>
  <c r="DY324" i="1"/>
  <c r="DX324" i="1"/>
  <c r="EJ323" i="1"/>
  <c r="EI323" i="1"/>
  <c r="EH323" i="1"/>
  <c r="EG323" i="1"/>
  <c r="EF323" i="1"/>
  <c r="EE323" i="1"/>
  <c r="ED323" i="1"/>
  <c r="EC323" i="1"/>
  <c r="EB323" i="1"/>
  <c r="EA323" i="1"/>
  <c r="DZ323" i="1"/>
  <c r="DY323" i="1"/>
  <c r="DX323" i="1"/>
  <c r="EJ322" i="1"/>
  <c r="EI322" i="1"/>
  <c r="EH322" i="1"/>
  <c r="EG322" i="1"/>
  <c r="EF322" i="1"/>
  <c r="EE322" i="1"/>
  <c r="ED322" i="1"/>
  <c r="EC322" i="1"/>
  <c r="EB322" i="1"/>
  <c r="EA322" i="1"/>
  <c r="DZ322" i="1"/>
  <c r="DY322" i="1"/>
  <c r="DX322" i="1"/>
  <c r="EJ321" i="1"/>
  <c r="EI321" i="1"/>
  <c r="EH321" i="1"/>
  <c r="EG321" i="1"/>
  <c r="EF321" i="1"/>
  <c r="EE321" i="1"/>
  <c r="ED321" i="1"/>
  <c r="EC321" i="1"/>
  <c r="EB321" i="1"/>
  <c r="EA321" i="1"/>
  <c r="DZ321" i="1"/>
  <c r="DY321" i="1"/>
  <c r="DX321" i="1"/>
  <c r="EJ320" i="1"/>
  <c r="EI320" i="1"/>
  <c r="EH320" i="1"/>
  <c r="EG320" i="1"/>
  <c r="EF320" i="1"/>
  <c r="EE320" i="1"/>
  <c r="ED320" i="1"/>
  <c r="EC320" i="1"/>
  <c r="EB320" i="1"/>
  <c r="EA320" i="1"/>
  <c r="DZ320" i="1"/>
  <c r="DY320" i="1"/>
  <c r="DX320" i="1"/>
  <c r="EJ319" i="1"/>
  <c r="EI319" i="1"/>
  <c r="EH319" i="1"/>
  <c r="EG319" i="1"/>
  <c r="EF319" i="1"/>
  <c r="EE319" i="1"/>
  <c r="ED319" i="1"/>
  <c r="EC319" i="1"/>
  <c r="EB319" i="1"/>
  <c r="EA319" i="1"/>
  <c r="DZ319" i="1"/>
  <c r="DY319" i="1"/>
  <c r="DX319" i="1"/>
  <c r="EJ318" i="1"/>
  <c r="EI318" i="1"/>
  <c r="EH318" i="1"/>
  <c r="EG318" i="1"/>
  <c r="EF318" i="1"/>
  <c r="EE318" i="1"/>
  <c r="ED318" i="1"/>
  <c r="EC318" i="1"/>
  <c r="EB318" i="1"/>
  <c r="EA318" i="1"/>
  <c r="DZ318" i="1"/>
  <c r="DY318" i="1"/>
  <c r="DX318" i="1"/>
  <c r="EJ317" i="1"/>
  <c r="EI317" i="1"/>
  <c r="EH317" i="1"/>
  <c r="EG317" i="1"/>
  <c r="EF317" i="1"/>
  <c r="EE317" i="1"/>
  <c r="ED317" i="1"/>
  <c r="EC317" i="1"/>
  <c r="EB317" i="1"/>
  <c r="EA317" i="1"/>
  <c r="DZ317" i="1"/>
  <c r="DY317" i="1"/>
  <c r="DX317" i="1"/>
  <c r="EJ316" i="1"/>
  <c r="EI316" i="1"/>
  <c r="EH316" i="1"/>
  <c r="EG316" i="1"/>
  <c r="EF316" i="1"/>
  <c r="EE316" i="1"/>
  <c r="ED316" i="1"/>
  <c r="EC316" i="1"/>
  <c r="EB316" i="1"/>
  <c r="EA316" i="1"/>
  <c r="DZ316" i="1"/>
  <c r="DY316" i="1"/>
  <c r="DX316" i="1"/>
  <c r="EJ315" i="1"/>
  <c r="EI315" i="1"/>
  <c r="EH315" i="1"/>
  <c r="EG315" i="1"/>
  <c r="EF315" i="1"/>
  <c r="EE315" i="1"/>
  <c r="ED315" i="1"/>
  <c r="EC315" i="1"/>
  <c r="EB315" i="1"/>
  <c r="EA315" i="1"/>
  <c r="DZ315" i="1"/>
  <c r="DY315" i="1"/>
  <c r="DX315" i="1"/>
  <c r="EJ314" i="1"/>
  <c r="EI314" i="1"/>
  <c r="EH314" i="1"/>
  <c r="EG314" i="1"/>
  <c r="EF314" i="1"/>
  <c r="EE314" i="1"/>
  <c r="ED314" i="1"/>
  <c r="EC314" i="1"/>
  <c r="EB314" i="1"/>
  <c r="EA314" i="1"/>
  <c r="DZ314" i="1"/>
  <c r="DY314" i="1"/>
  <c r="DX314" i="1"/>
  <c r="EJ313" i="1"/>
  <c r="EI313" i="1"/>
  <c r="EH313" i="1"/>
  <c r="EG313" i="1"/>
  <c r="EF313" i="1"/>
  <c r="EE313" i="1"/>
  <c r="ED313" i="1"/>
  <c r="EC313" i="1"/>
  <c r="EB313" i="1"/>
  <c r="EA313" i="1"/>
  <c r="DZ313" i="1"/>
  <c r="DY313" i="1"/>
  <c r="DX313" i="1"/>
  <c r="EJ312" i="1"/>
  <c r="EI312" i="1"/>
  <c r="EH312" i="1"/>
  <c r="EG312" i="1"/>
  <c r="EF312" i="1"/>
  <c r="EE312" i="1"/>
  <c r="ED312" i="1"/>
  <c r="EC312" i="1"/>
  <c r="EB312" i="1"/>
  <c r="EA312" i="1"/>
  <c r="DZ312" i="1"/>
  <c r="DY312" i="1"/>
  <c r="DX312" i="1"/>
  <c r="EJ311" i="1"/>
  <c r="EI311" i="1"/>
  <c r="EH311" i="1"/>
  <c r="EG311" i="1"/>
  <c r="EF311" i="1"/>
  <c r="EE311" i="1"/>
  <c r="ED311" i="1"/>
  <c r="EC311" i="1"/>
  <c r="EB311" i="1"/>
  <c r="EA311" i="1"/>
  <c r="DZ311" i="1"/>
  <c r="DY311" i="1"/>
  <c r="DX311" i="1"/>
  <c r="EJ310" i="1"/>
  <c r="EI310" i="1"/>
  <c r="EH310" i="1"/>
  <c r="EG310" i="1"/>
  <c r="EF310" i="1"/>
  <c r="EE310" i="1"/>
  <c r="ED310" i="1"/>
  <c r="EC310" i="1"/>
  <c r="EB310" i="1"/>
  <c r="EA310" i="1"/>
  <c r="DZ310" i="1"/>
  <c r="DY310" i="1"/>
  <c r="DX310" i="1"/>
  <c r="EJ309" i="1"/>
  <c r="EI309" i="1"/>
  <c r="EH309" i="1"/>
  <c r="EG309" i="1"/>
  <c r="EF309" i="1"/>
  <c r="EE309" i="1"/>
  <c r="ED309" i="1"/>
  <c r="EC309" i="1"/>
  <c r="EB309" i="1"/>
  <c r="EA309" i="1"/>
  <c r="DZ309" i="1"/>
  <c r="DY309" i="1"/>
  <c r="DX309" i="1"/>
  <c r="EJ308" i="1"/>
  <c r="EI308" i="1"/>
  <c r="EH308" i="1"/>
  <c r="EG308" i="1"/>
  <c r="EF308" i="1"/>
  <c r="EE308" i="1"/>
  <c r="ED308" i="1"/>
  <c r="EC308" i="1"/>
  <c r="EB308" i="1"/>
  <c r="EA308" i="1"/>
  <c r="DZ308" i="1"/>
  <c r="DY308" i="1"/>
  <c r="DX308" i="1"/>
  <c r="EJ307" i="1"/>
  <c r="EI307" i="1"/>
  <c r="EH307" i="1"/>
  <c r="EG307" i="1"/>
  <c r="EF307" i="1"/>
  <c r="EE307" i="1"/>
  <c r="ED307" i="1"/>
  <c r="EC307" i="1"/>
  <c r="EB307" i="1"/>
  <c r="EA307" i="1"/>
  <c r="DZ307" i="1"/>
  <c r="DY307" i="1"/>
  <c r="DX307" i="1"/>
  <c r="EJ306" i="1"/>
  <c r="EI306" i="1"/>
  <c r="EH306" i="1"/>
  <c r="EG306" i="1"/>
  <c r="EF306" i="1"/>
  <c r="EE306" i="1"/>
  <c r="ED306" i="1"/>
  <c r="EC306" i="1"/>
  <c r="EB306" i="1"/>
  <c r="EA306" i="1"/>
  <c r="DZ306" i="1"/>
  <c r="DY306" i="1"/>
  <c r="DX306" i="1"/>
  <c r="EJ305" i="1"/>
  <c r="EI305" i="1"/>
  <c r="EH305" i="1"/>
  <c r="EG305" i="1"/>
  <c r="EF305" i="1"/>
  <c r="EE305" i="1"/>
  <c r="ED305" i="1"/>
  <c r="EC305" i="1"/>
  <c r="EB305" i="1"/>
  <c r="EA305" i="1"/>
  <c r="DZ305" i="1"/>
  <c r="DY305" i="1"/>
  <c r="DX305" i="1"/>
  <c r="EJ304" i="1"/>
  <c r="EI304" i="1"/>
  <c r="EH304" i="1"/>
  <c r="EG304" i="1"/>
  <c r="EF304" i="1"/>
  <c r="EE304" i="1"/>
  <c r="ED304" i="1"/>
  <c r="EC304" i="1"/>
  <c r="EB304" i="1"/>
  <c r="EA304" i="1"/>
  <c r="DZ304" i="1"/>
  <c r="DY304" i="1"/>
  <c r="DX304" i="1"/>
  <c r="EJ303" i="1"/>
  <c r="EI303" i="1"/>
  <c r="EH303" i="1"/>
  <c r="EG303" i="1"/>
  <c r="EF303" i="1"/>
  <c r="EE303" i="1"/>
  <c r="ED303" i="1"/>
  <c r="EC303" i="1"/>
  <c r="EB303" i="1"/>
  <c r="EA303" i="1"/>
  <c r="DZ303" i="1"/>
  <c r="DY303" i="1"/>
  <c r="DX303" i="1"/>
  <c r="EJ302" i="1"/>
  <c r="EI302" i="1"/>
  <c r="EH302" i="1"/>
  <c r="EG302" i="1"/>
  <c r="EF302" i="1"/>
  <c r="EE302" i="1"/>
  <c r="ED302" i="1"/>
  <c r="EC302" i="1"/>
  <c r="EB302" i="1"/>
  <c r="EA302" i="1"/>
  <c r="DZ302" i="1"/>
  <c r="DY302" i="1"/>
  <c r="DX302" i="1"/>
  <c r="EJ301" i="1"/>
  <c r="EI301" i="1"/>
  <c r="EH301" i="1"/>
  <c r="EG301" i="1"/>
  <c r="EF301" i="1"/>
  <c r="EE301" i="1"/>
  <c r="ED301" i="1"/>
  <c r="EC301" i="1"/>
  <c r="EB301" i="1"/>
  <c r="EA301" i="1"/>
  <c r="DZ301" i="1"/>
  <c r="DY301" i="1"/>
  <c r="DX301" i="1"/>
  <c r="EJ300" i="1"/>
  <c r="EI300" i="1"/>
  <c r="EH300" i="1"/>
  <c r="EG300" i="1"/>
  <c r="EF300" i="1"/>
  <c r="EE300" i="1"/>
  <c r="ED300" i="1"/>
  <c r="EC300" i="1"/>
  <c r="EB300" i="1"/>
  <c r="EA300" i="1"/>
  <c r="DZ300" i="1"/>
  <c r="DY300" i="1"/>
  <c r="DX300" i="1"/>
  <c r="EJ299" i="1"/>
  <c r="EI299" i="1"/>
  <c r="EH299" i="1"/>
  <c r="EG299" i="1"/>
  <c r="EF299" i="1"/>
  <c r="EE299" i="1"/>
  <c r="ED299" i="1"/>
  <c r="EC299" i="1"/>
  <c r="EB299" i="1"/>
  <c r="EA299" i="1"/>
  <c r="DZ299" i="1"/>
  <c r="DY299" i="1"/>
  <c r="DX299" i="1"/>
  <c r="EJ298" i="1"/>
  <c r="EI298" i="1"/>
  <c r="EH298" i="1"/>
  <c r="EG298" i="1"/>
  <c r="EF298" i="1"/>
  <c r="EE298" i="1"/>
  <c r="ED298" i="1"/>
  <c r="EC298" i="1"/>
  <c r="EB298" i="1"/>
  <c r="EA298" i="1"/>
  <c r="DZ298" i="1"/>
  <c r="DY298" i="1"/>
  <c r="DX298" i="1"/>
  <c r="EJ297" i="1"/>
  <c r="EI297" i="1"/>
  <c r="EH297" i="1"/>
  <c r="EG297" i="1"/>
  <c r="EF297" i="1"/>
  <c r="EE297" i="1"/>
  <c r="ED297" i="1"/>
  <c r="EC297" i="1"/>
  <c r="EB297" i="1"/>
  <c r="EA297" i="1"/>
  <c r="DZ297" i="1"/>
  <c r="DY297" i="1"/>
  <c r="DX297" i="1"/>
  <c r="EJ296" i="1"/>
  <c r="EI296" i="1"/>
  <c r="EH296" i="1"/>
  <c r="EG296" i="1"/>
  <c r="EF296" i="1"/>
  <c r="EE296" i="1"/>
  <c r="ED296" i="1"/>
  <c r="EC296" i="1"/>
  <c r="EB296" i="1"/>
  <c r="EA296" i="1"/>
  <c r="DZ296" i="1"/>
  <c r="DY296" i="1"/>
  <c r="DX296" i="1"/>
  <c r="EJ295" i="1"/>
  <c r="EI295" i="1"/>
  <c r="EH295" i="1"/>
  <c r="EG295" i="1"/>
  <c r="EF295" i="1"/>
  <c r="EE295" i="1"/>
  <c r="ED295" i="1"/>
  <c r="EC295" i="1"/>
  <c r="EB295" i="1"/>
  <c r="EA295" i="1"/>
  <c r="DZ295" i="1"/>
  <c r="DY295" i="1"/>
  <c r="DX295" i="1"/>
  <c r="EJ294" i="1"/>
  <c r="EI294" i="1"/>
  <c r="EH294" i="1"/>
  <c r="EG294" i="1"/>
  <c r="EF294" i="1"/>
  <c r="EE294" i="1"/>
  <c r="ED294" i="1"/>
  <c r="EC294" i="1"/>
  <c r="EB294" i="1"/>
  <c r="EA294" i="1"/>
  <c r="DZ294" i="1"/>
  <c r="DY294" i="1"/>
  <c r="DX294" i="1"/>
  <c r="EJ293" i="1"/>
  <c r="EI293" i="1"/>
  <c r="EH293" i="1"/>
  <c r="EG293" i="1"/>
  <c r="EF293" i="1"/>
  <c r="EE293" i="1"/>
  <c r="ED293" i="1"/>
  <c r="EC293" i="1"/>
  <c r="EB293" i="1"/>
  <c r="EA293" i="1"/>
  <c r="DZ293" i="1"/>
  <c r="DY293" i="1"/>
  <c r="DX293" i="1"/>
  <c r="EJ292" i="1"/>
  <c r="EI292" i="1"/>
  <c r="EH292" i="1"/>
  <c r="EG292" i="1"/>
  <c r="EF292" i="1"/>
  <c r="EE292" i="1"/>
  <c r="ED292" i="1"/>
  <c r="EC292" i="1"/>
  <c r="EB292" i="1"/>
  <c r="EA292" i="1"/>
  <c r="DZ292" i="1"/>
  <c r="DY292" i="1"/>
  <c r="DX292" i="1"/>
  <c r="EJ291" i="1"/>
  <c r="EI291" i="1"/>
  <c r="EH291" i="1"/>
  <c r="EG291" i="1"/>
  <c r="EF291" i="1"/>
  <c r="EE291" i="1"/>
  <c r="ED291" i="1"/>
  <c r="EC291" i="1"/>
  <c r="EB291" i="1"/>
  <c r="EA291" i="1"/>
  <c r="DZ291" i="1"/>
  <c r="DY291" i="1"/>
  <c r="DX291" i="1"/>
  <c r="EJ290" i="1"/>
  <c r="EI290" i="1"/>
  <c r="EH290" i="1"/>
  <c r="EG290" i="1"/>
  <c r="EF290" i="1"/>
  <c r="EE290" i="1"/>
  <c r="ED290" i="1"/>
  <c r="EC290" i="1"/>
  <c r="EB290" i="1"/>
  <c r="EA290" i="1"/>
  <c r="DZ290" i="1"/>
  <c r="DY290" i="1"/>
  <c r="DX290" i="1"/>
  <c r="EJ289" i="1"/>
  <c r="EI289" i="1"/>
  <c r="EH289" i="1"/>
  <c r="EG289" i="1"/>
  <c r="EF289" i="1"/>
  <c r="EE289" i="1"/>
  <c r="ED289" i="1"/>
  <c r="EC289" i="1"/>
  <c r="EB289" i="1"/>
  <c r="EA289" i="1"/>
  <c r="DZ289" i="1"/>
  <c r="DY289" i="1"/>
  <c r="DX289" i="1"/>
  <c r="EJ288" i="1"/>
  <c r="EI288" i="1"/>
  <c r="EH288" i="1"/>
  <c r="EG288" i="1"/>
  <c r="EF288" i="1"/>
  <c r="EE288" i="1"/>
  <c r="ED288" i="1"/>
  <c r="EC288" i="1"/>
  <c r="EB288" i="1"/>
  <c r="EA288" i="1"/>
  <c r="DZ288" i="1"/>
  <c r="DY288" i="1"/>
  <c r="DX288" i="1"/>
  <c r="EJ287" i="1"/>
  <c r="EI287" i="1"/>
  <c r="EH287" i="1"/>
  <c r="EG287" i="1"/>
  <c r="EF287" i="1"/>
  <c r="EE287" i="1"/>
  <c r="ED287" i="1"/>
  <c r="EC287" i="1"/>
  <c r="EB287" i="1"/>
  <c r="EA287" i="1"/>
  <c r="DZ287" i="1"/>
  <c r="DY287" i="1"/>
  <c r="DX287" i="1"/>
  <c r="EJ286" i="1"/>
  <c r="EI286" i="1"/>
  <c r="EH286" i="1"/>
  <c r="EG286" i="1"/>
  <c r="EF286" i="1"/>
  <c r="EE286" i="1"/>
  <c r="ED286" i="1"/>
  <c r="EC286" i="1"/>
  <c r="EB286" i="1"/>
  <c r="EA286" i="1"/>
  <c r="DZ286" i="1"/>
  <c r="DY286" i="1"/>
  <c r="DX286" i="1"/>
  <c r="EJ285" i="1"/>
  <c r="EI285" i="1"/>
  <c r="EH285" i="1"/>
  <c r="EG285" i="1"/>
  <c r="EF285" i="1"/>
  <c r="EE285" i="1"/>
  <c r="ED285" i="1"/>
  <c r="EC285" i="1"/>
  <c r="EB285" i="1"/>
  <c r="EA285" i="1"/>
  <c r="DZ285" i="1"/>
  <c r="DY285" i="1"/>
  <c r="DX285" i="1"/>
  <c r="EJ284" i="1"/>
  <c r="EI284" i="1"/>
  <c r="EH284" i="1"/>
  <c r="EG284" i="1"/>
  <c r="EF284" i="1"/>
  <c r="EE284" i="1"/>
  <c r="ED284" i="1"/>
  <c r="EC284" i="1"/>
  <c r="EB284" i="1"/>
  <c r="EA284" i="1"/>
  <c r="DZ284" i="1"/>
  <c r="DY284" i="1"/>
  <c r="DX284" i="1"/>
  <c r="EJ283" i="1"/>
  <c r="EI283" i="1"/>
  <c r="EH283" i="1"/>
  <c r="EG283" i="1"/>
  <c r="EF283" i="1"/>
  <c r="EE283" i="1"/>
  <c r="ED283" i="1"/>
  <c r="EC283" i="1"/>
  <c r="EB283" i="1"/>
  <c r="EA283" i="1"/>
  <c r="DZ283" i="1"/>
  <c r="DY283" i="1"/>
  <c r="DX283" i="1"/>
  <c r="EJ282" i="1"/>
  <c r="EI282" i="1"/>
  <c r="EH282" i="1"/>
  <c r="EG282" i="1"/>
  <c r="EF282" i="1"/>
  <c r="EE282" i="1"/>
  <c r="ED282" i="1"/>
  <c r="EC282" i="1"/>
  <c r="EB282" i="1"/>
  <c r="EA282" i="1"/>
  <c r="DZ282" i="1"/>
  <c r="DY282" i="1"/>
  <c r="DX282" i="1"/>
  <c r="EJ281" i="1"/>
  <c r="EI281" i="1"/>
  <c r="EH281" i="1"/>
  <c r="EG281" i="1"/>
  <c r="EF281" i="1"/>
  <c r="EE281" i="1"/>
  <c r="ED281" i="1"/>
  <c r="EC281" i="1"/>
  <c r="EB281" i="1"/>
  <c r="EA281" i="1"/>
  <c r="DZ281" i="1"/>
  <c r="DY281" i="1"/>
  <c r="DX281" i="1"/>
  <c r="EJ280" i="1"/>
  <c r="EI280" i="1"/>
  <c r="EH280" i="1"/>
  <c r="EG280" i="1"/>
  <c r="EF280" i="1"/>
  <c r="EE280" i="1"/>
  <c r="ED280" i="1"/>
  <c r="EC280" i="1"/>
  <c r="EB280" i="1"/>
  <c r="EA280" i="1"/>
  <c r="DZ280" i="1"/>
  <c r="DY280" i="1"/>
  <c r="DX280" i="1"/>
  <c r="EJ279" i="1"/>
  <c r="EI279" i="1"/>
  <c r="EH279" i="1"/>
  <c r="EG279" i="1"/>
  <c r="EF279" i="1"/>
  <c r="EE279" i="1"/>
  <c r="ED279" i="1"/>
  <c r="EC279" i="1"/>
  <c r="EB279" i="1"/>
  <c r="EA279" i="1"/>
  <c r="DZ279" i="1"/>
  <c r="DY279" i="1"/>
  <c r="DX279" i="1"/>
  <c r="EJ278" i="1"/>
  <c r="EI278" i="1"/>
  <c r="EH278" i="1"/>
  <c r="EG278" i="1"/>
  <c r="EF278" i="1"/>
  <c r="EE278" i="1"/>
  <c r="ED278" i="1"/>
  <c r="EC278" i="1"/>
  <c r="EB278" i="1"/>
  <c r="EA278" i="1"/>
  <c r="DZ278" i="1"/>
  <c r="DY278" i="1"/>
  <c r="DX278" i="1"/>
  <c r="EJ277" i="1"/>
  <c r="EI277" i="1"/>
  <c r="EH277" i="1"/>
  <c r="EG277" i="1"/>
  <c r="EF277" i="1"/>
  <c r="EE277" i="1"/>
  <c r="ED277" i="1"/>
  <c r="EC277" i="1"/>
  <c r="EB277" i="1"/>
  <c r="EA277" i="1"/>
  <c r="DZ277" i="1"/>
  <c r="DY277" i="1"/>
  <c r="DX277" i="1"/>
  <c r="EJ276" i="1"/>
  <c r="EI276" i="1"/>
  <c r="EH276" i="1"/>
  <c r="EG276" i="1"/>
  <c r="EF276" i="1"/>
  <c r="EE276" i="1"/>
  <c r="ED276" i="1"/>
  <c r="EC276" i="1"/>
  <c r="EB276" i="1"/>
  <c r="EA276" i="1"/>
  <c r="DZ276" i="1"/>
  <c r="DY276" i="1"/>
  <c r="DX276" i="1"/>
  <c r="EJ275" i="1"/>
  <c r="EI275" i="1"/>
  <c r="EH275" i="1"/>
  <c r="EG275" i="1"/>
  <c r="EF275" i="1"/>
  <c r="EE275" i="1"/>
  <c r="ED275" i="1"/>
  <c r="EC275" i="1"/>
  <c r="EB275" i="1"/>
  <c r="EA275" i="1"/>
  <c r="DZ275" i="1"/>
  <c r="DY275" i="1"/>
  <c r="DX275" i="1"/>
  <c r="EJ274" i="1"/>
  <c r="EI274" i="1"/>
  <c r="EH274" i="1"/>
  <c r="EG274" i="1"/>
  <c r="EF274" i="1"/>
  <c r="EE274" i="1"/>
  <c r="ED274" i="1"/>
  <c r="EC274" i="1"/>
  <c r="EB274" i="1"/>
  <c r="EA274" i="1"/>
  <c r="DZ274" i="1"/>
  <c r="DY274" i="1"/>
  <c r="DX274" i="1"/>
  <c r="EJ273" i="1"/>
  <c r="EI273" i="1"/>
  <c r="EH273" i="1"/>
  <c r="EG273" i="1"/>
  <c r="EF273" i="1"/>
  <c r="EE273" i="1"/>
  <c r="ED273" i="1"/>
  <c r="EC273" i="1"/>
  <c r="EB273" i="1"/>
  <c r="EA273" i="1"/>
  <c r="DZ273" i="1"/>
  <c r="DY273" i="1"/>
  <c r="DX273" i="1"/>
  <c r="EJ272" i="1"/>
  <c r="EI272" i="1"/>
  <c r="EH272" i="1"/>
  <c r="EG272" i="1"/>
  <c r="EF272" i="1"/>
  <c r="EE272" i="1"/>
  <c r="ED272" i="1"/>
  <c r="EC272" i="1"/>
  <c r="EB272" i="1"/>
  <c r="EA272" i="1"/>
  <c r="DZ272" i="1"/>
  <c r="DY272" i="1"/>
  <c r="DX272" i="1"/>
  <c r="EJ271" i="1"/>
  <c r="EI271" i="1"/>
  <c r="EH271" i="1"/>
  <c r="EG271" i="1"/>
  <c r="EF271" i="1"/>
  <c r="EE271" i="1"/>
  <c r="ED271" i="1"/>
  <c r="EC271" i="1"/>
  <c r="EB271" i="1"/>
  <c r="EA271" i="1"/>
  <c r="DZ271" i="1"/>
  <c r="DY271" i="1"/>
  <c r="DX271" i="1"/>
  <c r="EJ270" i="1"/>
  <c r="EI270" i="1"/>
  <c r="EH270" i="1"/>
  <c r="EG270" i="1"/>
  <c r="EF270" i="1"/>
  <c r="EE270" i="1"/>
  <c r="ED270" i="1"/>
  <c r="EC270" i="1"/>
  <c r="EB270" i="1"/>
  <c r="EA270" i="1"/>
  <c r="DZ270" i="1"/>
  <c r="DY270" i="1"/>
  <c r="DX270" i="1"/>
  <c r="EJ269" i="1"/>
  <c r="EI269" i="1"/>
  <c r="EH269" i="1"/>
  <c r="EG269" i="1"/>
  <c r="EF269" i="1"/>
  <c r="EE269" i="1"/>
  <c r="ED269" i="1"/>
  <c r="EC269" i="1"/>
  <c r="EB269" i="1"/>
  <c r="EA269" i="1"/>
  <c r="DZ269" i="1"/>
  <c r="DY269" i="1"/>
  <c r="DX269" i="1"/>
  <c r="EJ268" i="1"/>
  <c r="EI268" i="1"/>
  <c r="EH268" i="1"/>
  <c r="EG268" i="1"/>
  <c r="EF268" i="1"/>
  <c r="EE268" i="1"/>
  <c r="ED268" i="1"/>
  <c r="EC268" i="1"/>
  <c r="EB268" i="1"/>
  <c r="EA268" i="1"/>
  <c r="DZ268" i="1"/>
  <c r="DY268" i="1"/>
  <c r="DX268" i="1"/>
  <c r="EJ267" i="1"/>
  <c r="EI267" i="1"/>
  <c r="EH267" i="1"/>
  <c r="EG267" i="1"/>
  <c r="EF267" i="1"/>
  <c r="EE267" i="1"/>
  <c r="ED267" i="1"/>
  <c r="EC267" i="1"/>
  <c r="EB267" i="1"/>
  <c r="EA267" i="1"/>
  <c r="DZ267" i="1"/>
  <c r="DY267" i="1"/>
  <c r="DX267" i="1"/>
  <c r="EJ266" i="1"/>
  <c r="EI266" i="1"/>
  <c r="EH266" i="1"/>
  <c r="EG266" i="1"/>
  <c r="EF266" i="1"/>
  <c r="EE266" i="1"/>
  <c r="ED266" i="1"/>
  <c r="EC266" i="1"/>
  <c r="EB266" i="1"/>
  <c r="EA266" i="1"/>
  <c r="DZ266" i="1"/>
  <c r="DY266" i="1"/>
  <c r="DX266" i="1"/>
  <c r="EJ265" i="1"/>
  <c r="EI265" i="1"/>
  <c r="EH265" i="1"/>
  <c r="EG265" i="1"/>
  <c r="EF265" i="1"/>
  <c r="EE265" i="1"/>
  <c r="ED265" i="1"/>
  <c r="EC265" i="1"/>
  <c r="EB265" i="1"/>
  <c r="EA265" i="1"/>
  <c r="DZ265" i="1"/>
  <c r="DY265" i="1"/>
  <c r="DX265" i="1"/>
  <c r="EJ264" i="1"/>
  <c r="EI264" i="1"/>
  <c r="EH264" i="1"/>
  <c r="EG264" i="1"/>
  <c r="EF264" i="1"/>
  <c r="EE264" i="1"/>
  <c r="ED264" i="1"/>
  <c r="EC264" i="1"/>
  <c r="EB264" i="1"/>
  <c r="EA264" i="1"/>
  <c r="DZ264" i="1"/>
  <c r="DY264" i="1"/>
  <c r="DX264" i="1"/>
  <c r="EJ263" i="1"/>
  <c r="EI263" i="1"/>
  <c r="EH263" i="1"/>
  <c r="EG263" i="1"/>
  <c r="EF263" i="1"/>
  <c r="EE263" i="1"/>
  <c r="ED263" i="1"/>
  <c r="EC263" i="1"/>
  <c r="EB263" i="1"/>
  <c r="EA263" i="1"/>
  <c r="DZ263" i="1"/>
  <c r="DY263" i="1"/>
  <c r="DX263" i="1"/>
  <c r="EJ262" i="1"/>
  <c r="EI262" i="1"/>
  <c r="EH262" i="1"/>
  <c r="EG262" i="1"/>
  <c r="EF262" i="1"/>
  <c r="EE262" i="1"/>
  <c r="ED262" i="1"/>
  <c r="EC262" i="1"/>
  <c r="EB262" i="1"/>
  <c r="EA262" i="1"/>
  <c r="DZ262" i="1"/>
  <c r="DY262" i="1"/>
  <c r="DX262" i="1"/>
  <c r="EJ261" i="1"/>
  <c r="EI261" i="1"/>
  <c r="EH261" i="1"/>
  <c r="EG261" i="1"/>
  <c r="EF261" i="1"/>
  <c r="EE261" i="1"/>
  <c r="ED261" i="1"/>
  <c r="EC261" i="1"/>
  <c r="EB261" i="1"/>
  <c r="EA261" i="1"/>
  <c r="DZ261" i="1"/>
  <c r="DY261" i="1"/>
  <c r="DX261" i="1"/>
  <c r="EJ260" i="1"/>
  <c r="EI260" i="1"/>
  <c r="EH260" i="1"/>
  <c r="EG260" i="1"/>
  <c r="EF260" i="1"/>
  <c r="EE260" i="1"/>
  <c r="ED260" i="1"/>
  <c r="EC260" i="1"/>
  <c r="EB260" i="1"/>
  <c r="EA260" i="1"/>
  <c r="DZ260" i="1"/>
  <c r="DY260" i="1"/>
  <c r="DX260" i="1"/>
  <c r="EJ259" i="1"/>
  <c r="EI259" i="1"/>
  <c r="EH259" i="1"/>
  <c r="EG259" i="1"/>
  <c r="EF259" i="1"/>
  <c r="EE259" i="1"/>
  <c r="ED259" i="1"/>
  <c r="EC259" i="1"/>
  <c r="EB259" i="1"/>
  <c r="EA259" i="1"/>
  <c r="DZ259" i="1"/>
  <c r="DY259" i="1"/>
  <c r="DX259" i="1"/>
  <c r="EJ258" i="1"/>
  <c r="EI258" i="1"/>
  <c r="EH258" i="1"/>
  <c r="EG258" i="1"/>
  <c r="EF258" i="1"/>
  <c r="EE258" i="1"/>
  <c r="ED258" i="1"/>
  <c r="EC258" i="1"/>
  <c r="EB258" i="1"/>
  <c r="EA258" i="1"/>
  <c r="DZ258" i="1"/>
  <c r="DY258" i="1"/>
  <c r="DX258" i="1"/>
  <c r="EJ257" i="1"/>
  <c r="EI257" i="1"/>
  <c r="EH257" i="1"/>
  <c r="EG257" i="1"/>
  <c r="EF257" i="1"/>
  <c r="EE257" i="1"/>
  <c r="ED257" i="1"/>
  <c r="EC257" i="1"/>
  <c r="EB257" i="1"/>
  <c r="EA257" i="1"/>
  <c r="DZ257" i="1"/>
  <c r="DY257" i="1"/>
  <c r="DX257" i="1"/>
  <c r="EJ256" i="1"/>
  <c r="EI256" i="1"/>
  <c r="EH256" i="1"/>
  <c r="EG256" i="1"/>
  <c r="EF256" i="1"/>
  <c r="EE256" i="1"/>
  <c r="ED256" i="1"/>
  <c r="EC256" i="1"/>
  <c r="EB256" i="1"/>
  <c r="EA256" i="1"/>
  <c r="DZ256" i="1"/>
  <c r="DY256" i="1"/>
  <c r="DX256" i="1"/>
  <c r="EJ255" i="1"/>
  <c r="EI255" i="1"/>
  <c r="EH255" i="1"/>
  <c r="EG255" i="1"/>
  <c r="EF255" i="1"/>
  <c r="EE255" i="1"/>
  <c r="ED255" i="1"/>
  <c r="EC255" i="1"/>
  <c r="EB255" i="1"/>
  <c r="EA255" i="1"/>
  <c r="DZ255" i="1"/>
  <c r="DY255" i="1"/>
  <c r="DX255" i="1"/>
  <c r="EJ254" i="1"/>
  <c r="EI254" i="1"/>
  <c r="EH254" i="1"/>
  <c r="EG254" i="1"/>
  <c r="EF254" i="1"/>
  <c r="EE254" i="1"/>
  <c r="ED254" i="1"/>
  <c r="EC254" i="1"/>
  <c r="EB254" i="1"/>
  <c r="EA254" i="1"/>
  <c r="DZ254" i="1"/>
  <c r="DY254" i="1"/>
  <c r="DX254" i="1"/>
  <c r="EJ253" i="1"/>
  <c r="EI253" i="1"/>
  <c r="EH253" i="1"/>
  <c r="EG253" i="1"/>
  <c r="EF253" i="1"/>
  <c r="EE253" i="1"/>
  <c r="ED253" i="1"/>
  <c r="EC253" i="1"/>
  <c r="EB253" i="1"/>
  <c r="EA253" i="1"/>
  <c r="DZ253" i="1"/>
  <c r="DY253" i="1"/>
  <c r="DX253" i="1"/>
  <c r="EJ252" i="1"/>
  <c r="EI252" i="1"/>
  <c r="EH252" i="1"/>
  <c r="EG252" i="1"/>
  <c r="EF252" i="1"/>
  <c r="EE252" i="1"/>
  <c r="ED252" i="1"/>
  <c r="EC252" i="1"/>
  <c r="EB252" i="1"/>
  <c r="EA252" i="1"/>
  <c r="DZ252" i="1"/>
  <c r="DY252" i="1"/>
  <c r="DX252" i="1"/>
  <c r="EJ251" i="1"/>
  <c r="EI251" i="1"/>
  <c r="EH251" i="1"/>
  <c r="EG251" i="1"/>
  <c r="EF251" i="1"/>
  <c r="EE251" i="1"/>
  <c r="ED251" i="1"/>
  <c r="EC251" i="1"/>
  <c r="EB251" i="1"/>
  <c r="EA251" i="1"/>
  <c r="DZ251" i="1"/>
  <c r="DY251" i="1"/>
  <c r="DX251" i="1"/>
  <c r="EJ250" i="1"/>
  <c r="EI250" i="1"/>
  <c r="EH250" i="1"/>
  <c r="EG250" i="1"/>
  <c r="EF250" i="1"/>
  <c r="EE250" i="1"/>
  <c r="ED250" i="1"/>
  <c r="EC250" i="1"/>
  <c r="EB250" i="1"/>
  <c r="EA250" i="1"/>
  <c r="DZ250" i="1"/>
  <c r="DY250" i="1"/>
  <c r="DX250" i="1"/>
  <c r="EJ249" i="1"/>
  <c r="EI249" i="1"/>
  <c r="EH249" i="1"/>
  <c r="EG249" i="1"/>
  <c r="EF249" i="1"/>
  <c r="EE249" i="1"/>
  <c r="ED249" i="1"/>
  <c r="EC249" i="1"/>
  <c r="EB249" i="1"/>
  <c r="EA249" i="1"/>
  <c r="DZ249" i="1"/>
  <c r="DY249" i="1"/>
  <c r="DX249" i="1"/>
  <c r="EJ248" i="1"/>
  <c r="EI248" i="1"/>
  <c r="EH248" i="1"/>
  <c r="EG248" i="1"/>
  <c r="EF248" i="1"/>
  <c r="EE248" i="1"/>
  <c r="ED248" i="1"/>
  <c r="EC248" i="1"/>
  <c r="EB248" i="1"/>
  <c r="EA248" i="1"/>
  <c r="DZ248" i="1"/>
  <c r="DY248" i="1"/>
  <c r="DX248" i="1"/>
  <c r="EJ247" i="1"/>
  <c r="EI247" i="1"/>
  <c r="EH247" i="1"/>
  <c r="EG247" i="1"/>
  <c r="EF247" i="1"/>
  <c r="EE247" i="1"/>
  <c r="ED247" i="1"/>
  <c r="EC247" i="1"/>
  <c r="EB247" i="1"/>
  <c r="EA247" i="1"/>
  <c r="DZ247" i="1"/>
  <c r="DY247" i="1"/>
  <c r="DX247" i="1"/>
  <c r="EJ246" i="1"/>
  <c r="EI246" i="1"/>
  <c r="EH246" i="1"/>
  <c r="EG246" i="1"/>
  <c r="EF246" i="1"/>
  <c r="EE246" i="1"/>
  <c r="ED246" i="1"/>
  <c r="EC246" i="1"/>
  <c r="EB246" i="1"/>
  <c r="EA246" i="1"/>
  <c r="DZ246" i="1"/>
  <c r="DY246" i="1"/>
  <c r="DX246" i="1"/>
  <c r="EJ245" i="1"/>
  <c r="EI245" i="1"/>
  <c r="EH245" i="1"/>
  <c r="EG245" i="1"/>
  <c r="EF245" i="1"/>
  <c r="EE245" i="1"/>
  <c r="ED245" i="1"/>
  <c r="EC245" i="1"/>
  <c r="EB245" i="1"/>
  <c r="EA245" i="1"/>
  <c r="DZ245" i="1"/>
  <c r="DY245" i="1"/>
  <c r="DX245" i="1"/>
  <c r="EJ244" i="1"/>
  <c r="EI244" i="1"/>
  <c r="EH244" i="1"/>
  <c r="EG244" i="1"/>
  <c r="EF244" i="1"/>
  <c r="EE244" i="1"/>
  <c r="ED244" i="1"/>
  <c r="EC244" i="1"/>
  <c r="EB244" i="1"/>
  <c r="EA244" i="1"/>
  <c r="DZ244" i="1"/>
  <c r="DY244" i="1"/>
  <c r="DX244" i="1"/>
  <c r="EJ243" i="1"/>
  <c r="EI243" i="1"/>
  <c r="EH243" i="1"/>
  <c r="EG243" i="1"/>
  <c r="EF243" i="1"/>
  <c r="EE243" i="1"/>
  <c r="ED243" i="1"/>
  <c r="EC243" i="1"/>
  <c r="EB243" i="1"/>
  <c r="EA243" i="1"/>
  <c r="DZ243" i="1"/>
  <c r="DY243" i="1"/>
  <c r="DX243" i="1"/>
  <c r="EJ242" i="1"/>
  <c r="EI242" i="1"/>
  <c r="EH242" i="1"/>
  <c r="EG242" i="1"/>
  <c r="EF242" i="1"/>
  <c r="EE242" i="1"/>
  <c r="ED242" i="1"/>
  <c r="EC242" i="1"/>
  <c r="EB242" i="1"/>
  <c r="EA242" i="1"/>
  <c r="DZ242" i="1"/>
  <c r="DY242" i="1"/>
  <c r="DX242" i="1"/>
  <c r="EJ241" i="1"/>
  <c r="EI241" i="1"/>
  <c r="EH241" i="1"/>
  <c r="EG241" i="1"/>
  <c r="EF241" i="1"/>
  <c r="EE241" i="1"/>
  <c r="ED241" i="1"/>
  <c r="EC241" i="1"/>
  <c r="EB241" i="1"/>
  <c r="EA241" i="1"/>
  <c r="DZ241" i="1"/>
  <c r="DY241" i="1"/>
  <c r="DX241" i="1"/>
  <c r="EJ240" i="1"/>
  <c r="EI240" i="1"/>
  <c r="EH240" i="1"/>
  <c r="EG240" i="1"/>
  <c r="EF240" i="1"/>
  <c r="EE240" i="1"/>
  <c r="ED240" i="1"/>
  <c r="EC240" i="1"/>
  <c r="EB240" i="1"/>
  <c r="EA240" i="1"/>
  <c r="DZ240" i="1"/>
  <c r="DY240" i="1"/>
  <c r="DX240" i="1"/>
  <c r="EJ239" i="1"/>
  <c r="EI239" i="1"/>
  <c r="EH239" i="1"/>
  <c r="EG239" i="1"/>
  <c r="EF239" i="1"/>
  <c r="EE239" i="1"/>
  <c r="ED239" i="1"/>
  <c r="EC239" i="1"/>
  <c r="EB239" i="1"/>
  <c r="EA239" i="1"/>
  <c r="DZ239" i="1"/>
  <c r="DY239" i="1"/>
  <c r="DX239" i="1"/>
  <c r="EJ238" i="1"/>
  <c r="EI238" i="1"/>
  <c r="EH238" i="1"/>
  <c r="EG238" i="1"/>
  <c r="EF238" i="1"/>
  <c r="EE238" i="1"/>
  <c r="ED238" i="1"/>
  <c r="EC238" i="1"/>
  <c r="EB238" i="1"/>
  <c r="EA238" i="1"/>
  <c r="DZ238" i="1"/>
  <c r="DY238" i="1"/>
  <c r="DX238" i="1"/>
  <c r="EJ237" i="1"/>
  <c r="EI237" i="1"/>
  <c r="EH237" i="1"/>
  <c r="EG237" i="1"/>
  <c r="EF237" i="1"/>
  <c r="EE237" i="1"/>
  <c r="ED237" i="1"/>
  <c r="EC237" i="1"/>
  <c r="EB237" i="1"/>
  <c r="EA237" i="1"/>
  <c r="DZ237" i="1"/>
  <c r="DY237" i="1"/>
  <c r="DX237" i="1"/>
  <c r="EJ236" i="1"/>
  <c r="EI236" i="1"/>
  <c r="EH236" i="1"/>
  <c r="EG236" i="1"/>
  <c r="EF236" i="1"/>
  <c r="EE236" i="1"/>
  <c r="ED236" i="1"/>
  <c r="EC236" i="1"/>
  <c r="EB236" i="1"/>
  <c r="EA236" i="1"/>
  <c r="DZ236" i="1"/>
  <c r="DY236" i="1"/>
  <c r="DX236" i="1"/>
  <c r="EJ235" i="1"/>
  <c r="EI235" i="1"/>
  <c r="EH235" i="1"/>
  <c r="EG235" i="1"/>
  <c r="EF235" i="1"/>
  <c r="EE235" i="1"/>
  <c r="ED235" i="1"/>
  <c r="EC235" i="1"/>
  <c r="EB235" i="1"/>
  <c r="EA235" i="1"/>
  <c r="DZ235" i="1"/>
  <c r="DY235" i="1"/>
  <c r="DX235" i="1"/>
  <c r="EJ234" i="1"/>
  <c r="EI234" i="1"/>
  <c r="EH234" i="1"/>
  <c r="EG234" i="1"/>
  <c r="EF234" i="1"/>
  <c r="EE234" i="1"/>
  <c r="ED234" i="1"/>
  <c r="EC234" i="1"/>
  <c r="EB234" i="1"/>
  <c r="EA234" i="1"/>
  <c r="DZ234" i="1"/>
  <c r="DY234" i="1"/>
  <c r="DX234" i="1"/>
  <c r="EJ233" i="1"/>
  <c r="EI233" i="1"/>
  <c r="EH233" i="1"/>
  <c r="EG233" i="1"/>
  <c r="EF233" i="1"/>
  <c r="EE233" i="1"/>
  <c r="ED233" i="1"/>
  <c r="EC233" i="1"/>
  <c r="EB233" i="1"/>
  <c r="EA233" i="1"/>
  <c r="DZ233" i="1"/>
  <c r="DY233" i="1"/>
  <c r="DX233" i="1"/>
  <c r="EJ232" i="1"/>
  <c r="EI232" i="1"/>
  <c r="EH232" i="1"/>
  <c r="EG232" i="1"/>
  <c r="EF232" i="1"/>
  <c r="EE232" i="1"/>
  <c r="ED232" i="1"/>
  <c r="EC232" i="1"/>
  <c r="EB232" i="1"/>
  <c r="EA232" i="1"/>
  <c r="DZ232" i="1"/>
  <c r="DY232" i="1"/>
  <c r="DX232" i="1"/>
  <c r="EJ231" i="1"/>
  <c r="EI231" i="1"/>
  <c r="EH231" i="1"/>
  <c r="EG231" i="1"/>
  <c r="EF231" i="1"/>
  <c r="EE231" i="1"/>
  <c r="ED231" i="1"/>
  <c r="EC231" i="1"/>
  <c r="EB231" i="1"/>
  <c r="EA231" i="1"/>
  <c r="DZ231" i="1"/>
  <c r="DY231" i="1"/>
  <c r="DX231" i="1"/>
  <c r="EJ230" i="1"/>
  <c r="EI230" i="1"/>
  <c r="EH230" i="1"/>
  <c r="EG230" i="1"/>
  <c r="EF230" i="1"/>
  <c r="EE230" i="1"/>
  <c r="ED230" i="1"/>
  <c r="EC230" i="1"/>
  <c r="EB230" i="1"/>
  <c r="EA230" i="1"/>
  <c r="DZ230" i="1"/>
  <c r="DY230" i="1"/>
  <c r="DX230" i="1"/>
  <c r="EJ229" i="1"/>
  <c r="EI229" i="1"/>
  <c r="EH229" i="1"/>
  <c r="EG229" i="1"/>
  <c r="EF229" i="1"/>
  <c r="EE229" i="1"/>
  <c r="ED229" i="1"/>
  <c r="EC229" i="1"/>
  <c r="EB229" i="1"/>
  <c r="EA229" i="1"/>
  <c r="DZ229" i="1"/>
  <c r="DY229" i="1"/>
  <c r="DX229" i="1"/>
  <c r="EJ228" i="1"/>
  <c r="EI228" i="1"/>
  <c r="EH228" i="1"/>
  <c r="EG228" i="1"/>
  <c r="EF228" i="1"/>
  <c r="EE228" i="1"/>
  <c r="ED228" i="1"/>
  <c r="EC228" i="1"/>
  <c r="EB228" i="1"/>
  <c r="EA228" i="1"/>
  <c r="DZ228" i="1"/>
  <c r="DY228" i="1"/>
  <c r="DX228" i="1"/>
  <c r="EJ227" i="1"/>
  <c r="EI227" i="1"/>
  <c r="EH227" i="1"/>
  <c r="EG227" i="1"/>
  <c r="EF227" i="1"/>
  <c r="EE227" i="1"/>
  <c r="ED227" i="1"/>
  <c r="EC227" i="1"/>
  <c r="EB227" i="1"/>
  <c r="EA227" i="1"/>
  <c r="DZ227" i="1"/>
  <c r="DY227" i="1"/>
  <c r="DX227" i="1"/>
  <c r="EJ226" i="1"/>
  <c r="EI226" i="1"/>
  <c r="EH226" i="1"/>
  <c r="EG226" i="1"/>
  <c r="EF226" i="1"/>
  <c r="EE226" i="1"/>
  <c r="ED226" i="1"/>
  <c r="EC226" i="1"/>
  <c r="EB226" i="1"/>
  <c r="EA226" i="1"/>
  <c r="DZ226" i="1"/>
  <c r="DY226" i="1"/>
  <c r="DX226" i="1"/>
  <c r="EJ225" i="1"/>
  <c r="EI225" i="1"/>
  <c r="EH225" i="1"/>
  <c r="EG225" i="1"/>
  <c r="EF225" i="1"/>
  <c r="EE225" i="1"/>
  <c r="ED225" i="1"/>
  <c r="EC225" i="1"/>
  <c r="EB225" i="1"/>
  <c r="EA225" i="1"/>
  <c r="DZ225" i="1"/>
  <c r="DY225" i="1"/>
  <c r="DX225" i="1"/>
  <c r="EJ224" i="1"/>
  <c r="EI224" i="1"/>
  <c r="EH224" i="1"/>
  <c r="EG224" i="1"/>
  <c r="EF224" i="1"/>
  <c r="EE224" i="1"/>
  <c r="ED224" i="1"/>
  <c r="EC224" i="1"/>
  <c r="EB224" i="1"/>
  <c r="EA224" i="1"/>
  <c r="DZ224" i="1"/>
  <c r="DY224" i="1"/>
  <c r="DX224" i="1"/>
  <c r="EJ223" i="1"/>
  <c r="EI223" i="1"/>
  <c r="EH223" i="1"/>
  <c r="EG223" i="1"/>
  <c r="EF223" i="1"/>
  <c r="EE223" i="1"/>
  <c r="ED223" i="1"/>
  <c r="EC223" i="1"/>
  <c r="EB223" i="1"/>
  <c r="EA223" i="1"/>
  <c r="DZ223" i="1"/>
  <c r="DY223" i="1"/>
  <c r="DX223" i="1"/>
  <c r="EJ222" i="1"/>
  <c r="EI222" i="1"/>
  <c r="EH222" i="1"/>
  <c r="EG222" i="1"/>
  <c r="EF222" i="1"/>
  <c r="EE222" i="1"/>
  <c r="ED222" i="1"/>
  <c r="EC222" i="1"/>
  <c r="EB222" i="1"/>
  <c r="EA222" i="1"/>
  <c r="DZ222" i="1"/>
  <c r="DY222" i="1"/>
  <c r="DX222" i="1"/>
  <c r="EJ221" i="1"/>
  <c r="EI221" i="1"/>
  <c r="EH221" i="1"/>
  <c r="EG221" i="1"/>
  <c r="EF221" i="1"/>
  <c r="EE221" i="1"/>
  <c r="ED221" i="1"/>
  <c r="EC221" i="1"/>
  <c r="EB221" i="1"/>
  <c r="EA221" i="1"/>
  <c r="DZ221" i="1"/>
  <c r="DY221" i="1"/>
  <c r="DX221" i="1"/>
  <c r="EJ220" i="1"/>
  <c r="EI220" i="1"/>
  <c r="EH220" i="1"/>
  <c r="EG220" i="1"/>
  <c r="EF220" i="1"/>
  <c r="EE220" i="1"/>
  <c r="ED220" i="1"/>
  <c r="EC220" i="1"/>
  <c r="EB220" i="1"/>
  <c r="EA220" i="1"/>
  <c r="DZ220" i="1"/>
  <c r="DY220" i="1"/>
  <c r="DX220" i="1"/>
  <c r="EJ219" i="1"/>
  <c r="EI219" i="1"/>
  <c r="EH219" i="1"/>
  <c r="EG219" i="1"/>
  <c r="EF219" i="1"/>
  <c r="EE219" i="1"/>
  <c r="ED219" i="1"/>
  <c r="EC219" i="1"/>
  <c r="EB219" i="1"/>
  <c r="EA219" i="1"/>
  <c r="DZ219" i="1"/>
  <c r="DY219" i="1"/>
  <c r="DX219" i="1"/>
  <c r="EJ218" i="1"/>
  <c r="EI218" i="1"/>
  <c r="EH218" i="1"/>
  <c r="EG218" i="1"/>
  <c r="EF218" i="1"/>
  <c r="EE218" i="1"/>
  <c r="ED218" i="1"/>
  <c r="EC218" i="1"/>
  <c r="EB218" i="1"/>
  <c r="EA218" i="1"/>
  <c r="DZ218" i="1"/>
  <c r="DY218" i="1"/>
  <c r="DX218" i="1"/>
  <c r="EJ217" i="1"/>
  <c r="EI217" i="1"/>
  <c r="EH217" i="1"/>
  <c r="EG217" i="1"/>
  <c r="EF217" i="1"/>
  <c r="EE217" i="1"/>
  <c r="ED217" i="1"/>
  <c r="EC217" i="1"/>
  <c r="EB217" i="1"/>
  <c r="EA217" i="1"/>
  <c r="DZ217" i="1"/>
  <c r="DY217" i="1"/>
  <c r="DX217" i="1"/>
  <c r="EJ216" i="1"/>
  <c r="EI216" i="1"/>
  <c r="EH216" i="1"/>
  <c r="EG216" i="1"/>
  <c r="EF216" i="1"/>
  <c r="EE216" i="1"/>
  <c r="ED216" i="1"/>
  <c r="EC216" i="1"/>
  <c r="EB216" i="1"/>
  <c r="EA216" i="1"/>
  <c r="DZ216" i="1"/>
  <c r="DY216" i="1"/>
  <c r="DX216" i="1"/>
  <c r="EJ215" i="1"/>
  <c r="EI215" i="1"/>
  <c r="EH215" i="1"/>
  <c r="EG215" i="1"/>
  <c r="EF215" i="1"/>
  <c r="EE215" i="1"/>
  <c r="ED215" i="1"/>
  <c r="EC215" i="1"/>
  <c r="EB215" i="1"/>
  <c r="EA215" i="1"/>
  <c r="DZ215" i="1"/>
  <c r="DY215" i="1"/>
  <c r="DX215" i="1"/>
  <c r="EJ214" i="1"/>
  <c r="EI214" i="1"/>
  <c r="EH214" i="1"/>
  <c r="EG214" i="1"/>
  <c r="EF214" i="1"/>
  <c r="EE214" i="1"/>
  <c r="ED214" i="1"/>
  <c r="EC214" i="1"/>
  <c r="EB214" i="1"/>
  <c r="EA214" i="1"/>
  <c r="DZ214" i="1"/>
  <c r="DY214" i="1"/>
  <c r="DX214" i="1"/>
  <c r="EJ213" i="1"/>
  <c r="EI213" i="1"/>
  <c r="EH213" i="1"/>
  <c r="EG213" i="1"/>
  <c r="EF213" i="1"/>
  <c r="EE213" i="1"/>
  <c r="ED213" i="1"/>
  <c r="EC213" i="1"/>
  <c r="EB213" i="1"/>
  <c r="EA213" i="1"/>
  <c r="DZ213" i="1"/>
  <c r="DY213" i="1"/>
  <c r="DX213" i="1"/>
  <c r="EJ212" i="1"/>
  <c r="EI212" i="1"/>
  <c r="EH212" i="1"/>
  <c r="EG212" i="1"/>
  <c r="EF212" i="1"/>
  <c r="EE212" i="1"/>
  <c r="ED212" i="1"/>
  <c r="EC212" i="1"/>
  <c r="EB212" i="1"/>
  <c r="EA212" i="1"/>
  <c r="DZ212" i="1"/>
  <c r="DY212" i="1"/>
  <c r="DX212" i="1"/>
  <c r="EJ211" i="1"/>
  <c r="EI211" i="1"/>
  <c r="EH211" i="1"/>
  <c r="EG211" i="1"/>
  <c r="EF211" i="1"/>
  <c r="EE211" i="1"/>
  <c r="ED211" i="1"/>
  <c r="EC211" i="1"/>
  <c r="EB211" i="1"/>
  <c r="EA211" i="1"/>
  <c r="DZ211" i="1"/>
  <c r="DY211" i="1"/>
  <c r="DX211" i="1"/>
  <c r="EJ210" i="1"/>
  <c r="EI210" i="1"/>
  <c r="EH210" i="1"/>
  <c r="EG210" i="1"/>
  <c r="EF210" i="1"/>
  <c r="EE210" i="1"/>
  <c r="ED210" i="1"/>
  <c r="EC210" i="1"/>
  <c r="EB210" i="1"/>
  <c r="EA210" i="1"/>
  <c r="DZ210" i="1"/>
  <c r="DY210" i="1"/>
  <c r="DX210" i="1"/>
  <c r="EJ209" i="1"/>
  <c r="EI209" i="1"/>
  <c r="EH209" i="1"/>
  <c r="EG209" i="1"/>
  <c r="EF209" i="1"/>
  <c r="EE209" i="1"/>
  <c r="ED209" i="1"/>
  <c r="EC209" i="1"/>
  <c r="EB209" i="1"/>
  <c r="EA209" i="1"/>
  <c r="DZ209" i="1"/>
  <c r="DY209" i="1"/>
  <c r="DX209" i="1"/>
  <c r="EJ208" i="1"/>
  <c r="EI208" i="1"/>
  <c r="EH208" i="1"/>
  <c r="EG208" i="1"/>
  <c r="EF208" i="1"/>
  <c r="EE208" i="1"/>
  <c r="ED208" i="1"/>
  <c r="EC208" i="1"/>
  <c r="EB208" i="1"/>
  <c r="EA208" i="1"/>
  <c r="DZ208" i="1"/>
  <c r="DY208" i="1"/>
  <c r="DX208" i="1"/>
  <c r="EJ207" i="1"/>
  <c r="EI207" i="1"/>
  <c r="EH207" i="1"/>
  <c r="EG207" i="1"/>
  <c r="EF207" i="1"/>
  <c r="EE207" i="1"/>
  <c r="ED207" i="1"/>
  <c r="EC207" i="1"/>
  <c r="EB207" i="1"/>
  <c r="EA207" i="1"/>
  <c r="DZ207" i="1"/>
  <c r="DY207" i="1"/>
  <c r="DX207" i="1"/>
  <c r="EJ206" i="1"/>
  <c r="EI206" i="1"/>
  <c r="EH206" i="1"/>
  <c r="EG206" i="1"/>
  <c r="EF206" i="1"/>
  <c r="EE206" i="1"/>
  <c r="ED206" i="1"/>
  <c r="EC206" i="1"/>
  <c r="EB206" i="1"/>
  <c r="EA206" i="1"/>
  <c r="DZ206" i="1"/>
  <c r="DY206" i="1"/>
  <c r="DX206" i="1"/>
  <c r="EJ205" i="1"/>
  <c r="EI205" i="1"/>
  <c r="EH205" i="1"/>
  <c r="EG205" i="1"/>
  <c r="EF205" i="1"/>
  <c r="EE205" i="1"/>
  <c r="ED205" i="1"/>
  <c r="EC205" i="1"/>
  <c r="EB205" i="1"/>
  <c r="EA205" i="1"/>
  <c r="DZ205" i="1"/>
  <c r="DY205" i="1"/>
  <c r="DX205" i="1"/>
  <c r="EJ204" i="1"/>
  <c r="EI204" i="1"/>
  <c r="EH204" i="1"/>
  <c r="EG204" i="1"/>
  <c r="EF204" i="1"/>
  <c r="EE204" i="1"/>
  <c r="ED204" i="1"/>
  <c r="EC204" i="1"/>
  <c r="EB204" i="1"/>
  <c r="EA204" i="1"/>
  <c r="DZ204" i="1"/>
  <c r="DY204" i="1"/>
  <c r="DX204" i="1"/>
  <c r="EJ203" i="1"/>
  <c r="EI203" i="1"/>
  <c r="EH203" i="1"/>
  <c r="EG203" i="1"/>
  <c r="EF203" i="1"/>
  <c r="EE203" i="1"/>
  <c r="ED203" i="1"/>
  <c r="EC203" i="1"/>
  <c r="EB203" i="1"/>
  <c r="EA203" i="1"/>
  <c r="DZ203" i="1"/>
  <c r="DY203" i="1"/>
  <c r="DX203" i="1"/>
  <c r="EJ202" i="1"/>
  <c r="EI202" i="1"/>
  <c r="EH202" i="1"/>
  <c r="EG202" i="1"/>
  <c r="EF202" i="1"/>
  <c r="EE202" i="1"/>
  <c r="ED202" i="1"/>
  <c r="EC202" i="1"/>
  <c r="EB202" i="1"/>
  <c r="EA202" i="1"/>
  <c r="DZ202" i="1"/>
  <c r="DY202" i="1"/>
  <c r="DX202" i="1"/>
  <c r="EJ201" i="1"/>
  <c r="EI201" i="1"/>
  <c r="EH201" i="1"/>
  <c r="EG201" i="1"/>
  <c r="EF201" i="1"/>
  <c r="EE201" i="1"/>
  <c r="ED201" i="1"/>
  <c r="EC201" i="1"/>
  <c r="EB201" i="1"/>
  <c r="EA201" i="1"/>
  <c r="DZ201" i="1"/>
  <c r="DY201" i="1"/>
  <c r="DX201" i="1"/>
  <c r="EJ200" i="1"/>
  <c r="EI200" i="1"/>
  <c r="EH200" i="1"/>
  <c r="EG200" i="1"/>
  <c r="EF200" i="1"/>
  <c r="EE200" i="1"/>
  <c r="ED200" i="1"/>
  <c r="EC200" i="1"/>
  <c r="EB200" i="1"/>
  <c r="EA200" i="1"/>
  <c r="DZ200" i="1"/>
  <c r="DY200" i="1"/>
  <c r="DX200" i="1"/>
  <c r="EJ199" i="1"/>
  <c r="EI199" i="1"/>
  <c r="EH199" i="1"/>
  <c r="EG199" i="1"/>
  <c r="EF199" i="1"/>
  <c r="EE199" i="1"/>
  <c r="ED199" i="1"/>
  <c r="EC199" i="1"/>
  <c r="EB199" i="1"/>
  <c r="EA199" i="1"/>
  <c r="DZ199" i="1"/>
  <c r="DY199" i="1"/>
  <c r="DX199" i="1"/>
  <c r="EJ198" i="1"/>
  <c r="EI198" i="1"/>
  <c r="EH198" i="1"/>
  <c r="EG198" i="1"/>
  <c r="EF198" i="1"/>
  <c r="EE198" i="1"/>
  <c r="ED198" i="1"/>
  <c r="EC198" i="1"/>
  <c r="EB198" i="1"/>
  <c r="EA198" i="1"/>
  <c r="DZ198" i="1"/>
  <c r="DY198" i="1"/>
  <c r="DX198" i="1"/>
  <c r="EJ197" i="1"/>
  <c r="EI197" i="1"/>
  <c r="EH197" i="1"/>
  <c r="EG197" i="1"/>
  <c r="EF197" i="1"/>
  <c r="EE197" i="1"/>
  <c r="ED197" i="1"/>
  <c r="EC197" i="1"/>
  <c r="EB197" i="1"/>
  <c r="EA197" i="1"/>
  <c r="DZ197" i="1"/>
  <c r="DY197" i="1"/>
  <c r="DX197" i="1"/>
  <c r="EJ196" i="1"/>
  <c r="EI196" i="1"/>
  <c r="EH196" i="1"/>
  <c r="EG196" i="1"/>
  <c r="EF196" i="1"/>
  <c r="EE196" i="1"/>
  <c r="ED196" i="1"/>
  <c r="EC196" i="1"/>
  <c r="EB196" i="1"/>
  <c r="EA196" i="1"/>
  <c r="DZ196" i="1"/>
  <c r="DY196" i="1"/>
  <c r="DX196" i="1"/>
  <c r="EJ195" i="1"/>
  <c r="EI195" i="1"/>
  <c r="EH195" i="1"/>
  <c r="EG195" i="1"/>
  <c r="EF195" i="1"/>
  <c r="EE195" i="1"/>
  <c r="ED195" i="1"/>
  <c r="EC195" i="1"/>
  <c r="EB195" i="1"/>
  <c r="EA195" i="1"/>
  <c r="DZ195" i="1"/>
  <c r="DY195" i="1"/>
  <c r="DX195" i="1"/>
  <c r="EJ194" i="1"/>
  <c r="EI194" i="1"/>
  <c r="EH194" i="1"/>
  <c r="EG194" i="1"/>
  <c r="EF194" i="1"/>
  <c r="EE194" i="1"/>
  <c r="ED194" i="1"/>
  <c r="EC194" i="1"/>
  <c r="EB194" i="1"/>
  <c r="EA194" i="1"/>
  <c r="DZ194" i="1"/>
  <c r="DY194" i="1"/>
  <c r="DX194" i="1"/>
  <c r="EJ193" i="1"/>
  <c r="EI193" i="1"/>
  <c r="EH193" i="1"/>
  <c r="EG193" i="1"/>
  <c r="EF193" i="1"/>
  <c r="EE193" i="1"/>
  <c r="ED193" i="1"/>
  <c r="EC193" i="1"/>
  <c r="EB193" i="1"/>
  <c r="EA193" i="1"/>
  <c r="DZ193" i="1"/>
  <c r="DY193" i="1"/>
  <c r="DX193" i="1"/>
  <c r="EJ192" i="1"/>
  <c r="EI192" i="1"/>
  <c r="EH192" i="1"/>
  <c r="EG192" i="1"/>
  <c r="EF192" i="1"/>
  <c r="EE192" i="1"/>
  <c r="ED192" i="1"/>
  <c r="EC192" i="1"/>
  <c r="EB192" i="1"/>
  <c r="EA192" i="1"/>
  <c r="DZ192" i="1"/>
  <c r="DY192" i="1"/>
  <c r="DX192" i="1"/>
  <c r="EJ191" i="1"/>
  <c r="EI191" i="1"/>
  <c r="EH191" i="1"/>
  <c r="EG191" i="1"/>
  <c r="EF191" i="1"/>
  <c r="EE191" i="1"/>
  <c r="ED191" i="1"/>
  <c r="EC191" i="1"/>
  <c r="EB191" i="1"/>
  <c r="EA191" i="1"/>
  <c r="DZ191" i="1"/>
  <c r="DY191" i="1"/>
  <c r="DX191" i="1"/>
  <c r="EJ190" i="1"/>
  <c r="EI190" i="1"/>
  <c r="EH190" i="1"/>
  <c r="EG190" i="1"/>
  <c r="EF190" i="1"/>
  <c r="EE190" i="1"/>
  <c r="ED190" i="1"/>
  <c r="EC190" i="1"/>
  <c r="EB190" i="1"/>
  <c r="EA190" i="1"/>
  <c r="DZ190" i="1"/>
  <c r="DY190" i="1"/>
  <c r="DX190" i="1"/>
  <c r="EJ189" i="1"/>
  <c r="EI189" i="1"/>
  <c r="EH189" i="1"/>
  <c r="EG189" i="1"/>
  <c r="EF189" i="1"/>
  <c r="EE189" i="1"/>
  <c r="ED189" i="1"/>
  <c r="EC189" i="1"/>
  <c r="EB189" i="1"/>
  <c r="EA189" i="1"/>
  <c r="DZ189" i="1"/>
  <c r="DY189" i="1"/>
  <c r="DX189" i="1"/>
  <c r="EJ188" i="1"/>
  <c r="EI188" i="1"/>
  <c r="EH188" i="1"/>
  <c r="EG188" i="1"/>
  <c r="EF188" i="1"/>
  <c r="EE188" i="1"/>
  <c r="ED188" i="1"/>
  <c r="EC188" i="1"/>
  <c r="EB188" i="1"/>
  <c r="EA188" i="1"/>
  <c r="DZ188" i="1"/>
  <c r="DY188" i="1"/>
  <c r="DX188" i="1"/>
  <c r="EJ187" i="1"/>
  <c r="EI187" i="1"/>
  <c r="EH187" i="1"/>
  <c r="EG187" i="1"/>
  <c r="EF187" i="1"/>
  <c r="EE187" i="1"/>
  <c r="ED187" i="1"/>
  <c r="EC187" i="1"/>
  <c r="EB187" i="1"/>
  <c r="EA187" i="1"/>
  <c r="DZ187" i="1"/>
  <c r="DY187" i="1"/>
  <c r="DX187" i="1"/>
  <c r="EJ186" i="1"/>
  <c r="EI186" i="1"/>
  <c r="EH186" i="1"/>
  <c r="EG186" i="1"/>
  <c r="EF186" i="1"/>
  <c r="EE186" i="1"/>
  <c r="ED186" i="1"/>
  <c r="EC186" i="1"/>
  <c r="EB186" i="1"/>
  <c r="EA186" i="1"/>
  <c r="DZ186" i="1"/>
  <c r="DY186" i="1"/>
  <c r="DX186" i="1"/>
  <c r="EJ185" i="1"/>
  <c r="EI185" i="1"/>
  <c r="EH185" i="1"/>
  <c r="EG185" i="1"/>
  <c r="EF185" i="1"/>
  <c r="EE185" i="1"/>
  <c r="ED185" i="1"/>
  <c r="EC185" i="1"/>
  <c r="EB185" i="1"/>
  <c r="EA185" i="1"/>
  <c r="DZ185" i="1"/>
  <c r="DY185" i="1"/>
  <c r="DX185" i="1"/>
  <c r="EJ184" i="1"/>
  <c r="EI184" i="1"/>
  <c r="EH184" i="1"/>
  <c r="EG184" i="1"/>
  <c r="EF184" i="1"/>
  <c r="EE184" i="1"/>
  <c r="ED184" i="1"/>
  <c r="EC184" i="1"/>
  <c r="EB184" i="1"/>
  <c r="EA184" i="1"/>
  <c r="DZ184" i="1"/>
  <c r="DY184" i="1"/>
  <c r="DX184" i="1"/>
  <c r="EJ183" i="1"/>
  <c r="EI183" i="1"/>
  <c r="EH183" i="1"/>
  <c r="EG183" i="1"/>
  <c r="EF183" i="1"/>
  <c r="EE183" i="1"/>
  <c r="ED183" i="1"/>
  <c r="EC183" i="1"/>
  <c r="EB183" i="1"/>
  <c r="EA183" i="1"/>
  <c r="DZ183" i="1"/>
  <c r="DY183" i="1"/>
  <c r="DX183" i="1"/>
  <c r="EJ182" i="1"/>
  <c r="EI182" i="1"/>
  <c r="EH182" i="1"/>
  <c r="EG182" i="1"/>
  <c r="EF182" i="1"/>
  <c r="EE182" i="1"/>
  <c r="ED182" i="1"/>
  <c r="EC182" i="1"/>
  <c r="EB182" i="1"/>
  <c r="EA182" i="1"/>
  <c r="DZ182" i="1"/>
  <c r="DY182" i="1"/>
  <c r="DX182" i="1"/>
  <c r="EJ181" i="1"/>
  <c r="EI181" i="1"/>
  <c r="EH181" i="1"/>
  <c r="EG181" i="1"/>
  <c r="EF181" i="1"/>
  <c r="EE181" i="1"/>
  <c r="ED181" i="1"/>
  <c r="EC181" i="1"/>
  <c r="EB181" i="1"/>
  <c r="EA181" i="1"/>
  <c r="DZ181" i="1"/>
  <c r="DY181" i="1"/>
  <c r="DX181" i="1"/>
  <c r="EJ180" i="1"/>
  <c r="EI180" i="1"/>
  <c r="EH180" i="1"/>
  <c r="EG180" i="1"/>
  <c r="EF180" i="1"/>
  <c r="EE180" i="1"/>
  <c r="ED180" i="1"/>
  <c r="EC180" i="1"/>
  <c r="EB180" i="1"/>
  <c r="EA180" i="1"/>
  <c r="DZ180" i="1"/>
  <c r="DY180" i="1"/>
  <c r="DX180" i="1"/>
  <c r="EJ179" i="1"/>
  <c r="EI179" i="1"/>
  <c r="EH179" i="1"/>
  <c r="EG179" i="1"/>
  <c r="EF179" i="1"/>
  <c r="EE179" i="1"/>
  <c r="ED179" i="1"/>
  <c r="EC179" i="1"/>
  <c r="EB179" i="1"/>
  <c r="EA179" i="1"/>
  <c r="DZ179" i="1"/>
  <c r="DY179" i="1"/>
  <c r="DX179" i="1"/>
  <c r="EJ178" i="1"/>
  <c r="EI178" i="1"/>
  <c r="EH178" i="1"/>
  <c r="EG178" i="1"/>
  <c r="EF178" i="1"/>
  <c r="EE178" i="1"/>
  <c r="ED178" i="1"/>
  <c r="EC178" i="1"/>
  <c r="EB178" i="1"/>
  <c r="EA178" i="1"/>
  <c r="DZ178" i="1"/>
  <c r="DY178" i="1"/>
  <c r="DX178" i="1"/>
  <c r="EJ177" i="1"/>
  <c r="EI177" i="1"/>
  <c r="EH177" i="1"/>
  <c r="EG177" i="1"/>
  <c r="EF177" i="1"/>
  <c r="EE177" i="1"/>
  <c r="ED177" i="1"/>
  <c r="EC177" i="1"/>
  <c r="EB177" i="1"/>
  <c r="EA177" i="1"/>
  <c r="DZ177" i="1"/>
  <c r="DY177" i="1"/>
  <c r="DX177" i="1"/>
  <c r="EJ176" i="1"/>
  <c r="EI176" i="1"/>
  <c r="EH176" i="1"/>
  <c r="EG176" i="1"/>
  <c r="EF176" i="1"/>
  <c r="EE176" i="1"/>
  <c r="ED176" i="1"/>
  <c r="EC176" i="1"/>
  <c r="EB176" i="1"/>
  <c r="EA176" i="1"/>
  <c r="DZ176" i="1"/>
  <c r="DY176" i="1"/>
  <c r="DX176" i="1"/>
  <c r="EJ175" i="1"/>
  <c r="EI175" i="1"/>
  <c r="EH175" i="1"/>
  <c r="EG175" i="1"/>
  <c r="EF175" i="1"/>
  <c r="EE175" i="1"/>
  <c r="ED175" i="1"/>
  <c r="EC175" i="1"/>
  <c r="EB175" i="1"/>
  <c r="EA175" i="1"/>
  <c r="DZ175" i="1"/>
  <c r="DY175" i="1"/>
  <c r="DX175" i="1"/>
  <c r="EJ174" i="1"/>
  <c r="EI174" i="1"/>
  <c r="EH174" i="1"/>
  <c r="EG174" i="1"/>
  <c r="EF174" i="1"/>
  <c r="EE174" i="1"/>
  <c r="ED174" i="1"/>
  <c r="EC174" i="1"/>
  <c r="EB174" i="1"/>
  <c r="EA174" i="1"/>
  <c r="DZ174" i="1"/>
  <c r="DY174" i="1"/>
  <c r="DX174" i="1"/>
  <c r="EJ173" i="1"/>
  <c r="EI173" i="1"/>
  <c r="EH173" i="1"/>
  <c r="EG173" i="1"/>
  <c r="EF173" i="1"/>
  <c r="EE173" i="1"/>
  <c r="ED173" i="1"/>
  <c r="EC173" i="1"/>
  <c r="EB173" i="1"/>
  <c r="EA173" i="1"/>
  <c r="DZ173" i="1"/>
  <c r="DY173" i="1"/>
  <c r="DX173" i="1"/>
  <c r="EJ172" i="1"/>
  <c r="EI172" i="1"/>
  <c r="EH172" i="1"/>
  <c r="EG172" i="1"/>
  <c r="EF172" i="1"/>
  <c r="EE172" i="1"/>
  <c r="ED172" i="1"/>
  <c r="EC172" i="1"/>
  <c r="EB172" i="1"/>
  <c r="EA172" i="1"/>
  <c r="DZ172" i="1"/>
  <c r="DY172" i="1"/>
  <c r="DX172" i="1"/>
  <c r="EJ171" i="1"/>
  <c r="EI171" i="1"/>
  <c r="EH171" i="1"/>
  <c r="EG171" i="1"/>
  <c r="EF171" i="1"/>
  <c r="EE171" i="1"/>
  <c r="ED171" i="1"/>
  <c r="EC171" i="1"/>
  <c r="EB171" i="1"/>
  <c r="EA171" i="1"/>
  <c r="DZ171" i="1"/>
  <c r="DY171" i="1"/>
  <c r="DX171" i="1"/>
  <c r="EJ170" i="1"/>
  <c r="EI170" i="1"/>
  <c r="EH170" i="1"/>
  <c r="EG170" i="1"/>
  <c r="EF170" i="1"/>
  <c r="EE170" i="1"/>
  <c r="ED170" i="1"/>
  <c r="EC170" i="1"/>
  <c r="EB170" i="1"/>
  <c r="EA170" i="1"/>
  <c r="DZ170" i="1"/>
  <c r="DY170" i="1"/>
  <c r="DX170" i="1"/>
  <c r="EJ169" i="1"/>
  <c r="EI169" i="1"/>
  <c r="EH169" i="1"/>
  <c r="EG169" i="1"/>
  <c r="EF169" i="1"/>
  <c r="EE169" i="1"/>
  <c r="ED169" i="1"/>
  <c r="EC169" i="1"/>
  <c r="EB169" i="1"/>
  <c r="EA169" i="1"/>
  <c r="DZ169" i="1"/>
  <c r="DY169" i="1"/>
  <c r="DX169" i="1"/>
  <c r="EJ168" i="1"/>
  <c r="EI168" i="1"/>
  <c r="EH168" i="1"/>
  <c r="EG168" i="1"/>
  <c r="EF168" i="1"/>
  <c r="EE168" i="1"/>
  <c r="ED168" i="1"/>
  <c r="EC168" i="1"/>
  <c r="EB168" i="1"/>
  <c r="EA168" i="1"/>
  <c r="DZ168" i="1"/>
  <c r="DY168" i="1"/>
  <c r="DX168" i="1"/>
  <c r="EJ167" i="1"/>
  <c r="EI167" i="1"/>
  <c r="EH167" i="1"/>
  <c r="EG167" i="1"/>
  <c r="EF167" i="1"/>
  <c r="EE167" i="1"/>
  <c r="ED167" i="1"/>
  <c r="EC167" i="1"/>
  <c r="EB167" i="1"/>
  <c r="EA167" i="1"/>
  <c r="DZ167" i="1"/>
  <c r="DY167" i="1"/>
  <c r="DX167" i="1"/>
  <c r="EJ166" i="1"/>
  <c r="EI166" i="1"/>
  <c r="EH166" i="1"/>
  <c r="EG166" i="1"/>
  <c r="EF166" i="1"/>
  <c r="EE166" i="1"/>
  <c r="ED166" i="1"/>
  <c r="EC166" i="1"/>
  <c r="EB166" i="1"/>
  <c r="EA166" i="1"/>
  <c r="DZ166" i="1"/>
  <c r="DY166" i="1"/>
  <c r="DX166" i="1"/>
  <c r="EJ165" i="1"/>
  <c r="EI165" i="1"/>
  <c r="EH165" i="1"/>
  <c r="EG165" i="1"/>
  <c r="EF165" i="1"/>
  <c r="EE165" i="1"/>
  <c r="ED165" i="1"/>
  <c r="EC165" i="1"/>
  <c r="EB165" i="1"/>
  <c r="EA165" i="1"/>
  <c r="DZ165" i="1"/>
  <c r="DY165" i="1"/>
  <c r="DX165" i="1"/>
  <c r="EJ164" i="1"/>
  <c r="EI164" i="1"/>
  <c r="EH164" i="1"/>
  <c r="EG164" i="1"/>
  <c r="EF164" i="1"/>
  <c r="EE164" i="1"/>
  <c r="ED164" i="1"/>
  <c r="EC164" i="1"/>
  <c r="EB164" i="1"/>
  <c r="EA164" i="1"/>
  <c r="DZ164" i="1"/>
  <c r="DY164" i="1"/>
  <c r="DX164" i="1"/>
  <c r="EJ163" i="1"/>
  <c r="EI163" i="1"/>
  <c r="EH163" i="1"/>
  <c r="EG163" i="1"/>
  <c r="EF163" i="1"/>
  <c r="EE163" i="1"/>
  <c r="ED163" i="1"/>
  <c r="EC163" i="1"/>
  <c r="EB163" i="1"/>
  <c r="EA163" i="1"/>
  <c r="DZ163" i="1"/>
  <c r="DY163" i="1"/>
  <c r="DX163" i="1"/>
  <c r="EJ162" i="1"/>
  <c r="EI162" i="1"/>
  <c r="EH162" i="1"/>
  <c r="EG162" i="1"/>
  <c r="EF162" i="1"/>
  <c r="EE162" i="1"/>
  <c r="ED162" i="1"/>
  <c r="EC162" i="1"/>
  <c r="EB162" i="1"/>
  <c r="EA162" i="1"/>
  <c r="DZ162" i="1"/>
  <c r="DY162" i="1"/>
  <c r="DX162" i="1"/>
  <c r="EJ161" i="1"/>
  <c r="EI161" i="1"/>
  <c r="EH161" i="1"/>
  <c r="EG161" i="1"/>
  <c r="EF161" i="1"/>
  <c r="EE161" i="1"/>
  <c r="ED161" i="1"/>
  <c r="EC161" i="1"/>
  <c r="EB161" i="1"/>
  <c r="EA161" i="1"/>
  <c r="DZ161" i="1"/>
  <c r="DY161" i="1"/>
  <c r="DX161" i="1"/>
  <c r="EJ160" i="1"/>
  <c r="EI160" i="1"/>
  <c r="EH160" i="1"/>
  <c r="EG160" i="1"/>
  <c r="EF160" i="1"/>
  <c r="EE160" i="1"/>
  <c r="ED160" i="1"/>
  <c r="EC160" i="1"/>
  <c r="EB160" i="1"/>
  <c r="EA160" i="1"/>
  <c r="DZ160" i="1"/>
  <c r="DY160" i="1"/>
  <c r="DX160" i="1"/>
  <c r="EJ159" i="1"/>
  <c r="EI159" i="1"/>
  <c r="EH159" i="1"/>
  <c r="EG159" i="1"/>
  <c r="EF159" i="1"/>
  <c r="EE159" i="1"/>
  <c r="ED159" i="1"/>
  <c r="EC159" i="1"/>
  <c r="EB159" i="1"/>
  <c r="EA159" i="1"/>
  <c r="DZ159" i="1"/>
  <c r="DY159" i="1"/>
  <c r="DX159" i="1"/>
  <c r="EJ158" i="1"/>
  <c r="EI158" i="1"/>
  <c r="EH158" i="1"/>
  <c r="EG158" i="1"/>
  <c r="EF158" i="1"/>
  <c r="EE158" i="1"/>
  <c r="ED158" i="1"/>
  <c r="EC158" i="1"/>
  <c r="EB158" i="1"/>
  <c r="EA158" i="1"/>
  <c r="DZ158" i="1"/>
  <c r="DY158" i="1"/>
  <c r="DX158" i="1"/>
  <c r="EJ157" i="1"/>
  <c r="EI157" i="1"/>
  <c r="EH157" i="1"/>
  <c r="EG157" i="1"/>
  <c r="EF157" i="1"/>
  <c r="EE157" i="1"/>
  <c r="ED157" i="1"/>
  <c r="EC157" i="1"/>
  <c r="EB157" i="1"/>
  <c r="EA157" i="1"/>
  <c r="DZ157" i="1"/>
  <c r="DY157" i="1"/>
  <c r="DX157" i="1"/>
  <c r="EJ156" i="1"/>
  <c r="EI156" i="1"/>
  <c r="EH156" i="1"/>
  <c r="EG156" i="1"/>
  <c r="EF156" i="1"/>
  <c r="EE156" i="1"/>
  <c r="ED156" i="1"/>
  <c r="EC156" i="1"/>
  <c r="EB156" i="1"/>
  <c r="EA156" i="1"/>
  <c r="DZ156" i="1"/>
  <c r="DY156" i="1"/>
  <c r="DX156" i="1"/>
  <c r="EJ155" i="1"/>
  <c r="EI155" i="1"/>
  <c r="EH155" i="1"/>
  <c r="EG155" i="1"/>
  <c r="EF155" i="1"/>
  <c r="EE155" i="1"/>
  <c r="ED155" i="1"/>
  <c r="EC155" i="1"/>
  <c r="EB155" i="1"/>
  <c r="EA155" i="1"/>
  <c r="DZ155" i="1"/>
  <c r="DY155" i="1"/>
  <c r="DX155" i="1"/>
  <c r="EJ154" i="1"/>
  <c r="EI154" i="1"/>
  <c r="EH154" i="1"/>
  <c r="EG154" i="1"/>
  <c r="EF154" i="1"/>
  <c r="EE154" i="1"/>
  <c r="ED154" i="1"/>
  <c r="EC154" i="1"/>
  <c r="EB154" i="1"/>
  <c r="EA154" i="1"/>
  <c r="DZ154" i="1"/>
  <c r="DY154" i="1"/>
  <c r="DX154" i="1"/>
  <c r="EJ153" i="1"/>
  <c r="EI153" i="1"/>
  <c r="EH153" i="1"/>
  <c r="EG153" i="1"/>
  <c r="EF153" i="1"/>
  <c r="EE153" i="1"/>
  <c r="ED153" i="1"/>
  <c r="EC153" i="1"/>
  <c r="EB153" i="1"/>
  <c r="EA153" i="1"/>
  <c r="DZ153" i="1"/>
  <c r="DY153" i="1"/>
  <c r="DX153" i="1"/>
  <c r="EJ152" i="1"/>
  <c r="EI152" i="1"/>
  <c r="EH152" i="1"/>
  <c r="EG152" i="1"/>
  <c r="EF152" i="1"/>
  <c r="EE152" i="1"/>
  <c r="ED152" i="1"/>
  <c r="EC152" i="1"/>
  <c r="EB152" i="1"/>
  <c r="EA152" i="1"/>
  <c r="DZ152" i="1"/>
  <c r="DY152" i="1"/>
  <c r="DX152" i="1"/>
  <c r="EJ151" i="1"/>
  <c r="EI151" i="1"/>
  <c r="EH151" i="1"/>
  <c r="EG151" i="1"/>
  <c r="EF151" i="1"/>
  <c r="EE151" i="1"/>
  <c r="ED151" i="1"/>
  <c r="EC151" i="1"/>
  <c r="EB151" i="1"/>
  <c r="EA151" i="1"/>
  <c r="DZ151" i="1"/>
  <c r="DY151" i="1"/>
  <c r="DX151" i="1"/>
  <c r="EJ150" i="1"/>
  <c r="EI150" i="1"/>
  <c r="EH150" i="1"/>
  <c r="EG150" i="1"/>
  <c r="EF150" i="1"/>
  <c r="EE150" i="1"/>
  <c r="ED150" i="1"/>
  <c r="EC150" i="1"/>
  <c r="EB150" i="1"/>
  <c r="EA150" i="1"/>
  <c r="DZ150" i="1"/>
  <c r="DY150" i="1"/>
  <c r="DX150" i="1"/>
  <c r="EJ149" i="1"/>
  <c r="EI149" i="1"/>
  <c r="EH149" i="1"/>
  <c r="EG149" i="1"/>
  <c r="EF149" i="1"/>
  <c r="EE149" i="1"/>
  <c r="ED149" i="1"/>
  <c r="EC149" i="1"/>
  <c r="EB149" i="1"/>
  <c r="EA149" i="1"/>
  <c r="DZ149" i="1"/>
  <c r="DY149" i="1"/>
  <c r="DX149" i="1"/>
  <c r="EJ148" i="1"/>
  <c r="EI148" i="1"/>
  <c r="EH148" i="1"/>
  <c r="EG148" i="1"/>
  <c r="EF148" i="1"/>
  <c r="EE148" i="1"/>
  <c r="ED148" i="1"/>
  <c r="EC148" i="1"/>
  <c r="EB148" i="1"/>
  <c r="EA148" i="1"/>
  <c r="DZ148" i="1"/>
  <c r="DY148" i="1"/>
  <c r="DX148" i="1"/>
  <c r="EJ147" i="1"/>
  <c r="EI147" i="1"/>
  <c r="EH147" i="1"/>
  <c r="EG147" i="1"/>
  <c r="EF147" i="1"/>
  <c r="EE147" i="1"/>
  <c r="ED147" i="1"/>
  <c r="EC147" i="1"/>
  <c r="EB147" i="1"/>
  <c r="EA147" i="1"/>
  <c r="DZ147" i="1"/>
  <c r="DY147" i="1"/>
  <c r="DX147" i="1"/>
  <c r="EJ146" i="1"/>
  <c r="EI146" i="1"/>
  <c r="EH146" i="1"/>
  <c r="EG146" i="1"/>
  <c r="EF146" i="1"/>
  <c r="EE146" i="1"/>
  <c r="ED146" i="1"/>
  <c r="EC146" i="1"/>
  <c r="EB146" i="1"/>
  <c r="EA146" i="1"/>
  <c r="DZ146" i="1"/>
  <c r="DY146" i="1"/>
  <c r="DX146" i="1"/>
  <c r="EJ145" i="1"/>
  <c r="EI145" i="1"/>
  <c r="EH145" i="1"/>
  <c r="EG145" i="1"/>
  <c r="EF145" i="1"/>
  <c r="EE145" i="1"/>
  <c r="ED145" i="1"/>
  <c r="EC145" i="1"/>
  <c r="EB145" i="1"/>
  <c r="EA145" i="1"/>
  <c r="DZ145" i="1"/>
  <c r="DY145" i="1"/>
  <c r="DX145" i="1"/>
  <c r="EJ144" i="1"/>
  <c r="EI144" i="1"/>
  <c r="EH144" i="1"/>
  <c r="EG144" i="1"/>
  <c r="EF144" i="1"/>
  <c r="EE144" i="1"/>
  <c r="ED144" i="1"/>
  <c r="EC144" i="1"/>
  <c r="EB144" i="1"/>
  <c r="EA144" i="1"/>
  <c r="DZ144" i="1"/>
  <c r="DY144" i="1"/>
  <c r="DX144" i="1"/>
  <c r="EJ143" i="1"/>
  <c r="EI143" i="1"/>
  <c r="EH143" i="1"/>
  <c r="EG143" i="1"/>
  <c r="EF143" i="1"/>
  <c r="EE143" i="1"/>
  <c r="ED143" i="1"/>
  <c r="EC143" i="1"/>
  <c r="EB143" i="1"/>
  <c r="EA143" i="1"/>
  <c r="DZ143" i="1"/>
  <c r="DY143" i="1"/>
  <c r="DX143" i="1"/>
  <c r="EJ142" i="1"/>
  <c r="EI142" i="1"/>
  <c r="EH142" i="1"/>
  <c r="EG142" i="1"/>
  <c r="EF142" i="1"/>
  <c r="EE142" i="1"/>
  <c r="ED142" i="1"/>
  <c r="EC142" i="1"/>
  <c r="EB142" i="1"/>
  <c r="EA142" i="1"/>
  <c r="DZ142" i="1"/>
  <c r="DY142" i="1"/>
  <c r="DX142" i="1"/>
  <c r="EJ141" i="1"/>
  <c r="EI141" i="1"/>
  <c r="EH141" i="1"/>
  <c r="EG141" i="1"/>
  <c r="EF141" i="1"/>
  <c r="EE141" i="1"/>
  <c r="ED141" i="1"/>
  <c r="EC141" i="1"/>
  <c r="EB141" i="1"/>
  <c r="EA141" i="1"/>
  <c r="DZ141" i="1"/>
  <c r="DY141" i="1"/>
  <c r="DX141" i="1"/>
  <c r="EJ140" i="1"/>
  <c r="EI140" i="1"/>
  <c r="EH140" i="1"/>
  <c r="EG140" i="1"/>
  <c r="EF140" i="1"/>
  <c r="EE140" i="1"/>
  <c r="ED140" i="1"/>
  <c r="EC140" i="1"/>
  <c r="EB140" i="1"/>
  <c r="EA140" i="1"/>
  <c r="DZ140" i="1"/>
  <c r="DY140" i="1"/>
  <c r="DX140" i="1"/>
  <c r="EJ139" i="1"/>
  <c r="EI139" i="1"/>
  <c r="EH139" i="1"/>
  <c r="EG139" i="1"/>
  <c r="EF139" i="1"/>
  <c r="EE139" i="1"/>
  <c r="ED139" i="1"/>
  <c r="EC139" i="1"/>
  <c r="EB139" i="1"/>
  <c r="EA139" i="1"/>
  <c r="DZ139" i="1"/>
  <c r="DY139" i="1"/>
  <c r="DX139" i="1"/>
  <c r="EJ138" i="1"/>
  <c r="EI138" i="1"/>
  <c r="EH138" i="1"/>
  <c r="EG138" i="1"/>
  <c r="EF138" i="1"/>
  <c r="EE138" i="1"/>
  <c r="ED138" i="1"/>
  <c r="EC138" i="1"/>
  <c r="EB138" i="1"/>
  <c r="EA138" i="1"/>
  <c r="DZ138" i="1"/>
  <c r="DY138" i="1"/>
  <c r="DX138" i="1"/>
  <c r="EJ137" i="1"/>
  <c r="EI137" i="1"/>
  <c r="EH137" i="1"/>
  <c r="EG137" i="1"/>
  <c r="EF137" i="1"/>
  <c r="EE137" i="1"/>
  <c r="ED137" i="1"/>
  <c r="EC137" i="1"/>
  <c r="EB137" i="1"/>
  <c r="EA137" i="1"/>
  <c r="DZ137" i="1"/>
  <c r="DY137" i="1"/>
  <c r="DX137" i="1"/>
  <c r="EJ136" i="1"/>
  <c r="EI136" i="1"/>
  <c r="EH136" i="1"/>
  <c r="EG136" i="1"/>
  <c r="EF136" i="1"/>
  <c r="EE136" i="1"/>
  <c r="ED136" i="1"/>
  <c r="EC136" i="1"/>
  <c r="EB136" i="1"/>
  <c r="EA136" i="1"/>
  <c r="DZ136" i="1"/>
  <c r="DY136" i="1"/>
  <c r="DX136" i="1"/>
  <c r="EJ135" i="1"/>
  <c r="EI135" i="1"/>
  <c r="EH135" i="1"/>
  <c r="EG135" i="1"/>
  <c r="EF135" i="1"/>
  <c r="EE135" i="1"/>
  <c r="ED135" i="1"/>
  <c r="EC135" i="1"/>
  <c r="EB135" i="1"/>
  <c r="EA135" i="1"/>
  <c r="DZ135" i="1"/>
  <c r="DY135" i="1"/>
  <c r="DX135" i="1"/>
  <c r="EJ134" i="1"/>
  <c r="EI134" i="1"/>
  <c r="EH134" i="1"/>
  <c r="EG134" i="1"/>
  <c r="EF134" i="1"/>
  <c r="EE134" i="1"/>
  <c r="ED134" i="1"/>
  <c r="EC134" i="1"/>
  <c r="EB134" i="1"/>
  <c r="EA134" i="1"/>
  <c r="DZ134" i="1"/>
  <c r="DY134" i="1"/>
  <c r="DX134" i="1"/>
  <c r="EJ133" i="1"/>
  <c r="EI133" i="1"/>
  <c r="EH133" i="1"/>
  <c r="EG133" i="1"/>
  <c r="EF133" i="1"/>
  <c r="EE133" i="1"/>
  <c r="ED133" i="1"/>
  <c r="EC133" i="1"/>
  <c r="EB133" i="1"/>
  <c r="EA133" i="1"/>
  <c r="DZ133" i="1"/>
  <c r="DY133" i="1"/>
  <c r="DX133" i="1"/>
  <c r="EJ132" i="1"/>
  <c r="EI132" i="1"/>
  <c r="EH132" i="1"/>
  <c r="EG132" i="1"/>
  <c r="EF132" i="1"/>
  <c r="EE132" i="1"/>
  <c r="ED132" i="1"/>
  <c r="EC132" i="1"/>
  <c r="EB132" i="1"/>
  <c r="EA132" i="1"/>
  <c r="DZ132" i="1"/>
  <c r="DY132" i="1"/>
  <c r="DX132" i="1"/>
  <c r="EJ131" i="1"/>
  <c r="EI131" i="1"/>
  <c r="EH131" i="1"/>
  <c r="EG131" i="1"/>
  <c r="EF131" i="1"/>
  <c r="EE131" i="1"/>
  <c r="ED131" i="1"/>
  <c r="EC131" i="1"/>
  <c r="EB131" i="1"/>
  <c r="EA131" i="1"/>
  <c r="DZ131" i="1"/>
  <c r="DY131" i="1"/>
  <c r="DX131" i="1"/>
  <c r="EJ130" i="1"/>
  <c r="EI130" i="1"/>
  <c r="EH130" i="1"/>
  <c r="EG130" i="1"/>
  <c r="EF130" i="1"/>
  <c r="EE130" i="1"/>
  <c r="ED130" i="1"/>
  <c r="EC130" i="1"/>
  <c r="EB130" i="1"/>
  <c r="EA130" i="1"/>
  <c r="DZ130" i="1"/>
  <c r="DY130" i="1"/>
  <c r="DX130" i="1"/>
  <c r="EJ129" i="1"/>
  <c r="EI129" i="1"/>
  <c r="EH129" i="1"/>
  <c r="EG129" i="1"/>
  <c r="EF129" i="1"/>
  <c r="EE129" i="1"/>
  <c r="ED129" i="1"/>
  <c r="EC129" i="1"/>
  <c r="EB129" i="1"/>
  <c r="EA129" i="1"/>
  <c r="DZ129" i="1"/>
  <c r="DY129" i="1"/>
  <c r="DX129" i="1"/>
  <c r="EJ128" i="1"/>
  <c r="EI128" i="1"/>
  <c r="EH128" i="1"/>
  <c r="EG128" i="1"/>
  <c r="EF128" i="1"/>
  <c r="EE128" i="1"/>
  <c r="ED128" i="1"/>
  <c r="EC128" i="1"/>
  <c r="EB128" i="1"/>
  <c r="EA128" i="1"/>
  <c r="DZ128" i="1"/>
  <c r="DY128" i="1"/>
  <c r="DX128" i="1"/>
  <c r="EJ127" i="1"/>
  <c r="EI127" i="1"/>
  <c r="EH127" i="1"/>
  <c r="EG127" i="1"/>
  <c r="EF127" i="1"/>
  <c r="EE127" i="1"/>
  <c r="ED127" i="1"/>
  <c r="EC127" i="1"/>
  <c r="EB127" i="1"/>
  <c r="EA127" i="1"/>
  <c r="DZ127" i="1"/>
  <c r="DY127" i="1"/>
  <c r="DX127" i="1"/>
  <c r="EJ126" i="1"/>
  <c r="EI126" i="1"/>
  <c r="EH126" i="1"/>
  <c r="EG126" i="1"/>
  <c r="EF126" i="1"/>
  <c r="EE126" i="1"/>
  <c r="ED126" i="1"/>
  <c r="EC126" i="1"/>
  <c r="EB126" i="1"/>
  <c r="EA126" i="1"/>
  <c r="DZ126" i="1"/>
  <c r="DY126" i="1"/>
  <c r="DX126" i="1"/>
  <c r="EJ125" i="1"/>
  <c r="EI125" i="1"/>
  <c r="EH125" i="1"/>
  <c r="EG125" i="1"/>
  <c r="EF125" i="1"/>
  <c r="EE125" i="1"/>
  <c r="ED125" i="1"/>
  <c r="EC125" i="1"/>
  <c r="EB125" i="1"/>
  <c r="EA125" i="1"/>
  <c r="DZ125" i="1"/>
  <c r="DY125" i="1"/>
  <c r="DX125" i="1"/>
  <c r="EJ124" i="1"/>
  <c r="EI124" i="1"/>
  <c r="EH124" i="1"/>
  <c r="EG124" i="1"/>
  <c r="EF124" i="1"/>
  <c r="EE124" i="1"/>
  <c r="ED124" i="1"/>
  <c r="EC124" i="1"/>
  <c r="EB124" i="1"/>
  <c r="EA124" i="1"/>
  <c r="DZ124" i="1"/>
  <c r="DY124" i="1"/>
  <c r="DX124" i="1"/>
  <c r="EJ123" i="1"/>
  <c r="EI123" i="1"/>
  <c r="EH123" i="1"/>
  <c r="EG123" i="1"/>
  <c r="EF123" i="1"/>
  <c r="EE123" i="1"/>
  <c r="ED123" i="1"/>
  <c r="EC123" i="1"/>
  <c r="EB123" i="1"/>
  <c r="EA123" i="1"/>
  <c r="DZ123" i="1"/>
  <c r="DY123" i="1"/>
  <c r="DX123" i="1"/>
  <c r="EJ122" i="1"/>
  <c r="EI122" i="1"/>
  <c r="EH122" i="1"/>
  <c r="EG122" i="1"/>
  <c r="EF122" i="1"/>
  <c r="EE122" i="1"/>
  <c r="ED122" i="1"/>
  <c r="EC122" i="1"/>
  <c r="EB122" i="1"/>
  <c r="EA122" i="1"/>
  <c r="DZ122" i="1"/>
  <c r="DY122" i="1"/>
  <c r="DX122" i="1"/>
  <c r="EJ121" i="1"/>
  <c r="EI121" i="1"/>
  <c r="EH121" i="1"/>
  <c r="EG121" i="1"/>
  <c r="EF121" i="1"/>
  <c r="EE121" i="1"/>
  <c r="ED121" i="1"/>
  <c r="EC121" i="1"/>
  <c r="EB121" i="1"/>
  <c r="EA121" i="1"/>
  <c r="DZ121" i="1"/>
  <c r="DY121" i="1"/>
  <c r="DX121" i="1"/>
  <c r="EJ120" i="1"/>
  <c r="EI120" i="1"/>
  <c r="EH120" i="1"/>
  <c r="EG120" i="1"/>
  <c r="EF120" i="1"/>
  <c r="EE120" i="1"/>
  <c r="ED120" i="1"/>
  <c r="EC120" i="1"/>
  <c r="EB120" i="1"/>
  <c r="EA120" i="1"/>
  <c r="DZ120" i="1"/>
  <c r="DY120" i="1"/>
  <c r="DX120" i="1"/>
  <c r="EJ119" i="1"/>
  <c r="EI119" i="1"/>
  <c r="EH119" i="1"/>
  <c r="EG119" i="1"/>
  <c r="EF119" i="1"/>
  <c r="EE119" i="1"/>
  <c r="ED119" i="1"/>
  <c r="EC119" i="1"/>
  <c r="EB119" i="1"/>
  <c r="EA119" i="1"/>
  <c r="DZ119" i="1"/>
  <c r="DY119" i="1"/>
  <c r="DX119" i="1"/>
  <c r="EJ118" i="1"/>
  <c r="EI118" i="1"/>
  <c r="EH118" i="1"/>
  <c r="EG118" i="1"/>
  <c r="EF118" i="1"/>
  <c r="EE118" i="1"/>
  <c r="ED118" i="1"/>
  <c r="EC118" i="1"/>
  <c r="EB118" i="1"/>
  <c r="EA118" i="1"/>
  <c r="DZ118" i="1"/>
  <c r="DY118" i="1"/>
  <c r="DX118" i="1"/>
  <c r="EJ117" i="1"/>
  <c r="EI117" i="1"/>
  <c r="EH117" i="1"/>
  <c r="EG117" i="1"/>
  <c r="EF117" i="1"/>
  <c r="EE117" i="1"/>
  <c r="ED117" i="1"/>
  <c r="EC117" i="1"/>
  <c r="EB117" i="1"/>
  <c r="EA117" i="1"/>
  <c r="DZ117" i="1"/>
  <c r="DY117" i="1"/>
  <c r="DX117" i="1"/>
  <c r="EJ116" i="1"/>
  <c r="EI116" i="1"/>
  <c r="EH116" i="1"/>
  <c r="EG116" i="1"/>
  <c r="EF116" i="1"/>
  <c r="EE116" i="1"/>
  <c r="ED116" i="1"/>
  <c r="EC116" i="1"/>
  <c r="EB116" i="1"/>
  <c r="EA116" i="1"/>
  <c r="DZ116" i="1"/>
  <c r="DY116" i="1"/>
  <c r="DX116" i="1"/>
  <c r="EJ115" i="1"/>
  <c r="EI115" i="1"/>
  <c r="EH115" i="1"/>
  <c r="EG115" i="1"/>
  <c r="EF115" i="1"/>
  <c r="EE115" i="1"/>
  <c r="ED115" i="1"/>
  <c r="EC115" i="1"/>
  <c r="EB115" i="1"/>
  <c r="EA115" i="1"/>
  <c r="DZ115" i="1"/>
  <c r="DY115" i="1"/>
  <c r="DX115" i="1"/>
  <c r="EJ114" i="1"/>
  <c r="EI114" i="1"/>
  <c r="EH114" i="1"/>
  <c r="EG114" i="1"/>
  <c r="EF114" i="1"/>
  <c r="EE114" i="1"/>
  <c r="ED114" i="1"/>
  <c r="EC114" i="1"/>
  <c r="EB114" i="1"/>
  <c r="EA114" i="1"/>
  <c r="DZ114" i="1"/>
  <c r="DY114" i="1"/>
  <c r="DX114" i="1"/>
  <c r="EJ113" i="1"/>
  <c r="EI113" i="1"/>
  <c r="EH113" i="1"/>
  <c r="EG113" i="1"/>
  <c r="EF113" i="1"/>
  <c r="EE113" i="1"/>
  <c r="ED113" i="1"/>
  <c r="EC113" i="1"/>
  <c r="EB113" i="1"/>
  <c r="EA113" i="1"/>
  <c r="DZ113" i="1"/>
  <c r="DY113" i="1"/>
  <c r="DX113" i="1"/>
  <c r="EJ112" i="1"/>
  <c r="EI112" i="1"/>
  <c r="EH112" i="1"/>
  <c r="EG112" i="1"/>
  <c r="EF112" i="1"/>
  <c r="EE112" i="1"/>
  <c r="ED112" i="1"/>
  <c r="EC112" i="1"/>
  <c r="EB112" i="1"/>
  <c r="EA112" i="1"/>
  <c r="DZ112" i="1"/>
  <c r="DY112" i="1"/>
  <c r="DX112" i="1"/>
  <c r="EJ111" i="1"/>
  <c r="EI111" i="1"/>
  <c r="EH111" i="1"/>
  <c r="EG111" i="1"/>
  <c r="EF111" i="1"/>
  <c r="EE111" i="1"/>
  <c r="ED111" i="1"/>
  <c r="EC111" i="1"/>
  <c r="EB111" i="1"/>
  <c r="EA111" i="1"/>
  <c r="DZ111" i="1"/>
  <c r="DY111" i="1"/>
  <c r="DX111" i="1"/>
  <c r="EJ110" i="1"/>
  <c r="EI110" i="1"/>
  <c r="EH110" i="1"/>
  <c r="EG110" i="1"/>
  <c r="EF110" i="1"/>
  <c r="EE110" i="1"/>
  <c r="ED110" i="1"/>
  <c r="EC110" i="1"/>
  <c r="EB110" i="1"/>
  <c r="EA110" i="1"/>
  <c r="DZ110" i="1"/>
  <c r="DY110" i="1"/>
  <c r="DX110" i="1"/>
  <c r="EJ109" i="1"/>
  <c r="EI109" i="1"/>
  <c r="EH109" i="1"/>
  <c r="EG109" i="1"/>
  <c r="EF109" i="1"/>
  <c r="EE109" i="1"/>
  <c r="ED109" i="1"/>
  <c r="EC109" i="1"/>
  <c r="EB109" i="1"/>
  <c r="EA109" i="1"/>
  <c r="DZ109" i="1"/>
  <c r="DY109" i="1"/>
  <c r="DX109" i="1"/>
  <c r="EJ108" i="1"/>
  <c r="EI108" i="1"/>
  <c r="EH108" i="1"/>
  <c r="EG108" i="1"/>
  <c r="EF108" i="1"/>
  <c r="EE108" i="1"/>
  <c r="ED108" i="1"/>
  <c r="EC108" i="1"/>
  <c r="EB108" i="1"/>
  <c r="EA108" i="1"/>
  <c r="DZ108" i="1"/>
  <c r="DY108" i="1"/>
  <c r="DX108" i="1"/>
  <c r="EJ107" i="1"/>
  <c r="EI107" i="1"/>
  <c r="EH107" i="1"/>
  <c r="EG107" i="1"/>
  <c r="EF107" i="1"/>
  <c r="EE107" i="1"/>
  <c r="ED107" i="1"/>
  <c r="EC107" i="1"/>
  <c r="EB107" i="1"/>
  <c r="EA107" i="1"/>
  <c r="DZ107" i="1"/>
  <c r="DY107" i="1"/>
  <c r="DX107" i="1"/>
  <c r="EJ106" i="1"/>
  <c r="EI106" i="1"/>
  <c r="EH106" i="1"/>
  <c r="EG106" i="1"/>
  <c r="EF106" i="1"/>
  <c r="EE106" i="1"/>
  <c r="ED106" i="1"/>
  <c r="EC106" i="1"/>
  <c r="EB106" i="1"/>
  <c r="EA106" i="1"/>
  <c r="DZ106" i="1"/>
  <c r="DY106" i="1"/>
  <c r="DX106" i="1"/>
  <c r="EJ105" i="1"/>
  <c r="EI105" i="1"/>
  <c r="EH105" i="1"/>
  <c r="EG105" i="1"/>
  <c r="EF105" i="1"/>
  <c r="EE105" i="1"/>
  <c r="ED105" i="1"/>
  <c r="EC105" i="1"/>
  <c r="EB105" i="1"/>
  <c r="EA105" i="1"/>
  <c r="DZ105" i="1"/>
  <c r="DY105" i="1"/>
  <c r="DX105" i="1"/>
  <c r="EJ104" i="1"/>
  <c r="EI104" i="1"/>
  <c r="EH104" i="1"/>
  <c r="EG104" i="1"/>
  <c r="EF104" i="1"/>
  <c r="EE104" i="1"/>
  <c r="ED104" i="1"/>
  <c r="EC104" i="1"/>
  <c r="EB104" i="1"/>
  <c r="EA104" i="1"/>
  <c r="DZ104" i="1"/>
  <c r="DY104" i="1"/>
  <c r="DX104" i="1"/>
  <c r="EJ103" i="1"/>
  <c r="EI103" i="1"/>
  <c r="EH103" i="1"/>
  <c r="EG103" i="1"/>
  <c r="EF103" i="1"/>
  <c r="EE103" i="1"/>
  <c r="ED103" i="1"/>
  <c r="EC103" i="1"/>
  <c r="EB103" i="1"/>
  <c r="EA103" i="1"/>
  <c r="DZ103" i="1"/>
  <c r="DY103" i="1"/>
  <c r="DX103" i="1"/>
  <c r="EJ102" i="1"/>
  <c r="EI102" i="1"/>
  <c r="EH102" i="1"/>
  <c r="EG102" i="1"/>
  <c r="EF102" i="1"/>
  <c r="EE102" i="1"/>
  <c r="ED102" i="1"/>
  <c r="EC102" i="1"/>
  <c r="EB102" i="1"/>
  <c r="EA102" i="1"/>
  <c r="DZ102" i="1"/>
  <c r="DY102" i="1"/>
  <c r="DX102" i="1"/>
  <c r="EJ101" i="1"/>
  <c r="EI101" i="1"/>
  <c r="EH101" i="1"/>
  <c r="EG101" i="1"/>
  <c r="EF101" i="1"/>
  <c r="EE101" i="1"/>
  <c r="ED101" i="1"/>
  <c r="EC101" i="1"/>
  <c r="EB101" i="1"/>
  <c r="EA101" i="1"/>
  <c r="DZ101" i="1"/>
  <c r="DY101" i="1"/>
  <c r="DX101" i="1"/>
  <c r="EJ100" i="1"/>
  <c r="EI100" i="1"/>
  <c r="EH100" i="1"/>
  <c r="EG100" i="1"/>
  <c r="EF100" i="1"/>
  <c r="EE100" i="1"/>
  <c r="ED100" i="1"/>
  <c r="EC100" i="1"/>
  <c r="EB100" i="1"/>
  <c r="EA100" i="1"/>
  <c r="DZ100" i="1"/>
  <c r="DY100" i="1"/>
  <c r="DX100" i="1"/>
  <c r="EJ99" i="1"/>
  <c r="EI99" i="1"/>
  <c r="EH99" i="1"/>
  <c r="EG99" i="1"/>
  <c r="EF99" i="1"/>
  <c r="EE99" i="1"/>
  <c r="ED99" i="1"/>
  <c r="EC99" i="1"/>
  <c r="EB99" i="1"/>
  <c r="EA99" i="1"/>
  <c r="DZ99" i="1"/>
  <c r="DY99" i="1"/>
  <c r="DX99" i="1"/>
  <c r="EJ98" i="1"/>
  <c r="EI98" i="1"/>
  <c r="EH98" i="1"/>
  <c r="EG98" i="1"/>
  <c r="EF98" i="1"/>
  <c r="EE98" i="1"/>
  <c r="ED98" i="1"/>
  <c r="EC98" i="1"/>
  <c r="EB98" i="1"/>
  <c r="EA98" i="1"/>
  <c r="DZ98" i="1"/>
  <c r="DY98" i="1"/>
  <c r="DX98" i="1"/>
  <c r="EJ97" i="1"/>
  <c r="EI97" i="1"/>
  <c r="EH97" i="1"/>
  <c r="EG97" i="1"/>
  <c r="EF97" i="1"/>
  <c r="EE97" i="1"/>
  <c r="ED97" i="1"/>
  <c r="EC97" i="1"/>
  <c r="EB97" i="1"/>
  <c r="EA97" i="1"/>
  <c r="DZ97" i="1"/>
  <c r="DY97" i="1"/>
  <c r="DX97" i="1"/>
  <c r="EJ96" i="1"/>
  <c r="EI96" i="1"/>
  <c r="EH96" i="1"/>
  <c r="EG96" i="1"/>
  <c r="EF96" i="1"/>
  <c r="EE96" i="1"/>
  <c r="ED96" i="1"/>
  <c r="EC96" i="1"/>
  <c r="EB96" i="1"/>
  <c r="EA96" i="1"/>
  <c r="DZ96" i="1"/>
  <c r="DY96" i="1"/>
  <c r="DX96" i="1"/>
  <c r="EJ95" i="1"/>
  <c r="EI95" i="1"/>
  <c r="EH95" i="1"/>
  <c r="EG95" i="1"/>
  <c r="EF95" i="1"/>
  <c r="EE95" i="1"/>
  <c r="ED95" i="1"/>
  <c r="EC95" i="1"/>
  <c r="EB95" i="1"/>
  <c r="EA95" i="1"/>
  <c r="DZ95" i="1"/>
  <c r="DY95" i="1"/>
  <c r="DX95" i="1"/>
  <c r="EJ94" i="1"/>
  <c r="EI94" i="1"/>
  <c r="EH94" i="1"/>
  <c r="EG94" i="1"/>
  <c r="EF94" i="1"/>
  <c r="EE94" i="1"/>
  <c r="ED94" i="1"/>
  <c r="EC94" i="1"/>
  <c r="EB94" i="1"/>
  <c r="EA94" i="1"/>
  <c r="DZ94" i="1"/>
  <c r="DY94" i="1"/>
  <c r="DX94" i="1"/>
  <c r="EJ93" i="1"/>
  <c r="EI93" i="1"/>
  <c r="EH93" i="1"/>
  <c r="EG93" i="1"/>
  <c r="EF93" i="1"/>
  <c r="EE93" i="1"/>
  <c r="ED93" i="1"/>
  <c r="EC93" i="1"/>
  <c r="EB93" i="1"/>
  <c r="EA93" i="1"/>
  <c r="DZ93" i="1"/>
  <c r="DY93" i="1"/>
  <c r="DX93" i="1"/>
  <c r="EJ92" i="1"/>
  <c r="EI92" i="1"/>
  <c r="EH92" i="1"/>
  <c r="EG92" i="1"/>
  <c r="EF92" i="1"/>
  <c r="EE92" i="1"/>
  <c r="ED92" i="1"/>
  <c r="EC92" i="1"/>
  <c r="EB92" i="1"/>
  <c r="EA92" i="1"/>
  <c r="DZ92" i="1"/>
  <c r="DY92" i="1"/>
  <c r="DX92" i="1"/>
  <c r="EJ91" i="1"/>
  <c r="EI91" i="1"/>
  <c r="EH91" i="1"/>
  <c r="EG91" i="1"/>
  <c r="EF91" i="1"/>
  <c r="EE91" i="1"/>
  <c r="ED91" i="1"/>
  <c r="EC91" i="1"/>
  <c r="EB91" i="1"/>
  <c r="EA91" i="1"/>
  <c r="DZ91" i="1"/>
  <c r="DY91" i="1"/>
  <c r="DX91" i="1"/>
  <c r="EJ90" i="1"/>
  <c r="EI90" i="1"/>
  <c r="EH90" i="1"/>
  <c r="EG90" i="1"/>
  <c r="EF90" i="1"/>
  <c r="EE90" i="1"/>
  <c r="ED90" i="1"/>
  <c r="EC90" i="1"/>
  <c r="EB90" i="1"/>
  <c r="EA90" i="1"/>
  <c r="DZ90" i="1"/>
  <c r="DY90" i="1"/>
  <c r="DX90" i="1"/>
  <c r="EJ89" i="1"/>
  <c r="EI89" i="1"/>
  <c r="EH89" i="1"/>
  <c r="EG89" i="1"/>
  <c r="EF89" i="1"/>
  <c r="EE89" i="1"/>
  <c r="ED89" i="1"/>
  <c r="EC89" i="1"/>
  <c r="EB89" i="1"/>
  <c r="EA89" i="1"/>
  <c r="DZ89" i="1"/>
  <c r="DY89" i="1"/>
  <c r="DX89" i="1"/>
  <c r="EJ88" i="1"/>
  <c r="EI88" i="1"/>
  <c r="EH88" i="1"/>
  <c r="EG88" i="1"/>
  <c r="EF88" i="1"/>
  <c r="EE88" i="1"/>
  <c r="ED88" i="1"/>
  <c r="EC88" i="1"/>
  <c r="EB88" i="1"/>
  <c r="EA88" i="1"/>
  <c r="DZ88" i="1"/>
  <c r="DY88" i="1"/>
  <c r="DX88" i="1"/>
  <c r="EJ87" i="1"/>
  <c r="EI87" i="1"/>
  <c r="EH87" i="1"/>
  <c r="EG87" i="1"/>
  <c r="EF87" i="1"/>
  <c r="EE87" i="1"/>
  <c r="ED87" i="1"/>
  <c r="EC87" i="1"/>
  <c r="EB87" i="1"/>
  <c r="EA87" i="1"/>
  <c r="DZ87" i="1"/>
  <c r="DY87" i="1"/>
  <c r="DX87" i="1"/>
  <c r="EJ86" i="1"/>
  <c r="EI86" i="1"/>
  <c r="EH86" i="1"/>
  <c r="EG86" i="1"/>
  <c r="EF86" i="1"/>
  <c r="EE86" i="1"/>
  <c r="ED86" i="1"/>
  <c r="EC86" i="1"/>
  <c r="EB86" i="1"/>
  <c r="EA86" i="1"/>
  <c r="DZ86" i="1"/>
  <c r="DY86" i="1"/>
  <c r="DX86" i="1"/>
  <c r="EJ85" i="1"/>
  <c r="EI85" i="1"/>
  <c r="EH85" i="1"/>
  <c r="EG85" i="1"/>
  <c r="EF85" i="1"/>
  <c r="EE85" i="1"/>
  <c r="ED85" i="1"/>
  <c r="EC85" i="1"/>
  <c r="EB85" i="1"/>
  <c r="EA85" i="1"/>
  <c r="DZ85" i="1"/>
  <c r="DY85" i="1"/>
  <c r="DX85" i="1"/>
  <c r="EJ84" i="1"/>
  <c r="EI84" i="1"/>
  <c r="EH84" i="1"/>
  <c r="EG84" i="1"/>
  <c r="EF84" i="1"/>
  <c r="EE84" i="1"/>
  <c r="ED84" i="1"/>
  <c r="EC84" i="1"/>
  <c r="EB84" i="1"/>
  <c r="EA84" i="1"/>
  <c r="DZ84" i="1"/>
  <c r="DY84" i="1"/>
  <c r="DX84" i="1"/>
  <c r="EJ83" i="1"/>
  <c r="EI83" i="1"/>
  <c r="EH83" i="1"/>
  <c r="EG83" i="1"/>
  <c r="EF83" i="1"/>
  <c r="EE83" i="1"/>
  <c r="ED83" i="1"/>
  <c r="EC83" i="1"/>
  <c r="EB83" i="1"/>
  <c r="EA83" i="1"/>
  <c r="DZ83" i="1"/>
  <c r="DY83" i="1"/>
  <c r="DX83" i="1"/>
  <c r="EJ82" i="1"/>
  <c r="EI82" i="1"/>
  <c r="EH82" i="1"/>
  <c r="EG82" i="1"/>
  <c r="EF82" i="1"/>
  <c r="EE82" i="1"/>
  <c r="ED82" i="1"/>
  <c r="EC82" i="1"/>
  <c r="EB82" i="1"/>
  <c r="EA82" i="1"/>
  <c r="DZ82" i="1"/>
  <c r="DY82" i="1"/>
  <c r="DX82" i="1"/>
  <c r="EJ81" i="1"/>
  <c r="EI81" i="1"/>
  <c r="EH81" i="1"/>
  <c r="EG81" i="1"/>
  <c r="EF81" i="1"/>
  <c r="EE81" i="1"/>
  <c r="ED81" i="1"/>
  <c r="EC81" i="1"/>
  <c r="EB81" i="1"/>
  <c r="EA81" i="1"/>
  <c r="DZ81" i="1"/>
  <c r="DY81" i="1"/>
  <c r="DX81" i="1"/>
  <c r="EJ80" i="1"/>
  <c r="EI80" i="1"/>
  <c r="EH80" i="1"/>
  <c r="EG80" i="1"/>
  <c r="EF80" i="1"/>
  <c r="EE80" i="1"/>
  <c r="ED80" i="1"/>
  <c r="EC80" i="1"/>
  <c r="EB80" i="1"/>
  <c r="EA80" i="1"/>
  <c r="DZ80" i="1"/>
  <c r="DY80" i="1"/>
  <c r="DX80" i="1"/>
  <c r="EJ79" i="1"/>
  <c r="EI79" i="1"/>
  <c r="EH79" i="1"/>
  <c r="EG79" i="1"/>
  <c r="EF79" i="1"/>
  <c r="EE79" i="1"/>
  <c r="ED79" i="1"/>
  <c r="EC79" i="1"/>
  <c r="EB79" i="1"/>
  <c r="EA79" i="1"/>
  <c r="DZ79" i="1"/>
  <c r="DY79" i="1"/>
  <c r="DX79" i="1"/>
  <c r="EJ78" i="1"/>
  <c r="EI78" i="1"/>
  <c r="EH78" i="1"/>
  <c r="EG78" i="1"/>
  <c r="EF78" i="1"/>
  <c r="EE78" i="1"/>
  <c r="ED78" i="1"/>
  <c r="EC78" i="1"/>
  <c r="EB78" i="1"/>
  <c r="EA78" i="1"/>
  <c r="DZ78" i="1"/>
  <c r="DY78" i="1"/>
  <c r="DX78" i="1"/>
  <c r="EJ77" i="1"/>
  <c r="EI77" i="1"/>
  <c r="EH77" i="1"/>
  <c r="EG77" i="1"/>
  <c r="EF77" i="1"/>
  <c r="EE77" i="1"/>
  <c r="ED77" i="1"/>
  <c r="EC77" i="1"/>
  <c r="EB77" i="1"/>
  <c r="EA77" i="1"/>
  <c r="DZ77" i="1"/>
  <c r="DY77" i="1"/>
  <c r="DX77" i="1"/>
  <c r="EJ76" i="1"/>
  <c r="EI76" i="1"/>
  <c r="EH76" i="1"/>
  <c r="EG76" i="1"/>
  <c r="EF76" i="1"/>
  <c r="EE76" i="1"/>
  <c r="ED76" i="1"/>
  <c r="EC76" i="1"/>
  <c r="EB76" i="1"/>
  <c r="EA76" i="1"/>
  <c r="DZ76" i="1"/>
  <c r="DY76" i="1"/>
  <c r="DX76" i="1"/>
  <c r="EJ75" i="1"/>
  <c r="EI75" i="1"/>
  <c r="EH75" i="1"/>
  <c r="EG75" i="1"/>
  <c r="EF75" i="1"/>
  <c r="EE75" i="1"/>
  <c r="ED75" i="1"/>
  <c r="EC75" i="1"/>
  <c r="EB75" i="1"/>
  <c r="EA75" i="1"/>
  <c r="DZ75" i="1"/>
  <c r="DY75" i="1"/>
  <c r="DX75" i="1"/>
  <c r="EJ74" i="1"/>
  <c r="EI74" i="1"/>
  <c r="EH74" i="1"/>
  <c r="EG74" i="1"/>
  <c r="EF74" i="1"/>
  <c r="EE74" i="1"/>
  <c r="ED74" i="1"/>
  <c r="EC74" i="1"/>
  <c r="EB74" i="1"/>
  <c r="EA74" i="1"/>
  <c r="DZ74" i="1"/>
  <c r="DY74" i="1"/>
  <c r="DX74" i="1"/>
  <c r="EJ73" i="1"/>
  <c r="EI73" i="1"/>
  <c r="EH73" i="1"/>
  <c r="EG73" i="1"/>
  <c r="EF73" i="1"/>
  <c r="EE73" i="1"/>
  <c r="ED73" i="1"/>
  <c r="EC73" i="1"/>
  <c r="EB73" i="1"/>
  <c r="EA73" i="1"/>
  <c r="DZ73" i="1"/>
  <c r="DY73" i="1"/>
  <c r="DX73" i="1"/>
  <c r="EJ72" i="1"/>
  <c r="EI72" i="1"/>
  <c r="EH72" i="1"/>
  <c r="EG72" i="1"/>
  <c r="EF72" i="1"/>
  <c r="EE72" i="1"/>
  <c r="ED72" i="1"/>
  <c r="EC72" i="1"/>
  <c r="EB72" i="1"/>
  <c r="EA72" i="1"/>
  <c r="DZ72" i="1"/>
  <c r="DY72" i="1"/>
  <c r="DX72" i="1"/>
  <c r="EJ71" i="1"/>
  <c r="EI71" i="1"/>
  <c r="EH71" i="1"/>
  <c r="EG71" i="1"/>
  <c r="EF71" i="1"/>
  <c r="EE71" i="1"/>
  <c r="ED71" i="1"/>
  <c r="EC71" i="1"/>
  <c r="EB71" i="1"/>
  <c r="EA71" i="1"/>
  <c r="DZ71" i="1"/>
  <c r="DY71" i="1"/>
  <c r="DX71" i="1"/>
  <c r="EJ70" i="1"/>
  <c r="EI70" i="1"/>
  <c r="EH70" i="1"/>
  <c r="EG70" i="1"/>
  <c r="EF70" i="1"/>
  <c r="EE70" i="1"/>
  <c r="ED70" i="1"/>
  <c r="EC70" i="1"/>
  <c r="EB70" i="1"/>
  <c r="EA70" i="1"/>
  <c r="DZ70" i="1"/>
  <c r="DY70" i="1"/>
  <c r="DX70" i="1"/>
  <c r="EJ69" i="1"/>
  <c r="EI69" i="1"/>
  <c r="EH69" i="1"/>
  <c r="EG69" i="1"/>
  <c r="EF69" i="1"/>
  <c r="EE69" i="1"/>
  <c r="ED69" i="1"/>
  <c r="EC69" i="1"/>
  <c r="EB69" i="1"/>
  <c r="EA69" i="1"/>
  <c r="DZ69" i="1"/>
  <c r="DY69" i="1"/>
  <c r="DX69" i="1"/>
  <c r="EJ68" i="1"/>
  <c r="EI68" i="1"/>
  <c r="EH68" i="1"/>
  <c r="EG68" i="1"/>
  <c r="EF68" i="1"/>
  <c r="EE68" i="1"/>
  <c r="ED68" i="1"/>
  <c r="EC68" i="1"/>
  <c r="EB68" i="1"/>
  <c r="EA68" i="1"/>
  <c r="DZ68" i="1"/>
  <c r="DY68" i="1"/>
  <c r="DX68" i="1"/>
  <c r="EJ67" i="1"/>
  <c r="EI67" i="1"/>
  <c r="EH67" i="1"/>
  <c r="EG67" i="1"/>
  <c r="EF67" i="1"/>
  <c r="EE67" i="1"/>
  <c r="ED67" i="1"/>
  <c r="EC67" i="1"/>
  <c r="EB67" i="1"/>
  <c r="EA67" i="1"/>
  <c r="DZ67" i="1"/>
  <c r="DY67" i="1"/>
  <c r="DX67" i="1"/>
  <c r="EJ66" i="1"/>
  <c r="EI66" i="1"/>
  <c r="EH66" i="1"/>
  <c r="EG66" i="1"/>
  <c r="EF66" i="1"/>
  <c r="EE66" i="1"/>
  <c r="ED66" i="1"/>
  <c r="EC66" i="1"/>
  <c r="EB66" i="1"/>
  <c r="EA66" i="1"/>
  <c r="DZ66" i="1"/>
  <c r="DY66" i="1"/>
  <c r="DX66" i="1"/>
  <c r="EJ65" i="1"/>
  <c r="EI65" i="1"/>
  <c r="EH65" i="1"/>
  <c r="EG65" i="1"/>
  <c r="EF65" i="1"/>
  <c r="EE65" i="1"/>
  <c r="ED65" i="1"/>
  <c r="EC65" i="1"/>
  <c r="EB65" i="1"/>
  <c r="EA65" i="1"/>
  <c r="DZ65" i="1"/>
  <c r="DY65" i="1"/>
  <c r="DX65" i="1"/>
  <c r="EJ64" i="1"/>
  <c r="EI64" i="1"/>
  <c r="EH64" i="1"/>
  <c r="EG64" i="1"/>
  <c r="EF64" i="1"/>
  <c r="EE64" i="1"/>
  <c r="ED64" i="1"/>
  <c r="EC64" i="1"/>
  <c r="EB64" i="1"/>
  <c r="EA64" i="1"/>
  <c r="DZ64" i="1"/>
  <c r="DY64" i="1"/>
  <c r="DX64" i="1"/>
  <c r="EJ63" i="1"/>
  <c r="EI63" i="1"/>
  <c r="EH63" i="1"/>
  <c r="EG63" i="1"/>
  <c r="EF63" i="1"/>
  <c r="EE63" i="1"/>
  <c r="ED63" i="1"/>
  <c r="EC63" i="1"/>
  <c r="EB63" i="1"/>
  <c r="EA63" i="1"/>
  <c r="DZ63" i="1"/>
  <c r="DY63" i="1"/>
  <c r="DX63" i="1"/>
  <c r="EJ62" i="1"/>
  <c r="EI62" i="1"/>
  <c r="EH62" i="1"/>
  <c r="EG62" i="1"/>
  <c r="EF62" i="1"/>
  <c r="EE62" i="1"/>
  <c r="ED62" i="1"/>
  <c r="EC62" i="1"/>
  <c r="EB62" i="1"/>
  <c r="EA62" i="1"/>
  <c r="DZ62" i="1"/>
  <c r="DY62" i="1"/>
  <c r="DX62" i="1"/>
  <c r="EJ61" i="1"/>
  <c r="EI61" i="1"/>
  <c r="EH61" i="1"/>
  <c r="EG61" i="1"/>
  <c r="EF61" i="1"/>
  <c r="EE61" i="1"/>
  <c r="ED61" i="1"/>
  <c r="EC61" i="1"/>
  <c r="EB61" i="1"/>
  <c r="EA61" i="1"/>
  <c r="DZ61" i="1"/>
  <c r="DY61" i="1"/>
  <c r="DX61" i="1"/>
  <c r="EJ60" i="1"/>
  <c r="EI60" i="1"/>
  <c r="EH60" i="1"/>
  <c r="EG60" i="1"/>
  <c r="EF60" i="1"/>
  <c r="EE60" i="1"/>
  <c r="ED60" i="1"/>
  <c r="EC60" i="1"/>
  <c r="EB60" i="1"/>
  <c r="EA60" i="1"/>
  <c r="DZ60" i="1"/>
  <c r="DY60" i="1"/>
  <c r="DX60" i="1"/>
  <c r="EJ59" i="1"/>
  <c r="EI59" i="1"/>
  <c r="EH59" i="1"/>
  <c r="EG59" i="1"/>
  <c r="EF59" i="1"/>
  <c r="EE59" i="1"/>
  <c r="ED59" i="1"/>
  <c r="EC59" i="1"/>
  <c r="EB59" i="1"/>
  <c r="EA59" i="1"/>
  <c r="DZ59" i="1"/>
  <c r="DY59" i="1"/>
  <c r="DX59" i="1"/>
  <c r="EJ58" i="1"/>
  <c r="EI58" i="1"/>
  <c r="EH58" i="1"/>
  <c r="EG58" i="1"/>
  <c r="EF58" i="1"/>
  <c r="EE58" i="1"/>
  <c r="ED58" i="1"/>
  <c r="EC58" i="1"/>
  <c r="EB58" i="1"/>
  <c r="EA58" i="1"/>
  <c r="DZ58" i="1"/>
  <c r="DY58" i="1"/>
  <c r="DX58" i="1"/>
  <c r="EJ57" i="1"/>
  <c r="EI57" i="1"/>
  <c r="EH57" i="1"/>
  <c r="EG57" i="1"/>
  <c r="EF57" i="1"/>
  <c r="EE57" i="1"/>
  <c r="ED57" i="1"/>
  <c r="EC57" i="1"/>
  <c r="EB57" i="1"/>
  <c r="EA57" i="1"/>
  <c r="DZ57" i="1"/>
  <c r="DY57" i="1"/>
  <c r="DX57" i="1"/>
  <c r="EJ56" i="1"/>
  <c r="EI56" i="1"/>
  <c r="EH56" i="1"/>
  <c r="EG56" i="1"/>
  <c r="EF56" i="1"/>
  <c r="EE56" i="1"/>
  <c r="ED56" i="1"/>
  <c r="EC56" i="1"/>
  <c r="EB56" i="1"/>
  <c r="EA56" i="1"/>
  <c r="DZ56" i="1"/>
  <c r="DY56" i="1"/>
  <c r="DX56" i="1"/>
  <c r="EJ55" i="1"/>
  <c r="EI55" i="1"/>
  <c r="EH55" i="1"/>
  <c r="EG55" i="1"/>
  <c r="EF55" i="1"/>
  <c r="EE55" i="1"/>
  <c r="ED55" i="1"/>
  <c r="EC55" i="1"/>
  <c r="EB55" i="1"/>
  <c r="EA55" i="1"/>
  <c r="DZ55" i="1"/>
  <c r="DY55" i="1"/>
  <c r="DX55" i="1"/>
  <c r="EJ54" i="1"/>
  <c r="EI54" i="1"/>
  <c r="EH54" i="1"/>
  <c r="EG54" i="1"/>
  <c r="EF54" i="1"/>
  <c r="EE54" i="1"/>
  <c r="ED54" i="1"/>
  <c r="EC54" i="1"/>
  <c r="EB54" i="1"/>
  <c r="EA54" i="1"/>
  <c r="DZ54" i="1"/>
  <c r="DY54" i="1"/>
  <c r="DX54" i="1"/>
  <c r="EJ53" i="1"/>
  <c r="EI53" i="1"/>
  <c r="EH53" i="1"/>
  <c r="EG53" i="1"/>
  <c r="EF53" i="1"/>
  <c r="EE53" i="1"/>
  <c r="ED53" i="1"/>
  <c r="EC53" i="1"/>
  <c r="EB53" i="1"/>
  <c r="EA53" i="1"/>
  <c r="DZ53" i="1"/>
  <c r="DY53" i="1"/>
  <c r="DX53" i="1"/>
  <c r="EJ52" i="1"/>
  <c r="EI52" i="1"/>
  <c r="EH52" i="1"/>
  <c r="EG52" i="1"/>
  <c r="EF52" i="1"/>
  <c r="EE52" i="1"/>
  <c r="ED52" i="1"/>
  <c r="EC52" i="1"/>
  <c r="EB52" i="1"/>
  <c r="EA52" i="1"/>
  <c r="DZ52" i="1"/>
  <c r="DY52" i="1"/>
  <c r="DX52" i="1"/>
  <c r="EJ51" i="1"/>
  <c r="EI51" i="1"/>
  <c r="EH51" i="1"/>
  <c r="EG51" i="1"/>
  <c r="EF51" i="1"/>
  <c r="EE51" i="1"/>
  <c r="ED51" i="1"/>
  <c r="EC51" i="1"/>
  <c r="EB51" i="1"/>
  <c r="EA51" i="1"/>
  <c r="DZ51" i="1"/>
  <c r="DY51" i="1"/>
  <c r="DX51" i="1"/>
  <c r="EJ50" i="1"/>
  <c r="EI50" i="1"/>
  <c r="EH50" i="1"/>
  <c r="EG50" i="1"/>
  <c r="EF50" i="1"/>
  <c r="EE50" i="1"/>
  <c r="ED50" i="1"/>
  <c r="EC50" i="1"/>
  <c r="EB50" i="1"/>
  <c r="EA50" i="1"/>
  <c r="DZ50" i="1"/>
  <c r="DY50" i="1"/>
  <c r="DX50" i="1"/>
  <c r="EJ49" i="1"/>
  <c r="EI49" i="1"/>
  <c r="EH49" i="1"/>
  <c r="EG49" i="1"/>
  <c r="EF49" i="1"/>
  <c r="EE49" i="1"/>
  <c r="ED49" i="1"/>
  <c r="EC49" i="1"/>
  <c r="EB49" i="1"/>
  <c r="EA49" i="1"/>
  <c r="DZ49" i="1"/>
  <c r="DY49" i="1"/>
  <c r="DX49" i="1"/>
  <c r="EJ48" i="1"/>
  <c r="EI48" i="1"/>
  <c r="EH48" i="1"/>
  <c r="EG48" i="1"/>
  <c r="EF48" i="1"/>
  <c r="EE48" i="1"/>
  <c r="ED48" i="1"/>
  <c r="EC48" i="1"/>
  <c r="EB48" i="1"/>
  <c r="EA48" i="1"/>
  <c r="DZ48" i="1"/>
  <c r="DY48" i="1"/>
  <c r="DX48" i="1"/>
  <c r="EJ47" i="1"/>
  <c r="EI47" i="1"/>
  <c r="EH47" i="1"/>
  <c r="EG47" i="1"/>
  <c r="EF47" i="1"/>
  <c r="EE47" i="1"/>
  <c r="ED47" i="1"/>
  <c r="EC47" i="1"/>
  <c r="EB47" i="1"/>
  <c r="EA47" i="1"/>
  <c r="DZ47" i="1"/>
  <c r="DY47" i="1"/>
  <c r="DX47" i="1"/>
  <c r="EJ46" i="1"/>
  <c r="EI46" i="1"/>
  <c r="EH46" i="1"/>
  <c r="EG46" i="1"/>
  <c r="EF46" i="1"/>
  <c r="EE46" i="1"/>
  <c r="ED46" i="1"/>
  <c r="EC46" i="1"/>
  <c r="EB46" i="1"/>
  <c r="EA46" i="1"/>
  <c r="DZ46" i="1"/>
  <c r="DY46" i="1"/>
  <c r="DX46" i="1"/>
  <c r="EJ45" i="1"/>
  <c r="EI45" i="1"/>
  <c r="EH45" i="1"/>
  <c r="EG45" i="1"/>
  <c r="EF45" i="1"/>
  <c r="EE45" i="1"/>
  <c r="ED45" i="1"/>
  <c r="EC45" i="1"/>
  <c r="EB45" i="1"/>
  <c r="EA45" i="1"/>
  <c r="DZ45" i="1"/>
  <c r="DY45" i="1"/>
  <c r="DX45" i="1"/>
  <c r="EJ44" i="1"/>
  <c r="EI44" i="1"/>
  <c r="EH44" i="1"/>
  <c r="EG44" i="1"/>
  <c r="EF44" i="1"/>
  <c r="EE44" i="1"/>
  <c r="ED44" i="1"/>
  <c r="EC44" i="1"/>
  <c r="EB44" i="1"/>
  <c r="EA44" i="1"/>
  <c r="DZ44" i="1"/>
  <c r="DY44" i="1"/>
  <c r="DX44" i="1"/>
  <c r="EJ43" i="1"/>
  <c r="EI43" i="1"/>
  <c r="EH43" i="1"/>
  <c r="EG43" i="1"/>
  <c r="EF43" i="1"/>
  <c r="EE43" i="1"/>
  <c r="ED43" i="1"/>
  <c r="EC43" i="1"/>
  <c r="EB43" i="1"/>
  <c r="EA43" i="1"/>
  <c r="DZ43" i="1"/>
  <c r="DY43" i="1"/>
  <c r="DX43" i="1"/>
  <c r="EJ42" i="1"/>
  <c r="EI42" i="1"/>
  <c r="EH42" i="1"/>
  <c r="EG42" i="1"/>
  <c r="EF42" i="1"/>
  <c r="EE42" i="1"/>
  <c r="ED42" i="1"/>
  <c r="EC42" i="1"/>
  <c r="EB42" i="1"/>
  <c r="EA42" i="1"/>
  <c r="DZ42" i="1"/>
  <c r="DY42" i="1"/>
  <c r="DX42" i="1"/>
  <c r="EJ41" i="1"/>
  <c r="EI41" i="1"/>
  <c r="EH41" i="1"/>
  <c r="EG41" i="1"/>
  <c r="EF41" i="1"/>
  <c r="EE41" i="1"/>
  <c r="ED41" i="1"/>
  <c r="EC41" i="1"/>
  <c r="EB41" i="1"/>
  <c r="EA41" i="1"/>
  <c r="DZ41" i="1"/>
  <c r="DY41" i="1"/>
  <c r="DX41" i="1"/>
  <c r="EJ40" i="1"/>
  <c r="EI40" i="1"/>
  <c r="EH40" i="1"/>
  <c r="EG40" i="1"/>
  <c r="EF40" i="1"/>
  <c r="EE40" i="1"/>
  <c r="ED40" i="1"/>
  <c r="EC40" i="1"/>
  <c r="EB40" i="1"/>
  <c r="EA40" i="1"/>
  <c r="DZ40" i="1"/>
  <c r="DY40" i="1"/>
  <c r="DX40" i="1"/>
  <c r="EJ39" i="1"/>
  <c r="EI39" i="1"/>
  <c r="EH39" i="1"/>
  <c r="EG39" i="1"/>
  <c r="EF39" i="1"/>
  <c r="EE39" i="1"/>
  <c r="ED39" i="1"/>
  <c r="EC39" i="1"/>
  <c r="EB39" i="1"/>
  <c r="EA39" i="1"/>
  <c r="DZ39" i="1"/>
  <c r="DY39" i="1"/>
  <c r="DX39" i="1"/>
  <c r="EJ38" i="1"/>
  <c r="EI38" i="1"/>
  <c r="EH38" i="1"/>
  <c r="EG38" i="1"/>
  <c r="EF38" i="1"/>
  <c r="EE38" i="1"/>
  <c r="ED38" i="1"/>
  <c r="EC38" i="1"/>
  <c r="EB38" i="1"/>
  <c r="EA38" i="1"/>
  <c r="DZ38" i="1"/>
  <c r="DY38" i="1"/>
  <c r="DX38" i="1"/>
  <c r="EJ37" i="1"/>
  <c r="EI37" i="1"/>
  <c r="EH37" i="1"/>
  <c r="EG37" i="1"/>
  <c r="EF37" i="1"/>
  <c r="EE37" i="1"/>
  <c r="ED37" i="1"/>
  <c r="EC37" i="1"/>
  <c r="EB37" i="1"/>
  <c r="EA37" i="1"/>
  <c r="DZ37" i="1"/>
  <c r="DY37" i="1"/>
  <c r="DX37" i="1"/>
  <c r="EJ36" i="1"/>
  <c r="EI36" i="1"/>
  <c r="EH36" i="1"/>
  <c r="EG36" i="1"/>
  <c r="EF36" i="1"/>
  <c r="EE36" i="1"/>
  <c r="ED36" i="1"/>
  <c r="EC36" i="1"/>
  <c r="EB36" i="1"/>
  <c r="EA36" i="1"/>
  <c r="DZ36" i="1"/>
  <c r="DY36" i="1"/>
  <c r="DX36" i="1"/>
  <c r="EJ35" i="1"/>
  <c r="EI35" i="1"/>
  <c r="EH35" i="1"/>
  <c r="EG35" i="1"/>
  <c r="EF35" i="1"/>
  <c r="EE35" i="1"/>
  <c r="ED35" i="1"/>
  <c r="EC35" i="1"/>
  <c r="EB35" i="1"/>
  <c r="EA35" i="1"/>
  <c r="DZ35" i="1"/>
  <c r="DY35" i="1"/>
  <c r="DX35" i="1"/>
  <c r="EJ34" i="1"/>
  <c r="EI34" i="1"/>
  <c r="EH34" i="1"/>
  <c r="EG34" i="1"/>
  <c r="EF34" i="1"/>
  <c r="EE34" i="1"/>
  <c r="ED34" i="1"/>
  <c r="EC34" i="1"/>
  <c r="EB34" i="1"/>
  <c r="EA34" i="1"/>
  <c r="DZ34" i="1"/>
  <c r="DY34" i="1"/>
  <c r="DX34" i="1"/>
  <c r="EJ33" i="1"/>
  <c r="EI33" i="1"/>
  <c r="EH33" i="1"/>
  <c r="EG33" i="1"/>
  <c r="EF33" i="1"/>
  <c r="EE33" i="1"/>
  <c r="ED33" i="1"/>
  <c r="EC33" i="1"/>
  <c r="EB33" i="1"/>
  <c r="EA33" i="1"/>
  <c r="DZ33" i="1"/>
  <c r="DY33" i="1"/>
  <c r="DX33" i="1"/>
  <c r="EJ32" i="1"/>
  <c r="EI32" i="1"/>
  <c r="EH32" i="1"/>
  <c r="EG32" i="1"/>
  <c r="EF32" i="1"/>
  <c r="EE32" i="1"/>
  <c r="ED32" i="1"/>
  <c r="EC32" i="1"/>
  <c r="EB32" i="1"/>
  <c r="EA32" i="1"/>
  <c r="DZ32" i="1"/>
  <c r="DY32" i="1"/>
  <c r="DX32" i="1"/>
  <c r="EJ31" i="1"/>
  <c r="EI31" i="1"/>
  <c r="EH31" i="1"/>
  <c r="EG31" i="1"/>
  <c r="EF31" i="1"/>
  <c r="EE31" i="1"/>
  <c r="ED31" i="1"/>
  <c r="EC31" i="1"/>
  <c r="EB31" i="1"/>
  <c r="EA31" i="1"/>
  <c r="DZ31" i="1"/>
  <c r="DY31" i="1"/>
  <c r="DX31" i="1"/>
  <c r="EJ30" i="1"/>
  <c r="EI30" i="1"/>
  <c r="EH30" i="1"/>
  <c r="EG30" i="1"/>
  <c r="EF30" i="1"/>
  <c r="EE30" i="1"/>
  <c r="ED30" i="1"/>
  <c r="EC30" i="1"/>
  <c r="EB30" i="1"/>
  <c r="EA30" i="1"/>
  <c r="DZ30" i="1"/>
  <c r="DY30" i="1"/>
  <c r="DX30" i="1"/>
  <c r="EJ29" i="1"/>
  <c r="EI29" i="1"/>
  <c r="EH29" i="1"/>
  <c r="EG29" i="1"/>
  <c r="EF29" i="1"/>
  <c r="EE29" i="1"/>
  <c r="ED29" i="1"/>
  <c r="EC29" i="1"/>
  <c r="EB29" i="1"/>
  <c r="EA29" i="1"/>
  <c r="DZ29" i="1"/>
  <c r="DY29" i="1"/>
  <c r="DX29" i="1"/>
  <c r="EJ28" i="1"/>
  <c r="EI28" i="1"/>
  <c r="EH28" i="1"/>
  <c r="EG28" i="1"/>
  <c r="EF28" i="1"/>
  <c r="EE28" i="1"/>
  <c r="ED28" i="1"/>
  <c r="EC28" i="1"/>
  <c r="EB28" i="1"/>
  <c r="EA28" i="1"/>
  <c r="DZ28" i="1"/>
  <c r="DY28" i="1"/>
  <c r="DX28" i="1"/>
  <c r="EJ27" i="1"/>
  <c r="EI27" i="1"/>
  <c r="EH27" i="1"/>
  <c r="EG27" i="1"/>
  <c r="EF27" i="1"/>
  <c r="EE27" i="1"/>
  <c r="ED27" i="1"/>
  <c r="EC27" i="1"/>
  <c r="EB27" i="1"/>
  <c r="EA27" i="1"/>
  <c r="DZ27" i="1"/>
  <c r="DY27" i="1"/>
  <c r="DX27" i="1"/>
  <c r="EJ26" i="1"/>
  <c r="EI26" i="1"/>
  <c r="EH26" i="1"/>
  <c r="EG26" i="1"/>
  <c r="EF26" i="1"/>
  <c r="EE26" i="1"/>
  <c r="ED26" i="1"/>
  <c r="EC26" i="1"/>
  <c r="EB26" i="1"/>
  <c r="EA26" i="1"/>
  <c r="DZ26" i="1"/>
  <c r="DY26" i="1"/>
  <c r="DX26" i="1"/>
  <c r="EJ25" i="1"/>
  <c r="EI25" i="1"/>
  <c r="EH25" i="1"/>
  <c r="EG25" i="1"/>
  <c r="EF25" i="1"/>
  <c r="EE25" i="1"/>
  <c r="ED25" i="1"/>
  <c r="EC25" i="1"/>
  <c r="EB25" i="1"/>
  <c r="EA25" i="1"/>
  <c r="DZ25" i="1"/>
  <c r="DY25" i="1"/>
  <c r="DX25" i="1"/>
  <c r="EJ24" i="1"/>
  <c r="EI24" i="1"/>
  <c r="EH24" i="1"/>
  <c r="EG24" i="1"/>
  <c r="EF24" i="1"/>
  <c r="EE24" i="1"/>
  <c r="ED24" i="1"/>
  <c r="EC24" i="1"/>
  <c r="EB24" i="1"/>
  <c r="EA24" i="1"/>
  <c r="DZ24" i="1"/>
  <c r="DY24" i="1"/>
  <c r="DX24" i="1"/>
  <c r="EJ23" i="1"/>
  <c r="EI23" i="1"/>
  <c r="EH23" i="1"/>
  <c r="EG23" i="1"/>
  <c r="EF23" i="1"/>
  <c r="EE23" i="1"/>
  <c r="ED23" i="1"/>
  <c r="EC23" i="1"/>
  <c r="EB23" i="1"/>
  <c r="EA23" i="1"/>
  <c r="DZ23" i="1"/>
  <c r="DY23" i="1"/>
  <c r="DX23" i="1"/>
  <c r="EJ22" i="1"/>
  <c r="EI22" i="1"/>
  <c r="EH22" i="1"/>
  <c r="EG22" i="1"/>
  <c r="EF22" i="1"/>
  <c r="EE22" i="1"/>
  <c r="ED22" i="1"/>
  <c r="EC22" i="1"/>
  <c r="EB22" i="1"/>
  <c r="EA22" i="1"/>
  <c r="DZ22" i="1"/>
  <c r="DY22" i="1"/>
  <c r="DX22" i="1"/>
  <c r="EJ21" i="1"/>
  <c r="EI21" i="1"/>
  <c r="EH21" i="1"/>
  <c r="EG21" i="1"/>
  <c r="EF21" i="1"/>
  <c r="EE21" i="1"/>
  <c r="ED21" i="1"/>
  <c r="EC21" i="1"/>
  <c r="EB21" i="1"/>
  <c r="EA21" i="1"/>
  <c r="DZ21" i="1"/>
  <c r="DY21" i="1"/>
  <c r="DX21" i="1"/>
  <c r="EJ20" i="1"/>
  <c r="EI20" i="1"/>
  <c r="EH20" i="1"/>
  <c r="EG20" i="1"/>
  <c r="EF20" i="1"/>
  <c r="EE20" i="1"/>
  <c r="ED20" i="1"/>
  <c r="EC20" i="1"/>
  <c r="EB20" i="1"/>
  <c r="EA20" i="1"/>
  <c r="DZ20" i="1"/>
  <c r="DY20" i="1"/>
  <c r="DX20" i="1"/>
  <c r="EJ19" i="1"/>
  <c r="EI19" i="1"/>
  <c r="EH19" i="1"/>
  <c r="EG19" i="1"/>
  <c r="EF19" i="1"/>
  <c r="EE19" i="1"/>
  <c r="ED19" i="1"/>
  <c r="EC19" i="1"/>
  <c r="EB19" i="1"/>
  <c r="EA19" i="1"/>
  <c r="DZ19" i="1"/>
  <c r="DY19" i="1"/>
  <c r="DX19" i="1"/>
  <c r="EJ18" i="1"/>
  <c r="EI18" i="1"/>
  <c r="EH18" i="1"/>
  <c r="EG18" i="1"/>
  <c r="EF18" i="1"/>
  <c r="EE18" i="1"/>
  <c r="ED18" i="1"/>
  <c r="EC18" i="1"/>
  <c r="EB18" i="1"/>
  <c r="EA18" i="1"/>
  <c r="DZ18" i="1"/>
  <c r="DY18" i="1"/>
  <c r="DX18" i="1"/>
  <c r="EJ17" i="1"/>
  <c r="EI17" i="1"/>
  <c r="EH17" i="1"/>
  <c r="EG17" i="1"/>
  <c r="EF17" i="1"/>
  <c r="EE17" i="1"/>
  <c r="ED17" i="1"/>
  <c r="EC17" i="1"/>
  <c r="EB17" i="1"/>
  <c r="EA17" i="1"/>
  <c r="DZ17" i="1"/>
  <c r="DY17" i="1"/>
  <c r="DX17" i="1"/>
  <c r="EJ16" i="1"/>
  <c r="EI16" i="1"/>
  <c r="EH16" i="1"/>
  <c r="EG16" i="1"/>
  <c r="EF16" i="1"/>
  <c r="EE16" i="1"/>
  <c r="ED16" i="1"/>
  <c r="EC16" i="1"/>
  <c r="EB16" i="1"/>
  <c r="EA16" i="1"/>
  <c r="DZ16" i="1"/>
  <c r="DY16" i="1"/>
  <c r="DX16" i="1"/>
  <c r="EJ15" i="1"/>
  <c r="EI15" i="1"/>
  <c r="EH15" i="1"/>
  <c r="EG15" i="1"/>
  <c r="EF15" i="1"/>
  <c r="EE15" i="1"/>
  <c r="ED15" i="1"/>
  <c r="EC15" i="1"/>
  <c r="EB15" i="1"/>
  <c r="EA15" i="1"/>
  <c r="DZ15" i="1"/>
  <c r="DY15" i="1"/>
  <c r="DX15" i="1"/>
  <c r="EJ14" i="1"/>
  <c r="EI14" i="1"/>
  <c r="EH14" i="1"/>
  <c r="EG14" i="1"/>
  <c r="EF14" i="1"/>
  <c r="EE14" i="1"/>
  <c r="ED14" i="1"/>
  <c r="EC14" i="1"/>
  <c r="EB14" i="1"/>
  <c r="EA14" i="1"/>
  <c r="DZ14" i="1"/>
  <c r="DY14" i="1"/>
  <c r="DX14" i="1"/>
  <c r="EJ13" i="1"/>
  <c r="EI13" i="1"/>
  <c r="EH13" i="1"/>
  <c r="EG13" i="1"/>
  <c r="EF13" i="1"/>
  <c r="EE13" i="1"/>
  <c r="ED13" i="1"/>
  <c r="EC13" i="1"/>
  <c r="EB13" i="1"/>
  <c r="EA13" i="1"/>
  <c r="DZ13" i="1"/>
  <c r="DY13" i="1"/>
  <c r="DX13" i="1"/>
  <c r="EJ12" i="1"/>
  <c r="EI12" i="1"/>
  <c r="EH12" i="1"/>
  <c r="EG12" i="1"/>
  <c r="EF12" i="1"/>
  <c r="EE12" i="1"/>
  <c r="ED12" i="1"/>
  <c r="EC12" i="1"/>
  <c r="EB12" i="1"/>
  <c r="EA12" i="1"/>
  <c r="DZ12" i="1"/>
  <c r="DY12" i="1"/>
  <c r="DX12" i="1"/>
  <c r="EJ11" i="1"/>
  <c r="EI11" i="1"/>
  <c r="EH11" i="1"/>
  <c r="EG11" i="1"/>
  <c r="EF11" i="1"/>
  <c r="EE11" i="1"/>
  <c r="ED11" i="1"/>
  <c r="EC11" i="1"/>
  <c r="EB11" i="1"/>
  <c r="EA11" i="1"/>
  <c r="DZ11" i="1"/>
  <c r="DY11" i="1"/>
  <c r="DX11" i="1"/>
  <c r="EJ10" i="1"/>
  <c r="EI10" i="1"/>
  <c r="EH10" i="1"/>
  <c r="EG10" i="1"/>
  <c r="EF10" i="1"/>
  <c r="EE10" i="1"/>
  <c r="ED10" i="1"/>
  <c r="EC10" i="1"/>
  <c r="EB10" i="1"/>
  <c r="EA10" i="1"/>
  <c r="DZ10" i="1"/>
  <c r="DY10" i="1"/>
  <c r="DX10" i="1"/>
  <c r="EJ9" i="1"/>
  <c r="EI9" i="1"/>
  <c r="EH9" i="1"/>
  <c r="EG9" i="1"/>
  <c r="EF9" i="1"/>
  <c r="EE9" i="1"/>
  <c r="ED9" i="1"/>
  <c r="EC9" i="1"/>
  <c r="EB9" i="1"/>
  <c r="EA9" i="1"/>
  <c r="DZ9" i="1"/>
  <c r="DY9" i="1"/>
  <c r="DX9" i="1"/>
  <c r="EJ8" i="1"/>
  <c r="EI8" i="1"/>
  <c r="EH8" i="1"/>
  <c r="EG8" i="1"/>
  <c r="EF8" i="1"/>
  <c r="EE8" i="1"/>
  <c r="ED8" i="1"/>
  <c r="EC8" i="1"/>
  <c r="EB8" i="1"/>
  <c r="EA8" i="1"/>
  <c r="DZ8" i="1"/>
  <c r="DY8" i="1"/>
  <c r="DX8" i="1"/>
  <c r="EJ7" i="1"/>
  <c r="EI7" i="1"/>
  <c r="EH7" i="1"/>
  <c r="EG7" i="1"/>
  <c r="EF7" i="1"/>
  <c r="EE7" i="1"/>
  <c r="ED7" i="1"/>
  <c r="EC7" i="1"/>
  <c r="EB7" i="1"/>
  <c r="EA7" i="1"/>
  <c r="DZ7" i="1"/>
  <c r="DY7" i="1"/>
  <c r="DX7" i="1"/>
  <c r="EJ6" i="1"/>
  <c r="EI6" i="1"/>
  <c r="EH6" i="1"/>
  <c r="EG6" i="1"/>
  <c r="EF6" i="1"/>
  <c r="EE6" i="1"/>
  <c r="ED6" i="1"/>
  <c r="EC6" i="1"/>
  <c r="EB6" i="1"/>
  <c r="EA6" i="1"/>
  <c r="DZ6" i="1"/>
  <c r="DY6" i="1"/>
  <c r="DX6" i="1"/>
  <c r="EJ5" i="1"/>
  <c r="EI5" i="1"/>
  <c r="EH5" i="1"/>
  <c r="EG5" i="1"/>
  <c r="EF5" i="1"/>
  <c r="EE5" i="1"/>
  <c r="ED5" i="1"/>
  <c r="EC5" i="1"/>
  <c r="EB5" i="1"/>
  <c r="EA5" i="1"/>
  <c r="DZ5" i="1"/>
  <c r="DY5" i="1"/>
  <c r="DX5" i="1"/>
  <c r="EJ4" i="1"/>
  <c r="EI4" i="1"/>
  <c r="EH4" i="1"/>
  <c r="EG4" i="1"/>
  <c r="EF4" i="1"/>
  <c r="EE4" i="1"/>
  <c r="ED4" i="1"/>
  <c r="EC4" i="1"/>
  <c r="EB4" i="1"/>
  <c r="EA4" i="1"/>
  <c r="DZ4" i="1"/>
  <c r="DY4" i="1"/>
  <c r="DX4" i="1"/>
  <c r="EJ3" i="1"/>
  <c r="EI3" i="1"/>
  <c r="EH3" i="1"/>
  <c r="EG3" i="1"/>
  <c r="EF3" i="1"/>
  <c r="EE3" i="1"/>
  <c r="ED3" i="1"/>
  <c r="EC3" i="1"/>
  <c r="EB3" i="1"/>
  <c r="EA3" i="1"/>
  <c r="DZ3" i="1"/>
  <c r="DY3" i="1"/>
  <c r="DX3" i="1"/>
  <c r="DE3" i="1"/>
  <c r="DD3" i="1"/>
  <c r="DC3" i="1"/>
  <c r="DB3" i="1"/>
  <c r="DA3" i="1"/>
  <c r="CZ3" i="1"/>
  <c r="CY3" i="1"/>
  <c r="CX3" i="1"/>
  <c r="CW3" i="1"/>
  <c r="CV3" i="1"/>
  <c r="CU3" i="1"/>
  <c r="CT3" i="1"/>
  <c r="CS3" i="1"/>
  <c r="DE697" i="1"/>
  <c r="DD697" i="1"/>
  <c r="DC697" i="1"/>
  <c r="DB697" i="1"/>
  <c r="DA697" i="1"/>
  <c r="CZ697" i="1"/>
  <c r="CY697" i="1"/>
  <c r="CX697" i="1"/>
  <c r="CW697" i="1"/>
  <c r="CV697" i="1"/>
  <c r="CU697" i="1"/>
  <c r="CT697" i="1"/>
  <c r="CS697" i="1"/>
  <c r="DE696" i="1"/>
  <c r="DD696" i="1"/>
  <c r="DC696" i="1"/>
  <c r="DB696" i="1"/>
  <c r="DA696" i="1"/>
  <c r="CZ696" i="1"/>
  <c r="CY696" i="1"/>
  <c r="CX696" i="1"/>
  <c r="CW696" i="1"/>
  <c r="CV696" i="1"/>
  <c r="CU696" i="1"/>
  <c r="CT696" i="1"/>
  <c r="CS696" i="1"/>
  <c r="DE695" i="1"/>
  <c r="DD695" i="1"/>
  <c r="DC695" i="1"/>
  <c r="DB695" i="1"/>
  <c r="DA695" i="1"/>
  <c r="CZ695" i="1"/>
  <c r="CY695" i="1"/>
  <c r="CX695" i="1"/>
  <c r="CW695" i="1"/>
  <c r="CV695" i="1"/>
  <c r="CU695" i="1"/>
  <c r="CT695" i="1"/>
  <c r="CS695" i="1"/>
  <c r="DE694" i="1"/>
  <c r="DD694" i="1"/>
  <c r="DC694" i="1"/>
  <c r="DB694" i="1"/>
  <c r="DA694" i="1"/>
  <c r="CZ694" i="1"/>
  <c r="CY694" i="1"/>
  <c r="CX694" i="1"/>
  <c r="CW694" i="1"/>
  <c r="CV694" i="1"/>
  <c r="CU694" i="1"/>
  <c r="CT694" i="1"/>
  <c r="CS694" i="1"/>
  <c r="DE693" i="1"/>
  <c r="DD693" i="1"/>
  <c r="DC693" i="1"/>
  <c r="DB693" i="1"/>
  <c r="DA693" i="1"/>
  <c r="CZ693" i="1"/>
  <c r="CY693" i="1"/>
  <c r="CX693" i="1"/>
  <c r="CW693" i="1"/>
  <c r="CV693" i="1"/>
  <c r="CU693" i="1"/>
  <c r="CT693" i="1"/>
  <c r="CS693" i="1"/>
  <c r="DE692" i="1"/>
  <c r="DD692" i="1"/>
  <c r="DC692" i="1"/>
  <c r="DB692" i="1"/>
  <c r="DA692" i="1"/>
  <c r="CZ692" i="1"/>
  <c r="CY692" i="1"/>
  <c r="CX692" i="1"/>
  <c r="CW692" i="1"/>
  <c r="CV692" i="1"/>
  <c r="CU692" i="1"/>
  <c r="CT692" i="1"/>
  <c r="CS692" i="1"/>
  <c r="DE691" i="1"/>
  <c r="DD691" i="1"/>
  <c r="DC691" i="1"/>
  <c r="DB691" i="1"/>
  <c r="DA691" i="1"/>
  <c r="CZ691" i="1"/>
  <c r="CY691" i="1"/>
  <c r="CX691" i="1"/>
  <c r="CW691" i="1"/>
  <c r="CV691" i="1"/>
  <c r="CU691" i="1"/>
  <c r="CT691" i="1"/>
  <c r="CS691" i="1"/>
  <c r="DE690" i="1"/>
  <c r="DD690" i="1"/>
  <c r="DC690" i="1"/>
  <c r="DB690" i="1"/>
  <c r="DA690" i="1"/>
  <c r="CZ690" i="1"/>
  <c r="CY690" i="1"/>
  <c r="CX690" i="1"/>
  <c r="CW690" i="1"/>
  <c r="CV690" i="1"/>
  <c r="CU690" i="1"/>
  <c r="CT690" i="1"/>
  <c r="CS690" i="1"/>
  <c r="DE689" i="1"/>
  <c r="DD689" i="1"/>
  <c r="DC689" i="1"/>
  <c r="DB689" i="1"/>
  <c r="DA689" i="1"/>
  <c r="CZ689" i="1"/>
  <c r="CY689" i="1"/>
  <c r="CX689" i="1"/>
  <c r="CW689" i="1"/>
  <c r="CV689" i="1"/>
  <c r="CU689" i="1"/>
  <c r="CT689" i="1"/>
  <c r="CS689" i="1"/>
  <c r="DE688" i="1"/>
  <c r="DD688" i="1"/>
  <c r="DC688" i="1"/>
  <c r="DB688" i="1"/>
  <c r="DA688" i="1"/>
  <c r="CZ688" i="1"/>
  <c r="CY688" i="1"/>
  <c r="CX688" i="1"/>
  <c r="CW688" i="1"/>
  <c r="CV688" i="1"/>
  <c r="CU688" i="1"/>
  <c r="CT688" i="1"/>
  <c r="CS688" i="1"/>
  <c r="DE687" i="1"/>
  <c r="DD687" i="1"/>
  <c r="DC687" i="1"/>
  <c r="DB687" i="1"/>
  <c r="DA687" i="1"/>
  <c r="CZ687" i="1"/>
  <c r="CY687" i="1"/>
  <c r="CX687" i="1"/>
  <c r="CW687" i="1"/>
  <c r="CV687" i="1"/>
  <c r="CU687" i="1"/>
  <c r="CT687" i="1"/>
  <c r="CS687" i="1"/>
  <c r="DE686" i="1"/>
  <c r="DD686" i="1"/>
  <c r="DC686" i="1"/>
  <c r="DB686" i="1"/>
  <c r="DA686" i="1"/>
  <c r="CZ686" i="1"/>
  <c r="CY686" i="1"/>
  <c r="CX686" i="1"/>
  <c r="CW686" i="1"/>
  <c r="CV686" i="1"/>
  <c r="CU686" i="1"/>
  <c r="CT686" i="1"/>
  <c r="CS686" i="1"/>
  <c r="DE685" i="1"/>
  <c r="DD685" i="1"/>
  <c r="DC685" i="1"/>
  <c r="DB685" i="1"/>
  <c r="DA685" i="1"/>
  <c r="CZ685" i="1"/>
  <c r="CY685" i="1"/>
  <c r="CX685" i="1"/>
  <c r="CW685" i="1"/>
  <c r="CV685" i="1"/>
  <c r="CU685" i="1"/>
  <c r="CT685" i="1"/>
  <c r="CS685" i="1"/>
  <c r="DE684" i="1"/>
  <c r="DD684" i="1"/>
  <c r="DC684" i="1"/>
  <c r="DB684" i="1"/>
  <c r="DA684" i="1"/>
  <c r="CZ684" i="1"/>
  <c r="CY684" i="1"/>
  <c r="CX684" i="1"/>
  <c r="CW684" i="1"/>
  <c r="CV684" i="1"/>
  <c r="CU684" i="1"/>
  <c r="CT684" i="1"/>
  <c r="CS684" i="1"/>
  <c r="DE683" i="1"/>
  <c r="DD683" i="1"/>
  <c r="DC683" i="1"/>
  <c r="DB683" i="1"/>
  <c r="DA683" i="1"/>
  <c r="CZ683" i="1"/>
  <c r="CY683" i="1"/>
  <c r="CX683" i="1"/>
  <c r="CW683" i="1"/>
  <c r="CV683" i="1"/>
  <c r="CU683" i="1"/>
  <c r="CT683" i="1"/>
  <c r="CS683" i="1"/>
  <c r="DE682" i="1"/>
  <c r="DD682" i="1"/>
  <c r="DC682" i="1"/>
  <c r="DB682" i="1"/>
  <c r="DA682" i="1"/>
  <c r="CZ682" i="1"/>
  <c r="CY682" i="1"/>
  <c r="CX682" i="1"/>
  <c r="CW682" i="1"/>
  <c r="CV682" i="1"/>
  <c r="CU682" i="1"/>
  <c r="CT682" i="1"/>
  <c r="CS682" i="1"/>
  <c r="DE681" i="1"/>
  <c r="DD681" i="1"/>
  <c r="DC681" i="1"/>
  <c r="DB681" i="1"/>
  <c r="DA681" i="1"/>
  <c r="CZ681" i="1"/>
  <c r="CY681" i="1"/>
  <c r="CX681" i="1"/>
  <c r="CW681" i="1"/>
  <c r="CV681" i="1"/>
  <c r="CU681" i="1"/>
  <c r="CT681" i="1"/>
  <c r="CS681" i="1"/>
  <c r="DE680" i="1"/>
  <c r="DD680" i="1"/>
  <c r="DC680" i="1"/>
  <c r="DB680" i="1"/>
  <c r="DA680" i="1"/>
  <c r="CZ680" i="1"/>
  <c r="CY680" i="1"/>
  <c r="CX680" i="1"/>
  <c r="CW680" i="1"/>
  <c r="CV680" i="1"/>
  <c r="CU680" i="1"/>
  <c r="CT680" i="1"/>
  <c r="CS680" i="1"/>
  <c r="DE679" i="1"/>
  <c r="DD679" i="1"/>
  <c r="DC679" i="1"/>
  <c r="DB679" i="1"/>
  <c r="DA679" i="1"/>
  <c r="CZ679" i="1"/>
  <c r="CY679" i="1"/>
  <c r="CX679" i="1"/>
  <c r="CW679" i="1"/>
  <c r="CV679" i="1"/>
  <c r="CU679" i="1"/>
  <c r="CT679" i="1"/>
  <c r="CS679" i="1"/>
  <c r="DE678" i="1"/>
  <c r="DD678" i="1"/>
  <c r="DC678" i="1"/>
  <c r="DB678" i="1"/>
  <c r="DA678" i="1"/>
  <c r="CZ678" i="1"/>
  <c r="CY678" i="1"/>
  <c r="CX678" i="1"/>
  <c r="CW678" i="1"/>
  <c r="CV678" i="1"/>
  <c r="CU678" i="1"/>
  <c r="CT678" i="1"/>
  <c r="CS678" i="1"/>
  <c r="DE677" i="1"/>
  <c r="DD677" i="1"/>
  <c r="DC677" i="1"/>
  <c r="DB677" i="1"/>
  <c r="DA677" i="1"/>
  <c r="CZ677" i="1"/>
  <c r="CY677" i="1"/>
  <c r="CX677" i="1"/>
  <c r="CW677" i="1"/>
  <c r="CV677" i="1"/>
  <c r="CU677" i="1"/>
  <c r="CT677" i="1"/>
  <c r="CS677" i="1"/>
  <c r="DE676" i="1"/>
  <c r="DD676" i="1"/>
  <c r="DC676" i="1"/>
  <c r="DB676" i="1"/>
  <c r="DA676" i="1"/>
  <c r="CZ676" i="1"/>
  <c r="CY676" i="1"/>
  <c r="CX676" i="1"/>
  <c r="CW676" i="1"/>
  <c r="CV676" i="1"/>
  <c r="CU676" i="1"/>
  <c r="CT676" i="1"/>
  <c r="CS676" i="1"/>
  <c r="DE675" i="1"/>
  <c r="DD675" i="1"/>
  <c r="DC675" i="1"/>
  <c r="DB675" i="1"/>
  <c r="DA675" i="1"/>
  <c r="CZ675" i="1"/>
  <c r="CY675" i="1"/>
  <c r="CX675" i="1"/>
  <c r="CW675" i="1"/>
  <c r="CV675" i="1"/>
  <c r="CU675" i="1"/>
  <c r="CT675" i="1"/>
  <c r="CS675" i="1"/>
  <c r="DE674" i="1"/>
  <c r="DD674" i="1"/>
  <c r="DC674" i="1"/>
  <c r="DB674" i="1"/>
  <c r="DA674" i="1"/>
  <c r="CZ674" i="1"/>
  <c r="CY674" i="1"/>
  <c r="CX674" i="1"/>
  <c r="CW674" i="1"/>
  <c r="CV674" i="1"/>
  <c r="CU674" i="1"/>
  <c r="CT674" i="1"/>
  <c r="CS674" i="1"/>
  <c r="DE673" i="1"/>
  <c r="DD673" i="1"/>
  <c r="DC673" i="1"/>
  <c r="DB673" i="1"/>
  <c r="DA673" i="1"/>
  <c r="CZ673" i="1"/>
  <c r="CY673" i="1"/>
  <c r="CX673" i="1"/>
  <c r="CW673" i="1"/>
  <c r="CV673" i="1"/>
  <c r="CU673" i="1"/>
  <c r="CT673" i="1"/>
  <c r="CS673" i="1"/>
  <c r="DE672" i="1"/>
  <c r="DD672" i="1"/>
  <c r="DC672" i="1"/>
  <c r="DB672" i="1"/>
  <c r="DA672" i="1"/>
  <c r="CZ672" i="1"/>
  <c r="CY672" i="1"/>
  <c r="CX672" i="1"/>
  <c r="CW672" i="1"/>
  <c r="CV672" i="1"/>
  <c r="CU672" i="1"/>
  <c r="CT672" i="1"/>
  <c r="CS672" i="1"/>
  <c r="DE671" i="1"/>
  <c r="DD671" i="1"/>
  <c r="DC671" i="1"/>
  <c r="DB671" i="1"/>
  <c r="DA671" i="1"/>
  <c r="CZ671" i="1"/>
  <c r="CY671" i="1"/>
  <c r="CX671" i="1"/>
  <c r="CW671" i="1"/>
  <c r="CV671" i="1"/>
  <c r="CU671" i="1"/>
  <c r="CT671" i="1"/>
  <c r="CS671" i="1"/>
  <c r="DE670" i="1"/>
  <c r="DD670" i="1"/>
  <c r="DC670" i="1"/>
  <c r="DB670" i="1"/>
  <c r="DA670" i="1"/>
  <c r="CZ670" i="1"/>
  <c r="CY670" i="1"/>
  <c r="CX670" i="1"/>
  <c r="CW670" i="1"/>
  <c r="CV670" i="1"/>
  <c r="CU670" i="1"/>
  <c r="CT670" i="1"/>
  <c r="CS670" i="1"/>
  <c r="DE669" i="1"/>
  <c r="DD669" i="1"/>
  <c r="DC669" i="1"/>
  <c r="DB669" i="1"/>
  <c r="DA669" i="1"/>
  <c r="CZ669" i="1"/>
  <c r="CY669" i="1"/>
  <c r="CX669" i="1"/>
  <c r="CW669" i="1"/>
  <c r="CV669" i="1"/>
  <c r="CU669" i="1"/>
  <c r="CT669" i="1"/>
  <c r="CS669" i="1"/>
  <c r="DE668" i="1"/>
  <c r="DD668" i="1"/>
  <c r="DC668" i="1"/>
  <c r="DB668" i="1"/>
  <c r="DA668" i="1"/>
  <c r="CZ668" i="1"/>
  <c r="CY668" i="1"/>
  <c r="CX668" i="1"/>
  <c r="CW668" i="1"/>
  <c r="CV668" i="1"/>
  <c r="CU668" i="1"/>
  <c r="CT668" i="1"/>
  <c r="CS668" i="1"/>
  <c r="DE667" i="1"/>
  <c r="DD667" i="1"/>
  <c r="DC667" i="1"/>
  <c r="DB667" i="1"/>
  <c r="DA667" i="1"/>
  <c r="CZ667" i="1"/>
  <c r="CY667" i="1"/>
  <c r="CX667" i="1"/>
  <c r="CW667" i="1"/>
  <c r="CV667" i="1"/>
  <c r="CU667" i="1"/>
  <c r="CT667" i="1"/>
  <c r="CS667" i="1"/>
  <c r="DE666" i="1"/>
  <c r="DD666" i="1"/>
  <c r="DC666" i="1"/>
  <c r="DB666" i="1"/>
  <c r="DA666" i="1"/>
  <c r="CZ666" i="1"/>
  <c r="CY666" i="1"/>
  <c r="CX666" i="1"/>
  <c r="CW666" i="1"/>
  <c r="CV666" i="1"/>
  <c r="CU666" i="1"/>
  <c r="CT666" i="1"/>
  <c r="CS666" i="1"/>
  <c r="DE665" i="1"/>
  <c r="DD665" i="1"/>
  <c r="DC665" i="1"/>
  <c r="DB665" i="1"/>
  <c r="DA665" i="1"/>
  <c r="CZ665" i="1"/>
  <c r="CY665" i="1"/>
  <c r="CX665" i="1"/>
  <c r="CW665" i="1"/>
  <c r="CV665" i="1"/>
  <c r="CU665" i="1"/>
  <c r="CT665" i="1"/>
  <c r="CS665" i="1"/>
  <c r="DE664" i="1"/>
  <c r="DD664" i="1"/>
  <c r="DC664" i="1"/>
  <c r="DB664" i="1"/>
  <c r="DA664" i="1"/>
  <c r="CZ664" i="1"/>
  <c r="CY664" i="1"/>
  <c r="CX664" i="1"/>
  <c r="CW664" i="1"/>
  <c r="CV664" i="1"/>
  <c r="CU664" i="1"/>
  <c r="CT664" i="1"/>
  <c r="CS664" i="1"/>
  <c r="DE663" i="1"/>
  <c r="DD663" i="1"/>
  <c r="DC663" i="1"/>
  <c r="DB663" i="1"/>
  <c r="DA663" i="1"/>
  <c r="CZ663" i="1"/>
  <c r="CY663" i="1"/>
  <c r="CX663" i="1"/>
  <c r="CW663" i="1"/>
  <c r="CV663" i="1"/>
  <c r="CU663" i="1"/>
  <c r="CT663" i="1"/>
  <c r="CS663" i="1"/>
  <c r="DE662" i="1"/>
  <c r="DD662" i="1"/>
  <c r="DC662" i="1"/>
  <c r="DB662" i="1"/>
  <c r="DA662" i="1"/>
  <c r="CZ662" i="1"/>
  <c r="CY662" i="1"/>
  <c r="CX662" i="1"/>
  <c r="CW662" i="1"/>
  <c r="CV662" i="1"/>
  <c r="CU662" i="1"/>
  <c r="CT662" i="1"/>
  <c r="CS662" i="1"/>
  <c r="DE661" i="1"/>
  <c r="DD661" i="1"/>
  <c r="DC661" i="1"/>
  <c r="DB661" i="1"/>
  <c r="DA661" i="1"/>
  <c r="CZ661" i="1"/>
  <c r="CY661" i="1"/>
  <c r="CX661" i="1"/>
  <c r="CW661" i="1"/>
  <c r="CV661" i="1"/>
  <c r="CU661" i="1"/>
  <c r="CT661" i="1"/>
  <c r="CS661" i="1"/>
  <c r="DE660" i="1"/>
  <c r="DD660" i="1"/>
  <c r="DC660" i="1"/>
  <c r="DB660" i="1"/>
  <c r="DA660" i="1"/>
  <c r="CZ660" i="1"/>
  <c r="CY660" i="1"/>
  <c r="CX660" i="1"/>
  <c r="CW660" i="1"/>
  <c r="CV660" i="1"/>
  <c r="CU660" i="1"/>
  <c r="CT660" i="1"/>
  <c r="CS660" i="1"/>
  <c r="DE659" i="1"/>
  <c r="DD659" i="1"/>
  <c r="DC659" i="1"/>
  <c r="DB659" i="1"/>
  <c r="DA659" i="1"/>
  <c r="CZ659" i="1"/>
  <c r="CY659" i="1"/>
  <c r="CX659" i="1"/>
  <c r="CW659" i="1"/>
  <c r="CV659" i="1"/>
  <c r="CU659" i="1"/>
  <c r="CT659" i="1"/>
  <c r="CS659" i="1"/>
  <c r="DE658" i="1"/>
  <c r="DD658" i="1"/>
  <c r="DC658" i="1"/>
  <c r="DB658" i="1"/>
  <c r="DA658" i="1"/>
  <c r="CZ658" i="1"/>
  <c r="CY658" i="1"/>
  <c r="CX658" i="1"/>
  <c r="CW658" i="1"/>
  <c r="CV658" i="1"/>
  <c r="CU658" i="1"/>
  <c r="CT658" i="1"/>
  <c r="CS658" i="1"/>
  <c r="DE657" i="1"/>
  <c r="DD657" i="1"/>
  <c r="DC657" i="1"/>
  <c r="DB657" i="1"/>
  <c r="DA657" i="1"/>
  <c r="CZ657" i="1"/>
  <c r="CY657" i="1"/>
  <c r="CX657" i="1"/>
  <c r="CW657" i="1"/>
  <c r="CV657" i="1"/>
  <c r="CU657" i="1"/>
  <c r="CT657" i="1"/>
  <c r="CS657" i="1"/>
  <c r="DE656" i="1"/>
  <c r="DD656" i="1"/>
  <c r="DC656" i="1"/>
  <c r="DB656" i="1"/>
  <c r="DA656" i="1"/>
  <c r="CZ656" i="1"/>
  <c r="CY656" i="1"/>
  <c r="CX656" i="1"/>
  <c r="CW656" i="1"/>
  <c r="CV656" i="1"/>
  <c r="CU656" i="1"/>
  <c r="CT656" i="1"/>
  <c r="CS656" i="1"/>
  <c r="DE655" i="1"/>
  <c r="DD655" i="1"/>
  <c r="DC655" i="1"/>
  <c r="DB655" i="1"/>
  <c r="DA655" i="1"/>
  <c r="CZ655" i="1"/>
  <c r="CY655" i="1"/>
  <c r="CX655" i="1"/>
  <c r="CW655" i="1"/>
  <c r="CV655" i="1"/>
  <c r="CU655" i="1"/>
  <c r="CT655" i="1"/>
  <c r="CS655" i="1"/>
  <c r="DE654" i="1"/>
  <c r="DD654" i="1"/>
  <c r="DC654" i="1"/>
  <c r="DB654" i="1"/>
  <c r="DA654" i="1"/>
  <c r="CZ654" i="1"/>
  <c r="CY654" i="1"/>
  <c r="CX654" i="1"/>
  <c r="CW654" i="1"/>
  <c r="CV654" i="1"/>
  <c r="CU654" i="1"/>
  <c r="CT654" i="1"/>
  <c r="CS654" i="1"/>
  <c r="DE653" i="1"/>
  <c r="DD653" i="1"/>
  <c r="DC653" i="1"/>
  <c r="DB653" i="1"/>
  <c r="DA653" i="1"/>
  <c r="CZ653" i="1"/>
  <c r="CY653" i="1"/>
  <c r="CX653" i="1"/>
  <c r="CW653" i="1"/>
  <c r="CV653" i="1"/>
  <c r="CU653" i="1"/>
  <c r="CT653" i="1"/>
  <c r="CS653" i="1"/>
  <c r="DE652" i="1"/>
  <c r="DD652" i="1"/>
  <c r="DC652" i="1"/>
  <c r="DB652" i="1"/>
  <c r="DA652" i="1"/>
  <c r="CZ652" i="1"/>
  <c r="CY652" i="1"/>
  <c r="CX652" i="1"/>
  <c r="CW652" i="1"/>
  <c r="CV652" i="1"/>
  <c r="CU652" i="1"/>
  <c r="CT652" i="1"/>
  <c r="CS652" i="1"/>
  <c r="DE651" i="1"/>
  <c r="DD651" i="1"/>
  <c r="DC651" i="1"/>
  <c r="DB651" i="1"/>
  <c r="DA651" i="1"/>
  <c r="CZ651" i="1"/>
  <c r="CY651" i="1"/>
  <c r="CX651" i="1"/>
  <c r="CW651" i="1"/>
  <c r="CV651" i="1"/>
  <c r="CU651" i="1"/>
  <c r="CT651" i="1"/>
  <c r="CS651" i="1"/>
  <c r="DE650" i="1"/>
  <c r="DD650" i="1"/>
  <c r="DC650" i="1"/>
  <c r="DB650" i="1"/>
  <c r="DA650" i="1"/>
  <c r="CZ650" i="1"/>
  <c r="CY650" i="1"/>
  <c r="CX650" i="1"/>
  <c r="CW650" i="1"/>
  <c r="CV650" i="1"/>
  <c r="CU650" i="1"/>
  <c r="CT650" i="1"/>
  <c r="CS650" i="1"/>
  <c r="DE649" i="1"/>
  <c r="DD649" i="1"/>
  <c r="DC649" i="1"/>
  <c r="DB649" i="1"/>
  <c r="DA649" i="1"/>
  <c r="CZ649" i="1"/>
  <c r="CY649" i="1"/>
  <c r="CX649" i="1"/>
  <c r="CW649" i="1"/>
  <c r="CV649" i="1"/>
  <c r="CU649" i="1"/>
  <c r="CT649" i="1"/>
  <c r="CS649" i="1"/>
  <c r="DE648" i="1"/>
  <c r="DD648" i="1"/>
  <c r="DC648" i="1"/>
  <c r="DB648" i="1"/>
  <c r="DA648" i="1"/>
  <c r="CZ648" i="1"/>
  <c r="CY648" i="1"/>
  <c r="CX648" i="1"/>
  <c r="CW648" i="1"/>
  <c r="CV648" i="1"/>
  <c r="CU648" i="1"/>
  <c r="CT648" i="1"/>
  <c r="CS648" i="1"/>
  <c r="DE647" i="1"/>
  <c r="DD647" i="1"/>
  <c r="DC647" i="1"/>
  <c r="DB647" i="1"/>
  <c r="DA647" i="1"/>
  <c r="CZ647" i="1"/>
  <c r="CY647" i="1"/>
  <c r="CX647" i="1"/>
  <c r="CW647" i="1"/>
  <c r="CV647" i="1"/>
  <c r="CU647" i="1"/>
  <c r="CT647" i="1"/>
  <c r="CS647" i="1"/>
  <c r="DE646" i="1"/>
  <c r="DD646" i="1"/>
  <c r="DC646" i="1"/>
  <c r="DB646" i="1"/>
  <c r="DA646" i="1"/>
  <c r="CZ646" i="1"/>
  <c r="CY646" i="1"/>
  <c r="CX646" i="1"/>
  <c r="CW646" i="1"/>
  <c r="CV646" i="1"/>
  <c r="CU646" i="1"/>
  <c r="CT646" i="1"/>
  <c r="CS646" i="1"/>
  <c r="DE645" i="1"/>
  <c r="DD645" i="1"/>
  <c r="DC645" i="1"/>
  <c r="DB645" i="1"/>
  <c r="DA645" i="1"/>
  <c r="CZ645" i="1"/>
  <c r="CY645" i="1"/>
  <c r="CX645" i="1"/>
  <c r="CW645" i="1"/>
  <c r="CV645" i="1"/>
  <c r="CU645" i="1"/>
  <c r="CT645" i="1"/>
  <c r="CS645" i="1"/>
  <c r="DE644" i="1"/>
  <c r="DD644" i="1"/>
  <c r="DC644" i="1"/>
  <c r="DB644" i="1"/>
  <c r="DA644" i="1"/>
  <c r="CZ644" i="1"/>
  <c r="CY644" i="1"/>
  <c r="CX644" i="1"/>
  <c r="CW644" i="1"/>
  <c r="CV644" i="1"/>
  <c r="CU644" i="1"/>
  <c r="CT644" i="1"/>
  <c r="CS644" i="1"/>
  <c r="DE643" i="1"/>
  <c r="DD643" i="1"/>
  <c r="DC643" i="1"/>
  <c r="DB643" i="1"/>
  <c r="DA643" i="1"/>
  <c r="CZ643" i="1"/>
  <c r="CY643" i="1"/>
  <c r="CX643" i="1"/>
  <c r="CW643" i="1"/>
  <c r="CV643" i="1"/>
  <c r="CU643" i="1"/>
  <c r="CT643" i="1"/>
  <c r="CS643" i="1"/>
  <c r="DE642" i="1"/>
  <c r="DD642" i="1"/>
  <c r="DC642" i="1"/>
  <c r="DB642" i="1"/>
  <c r="DA642" i="1"/>
  <c r="CZ642" i="1"/>
  <c r="CY642" i="1"/>
  <c r="CX642" i="1"/>
  <c r="CW642" i="1"/>
  <c r="CV642" i="1"/>
  <c r="CU642" i="1"/>
  <c r="CT642" i="1"/>
  <c r="CS642" i="1"/>
  <c r="DE641" i="1"/>
  <c r="DD641" i="1"/>
  <c r="DC641" i="1"/>
  <c r="DB641" i="1"/>
  <c r="DA641" i="1"/>
  <c r="CZ641" i="1"/>
  <c r="CY641" i="1"/>
  <c r="CX641" i="1"/>
  <c r="CW641" i="1"/>
  <c r="CV641" i="1"/>
  <c r="CU641" i="1"/>
  <c r="CT641" i="1"/>
  <c r="CS641" i="1"/>
  <c r="DE640" i="1"/>
  <c r="DD640" i="1"/>
  <c r="DC640" i="1"/>
  <c r="DB640" i="1"/>
  <c r="DA640" i="1"/>
  <c r="CZ640" i="1"/>
  <c r="CY640" i="1"/>
  <c r="CX640" i="1"/>
  <c r="CW640" i="1"/>
  <c r="CV640" i="1"/>
  <c r="CU640" i="1"/>
  <c r="CT640" i="1"/>
  <c r="CS640" i="1"/>
  <c r="DE639" i="1"/>
  <c r="DD639" i="1"/>
  <c r="DC639" i="1"/>
  <c r="DB639" i="1"/>
  <c r="DA639" i="1"/>
  <c r="CZ639" i="1"/>
  <c r="CY639" i="1"/>
  <c r="CX639" i="1"/>
  <c r="CW639" i="1"/>
  <c r="CV639" i="1"/>
  <c r="CU639" i="1"/>
  <c r="CT639" i="1"/>
  <c r="CS639" i="1"/>
  <c r="DE638" i="1"/>
  <c r="DD638" i="1"/>
  <c r="DC638" i="1"/>
  <c r="DB638" i="1"/>
  <c r="DA638" i="1"/>
  <c r="CZ638" i="1"/>
  <c r="CY638" i="1"/>
  <c r="CX638" i="1"/>
  <c r="CW638" i="1"/>
  <c r="CV638" i="1"/>
  <c r="CU638" i="1"/>
  <c r="CT638" i="1"/>
  <c r="CS638" i="1"/>
  <c r="DE637" i="1"/>
  <c r="DD637" i="1"/>
  <c r="DC637" i="1"/>
  <c r="DB637" i="1"/>
  <c r="DA637" i="1"/>
  <c r="CZ637" i="1"/>
  <c r="CY637" i="1"/>
  <c r="CX637" i="1"/>
  <c r="CW637" i="1"/>
  <c r="CV637" i="1"/>
  <c r="CU637" i="1"/>
  <c r="CT637" i="1"/>
  <c r="CS637" i="1"/>
  <c r="DE636" i="1"/>
  <c r="DD636" i="1"/>
  <c r="DC636" i="1"/>
  <c r="DB636" i="1"/>
  <c r="DA636" i="1"/>
  <c r="CZ636" i="1"/>
  <c r="CY636" i="1"/>
  <c r="CX636" i="1"/>
  <c r="CW636" i="1"/>
  <c r="CV636" i="1"/>
  <c r="CU636" i="1"/>
  <c r="CT636" i="1"/>
  <c r="CS636" i="1"/>
  <c r="DE635" i="1"/>
  <c r="DD635" i="1"/>
  <c r="DC635" i="1"/>
  <c r="DB635" i="1"/>
  <c r="DA635" i="1"/>
  <c r="CZ635" i="1"/>
  <c r="CY635" i="1"/>
  <c r="CX635" i="1"/>
  <c r="CW635" i="1"/>
  <c r="CV635" i="1"/>
  <c r="CU635" i="1"/>
  <c r="CT635" i="1"/>
  <c r="CS635" i="1"/>
  <c r="DE634" i="1"/>
  <c r="DD634" i="1"/>
  <c r="DC634" i="1"/>
  <c r="DB634" i="1"/>
  <c r="DA634" i="1"/>
  <c r="CZ634" i="1"/>
  <c r="CY634" i="1"/>
  <c r="CX634" i="1"/>
  <c r="CW634" i="1"/>
  <c r="CV634" i="1"/>
  <c r="CU634" i="1"/>
  <c r="CT634" i="1"/>
  <c r="CS634" i="1"/>
  <c r="DE633" i="1"/>
  <c r="DD633" i="1"/>
  <c r="DC633" i="1"/>
  <c r="DB633" i="1"/>
  <c r="DA633" i="1"/>
  <c r="CZ633" i="1"/>
  <c r="CY633" i="1"/>
  <c r="CX633" i="1"/>
  <c r="CW633" i="1"/>
  <c r="CV633" i="1"/>
  <c r="CU633" i="1"/>
  <c r="CT633" i="1"/>
  <c r="CS633" i="1"/>
  <c r="DE632" i="1"/>
  <c r="DD632" i="1"/>
  <c r="DC632" i="1"/>
  <c r="DB632" i="1"/>
  <c r="DA632" i="1"/>
  <c r="CZ632" i="1"/>
  <c r="CY632" i="1"/>
  <c r="CX632" i="1"/>
  <c r="CW632" i="1"/>
  <c r="CV632" i="1"/>
  <c r="CU632" i="1"/>
  <c r="CT632" i="1"/>
  <c r="CS632" i="1"/>
  <c r="DE631" i="1"/>
  <c r="DD631" i="1"/>
  <c r="DC631" i="1"/>
  <c r="DB631" i="1"/>
  <c r="DA631" i="1"/>
  <c r="CZ631" i="1"/>
  <c r="CY631" i="1"/>
  <c r="CX631" i="1"/>
  <c r="CW631" i="1"/>
  <c r="CV631" i="1"/>
  <c r="CU631" i="1"/>
  <c r="CT631" i="1"/>
  <c r="CS631" i="1"/>
  <c r="DE630" i="1"/>
  <c r="DD630" i="1"/>
  <c r="DC630" i="1"/>
  <c r="DB630" i="1"/>
  <c r="DA630" i="1"/>
  <c r="CZ630" i="1"/>
  <c r="CY630" i="1"/>
  <c r="CX630" i="1"/>
  <c r="CW630" i="1"/>
  <c r="CV630" i="1"/>
  <c r="CU630" i="1"/>
  <c r="CT630" i="1"/>
  <c r="CS630" i="1"/>
  <c r="DE629" i="1"/>
  <c r="DD629" i="1"/>
  <c r="DC629" i="1"/>
  <c r="DB629" i="1"/>
  <c r="DA629" i="1"/>
  <c r="CZ629" i="1"/>
  <c r="CY629" i="1"/>
  <c r="CX629" i="1"/>
  <c r="CW629" i="1"/>
  <c r="CV629" i="1"/>
  <c r="CU629" i="1"/>
  <c r="CT629" i="1"/>
  <c r="CS629" i="1"/>
  <c r="DE628" i="1"/>
  <c r="DD628" i="1"/>
  <c r="DC628" i="1"/>
  <c r="DB628" i="1"/>
  <c r="DA628" i="1"/>
  <c r="CZ628" i="1"/>
  <c r="CY628" i="1"/>
  <c r="CX628" i="1"/>
  <c r="CW628" i="1"/>
  <c r="CV628" i="1"/>
  <c r="CU628" i="1"/>
  <c r="CT628" i="1"/>
  <c r="CS628" i="1"/>
  <c r="DE627" i="1"/>
  <c r="DD627" i="1"/>
  <c r="DC627" i="1"/>
  <c r="DB627" i="1"/>
  <c r="DA627" i="1"/>
  <c r="CZ627" i="1"/>
  <c r="CY627" i="1"/>
  <c r="CX627" i="1"/>
  <c r="CW627" i="1"/>
  <c r="CV627" i="1"/>
  <c r="CU627" i="1"/>
  <c r="CT627" i="1"/>
  <c r="CS627" i="1"/>
  <c r="DE626" i="1"/>
  <c r="DD626" i="1"/>
  <c r="DC626" i="1"/>
  <c r="DB626" i="1"/>
  <c r="DA626" i="1"/>
  <c r="CZ626" i="1"/>
  <c r="CY626" i="1"/>
  <c r="CX626" i="1"/>
  <c r="CW626" i="1"/>
  <c r="CV626" i="1"/>
  <c r="CU626" i="1"/>
  <c r="CT626" i="1"/>
  <c r="CS626" i="1"/>
  <c r="DE625" i="1"/>
  <c r="DD625" i="1"/>
  <c r="DC625" i="1"/>
  <c r="DB625" i="1"/>
  <c r="DA625" i="1"/>
  <c r="CZ625" i="1"/>
  <c r="CY625" i="1"/>
  <c r="CX625" i="1"/>
  <c r="CW625" i="1"/>
  <c r="CV625" i="1"/>
  <c r="CU625" i="1"/>
  <c r="CT625" i="1"/>
  <c r="CS625" i="1"/>
  <c r="DE624" i="1"/>
  <c r="DD624" i="1"/>
  <c r="DC624" i="1"/>
  <c r="DB624" i="1"/>
  <c r="DA624" i="1"/>
  <c r="CZ624" i="1"/>
  <c r="CY624" i="1"/>
  <c r="CX624" i="1"/>
  <c r="CW624" i="1"/>
  <c r="CV624" i="1"/>
  <c r="CU624" i="1"/>
  <c r="CT624" i="1"/>
  <c r="CS624" i="1"/>
  <c r="DE623" i="1"/>
  <c r="DD623" i="1"/>
  <c r="DC623" i="1"/>
  <c r="DB623" i="1"/>
  <c r="DA623" i="1"/>
  <c r="CZ623" i="1"/>
  <c r="CY623" i="1"/>
  <c r="CX623" i="1"/>
  <c r="CW623" i="1"/>
  <c r="CV623" i="1"/>
  <c r="CU623" i="1"/>
  <c r="CT623" i="1"/>
  <c r="CS623" i="1"/>
  <c r="DE622" i="1"/>
  <c r="DD622" i="1"/>
  <c r="DC622" i="1"/>
  <c r="DB622" i="1"/>
  <c r="DA622" i="1"/>
  <c r="CZ622" i="1"/>
  <c r="CY622" i="1"/>
  <c r="CX622" i="1"/>
  <c r="CW622" i="1"/>
  <c r="CV622" i="1"/>
  <c r="CU622" i="1"/>
  <c r="CT622" i="1"/>
  <c r="CS622" i="1"/>
  <c r="DE621" i="1"/>
  <c r="DD621" i="1"/>
  <c r="DC621" i="1"/>
  <c r="DB621" i="1"/>
  <c r="DA621" i="1"/>
  <c r="CZ621" i="1"/>
  <c r="CY621" i="1"/>
  <c r="CX621" i="1"/>
  <c r="CW621" i="1"/>
  <c r="CV621" i="1"/>
  <c r="CU621" i="1"/>
  <c r="CT621" i="1"/>
  <c r="CS621" i="1"/>
  <c r="DE620" i="1"/>
  <c r="DD620" i="1"/>
  <c r="DC620" i="1"/>
  <c r="DB620" i="1"/>
  <c r="DA620" i="1"/>
  <c r="CZ620" i="1"/>
  <c r="CY620" i="1"/>
  <c r="CX620" i="1"/>
  <c r="CW620" i="1"/>
  <c r="CV620" i="1"/>
  <c r="CU620" i="1"/>
  <c r="CT620" i="1"/>
  <c r="CS620" i="1"/>
  <c r="DE619" i="1"/>
  <c r="DD619" i="1"/>
  <c r="DC619" i="1"/>
  <c r="DB619" i="1"/>
  <c r="DA619" i="1"/>
  <c r="CZ619" i="1"/>
  <c r="CY619" i="1"/>
  <c r="CX619" i="1"/>
  <c r="CW619" i="1"/>
  <c r="CV619" i="1"/>
  <c r="CU619" i="1"/>
  <c r="CT619" i="1"/>
  <c r="CS619" i="1"/>
  <c r="DE618" i="1"/>
  <c r="DD618" i="1"/>
  <c r="DC618" i="1"/>
  <c r="DB618" i="1"/>
  <c r="DA618" i="1"/>
  <c r="CZ618" i="1"/>
  <c r="CY618" i="1"/>
  <c r="CX618" i="1"/>
  <c r="CW618" i="1"/>
  <c r="CV618" i="1"/>
  <c r="CU618" i="1"/>
  <c r="CT618" i="1"/>
  <c r="CS618" i="1"/>
  <c r="DE617" i="1"/>
  <c r="DD617" i="1"/>
  <c r="DC617" i="1"/>
  <c r="DB617" i="1"/>
  <c r="DA617" i="1"/>
  <c r="CZ617" i="1"/>
  <c r="CY617" i="1"/>
  <c r="CX617" i="1"/>
  <c r="CW617" i="1"/>
  <c r="CV617" i="1"/>
  <c r="CU617" i="1"/>
  <c r="CT617" i="1"/>
  <c r="CS617" i="1"/>
  <c r="DE616" i="1"/>
  <c r="DD616" i="1"/>
  <c r="DC616" i="1"/>
  <c r="DB616" i="1"/>
  <c r="DA616" i="1"/>
  <c r="CZ616" i="1"/>
  <c r="CY616" i="1"/>
  <c r="CX616" i="1"/>
  <c r="CW616" i="1"/>
  <c r="CV616" i="1"/>
  <c r="CU616" i="1"/>
  <c r="CT616" i="1"/>
  <c r="CS616" i="1"/>
  <c r="DE615" i="1"/>
  <c r="DD615" i="1"/>
  <c r="DC615" i="1"/>
  <c r="DB615" i="1"/>
  <c r="DA615" i="1"/>
  <c r="CZ615" i="1"/>
  <c r="CY615" i="1"/>
  <c r="CX615" i="1"/>
  <c r="CW615" i="1"/>
  <c r="CV615" i="1"/>
  <c r="CU615" i="1"/>
  <c r="CT615" i="1"/>
  <c r="CS615" i="1"/>
  <c r="DE614" i="1"/>
  <c r="DD614" i="1"/>
  <c r="DC614" i="1"/>
  <c r="DB614" i="1"/>
  <c r="DA614" i="1"/>
  <c r="CZ614" i="1"/>
  <c r="CY614" i="1"/>
  <c r="CX614" i="1"/>
  <c r="CW614" i="1"/>
  <c r="CV614" i="1"/>
  <c r="CU614" i="1"/>
  <c r="CT614" i="1"/>
  <c r="CS614" i="1"/>
  <c r="DE613" i="1"/>
  <c r="DD613" i="1"/>
  <c r="DC613" i="1"/>
  <c r="DB613" i="1"/>
  <c r="DA613" i="1"/>
  <c r="CZ613" i="1"/>
  <c r="CY613" i="1"/>
  <c r="CX613" i="1"/>
  <c r="CW613" i="1"/>
  <c r="CV613" i="1"/>
  <c r="CU613" i="1"/>
  <c r="CT613" i="1"/>
  <c r="CS613" i="1"/>
  <c r="DE612" i="1"/>
  <c r="DD612" i="1"/>
  <c r="DC612" i="1"/>
  <c r="DB612" i="1"/>
  <c r="DA612" i="1"/>
  <c r="CZ612" i="1"/>
  <c r="CY612" i="1"/>
  <c r="CX612" i="1"/>
  <c r="CW612" i="1"/>
  <c r="CV612" i="1"/>
  <c r="CU612" i="1"/>
  <c r="CT612" i="1"/>
  <c r="CS612" i="1"/>
  <c r="DE611" i="1"/>
  <c r="DD611" i="1"/>
  <c r="DC611" i="1"/>
  <c r="DB611" i="1"/>
  <c r="DA611" i="1"/>
  <c r="CZ611" i="1"/>
  <c r="CY611" i="1"/>
  <c r="CX611" i="1"/>
  <c r="CW611" i="1"/>
  <c r="CV611" i="1"/>
  <c r="CU611" i="1"/>
  <c r="CT611" i="1"/>
  <c r="CS611" i="1"/>
  <c r="DE610" i="1"/>
  <c r="DD610" i="1"/>
  <c r="DC610" i="1"/>
  <c r="DB610" i="1"/>
  <c r="DA610" i="1"/>
  <c r="CZ610" i="1"/>
  <c r="CY610" i="1"/>
  <c r="CX610" i="1"/>
  <c r="CW610" i="1"/>
  <c r="CV610" i="1"/>
  <c r="CU610" i="1"/>
  <c r="CT610" i="1"/>
  <c r="CS610" i="1"/>
  <c r="DE609" i="1"/>
  <c r="DD609" i="1"/>
  <c r="DC609" i="1"/>
  <c r="DB609" i="1"/>
  <c r="DA609" i="1"/>
  <c r="CZ609" i="1"/>
  <c r="CY609" i="1"/>
  <c r="CX609" i="1"/>
  <c r="CW609" i="1"/>
  <c r="CV609" i="1"/>
  <c r="CU609" i="1"/>
  <c r="CT609" i="1"/>
  <c r="CS609" i="1"/>
  <c r="DE608" i="1"/>
  <c r="DD608" i="1"/>
  <c r="DC608" i="1"/>
  <c r="DB608" i="1"/>
  <c r="DA608" i="1"/>
  <c r="CZ608" i="1"/>
  <c r="CY608" i="1"/>
  <c r="CX608" i="1"/>
  <c r="CW608" i="1"/>
  <c r="CV608" i="1"/>
  <c r="CU608" i="1"/>
  <c r="CT608" i="1"/>
  <c r="CS608" i="1"/>
  <c r="DE607" i="1"/>
  <c r="DD607" i="1"/>
  <c r="DC607" i="1"/>
  <c r="DB607" i="1"/>
  <c r="DA607" i="1"/>
  <c r="CZ607" i="1"/>
  <c r="CY607" i="1"/>
  <c r="CX607" i="1"/>
  <c r="CW607" i="1"/>
  <c r="CV607" i="1"/>
  <c r="CU607" i="1"/>
  <c r="CT607" i="1"/>
  <c r="CS607" i="1"/>
  <c r="DE606" i="1"/>
  <c r="DD606" i="1"/>
  <c r="DC606" i="1"/>
  <c r="DB606" i="1"/>
  <c r="DA606" i="1"/>
  <c r="CZ606" i="1"/>
  <c r="CY606" i="1"/>
  <c r="CX606" i="1"/>
  <c r="CW606" i="1"/>
  <c r="CV606" i="1"/>
  <c r="CU606" i="1"/>
  <c r="CT606" i="1"/>
  <c r="CS606" i="1"/>
  <c r="DE605" i="1"/>
  <c r="DD605" i="1"/>
  <c r="DC605" i="1"/>
  <c r="DB605" i="1"/>
  <c r="DA605" i="1"/>
  <c r="CZ605" i="1"/>
  <c r="CY605" i="1"/>
  <c r="CX605" i="1"/>
  <c r="CW605" i="1"/>
  <c r="CV605" i="1"/>
  <c r="CU605" i="1"/>
  <c r="CT605" i="1"/>
  <c r="CS605" i="1"/>
  <c r="DE604" i="1"/>
  <c r="DD604" i="1"/>
  <c r="DC604" i="1"/>
  <c r="DB604" i="1"/>
  <c r="DA604" i="1"/>
  <c r="CZ604" i="1"/>
  <c r="CY604" i="1"/>
  <c r="CX604" i="1"/>
  <c r="CW604" i="1"/>
  <c r="CV604" i="1"/>
  <c r="CU604" i="1"/>
  <c r="CT604" i="1"/>
  <c r="CS604" i="1"/>
  <c r="DE603" i="1"/>
  <c r="DD603" i="1"/>
  <c r="DC603" i="1"/>
  <c r="DB603" i="1"/>
  <c r="DA603" i="1"/>
  <c r="CZ603" i="1"/>
  <c r="CY603" i="1"/>
  <c r="CX603" i="1"/>
  <c r="CW603" i="1"/>
  <c r="CV603" i="1"/>
  <c r="CU603" i="1"/>
  <c r="CT603" i="1"/>
  <c r="CS603" i="1"/>
  <c r="DE602" i="1"/>
  <c r="DD602" i="1"/>
  <c r="DC602" i="1"/>
  <c r="DB602" i="1"/>
  <c r="DA602" i="1"/>
  <c r="CZ602" i="1"/>
  <c r="CY602" i="1"/>
  <c r="CX602" i="1"/>
  <c r="CW602" i="1"/>
  <c r="CV602" i="1"/>
  <c r="CU602" i="1"/>
  <c r="CT602" i="1"/>
  <c r="CS602" i="1"/>
  <c r="DE601" i="1"/>
  <c r="DD601" i="1"/>
  <c r="DC601" i="1"/>
  <c r="DB601" i="1"/>
  <c r="DA601" i="1"/>
  <c r="CZ601" i="1"/>
  <c r="CY601" i="1"/>
  <c r="CX601" i="1"/>
  <c r="CW601" i="1"/>
  <c r="CV601" i="1"/>
  <c r="CU601" i="1"/>
  <c r="CT601" i="1"/>
  <c r="CS601" i="1"/>
  <c r="DE600" i="1"/>
  <c r="DD600" i="1"/>
  <c r="DC600" i="1"/>
  <c r="DB600" i="1"/>
  <c r="DA600" i="1"/>
  <c r="CZ600" i="1"/>
  <c r="CY600" i="1"/>
  <c r="CX600" i="1"/>
  <c r="CW600" i="1"/>
  <c r="CV600" i="1"/>
  <c r="CU600" i="1"/>
  <c r="CT600" i="1"/>
  <c r="CS600" i="1"/>
  <c r="DE599" i="1"/>
  <c r="DD599" i="1"/>
  <c r="DC599" i="1"/>
  <c r="DB599" i="1"/>
  <c r="DA599" i="1"/>
  <c r="CZ599" i="1"/>
  <c r="CY599" i="1"/>
  <c r="CX599" i="1"/>
  <c r="CW599" i="1"/>
  <c r="CV599" i="1"/>
  <c r="CU599" i="1"/>
  <c r="CT599" i="1"/>
  <c r="CS599" i="1"/>
  <c r="DE598" i="1"/>
  <c r="DD598" i="1"/>
  <c r="DC598" i="1"/>
  <c r="DB598" i="1"/>
  <c r="DA598" i="1"/>
  <c r="CZ598" i="1"/>
  <c r="CY598" i="1"/>
  <c r="CX598" i="1"/>
  <c r="CW598" i="1"/>
  <c r="CV598" i="1"/>
  <c r="CU598" i="1"/>
  <c r="CT598" i="1"/>
  <c r="CS598" i="1"/>
  <c r="DE597" i="1"/>
  <c r="DD597" i="1"/>
  <c r="DC597" i="1"/>
  <c r="DB597" i="1"/>
  <c r="DA597" i="1"/>
  <c r="CZ597" i="1"/>
  <c r="CY597" i="1"/>
  <c r="CX597" i="1"/>
  <c r="CW597" i="1"/>
  <c r="CV597" i="1"/>
  <c r="CU597" i="1"/>
  <c r="CT597" i="1"/>
  <c r="CS597" i="1"/>
  <c r="DE596" i="1"/>
  <c r="DD596" i="1"/>
  <c r="DC596" i="1"/>
  <c r="DB596" i="1"/>
  <c r="DA596" i="1"/>
  <c r="CZ596" i="1"/>
  <c r="CY596" i="1"/>
  <c r="CX596" i="1"/>
  <c r="CW596" i="1"/>
  <c r="CV596" i="1"/>
  <c r="CU596" i="1"/>
  <c r="CT596" i="1"/>
  <c r="CS596" i="1"/>
  <c r="DE595" i="1"/>
  <c r="DD595" i="1"/>
  <c r="DC595" i="1"/>
  <c r="DB595" i="1"/>
  <c r="DA595" i="1"/>
  <c r="CZ595" i="1"/>
  <c r="CY595" i="1"/>
  <c r="CX595" i="1"/>
  <c r="CW595" i="1"/>
  <c r="CV595" i="1"/>
  <c r="CU595" i="1"/>
  <c r="CT595" i="1"/>
  <c r="CS595" i="1"/>
  <c r="DE594" i="1"/>
  <c r="DD594" i="1"/>
  <c r="DC594" i="1"/>
  <c r="DB594" i="1"/>
  <c r="DA594" i="1"/>
  <c r="CZ594" i="1"/>
  <c r="CY594" i="1"/>
  <c r="CX594" i="1"/>
  <c r="CW594" i="1"/>
  <c r="CV594" i="1"/>
  <c r="CU594" i="1"/>
  <c r="CT594" i="1"/>
  <c r="CS594" i="1"/>
  <c r="DE593" i="1"/>
  <c r="DD593" i="1"/>
  <c r="DC593" i="1"/>
  <c r="DB593" i="1"/>
  <c r="DA593" i="1"/>
  <c r="CZ593" i="1"/>
  <c r="CY593" i="1"/>
  <c r="CX593" i="1"/>
  <c r="CW593" i="1"/>
  <c r="CV593" i="1"/>
  <c r="CU593" i="1"/>
  <c r="CT593" i="1"/>
  <c r="CS593" i="1"/>
  <c r="DE592" i="1"/>
  <c r="DD592" i="1"/>
  <c r="DC592" i="1"/>
  <c r="DB592" i="1"/>
  <c r="DA592" i="1"/>
  <c r="CZ592" i="1"/>
  <c r="CY592" i="1"/>
  <c r="CX592" i="1"/>
  <c r="CW592" i="1"/>
  <c r="CV592" i="1"/>
  <c r="CU592" i="1"/>
  <c r="CT592" i="1"/>
  <c r="CS592" i="1"/>
  <c r="DE591" i="1"/>
  <c r="DD591" i="1"/>
  <c r="DC591" i="1"/>
  <c r="DB591" i="1"/>
  <c r="DA591" i="1"/>
  <c r="CZ591" i="1"/>
  <c r="CY591" i="1"/>
  <c r="CX591" i="1"/>
  <c r="CW591" i="1"/>
  <c r="CV591" i="1"/>
  <c r="CU591" i="1"/>
  <c r="CT591" i="1"/>
  <c r="CS591" i="1"/>
  <c r="DE590" i="1"/>
  <c r="DD590" i="1"/>
  <c r="DC590" i="1"/>
  <c r="DB590" i="1"/>
  <c r="DA590" i="1"/>
  <c r="CZ590" i="1"/>
  <c r="CY590" i="1"/>
  <c r="CX590" i="1"/>
  <c r="CW590" i="1"/>
  <c r="CV590" i="1"/>
  <c r="CU590" i="1"/>
  <c r="CT590" i="1"/>
  <c r="CS590" i="1"/>
  <c r="DE589" i="1"/>
  <c r="DD589" i="1"/>
  <c r="DC589" i="1"/>
  <c r="DB589" i="1"/>
  <c r="DA589" i="1"/>
  <c r="CZ589" i="1"/>
  <c r="CY589" i="1"/>
  <c r="CX589" i="1"/>
  <c r="CW589" i="1"/>
  <c r="CV589" i="1"/>
  <c r="CU589" i="1"/>
  <c r="CT589" i="1"/>
  <c r="CS589" i="1"/>
  <c r="DE588" i="1"/>
  <c r="DD588" i="1"/>
  <c r="DC588" i="1"/>
  <c r="DB588" i="1"/>
  <c r="DA588" i="1"/>
  <c r="CZ588" i="1"/>
  <c r="CY588" i="1"/>
  <c r="CX588" i="1"/>
  <c r="CW588" i="1"/>
  <c r="CV588" i="1"/>
  <c r="CU588" i="1"/>
  <c r="CT588" i="1"/>
  <c r="CS588" i="1"/>
  <c r="DE587" i="1"/>
  <c r="DD587" i="1"/>
  <c r="DC587" i="1"/>
  <c r="DB587" i="1"/>
  <c r="DA587" i="1"/>
  <c r="CZ587" i="1"/>
  <c r="CY587" i="1"/>
  <c r="CX587" i="1"/>
  <c r="CW587" i="1"/>
  <c r="CV587" i="1"/>
  <c r="CU587" i="1"/>
  <c r="CT587" i="1"/>
  <c r="CS587" i="1"/>
  <c r="DE586" i="1"/>
  <c r="DD586" i="1"/>
  <c r="DC586" i="1"/>
  <c r="DB586" i="1"/>
  <c r="DA586" i="1"/>
  <c r="CZ586" i="1"/>
  <c r="CY586" i="1"/>
  <c r="CX586" i="1"/>
  <c r="CW586" i="1"/>
  <c r="CV586" i="1"/>
  <c r="CU586" i="1"/>
  <c r="CT586" i="1"/>
  <c r="CS586" i="1"/>
  <c r="DE585" i="1"/>
  <c r="DD585" i="1"/>
  <c r="DC585" i="1"/>
  <c r="DB585" i="1"/>
  <c r="DA585" i="1"/>
  <c r="CZ585" i="1"/>
  <c r="CY585" i="1"/>
  <c r="CX585" i="1"/>
  <c r="CW585" i="1"/>
  <c r="CV585" i="1"/>
  <c r="CU585" i="1"/>
  <c r="CT585" i="1"/>
  <c r="CS585" i="1"/>
  <c r="DE584" i="1"/>
  <c r="DD584" i="1"/>
  <c r="DC584" i="1"/>
  <c r="DB584" i="1"/>
  <c r="DA584" i="1"/>
  <c r="CZ584" i="1"/>
  <c r="CY584" i="1"/>
  <c r="CX584" i="1"/>
  <c r="CW584" i="1"/>
  <c r="CV584" i="1"/>
  <c r="CU584" i="1"/>
  <c r="CT584" i="1"/>
  <c r="CS584" i="1"/>
  <c r="DE583" i="1"/>
  <c r="DD583" i="1"/>
  <c r="DC583" i="1"/>
  <c r="DB583" i="1"/>
  <c r="DA583" i="1"/>
  <c r="CZ583" i="1"/>
  <c r="CY583" i="1"/>
  <c r="CX583" i="1"/>
  <c r="CW583" i="1"/>
  <c r="CV583" i="1"/>
  <c r="CU583" i="1"/>
  <c r="CT583" i="1"/>
  <c r="CS583" i="1"/>
  <c r="DE582" i="1"/>
  <c r="DD582" i="1"/>
  <c r="DC582" i="1"/>
  <c r="DB582" i="1"/>
  <c r="DA582" i="1"/>
  <c r="CZ582" i="1"/>
  <c r="CY582" i="1"/>
  <c r="CX582" i="1"/>
  <c r="CW582" i="1"/>
  <c r="CV582" i="1"/>
  <c r="CU582" i="1"/>
  <c r="CT582" i="1"/>
  <c r="CS582" i="1"/>
  <c r="DE581" i="1"/>
  <c r="DD581" i="1"/>
  <c r="DC581" i="1"/>
  <c r="DB581" i="1"/>
  <c r="DA581" i="1"/>
  <c r="CZ581" i="1"/>
  <c r="CY581" i="1"/>
  <c r="CX581" i="1"/>
  <c r="CW581" i="1"/>
  <c r="CV581" i="1"/>
  <c r="CU581" i="1"/>
  <c r="CT581" i="1"/>
  <c r="CS581" i="1"/>
  <c r="DE580" i="1"/>
  <c r="DD580" i="1"/>
  <c r="DC580" i="1"/>
  <c r="DB580" i="1"/>
  <c r="DA580" i="1"/>
  <c r="CZ580" i="1"/>
  <c r="CY580" i="1"/>
  <c r="CX580" i="1"/>
  <c r="CW580" i="1"/>
  <c r="CV580" i="1"/>
  <c r="CU580" i="1"/>
  <c r="CT580" i="1"/>
  <c r="CS580" i="1"/>
  <c r="DE579" i="1"/>
  <c r="DD579" i="1"/>
  <c r="DC579" i="1"/>
  <c r="DB579" i="1"/>
  <c r="DA579" i="1"/>
  <c r="CZ579" i="1"/>
  <c r="CY579" i="1"/>
  <c r="CX579" i="1"/>
  <c r="CW579" i="1"/>
  <c r="CV579" i="1"/>
  <c r="CU579" i="1"/>
  <c r="CT579" i="1"/>
  <c r="CS579" i="1"/>
  <c r="DE578" i="1"/>
  <c r="DD578" i="1"/>
  <c r="DC578" i="1"/>
  <c r="DB578" i="1"/>
  <c r="DA578" i="1"/>
  <c r="CZ578" i="1"/>
  <c r="CY578" i="1"/>
  <c r="CX578" i="1"/>
  <c r="CW578" i="1"/>
  <c r="CV578" i="1"/>
  <c r="CU578" i="1"/>
  <c r="CT578" i="1"/>
  <c r="CS578" i="1"/>
  <c r="DE577" i="1"/>
  <c r="DD577" i="1"/>
  <c r="DC577" i="1"/>
  <c r="DB577" i="1"/>
  <c r="DA577" i="1"/>
  <c r="CZ577" i="1"/>
  <c r="CY577" i="1"/>
  <c r="CX577" i="1"/>
  <c r="CW577" i="1"/>
  <c r="CV577" i="1"/>
  <c r="CU577" i="1"/>
  <c r="CT577" i="1"/>
  <c r="CS577" i="1"/>
  <c r="DE576" i="1"/>
  <c r="DD576" i="1"/>
  <c r="DC576" i="1"/>
  <c r="DB576" i="1"/>
  <c r="DA576" i="1"/>
  <c r="CZ576" i="1"/>
  <c r="CY576" i="1"/>
  <c r="CX576" i="1"/>
  <c r="CW576" i="1"/>
  <c r="CV576" i="1"/>
  <c r="CU576" i="1"/>
  <c r="CT576" i="1"/>
  <c r="CS576" i="1"/>
  <c r="DE575" i="1"/>
  <c r="DD575" i="1"/>
  <c r="DC575" i="1"/>
  <c r="DB575" i="1"/>
  <c r="DA575" i="1"/>
  <c r="CZ575" i="1"/>
  <c r="CY575" i="1"/>
  <c r="CX575" i="1"/>
  <c r="CW575" i="1"/>
  <c r="CV575" i="1"/>
  <c r="CU575" i="1"/>
  <c r="CT575" i="1"/>
  <c r="CS575" i="1"/>
  <c r="DE574" i="1"/>
  <c r="DD574" i="1"/>
  <c r="DC574" i="1"/>
  <c r="DB574" i="1"/>
  <c r="DA574" i="1"/>
  <c r="CZ574" i="1"/>
  <c r="CY574" i="1"/>
  <c r="CX574" i="1"/>
  <c r="CW574" i="1"/>
  <c r="CV574" i="1"/>
  <c r="CU574" i="1"/>
  <c r="CT574" i="1"/>
  <c r="CS574" i="1"/>
  <c r="DE573" i="1"/>
  <c r="DD573" i="1"/>
  <c r="DC573" i="1"/>
  <c r="DB573" i="1"/>
  <c r="DA573" i="1"/>
  <c r="CZ573" i="1"/>
  <c r="CY573" i="1"/>
  <c r="CX573" i="1"/>
  <c r="CW573" i="1"/>
  <c r="CV573" i="1"/>
  <c r="CU573" i="1"/>
  <c r="CT573" i="1"/>
  <c r="CS573" i="1"/>
  <c r="DE572" i="1"/>
  <c r="DD572" i="1"/>
  <c r="DC572" i="1"/>
  <c r="DB572" i="1"/>
  <c r="DA572" i="1"/>
  <c r="CZ572" i="1"/>
  <c r="CY572" i="1"/>
  <c r="CX572" i="1"/>
  <c r="CW572" i="1"/>
  <c r="CV572" i="1"/>
  <c r="CU572" i="1"/>
  <c r="CT572" i="1"/>
  <c r="CS572" i="1"/>
  <c r="DE571" i="1"/>
  <c r="DD571" i="1"/>
  <c r="DC571" i="1"/>
  <c r="DB571" i="1"/>
  <c r="DA571" i="1"/>
  <c r="CZ571" i="1"/>
  <c r="CY571" i="1"/>
  <c r="CX571" i="1"/>
  <c r="CW571" i="1"/>
  <c r="CV571" i="1"/>
  <c r="CU571" i="1"/>
  <c r="CT571" i="1"/>
  <c r="CS571" i="1"/>
  <c r="DE570" i="1"/>
  <c r="DD570" i="1"/>
  <c r="DC570" i="1"/>
  <c r="DB570" i="1"/>
  <c r="DA570" i="1"/>
  <c r="CZ570" i="1"/>
  <c r="CY570" i="1"/>
  <c r="CX570" i="1"/>
  <c r="CW570" i="1"/>
  <c r="CV570" i="1"/>
  <c r="CU570" i="1"/>
  <c r="CT570" i="1"/>
  <c r="CS570" i="1"/>
  <c r="DE569" i="1"/>
  <c r="DD569" i="1"/>
  <c r="DC569" i="1"/>
  <c r="DB569" i="1"/>
  <c r="DA569" i="1"/>
  <c r="CZ569" i="1"/>
  <c r="CY569" i="1"/>
  <c r="CX569" i="1"/>
  <c r="CW569" i="1"/>
  <c r="CV569" i="1"/>
  <c r="CU569" i="1"/>
  <c r="CT569" i="1"/>
  <c r="CS569" i="1"/>
  <c r="DE568" i="1"/>
  <c r="DD568" i="1"/>
  <c r="DC568" i="1"/>
  <c r="DB568" i="1"/>
  <c r="DA568" i="1"/>
  <c r="CZ568" i="1"/>
  <c r="CY568" i="1"/>
  <c r="CX568" i="1"/>
  <c r="CW568" i="1"/>
  <c r="CV568" i="1"/>
  <c r="CU568" i="1"/>
  <c r="CT568" i="1"/>
  <c r="CS568" i="1"/>
  <c r="DE567" i="1"/>
  <c r="DD567" i="1"/>
  <c r="DC567" i="1"/>
  <c r="DB567" i="1"/>
  <c r="DA567" i="1"/>
  <c r="CZ567" i="1"/>
  <c r="CY567" i="1"/>
  <c r="CX567" i="1"/>
  <c r="CW567" i="1"/>
  <c r="CV567" i="1"/>
  <c r="CU567" i="1"/>
  <c r="CT567" i="1"/>
  <c r="CS567" i="1"/>
  <c r="DE566" i="1"/>
  <c r="DD566" i="1"/>
  <c r="DC566" i="1"/>
  <c r="DB566" i="1"/>
  <c r="DA566" i="1"/>
  <c r="CZ566" i="1"/>
  <c r="CY566" i="1"/>
  <c r="CX566" i="1"/>
  <c r="CW566" i="1"/>
  <c r="CV566" i="1"/>
  <c r="CU566" i="1"/>
  <c r="CT566" i="1"/>
  <c r="CS566" i="1"/>
  <c r="DE565" i="1"/>
  <c r="DD565" i="1"/>
  <c r="DC565" i="1"/>
  <c r="DB565" i="1"/>
  <c r="DA565" i="1"/>
  <c r="CZ565" i="1"/>
  <c r="CY565" i="1"/>
  <c r="CX565" i="1"/>
  <c r="CW565" i="1"/>
  <c r="CV565" i="1"/>
  <c r="CU565" i="1"/>
  <c r="CT565" i="1"/>
  <c r="CS565" i="1"/>
  <c r="DE564" i="1"/>
  <c r="DD564" i="1"/>
  <c r="DC564" i="1"/>
  <c r="DB564" i="1"/>
  <c r="DA564" i="1"/>
  <c r="CZ564" i="1"/>
  <c r="CY564" i="1"/>
  <c r="CX564" i="1"/>
  <c r="CW564" i="1"/>
  <c r="CV564" i="1"/>
  <c r="CU564" i="1"/>
  <c r="CT564" i="1"/>
  <c r="CS564" i="1"/>
  <c r="DE563" i="1"/>
  <c r="DD563" i="1"/>
  <c r="DC563" i="1"/>
  <c r="DB563" i="1"/>
  <c r="DA563" i="1"/>
  <c r="CZ563" i="1"/>
  <c r="CY563" i="1"/>
  <c r="CX563" i="1"/>
  <c r="CW563" i="1"/>
  <c r="CV563" i="1"/>
  <c r="CU563" i="1"/>
  <c r="CT563" i="1"/>
  <c r="CS563" i="1"/>
  <c r="DE562" i="1"/>
  <c r="DD562" i="1"/>
  <c r="DC562" i="1"/>
  <c r="DB562" i="1"/>
  <c r="DA562" i="1"/>
  <c r="CZ562" i="1"/>
  <c r="CY562" i="1"/>
  <c r="CX562" i="1"/>
  <c r="CW562" i="1"/>
  <c r="CV562" i="1"/>
  <c r="CU562" i="1"/>
  <c r="CT562" i="1"/>
  <c r="CS562" i="1"/>
  <c r="DE561" i="1"/>
  <c r="DD561" i="1"/>
  <c r="DC561" i="1"/>
  <c r="DB561" i="1"/>
  <c r="DA561" i="1"/>
  <c r="CZ561" i="1"/>
  <c r="CY561" i="1"/>
  <c r="CX561" i="1"/>
  <c r="CW561" i="1"/>
  <c r="CV561" i="1"/>
  <c r="CU561" i="1"/>
  <c r="CT561" i="1"/>
  <c r="CS561" i="1"/>
  <c r="DE560" i="1"/>
  <c r="DD560" i="1"/>
  <c r="DC560" i="1"/>
  <c r="DB560" i="1"/>
  <c r="DA560" i="1"/>
  <c r="CZ560" i="1"/>
  <c r="CY560" i="1"/>
  <c r="CX560" i="1"/>
  <c r="CW560" i="1"/>
  <c r="CV560" i="1"/>
  <c r="CU560" i="1"/>
  <c r="CT560" i="1"/>
  <c r="CS560" i="1"/>
  <c r="DE559" i="1"/>
  <c r="DD559" i="1"/>
  <c r="DC559" i="1"/>
  <c r="DB559" i="1"/>
  <c r="DA559" i="1"/>
  <c r="CZ559" i="1"/>
  <c r="CY559" i="1"/>
  <c r="CX559" i="1"/>
  <c r="CW559" i="1"/>
  <c r="CV559" i="1"/>
  <c r="CU559" i="1"/>
  <c r="CT559" i="1"/>
  <c r="CS559" i="1"/>
  <c r="DE558" i="1"/>
  <c r="DD558" i="1"/>
  <c r="DC558" i="1"/>
  <c r="DB558" i="1"/>
  <c r="DA558" i="1"/>
  <c r="CZ558" i="1"/>
  <c r="CY558" i="1"/>
  <c r="CX558" i="1"/>
  <c r="CW558" i="1"/>
  <c r="CV558" i="1"/>
  <c r="CU558" i="1"/>
  <c r="CT558" i="1"/>
  <c r="CS558" i="1"/>
  <c r="DE557" i="1"/>
  <c r="DD557" i="1"/>
  <c r="DC557" i="1"/>
  <c r="DB557" i="1"/>
  <c r="DA557" i="1"/>
  <c r="CZ557" i="1"/>
  <c r="CY557" i="1"/>
  <c r="CX557" i="1"/>
  <c r="CW557" i="1"/>
  <c r="CV557" i="1"/>
  <c r="CU557" i="1"/>
  <c r="CT557" i="1"/>
  <c r="CS557" i="1"/>
  <c r="DE556" i="1"/>
  <c r="DD556" i="1"/>
  <c r="DC556" i="1"/>
  <c r="DB556" i="1"/>
  <c r="DA556" i="1"/>
  <c r="CZ556" i="1"/>
  <c r="CY556" i="1"/>
  <c r="CX556" i="1"/>
  <c r="CW556" i="1"/>
  <c r="CV556" i="1"/>
  <c r="CU556" i="1"/>
  <c r="CT556" i="1"/>
  <c r="CS556" i="1"/>
  <c r="DE555" i="1"/>
  <c r="DD555" i="1"/>
  <c r="DC555" i="1"/>
  <c r="DB555" i="1"/>
  <c r="DA555" i="1"/>
  <c r="CZ555" i="1"/>
  <c r="CY555" i="1"/>
  <c r="CX555" i="1"/>
  <c r="CW555" i="1"/>
  <c r="CV555" i="1"/>
  <c r="CU555" i="1"/>
  <c r="CT555" i="1"/>
  <c r="CS555" i="1"/>
  <c r="DE554" i="1"/>
  <c r="DD554" i="1"/>
  <c r="DC554" i="1"/>
  <c r="DB554" i="1"/>
  <c r="DA554" i="1"/>
  <c r="CZ554" i="1"/>
  <c r="CY554" i="1"/>
  <c r="CX554" i="1"/>
  <c r="CW554" i="1"/>
  <c r="CV554" i="1"/>
  <c r="CU554" i="1"/>
  <c r="CT554" i="1"/>
  <c r="CS554" i="1"/>
  <c r="DE553" i="1"/>
  <c r="DD553" i="1"/>
  <c r="DC553" i="1"/>
  <c r="DB553" i="1"/>
  <c r="DA553" i="1"/>
  <c r="CZ553" i="1"/>
  <c r="CY553" i="1"/>
  <c r="CX553" i="1"/>
  <c r="CW553" i="1"/>
  <c r="CV553" i="1"/>
  <c r="CU553" i="1"/>
  <c r="CT553" i="1"/>
  <c r="CS553" i="1"/>
  <c r="DE552" i="1"/>
  <c r="DD552" i="1"/>
  <c r="DC552" i="1"/>
  <c r="DB552" i="1"/>
  <c r="DA552" i="1"/>
  <c r="CZ552" i="1"/>
  <c r="CY552" i="1"/>
  <c r="CX552" i="1"/>
  <c r="CW552" i="1"/>
  <c r="CV552" i="1"/>
  <c r="CU552" i="1"/>
  <c r="CT552" i="1"/>
  <c r="CS552" i="1"/>
  <c r="DE551" i="1"/>
  <c r="DD551" i="1"/>
  <c r="DC551" i="1"/>
  <c r="DB551" i="1"/>
  <c r="DA551" i="1"/>
  <c r="CZ551" i="1"/>
  <c r="CY551" i="1"/>
  <c r="CX551" i="1"/>
  <c r="CW551" i="1"/>
  <c r="CV551" i="1"/>
  <c r="CU551" i="1"/>
  <c r="CT551" i="1"/>
  <c r="CS551" i="1"/>
  <c r="DE550" i="1"/>
  <c r="DD550" i="1"/>
  <c r="DC550" i="1"/>
  <c r="DB550" i="1"/>
  <c r="DA550" i="1"/>
  <c r="CZ550" i="1"/>
  <c r="CY550" i="1"/>
  <c r="CX550" i="1"/>
  <c r="CW550" i="1"/>
  <c r="CV550" i="1"/>
  <c r="CU550" i="1"/>
  <c r="CT550" i="1"/>
  <c r="CS550" i="1"/>
  <c r="DE549" i="1"/>
  <c r="DD549" i="1"/>
  <c r="DC549" i="1"/>
  <c r="DB549" i="1"/>
  <c r="DA549" i="1"/>
  <c r="CZ549" i="1"/>
  <c r="CY549" i="1"/>
  <c r="CX549" i="1"/>
  <c r="CW549" i="1"/>
  <c r="CV549" i="1"/>
  <c r="CU549" i="1"/>
  <c r="CT549" i="1"/>
  <c r="CS549" i="1"/>
  <c r="DE548" i="1"/>
  <c r="DD548" i="1"/>
  <c r="DC548" i="1"/>
  <c r="DB548" i="1"/>
  <c r="DA548" i="1"/>
  <c r="CZ548" i="1"/>
  <c r="CY548" i="1"/>
  <c r="CX548" i="1"/>
  <c r="CW548" i="1"/>
  <c r="CV548" i="1"/>
  <c r="CU548" i="1"/>
  <c r="CT548" i="1"/>
  <c r="CS548" i="1"/>
  <c r="DE547" i="1"/>
  <c r="DD547" i="1"/>
  <c r="DC547" i="1"/>
  <c r="DB547" i="1"/>
  <c r="DA547" i="1"/>
  <c r="CZ547" i="1"/>
  <c r="CY547" i="1"/>
  <c r="CX547" i="1"/>
  <c r="CW547" i="1"/>
  <c r="CV547" i="1"/>
  <c r="CU547" i="1"/>
  <c r="CT547" i="1"/>
  <c r="CS547" i="1"/>
  <c r="DE546" i="1"/>
  <c r="DD546" i="1"/>
  <c r="DC546" i="1"/>
  <c r="DB546" i="1"/>
  <c r="DA546" i="1"/>
  <c r="CZ546" i="1"/>
  <c r="CY546" i="1"/>
  <c r="CX546" i="1"/>
  <c r="CW546" i="1"/>
  <c r="CV546" i="1"/>
  <c r="CU546" i="1"/>
  <c r="CT546" i="1"/>
  <c r="CS546" i="1"/>
  <c r="DE545" i="1"/>
  <c r="DD545" i="1"/>
  <c r="DC545" i="1"/>
  <c r="DB545" i="1"/>
  <c r="DA545" i="1"/>
  <c r="CZ545" i="1"/>
  <c r="CY545" i="1"/>
  <c r="CX545" i="1"/>
  <c r="CW545" i="1"/>
  <c r="CV545" i="1"/>
  <c r="CU545" i="1"/>
  <c r="CT545" i="1"/>
  <c r="CS545" i="1"/>
  <c r="DE544" i="1"/>
  <c r="DD544" i="1"/>
  <c r="DC544" i="1"/>
  <c r="DB544" i="1"/>
  <c r="DA544" i="1"/>
  <c r="CZ544" i="1"/>
  <c r="CY544" i="1"/>
  <c r="CX544" i="1"/>
  <c r="CW544" i="1"/>
  <c r="CV544" i="1"/>
  <c r="CU544" i="1"/>
  <c r="CT544" i="1"/>
  <c r="CS544" i="1"/>
  <c r="DE543" i="1"/>
  <c r="DD543" i="1"/>
  <c r="DC543" i="1"/>
  <c r="DB543" i="1"/>
  <c r="DA543" i="1"/>
  <c r="CZ543" i="1"/>
  <c r="CY543" i="1"/>
  <c r="CX543" i="1"/>
  <c r="CW543" i="1"/>
  <c r="CV543" i="1"/>
  <c r="CU543" i="1"/>
  <c r="CT543" i="1"/>
  <c r="CS543" i="1"/>
  <c r="DE542" i="1"/>
  <c r="DD542" i="1"/>
  <c r="DC542" i="1"/>
  <c r="DB542" i="1"/>
  <c r="DA542" i="1"/>
  <c r="CZ542" i="1"/>
  <c r="CY542" i="1"/>
  <c r="CX542" i="1"/>
  <c r="CW542" i="1"/>
  <c r="CV542" i="1"/>
  <c r="CU542" i="1"/>
  <c r="CT542" i="1"/>
  <c r="CS542" i="1"/>
  <c r="DE541" i="1"/>
  <c r="DD541" i="1"/>
  <c r="DC541" i="1"/>
  <c r="DB541" i="1"/>
  <c r="DA541" i="1"/>
  <c r="CZ541" i="1"/>
  <c r="CY541" i="1"/>
  <c r="CX541" i="1"/>
  <c r="CW541" i="1"/>
  <c r="CV541" i="1"/>
  <c r="CU541" i="1"/>
  <c r="CT541" i="1"/>
  <c r="CS541" i="1"/>
  <c r="DE540" i="1"/>
  <c r="DD540" i="1"/>
  <c r="DC540" i="1"/>
  <c r="DB540" i="1"/>
  <c r="DA540" i="1"/>
  <c r="CZ540" i="1"/>
  <c r="CY540" i="1"/>
  <c r="CX540" i="1"/>
  <c r="CW540" i="1"/>
  <c r="CV540" i="1"/>
  <c r="CU540" i="1"/>
  <c r="CT540" i="1"/>
  <c r="CS540" i="1"/>
  <c r="DE539" i="1"/>
  <c r="DD539" i="1"/>
  <c r="DC539" i="1"/>
  <c r="DB539" i="1"/>
  <c r="DA539" i="1"/>
  <c r="CZ539" i="1"/>
  <c r="CY539" i="1"/>
  <c r="CX539" i="1"/>
  <c r="CW539" i="1"/>
  <c r="CV539" i="1"/>
  <c r="CU539" i="1"/>
  <c r="CT539" i="1"/>
  <c r="CS539" i="1"/>
  <c r="DE538" i="1"/>
  <c r="DD538" i="1"/>
  <c r="DC538" i="1"/>
  <c r="DB538" i="1"/>
  <c r="DA538" i="1"/>
  <c r="CZ538" i="1"/>
  <c r="CY538" i="1"/>
  <c r="CX538" i="1"/>
  <c r="CW538" i="1"/>
  <c r="CV538" i="1"/>
  <c r="CU538" i="1"/>
  <c r="CT538" i="1"/>
  <c r="CS538" i="1"/>
  <c r="DE537" i="1"/>
  <c r="DD537" i="1"/>
  <c r="DC537" i="1"/>
  <c r="DB537" i="1"/>
  <c r="DA537" i="1"/>
  <c r="CZ537" i="1"/>
  <c r="CY537" i="1"/>
  <c r="CX537" i="1"/>
  <c r="CW537" i="1"/>
  <c r="CV537" i="1"/>
  <c r="CU537" i="1"/>
  <c r="CT537" i="1"/>
  <c r="CS537" i="1"/>
  <c r="DE536" i="1"/>
  <c r="DD536" i="1"/>
  <c r="DC536" i="1"/>
  <c r="DB536" i="1"/>
  <c r="DA536" i="1"/>
  <c r="CZ536" i="1"/>
  <c r="CY536" i="1"/>
  <c r="CX536" i="1"/>
  <c r="CW536" i="1"/>
  <c r="CV536" i="1"/>
  <c r="CU536" i="1"/>
  <c r="CT536" i="1"/>
  <c r="CS536" i="1"/>
  <c r="DE535" i="1"/>
  <c r="DD535" i="1"/>
  <c r="DC535" i="1"/>
  <c r="DB535" i="1"/>
  <c r="DA535" i="1"/>
  <c r="CZ535" i="1"/>
  <c r="CY535" i="1"/>
  <c r="CX535" i="1"/>
  <c r="CW535" i="1"/>
  <c r="CV535" i="1"/>
  <c r="CU535" i="1"/>
  <c r="CT535" i="1"/>
  <c r="CS535" i="1"/>
  <c r="DE534" i="1"/>
  <c r="DD534" i="1"/>
  <c r="DC534" i="1"/>
  <c r="DB534" i="1"/>
  <c r="DA534" i="1"/>
  <c r="CZ534" i="1"/>
  <c r="CY534" i="1"/>
  <c r="CX534" i="1"/>
  <c r="CW534" i="1"/>
  <c r="CV534" i="1"/>
  <c r="CU534" i="1"/>
  <c r="CT534" i="1"/>
  <c r="CS534" i="1"/>
  <c r="DE533" i="1"/>
  <c r="DD533" i="1"/>
  <c r="DC533" i="1"/>
  <c r="DB533" i="1"/>
  <c r="DA533" i="1"/>
  <c r="CZ533" i="1"/>
  <c r="CY533" i="1"/>
  <c r="CX533" i="1"/>
  <c r="CW533" i="1"/>
  <c r="CV533" i="1"/>
  <c r="CU533" i="1"/>
  <c r="CT533" i="1"/>
  <c r="CS533" i="1"/>
  <c r="DE532" i="1"/>
  <c r="DD532" i="1"/>
  <c r="DC532" i="1"/>
  <c r="DB532" i="1"/>
  <c r="DA532" i="1"/>
  <c r="CZ532" i="1"/>
  <c r="CY532" i="1"/>
  <c r="CX532" i="1"/>
  <c r="CW532" i="1"/>
  <c r="CV532" i="1"/>
  <c r="CU532" i="1"/>
  <c r="CT532" i="1"/>
  <c r="CS532" i="1"/>
  <c r="DE531" i="1"/>
  <c r="DD531" i="1"/>
  <c r="DC531" i="1"/>
  <c r="DB531" i="1"/>
  <c r="DA531" i="1"/>
  <c r="CZ531" i="1"/>
  <c r="CY531" i="1"/>
  <c r="CX531" i="1"/>
  <c r="CW531" i="1"/>
  <c r="CV531" i="1"/>
  <c r="CU531" i="1"/>
  <c r="CT531" i="1"/>
  <c r="CS531" i="1"/>
  <c r="DE530" i="1"/>
  <c r="DD530" i="1"/>
  <c r="DC530" i="1"/>
  <c r="DB530" i="1"/>
  <c r="DA530" i="1"/>
  <c r="CZ530" i="1"/>
  <c r="CY530" i="1"/>
  <c r="CX530" i="1"/>
  <c r="CW530" i="1"/>
  <c r="CV530" i="1"/>
  <c r="CU530" i="1"/>
  <c r="CT530" i="1"/>
  <c r="CS530" i="1"/>
  <c r="DE529" i="1"/>
  <c r="DD529" i="1"/>
  <c r="DC529" i="1"/>
  <c r="DB529" i="1"/>
  <c r="DA529" i="1"/>
  <c r="CZ529" i="1"/>
  <c r="CY529" i="1"/>
  <c r="CX529" i="1"/>
  <c r="CW529" i="1"/>
  <c r="CV529" i="1"/>
  <c r="CU529" i="1"/>
  <c r="CT529" i="1"/>
  <c r="CS529" i="1"/>
  <c r="DE528" i="1"/>
  <c r="DD528" i="1"/>
  <c r="DC528" i="1"/>
  <c r="DB528" i="1"/>
  <c r="DA528" i="1"/>
  <c r="CZ528" i="1"/>
  <c r="CY528" i="1"/>
  <c r="CX528" i="1"/>
  <c r="CW528" i="1"/>
  <c r="CV528" i="1"/>
  <c r="CU528" i="1"/>
  <c r="CT528" i="1"/>
  <c r="CS528" i="1"/>
  <c r="DE527" i="1"/>
  <c r="DD527" i="1"/>
  <c r="DC527" i="1"/>
  <c r="DB527" i="1"/>
  <c r="DA527" i="1"/>
  <c r="CZ527" i="1"/>
  <c r="CY527" i="1"/>
  <c r="CX527" i="1"/>
  <c r="CW527" i="1"/>
  <c r="CV527" i="1"/>
  <c r="CU527" i="1"/>
  <c r="CT527" i="1"/>
  <c r="CS527" i="1"/>
  <c r="DE526" i="1"/>
  <c r="DD526" i="1"/>
  <c r="DC526" i="1"/>
  <c r="DB526" i="1"/>
  <c r="DA526" i="1"/>
  <c r="CZ526" i="1"/>
  <c r="CY526" i="1"/>
  <c r="CX526" i="1"/>
  <c r="CW526" i="1"/>
  <c r="CV526" i="1"/>
  <c r="CU526" i="1"/>
  <c r="CT526" i="1"/>
  <c r="CS526" i="1"/>
  <c r="DE525" i="1"/>
  <c r="DD525" i="1"/>
  <c r="DC525" i="1"/>
  <c r="DB525" i="1"/>
  <c r="DA525" i="1"/>
  <c r="CZ525" i="1"/>
  <c r="CY525" i="1"/>
  <c r="CX525" i="1"/>
  <c r="CW525" i="1"/>
  <c r="CV525" i="1"/>
  <c r="CU525" i="1"/>
  <c r="CT525" i="1"/>
  <c r="CS525" i="1"/>
  <c r="DE524" i="1"/>
  <c r="DD524" i="1"/>
  <c r="DC524" i="1"/>
  <c r="DB524" i="1"/>
  <c r="DA524" i="1"/>
  <c r="CZ524" i="1"/>
  <c r="CY524" i="1"/>
  <c r="CX524" i="1"/>
  <c r="CW524" i="1"/>
  <c r="CV524" i="1"/>
  <c r="CU524" i="1"/>
  <c r="CT524" i="1"/>
  <c r="CS524" i="1"/>
  <c r="DE523" i="1"/>
  <c r="DD523" i="1"/>
  <c r="DC523" i="1"/>
  <c r="DB523" i="1"/>
  <c r="DA523" i="1"/>
  <c r="CZ523" i="1"/>
  <c r="CY523" i="1"/>
  <c r="CX523" i="1"/>
  <c r="CW523" i="1"/>
  <c r="CV523" i="1"/>
  <c r="CU523" i="1"/>
  <c r="CT523" i="1"/>
  <c r="CS523" i="1"/>
  <c r="DE522" i="1"/>
  <c r="DD522" i="1"/>
  <c r="DC522" i="1"/>
  <c r="DB522" i="1"/>
  <c r="DA522" i="1"/>
  <c r="CZ522" i="1"/>
  <c r="CY522" i="1"/>
  <c r="CX522" i="1"/>
  <c r="CW522" i="1"/>
  <c r="CV522" i="1"/>
  <c r="CU522" i="1"/>
  <c r="CT522" i="1"/>
  <c r="CS522" i="1"/>
  <c r="DE521" i="1"/>
  <c r="DD521" i="1"/>
  <c r="DC521" i="1"/>
  <c r="DB521" i="1"/>
  <c r="DA521" i="1"/>
  <c r="CZ521" i="1"/>
  <c r="CY521" i="1"/>
  <c r="CX521" i="1"/>
  <c r="CW521" i="1"/>
  <c r="CV521" i="1"/>
  <c r="CU521" i="1"/>
  <c r="CT521" i="1"/>
  <c r="CS521" i="1"/>
  <c r="DE520" i="1"/>
  <c r="DD520" i="1"/>
  <c r="DC520" i="1"/>
  <c r="DB520" i="1"/>
  <c r="DA520" i="1"/>
  <c r="CZ520" i="1"/>
  <c r="CY520" i="1"/>
  <c r="CX520" i="1"/>
  <c r="CW520" i="1"/>
  <c r="CV520" i="1"/>
  <c r="CU520" i="1"/>
  <c r="CT520" i="1"/>
  <c r="CS520" i="1"/>
  <c r="DE519" i="1"/>
  <c r="DD519" i="1"/>
  <c r="DC519" i="1"/>
  <c r="DB519" i="1"/>
  <c r="DA519" i="1"/>
  <c r="CZ519" i="1"/>
  <c r="CY519" i="1"/>
  <c r="CX519" i="1"/>
  <c r="CW519" i="1"/>
  <c r="CV519" i="1"/>
  <c r="CU519" i="1"/>
  <c r="CT519" i="1"/>
  <c r="CS519" i="1"/>
  <c r="DE518" i="1"/>
  <c r="DD518" i="1"/>
  <c r="DC518" i="1"/>
  <c r="DB518" i="1"/>
  <c r="DA518" i="1"/>
  <c r="CZ518" i="1"/>
  <c r="CY518" i="1"/>
  <c r="CX518" i="1"/>
  <c r="CW518" i="1"/>
  <c r="CV518" i="1"/>
  <c r="CU518" i="1"/>
  <c r="CT518" i="1"/>
  <c r="CS518" i="1"/>
  <c r="DE517" i="1"/>
  <c r="DD517" i="1"/>
  <c r="DC517" i="1"/>
  <c r="DB517" i="1"/>
  <c r="DA517" i="1"/>
  <c r="CZ517" i="1"/>
  <c r="CY517" i="1"/>
  <c r="CX517" i="1"/>
  <c r="CW517" i="1"/>
  <c r="CV517" i="1"/>
  <c r="CU517" i="1"/>
  <c r="CT517" i="1"/>
  <c r="CS517" i="1"/>
  <c r="DE516" i="1"/>
  <c r="DD516" i="1"/>
  <c r="DC516" i="1"/>
  <c r="DB516" i="1"/>
  <c r="DA516" i="1"/>
  <c r="CZ516" i="1"/>
  <c r="CY516" i="1"/>
  <c r="CX516" i="1"/>
  <c r="CW516" i="1"/>
  <c r="CV516" i="1"/>
  <c r="CU516" i="1"/>
  <c r="CT516" i="1"/>
  <c r="CS516" i="1"/>
  <c r="DE515" i="1"/>
  <c r="DD515" i="1"/>
  <c r="DC515" i="1"/>
  <c r="DB515" i="1"/>
  <c r="DA515" i="1"/>
  <c r="CZ515" i="1"/>
  <c r="CY515" i="1"/>
  <c r="CX515" i="1"/>
  <c r="CW515" i="1"/>
  <c r="CV515" i="1"/>
  <c r="CU515" i="1"/>
  <c r="CT515" i="1"/>
  <c r="CS515" i="1"/>
  <c r="DE514" i="1"/>
  <c r="DD514" i="1"/>
  <c r="DC514" i="1"/>
  <c r="DB514" i="1"/>
  <c r="DA514" i="1"/>
  <c r="CZ514" i="1"/>
  <c r="CY514" i="1"/>
  <c r="CX514" i="1"/>
  <c r="CW514" i="1"/>
  <c r="CV514" i="1"/>
  <c r="CU514" i="1"/>
  <c r="CT514" i="1"/>
  <c r="CS514" i="1"/>
  <c r="DE513" i="1"/>
  <c r="DD513" i="1"/>
  <c r="DC513" i="1"/>
  <c r="DB513" i="1"/>
  <c r="DA513" i="1"/>
  <c r="CZ513" i="1"/>
  <c r="CY513" i="1"/>
  <c r="CX513" i="1"/>
  <c r="CW513" i="1"/>
  <c r="CV513" i="1"/>
  <c r="CU513" i="1"/>
  <c r="CT513" i="1"/>
  <c r="CS513" i="1"/>
  <c r="DE512" i="1"/>
  <c r="DD512" i="1"/>
  <c r="DC512" i="1"/>
  <c r="DB512" i="1"/>
  <c r="DA512" i="1"/>
  <c r="CZ512" i="1"/>
  <c r="CY512" i="1"/>
  <c r="CX512" i="1"/>
  <c r="CW512" i="1"/>
  <c r="CV512" i="1"/>
  <c r="CU512" i="1"/>
  <c r="CT512" i="1"/>
  <c r="CS512" i="1"/>
  <c r="DE511" i="1"/>
  <c r="DD511" i="1"/>
  <c r="DC511" i="1"/>
  <c r="DB511" i="1"/>
  <c r="DA511" i="1"/>
  <c r="CZ511" i="1"/>
  <c r="CY511" i="1"/>
  <c r="CX511" i="1"/>
  <c r="CW511" i="1"/>
  <c r="CV511" i="1"/>
  <c r="CU511" i="1"/>
  <c r="CT511" i="1"/>
  <c r="CS511" i="1"/>
  <c r="DE510" i="1"/>
  <c r="DD510" i="1"/>
  <c r="DC510" i="1"/>
  <c r="DB510" i="1"/>
  <c r="DA510" i="1"/>
  <c r="CZ510" i="1"/>
  <c r="CY510" i="1"/>
  <c r="CX510" i="1"/>
  <c r="CW510" i="1"/>
  <c r="CV510" i="1"/>
  <c r="CU510" i="1"/>
  <c r="CT510" i="1"/>
  <c r="CS510" i="1"/>
  <c r="DE509" i="1"/>
  <c r="DD509" i="1"/>
  <c r="DC509" i="1"/>
  <c r="DB509" i="1"/>
  <c r="DA509" i="1"/>
  <c r="CZ509" i="1"/>
  <c r="CY509" i="1"/>
  <c r="CX509" i="1"/>
  <c r="CW509" i="1"/>
  <c r="CV509" i="1"/>
  <c r="CU509" i="1"/>
  <c r="CT509" i="1"/>
  <c r="CS509" i="1"/>
  <c r="DE508" i="1"/>
  <c r="DD508" i="1"/>
  <c r="DC508" i="1"/>
  <c r="DB508" i="1"/>
  <c r="DA508" i="1"/>
  <c r="CZ508" i="1"/>
  <c r="CY508" i="1"/>
  <c r="CX508" i="1"/>
  <c r="CW508" i="1"/>
  <c r="CV508" i="1"/>
  <c r="CU508" i="1"/>
  <c r="CT508" i="1"/>
  <c r="CS508" i="1"/>
  <c r="DE507" i="1"/>
  <c r="DD507" i="1"/>
  <c r="DC507" i="1"/>
  <c r="DB507" i="1"/>
  <c r="DA507" i="1"/>
  <c r="CZ507" i="1"/>
  <c r="CY507" i="1"/>
  <c r="CX507" i="1"/>
  <c r="CW507" i="1"/>
  <c r="CV507" i="1"/>
  <c r="CU507" i="1"/>
  <c r="CT507" i="1"/>
  <c r="CS507" i="1"/>
  <c r="DE506" i="1"/>
  <c r="DD506" i="1"/>
  <c r="DC506" i="1"/>
  <c r="DB506" i="1"/>
  <c r="DA506" i="1"/>
  <c r="CZ506" i="1"/>
  <c r="CY506" i="1"/>
  <c r="CX506" i="1"/>
  <c r="CW506" i="1"/>
  <c r="CV506" i="1"/>
  <c r="CU506" i="1"/>
  <c r="CT506" i="1"/>
  <c r="CS506" i="1"/>
  <c r="DE505" i="1"/>
  <c r="DD505" i="1"/>
  <c r="DC505" i="1"/>
  <c r="DB505" i="1"/>
  <c r="DA505" i="1"/>
  <c r="CZ505" i="1"/>
  <c r="CY505" i="1"/>
  <c r="CX505" i="1"/>
  <c r="CW505" i="1"/>
  <c r="CV505" i="1"/>
  <c r="CU505" i="1"/>
  <c r="CT505" i="1"/>
  <c r="CS505" i="1"/>
  <c r="DE504" i="1"/>
  <c r="DD504" i="1"/>
  <c r="DC504" i="1"/>
  <c r="DB504" i="1"/>
  <c r="DA504" i="1"/>
  <c r="CZ504" i="1"/>
  <c r="CY504" i="1"/>
  <c r="CX504" i="1"/>
  <c r="CW504" i="1"/>
  <c r="CV504" i="1"/>
  <c r="CU504" i="1"/>
  <c r="CT504" i="1"/>
  <c r="CS504" i="1"/>
  <c r="DE503" i="1"/>
  <c r="DD503" i="1"/>
  <c r="DC503" i="1"/>
  <c r="DB503" i="1"/>
  <c r="DA503" i="1"/>
  <c r="CZ503" i="1"/>
  <c r="CY503" i="1"/>
  <c r="CX503" i="1"/>
  <c r="CW503" i="1"/>
  <c r="CV503" i="1"/>
  <c r="CU503" i="1"/>
  <c r="CT503" i="1"/>
  <c r="CS503" i="1"/>
  <c r="DE502" i="1"/>
  <c r="DD502" i="1"/>
  <c r="DC502" i="1"/>
  <c r="DB502" i="1"/>
  <c r="DA502" i="1"/>
  <c r="CZ502" i="1"/>
  <c r="CY502" i="1"/>
  <c r="CX502" i="1"/>
  <c r="CW502" i="1"/>
  <c r="CV502" i="1"/>
  <c r="CU502" i="1"/>
  <c r="CT502" i="1"/>
  <c r="CS502" i="1"/>
  <c r="DE501" i="1"/>
  <c r="DD501" i="1"/>
  <c r="DC501" i="1"/>
  <c r="DB501" i="1"/>
  <c r="DA501" i="1"/>
  <c r="CZ501" i="1"/>
  <c r="CY501" i="1"/>
  <c r="CX501" i="1"/>
  <c r="CW501" i="1"/>
  <c r="CV501" i="1"/>
  <c r="CU501" i="1"/>
  <c r="CT501" i="1"/>
  <c r="CS501" i="1"/>
  <c r="DE500" i="1"/>
  <c r="DD500" i="1"/>
  <c r="DC500" i="1"/>
  <c r="DB500" i="1"/>
  <c r="DA500" i="1"/>
  <c r="CZ500" i="1"/>
  <c r="CY500" i="1"/>
  <c r="CX500" i="1"/>
  <c r="CW500" i="1"/>
  <c r="CV500" i="1"/>
  <c r="CU500" i="1"/>
  <c r="CT500" i="1"/>
  <c r="CS500" i="1"/>
  <c r="DE499" i="1"/>
  <c r="DD499" i="1"/>
  <c r="DC499" i="1"/>
  <c r="DB499" i="1"/>
  <c r="DA499" i="1"/>
  <c r="CZ499" i="1"/>
  <c r="CY499" i="1"/>
  <c r="CX499" i="1"/>
  <c r="CW499" i="1"/>
  <c r="CV499" i="1"/>
  <c r="CU499" i="1"/>
  <c r="CT499" i="1"/>
  <c r="CS499" i="1"/>
  <c r="DE498" i="1"/>
  <c r="DD498" i="1"/>
  <c r="DC498" i="1"/>
  <c r="DB498" i="1"/>
  <c r="DA498" i="1"/>
  <c r="CZ498" i="1"/>
  <c r="CY498" i="1"/>
  <c r="CX498" i="1"/>
  <c r="CW498" i="1"/>
  <c r="CV498" i="1"/>
  <c r="CU498" i="1"/>
  <c r="CT498" i="1"/>
  <c r="CS498" i="1"/>
  <c r="DE497" i="1"/>
  <c r="DD497" i="1"/>
  <c r="DC497" i="1"/>
  <c r="DB497" i="1"/>
  <c r="DA497" i="1"/>
  <c r="CZ497" i="1"/>
  <c r="CY497" i="1"/>
  <c r="CX497" i="1"/>
  <c r="CW497" i="1"/>
  <c r="CV497" i="1"/>
  <c r="CU497" i="1"/>
  <c r="CT497" i="1"/>
  <c r="CS497" i="1"/>
  <c r="DE496" i="1"/>
  <c r="DD496" i="1"/>
  <c r="DC496" i="1"/>
  <c r="DB496" i="1"/>
  <c r="DA496" i="1"/>
  <c r="CZ496" i="1"/>
  <c r="CY496" i="1"/>
  <c r="CX496" i="1"/>
  <c r="CW496" i="1"/>
  <c r="CV496" i="1"/>
  <c r="CU496" i="1"/>
  <c r="CT496" i="1"/>
  <c r="CS496" i="1"/>
  <c r="DE495" i="1"/>
  <c r="DD495" i="1"/>
  <c r="DC495" i="1"/>
  <c r="DB495" i="1"/>
  <c r="DA495" i="1"/>
  <c r="CZ495" i="1"/>
  <c r="CY495" i="1"/>
  <c r="CX495" i="1"/>
  <c r="CW495" i="1"/>
  <c r="CV495" i="1"/>
  <c r="CU495" i="1"/>
  <c r="CT495" i="1"/>
  <c r="CS495" i="1"/>
  <c r="DE494" i="1"/>
  <c r="DD494" i="1"/>
  <c r="DC494" i="1"/>
  <c r="DB494" i="1"/>
  <c r="DA494" i="1"/>
  <c r="CZ494" i="1"/>
  <c r="CY494" i="1"/>
  <c r="CX494" i="1"/>
  <c r="CW494" i="1"/>
  <c r="CV494" i="1"/>
  <c r="CU494" i="1"/>
  <c r="CT494" i="1"/>
  <c r="CS494" i="1"/>
  <c r="DE493" i="1"/>
  <c r="DD493" i="1"/>
  <c r="DC493" i="1"/>
  <c r="DB493" i="1"/>
  <c r="DA493" i="1"/>
  <c r="CZ493" i="1"/>
  <c r="CY493" i="1"/>
  <c r="CX493" i="1"/>
  <c r="CW493" i="1"/>
  <c r="CV493" i="1"/>
  <c r="CU493" i="1"/>
  <c r="CT493" i="1"/>
  <c r="CS493" i="1"/>
  <c r="DE492" i="1"/>
  <c r="DD492" i="1"/>
  <c r="DC492" i="1"/>
  <c r="DB492" i="1"/>
  <c r="DA492" i="1"/>
  <c r="CZ492" i="1"/>
  <c r="CY492" i="1"/>
  <c r="CX492" i="1"/>
  <c r="CW492" i="1"/>
  <c r="CV492" i="1"/>
  <c r="CU492" i="1"/>
  <c r="CT492" i="1"/>
  <c r="CS492" i="1"/>
  <c r="DE491" i="1"/>
  <c r="DD491" i="1"/>
  <c r="DC491" i="1"/>
  <c r="DB491" i="1"/>
  <c r="DA491" i="1"/>
  <c r="CZ491" i="1"/>
  <c r="CY491" i="1"/>
  <c r="CX491" i="1"/>
  <c r="CW491" i="1"/>
  <c r="CV491" i="1"/>
  <c r="CU491" i="1"/>
  <c r="CT491" i="1"/>
  <c r="CS491" i="1"/>
  <c r="DE490" i="1"/>
  <c r="DD490" i="1"/>
  <c r="DC490" i="1"/>
  <c r="DB490" i="1"/>
  <c r="DA490" i="1"/>
  <c r="CZ490" i="1"/>
  <c r="CY490" i="1"/>
  <c r="CX490" i="1"/>
  <c r="CW490" i="1"/>
  <c r="CV490" i="1"/>
  <c r="CU490" i="1"/>
  <c r="CT490" i="1"/>
  <c r="CS490" i="1"/>
  <c r="DE489" i="1"/>
  <c r="DD489" i="1"/>
  <c r="DC489" i="1"/>
  <c r="DB489" i="1"/>
  <c r="DA489" i="1"/>
  <c r="CZ489" i="1"/>
  <c r="CY489" i="1"/>
  <c r="CX489" i="1"/>
  <c r="CW489" i="1"/>
  <c r="CV489" i="1"/>
  <c r="CU489" i="1"/>
  <c r="CT489" i="1"/>
  <c r="CS489" i="1"/>
  <c r="DE488" i="1"/>
  <c r="DD488" i="1"/>
  <c r="DC488" i="1"/>
  <c r="DB488" i="1"/>
  <c r="DA488" i="1"/>
  <c r="CZ488" i="1"/>
  <c r="CY488" i="1"/>
  <c r="CX488" i="1"/>
  <c r="CW488" i="1"/>
  <c r="CV488" i="1"/>
  <c r="CU488" i="1"/>
  <c r="CT488" i="1"/>
  <c r="CS488" i="1"/>
  <c r="DE487" i="1"/>
  <c r="DD487" i="1"/>
  <c r="DC487" i="1"/>
  <c r="DB487" i="1"/>
  <c r="DA487" i="1"/>
  <c r="CZ487" i="1"/>
  <c r="CY487" i="1"/>
  <c r="CX487" i="1"/>
  <c r="CW487" i="1"/>
  <c r="CV487" i="1"/>
  <c r="CU487" i="1"/>
  <c r="CT487" i="1"/>
  <c r="CS487" i="1"/>
  <c r="DE486" i="1"/>
  <c r="DD486" i="1"/>
  <c r="DC486" i="1"/>
  <c r="DB486" i="1"/>
  <c r="DA486" i="1"/>
  <c r="CZ486" i="1"/>
  <c r="CY486" i="1"/>
  <c r="CX486" i="1"/>
  <c r="CW486" i="1"/>
  <c r="CV486" i="1"/>
  <c r="CU486" i="1"/>
  <c r="CT486" i="1"/>
  <c r="CS486" i="1"/>
  <c r="DE485" i="1"/>
  <c r="DD485" i="1"/>
  <c r="DC485" i="1"/>
  <c r="DB485" i="1"/>
  <c r="DA485" i="1"/>
  <c r="CZ485" i="1"/>
  <c r="CY485" i="1"/>
  <c r="CX485" i="1"/>
  <c r="CW485" i="1"/>
  <c r="CV485" i="1"/>
  <c r="CU485" i="1"/>
  <c r="CT485" i="1"/>
  <c r="CS485" i="1"/>
  <c r="DE484" i="1"/>
  <c r="DD484" i="1"/>
  <c r="DC484" i="1"/>
  <c r="DB484" i="1"/>
  <c r="DA484" i="1"/>
  <c r="CZ484" i="1"/>
  <c r="CY484" i="1"/>
  <c r="CX484" i="1"/>
  <c r="CW484" i="1"/>
  <c r="CV484" i="1"/>
  <c r="CU484" i="1"/>
  <c r="CT484" i="1"/>
  <c r="CS484" i="1"/>
  <c r="DE483" i="1"/>
  <c r="DD483" i="1"/>
  <c r="DC483" i="1"/>
  <c r="DB483" i="1"/>
  <c r="DA483" i="1"/>
  <c r="CZ483" i="1"/>
  <c r="CY483" i="1"/>
  <c r="CX483" i="1"/>
  <c r="CW483" i="1"/>
  <c r="CV483" i="1"/>
  <c r="CU483" i="1"/>
  <c r="CT483" i="1"/>
  <c r="CS483" i="1"/>
  <c r="DE482" i="1"/>
  <c r="DD482" i="1"/>
  <c r="DC482" i="1"/>
  <c r="DB482" i="1"/>
  <c r="DA482" i="1"/>
  <c r="CZ482" i="1"/>
  <c r="CY482" i="1"/>
  <c r="CX482" i="1"/>
  <c r="CW482" i="1"/>
  <c r="CV482" i="1"/>
  <c r="CU482" i="1"/>
  <c r="CT482" i="1"/>
  <c r="CS482" i="1"/>
  <c r="DE481" i="1"/>
  <c r="DD481" i="1"/>
  <c r="DC481" i="1"/>
  <c r="DB481" i="1"/>
  <c r="DA481" i="1"/>
  <c r="CZ481" i="1"/>
  <c r="CY481" i="1"/>
  <c r="CX481" i="1"/>
  <c r="CW481" i="1"/>
  <c r="CV481" i="1"/>
  <c r="CU481" i="1"/>
  <c r="CT481" i="1"/>
  <c r="CS481" i="1"/>
  <c r="DE480" i="1"/>
  <c r="DD480" i="1"/>
  <c r="DC480" i="1"/>
  <c r="DB480" i="1"/>
  <c r="DA480" i="1"/>
  <c r="CZ480" i="1"/>
  <c r="CY480" i="1"/>
  <c r="CX480" i="1"/>
  <c r="CW480" i="1"/>
  <c r="CV480" i="1"/>
  <c r="CU480" i="1"/>
  <c r="CT480" i="1"/>
  <c r="CS480" i="1"/>
  <c r="DE479" i="1"/>
  <c r="DD479" i="1"/>
  <c r="DC479" i="1"/>
  <c r="DB479" i="1"/>
  <c r="DA479" i="1"/>
  <c r="CZ479" i="1"/>
  <c r="CY479" i="1"/>
  <c r="CX479" i="1"/>
  <c r="CW479" i="1"/>
  <c r="CV479" i="1"/>
  <c r="CU479" i="1"/>
  <c r="CT479" i="1"/>
  <c r="CS479" i="1"/>
  <c r="DE478" i="1"/>
  <c r="DD478" i="1"/>
  <c r="DC478" i="1"/>
  <c r="DB478" i="1"/>
  <c r="DA478" i="1"/>
  <c r="CZ478" i="1"/>
  <c r="CY478" i="1"/>
  <c r="CX478" i="1"/>
  <c r="CW478" i="1"/>
  <c r="CV478" i="1"/>
  <c r="CU478" i="1"/>
  <c r="CT478" i="1"/>
  <c r="CS478" i="1"/>
  <c r="DE477" i="1"/>
  <c r="DD477" i="1"/>
  <c r="DC477" i="1"/>
  <c r="DB477" i="1"/>
  <c r="DA477" i="1"/>
  <c r="CZ477" i="1"/>
  <c r="CY477" i="1"/>
  <c r="CX477" i="1"/>
  <c r="CW477" i="1"/>
  <c r="CV477" i="1"/>
  <c r="CU477" i="1"/>
  <c r="CT477" i="1"/>
  <c r="CS477" i="1"/>
  <c r="DE476" i="1"/>
  <c r="DD476" i="1"/>
  <c r="DC476" i="1"/>
  <c r="DB476" i="1"/>
  <c r="DA476" i="1"/>
  <c r="CZ476" i="1"/>
  <c r="CY476" i="1"/>
  <c r="CX476" i="1"/>
  <c r="CW476" i="1"/>
  <c r="CV476" i="1"/>
  <c r="CU476" i="1"/>
  <c r="CT476" i="1"/>
  <c r="CS476" i="1"/>
  <c r="DE475" i="1"/>
  <c r="DD475" i="1"/>
  <c r="DC475" i="1"/>
  <c r="DB475" i="1"/>
  <c r="DA475" i="1"/>
  <c r="CZ475" i="1"/>
  <c r="CY475" i="1"/>
  <c r="CX475" i="1"/>
  <c r="CW475" i="1"/>
  <c r="CV475" i="1"/>
  <c r="CU475" i="1"/>
  <c r="CT475" i="1"/>
  <c r="CS475" i="1"/>
  <c r="DE474" i="1"/>
  <c r="DD474" i="1"/>
  <c r="DC474" i="1"/>
  <c r="DB474" i="1"/>
  <c r="DA474" i="1"/>
  <c r="CZ474" i="1"/>
  <c r="CY474" i="1"/>
  <c r="CX474" i="1"/>
  <c r="CW474" i="1"/>
  <c r="CV474" i="1"/>
  <c r="CU474" i="1"/>
  <c r="CT474" i="1"/>
  <c r="CS474" i="1"/>
  <c r="DE473" i="1"/>
  <c r="DD473" i="1"/>
  <c r="DC473" i="1"/>
  <c r="DB473" i="1"/>
  <c r="DA473" i="1"/>
  <c r="CZ473" i="1"/>
  <c r="CY473" i="1"/>
  <c r="CX473" i="1"/>
  <c r="CW473" i="1"/>
  <c r="CV473" i="1"/>
  <c r="CU473" i="1"/>
  <c r="CT473" i="1"/>
  <c r="CS473" i="1"/>
  <c r="DE472" i="1"/>
  <c r="DD472" i="1"/>
  <c r="DC472" i="1"/>
  <c r="DB472" i="1"/>
  <c r="DA472" i="1"/>
  <c r="CZ472" i="1"/>
  <c r="CY472" i="1"/>
  <c r="CX472" i="1"/>
  <c r="CW472" i="1"/>
  <c r="CV472" i="1"/>
  <c r="CU472" i="1"/>
  <c r="CT472" i="1"/>
  <c r="CS472" i="1"/>
  <c r="DE471" i="1"/>
  <c r="DD471" i="1"/>
  <c r="DC471" i="1"/>
  <c r="DB471" i="1"/>
  <c r="DA471" i="1"/>
  <c r="CZ471" i="1"/>
  <c r="CY471" i="1"/>
  <c r="CX471" i="1"/>
  <c r="CW471" i="1"/>
  <c r="CV471" i="1"/>
  <c r="CU471" i="1"/>
  <c r="CT471" i="1"/>
  <c r="CS471" i="1"/>
  <c r="DE470" i="1"/>
  <c r="DD470" i="1"/>
  <c r="DC470" i="1"/>
  <c r="DB470" i="1"/>
  <c r="DA470" i="1"/>
  <c r="CZ470" i="1"/>
  <c r="CY470" i="1"/>
  <c r="CX470" i="1"/>
  <c r="CW470" i="1"/>
  <c r="CV470" i="1"/>
  <c r="CU470" i="1"/>
  <c r="CT470" i="1"/>
  <c r="CS470" i="1"/>
  <c r="DE469" i="1"/>
  <c r="DD469" i="1"/>
  <c r="DC469" i="1"/>
  <c r="DB469" i="1"/>
  <c r="DA469" i="1"/>
  <c r="CZ469" i="1"/>
  <c r="CY469" i="1"/>
  <c r="CX469" i="1"/>
  <c r="CW469" i="1"/>
  <c r="CV469" i="1"/>
  <c r="CU469" i="1"/>
  <c r="CT469" i="1"/>
  <c r="CS469" i="1"/>
  <c r="DE468" i="1"/>
  <c r="DD468" i="1"/>
  <c r="DC468" i="1"/>
  <c r="DB468" i="1"/>
  <c r="DA468" i="1"/>
  <c r="CZ468" i="1"/>
  <c r="CY468" i="1"/>
  <c r="CX468" i="1"/>
  <c r="CW468" i="1"/>
  <c r="CV468" i="1"/>
  <c r="CU468" i="1"/>
  <c r="CT468" i="1"/>
  <c r="CS468" i="1"/>
  <c r="DE467" i="1"/>
  <c r="DD467" i="1"/>
  <c r="DC467" i="1"/>
  <c r="DB467" i="1"/>
  <c r="DA467" i="1"/>
  <c r="CZ467" i="1"/>
  <c r="CY467" i="1"/>
  <c r="CX467" i="1"/>
  <c r="CW467" i="1"/>
  <c r="CV467" i="1"/>
  <c r="CU467" i="1"/>
  <c r="CT467" i="1"/>
  <c r="CS467" i="1"/>
  <c r="DE466" i="1"/>
  <c r="DD466" i="1"/>
  <c r="DC466" i="1"/>
  <c r="DB466" i="1"/>
  <c r="DA466" i="1"/>
  <c r="CZ466" i="1"/>
  <c r="CY466" i="1"/>
  <c r="CX466" i="1"/>
  <c r="CW466" i="1"/>
  <c r="CV466" i="1"/>
  <c r="CU466" i="1"/>
  <c r="CT466" i="1"/>
  <c r="CS466" i="1"/>
  <c r="DE465" i="1"/>
  <c r="DD465" i="1"/>
  <c r="DC465" i="1"/>
  <c r="DB465" i="1"/>
  <c r="DA465" i="1"/>
  <c r="CZ465" i="1"/>
  <c r="CY465" i="1"/>
  <c r="CX465" i="1"/>
  <c r="CW465" i="1"/>
  <c r="CV465" i="1"/>
  <c r="CU465" i="1"/>
  <c r="CT465" i="1"/>
  <c r="CS465" i="1"/>
  <c r="DE464" i="1"/>
  <c r="DD464" i="1"/>
  <c r="DC464" i="1"/>
  <c r="DB464" i="1"/>
  <c r="DA464" i="1"/>
  <c r="CZ464" i="1"/>
  <c r="CY464" i="1"/>
  <c r="CX464" i="1"/>
  <c r="CW464" i="1"/>
  <c r="CV464" i="1"/>
  <c r="CU464" i="1"/>
  <c r="CT464" i="1"/>
  <c r="CS464" i="1"/>
  <c r="DE463" i="1"/>
  <c r="DD463" i="1"/>
  <c r="DC463" i="1"/>
  <c r="DB463" i="1"/>
  <c r="DA463" i="1"/>
  <c r="CZ463" i="1"/>
  <c r="CY463" i="1"/>
  <c r="CX463" i="1"/>
  <c r="CW463" i="1"/>
  <c r="CV463" i="1"/>
  <c r="CU463" i="1"/>
  <c r="CT463" i="1"/>
  <c r="CS463" i="1"/>
  <c r="DE462" i="1"/>
  <c r="DD462" i="1"/>
  <c r="DC462" i="1"/>
  <c r="DB462" i="1"/>
  <c r="DA462" i="1"/>
  <c r="CZ462" i="1"/>
  <c r="CY462" i="1"/>
  <c r="CX462" i="1"/>
  <c r="CW462" i="1"/>
  <c r="CV462" i="1"/>
  <c r="CU462" i="1"/>
  <c r="CT462" i="1"/>
  <c r="CS462" i="1"/>
  <c r="DE461" i="1"/>
  <c r="DD461" i="1"/>
  <c r="DC461" i="1"/>
  <c r="DB461" i="1"/>
  <c r="DA461" i="1"/>
  <c r="CZ461" i="1"/>
  <c r="CY461" i="1"/>
  <c r="CX461" i="1"/>
  <c r="CW461" i="1"/>
  <c r="CV461" i="1"/>
  <c r="CU461" i="1"/>
  <c r="CT461" i="1"/>
  <c r="CS461" i="1"/>
  <c r="DE460" i="1"/>
  <c r="DD460" i="1"/>
  <c r="DC460" i="1"/>
  <c r="DB460" i="1"/>
  <c r="DA460" i="1"/>
  <c r="CZ460" i="1"/>
  <c r="CY460" i="1"/>
  <c r="CX460" i="1"/>
  <c r="CW460" i="1"/>
  <c r="CV460" i="1"/>
  <c r="CU460" i="1"/>
  <c r="CT460" i="1"/>
  <c r="CS460" i="1"/>
  <c r="DE459" i="1"/>
  <c r="DD459" i="1"/>
  <c r="DC459" i="1"/>
  <c r="DB459" i="1"/>
  <c r="DA459" i="1"/>
  <c r="CZ459" i="1"/>
  <c r="CY459" i="1"/>
  <c r="CX459" i="1"/>
  <c r="CW459" i="1"/>
  <c r="CV459" i="1"/>
  <c r="CU459" i="1"/>
  <c r="CT459" i="1"/>
  <c r="CS459" i="1"/>
  <c r="DE458" i="1"/>
  <c r="DD458" i="1"/>
  <c r="DC458" i="1"/>
  <c r="DB458" i="1"/>
  <c r="DA458" i="1"/>
  <c r="CZ458" i="1"/>
  <c r="CY458" i="1"/>
  <c r="CX458" i="1"/>
  <c r="CW458" i="1"/>
  <c r="CV458" i="1"/>
  <c r="CU458" i="1"/>
  <c r="CT458" i="1"/>
  <c r="CS458" i="1"/>
  <c r="DE457" i="1"/>
  <c r="DD457" i="1"/>
  <c r="DC457" i="1"/>
  <c r="DB457" i="1"/>
  <c r="DA457" i="1"/>
  <c r="CZ457" i="1"/>
  <c r="CY457" i="1"/>
  <c r="CX457" i="1"/>
  <c r="CW457" i="1"/>
  <c r="CV457" i="1"/>
  <c r="CU457" i="1"/>
  <c r="CT457" i="1"/>
  <c r="CS457" i="1"/>
  <c r="DE456" i="1"/>
  <c r="DD456" i="1"/>
  <c r="DC456" i="1"/>
  <c r="DB456" i="1"/>
  <c r="DA456" i="1"/>
  <c r="CZ456" i="1"/>
  <c r="CY456" i="1"/>
  <c r="CX456" i="1"/>
  <c r="CW456" i="1"/>
  <c r="CV456" i="1"/>
  <c r="CU456" i="1"/>
  <c r="CT456" i="1"/>
  <c r="CS456" i="1"/>
  <c r="DE455" i="1"/>
  <c r="DD455" i="1"/>
  <c r="DC455" i="1"/>
  <c r="DB455" i="1"/>
  <c r="DA455" i="1"/>
  <c r="CZ455" i="1"/>
  <c r="CY455" i="1"/>
  <c r="CX455" i="1"/>
  <c r="CW455" i="1"/>
  <c r="CV455" i="1"/>
  <c r="CU455" i="1"/>
  <c r="CT455" i="1"/>
  <c r="CS455" i="1"/>
  <c r="DE454" i="1"/>
  <c r="DD454" i="1"/>
  <c r="DC454" i="1"/>
  <c r="DB454" i="1"/>
  <c r="DA454" i="1"/>
  <c r="CZ454" i="1"/>
  <c r="CY454" i="1"/>
  <c r="CX454" i="1"/>
  <c r="CW454" i="1"/>
  <c r="CV454" i="1"/>
  <c r="CU454" i="1"/>
  <c r="CT454" i="1"/>
  <c r="CS454" i="1"/>
  <c r="DE453" i="1"/>
  <c r="DD453" i="1"/>
  <c r="DC453" i="1"/>
  <c r="DB453" i="1"/>
  <c r="DA453" i="1"/>
  <c r="CZ453" i="1"/>
  <c r="CY453" i="1"/>
  <c r="CX453" i="1"/>
  <c r="CW453" i="1"/>
  <c r="CV453" i="1"/>
  <c r="CU453" i="1"/>
  <c r="CT453" i="1"/>
  <c r="CS453" i="1"/>
  <c r="DE452" i="1"/>
  <c r="DD452" i="1"/>
  <c r="DC452" i="1"/>
  <c r="DB452" i="1"/>
  <c r="DA452" i="1"/>
  <c r="CZ452" i="1"/>
  <c r="CY452" i="1"/>
  <c r="CX452" i="1"/>
  <c r="CW452" i="1"/>
  <c r="CV452" i="1"/>
  <c r="CU452" i="1"/>
  <c r="CT452" i="1"/>
  <c r="CS452" i="1"/>
  <c r="DE451" i="1"/>
  <c r="DD451" i="1"/>
  <c r="DC451" i="1"/>
  <c r="DB451" i="1"/>
  <c r="DA451" i="1"/>
  <c r="CZ451" i="1"/>
  <c r="CY451" i="1"/>
  <c r="CX451" i="1"/>
  <c r="CW451" i="1"/>
  <c r="CV451" i="1"/>
  <c r="CU451" i="1"/>
  <c r="CT451" i="1"/>
  <c r="CS451" i="1"/>
  <c r="DE450" i="1"/>
  <c r="DD450" i="1"/>
  <c r="DC450" i="1"/>
  <c r="DB450" i="1"/>
  <c r="DA450" i="1"/>
  <c r="CZ450" i="1"/>
  <c r="CY450" i="1"/>
  <c r="CX450" i="1"/>
  <c r="CW450" i="1"/>
  <c r="CV450" i="1"/>
  <c r="CU450" i="1"/>
  <c r="CT450" i="1"/>
  <c r="CS450" i="1"/>
  <c r="DE449" i="1"/>
  <c r="DD449" i="1"/>
  <c r="DC449" i="1"/>
  <c r="DB449" i="1"/>
  <c r="DA449" i="1"/>
  <c r="CZ449" i="1"/>
  <c r="CY449" i="1"/>
  <c r="CX449" i="1"/>
  <c r="CW449" i="1"/>
  <c r="CV449" i="1"/>
  <c r="CU449" i="1"/>
  <c r="CT449" i="1"/>
  <c r="CS449" i="1"/>
  <c r="DE448" i="1"/>
  <c r="DD448" i="1"/>
  <c r="DC448" i="1"/>
  <c r="DB448" i="1"/>
  <c r="DA448" i="1"/>
  <c r="CZ448" i="1"/>
  <c r="CY448" i="1"/>
  <c r="CX448" i="1"/>
  <c r="CW448" i="1"/>
  <c r="CV448" i="1"/>
  <c r="CU448" i="1"/>
  <c r="CT448" i="1"/>
  <c r="CS448" i="1"/>
  <c r="DE447" i="1"/>
  <c r="DD447" i="1"/>
  <c r="DC447" i="1"/>
  <c r="DB447" i="1"/>
  <c r="DA447" i="1"/>
  <c r="CZ447" i="1"/>
  <c r="CY447" i="1"/>
  <c r="CX447" i="1"/>
  <c r="CW447" i="1"/>
  <c r="CV447" i="1"/>
  <c r="CU447" i="1"/>
  <c r="CT447" i="1"/>
  <c r="CS447" i="1"/>
  <c r="DE446" i="1"/>
  <c r="DD446" i="1"/>
  <c r="DC446" i="1"/>
  <c r="DB446" i="1"/>
  <c r="DA446" i="1"/>
  <c r="CZ446" i="1"/>
  <c r="CY446" i="1"/>
  <c r="CX446" i="1"/>
  <c r="CW446" i="1"/>
  <c r="CV446" i="1"/>
  <c r="CU446" i="1"/>
  <c r="CT446" i="1"/>
  <c r="CS446" i="1"/>
  <c r="DE445" i="1"/>
  <c r="DD445" i="1"/>
  <c r="DC445" i="1"/>
  <c r="DB445" i="1"/>
  <c r="DA445" i="1"/>
  <c r="CZ445" i="1"/>
  <c r="CY445" i="1"/>
  <c r="CX445" i="1"/>
  <c r="CW445" i="1"/>
  <c r="CV445" i="1"/>
  <c r="CU445" i="1"/>
  <c r="CT445" i="1"/>
  <c r="CS445" i="1"/>
  <c r="DE444" i="1"/>
  <c r="DD444" i="1"/>
  <c r="DC444" i="1"/>
  <c r="DB444" i="1"/>
  <c r="DA444" i="1"/>
  <c r="CZ444" i="1"/>
  <c r="CY444" i="1"/>
  <c r="CX444" i="1"/>
  <c r="CW444" i="1"/>
  <c r="CV444" i="1"/>
  <c r="CU444" i="1"/>
  <c r="CT444" i="1"/>
  <c r="CS444" i="1"/>
  <c r="DE443" i="1"/>
  <c r="DD443" i="1"/>
  <c r="DC443" i="1"/>
  <c r="DB443" i="1"/>
  <c r="DA443" i="1"/>
  <c r="CZ443" i="1"/>
  <c r="CY443" i="1"/>
  <c r="CX443" i="1"/>
  <c r="CW443" i="1"/>
  <c r="CV443" i="1"/>
  <c r="CU443" i="1"/>
  <c r="CT443" i="1"/>
  <c r="CS443" i="1"/>
  <c r="DE442" i="1"/>
  <c r="DD442" i="1"/>
  <c r="DC442" i="1"/>
  <c r="DB442" i="1"/>
  <c r="DA442" i="1"/>
  <c r="CZ442" i="1"/>
  <c r="CY442" i="1"/>
  <c r="CX442" i="1"/>
  <c r="CW442" i="1"/>
  <c r="CV442" i="1"/>
  <c r="CU442" i="1"/>
  <c r="CT442" i="1"/>
  <c r="CS442" i="1"/>
  <c r="DE441" i="1"/>
  <c r="DD441" i="1"/>
  <c r="DC441" i="1"/>
  <c r="DB441" i="1"/>
  <c r="DA441" i="1"/>
  <c r="CZ441" i="1"/>
  <c r="CY441" i="1"/>
  <c r="CX441" i="1"/>
  <c r="CW441" i="1"/>
  <c r="CV441" i="1"/>
  <c r="CU441" i="1"/>
  <c r="CT441" i="1"/>
  <c r="CS441" i="1"/>
  <c r="DE440" i="1"/>
  <c r="DD440" i="1"/>
  <c r="DC440" i="1"/>
  <c r="DB440" i="1"/>
  <c r="DA440" i="1"/>
  <c r="CZ440" i="1"/>
  <c r="CY440" i="1"/>
  <c r="CX440" i="1"/>
  <c r="CW440" i="1"/>
  <c r="CV440" i="1"/>
  <c r="CU440" i="1"/>
  <c r="CT440" i="1"/>
  <c r="CS440" i="1"/>
  <c r="DE439" i="1"/>
  <c r="DD439" i="1"/>
  <c r="DC439" i="1"/>
  <c r="DB439" i="1"/>
  <c r="DA439" i="1"/>
  <c r="CZ439" i="1"/>
  <c r="CY439" i="1"/>
  <c r="CX439" i="1"/>
  <c r="CW439" i="1"/>
  <c r="CV439" i="1"/>
  <c r="CU439" i="1"/>
  <c r="CT439" i="1"/>
  <c r="CS439" i="1"/>
  <c r="DE438" i="1"/>
  <c r="DD438" i="1"/>
  <c r="DC438" i="1"/>
  <c r="DB438" i="1"/>
  <c r="DA438" i="1"/>
  <c r="CZ438" i="1"/>
  <c r="CY438" i="1"/>
  <c r="CX438" i="1"/>
  <c r="CW438" i="1"/>
  <c r="CV438" i="1"/>
  <c r="CU438" i="1"/>
  <c r="CT438" i="1"/>
  <c r="CS438" i="1"/>
  <c r="DE437" i="1"/>
  <c r="DD437" i="1"/>
  <c r="DC437" i="1"/>
  <c r="DB437" i="1"/>
  <c r="DA437" i="1"/>
  <c r="CZ437" i="1"/>
  <c r="CY437" i="1"/>
  <c r="CX437" i="1"/>
  <c r="CW437" i="1"/>
  <c r="CV437" i="1"/>
  <c r="CU437" i="1"/>
  <c r="CT437" i="1"/>
  <c r="CS437" i="1"/>
  <c r="DE436" i="1"/>
  <c r="DD436" i="1"/>
  <c r="DC436" i="1"/>
  <c r="DB436" i="1"/>
  <c r="DA436" i="1"/>
  <c r="CZ436" i="1"/>
  <c r="CY436" i="1"/>
  <c r="CX436" i="1"/>
  <c r="CW436" i="1"/>
  <c r="CV436" i="1"/>
  <c r="CU436" i="1"/>
  <c r="CT436" i="1"/>
  <c r="CS436" i="1"/>
  <c r="DE435" i="1"/>
  <c r="DD435" i="1"/>
  <c r="DC435" i="1"/>
  <c r="DB435" i="1"/>
  <c r="DA435" i="1"/>
  <c r="CZ435" i="1"/>
  <c r="CY435" i="1"/>
  <c r="CX435" i="1"/>
  <c r="CW435" i="1"/>
  <c r="CV435" i="1"/>
  <c r="CU435" i="1"/>
  <c r="CT435" i="1"/>
  <c r="CS435" i="1"/>
  <c r="DE434" i="1"/>
  <c r="DD434" i="1"/>
  <c r="DC434" i="1"/>
  <c r="DB434" i="1"/>
  <c r="DA434" i="1"/>
  <c r="CZ434" i="1"/>
  <c r="CY434" i="1"/>
  <c r="CX434" i="1"/>
  <c r="CW434" i="1"/>
  <c r="CV434" i="1"/>
  <c r="CU434" i="1"/>
  <c r="CT434" i="1"/>
  <c r="CS434" i="1"/>
  <c r="DE433" i="1"/>
  <c r="DD433" i="1"/>
  <c r="DC433" i="1"/>
  <c r="DB433" i="1"/>
  <c r="DA433" i="1"/>
  <c r="CZ433" i="1"/>
  <c r="CY433" i="1"/>
  <c r="CX433" i="1"/>
  <c r="CW433" i="1"/>
  <c r="CV433" i="1"/>
  <c r="CU433" i="1"/>
  <c r="CT433" i="1"/>
  <c r="CS433" i="1"/>
  <c r="DE432" i="1"/>
  <c r="DD432" i="1"/>
  <c r="DC432" i="1"/>
  <c r="DB432" i="1"/>
  <c r="DA432" i="1"/>
  <c r="CZ432" i="1"/>
  <c r="CY432" i="1"/>
  <c r="CX432" i="1"/>
  <c r="CW432" i="1"/>
  <c r="CV432" i="1"/>
  <c r="CU432" i="1"/>
  <c r="CT432" i="1"/>
  <c r="CS432" i="1"/>
  <c r="DE431" i="1"/>
  <c r="DD431" i="1"/>
  <c r="DC431" i="1"/>
  <c r="DB431" i="1"/>
  <c r="DA431" i="1"/>
  <c r="CZ431" i="1"/>
  <c r="CY431" i="1"/>
  <c r="CX431" i="1"/>
  <c r="CW431" i="1"/>
  <c r="CV431" i="1"/>
  <c r="CU431" i="1"/>
  <c r="CT431" i="1"/>
  <c r="CS431" i="1"/>
  <c r="DE430" i="1"/>
  <c r="DD430" i="1"/>
  <c r="DC430" i="1"/>
  <c r="DB430" i="1"/>
  <c r="DA430" i="1"/>
  <c r="CZ430" i="1"/>
  <c r="CY430" i="1"/>
  <c r="CX430" i="1"/>
  <c r="CW430" i="1"/>
  <c r="CV430" i="1"/>
  <c r="CU430" i="1"/>
  <c r="CT430" i="1"/>
  <c r="CS430" i="1"/>
  <c r="DE429" i="1"/>
  <c r="DD429" i="1"/>
  <c r="DC429" i="1"/>
  <c r="DB429" i="1"/>
  <c r="DA429" i="1"/>
  <c r="CZ429" i="1"/>
  <c r="CY429" i="1"/>
  <c r="CX429" i="1"/>
  <c r="CW429" i="1"/>
  <c r="CV429" i="1"/>
  <c r="CU429" i="1"/>
  <c r="CT429" i="1"/>
  <c r="CS429" i="1"/>
  <c r="DE428" i="1"/>
  <c r="DD428" i="1"/>
  <c r="DC428" i="1"/>
  <c r="DB428" i="1"/>
  <c r="DA428" i="1"/>
  <c r="CZ428" i="1"/>
  <c r="CY428" i="1"/>
  <c r="CX428" i="1"/>
  <c r="CW428" i="1"/>
  <c r="CV428" i="1"/>
  <c r="CU428" i="1"/>
  <c r="CT428" i="1"/>
  <c r="CS428" i="1"/>
  <c r="DE427" i="1"/>
  <c r="DD427" i="1"/>
  <c r="DC427" i="1"/>
  <c r="DB427" i="1"/>
  <c r="DA427" i="1"/>
  <c r="CZ427" i="1"/>
  <c r="CY427" i="1"/>
  <c r="CX427" i="1"/>
  <c r="CW427" i="1"/>
  <c r="CV427" i="1"/>
  <c r="CU427" i="1"/>
  <c r="CT427" i="1"/>
  <c r="CS427" i="1"/>
  <c r="DE426" i="1"/>
  <c r="DD426" i="1"/>
  <c r="DC426" i="1"/>
  <c r="DB426" i="1"/>
  <c r="DA426" i="1"/>
  <c r="CZ426" i="1"/>
  <c r="CY426" i="1"/>
  <c r="CX426" i="1"/>
  <c r="CW426" i="1"/>
  <c r="CV426" i="1"/>
  <c r="CU426" i="1"/>
  <c r="CT426" i="1"/>
  <c r="CS426" i="1"/>
  <c r="DE425" i="1"/>
  <c r="DD425" i="1"/>
  <c r="DC425" i="1"/>
  <c r="DB425" i="1"/>
  <c r="DA425" i="1"/>
  <c r="CZ425" i="1"/>
  <c r="CY425" i="1"/>
  <c r="CX425" i="1"/>
  <c r="CW425" i="1"/>
  <c r="CV425" i="1"/>
  <c r="CU425" i="1"/>
  <c r="CT425" i="1"/>
  <c r="CS425" i="1"/>
  <c r="DE424" i="1"/>
  <c r="DD424" i="1"/>
  <c r="DC424" i="1"/>
  <c r="DB424" i="1"/>
  <c r="DA424" i="1"/>
  <c r="CZ424" i="1"/>
  <c r="CY424" i="1"/>
  <c r="CX424" i="1"/>
  <c r="CW424" i="1"/>
  <c r="CV424" i="1"/>
  <c r="CU424" i="1"/>
  <c r="CT424" i="1"/>
  <c r="CS424" i="1"/>
  <c r="DE423" i="1"/>
  <c r="DD423" i="1"/>
  <c r="DC423" i="1"/>
  <c r="DB423" i="1"/>
  <c r="DA423" i="1"/>
  <c r="CZ423" i="1"/>
  <c r="CY423" i="1"/>
  <c r="CX423" i="1"/>
  <c r="CW423" i="1"/>
  <c r="CV423" i="1"/>
  <c r="CU423" i="1"/>
  <c r="CT423" i="1"/>
  <c r="CS423" i="1"/>
  <c r="DE422" i="1"/>
  <c r="DD422" i="1"/>
  <c r="DC422" i="1"/>
  <c r="DB422" i="1"/>
  <c r="DA422" i="1"/>
  <c r="CZ422" i="1"/>
  <c r="CY422" i="1"/>
  <c r="CX422" i="1"/>
  <c r="CW422" i="1"/>
  <c r="CV422" i="1"/>
  <c r="CU422" i="1"/>
  <c r="CT422" i="1"/>
  <c r="CS422" i="1"/>
  <c r="DE421" i="1"/>
  <c r="DD421" i="1"/>
  <c r="DC421" i="1"/>
  <c r="DB421" i="1"/>
  <c r="DA421" i="1"/>
  <c r="CZ421" i="1"/>
  <c r="CY421" i="1"/>
  <c r="CX421" i="1"/>
  <c r="CW421" i="1"/>
  <c r="CV421" i="1"/>
  <c r="CU421" i="1"/>
  <c r="CT421" i="1"/>
  <c r="CS421" i="1"/>
  <c r="DE420" i="1"/>
  <c r="DD420" i="1"/>
  <c r="DC420" i="1"/>
  <c r="DB420" i="1"/>
  <c r="DA420" i="1"/>
  <c r="CZ420" i="1"/>
  <c r="CY420" i="1"/>
  <c r="CX420" i="1"/>
  <c r="CW420" i="1"/>
  <c r="CV420" i="1"/>
  <c r="CU420" i="1"/>
  <c r="CT420" i="1"/>
  <c r="CS420" i="1"/>
  <c r="DE419" i="1"/>
  <c r="DD419" i="1"/>
  <c r="DC419" i="1"/>
  <c r="DB419" i="1"/>
  <c r="DA419" i="1"/>
  <c r="CZ419" i="1"/>
  <c r="CY419" i="1"/>
  <c r="CX419" i="1"/>
  <c r="CW419" i="1"/>
  <c r="CV419" i="1"/>
  <c r="CU419" i="1"/>
  <c r="CT419" i="1"/>
  <c r="CS419" i="1"/>
  <c r="DE418" i="1"/>
  <c r="DD418" i="1"/>
  <c r="DC418" i="1"/>
  <c r="DB418" i="1"/>
  <c r="DA418" i="1"/>
  <c r="CZ418" i="1"/>
  <c r="CY418" i="1"/>
  <c r="CX418" i="1"/>
  <c r="CW418" i="1"/>
  <c r="CV418" i="1"/>
  <c r="CU418" i="1"/>
  <c r="CT418" i="1"/>
  <c r="CS418" i="1"/>
  <c r="DE417" i="1"/>
  <c r="DD417" i="1"/>
  <c r="DC417" i="1"/>
  <c r="DB417" i="1"/>
  <c r="DA417" i="1"/>
  <c r="CZ417" i="1"/>
  <c r="CY417" i="1"/>
  <c r="CX417" i="1"/>
  <c r="CW417" i="1"/>
  <c r="CV417" i="1"/>
  <c r="CU417" i="1"/>
  <c r="CT417" i="1"/>
  <c r="CS417" i="1"/>
  <c r="DE416" i="1"/>
  <c r="DD416" i="1"/>
  <c r="DC416" i="1"/>
  <c r="DB416" i="1"/>
  <c r="DA416" i="1"/>
  <c r="CZ416" i="1"/>
  <c r="CY416" i="1"/>
  <c r="CX416" i="1"/>
  <c r="CW416" i="1"/>
  <c r="CV416" i="1"/>
  <c r="CU416" i="1"/>
  <c r="CT416" i="1"/>
  <c r="CS416" i="1"/>
  <c r="DE415" i="1"/>
  <c r="DD415" i="1"/>
  <c r="DC415" i="1"/>
  <c r="DB415" i="1"/>
  <c r="DA415" i="1"/>
  <c r="CZ415" i="1"/>
  <c r="CY415" i="1"/>
  <c r="CX415" i="1"/>
  <c r="CW415" i="1"/>
  <c r="CV415" i="1"/>
  <c r="CU415" i="1"/>
  <c r="CT415" i="1"/>
  <c r="CS415" i="1"/>
  <c r="DE414" i="1"/>
  <c r="DD414" i="1"/>
  <c r="DC414" i="1"/>
  <c r="DB414" i="1"/>
  <c r="DA414" i="1"/>
  <c r="CZ414" i="1"/>
  <c r="CY414" i="1"/>
  <c r="CX414" i="1"/>
  <c r="CW414" i="1"/>
  <c r="CV414" i="1"/>
  <c r="CU414" i="1"/>
  <c r="CT414" i="1"/>
  <c r="CS414" i="1"/>
  <c r="DE413" i="1"/>
  <c r="DD413" i="1"/>
  <c r="DC413" i="1"/>
  <c r="DB413" i="1"/>
  <c r="DA413" i="1"/>
  <c r="CZ413" i="1"/>
  <c r="CY413" i="1"/>
  <c r="CX413" i="1"/>
  <c r="CW413" i="1"/>
  <c r="CV413" i="1"/>
  <c r="CU413" i="1"/>
  <c r="CT413" i="1"/>
  <c r="CS413" i="1"/>
  <c r="DE412" i="1"/>
  <c r="DD412" i="1"/>
  <c r="DC412" i="1"/>
  <c r="DB412" i="1"/>
  <c r="DA412" i="1"/>
  <c r="CZ412" i="1"/>
  <c r="CY412" i="1"/>
  <c r="CX412" i="1"/>
  <c r="CW412" i="1"/>
  <c r="CV412" i="1"/>
  <c r="CU412" i="1"/>
  <c r="CT412" i="1"/>
  <c r="CS412" i="1"/>
  <c r="DE411" i="1"/>
  <c r="DD411" i="1"/>
  <c r="DC411" i="1"/>
  <c r="DB411" i="1"/>
  <c r="DA411" i="1"/>
  <c r="CZ411" i="1"/>
  <c r="CY411" i="1"/>
  <c r="CX411" i="1"/>
  <c r="CW411" i="1"/>
  <c r="CV411" i="1"/>
  <c r="CU411" i="1"/>
  <c r="CT411" i="1"/>
  <c r="CS411" i="1"/>
  <c r="DE410" i="1"/>
  <c r="DD410" i="1"/>
  <c r="DC410" i="1"/>
  <c r="DB410" i="1"/>
  <c r="DA410" i="1"/>
  <c r="CZ410" i="1"/>
  <c r="CY410" i="1"/>
  <c r="CX410" i="1"/>
  <c r="CW410" i="1"/>
  <c r="CV410" i="1"/>
  <c r="CU410" i="1"/>
  <c r="CT410" i="1"/>
  <c r="CS410" i="1"/>
  <c r="DE409" i="1"/>
  <c r="DD409" i="1"/>
  <c r="DC409" i="1"/>
  <c r="DB409" i="1"/>
  <c r="DA409" i="1"/>
  <c r="CZ409" i="1"/>
  <c r="CY409" i="1"/>
  <c r="CX409" i="1"/>
  <c r="CW409" i="1"/>
  <c r="CV409" i="1"/>
  <c r="CU409" i="1"/>
  <c r="CT409" i="1"/>
  <c r="CS409" i="1"/>
  <c r="DE408" i="1"/>
  <c r="DD408" i="1"/>
  <c r="DC408" i="1"/>
  <c r="DB408" i="1"/>
  <c r="DA408" i="1"/>
  <c r="CZ408" i="1"/>
  <c r="CY408" i="1"/>
  <c r="CX408" i="1"/>
  <c r="CW408" i="1"/>
  <c r="CV408" i="1"/>
  <c r="CU408" i="1"/>
  <c r="CT408" i="1"/>
  <c r="CS408" i="1"/>
  <c r="DE407" i="1"/>
  <c r="DD407" i="1"/>
  <c r="DC407" i="1"/>
  <c r="DB407" i="1"/>
  <c r="DA407" i="1"/>
  <c r="CZ407" i="1"/>
  <c r="CY407" i="1"/>
  <c r="CX407" i="1"/>
  <c r="CW407" i="1"/>
  <c r="CV407" i="1"/>
  <c r="CU407" i="1"/>
  <c r="CT407" i="1"/>
  <c r="CS407" i="1"/>
  <c r="DE406" i="1"/>
  <c r="DD406" i="1"/>
  <c r="DC406" i="1"/>
  <c r="DB406" i="1"/>
  <c r="DA406" i="1"/>
  <c r="CZ406" i="1"/>
  <c r="CY406" i="1"/>
  <c r="CX406" i="1"/>
  <c r="CW406" i="1"/>
  <c r="CV406" i="1"/>
  <c r="CU406" i="1"/>
  <c r="CT406" i="1"/>
  <c r="CS406" i="1"/>
  <c r="DE405" i="1"/>
  <c r="DD405" i="1"/>
  <c r="DC405" i="1"/>
  <c r="DB405" i="1"/>
  <c r="DA405" i="1"/>
  <c r="CZ405" i="1"/>
  <c r="CY405" i="1"/>
  <c r="CX405" i="1"/>
  <c r="CW405" i="1"/>
  <c r="CV405" i="1"/>
  <c r="CU405" i="1"/>
  <c r="CT405" i="1"/>
  <c r="CS405" i="1"/>
  <c r="DE404" i="1"/>
  <c r="DD404" i="1"/>
  <c r="DC404" i="1"/>
  <c r="DB404" i="1"/>
  <c r="DA404" i="1"/>
  <c r="CZ404" i="1"/>
  <c r="CY404" i="1"/>
  <c r="CX404" i="1"/>
  <c r="CW404" i="1"/>
  <c r="CV404" i="1"/>
  <c r="CU404" i="1"/>
  <c r="CT404" i="1"/>
  <c r="CS404" i="1"/>
  <c r="DE403" i="1"/>
  <c r="DD403" i="1"/>
  <c r="DC403" i="1"/>
  <c r="DB403" i="1"/>
  <c r="DA403" i="1"/>
  <c r="CZ403" i="1"/>
  <c r="CY403" i="1"/>
  <c r="CX403" i="1"/>
  <c r="CW403" i="1"/>
  <c r="CV403" i="1"/>
  <c r="CU403" i="1"/>
  <c r="CT403" i="1"/>
  <c r="CS403" i="1"/>
  <c r="DE402" i="1"/>
  <c r="DD402" i="1"/>
  <c r="DC402" i="1"/>
  <c r="DB402" i="1"/>
  <c r="DA402" i="1"/>
  <c r="CZ402" i="1"/>
  <c r="CY402" i="1"/>
  <c r="CX402" i="1"/>
  <c r="CW402" i="1"/>
  <c r="CV402" i="1"/>
  <c r="CU402" i="1"/>
  <c r="CT402" i="1"/>
  <c r="CS402" i="1"/>
  <c r="DE401" i="1"/>
  <c r="DD401" i="1"/>
  <c r="DC401" i="1"/>
  <c r="DB401" i="1"/>
  <c r="DA401" i="1"/>
  <c r="CZ401" i="1"/>
  <c r="CY401" i="1"/>
  <c r="CX401" i="1"/>
  <c r="CW401" i="1"/>
  <c r="CV401" i="1"/>
  <c r="CU401" i="1"/>
  <c r="CT401" i="1"/>
  <c r="CS401" i="1"/>
  <c r="DE400" i="1"/>
  <c r="DD400" i="1"/>
  <c r="DC400" i="1"/>
  <c r="DB400" i="1"/>
  <c r="DA400" i="1"/>
  <c r="CZ400" i="1"/>
  <c r="CY400" i="1"/>
  <c r="CX400" i="1"/>
  <c r="CW400" i="1"/>
  <c r="CV400" i="1"/>
  <c r="CU400" i="1"/>
  <c r="CT400" i="1"/>
  <c r="CS400" i="1"/>
  <c r="DE399" i="1"/>
  <c r="DD399" i="1"/>
  <c r="DC399" i="1"/>
  <c r="DB399" i="1"/>
  <c r="DA399" i="1"/>
  <c r="CZ399" i="1"/>
  <c r="CY399" i="1"/>
  <c r="CX399" i="1"/>
  <c r="CW399" i="1"/>
  <c r="CV399" i="1"/>
  <c r="CU399" i="1"/>
  <c r="CT399" i="1"/>
  <c r="CS399" i="1"/>
  <c r="DE398" i="1"/>
  <c r="DD398" i="1"/>
  <c r="DC398" i="1"/>
  <c r="DB398" i="1"/>
  <c r="DA398" i="1"/>
  <c r="CZ398" i="1"/>
  <c r="CY398" i="1"/>
  <c r="CX398" i="1"/>
  <c r="CW398" i="1"/>
  <c r="CV398" i="1"/>
  <c r="CU398" i="1"/>
  <c r="CT398" i="1"/>
  <c r="CS398" i="1"/>
  <c r="DE397" i="1"/>
  <c r="DD397" i="1"/>
  <c r="DC397" i="1"/>
  <c r="DB397" i="1"/>
  <c r="DA397" i="1"/>
  <c r="CZ397" i="1"/>
  <c r="CY397" i="1"/>
  <c r="CX397" i="1"/>
  <c r="CW397" i="1"/>
  <c r="CV397" i="1"/>
  <c r="CU397" i="1"/>
  <c r="CT397" i="1"/>
  <c r="CS397" i="1"/>
  <c r="DE396" i="1"/>
  <c r="DD396" i="1"/>
  <c r="DC396" i="1"/>
  <c r="DB396" i="1"/>
  <c r="DA396" i="1"/>
  <c r="CZ396" i="1"/>
  <c r="CY396" i="1"/>
  <c r="CX396" i="1"/>
  <c r="CW396" i="1"/>
  <c r="CV396" i="1"/>
  <c r="CU396" i="1"/>
  <c r="CT396" i="1"/>
  <c r="CS396" i="1"/>
  <c r="DE395" i="1"/>
  <c r="DD395" i="1"/>
  <c r="DC395" i="1"/>
  <c r="DB395" i="1"/>
  <c r="DA395" i="1"/>
  <c r="CZ395" i="1"/>
  <c r="CY395" i="1"/>
  <c r="CX395" i="1"/>
  <c r="CW395" i="1"/>
  <c r="CV395" i="1"/>
  <c r="CU395" i="1"/>
  <c r="CT395" i="1"/>
  <c r="CS395" i="1"/>
  <c r="DE394" i="1"/>
  <c r="DD394" i="1"/>
  <c r="DC394" i="1"/>
  <c r="DB394" i="1"/>
  <c r="DA394" i="1"/>
  <c r="CZ394" i="1"/>
  <c r="CY394" i="1"/>
  <c r="CX394" i="1"/>
  <c r="CW394" i="1"/>
  <c r="CV394" i="1"/>
  <c r="CU394" i="1"/>
  <c r="CT394" i="1"/>
  <c r="CS394" i="1"/>
  <c r="DE393" i="1"/>
  <c r="DD393" i="1"/>
  <c r="DC393" i="1"/>
  <c r="DB393" i="1"/>
  <c r="DA393" i="1"/>
  <c r="CZ393" i="1"/>
  <c r="CY393" i="1"/>
  <c r="CX393" i="1"/>
  <c r="CW393" i="1"/>
  <c r="CV393" i="1"/>
  <c r="CU393" i="1"/>
  <c r="CT393" i="1"/>
  <c r="CS393" i="1"/>
  <c r="DE392" i="1"/>
  <c r="DD392" i="1"/>
  <c r="DC392" i="1"/>
  <c r="DB392" i="1"/>
  <c r="DA392" i="1"/>
  <c r="CZ392" i="1"/>
  <c r="CY392" i="1"/>
  <c r="CX392" i="1"/>
  <c r="CW392" i="1"/>
  <c r="CV392" i="1"/>
  <c r="CU392" i="1"/>
  <c r="CT392" i="1"/>
  <c r="CS392" i="1"/>
  <c r="DE391" i="1"/>
  <c r="DD391" i="1"/>
  <c r="DC391" i="1"/>
  <c r="DB391" i="1"/>
  <c r="DA391" i="1"/>
  <c r="CZ391" i="1"/>
  <c r="CY391" i="1"/>
  <c r="CX391" i="1"/>
  <c r="CW391" i="1"/>
  <c r="CV391" i="1"/>
  <c r="CU391" i="1"/>
  <c r="CT391" i="1"/>
  <c r="CS391" i="1"/>
  <c r="DE390" i="1"/>
  <c r="DD390" i="1"/>
  <c r="DC390" i="1"/>
  <c r="DB390" i="1"/>
  <c r="DA390" i="1"/>
  <c r="CZ390" i="1"/>
  <c r="CY390" i="1"/>
  <c r="CX390" i="1"/>
  <c r="CW390" i="1"/>
  <c r="CV390" i="1"/>
  <c r="CU390" i="1"/>
  <c r="CT390" i="1"/>
  <c r="CS390" i="1"/>
  <c r="DE389" i="1"/>
  <c r="DD389" i="1"/>
  <c r="DC389" i="1"/>
  <c r="DB389" i="1"/>
  <c r="DA389" i="1"/>
  <c r="CZ389" i="1"/>
  <c r="CY389" i="1"/>
  <c r="CX389" i="1"/>
  <c r="CW389" i="1"/>
  <c r="CV389" i="1"/>
  <c r="CU389" i="1"/>
  <c r="CT389" i="1"/>
  <c r="CS389" i="1"/>
  <c r="DE388" i="1"/>
  <c r="DD388" i="1"/>
  <c r="DC388" i="1"/>
  <c r="DB388" i="1"/>
  <c r="DA388" i="1"/>
  <c r="CZ388" i="1"/>
  <c r="CY388" i="1"/>
  <c r="CX388" i="1"/>
  <c r="CW388" i="1"/>
  <c r="CV388" i="1"/>
  <c r="CU388" i="1"/>
  <c r="CT388" i="1"/>
  <c r="CS388" i="1"/>
  <c r="DE387" i="1"/>
  <c r="DD387" i="1"/>
  <c r="DC387" i="1"/>
  <c r="DB387" i="1"/>
  <c r="DA387" i="1"/>
  <c r="CZ387" i="1"/>
  <c r="CY387" i="1"/>
  <c r="CX387" i="1"/>
  <c r="CW387" i="1"/>
  <c r="CV387" i="1"/>
  <c r="CU387" i="1"/>
  <c r="CT387" i="1"/>
  <c r="CS387" i="1"/>
  <c r="DE386" i="1"/>
  <c r="DD386" i="1"/>
  <c r="DC386" i="1"/>
  <c r="DB386" i="1"/>
  <c r="DA386" i="1"/>
  <c r="CZ386" i="1"/>
  <c r="CY386" i="1"/>
  <c r="CX386" i="1"/>
  <c r="CW386" i="1"/>
  <c r="CV386" i="1"/>
  <c r="CU386" i="1"/>
  <c r="CT386" i="1"/>
  <c r="CS386" i="1"/>
  <c r="DE385" i="1"/>
  <c r="DD385" i="1"/>
  <c r="DC385" i="1"/>
  <c r="DB385" i="1"/>
  <c r="DA385" i="1"/>
  <c r="CZ385" i="1"/>
  <c r="CY385" i="1"/>
  <c r="CX385" i="1"/>
  <c r="CW385" i="1"/>
  <c r="CV385" i="1"/>
  <c r="CU385" i="1"/>
  <c r="CT385" i="1"/>
  <c r="CS385" i="1"/>
  <c r="DE384" i="1"/>
  <c r="DD384" i="1"/>
  <c r="DC384" i="1"/>
  <c r="DB384" i="1"/>
  <c r="DA384" i="1"/>
  <c r="CZ384" i="1"/>
  <c r="CY384" i="1"/>
  <c r="CX384" i="1"/>
  <c r="CW384" i="1"/>
  <c r="CV384" i="1"/>
  <c r="CU384" i="1"/>
  <c r="CT384" i="1"/>
  <c r="CS384" i="1"/>
  <c r="DE383" i="1"/>
  <c r="DD383" i="1"/>
  <c r="DC383" i="1"/>
  <c r="DB383" i="1"/>
  <c r="DA383" i="1"/>
  <c r="CZ383" i="1"/>
  <c r="CY383" i="1"/>
  <c r="CX383" i="1"/>
  <c r="CW383" i="1"/>
  <c r="CV383" i="1"/>
  <c r="CU383" i="1"/>
  <c r="CT383" i="1"/>
  <c r="CS383" i="1"/>
  <c r="DE382" i="1"/>
  <c r="DD382" i="1"/>
  <c r="DC382" i="1"/>
  <c r="DB382" i="1"/>
  <c r="DA382" i="1"/>
  <c r="CZ382" i="1"/>
  <c r="CY382" i="1"/>
  <c r="CX382" i="1"/>
  <c r="CW382" i="1"/>
  <c r="CV382" i="1"/>
  <c r="CU382" i="1"/>
  <c r="CT382" i="1"/>
  <c r="CS382" i="1"/>
  <c r="DE381" i="1"/>
  <c r="DD381" i="1"/>
  <c r="DC381" i="1"/>
  <c r="DB381" i="1"/>
  <c r="DA381" i="1"/>
  <c r="CZ381" i="1"/>
  <c r="CY381" i="1"/>
  <c r="CX381" i="1"/>
  <c r="CW381" i="1"/>
  <c r="CV381" i="1"/>
  <c r="CU381" i="1"/>
  <c r="CT381" i="1"/>
  <c r="CS381" i="1"/>
  <c r="DE380" i="1"/>
  <c r="DD380" i="1"/>
  <c r="DC380" i="1"/>
  <c r="DB380" i="1"/>
  <c r="DA380" i="1"/>
  <c r="CZ380" i="1"/>
  <c r="CY380" i="1"/>
  <c r="CX380" i="1"/>
  <c r="CW380" i="1"/>
  <c r="CV380" i="1"/>
  <c r="CU380" i="1"/>
  <c r="CT380" i="1"/>
  <c r="CS380" i="1"/>
  <c r="DE379" i="1"/>
  <c r="DD379" i="1"/>
  <c r="DC379" i="1"/>
  <c r="DB379" i="1"/>
  <c r="DA379" i="1"/>
  <c r="CZ379" i="1"/>
  <c r="CY379" i="1"/>
  <c r="CX379" i="1"/>
  <c r="CW379" i="1"/>
  <c r="CV379" i="1"/>
  <c r="CU379" i="1"/>
  <c r="CT379" i="1"/>
  <c r="CS379" i="1"/>
  <c r="DE378" i="1"/>
  <c r="DD378" i="1"/>
  <c r="DC378" i="1"/>
  <c r="DB378" i="1"/>
  <c r="DA378" i="1"/>
  <c r="CZ378" i="1"/>
  <c r="CY378" i="1"/>
  <c r="CX378" i="1"/>
  <c r="CW378" i="1"/>
  <c r="CV378" i="1"/>
  <c r="CU378" i="1"/>
  <c r="CT378" i="1"/>
  <c r="CS378" i="1"/>
  <c r="DE377" i="1"/>
  <c r="DD377" i="1"/>
  <c r="DC377" i="1"/>
  <c r="DB377" i="1"/>
  <c r="DA377" i="1"/>
  <c r="CZ377" i="1"/>
  <c r="CY377" i="1"/>
  <c r="CX377" i="1"/>
  <c r="CW377" i="1"/>
  <c r="CV377" i="1"/>
  <c r="CU377" i="1"/>
  <c r="CT377" i="1"/>
  <c r="CS377" i="1"/>
  <c r="DE376" i="1"/>
  <c r="DD376" i="1"/>
  <c r="DC376" i="1"/>
  <c r="DB376" i="1"/>
  <c r="DA376" i="1"/>
  <c r="CZ376" i="1"/>
  <c r="CY376" i="1"/>
  <c r="CX376" i="1"/>
  <c r="CW376" i="1"/>
  <c r="CV376" i="1"/>
  <c r="CU376" i="1"/>
  <c r="CT376" i="1"/>
  <c r="CS376" i="1"/>
  <c r="DE375" i="1"/>
  <c r="DD375" i="1"/>
  <c r="DC375" i="1"/>
  <c r="DB375" i="1"/>
  <c r="DA375" i="1"/>
  <c r="CZ375" i="1"/>
  <c r="CY375" i="1"/>
  <c r="CX375" i="1"/>
  <c r="CW375" i="1"/>
  <c r="CV375" i="1"/>
  <c r="CU375" i="1"/>
  <c r="CT375" i="1"/>
  <c r="CS375" i="1"/>
  <c r="DE374" i="1"/>
  <c r="DD374" i="1"/>
  <c r="DC374" i="1"/>
  <c r="DB374" i="1"/>
  <c r="DA374" i="1"/>
  <c r="CZ374" i="1"/>
  <c r="CY374" i="1"/>
  <c r="CX374" i="1"/>
  <c r="CW374" i="1"/>
  <c r="CV374" i="1"/>
  <c r="CU374" i="1"/>
  <c r="CT374" i="1"/>
  <c r="CS374" i="1"/>
  <c r="DE373" i="1"/>
  <c r="DD373" i="1"/>
  <c r="DC373" i="1"/>
  <c r="DB373" i="1"/>
  <c r="DA373" i="1"/>
  <c r="CZ373" i="1"/>
  <c r="CY373" i="1"/>
  <c r="CX373" i="1"/>
  <c r="CW373" i="1"/>
  <c r="CV373" i="1"/>
  <c r="CU373" i="1"/>
  <c r="CT373" i="1"/>
  <c r="CS373" i="1"/>
  <c r="DE372" i="1"/>
  <c r="DD372" i="1"/>
  <c r="DC372" i="1"/>
  <c r="DB372" i="1"/>
  <c r="DA372" i="1"/>
  <c r="CZ372" i="1"/>
  <c r="CY372" i="1"/>
  <c r="CX372" i="1"/>
  <c r="CW372" i="1"/>
  <c r="CV372" i="1"/>
  <c r="CU372" i="1"/>
  <c r="CT372" i="1"/>
  <c r="CS372" i="1"/>
  <c r="DE371" i="1"/>
  <c r="DD371" i="1"/>
  <c r="DC371" i="1"/>
  <c r="DB371" i="1"/>
  <c r="DA371" i="1"/>
  <c r="CZ371" i="1"/>
  <c r="CY371" i="1"/>
  <c r="CX371" i="1"/>
  <c r="CW371" i="1"/>
  <c r="CV371" i="1"/>
  <c r="CU371" i="1"/>
  <c r="CT371" i="1"/>
  <c r="CS371" i="1"/>
  <c r="DE370" i="1"/>
  <c r="DD370" i="1"/>
  <c r="DC370" i="1"/>
  <c r="DB370" i="1"/>
  <c r="DA370" i="1"/>
  <c r="CZ370" i="1"/>
  <c r="CY370" i="1"/>
  <c r="CX370" i="1"/>
  <c r="CW370" i="1"/>
  <c r="CV370" i="1"/>
  <c r="CU370" i="1"/>
  <c r="CT370" i="1"/>
  <c r="CS370" i="1"/>
  <c r="DE369" i="1"/>
  <c r="DD369" i="1"/>
  <c r="DC369" i="1"/>
  <c r="DB369" i="1"/>
  <c r="DA369" i="1"/>
  <c r="CZ369" i="1"/>
  <c r="CY369" i="1"/>
  <c r="CX369" i="1"/>
  <c r="CW369" i="1"/>
  <c r="CV369" i="1"/>
  <c r="CU369" i="1"/>
  <c r="CT369" i="1"/>
  <c r="CS369" i="1"/>
  <c r="DE368" i="1"/>
  <c r="DD368" i="1"/>
  <c r="DC368" i="1"/>
  <c r="DB368" i="1"/>
  <c r="DA368" i="1"/>
  <c r="CZ368" i="1"/>
  <c r="CY368" i="1"/>
  <c r="CX368" i="1"/>
  <c r="CW368" i="1"/>
  <c r="CV368" i="1"/>
  <c r="CU368" i="1"/>
  <c r="CT368" i="1"/>
  <c r="CS368" i="1"/>
  <c r="DE367" i="1"/>
  <c r="DD367" i="1"/>
  <c r="DC367" i="1"/>
  <c r="DB367" i="1"/>
  <c r="DA367" i="1"/>
  <c r="CZ367" i="1"/>
  <c r="CY367" i="1"/>
  <c r="CX367" i="1"/>
  <c r="CW367" i="1"/>
  <c r="CV367" i="1"/>
  <c r="CU367" i="1"/>
  <c r="CT367" i="1"/>
  <c r="CS367" i="1"/>
  <c r="DE366" i="1"/>
  <c r="DD366" i="1"/>
  <c r="DC366" i="1"/>
  <c r="DB366" i="1"/>
  <c r="DA366" i="1"/>
  <c r="CZ366" i="1"/>
  <c r="CY366" i="1"/>
  <c r="CX366" i="1"/>
  <c r="CW366" i="1"/>
  <c r="CV366" i="1"/>
  <c r="CU366" i="1"/>
  <c r="CT366" i="1"/>
  <c r="CS366" i="1"/>
  <c r="DE365" i="1"/>
  <c r="DD365" i="1"/>
  <c r="DC365" i="1"/>
  <c r="DB365" i="1"/>
  <c r="DA365" i="1"/>
  <c r="CZ365" i="1"/>
  <c r="CY365" i="1"/>
  <c r="CX365" i="1"/>
  <c r="CW365" i="1"/>
  <c r="CV365" i="1"/>
  <c r="CU365" i="1"/>
  <c r="CT365" i="1"/>
  <c r="CS365" i="1"/>
  <c r="DE364" i="1"/>
  <c r="DD364" i="1"/>
  <c r="DC364" i="1"/>
  <c r="DB364" i="1"/>
  <c r="DA364" i="1"/>
  <c r="CZ364" i="1"/>
  <c r="CY364" i="1"/>
  <c r="CX364" i="1"/>
  <c r="CW364" i="1"/>
  <c r="CV364" i="1"/>
  <c r="CU364" i="1"/>
  <c r="CT364" i="1"/>
  <c r="CS364" i="1"/>
  <c r="DE363" i="1"/>
  <c r="DD363" i="1"/>
  <c r="DC363" i="1"/>
  <c r="DB363" i="1"/>
  <c r="DA363" i="1"/>
  <c r="CZ363" i="1"/>
  <c r="CY363" i="1"/>
  <c r="CX363" i="1"/>
  <c r="CW363" i="1"/>
  <c r="CV363" i="1"/>
  <c r="CU363" i="1"/>
  <c r="CT363" i="1"/>
  <c r="CS363" i="1"/>
  <c r="DE362" i="1"/>
  <c r="DD362" i="1"/>
  <c r="DC362" i="1"/>
  <c r="DB362" i="1"/>
  <c r="DA362" i="1"/>
  <c r="CZ362" i="1"/>
  <c r="CY362" i="1"/>
  <c r="CX362" i="1"/>
  <c r="CW362" i="1"/>
  <c r="CV362" i="1"/>
  <c r="CU362" i="1"/>
  <c r="CT362" i="1"/>
  <c r="CS362" i="1"/>
  <c r="DE361" i="1"/>
  <c r="DD361" i="1"/>
  <c r="DC361" i="1"/>
  <c r="DB361" i="1"/>
  <c r="DA361" i="1"/>
  <c r="CZ361" i="1"/>
  <c r="CY361" i="1"/>
  <c r="CX361" i="1"/>
  <c r="CW361" i="1"/>
  <c r="CV361" i="1"/>
  <c r="CU361" i="1"/>
  <c r="CT361" i="1"/>
  <c r="CS361" i="1"/>
  <c r="DE360" i="1"/>
  <c r="DD360" i="1"/>
  <c r="DC360" i="1"/>
  <c r="DB360" i="1"/>
  <c r="DA360" i="1"/>
  <c r="CZ360" i="1"/>
  <c r="CY360" i="1"/>
  <c r="CX360" i="1"/>
  <c r="CW360" i="1"/>
  <c r="CV360" i="1"/>
  <c r="CU360" i="1"/>
  <c r="CT360" i="1"/>
  <c r="CS360" i="1"/>
  <c r="DE359" i="1"/>
  <c r="DD359" i="1"/>
  <c r="DC359" i="1"/>
  <c r="DB359" i="1"/>
  <c r="DA359" i="1"/>
  <c r="CZ359" i="1"/>
  <c r="CY359" i="1"/>
  <c r="CX359" i="1"/>
  <c r="CW359" i="1"/>
  <c r="CV359" i="1"/>
  <c r="CU359" i="1"/>
  <c r="CT359" i="1"/>
  <c r="CS359" i="1"/>
  <c r="DE358" i="1"/>
  <c r="DD358" i="1"/>
  <c r="DC358" i="1"/>
  <c r="DB358" i="1"/>
  <c r="DA358" i="1"/>
  <c r="CZ358" i="1"/>
  <c r="CY358" i="1"/>
  <c r="CX358" i="1"/>
  <c r="CW358" i="1"/>
  <c r="CV358" i="1"/>
  <c r="CU358" i="1"/>
  <c r="CT358" i="1"/>
  <c r="CS358" i="1"/>
  <c r="DE357" i="1"/>
  <c r="DD357" i="1"/>
  <c r="DC357" i="1"/>
  <c r="DB357" i="1"/>
  <c r="DA357" i="1"/>
  <c r="CZ357" i="1"/>
  <c r="CY357" i="1"/>
  <c r="CX357" i="1"/>
  <c r="CW357" i="1"/>
  <c r="CV357" i="1"/>
  <c r="CU357" i="1"/>
  <c r="CT357" i="1"/>
  <c r="CS357" i="1"/>
  <c r="DE356" i="1"/>
  <c r="DD356" i="1"/>
  <c r="DC356" i="1"/>
  <c r="DB356" i="1"/>
  <c r="DA356" i="1"/>
  <c r="CZ356" i="1"/>
  <c r="CY356" i="1"/>
  <c r="CX356" i="1"/>
  <c r="CW356" i="1"/>
  <c r="CV356" i="1"/>
  <c r="CU356" i="1"/>
  <c r="CT356" i="1"/>
  <c r="CS356" i="1"/>
  <c r="DE355" i="1"/>
  <c r="DD355" i="1"/>
  <c r="DC355" i="1"/>
  <c r="DB355" i="1"/>
  <c r="DA355" i="1"/>
  <c r="CZ355" i="1"/>
  <c r="CY355" i="1"/>
  <c r="CX355" i="1"/>
  <c r="CW355" i="1"/>
  <c r="CV355" i="1"/>
  <c r="CU355" i="1"/>
  <c r="CT355" i="1"/>
  <c r="CS355" i="1"/>
  <c r="DE354" i="1"/>
  <c r="DD354" i="1"/>
  <c r="DC354" i="1"/>
  <c r="DB354" i="1"/>
  <c r="DA354" i="1"/>
  <c r="CZ354" i="1"/>
  <c r="CY354" i="1"/>
  <c r="CX354" i="1"/>
  <c r="CW354" i="1"/>
  <c r="CV354" i="1"/>
  <c r="CU354" i="1"/>
  <c r="CT354" i="1"/>
  <c r="CS354" i="1"/>
  <c r="DE353" i="1"/>
  <c r="DD353" i="1"/>
  <c r="DC353" i="1"/>
  <c r="DB353" i="1"/>
  <c r="DA353" i="1"/>
  <c r="CZ353" i="1"/>
  <c r="CY353" i="1"/>
  <c r="CX353" i="1"/>
  <c r="CW353" i="1"/>
  <c r="CV353" i="1"/>
  <c r="CU353" i="1"/>
  <c r="CT353" i="1"/>
  <c r="CS353" i="1"/>
  <c r="DE352" i="1"/>
  <c r="DD352" i="1"/>
  <c r="DC352" i="1"/>
  <c r="DB352" i="1"/>
  <c r="DA352" i="1"/>
  <c r="CZ352" i="1"/>
  <c r="CY352" i="1"/>
  <c r="CX352" i="1"/>
  <c r="CW352" i="1"/>
  <c r="CV352" i="1"/>
  <c r="CU352" i="1"/>
  <c r="CT352" i="1"/>
  <c r="CS352" i="1"/>
  <c r="DE351" i="1"/>
  <c r="DD351" i="1"/>
  <c r="DC351" i="1"/>
  <c r="DB351" i="1"/>
  <c r="DA351" i="1"/>
  <c r="CZ351" i="1"/>
  <c r="CY351" i="1"/>
  <c r="CX351" i="1"/>
  <c r="CW351" i="1"/>
  <c r="CV351" i="1"/>
  <c r="CU351" i="1"/>
  <c r="CT351" i="1"/>
  <c r="CS351" i="1"/>
  <c r="DE350" i="1"/>
  <c r="DD350" i="1"/>
  <c r="DC350" i="1"/>
  <c r="DB350" i="1"/>
  <c r="DA350" i="1"/>
  <c r="CZ350" i="1"/>
  <c r="CY350" i="1"/>
  <c r="CX350" i="1"/>
  <c r="CW350" i="1"/>
  <c r="CV350" i="1"/>
  <c r="CU350" i="1"/>
  <c r="CT350" i="1"/>
  <c r="CS350" i="1"/>
  <c r="DE349" i="1"/>
  <c r="DD349" i="1"/>
  <c r="DC349" i="1"/>
  <c r="DB349" i="1"/>
  <c r="DA349" i="1"/>
  <c r="CZ349" i="1"/>
  <c r="CY349" i="1"/>
  <c r="CX349" i="1"/>
  <c r="CW349" i="1"/>
  <c r="CV349" i="1"/>
  <c r="CU349" i="1"/>
  <c r="CT349" i="1"/>
  <c r="CS349" i="1"/>
  <c r="DE348" i="1"/>
  <c r="DD348" i="1"/>
  <c r="DC348" i="1"/>
  <c r="DB348" i="1"/>
  <c r="DA348" i="1"/>
  <c r="CZ348" i="1"/>
  <c r="CY348" i="1"/>
  <c r="CX348" i="1"/>
  <c r="CW348" i="1"/>
  <c r="CV348" i="1"/>
  <c r="CU348" i="1"/>
  <c r="CT348" i="1"/>
  <c r="CS348" i="1"/>
  <c r="DE347" i="1"/>
  <c r="DD347" i="1"/>
  <c r="DC347" i="1"/>
  <c r="DB347" i="1"/>
  <c r="DA347" i="1"/>
  <c r="CZ347" i="1"/>
  <c r="CY347" i="1"/>
  <c r="CX347" i="1"/>
  <c r="CW347" i="1"/>
  <c r="CV347" i="1"/>
  <c r="CU347" i="1"/>
  <c r="CT347" i="1"/>
  <c r="CS347" i="1"/>
  <c r="DE346" i="1"/>
  <c r="DD346" i="1"/>
  <c r="DC346" i="1"/>
  <c r="DB346" i="1"/>
  <c r="DA346" i="1"/>
  <c r="CZ346" i="1"/>
  <c r="CY346" i="1"/>
  <c r="CX346" i="1"/>
  <c r="CW346" i="1"/>
  <c r="CV346" i="1"/>
  <c r="CU346" i="1"/>
  <c r="CT346" i="1"/>
  <c r="CS346" i="1"/>
  <c r="DE345" i="1"/>
  <c r="DD345" i="1"/>
  <c r="DC345" i="1"/>
  <c r="DB345" i="1"/>
  <c r="DA345" i="1"/>
  <c r="CZ345" i="1"/>
  <c r="CY345" i="1"/>
  <c r="CX345" i="1"/>
  <c r="CW345" i="1"/>
  <c r="CV345" i="1"/>
  <c r="CU345" i="1"/>
  <c r="CT345" i="1"/>
  <c r="CS345" i="1"/>
  <c r="DE344" i="1"/>
  <c r="DD344" i="1"/>
  <c r="DC344" i="1"/>
  <c r="DB344" i="1"/>
  <c r="DA344" i="1"/>
  <c r="CZ344" i="1"/>
  <c r="CY344" i="1"/>
  <c r="CX344" i="1"/>
  <c r="CW344" i="1"/>
  <c r="CV344" i="1"/>
  <c r="CU344" i="1"/>
  <c r="CT344" i="1"/>
  <c r="CS344" i="1"/>
  <c r="DE343" i="1"/>
  <c r="DD343" i="1"/>
  <c r="DC343" i="1"/>
  <c r="DB343" i="1"/>
  <c r="DA343" i="1"/>
  <c r="CZ343" i="1"/>
  <c r="CY343" i="1"/>
  <c r="CX343" i="1"/>
  <c r="CW343" i="1"/>
  <c r="CV343" i="1"/>
  <c r="CU343" i="1"/>
  <c r="CT343" i="1"/>
  <c r="CS343" i="1"/>
  <c r="DE342" i="1"/>
  <c r="DD342" i="1"/>
  <c r="DC342" i="1"/>
  <c r="DB342" i="1"/>
  <c r="DA342" i="1"/>
  <c r="CZ342" i="1"/>
  <c r="CY342" i="1"/>
  <c r="CX342" i="1"/>
  <c r="CW342" i="1"/>
  <c r="CV342" i="1"/>
  <c r="CU342" i="1"/>
  <c r="CT342" i="1"/>
  <c r="CS342" i="1"/>
  <c r="DE341" i="1"/>
  <c r="DD341" i="1"/>
  <c r="DC341" i="1"/>
  <c r="DB341" i="1"/>
  <c r="DA341" i="1"/>
  <c r="CZ341" i="1"/>
  <c r="CY341" i="1"/>
  <c r="CX341" i="1"/>
  <c r="CW341" i="1"/>
  <c r="CV341" i="1"/>
  <c r="CU341" i="1"/>
  <c r="CT341" i="1"/>
  <c r="CS341" i="1"/>
  <c r="DE340" i="1"/>
  <c r="DD340" i="1"/>
  <c r="DC340" i="1"/>
  <c r="DB340" i="1"/>
  <c r="DA340" i="1"/>
  <c r="CZ340" i="1"/>
  <c r="CY340" i="1"/>
  <c r="CX340" i="1"/>
  <c r="CW340" i="1"/>
  <c r="CV340" i="1"/>
  <c r="CU340" i="1"/>
  <c r="CT340" i="1"/>
  <c r="CS340" i="1"/>
  <c r="DE339" i="1"/>
  <c r="DD339" i="1"/>
  <c r="DC339" i="1"/>
  <c r="DB339" i="1"/>
  <c r="DA339" i="1"/>
  <c r="CZ339" i="1"/>
  <c r="CY339" i="1"/>
  <c r="CX339" i="1"/>
  <c r="CW339" i="1"/>
  <c r="CV339" i="1"/>
  <c r="CU339" i="1"/>
  <c r="CT339" i="1"/>
  <c r="CS339" i="1"/>
  <c r="DE338" i="1"/>
  <c r="DD338" i="1"/>
  <c r="DC338" i="1"/>
  <c r="DB338" i="1"/>
  <c r="DA338" i="1"/>
  <c r="CZ338" i="1"/>
  <c r="CY338" i="1"/>
  <c r="CX338" i="1"/>
  <c r="CW338" i="1"/>
  <c r="CV338" i="1"/>
  <c r="CU338" i="1"/>
  <c r="CT338" i="1"/>
  <c r="CS338" i="1"/>
  <c r="DE337" i="1"/>
  <c r="DD337" i="1"/>
  <c r="DC337" i="1"/>
  <c r="DB337" i="1"/>
  <c r="DA337" i="1"/>
  <c r="CZ337" i="1"/>
  <c r="CY337" i="1"/>
  <c r="CX337" i="1"/>
  <c r="CW337" i="1"/>
  <c r="CV337" i="1"/>
  <c r="CU337" i="1"/>
  <c r="CT337" i="1"/>
  <c r="CS337" i="1"/>
  <c r="DE336" i="1"/>
  <c r="DD336" i="1"/>
  <c r="DC336" i="1"/>
  <c r="DB336" i="1"/>
  <c r="DA336" i="1"/>
  <c r="CZ336" i="1"/>
  <c r="CY336" i="1"/>
  <c r="CX336" i="1"/>
  <c r="CW336" i="1"/>
  <c r="CV336" i="1"/>
  <c r="CU336" i="1"/>
  <c r="CT336" i="1"/>
  <c r="CS336" i="1"/>
  <c r="DE335" i="1"/>
  <c r="DD335" i="1"/>
  <c r="DC335" i="1"/>
  <c r="DB335" i="1"/>
  <c r="DA335" i="1"/>
  <c r="CZ335" i="1"/>
  <c r="CY335" i="1"/>
  <c r="CX335" i="1"/>
  <c r="CW335" i="1"/>
  <c r="CV335" i="1"/>
  <c r="CU335" i="1"/>
  <c r="CT335" i="1"/>
  <c r="CS335" i="1"/>
  <c r="DE334" i="1"/>
  <c r="DD334" i="1"/>
  <c r="DC334" i="1"/>
  <c r="DB334" i="1"/>
  <c r="DA334" i="1"/>
  <c r="CZ334" i="1"/>
  <c r="CY334" i="1"/>
  <c r="CX334" i="1"/>
  <c r="CW334" i="1"/>
  <c r="CV334" i="1"/>
  <c r="CU334" i="1"/>
  <c r="CT334" i="1"/>
  <c r="CS334" i="1"/>
  <c r="DE333" i="1"/>
  <c r="DD333" i="1"/>
  <c r="DC333" i="1"/>
  <c r="DB333" i="1"/>
  <c r="DA333" i="1"/>
  <c r="CZ333" i="1"/>
  <c r="CY333" i="1"/>
  <c r="CX333" i="1"/>
  <c r="CW333" i="1"/>
  <c r="CV333" i="1"/>
  <c r="CU333" i="1"/>
  <c r="CT333" i="1"/>
  <c r="CS333" i="1"/>
  <c r="DE332" i="1"/>
  <c r="DD332" i="1"/>
  <c r="DC332" i="1"/>
  <c r="DB332" i="1"/>
  <c r="DA332" i="1"/>
  <c r="CZ332" i="1"/>
  <c r="CY332" i="1"/>
  <c r="CX332" i="1"/>
  <c r="CW332" i="1"/>
  <c r="CV332" i="1"/>
  <c r="CU332" i="1"/>
  <c r="CT332" i="1"/>
  <c r="CS332" i="1"/>
  <c r="DE331" i="1"/>
  <c r="DD331" i="1"/>
  <c r="DC331" i="1"/>
  <c r="DB331" i="1"/>
  <c r="DA331" i="1"/>
  <c r="CZ331" i="1"/>
  <c r="CY331" i="1"/>
  <c r="CX331" i="1"/>
  <c r="CW331" i="1"/>
  <c r="CV331" i="1"/>
  <c r="CU331" i="1"/>
  <c r="CT331" i="1"/>
  <c r="CS331" i="1"/>
  <c r="DE330" i="1"/>
  <c r="DD330" i="1"/>
  <c r="DC330" i="1"/>
  <c r="DB330" i="1"/>
  <c r="DA330" i="1"/>
  <c r="CZ330" i="1"/>
  <c r="CY330" i="1"/>
  <c r="CX330" i="1"/>
  <c r="CW330" i="1"/>
  <c r="CV330" i="1"/>
  <c r="CU330" i="1"/>
  <c r="CT330" i="1"/>
  <c r="CS330" i="1"/>
  <c r="DE329" i="1"/>
  <c r="DD329" i="1"/>
  <c r="DC329" i="1"/>
  <c r="DB329" i="1"/>
  <c r="DA329" i="1"/>
  <c r="CZ329" i="1"/>
  <c r="CY329" i="1"/>
  <c r="CX329" i="1"/>
  <c r="CW329" i="1"/>
  <c r="CV329" i="1"/>
  <c r="CU329" i="1"/>
  <c r="CT329" i="1"/>
  <c r="CS329" i="1"/>
  <c r="DE328" i="1"/>
  <c r="DD328" i="1"/>
  <c r="DC328" i="1"/>
  <c r="DB328" i="1"/>
  <c r="DA328" i="1"/>
  <c r="CZ328" i="1"/>
  <c r="CY328" i="1"/>
  <c r="CX328" i="1"/>
  <c r="CW328" i="1"/>
  <c r="CV328" i="1"/>
  <c r="CU328" i="1"/>
  <c r="CT328" i="1"/>
  <c r="CS328" i="1"/>
  <c r="DE327" i="1"/>
  <c r="DD327" i="1"/>
  <c r="DC327" i="1"/>
  <c r="DB327" i="1"/>
  <c r="DA327" i="1"/>
  <c r="CZ327" i="1"/>
  <c r="CY327" i="1"/>
  <c r="CX327" i="1"/>
  <c r="CW327" i="1"/>
  <c r="CV327" i="1"/>
  <c r="CU327" i="1"/>
  <c r="CT327" i="1"/>
  <c r="CS327" i="1"/>
  <c r="DE326" i="1"/>
  <c r="DD326" i="1"/>
  <c r="DC326" i="1"/>
  <c r="DB326" i="1"/>
  <c r="DA326" i="1"/>
  <c r="CZ326" i="1"/>
  <c r="CY326" i="1"/>
  <c r="CX326" i="1"/>
  <c r="CW326" i="1"/>
  <c r="CV326" i="1"/>
  <c r="CU326" i="1"/>
  <c r="CT326" i="1"/>
  <c r="CS326" i="1"/>
  <c r="DE325" i="1"/>
  <c r="DD325" i="1"/>
  <c r="DC325" i="1"/>
  <c r="DB325" i="1"/>
  <c r="DA325" i="1"/>
  <c r="CZ325" i="1"/>
  <c r="CY325" i="1"/>
  <c r="CX325" i="1"/>
  <c r="CW325" i="1"/>
  <c r="CV325" i="1"/>
  <c r="CU325" i="1"/>
  <c r="CT325" i="1"/>
  <c r="CS325" i="1"/>
  <c r="DE324" i="1"/>
  <c r="DD324" i="1"/>
  <c r="DC324" i="1"/>
  <c r="DB324" i="1"/>
  <c r="DA324" i="1"/>
  <c r="CZ324" i="1"/>
  <c r="CY324" i="1"/>
  <c r="CX324" i="1"/>
  <c r="CW324" i="1"/>
  <c r="CV324" i="1"/>
  <c r="CU324" i="1"/>
  <c r="CT324" i="1"/>
  <c r="CS324" i="1"/>
  <c r="DE323" i="1"/>
  <c r="DD323" i="1"/>
  <c r="DC323" i="1"/>
  <c r="DB323" i="1"/>
  <c r="DA323" i="1"/>
  <c r="CZ323" i="1"/>
  <c r="CY323" i="1"/>
  <c r="CX323" i="1"/>
  <c r="CW323" i="1"/>
  <c r="CV323" i="1"/>
  <c r="CU323" i="1"/>
  <c r="CT323" i="1"/>
  <c r="CS323" i="1"/>
  <c r="DE322" i="1"/>
  <c r="DD322" i="1"/>
  <c r="DC322" i="1"/>
  <c r="DB322" i="1"/>
  <c r="DA322" i="1"/>
  <c r="CZ322" i="1"/>
  <c r="CY322" i="1"/>
  <c r="CX322" i="1"/>
  <c r="CW322" i="1"/>
  <c r="CV322" i="1"/>
  <c r="CU322" i="1"/>
  <c r="CT322" i="1"/>
  <c r="CS322" i="1"/>
  <c r="DE321" i="1"/>
  <c r="DD321" i="1"/>
  <c r="DC321" i="1"/>
  <c r="DB321" i="1"/>
  <c r="DA321" i="1"/>
  <c r="CZ321" i="1"/>
  <c r="CY321" i="1"/>
  <c r="CX321" i="1"/>
  <c r="CW321" i="1"/>
  <c r="CV321" i="1"/>
  <c r="CU321" i="1"/>
  <c r="CT321" i="1"/>
  <c r="CS321" i="1"/>
  <c r="DE320" i="1"/>
  <c r="DD320" i="1"/>
  <c r="DC320" i="1"/>
  <c r="DB320" i="1"/>
  <c r="DA320" i="1"/>
  <c r="CZ320" i="1"/>
  <c r="CY320" i="1"/>
  <c r="CX320" i="1"/>
  <c r="CW320" i="1"/>
  <c r="CV320" i="1"/>
  <c r="CU320" i="1"/>
  <c r="CT320" i="1"/>
  <c r="CS320" i="1"/>
  <c r="DE319" i="1"/>
  <c r="DD319" i="1"/>
  <c r="DC319" i="1"/>
  <c r="DB319" i="1"/>
  <c r="DA319" i="1"/>
  <c r="CZ319" i="1"/>
  <c r="CY319" i="1"/>
  <c r="CX319" i="1"/>
  <c r="CW319" i="1"/>
  <c r="CV319" i="1"/>
  <c r="CU319" i="1"/>
  <c r="CT319" i="1"/>
  <c r="CS319" i="1"/>
  <c r="DE318" i="1"/>
  <c r="DD318" i="1"/>
  <c r="DC318" i="1"/>
  <c r="DB318" i="1"/>
  <c r="DA318" i="1"/>
  <c r="CZ318" i="1"/>
  <c r="CY318" i="1"/>
  <c r="CX318" i="1"/>
  <c r="CW318" i="1"/>
  <c r="CV318" i="1"/>
  <c r="CU318" i="1"/>
  <c r="CT318" i="1"/>
  <c r="CS318" i="1"/>
  <c r="DE317" i="1"/>
  <c r="DD317" i="1"/>
  <c r="DC317" i="1"/>
  <c r="DB317" i="1"/>
  <c r="DA317" i="1"/>
  <c r="CZ317" i="1"/>
  <c r="CY317" i="1"/>
  <c r="CX317" i="1"/>
  <c r="CW317" i="1"/>
  <c r="CV317" i="1"/>
  <c r="CU317" i="1"/>
  <c r="CT317" i="1"/>
  <c r="CS317" i="1"/>
  <c r="DE316" i="1"/>
  <c r="DD316" i="1"/>
  <c r="DC316" i="1"/>
  <c r="DB316" i="1"/>
  <c r="DA316" i="1"/>
  <c r="CZ316" i="1"/>
  <c r="CY316" i="1"/>
  <c r="CX316" i="1"/>
  <c r="CW316" i="1"/>
  <c r="CV316" i="1"/>
  <c r="CU316" i="1"/>
  <c r="CT316" i="1"/>
  <c r="CS316" i="1"/>
  <c r="DE315" i="1"/>
  <c r="DD315" i="1"/>
  <c r="DC315" i="1"/>
  <c r="DB315" i="1"/>
  <c r="DA315" i="1"/>
  <c r="CZ315" i="1"/>
  <c r="CY315" i="1"/>
  <c r="CX315" i="1"/>
  <c r="CW315" i="1"/>
  <c r="CV315" i="1"/>
  <c r="CU315" i="1"/>
  <c r="CT315" i="1"/>
  <c r="CS315" i="1"/>
  <c r="DE314" i="1"/>
  <c r="DD314" i="1"/>
  <c r="DC314" i="1"/>
  <c r="DB314" i="1"/>
  <c r="DA314" i="1"/>
  <c r="CZ314" i="1"/>
  <c r="CY314" i="1"/>
  <c r="CX314" i="1"/>
  <c r="CW314" i="1"/>
  <c r="CV314" i="1"/>
  <c r="CU314" i="1"/>
  <c r="CT314" i="1"/>
  <c r="CS314" i="1"/>
  <c r="DE313" i="1"/>
  <c r="DD313" i="1"/>
  <c r="DC313" i="1"/>
  <c r="DB313" i="1"/>
  <c r="DA313" i="1"/>
  <c r="CZ313" i="1"/>
  <c r="CY313" i="1"/>
  <c r="CX313" i="1"/>
  <c r="CW313" i="1"/>
  <c r="CV313" i="1"/>
  <c r="CU313" i="1"/>
  <c r="CT313" i="1"/>
  <c r="CS313" i="1"/>
  <c r="DE312" i="1"/>
  <c r="DD312" i="1"/>
  <c r="DC312" i="1"/>
  <c r="DB312" i="1"/>
  <c r="DA312" i="1"/>
  <c r="CZ312" i="1"/>
  <c r="CY312" i="1"/>
  <c r="CX312" i="1"/>
  <c r="CW312" i="1"/>
  <c r="CV312" i="1"/>
  <c r="CU312" i="1"/>
  <c r="CT312" i="1"/>
  <c r="CS312" i="1"/>
  <c r="DE311" i="1"/>
  <c r="DD311" i="1"/>
  <c r="DC311" i="1"/>
  <c r="DB311" i="1"/>
  <c r="DA311" i="1"/>
  <c r="CZ311" i="1"/>
  <c r="CY311" i="1"/>
  <c r="CX311" i="1"/>
  <c r="CW311" i="1"/>
  <c r="CV311" i="1"/>
  <c r="CU311" i="1"/>
  <c r="CT311" i="1"/>
  <c r="CS311" i="1"/>
  <c r="DE310" i="1"/>
  <c r="DD310" i="1"/>
  <c r="DC310" i="1"/>
  <c r="DB310" i="1"/>
  <c r="DA310" i="1"/>
  <c r="CZ310" i="1"/>
  <c r="CY310" i="1"/>
  <c r="CX310" i="1"/>
  <c r="CW310" i="1"/>
  <c r="CV310" i="1"/>
  <c r="CU310" i="1"/>
  <c r="CT310" i="1"/>
  <c r="CS310" i="1"/>
  <c r="DE309" i="1"/>
  <c r="DD309" i="1"/>
  <c r="DC309" i="1"/>
  <c r="DB309" i="1"/>
  <c r="DA309" i="1"/>
  <c r="CZ309" i="1"/>
  <c r="CY309" i="1"/>
  <c r="CX309" i="1"/>
  <c r="CW309" i="1"/>
  <c r="CV309" i="1"/>
  <c r="CU309" i="1"/>
  <c r="CT309" i="1"/>
  <c r="CS309" i="1"/>
  <c r="DE308" i="1"/>
  <c r="DD308" i="1"/>
  <c r="DC308" i="1"/>
  <c r="DB308" i="1"/>
  <c r="DA308" i="1"/>
  <c r="CZ308" i="1"/>
  <c r="CY308" i="1"/>
  <c r="CX308" i="1"/>
  <c r="CW308" i="1"/>
  <c r="CV308" i="1"/>
  <c r="CU308" i="1"/>
  <c r="CT308" i="1"/>
  <c r="CS308" i="1"/>
  <c r="DE307" i="1"/>
  <c r="DD307" i="1"/>
  <c r="DC307" i="1"/>
  <c r="DB307" i="1"/>
  <c r="DA307" i="1"/>
  <c r="CZ307" i="1"/>
  <c r="CY307" i="1"/>
  <c r="CX307" i="1"/>
  <c r="CW307" i="1"/>
  <c r="CV307" i="1"/>
  <c r="CU307" i="1"/>
  <c r="CT307" i="1"/>
  <c r="CS307" i="1"/>
  <c r="DE306" i="1"/>
  <c r="DD306" i="1"/>
  <c r="DC306" i="1"/>
  <c r="DB306" i="1"/>
  <c r="DA306" i="1"/>
  <c r="CZ306" i="1"/>
  <c r="CY306" i="1"/>
  <c r="CX306" i="1"/>
  <c r="CW306" i="1"/>
  <c r="CV306" i="1"/>
  <c r="CU306" i="1"/>
  <c r="CT306" i="1"/>
  <c r="CS306" i="1"/>
  <c r="DE305" i="1"/>
  <c r="DD305" i="1"/>
  <c r="DC305" i="1"/>
  <c r="DB305" i="1"/>
  <c r="DA305" i="1"/>
  <c r="CZ305" i="1"/>
  <c r="CY305" i="1"/>
  <c r="CX305" i="1"/>
  <c r="CW305" i="1"/>
  <c r="CV305" i="1"/>
  <c r="CU305" i="1"/>
  <c r="CT305" i="1"/>
  <c r="CS305" i="1"/>
  <c r="DE304" i="1"/>
  <c r="DD304" i="1"/>
  <c r="DC304" i="1"/>
  <c r="DB304" i="1"/>
  <c r="DA304" i="1"/>
  <c r="CZ304" i="1"/>
  <c r="CY304" i="1"/>
  <c r="CX304" i="1"/>
  <c r="CW304" i="1"/>
  <c r="CV304" i="1"/>
  <c r="CU304" i="1"/>
  <c r="CT304" i="1"/>
  <c r="CS304" i="1"/>
  <c r="DE303" i="1"/>
  <c r="DD303" i="1"/>
  <c r="DC303" i="1"/>
  <c r="DB303" i="1"/>
  <c r="DA303" i="1"/>
  <c r="CZ303" i="1"/>
  <c r="CY303" i="1"/>
  <c r="CX303" i="1"/>
  <c r="CW303" i="1"/>
  <c r="CV303" i="1"/>
  <c r="CU303" i="1"/>
  <c r="CT303" i="1"/>
  <c r="CS303" i="1"/>
  <c r="DE302" i="1"/>
  <c r="DD302" i="1"/>
  <c r="DC302" i="1"/>
  <c r="DB302" i="1"/>
  <c r="DA302" i="1"/>
  <c r="CZ302" i="1"/>
  <c r="CY302" i="1"/>
  <c r="CX302" i="1"/>
  <c r="CW302" i="1"/>
  <c r="CV302" i="1"/>
  <c r="CU302" i="1"/>
  <c r="CT302" i="1"/>
  <c r="CS302" i="1"/>
  <c r="DE301" i="1"/>
  <c r="DD301" i="1"/>
  <c r="DC301" i="1"/>
  <c r="DB301" i="1"/>
  <c r="DA301" i="1"/>
  <c r="CZ301" i="1"/>
  <c r="CY301" i="1"/>
  <c r="CX301" i="1"/>
  <c r="CW301" i="1"/>
  <c r="CV301" i="1"/>
  <c r="CU301" i="1"/>
  <c r="CT301" i="1"/>
  <c r="CS301" i="1"/>
  <c r="DE300" i="1"/>
  <c r="DD300" i="1"/>
  <c r="DC300" i="1"/>
  <c r="DB300" i="1"/>
  <c r="DA300" i="1"/>
  <c r="CZ300" i="1"/>
  <c r="CY300" i="1"/>
  <c r="CX300" i="1"/>
  <c r="CW300" i="1"/>
  <c r="CV300" i="1"/>
  <c r="CU300" i="1"/>
  <c r="CT300" i="1"/>
  <c r="CS300" i="1"/>
  <c r="DE299" i="1"/>
  <c r="DD299" i="1"/>
  <c r="DC299" i="1"/>
  <c r="DB299" i="1"/>
  <c r="DA299" i="1"/>
  <c r="CZ299" i="1"/>
  <c r="CY299" i="1"/>
  <c r="CX299" i="1"/>
  <c r="CW299" i="1"/>
  <c r="CV299" i="1"/>
  <c r="CU299" i="1"/>
  <c r="CT299" i="1"/>
  <c r="CS299" i="1"/>
  <c r="DE298" i="1"/>
  <c r="DD298" i="1"/>
  <c r="DC298" i="1"/>
  <c r="DB298" i="1"/>
  <c r="DA298" i="1"/>
  <c r="CZ298" i="1"/>
  <c r="CY298" i="1"/>
  <c r="CX298" i="1"/>
  <c r="CW298" i="1"/>
  <c r="CV298" i="1"/>
  <c r="CU298" i="1"/>
  <c r="CT298" i="1"/>
  <c r="CS298" i="1"/>
  <c r="DE297" i="1"/>
  <c r="DD297" i="1"/>
  <c r="DC297" i="1"/>
  <c r="DB297" i="1"/>
  <c r="DA297" i="1"/>
  <c r="CZ297" i="1"/>
  <c r="CY297" i="1"/>
  <c r="CX297" i="1"/>
  <c r="CW297" i="1"/>
  <c r="CV297" i="1"/>
  <c r="CU297" i="1"/>
  <c r="CT297" i="1"/>
  <c r="CS297" i="1"/>
  <c r="DE296" i="1"/>
  <c r="DD296" i="1"/>
  <c r="DC296" i="1"/>
  <c r="DB296" i="1"/>
  <c r="DA296" i="1"/>
  <c r="CZ296" i="1"/>
  <c r="CY296" i="1"/>
  <c r="CX296" i="1"/>
  <c r="CW296" i="1"/>
  <c r="CV296" i="1"/>
  <c r="CU296" i="1"/>
  <c r="CT296" i="1"/>
  <c r="CS296" i="1"/>
  <c r="DE295" i="1"/>
  <c r="DD295" i="1"/>
  <c r="DC295" i="1"/>
  <c r="DB295" i="1"/>
  <c r="DA295" i="1"/>
  <c r="CZ295" i="1"/>
  <c r="CY295" i="1"/>
  <c r="CX295" i="1"/>
  <c r="CW295" i="1"/>
  <c r="CV295" i="1"/>
  <c r="CU295" i="1"/>
  <c r="CT295" i="1"/>
  <c r="CS295" i="1"/>
  <c r="DE294" i="1"/>
  <c r="DD294" i="1"/>
  <c r="DC294" i="1"/>
  <c r="DB294" i="1"/>
  <c r="DA294" i="1"/>
  <c r="CZ294" i="1"/>
  <c r="CY294" i="1"/>
  <c r="CX294" i="1"/>
  <c r="CW294" i="1"/>
  <c r="CV294" i="1"/>
  <c r="CU294" i="1"/>
  <c r="CT294" i="1"/>
  <c r="CS294" i="1"/>
  <c r="DE293" i="1"/>
  <c r="DD293" i="1"/>
  <c r="DC293" i="1"/>
  <c r="DB293" i="1"/>
  <c r="DA293" i="1"/>
  <c r="CZ293" i="1"/>
  <c r="CY293" i="1"/>
  <c r="CX293" i="1"/>
  <c r="CW293" i="1"/>
  <c r="CV293" i="1"/>
  <c r="CU293" i="1"/>
  <c r="CT293" i="1"/>
  <c r="CS293" i="1"/>
  <c r="DE292" i="1"/>
  <c r="DD292" i="1"/>
  <c r="DC292" i="1"/>
  <c r="DB292" i="1"/>
  <c r="DA292" i="1"/>
  <c r="CZ292" i="1"/>
  <c r="CY292" i="1"/>
  <c r="CX292" i="1"/>
  <c r="CW292" i="1"/>
  <c r="CV292" i="1"/>
  <c r="CU292" i="1"/>
  <c r="CT292" i="1"/>
  <c r="CS292" i="1"/>
  <c r="DE291" i="1"/>
  <c r="DD291" i="1"/>
  <c r="DC291" i="1"/>
  <c r="DB291" i="1"/>
  <c r="DA291" i="1"/>
  <c r="CZ291" i="1"/>
  <c r="CY291" i="1"/>
  <c r="CX291" i="1"/>
  <c r="CW291" i="1"/>
  <c r="CV291" i="1"/>
  <c r="CU291" i="1"/>
  <c r="CT291" i="1"/>
  <c r="CS291" i="1"/>
  <c r="DE290" i="1"/>
  <c r="DD290" i="1"/>
  <c r="DC290" i="1"/>
  <c r="DB290" i="1"/>
  <c r="DA290" i="1"/>
  <c r="CZ290" i="1"/>
  <c r="CY290" i="1"/>
  <c r="CX290" i="1"/>
  <c r="CW290" i="1"/>
  <c r="CV290" i="1"/>
  <c r="CU290" i="1"/>
  <c r="CT290" i="1"/>
  <c r="CS290" i="1"/>
  <c r="DE289" i="1"/>
  <c r="DD289" i="1"/>
  <c r="DC289" i="1"/>
  <c r="DB289" i="1"/>
  <c r="DA289" i="1"/>
  <c r="CZ289" i="1"/>
  <c r="CY289" i="1"/>
  <c r="CX289" i="1"/>
  <c r="CW289" i="1"/>
  <c r="CV289" i="1"/>
  <c r="CU289" i="1"/>
  <c r="CT289" i="1"/>
  <c r="CS289" i="1"/>
  <c r="DE288" i="1"/>
  <c r="DD288" i="1"/>
  <c r="DC288" i="1"/>
  <c r="DB288" i="1"/>
  <c r="DA288" i="1"/>
  <c r="CZ288" i="1"/>
  <c r="CY288" i="1"/>
  <c r="CX288" i="1"/>
  <c r="CW288" i="1"/>
  <c r="CV288" i="1"/>
  <c r="CU288" i="1"/>
  <c r="CT288" i="1"/>
  <c r="CS288" i="1"/>
  <c r="DE287" i="1"/>
  <c r="DD287" i="1"/>
  <c r="DC287" i="1"/>
  <c r="DB287" i="1"/>
  <c r="DA287" i="1"/>
  <c r="CZ287" i="1"/>
  <c r="CY287" i="1"/>
  <c r="CX287" i="1"/>
  <c r="CW287" i="1"/>
  <c r="CV287" i="1"/>
  <c r="CU287" i="1"/>
  <c r="CT287" i="1"/>
  <c r="CS287" i="1"/>
  <c r="DE286" i="1"/>
  <c r="DD286" i="1"/>
  <c r="DC286" i="1"/>
  <c r="DB286" i="1"/>
  <c r="DA286" i="1"/>
  <c r="CZ286" i="1"/>
  <c r="CY286" i="1"/>
  <c r="CX286" i="1"/>
  <c r="CW286" i="1"/>
  <c r="CV286" i="1"/>
  <c r="CU286" i="1"/>
  <c r="CT286" i="1"/>
  <c r="CS286" i="1"/>
  <c r="DE285" i="1"/>
  <c r="DD285" i="1"/>
  <c r="DC285" i="1"/>
  <c r="DB285" i="1"/>
  <c r="DA285" i="1"/>
  <c r="CZ285" i="1"/>
  <c r="CY285" i="1"/>
  <c r="CX285" i="1"/>
  <c r="CW285" i="1"/>
  <c r="CV285" i="1"/>
  <c r="CU285" i="1"/>
  <c r="CT285" i="1"/>
  <c r="CS285" i="1"/>
  <c r="DE284" i="1"/>
  <c r="DD284" i="1"/>
  <c r="DC284" i="1"/>
  <c r="DB284" i="1"/>
  <c r="DA284" i="1"/>
  <c r="CZ284" i="1"/>
  <c r="CY284" i="1"/>
  <c r="CX284" i="1"/>
  <c r="CW284" i="1"/>
  <c r="CV284" i="1"/>
  <c r="CU284" i="1"/>
  <c r="CT284" i="1"/>
  <c r="CS284" i="1"/>
  <c r="DE283" i="1"/>
  <c r="DD283" i="1"/>
  <c r="DC283" i="1"/>
  <c r="DB283" i="1"/>
  <c r="DA283" i="1"/>
  <c r="CZ283" i="1"/>
  <c r="CY283" i="1"/>
  <c r="CX283" i="1"/>
  <c r="CW283" i="1"/>
  <c r="CV283" i="1"/>
  <c r="CU283" i="1"/>
  <c r="CT283" i="1"/>
  <c r="CS283" i="1"/>
  <c r="DE282" i="1"/>
  <c r="DD282" i="1"/>
  <c r="DC282" i="1"/>
  <c r="DB282" i="1"/>
  <c r="DA282" i="1"/>
  <c r="CZ282" i="1"/>
  <c r="CY282" i="1"/>
  <c r="CX282" i="1"/>
  <c r="CW282" i="1"/>
  <c r="CV282" i="1"/>
  <c r="CU282" i="1"/>
  <c r="CT282" i="1"/>
  <c r="CS282" i="1"/>
  <c r="DE281" i="1"/>
  <c r="DD281" i="1"/>
  <c r="DC281" i="1"/>
  <c r="DB281" i="1"/>
  <c r="DA281" i="1"/>
  <c r="CZ281" i="1"/>
  <c r="CY281" i="1"/>
  <c r="CX281" i="1"/>
  <c r="CW281" i="1"/>
  <c r="CV281" i="1"/>
  <c r="CU281" i="1"/>
  <c r="CT281" i="1"/>
  <c r="CS281" i="1"/>
  <c r="DE280" i="1"/>
  <c r="DD280" i="1"/>
  <c r="DC280" i="1"/>
  <c r="DB280" i="1"/>
  <c r="DA280" i="1"/>
  <c r="CZ280" i="1"/>
  <c r="CY280" i="1"/>
  <c r="CX280" i="1"/>
  <c r="CW280" i="1"/>
  <c r="CV280" i="1"/>
  <c r="CU280" i="1"/>
  <c r="CT280" i="1"/>
  <c r="CS280" i="1"/>
  <c r="DE279" i="1"/>
  <c r="DD279" i="1"/>
  <c r="DC279" i="1"/>
  <c r="DB279" i="1"/>
  <c r="DA279" i="1"/>
  <c r="CZ279" i="1"/>
  <c r="CY279" i="1"/>
  <c r="CX279" i="1"/>
  <c r="CW279" i="1"/>
  <c r="CV279" i="1"/>
  <c r="CU279" i="1"/>
  <c r="CT279" i="1"/>
  <c r="CS279" i="1"/>
  <c r="DE278" i="1"/>
  <c r="DD278" i="1"/>
  <c r="DC278" i="1"/>
  <c r="DB278" i="1"/>
  <c r="DA278" i="1"/>
  <c r="CZ278" i="1"/>
  <c r="CY278" i="1"/>
  <c r="CX278" i="1"/>
  <c r="CW278" i="1"/>
  <c r="CV278" i="1"/>
  <c r="CU278" i="1"/>
  <c r="CT278" i="1"/>
  <c r="CS278" i="1"/>
  <c r="DE277" i="1"/>
  <c r="DD277" i="1"/>
  <c r="DC277" i="1"/>
  <c r="DB277" i="1"/>
  <c r="DA277" i="1"/>
  <c r="CZ277" i="1"/>
  <c r="CY277" i="1"/>
  <c r="CX277" i="1"/>
  <c r="CW277" i="1"/>
  <c r="CV277" i="1"/>
  <c r="CU277" i="1"/>
  <c r="CT277" i="1"/>
  <c r="CS277" i="1"/>
  <c r="DE276" i="1"/>
  <c r="DD276" i="1"/>
  <c r="DC276" i="1"/>
  <c r="DB276" i="1"/>
  <c r="DA276" i="1"/>
  <c r="CZ276" i="1"/>
  <c r="CY276" i="1"/>
  <c r="CX276" i="1"/>
  <c r="CW276" i="1"/>
  <c r="CV276" i="1"/>
  <c r="CU276" i="1"/>
  <c r="CT276" i="1"/>
  <c r="CS276" i="1"/>
  <c r="DE275" i="1"/>
  <c r="DD275" i="1"/>
  <c r="DC275" i="1"/>
  <c r="DB275" i="1"/>
  <c r="DA275" i="1"/>
  <c r="CZ275" i="1"/>
  <c r="CY275" i="1"/>
  <c r="CX275" i="1"/>
  <c r="CW275" i="1"/>
  <c r="CV275" i="1"/>
  <c r="CU275" i="1"/>
  <c r="CT275" i="1"/>
  <c r="CS275" i="1"/>
  <c r="DE274" i="1"/>
  <c r="DD274" i="1"/>
  <c r="DC274" i="1"/>
  <c r="DB274" i="1"/>
  <c r="DA274" i="1"/>
  <c r="CZ274" i="1"/>
  <c r="CY274" i="1"/>
  <c r="CX274" i="1"/>
  <c r="CW274" i="1"/>
  <c r="CV274" i="1"/>
  <c r="CU274" i="1"/>
  <c r="CT274" i="1"/>
  <c r="CS274" i="1"/>
  <c r="DE273" i="1"/>
  <c r="DD273" i="1"/>
  <c r="DC273" i="1"/>
  <c r="DB273" i="1"/>
  <c r="DA273" i="1"/>
  <c r="CZ273" i="1"/>
  <c r="CY273" i="1"/>
  <c r="CX273" i="1"/>
  <c r="CW273" i="1"/>
  <c r="CV273" i="1"/>
  <c r="CU273" i="1"/>
  <c r="CT273" i="1"/>
  <c r="CS273" i="1"/>
  <c r="DE272" i="1"/>
  <c r="DD272" i="1"/>
  <c r="DC272" i="1"/>
  <c r="DB272" i="1"/>
  <c r="DA272" i="1"/>
  <c r="CZ272" i="1"/>
  <c r="CY272" i="1"/>
  <c r="CX272" i="1"/>
  <c r="CW272" i="1"/>
  <c r="CV272" i="1"/>
  <c r="CU272" i="1"/>
  <c r="CT272" i="1"/>
  <c r="CS272" i="1"/>
  <c r="DE271" i="1"/>
  <c r="DD271" i="1"/>
  <c r="DC271" i="1"/>
  <c r="DB271" i="1"/>
  <c r="DA271" i="1"/>
  <c r="CZ271" i="1"/>
  <c r="CY271" i="1"/>
  <c r="CX271" i="1"/>
  <c r="CW271" i="1"/>
  <c r="CV271" i="1"/>
  <c r="CU271" i="1"/>
  <c r="CT271" i="1"/>
  <c r="CS271" i="1"/>
  <c r="DE270" i="1"/>
  <c r="DD270" i="1"/>
  <c r="DC270" i="1"/>
  <c r="DB270" i="1"/>
  <c r="DA270" i="1"/>
  <c r="CZ270" i="1"/>
  <c r="CY270" i="1"/>
  <c r="CX270" i="1"/>
  <c r="CW270" i="1"/>
  <c r="CV270" i="1"/>
  <c r="CU270" i="1"/>
  <c r="CT270" i="1"/>
  <c r="CS270" i="1"/>
  <c r="DE269" i="1"/>
  <c r="DD269" i="1"/>
  <c r="DC269" i="1"/>
  <c r="DB269" i="1"/>
  <c r="DA269" i="1"/>
  <c r="CZ269" i="1"/>
  <c r="CY269" i="1"/>
  <c r="CX269" i="1"/>
  <c r="CW269" i="1"/>
  <c r="CV269" i="1"/>
  <c r="CU269" i="1"/>
  <c r="CT269" i="1"/>
  <c r="CS269" i="1"/>
  <c r="DE268" i="1"/>
  <c r="DD268" i="1"/>
  <c r="DC268" i="1"/>
  <c r="DB268" i="1"/>
  <c r="DA268" i="1"/>
  <c r="CZ268" i="1"/>
  <c r="CY268" i="1"/>
  <c r="CX268" i="1"/>
  <c r="CW268" i="1"/>
  <c r="CV268" i="1"/>
  <c r="CU268" i="1"/>
  <c r="CT268" i="1"/>
  <c r="CS268" i="1"/>
  <c r="DE267" i="1"/>
  <c r="DD267" i="1"/>
  <c r="DC267" i="1"/>
  <c r="DB267" i="1"/>
  <c r="DA267" i="1"/>
  <c r="CZ267" i="1"/>
  <c r="CY267" i="1"/>
  <c r="CX267" i="1"/>
  <c r="CW267" i="1"/>
  <c r="CV267" i="1"/>
  <c r="CU267" i="1"/>
  <c r="CT267" i="1"/>
  <c r="CS267" i="1"/>
  <c r="DE266" i="1"/>
  <c r="DD266" i="1"/>
  <c r="DC266" i="1"/>
  <c r="DB266" i="1"/>
  <c r="DA266" i="1"/>
  <c r="CZ266" i="1"/>
  <c r="CY266" i="1"/>
  <c r="CX266" i="1"/>
  <c r="CW266" i="1"/>
  <c r="CV266" i="1"/>
  <c r="CU266" i="1"/>
  <c r="CT266" i="1"/>
  <c r="CS266" i="1"/>
  <c r="DE265" i="1"/>
  <c r="DD265" i="1"/>
  <c r="DC265" i="1"/>
  <c r="DB265" i="1"/>
  <c r="DA265" i="1"/>
  <c r="CZ265" i="1"/>
  <c r="CY265" i="1"/>
  <c r="CX265" i="1"/>
  <c r="CW265" i="1"/>
  <c r="CV265" i="1"/>
  <c r="CU265" i="1"/>
  <c r="CT265" i="1"/>
  <c r="CS265" i="1"/>
  <c r="DE264" i="1"/>
  <c r="DD264" i="1"/>
  <c r="DC264" i="1"/>
  <c r="DB264" i="1"/>
  <c r="DA264" i="1"/>
  <c r="CZ264" i="1"/>
  <c r="CY264" i="1"/>
  <c r="CX264" i="1"/>
  <c r="CW264" i="1"/>
  <c r="CV264" i="1"/>
  <c r="CU264" i="1"/>
  <c r="CT264" i="1"/>
  <c r="CS264" i="1"/>
  <c r="DE263" i="1"/>
  <c r="DD263" i="1"/>
  <c r="DC263" i="1"/>
  <c r="DB263" i="1"/>
  <c r="DA263" i="1"/>
  <c r="CZ263" i="1"/>
  <c r="CY263" i="1"/>
  <c r="CX263" i="1"/>
  <c r="CW263" i="1"/>
  <c r="CV263" i="1"/>
  <c r="CU263" i="1"/>
  <c r="CT263" i="1"/>
  <c r="CS263" i="1"/>
  <c r="DE262" i="1"/>
  <c r="DD262" i="1"/>
  <c r="DC262" i="1"/>
  <c r="DB262" i="1"/>
  <c r="DA262" i="1"/>
  <c r="CZ262" i="1"/>
  <c r="CY262" i="1"/>
  <c r="CX262" i="1"/>
  <c r="CW262" i="1"/>
  <c r="CV262" i="1"/>
  <c r="CU262" i="1"/>
  <c r="CT262" i="1"/>
  <c r="CS262" i="1"/>
  <c r="DE261" i="1"/>
  <c r="DD261" i="1"/>
  <c r="DC261" i="1"/>
  <c r="DB261" i="1"/>
  <c r="DA261" i="1"/>
  <c r="CZ261" i="1"/>
  <c r="CY261" i="1"/>
  <c r="CX261" i="1"/>
  <c r="CW261" i="1"/>
  <c r="CV261" i="1"/>
  <c r="CU261" i="1"/>
  <c r="CT261" i="1"/>
  <c r="CS261" i="1"/>
  <c r="DE260" i="1"/>
  <c r="DD260" i="1"/>
  <c r="DC260" i="1"/>
  <c r="DB260" i="1"/>
  <c r="DA260" i="1"/>
  <c r="CZ260" i="1"/>
  <c r="CY260" i="1"/>
  <c r="CX260" i="1"/>
  <c r="CW260" i="1"/>
  <c r="CV260" i="1"/>
  <c r="CU260" i="1"/>
  <c r="CT260" i="1"/>
  <c r="CS260" i="1"/>
  <c r="DE259" i="1"/>
  <c r="DD259" i="1"/>
  <c r="DC259" i="1"/>
  <c r="DB259" i="1"/>
  <c r="DA259" i="1"/>
  <c r="CZ259" i="1"/>
  <c r="CY259" i="1"/>
  <c r="CX259" i="1"/>
  <c r="CW259" i="1"/>
  <c r="CV259" i="1"/>
  <c r="CU259" i="1"/>
  <c r="CT259" i="1"/>
  <c r="CS259" i="1"/>
  <c r="DE258" i="1"/>
  <c r="DD258" i="1"/>
  <c r="DC258" i="1"/>
  <c r="DB258" i="1"/>
  <c r="DA258" i="1"/>
  <c r="CZ258" i="1"/>
  <c r="CY258" i="1"/>
  <c r="CX258" i="1"/>
  <c r="CW258" i="1"/>
  <c r="CV258" i="1"/>
  <c r="CU258" i="1"/>
  <c r="CT258" i="1"/>
  <c r="CS258" i="1"/>
  <c r="DE257" i="1"/>
  <c r="DD257" i="1"/>
  <c r="DC257" i="1"/>
  <c r="DB257" i="1"/>
  <c r="DA257" i="1"/>
  <c r="CZ257" i="1"/>
  <c r="CY257" i="1"/>
  <c r="CX257" i="1"/>
  <c r="CW257" i="1"/>
  <c r="CV257" i="1"/>
  <c r="CU257" i="1"/>
  <c r="CT257" i="1"/>
  <c r="CS257" i="1"/>
  <c r="DE256" i="1"/>
  <c r="DD256" i="1"/>
  <c r="DC256" i="1"/>
  <c r="DB256" i="1"/>
  <c r="DA256" i="1"/>
  <c r="CZ256" i="1"/>
  <c r="CY256" i="1"/>
  <c r="CX256" i="1"/>
  <c r="CW256" i="1"/>
  <c r="CV256" i="1"/>
  <c r="CU256" i="1"/>
  <c r="CT256" i="1"/>
  <c r="CS256" i="1"/>
  <c r="DE255" i="1"/>
  <c r="DD255" i="1"/>
  <c r="DC255" i="1"/>
  <c r="DB255" i="1"/>
  <c r="DA255" i="1"/>
  <c r="CZ255" i="1"/>
  <c r="CY255" i="1"/>
  <c r="CX255" i="1"/>
  <c r="CW255" i="1"/>
  <c r="CV255" i="1"/>
  <c r="CU255" i="1"/>
  <c r="CT255" i="1"/>
  <c r="CS255" i="1"/>
  <c r="DE254" i="1"/>
  <c r="DD254" i="1"/>
  <c r="DC254" i="1"/>
  <c r="DB254" i="1"/>
  <c r="DA254" i="1"/>
  <c r="CZ254" i="1"/>
  <c r="CY254" i="1"/>
  <c r="CX254" i="1"/>
  <c r="CW254" i="1"/>
  <c r="CV254" i="1"/>
  <c r="CU254" i="1"/>
  <c r="CT254" i="1"/>
  <c r="CS254" i="1"/>
  <c r="DE253" i="1"/>
  <c r="DD253" i="1"/>
  <c r="DC253" i="1"/>
  <c r="DB253" i="1"/>
  <c r="DA253" i="1"/>
  <c r="CZ253" i="1"/>
  <c r="CY253" i="1"/>
  <c r="CX253" i="1"/>
  <c r="CW253" i="1"/>
  <c r="CV253" i="1"/>
  <c r="CU253" i="1"/>
  <c r="CT253" i="1"/>
  <c r="CS253" i="1"/>
  <c r="DE252" i="1"/>
  <c r="DD252" i="1"/>
  <c r="DC252" i="1"/>
  <c r="DB252" i="1"/>
  <c r="DA252" i="1"/>
  <c r="CZ252" i="1"/>
  <c r="CY252" i="1"/>
  <c r="CX252" i="1"/>
  <c r="CW252" i="1"/>
  <c r="CV252" i="1"/>
  <c r="CU252" i="1"/>
  <c r="CT252" i="1"/>
  <c r="CS252" i="1"/>
  <c r="DE251" i="1"/>
  <c r="DD251" i="1"/>
  <c r="DC251" i="1"/>
  <c r="DB251" i="1"/>
  <c r="DA251" i="1"/>
  <c r="CZ251" i="1"/>
  <c r="CY251" i="1"/>
  <c r="CX251" i="1"/>
  <c r="CW251" i="1"/>
  <c r="CV251" i="1"/>
  <c r="CU251" i="1"/>
  <c r="CT251" i="1"/>
  <c r="CS251" i="1"/>
  <c r="DE250" i="1"/>
  <c r="DD250" i="1"/>
  <c r="DC250" i="1"/>
  <c r="DB250" i="1"/>
  <c r="DA250" i="1"/>
  <c r="CZ250" i="1"/>
  <c r="CY250" i="1"/>
  <c r="CX250" i="1"/>
  <c r="CW250" i="1"/>
  <c r="CV250" i="1"/>
  <c r="CU250" i="1"/>
  <c r="CT250" i="1"/>
  <c r="CS250" i="1"/>
  <c r="DE249" i="1"/>
  <c r="DD249" i="1"/>
  <c r="DC249" i="1"/>
  <c r="DB249" i="1"/>
  <c r="DA249" i="1"/>
  <c r="CZ249" i="1"/>
  <c r="CY249" i="1"/>
  <c r="CX249" i="1"/>
  <c r="CW249" i="1"/>
  <c r="CV249" i="1"/>
  <c r="CU249" i="1"/>
  <c r="CT249" i="1"/>
  <c r="CS249" i="1"/>
  <c r="DE248" i="1"/>
  <c r="DD248" i="1"/>
  <c r="DC248" i="1"/>
  <c r="DB248" i="1"/>
  <c r="DA248" i="1"/>
  <c r="CZ248" i="1"/>
  <c r="CY248" i="1"/>
  <c r="CX248" i="1"/>
  <c r="CW248" i="1"/>
  <c r="CV248" i="1"/>
  <c r="CU248" i="1"/>
  <c r="CT248" i="1"/>
  <c r="CS248" i="1"/>
  <c r="DE247" i="1"/>
  <c r="DD247" i="1"/>
  <c r="DC247" i="1"/>
  <c r="DB247" i="1"/>
  <c r="DA247" i="1"/>
  <c r="CZ247" i="1"/>
  <c r="CY247" i="1"/>
  <c r="CX247" i="1"/>
  <c r="CW247" i="1"/>
  <c r="CV247" i="1"/>
  <c r="CU247" i="1"/>
  <c r="CT247" i="1"/>
  <c r="CS247" i="1"/>
  <c r="DE246" i="1"/>
  <c r="DD246" i="1"/>
  <c r="DC246" i="1"/>
  <c r="DB246" i="1"/>
  <c r="DA246" i="1"/>
  <c r="CZ246" i="1"/>
  <c r="CY246" i="1"/>
  <c r="CX246" i="1"/>
  <c r="CW246" i="1"/>
  <c r="CV246" i="1"/>
  <c r="CU246" i="1"/>
  <c r="CT246" i="1"/>
  <c r="CS246" i="1"/>
  <c r="DE245" i="1"/>
  <c r="DD245" i="1"/>
  <c r="DC245" i="1"/>
  <c r="DB245" i="1"/>
  <c r="DA245" i="1"/>
  <c r="CZ245" i="1"/>
  <c r="CY245" i="1"/>
  <c r="CX245" i="1"/>
  <c r="CW245" i="1"/>
  <c r="CV245" i="1"/>
  <c r="CU245" i="1"/>
  <c r="CT245" i="1"/>
  <c r="CS245" i="1"/>
  <c r="DE244" i="1"/>
  <c r="DD244" i="1"/>
  <c r="DC244" i="1"/>
  <c r="DB244" i="1"/>
  <c r="DA244" i="1"/>
  <c r="CZ244" i="1"/>
  <c r="CY244" i="1"/>
  <c r="CX244" i="1"/>
  <c r="CW244" i="1"/>
  <c r="CV244" i="1"/>
  <c r="CU244" i="1"/>
  <c r="CT244" i="1"/>
  <c r="CS244" i="1"/>
  <c r="DE243" i="1"/>
  <c r="DD243" i="1"/>
  <c r="DC243" i="1"/>
  <c r="DB243" i="1"/>
  <c r="DA243" i="1"/>
  <c r="CZ243" i="1"/>
  <c r="CY243" i="1"/>
  <c r="CX243" i="1"/>
  <c r="CW243" i="1"/>
  <c r="CV243" i="1"/>
  <c r="CU243" i="1"/>
  <c r="CT243" i="1"/>
  <c r="CS243" i="1"/>
  <c r="DE242" i="1"/>
  <c r="DD242" i="1"/>
  <c r="DC242" i="1"/>
  <c r="DB242" i="1"/>
  <c r="DA242" i="1"/>
  <c r="CZ242" i="1"/>
  <c r="CY242" i="1"/>
  <c r="CX242" i="1"/>
  <c r="CW242" i="1"/>
  <c r="CV242" i="1"/>
  <c r="CU242" i="1"/>
  <c r="CT242" i="1"/>
  <c r="CS242" i="1"/>
  <c r="DE241" i="1"/>
  <c r="DD241" i="1"/>
  <c r="DC241" i="1"/>
  <c r="DB241" i="1"/>
  <c r="DA241" i="1"/>
  <c r="CZ241" i="1"/>
  <c r="CY241" i="1"/>
  <c r="CX241" i="1"/>
  <c r="CW241" i="1"/>
  <c r="CV241" i="1"/>
  <c r="CU241" i="1"/>
  <c r="CT241" i="1"/>
  <c r="CS241" i="1"/>
  <c r="DE240" i="1"/>
  <c r="DD240" i="1"/>
  <c r="DC240" i="1"/>
  <c r="DB240" i="1"/>
  <c r="DA240" i="1"/>
  <c r="CZ240" i="1"/>
  <c r="CY240" i="1"/>
  <c r="CX240" i="1"/>
  <c r="CW240" i="1"/>
  <c r="CV240" i="1"/>
  <c r="CU240" i="1"/>
  <c r="CT240" i="1"/>
  <c r="CS240" i="1"/>
  <c r="DE239" i="1"/>
  <c r="DD239" i="1"/>
  <c r="DC239" i="1"/>
  <c r="DB239" i="1"/>
  <c r="DA239" i="1"/>
  <c r="CZ239" i="1"/>
  <c r="CY239" i="1"/>
  <c r="CX239" i="1"/>
  <c r="CW239" i="1"/>
  <c r="CV239" i="1"/>
  <c r="CU239" i="1"/>
  <c r="CT239" i="1"/>
  <c r="CS239" i="1"/>
  <c r="DE238" i="1"/>
  <c r="DD238" i="1"/>
  <c r="DC238" i="1"/>
  <c r="DB238" i="1"/>
  <c r="DA238" i="1"/>
  <c r="CZ238" i="1"/>
  <c r="CY238" i="1"/>
  <c r="CX238" i="1"/>
  <c r="CW238" i="1"/>
  <c r="CV238" i="1"/>
  <c r="CU238" i="1"/>
  <c r="CT238" i="1"/>
  <c r="CS238" i="1"/>
  <c r="DE237" i="1"/>
  <c r="DD237" i="1"/>
  <c r="DC237" i="1"/>
  <c r="DB237" i="1"/>
  <c r="DA237" i="1"/>
  <c r="CZ237" i="1"/>
  <c r="CY237" i="1"/>
  <c r="CX237" i="1"/>
  <c r="CW237" i="1"/>
  <c r="CV237" i="1"/>
  <c r="CU237" i="1"/>
  <c r="CT237" i="1"/>
  <c r="CS237" i="1"/>
  <c r="DE236" i="1"/>
  <c r="DD236" i="1"/>
  <c r="DC236" i="1"/>
  <c r="DB236" i="1"/>
  <c r="DA236" i="1"/>
  <c r="CZ236" i="1"/>
  <c r="CY236" i="1"/>
  <c r="CX236" i="1"/>
  <c r="CW236" i="1"/>
  <c r="CV236" i="1"/>
  <c r="CU236" i="1"/>
  <c r="CT236" i="1"/>
  <c r="CS236" i="1"/>
  <c r="DE235" i="1"/>
  <c r="DD235" i="1"/>
  <c r="DC235" i="1"/>
  <c r="DB235" i="1"/>
  <c r="DA235" i="1"/>
  <c r="CZ235" i="1"/>
  <c r="CY235" i="1"/>
  <c r="CX235" i="1"/>
  <c r="CW235" i="1"/>
  <c r="CV235" i="1"/>
  <c r="CU235" i="1"/>
  <c r="CT235" i="1"/>
  <c r="CS235" i="1"/>
  <c r="DE234" i="1"/>
  <c r="DD234" i="1"/>
  <c r="DC234" i="1"/>
  <c r="DB234" i="1"/>
  <c r="DA234" i="1"/>
  <c r="CZ234" i="1"/>
  <c r="CY234" i="1"/>
  <c r="CX234" i="1"/>
  <c r="CW234" i="1"/>
  <c r="CV234" i="1"/>
  <c r="CU234" i="1"/>
  <c r="CT234" i="1"/>
  <c r="CS234" i="1"/>
  <c r="DE233" i="1"/>
  <c r="DD233" i="1"/>
  <c r="DC233" i="1"/>
  <c r="DB233" i="1"/>
  <c r="DA233" i="1"/>
  <c r="CZ233" i="1"/>
  <c r="CY233" i="1"/>
  <c r="CX233" i="1"/>
  <c r="CW233" i="1"/>
  <c r="CV233" i="1"/>
  <c r="CU233" i="1"/>
  <c r="CT233" i="1"/>
  <c r="CS233" i="1"/>
  <c r="DE232" i="1"/>
  <c r="DD232" i="1"/>
  <c r="DC232" i="1"/>
  <c r="DB232" i="1"/>
  <c r="DA232" i="1"/>
  <c r="CZ232" i="1"/>
  <c r="CY232" i="1"/>
  <c r="CX232" i="1"/>
  <c r="CW232" i="1"/>
  <c r="CV232" i="1"/>
  <c r="CU232" i="1"/>
  <c r="CT232" i="1"/>
  <c r="CS232" i="1"/>
  <c r="DE231" i="1"/>
  <c r="DD231" i="1"/>
  <c r="DC231" i="1"/>
  <c r="DB231" i="1"/>
  <c r="DA231" i="1"/>
  <c r="CZ231" i="1"/>
  <c r="CY231" i="1"/>
  <c r="CX231" i="1"/>
  <c r="CW231" i="1"/>
  <c r="CV231" i="1"/>
  <c r="CU231" i="1"/>
  <c r="CT231" i="1"/>
  <c r="CS231" i="1"/>
  <c r="DE230" i="1"/>
  <c r="DD230" i="1"/>
  <c r="DC230" i="1"/>
  <c r="DB230" i="1"/>
  <c r="DA230" i="1"/>
  <c r="CZ230" i="1"/>
  <c r="CY230" i="1"/>
  <c r="CX230" i="1"/>
  <c r="CW230" i="1"/>
  <c r="CV230" i="1"/>
  <c r="CU230" i="1"/>
  <c r="CT230" i="1"/>
  <c r="CS230" i="1"/>
  <c r="DE229" i="1"/>
  <c r="DD229" i="1"/>
  <c r="DC229" i="1"/>
  <c r="DB229" i="1"/>
  <c r="DA229" i="1"/>
  <c r="CZ229" i="1"/>
  <c r="CY229" i="1"/>
  <c r="CX229" i="1"/>
  <c r="CW229" i="1"/>
  <c r="CV229" i="1"/>
  <c r="CU229" i="1"/>
  <c r="CT229" i="1"/>
  <c r="CS229" i="1"/>
  <c r="DE228" i="1"/>
  <c r="DD228" i="1"/>
  <c r="DC228" i="1"/>
  <c r="DB228" i="1"/>
  <c r="DA228" i="1"/>
  <c r="CZ228" i="1"/>
  <c r="CY228" i="1"/>
  <c r="CX228" i="1"/>
  <c r="CW228" i="1"/>
  <c r="CV228" i="1"/>
  <c r="CU228" i="1"/>
  <c r="CT228" i="1"/>
  <c r="CS228" i="1"/>
  <c r="DE227" i="1"/>
  <c r="DD227" i="1"/>
  <c r="DC227" i="1"/>
  <c r="DB227" i="1"/>
  <c r="DA227" i="1"/>
  <c r="CZ227" i="1"/>
  <c r="CY227" i="1"/>
  <c r="CX227" i="1"/>
  <c r="CW227" i="1"/>
  <c r="CV227" i="1"/>
  <c r="CU227" i="1"/>
  <c r="CT227" i="1"/>
  <c r="CS227" i="1"/>
  <c r="DE226" i="1"/>
  <c r="DD226" i="1"/>
  <c r="DC226" i="1"/>
  <c r="DB226" i="1"/>
  <c r="DA226" i="1"/>
  <c r="CZ226" i="1"/>
  <c r="CY226" i="1"/>
  <c r="CX226" i="1"/>
  <c r="CW226" i="1"/>
  <c r="CV226" i="1"/>
  <c r="CU226" i="1"/>
  <c r="CT226" i="1"/>
  <c r="CS226" i="1"/>
  <c r="DE225" i="1"/>
  <c r="DD225" i="1"/>
  <c r="DC225" i="1"/>
  <c r="DB225" i="1"/>
  <c r="DA225" i="1"/>
  <c r="CZ225" i="1"/>
  <c r="CY225" i="1"/>
  <c r="CX225" i="1"/>
  <c r="CW225" i="1"/>
  <c r="CV225" i="1"/>
  <c r="CU225" i="1"/>
  <c r="CT225" i="1"/>
  <c r="CS225" i="1"/>
  <c r="DE224" i="1"/>
  <c r="DD224" i="1"/>
  <c r="DC224" i="1"/>
  <c r="DB224" i="1"/>
  <c r="DA224" i="1"/>
  <c r="CZ224" i="1"/>
  <c r="CY224" i="1"/>
  <c r="CX224" i="1"/>
  <c r="CW224" i="1"/>
  <c r="CV224" i="1"/>
  <c r="CU224" i="1"/>
  <c r="CT224" i="1"/>
  <c r="CS224" i="1"/>
  <c r="DE223" i="1"/>
  <c r="DD223" i="1"/>
  <c r="DC223" i="1"/>
  <c r="DB223" i="1"/>
  <c r="DA223" i="1"/>
  <c r="CZ223" i="1"/>
  <c r="CY223" i="1"/>
  <c r="CX223" i="1"/>
  <c r="CW223" i="1"/>
  <c r="CV223" i="1"/>
  <c r="CU223" i="1"/>
  <c r="CT223" i="1"/>
  <c r="CS223" i="1"/>
  <c r="DE222" i="1"/>
  <c r="DD222" i="1"/>
  <c r="DC222" i="1"/>
  <c r="DB222" i="1"/>
  <c r="DA222" i="1"/>
  <c r="CZ222" i="1"/>
  <c r="CY222" i="1"/>
  <c r="CX222" i="1"/>
  <c r="CW222" i="1"/>
  <c r="CV222" i="1"/>
  <c r="CU222" i="1"/>
  <c r="CT222" i="1"/>
  <c r="CS222" i="1"/>
  <c r="DE221" i="1"/>
  <c r="DD221" i="1"/>
  <c r="DC221" i="1"/>
  <c r="DB221" i="1"/>
  <c r="DA221" i="1"/>
  <c r="CZ221" i="1"/>
  <c r="CY221" i="1"/>
  <c r="CX221" i="1"/>
  <c r="CW221" i="1"/>
  <c r="CV221" i="1"/>
  <c r="CU221" i="1"/>
  <c r="CT221" i="1"/>
  <c r="CS221" i="1"/>
  <c r="DE220" i="1"/>
  <c r="DD220" i="1"/>
  <c r="DC220" i="1"/>
  <c r="DB220" i="1"/>
  <c r="DA220" i="1"/>
  <c r="CZ220" i="1"/>
  <c r="CY220" i="1"/>
  <c r="CX220" i="1"/>
  <c r="CW220" i="1"/>
  <c r="CV220" i="1"/>
  <c r="CU220" i="1"/>
  <c r="CT220" i="1"/>
  <c r="CS220" i="1"/>
  <c r="DE219" i="1"/>
  <c r="DD219" i="1"/>
  <c r="DC219" i="1"/>
  <c r="DB219" i="1"/>
  <c r="DA219" i="1"/>
  <c r="CZ219" i="1"/>
  <c r="CY219" i="1"/>
  <c r="CX219" i="1"/>
  <c r="CW219" i="1"/>
  <c r="CV219" i="1"/>
  <c r="CU219" i="1"/>
  <c r="CT219" i="1"/>
  <c r="CS219" i="1"/>
  <c r="DE218" i="1"/>
  <c r="DD218" i="1"/>
  <c r="DC218" i="1"/>
  <c r="DB218" i="1"/>
  <c r="DA218" i="1"/>
  <c r="CZ218" i="1"/>
  <c r="CY218" i="1"/>
  <c r="CX218" i="1"/>
  <c r="CW218" i="1"/>
  <c r="CV218" i="1"/>
  <c r="CU218" i="1"/>
  <c r="CT218" i="1"/>
  <c r="CS218" i="1"/>
  <c r="DE217" i="1"/>
  <c r="DD217" i="1"/>
  <c r="DC217" i="1"/>
  <c r="DB217" i="1"/>
  <c r="DA217" i="1"/>
  <c r="CZ217" i="1"/>
  <c r="CY217" i="1"/>
  <c r="CX217" i="1"/>
  <c r="CW217" i="1"/>
  <c r="CV217" i="1"/>
  <c r="CU217" i="1"/>
  <c r="CT217" i="1"/>
  <c r="CS217" i="1"/>
  <c r="DE216" i="1"/>
  <c r="DD216" i="1"/>
  <c r="DC216" i="1"/>
  <c r="DB216" i="1"/>
  <c r="DA216" i="1"/>
  <c r="CZ216" i="1"/>
  <c r="CY216" i="1"/>
  <c r="CX216" i="1"/>
  <c r="CW216" i="1"/>
  <c r="CV216" i="1"/>
  <c r="CU216" i="1"/>
  <c r="CT216" i="1"/>
  <c r="CS216" i="1"/>
  <c r="DE215" i="1"/>
  <c r="DD215" i="1"/>
  <c r="DC215" i="1"/>
  <c r="DB215" i="1"/>
  <c r="DA215" i="1"/>
  <c r="CZ215" i="1"/>
  <c r="CY215" i="1"/>
  <c r="CX215" i="1"/>
  <c r="CW215" i="1"/>
  <c r="CV215" i="1"/>
  <c r="CU215" i="1"/>
  <c r="CT215" i="1"/>
  <c r="CS215" i="1"/>
  <c r="DE214" i="1"/>
  <c r="DD214" i="1"/>
  <c r="DC214" i="1"/>
  <c r="DB214" i="1"/>
  <c r="DA214" i="1"/>
  <c r="CZ214" i="1"/>
  <c r="CY214" i="1"/>
  <c r="CX214" i="1"/>
  <c r="CW214" i="1"/>
  <c r="CV214" i="1"/>
  <c r="CU214" i="1"/>
  <c r="CT214" i="1"/>
  <c r="CS214" i="1"/>
  <c r="DE213" i="1"/>
  <c r="DD213" i="1"/>
  <c r="DC213" i="1"/>
  <c r="DB213" i="1"/>
  <c r="DA213" i="1"/>
  <c r="CZ213" i="1"/>
  <c r="CY213" i="1"/>
  <c r="CX213" i="1"/>
  <c r="CW213" i="1"/>
  <c r="CV213" i="1"/>
  <c r="CU213" i="1"/>
  <c r="CT213" i="1"/>
  <c r="CS213" i="1"/>
  <c r="DE212" i="1"/>
  <c r="DD212" i="1"/>
  <c r="DC212" i="1"/>
  <c r="DB212" i="1"/>
  <c r="DA212" i="1"/>
  <c r="CZ212" i="1"/>
  <c r="CY212" i="1"/>
  <c r="CX212" i="1"/>
  <c r="CW212" i="1"/>
  <c r="CV212" i="1"/>
  <c r="CU212" i="1"/>
  <c r="CT212" i="1"/>
  <c r="CS212" i="1"/>
  <c r="DE211" i="1"/>
  <c r="DD211" i="1"/>
  <c r="DC211" i="1"/>
  <c r="DB211" i="1"/>
  <c r="DA211" i="1"/>
  <c r="CZ211" i="1"/>
  <c r="CY211" i="1"/>
  <c r="CX211" i="1"/>
  <c r="CW211" i="1"/>
  <c r="CV211" i="1"/>
  <c r="CU211" i="1"/>
  <c r="CT211" i="1"/>
  <c r="CS211" i="1"/>
  <c r="DE210" i="1"/>
  <c r="DD210" i="1"/>
  <c r="DC210" i="1"/>
  <c r="DB210" i="1"/>
  <c r="DA210" i="1"/>
  <c r="CZ210" i="1"/>
  <c r="CY210" i="1"/>
  <c r="CX210" i="1"/>
  <c r="CW210" i="1"/>
  <c r="CV210" i="1"/>
  <c r="CU210" i="1"/>
  <c r="CT210" i="1"/>
  <c r="CS210" i="1"/>
  <c r="DE209" i="1"/>
  <c r="DD209" i="1"/>
  <c r="DC209" i="1"/>
  <c r="DB209" i="1"/>
  <c r="DA209" i="1"/>
  <c r="CZ209" i="1"/>
  <c r="CY209" i="1"/>
  <c r="CX209" i="1"/>
  <c r="CW209" i="1"/>
  <c r="CV209" i="1"/>
  <c r="CU209" i="1"/>
  <c r="CT209" i="1"/>
  <c r="CS209" i="1"/>
  <c r="DE208" i="1"/>
  <c r="DD208" i="1"/>
  <c r="DC208" i="1"/>
  <c r="DB208" i="1"/>
  <c r="DA208" i="1"/>
  <c r="CZ208" i="1"/>
  <c r="CY208" i="1"/>
  <c r="CX208" i="1"/>
  <c r="CW208" i="1"/>
  <c r="CV208" i="1"/>
  <c r="CU208" i="1"/>
  <c r="CT208" i="1"/>
  <c r="CS208" i="1"/>
  <c r="DE207" i="1"/>
  <c r="DD207" i="1"/>
  <c r="DC207" i="1"/>
  <c r="DB207" i="1"/>
  <c r="DA207" i="1"/>
  <c r="CZ207" i="1"/>
  <c r="CY207" i="1"/>
  <c r="CX207" i="1"/>
  <c r="CW207" i="1"/>
  <c r="CV207" i="1"/>
  <c r="CU207" i="1"/>
  <c r="CT207" i="1"/>
  <c r="CS207" i="1"/>
  <c r="DE206" i="1"/>
  <c r="DD206" i="1"/>
  <c r="DC206" i="1"/>
  <c r="DB206" i="1"/>
  <c r="DA206" i="1"/>
  <c r="CZ206" i="1"/>
  <c r="CY206" i="1"/>
  <c r="CX206" i="1"/>
  <c r="CW206" i="1"/>
  <c r="CV206" i="1"/>
  <c r="CU206" i="1"/>
  <c r="CT206" i="1"/>
  <c r="CS206" i="1"/>
  <c r="DE205" i="1"/>
  <c r="DD205" i="1"/>
  <c r="DC205" i="1"/>
  <c r="DB205" i="1"/>
  <c r="DA205" i="1"/>
  <c r="CZ205" i="1"/>
  <c r="CY205" i="1"/>
  <c r="CX205" i="1"/>
  <c r="CW205" i="1"/>
  <c r="CV205" i="1"/>
  <c r="CU205" i="1"/>
  <c r="CT205" i="1"/>
  <c r="CS205" i="1"/>
  <c r="DE204" i="1"/>
  <c r="DD204" i="1"/>
  <c r="DC204" i="1"/>
  <c r="DB204" i="1"/>
  <c r="DA204" i="1"/>
  <c r="CZ204" i="1"/>
  <c r="CY204" i="1"/>
  <c r="CX204" i="1"/>
  <c r="CW204" i="1"/>
  <c r="CV204" i="1"/>
  <c r="CU204" i="1"/>
  <c r="CT204" i="1"/>
  <c r="CS204" i="1"/>
  <c r="DE203" i="1"/>
  <c r="DD203" i="1"/>
  <c r="DC203" i="1"/>
  <c r="DB203" i="1"/>
  <c r="DA203" i="1"/>
  <c r="CZ203" i="1"/>
  <c r="CY203" i="1"/>
  <c r="CX203" i="1"/>
  <c r="CW203" i="1"/>
  <c r="CV203" i="1"/>
  <c r="CU203" i="1"/>
  <c r="CT203" i="1"/>
  <c r="CS203" i="1"/>
  <c r="DE202" i="1"/>
  <c r="DD202" i="1"/>
  <c r="DC202" i="1"/>
  <c r="DB202" i="1"/>
  <c r="DA202" i="1"/>
  <c r="CZ202" i="1"/>
  <c r="CY202" i="1"/>
  <c r="CX202" i="1"/>
  <c r="CW202" i="1"/>
  <c r="CV202" i="1"/>
  <c r="CU202" i="1"/>
  <c r="CT202" i="1"/>
  <c r="CS202" i="1"/>
  <c r="DE201" i="1"/>
  <c r="DD201" i="1"/>
  <c r="DC201" i="1"/>
  <c r="DB201" i="1"/>
  <c r="DA201" i="1"/>
  <c r="CZ201" i="1"/>
  <c r="CY201" i="1"/>
  <c r="CX201" i="1"/>
  <c r="CW201" i="1"/>
  <c r="CV201" i="1"/>
  <c r="CU201" i="1"/>
  <c r="CT201" i="1"/>
  <c r="CS201" i="1"/>
  <c r="DE200" i="1"/>
  <c r="DD200" i="1"/>
  <c r="DC200" i="1"/>
  <c r="DB200" i="1"/>
  <c r="DA200" i="1"/>
  <c r="CZ200" i="1"/>
  <c r="CY200" i="1"/>
  <c r="CX200" i="1"/>
  <c r="CW200" i="1"/>
  <c r="CV200" i="1"/>
  <c r="CU200" i="1"/>
  <c r="CT200" i="1"/>
  <c r="CS200" i="1"/>
  <c r="DE199" i="1"/>
  <c r="DD199" i="1"/>
  <c r="DC199" i="1"/>
  <c r="DB199" i="1"/>
  <c r="DA199" i="1"/>
  <c r="CZ199" i="1"/>
  <c r="CY199" i="1"/>
  <c r="CX199" i="1"/>
  <c r="CW199" i="1"/>
  <c r="CV199" i="1"/>
  <c r="CU199" i="1"/>
  <c r="CT199" i="1"/>
  <c r="CS199" i="1"/>
  <c r="DE198" i="1"/>
  <c r="DD198" i="1"/>
  <c r="DC198" i="1"/>
  <c r="DB198" i="1"/>
  <c r="DA198" i="1"/>
  <c r="CZ198" i="1"/>
  <c r="CY198" i="1"/>
  <c r="CX198" i="1"/>
  <c r="CW198" i="1"/>
  <c r="CV198" i="1"/>
  <c r="CU198" i="1"/>
  <c r="CT198" i="1"/>
  <c r="CS198" i="1"/>
  <c r="DE197" i="1"/>
  <c r="DD197" i="1"/>
  <c r="DC197" i="1"/>
  <c r="DB197" i="1"/>
  <c r="DA197" i="1"/>
  <c r="CZ197" i="1"/>
  <c r="CY197" i="1"/>
  <c r="CX197" i="1"/>
  <c r="CW197" i="1"/>
  <c r="CV197" i="1"/>
  <c r="CU197" i="1"/>
  <c r="CT197" i="1"/>
  <c r="CS197" i="1"/>
  <c r="DE196" i="1"/>
  <c r="DD196" i="1"/>
  <c r="DC196" i="1"/>
  <c r="DB196" i="1"/>
  <c r="DA196" i="1"/>
  <c r="CZ196" i="1"/>
  <c r="CY196" i="1"/>
  <c r="CX196" i="1"/>
  <c r="CW196" i="1"/>
  <c r="CV196" i="1"/>
  <c r="CU196" i="1"/>
  <c r="CT196" i="1"/>
  <c r="CS196" i="1"/>
  <c r="DE195" i="1"/>
  <c r="DD195" i="1"/>
  <c r="DC195" i="1"/>
  <c r="DB195" i="1"/>
  <c r="DA195" i="1"/>
  <c r="CZ195" i="1"/>
  <c r="CY195" i="1"/>
  <c r="CX195" i="1"/>
  <c r="CW195" i="1"/>
  <c r="CV195" i="1"/>
  <c r="CU195" i="1"/>
  <c r="CT195" i="1"/>
  <c r="CS195" i="1"/>
  <c r="DE194" i="1"/>
  <c r="DD194" i="1"/>
  <c r="DC194" i="1"/>
  <c r="DB194" i="1"/>
  <c r="DA194" i="1"/>
  <c r="CZ194" i="1"/>
  <c r="CY194" i="1"/>
  <c r="CX194" i="1"/>
  <c r="CW194" i="1"/>
  <c r="CV194" i="1"/>
  <c r="CU194" i="1"/>
  <c r="CT194" i="1"/>
  <c r="CS194" i="1"/>
  <c r="DE193" i="1"/>
  <c r="DD193" i="1"/>
  <c r="DC193" i="1"/>
  <c r="DB193" i="1"/>
  <c r="DA193" i="1"/>
  <c r="CZ193" i="1"/>
  <c r="CY193" i="1"/>
  <c r="CX193" i="1"/>
  <c r="CW193" i="1"/>
  <c r="CV193" i="1"/>
  <c r="CU193" i="1"/>
  <c r="CT193" i="1"/>
  <c r="CS193" i="1"/>
  <c r="DE192" i="1"/>
  <c r="DD192" i="1"/>
  <c r="DC192" i="1"/>
  <c r="DB192" i="1"/>
  <c r="DA192" i="1"/>
  <c r="CZ192" i="1"/>
  <c r="CY192" i="1"/>
  <c r="CX192" i="1"/>
  <c r="CW192" i="1"/>
  <c r="CV192" i="1"/>
  <c r="CU192" i="1"/>
  <c r="CT192" i="1"/>
  <c r="CS192" i="1"/>
  <c r="DE191" i="1"/>
  <c r="DD191" i="1"/>
  <c r="DC191" i="1"/>
  <c r="DB191" i="1"/>
  <c r="DA191" i="1"/>
  <c r="CZ191" i="1"/>
  <c r="CY191" i="1"/>
  <c r="CX191" i="1"/>
  <c r="CW191" i="1"/>
  <c r="CV191" i="1"/>
  <c r="CU191" i="1"/>
  <c r="CT191" i="1"/>
  <c r="CS191" i="1"/>
  <c r="DE190" i="1"/>
  <c r="DD190" i="1"/>
  <c r="DC190" i="1"/>
  <c r="DB190" i="1"/>
  <c r="DA190" i="1"/>
  <c r="CZ190" i="1"/>
  <c r="CY190" i="1"/>
  <c r="CX190" i="1"/>
  <c r="CW190" i="1"/>
  <c r="CV190" i="1"/>
  <c r="CU190" i="1"/>
  <c r="CT190" i="1"/>
  <c r="CS190" i="1"/>
  <c r="DE189" i="1"/>
  <c r="DD189" i="1"/>
  <c r="DC189" i="1"/>
  <c r="DB189" i="1"/>
  <c r="DA189" i="1"/>
  <c r="CZ189" i="1"/>
  <c r="CY189" i="1"/>
  <c r="CX189" i="1"/>
  <c r="CW189" i="1"/>
  <c r="CV189" i="1"/>
  <c r="CU189" i="1"/>
  <c r="CT189" i="1"/>
  <c r="CS189" i="1"/>
  <c r="DE188" i="1"/>
  <c r="DD188" i="1"/>
  <c r="DC188" i="1"/>
  <c r="DB188" i="1"/>
  <c r="DA188" i="1"/>
  <c r="CZ188" i="1"/>
  <c r="CY188" i="1"/>
  <c r="CX188" i="1"/>
  <c r="CW188" i="1"/>
  <c r="CV188" i="1"/>
  <c r="CU188" i="1"/>
  <c r="CT188" i="1"/>
  <c r="CS188" i="1"/>
  <c r="DE187" i="1"/>
  <c r="DD187" i="1"/>
  <c r="DC187" i="1"/>
  <c r="DB187" i="1"/>
  <c r="DA187" i="1"/>
  <c r="CZ187" i="1"/>
  <c r="CY187" i="1"/>
  <c r="CX187" i="1"/>
  <c r="CW187" i="1"/>
  <c r="CV187" i="1"/>
  <c r="CU187" i="1"/>
  <c r="CT187" i="1"/>
  <c r="CS187" i="1"/>
  <c r="DE186" i="1"/>
  <c r="DD186" i="1"/>
  <c r="DC186" i="1"/>
  <c r="DB186" i="1"/>
  <c r="DA186" i="1"/>
  <c r="CZ186" i="1"/>
  <c r="CY186" i="1"/>
  <c r="CX186" i="1"/>
  <c r="CW186" i="1"/>
  <c r="CV186" i="1"/>
  <c r="CU186" i="1"/>
  <c r="CT186" i="1"/>
  <c r="CS186" i="1"/>
  <c r="DE185" i="1"/>
  <c r="DD185" i="1"/>
  <c r="DC185" i="1"/>
  <c r="DB185" i="1"/>
  <c r="DA185" i="1"/>
  <c r="CZ185" i="1"/>
  <c r="CY185" i="1"/>
  <c r="CX185" i="1"/>
  <c r="CW185" i="1"/>
  <c r="CV185" i="1"/>
  <c r="CU185" i="1"/>
  <c r="CT185" i="1"/>
  <c r="CS185" i="1"/>
  <c r="DE184" i="1"/>
  <c r="DD184" i="1"/>
  <c r="DC184" i="1"/>
  <c r="DB184" i="1"/>
  <c r="DA184" i="1"/>
  <c r="CZ184" i="1"/>
  <c r="CY184" i="1"/>
  <c r="CX184" i="1"/>
  <c r="CW184" i="1"/>
  <c r="CV184" i="1"/>
  <c r="CU184" i="1"/>
  <c r="CT184" i="1"/>
  <c r="CS184" i="1"/>
  <c r="DE183" i="1"/>
  <c r="DD183" i="1"/>
  <c r="DC183" i="1"/>
  <c r="DB183" i="1"/>
  <c r="DA183" i="1"/>
  <c r="CZ183" i="1"/>
  <c r="CY183" i="1"/>
  <c r="CX183" i="1"/>
  <c r="CW183" i="1"/>
  <c r="CV183" i="1"/>
  <c r="CU183" i="1"/>
  <c r="CT183" i="1"/>
  <c r="CS183" i="1"/>
  <c r="DE182" i="1"/>
  <c r="DD182" i="1"/>
  <c r="DC182" i="1"/>
  <c r="DB182" i="1"/>
  <c r="DA182" i="1"/>
  <c r="CZ182" i="1"/>
  <c r="CY182" i="1"/>
  <c r="CX182" i="1"/>
  <c r="CW182" i="1"/>
  <c r="CV182" i="1"/>
  <c r="CU182" i="1"/>
  <c r="CT182" i="1"/>
  <c r="CS182" i="1"/>
  <c r="DE181" i="1"/>
  <c r="DD181" i="1"/>
  <c r="DC181" i="1"/>
  <c r="DB181" i="1"/>
  <c r="DA181" i="1"/>
  <c r="CZ181" i="1"/>
  <c r="CY181" i="1"/>
  <c r="CX181" i="1"/>
  <c r="CW181" i="1"/>
  <c r="CV181" i="1"/>
  <c r="CU181" i="1"/>
  <c r="CT181" i="1"/>
  <c r="CS181" i="1"/>
  <c r="DE180" i="1"/>
  <c r="DD180" i="1"/>
  <c r="DC180" i="1"/>
  <c r="DB180" i="1"/>
  <c r="DA180" i="1"/>
  <c r="CZ180" i="1"/>
  <c r="CY180" i="1"/>
  <c r="CX180" i="1"/>
  <c r="CW180" i="1"/>
  <c r="CV180" i="1"/>
  <c r="CU180" i="1"/>
  <c r="CT180" i="1"/>
  <c r="CS180" i="1"/>
  <c r="DE179" i="1"/>
  <c r="DD179" i="1"/>
  <c r="DC179" i="1"/>
  <c r="DB179" i="1"/>
  <c r="DA179" i="1"/>
  <c r="CZ179" i="1"/>
  <c r="CY179" i="1"/>
  <c r="CX179" i="1"/>
  <c r="CW179" i="1"/>
  <c r="CV179" i="1"/>
  <c r="CU179" i="1"/>
  <c r="CT179" i="1"/>
  <c r="CS179" i="1"/>
  <c r="DE178" i="1"/>
  <c r="DD178" i="1"/>
  <c r="DC178" i="1"/>
  <c r="DB178" i="1"/>
  <c r="DA178" i="1"/>
  <c r="CZ178" i="1"/>
  <c r="CY178" i="1"/>
  <c r="CX178" i="1"/>
  <c r="CW178" i="1"/>
  <c r="CV178" i="1"/>
  <c r="CU178" i="1"/>
  <c r="CT178" i="1"/>
  <c r="CS178" i="1"/>
  <c r="DE177" i="1"/>
  <c r="DD177" i="1"/>
  <c r="DC177" i="1"/>
  <c r="DB177" i="1"/>
  <c r="DA177" i="1"/>
  <c r="CZ177" i="1"/>
  <c r="CY177" i="1"/>
  <c r="CX177" i="1"/>
  <c r="CW177" i="1"/>
  <c r="CV177" i="1"/>
  <c r="CU177" i="1"/>
  <c r="CT177" i="1"/>
  <c r="CS177" i="1"/>
  <c r="DE176" i="1"/>
  <c r="DD176" i="1"/>
  <c r="DC176" i="1"/>
  <c r="DB176" i="1"/>
  <c r="DA176" i="1"/>
  <c r="CZ176" i="1"/>
  <c r="CY176" i="1"/>
  <c r="CX176" i="1"/>
  <c r="CW176" i="1"/>
  <c r="CV176" i="1"/>
  <c r="CU176" i="1"/>
  <c r="CT176" i="1"/>
  <c r="CS176" i="1"/>
  <c r="DE175" i="1"/>
  <c r="DD175" i="1"/>
  <c r="DC175" i="1"/>
  <c r="DB175" i="1"/>
  <c r="DA175" i="1"/>
  <c r="CZ175" i="1"/>
  <c r="CY175" i="1"/>
  <c r="CX175" i="1"/>
  <c r="CW175" i="1"/>
  <c r="CV175" i="1"/>
  <c r="CU175" i="1"/>
  <c r="CT175" i="1"/>
  <c r="CS175" i="1"/>
  <c r="DE174" i="1"/>
  <c r="DD174" i="1"/>
  <c r="DC174" i="1"/>
  <c r="DB174" i="1"/>
  <c r="DA174" i="1"/>
  <c r="CZ174" i="1"/>
  <c r="CY174" i="1"/>
  <c r="CX174" i="1"/>
  <c r="CW174" i="1"/>
  <c r="CV174" i="1"/>
  <c r="CU174" i="1"/>
  <c r="CT174" i="1"/>
  <c r="CS174" i="1"/>
  <c r="DE173" i="1"/>
  <c r="DD173" i="1"/>
  <c r="DC173" i="1"/>
  <c r="DB173" i="1"/>
  <c r="DA173" i="1"/>
  <c r="CZ173" i="1"/>
  <c r="CY173" i="1"/>
  <c r="CX173" i="1"/>
  <c r="CW173" i="1"/>
  <c r="CV173" i="1"/>
  <c r="CU173" i="1"/>
  <c r="CT173" i="1"/>
  <c r="CS173" i="1"/>
  <c r="DE172" i="1"/>
  <c r="DD172" i="1"/>
  <c r="DC172" i="1"/>
  <c r="DB172" i="1"/>
  <c r="DA172" i="1"/>
  <c r="CZ172" i="1"/>
  <c r="CY172" i="1"/>
  <c r="CX172" i="1"/>
  <c r="CW172" i="1"/>
  <c r="CV172" i="1"/>
  <c r="CU172" i="1"/>
  <c r="CT172" i="1"/>
  <c r="CS172" i="1"/>
  <c r="DE171" i="1"/>
  <c r="DD171" i="1"/>
  <c r="DC171" i="1"/>
  <c r="DB171" i="1"/>
  <c r="DA171" i="1"/>
  <c r="CZ171" i="1"/>
  <c r="CY171" i="1"/>
  <c r="CX171" i="1"/>
  <c r="CW171" i="1"/>
  <c r="CV171" i="1"/>
  <c r="CU171" i="1"/>
  <c r="CT171" i="1"/>
  <c r="CS171" i="1"/>
  <c r="DE170" i="1"/>
  <c r="DD170" i="1"/>
  <c r="DC170" i="1"/>
  <c r="DB170" i="1"/>
  <c r="DA170" i="1"/>
  <c r="CZ170" i="1"/>
  <c r="CY170" i="1"/>
  <c r="CX170" i="1"/>
  <c r="CW170" i="1"/>
  <c r="CV170" i="1"/>
  <c r="CU170" i="1"/>
  <c r="CT170" i="1"/>
  <c r="CS170" i="1"/>
  <c r="DE169" i="1"/>
  <c r="DD169" i="1"/>
  <c r="DC169" i="1"/>
  <c r="DB169" i="1"/>
  <c r="DA169" i="1"/>
  <c r="CZ169" i="1"/>
  <c r="CY169" i="1"/>
  <c r="CX169" i="1"/>
  <c r="CW169" i="1"/>
  <c r="CV169" i="1"/>
  <c r="CU169" i="1"/>
  <c r="CT169" i="1"/>
  <c r="CS169" i="1"/>
  <c r="DE168" i="1"/>
  <c r="DD168" i="1"/>
  <c r="DC168" i="1"/>
  <c r="DB168" i="1"/>
  <c r="DA168" i="1"/>
  <c r="CZ168" i="1"/>
  <c r="CY168" i="1"/>
  <c r="CX168" i="1"/>
  <c r="CW168" i="1"/>
  <c r="CV168" i="1"/>
  <c r="CU168" i="1"/>
  <c r="CT168" i="1"/>
  <c r="CS168" i="1"/>
  <c r="DE167" i="1"/>
  <c r="DD167" i="1"/>
  <c r="DC167" i="1"/>
  <c r="DB167" i="1"/>
  <c r="DA167" i="1"/>
  <c r="CZ167" i="1"/>
  <c r="CY167" i="1"/>
  <c r="CX167" i="1"/>
  <c r="CW167" i="1"/>
  <c r="CV167" i="1"/>
  <c r="CU167" i="1"/>
  <c r="CT167" i="1"/>
  <c r="CS167" i="1"/>
  <c r="DE166" i="1"/>
  <c r="DD166" i="1"/>
  <c r="DC166" i="1"/>
  <c r="DB166" i="1"/>
  <c r="DA166" i="1"/>
  <c r="CZ166" i="1"/>
  <c r="CY166" i="1"/>
  <c r="CX166" i="1"/>
  <c r="CW166" i="1"/>
  <c r="CV166" i="1"/>
  <c r="CU166" i="1"/>
  <c r="CT166" i="1"/>
  <c r="CS166" i="1"/>
  <c r="DE165" i="1"/>
  <c r="DD165" i="1"/>
  <c r="DC165" i="1"/>
  <c r="DB165" i="1"/>
  <c r="DA165" i="1"/>
  <c r="CZ165" i="1"/>
  <c r="CY165" i="1"/>
  <c r="CX165" i="1"/>
  <c r="CW165" i="1"/>
  <c r="CV165" i="1"/>
  <c r="CU165" i="1"/>
  <c r="CT165" i="1"/>
  <c r="CS165" i="1"/>
  <c r="DE164" i="1"/>
  <c r="DD164" i="1"/>
  <c r="DC164" i="1"/>
  <c r="DB164" i="1"/>
  <c r="DA164" i="1"/>
  <c r="CZ164" i="1"/>
  <c r="CY164" i="1"/>
  <c r="CX164" i="1"/>
  <c r="CW164" i="1"/>
  <c r="CV164" i="1"/>
  <c r="CU164" i="1"/>
  <c r="CT164" i="1"/>
  <c r="CS164" i="1"/>
  <c r="DE163" i="1"/>
  <c r="DD163" i="1"/>
  <c r="DC163" i="1"/>
  <c r="DB163" i="1"/>
  <c r="DA163" i="1"/>
  <c r="CZ163" i="1"/>
  <c r="CY163" i="1"/>
  <c r="CX163" i="1"/>
  <c r="CW163" i="1"/>
  <c r="CV163" i="1"/>
  <c r="CU163" i="1"/>
  <c r="CT163" i="1"/>
  <c r="CS163" i="1"/>
  <c r="DE162" i="1"/>
  <c r="DD162" i="1"/>
  <c r="DC162" i="1"/>
  <c r="DB162" i="1"/>
  <c r="DA162" i="1"/>
  <c r="CZ162" i="1"/>
  <c r="CY162" i="1"/>
  <c r="CX162" i="1"/>
  <c r="CW162" i="1"/>
  <c r="CV162" i="1"/>
  <c r="CU162" i="1"/>
  <c r="CT162" i="1"/>
  <c r="CS162" i="1"/>
  <c r="DE161" i="1"/>
  <c r="DD161" i="1"/>
  <c r="DC161" i="1"/>
  <c r="DB161" i="1"/>
  <c r="DA161" i="1"/>
  <c r="CZ161" i="1"/>
  <c r="CY161" i="1"/>
  <c r="CX161" i="1"/>
  <c r="CW161" i="1"/>
  <c r="CV161" i="1"/>
  <c r="CU161" i="1"/>
  <c r="CT161" i="1"/>
  <c r="CS161" i="1"/>
  <c r="DE160" i="1"/>
  <c r="DD160" i="1"/>
  <c r="DC160" i="1"/>
  <c r="DB160" i="1"/>
  <c r="DA160" i="1"/>
  <c r="CZ160" i="1"/>
  <c r="CY160" i="1"/>
  <c r="CX160" i="1"/>
  <c r="CW160" i="1"/>
  <c r="CV160" i="1"/>
  <c r="CU160" i="1"/>
  <c r="CT160" i="1"/>
  <c r="CS160" i="1"/>
  <c r="DE159" i="1"/>
  <c r="DD159" i="1"/>
  <c r="DC159" i="1"/>
  <c r="DB159" i="1"/>
  <c r="DA159" i="1"/>
  <c r="CZ159" i="1"/>
  <c r="CY159" i="1"/>
  <c r="CX159" i="1"/>
  <c r="CW159" i="1"/>
  <c r="CV159" i="1"/>
  <c r="CU159" i="1"/>
  <c r="CT159" i="1"/>
  <c r="CS159" i="1"/>
  <c r="DE158" i="1"/>
  <c r="DD158" i="1"/>
  <c r="DC158" i="1"/>
  <c r="DB158" i="1"/>
  <c r="DA158" i="1"/>
  <c r="CZ158" i="1"/>
  <c r="CY158" i="1"/>
  <c r="CX158" i="1"/>
  <c r="CW158" i="1"/>
  <c r="CV158" i="1"/>
  <c r="CU158" i="1"/>
  <c r="CT158" i="1"/>
  <c r="CS158" i="1"/>
  <c r="DE157" i="1"/>
  <c r="DD157" i="1"/>
  <c r="DC157" i="1"/>
  <c r="DB157" i="1"/>
  <c r="DA157" i="1"/>
  <c r="CZ157" i="1"/>
  <c r="CY157" i="1"/>
  <c r="CX157" i="1"/>
  <c r="CW157" i="1"/>
  <c r="CV157" i="1"/>
  <c r="CU157" i="1"/>
  <c r="CT157" i="1"/>
  <c r="CS157" i="1"/>
  <c r="DE156" i="1"/>
  <c r="DD156" i="1"/>
  <c r="DC156" i="1"/>
  <c r="DB156" i="1"/>
  <c r="DA156" i="1"/>
  <c r="CZ156" i="1"/>
  <c r="CY156" i="1"/>
  <c r="CX156" i="1"/>
  <c r="CW156" i="1"/>
  <c r="CV156" i="1"/>
  <c r="CU156" i="1"/>
  <c r="CT156" i="1"/>
  <c r="CS156" i="1"/>
  <c r="DE155" i="1"/>
  <c r="DD155" i="1"/>
  <c r="DC155" i="1"/>
  <c r="DB155" i="1"/>
  <c r="DA155" i="1"/>
  <c r="CZ155" i="1"/>
  <c r="CY155" i="1"/>
  <c r="CX155" i="1"/>
  <c r="CW155" i="1"/>
  <c r="CV155" i="1"/>
  <c r="CU155" i="1"/>
  <c r="CT155" i="1"/>
  <c r="CS155" i="1"/>
  <c r="DE154" i="1"/>
  <c r="DD154" i="1"/>
  <c r="DC154" i="1"/>
  <c r="DB154" i="1"/>
  <c r="DA154" i="1"/>
  <c r="CZ154" i="1"/>
  <c r="CY154" i="1"/>
  <c r="CX154" i="1"/>
  <c r="CW154" i="1"/>
  <c r="CV154" i="1"/>
  <c r="CU154" i="1"/>
  <c r="CT154" i="1"/>
  <c r="CS154" i="1"/>
  <c r="DE153" i="1"/>
  <c r="DD153" i="1"/>
  <c r="DC153" i="1"/>
  <c r="DB153" i="1"/>
  <c r="DA153" i="1"/>
  <c r="CZ153" i="1"/>
  <c r="CY153" i="1"/>
  <c r="CX153" i="1"/>
  <c r="CW153" i="1"/>
  <c r="CV153" i="1"/>
  <c r="CU153" i="1"/>
  <c r="CT153" i="1"/>
  <c r="CS153" i="1"/>
  <c r="DE152" i="1"/>
  <c r="DD152" i="1"/>
  <c r="DC152" i="1"/>
  <c r="DB152" i="1"/>
  <c r="DA152" i="1"/>
  <c r="CZ152" i="1"/>
  <c r="CY152" i="1"/>
  <c r="CX152" i="1"/>
  <c r="CW152" i="1"/>
  <c r="CV152" i="1"/>
  <c r="CU152" i="1"/>
  <c r="CT152" i="1"/>
  <c r="CS152" i="1"/>
  <c r="DE151" i="1"/>
  <c r="DD151" i="1"/>
  <c r="DC151" i="1"/>
  <c r="DB151" i="1"/>
  <c r="DA151" i="1"/>
  <c r="CZ151" i="1"/>
  <c r="CY151" i="1"/>
  <c r="CX151" i="1"/>
  <c r="CW151" i="1"/>
  <c r="CV151" i="1"/>
  <c r="CU151" i="1"/>
  <c r="CT151" i="1"/>
  <c r="CS151" i="1"/>
  <c r="DE150" i="1"/>
  <c r="DD150" i="1"/>
  <c r="DC150" i="1"/>
  <c r="DB150" i="1"/>
  <c r="DA150" i="1"/>
  <c r="CZ150" i="1"/>
  <c r="CY150" i="1"/>
  <c r="CX150" i="1"/>
  <c r="CW150" i="1"/>
  <c r="CV150" i="1"/>
  <c r="CU150" i="1"/>
  <c r="CT150" i="1"/>
  <c r="CS150" i="1"/>
  <c r="DE149" i="1"/>
  <c r="DD149" i="1"/>
  <c r="DC149" i="1"/>
  <c r="DB149" i="1"/>
  <c r="DA149" i="1"/>
  <c r="CZ149" i="1"/>
  <c r="CY149" i="1"/>
  <c r="CX149" i="1"/>
  <c r="CW149" i="1"/>
  <c r="CV149" i="1"/>
  <c r="CU149" i="1"/>
  <c r="CT149" i="1"/>
  <c r="CS149" i="1"/>
  <c r="DE148" i="1"/>
  <c r="DD148" i="1"/>
  <c r="DC148" i="1"/>
  <c r="DB148" i="1"/>
  <c r="DA148" i="1"/>
  <c r="CZ148" i="1"/>
  <c r="CY148" i="1"/>
  <c r="CX148" i="1"/>
  <c r="CW148" i="1"/>
  <c r="CV148" i="1"/>
  <c r="CU148" i="1"/>
  <c r="CT148" i="1"/>
  <c r="CS148" i="1"/>
  <c r="DE147" i="1"/>
  <c r="DD147" i="1"/>
  <c r="DC147" i="1"/>
  <c r="DB147" i="1"/>
  <c r="DA147" i="1"/>
  <c r="CZ147" i="1"/>
  <c r="CY147" i="1"/>
  <c r="CX147" i="1"/>
  <c r="CW147" i="1"/>
  <c r="CV147" i="1"/>
  <c r="CU147" i="1"/>
  <c r="CT147" i="1"/>
  <c r="CS147" i="1"/>
  <c r="DE146" i="1"/>
  <c r="DD146" i="1"/>
  <c r="DC146" i="1"/>
  <c r="DB146" i="1"/>
  <c r="DA146" i="1"/>
  <c r="CZ146" i="1"/>
  <c r="CY146" i="1"/>
  <c r="CX146" i="1"/>
  <c r="CW146" i="1"/>
  <c r="CV146" i="1"/>
  <c r="CU146" i="1"/>
  <c r="CT146" i="1"/>
  <c r="CS146" i="1"/>
  <c r="DE145" i="1"/>
  <c r="DD145" i="1"/>
  <c r="DC145" i="1"/>
  <c r="DB145" i="1"/>
  <c r="DA145" i="1"/>
  <c r="CZ145" i="1"/>
  <c r="CY145" i="1"/>
  <c r="CX145" i="1"/>
  <c r="CW145" i="1"/>
  <c r="CV145" i="1"/>
  <c r="CU145" i="1"/>
  <c r="CT145" i="1"/>
  <c r="CS145" i="1"/>
  <c r="DE144" i="1"/>
  <c r="DD144" i="1"/>
  <c r="DC144" i="1"/>
  <c r="DB144" i="1"/>
  <c r="DA144" i="1"/>
  <c r="CZ144" i="1"/>
  <c r="CY144" i="1"/>
  <c r="CX144" i="1"/>
  <c r="CW144" i="1"/>
  <c r="CV144" i="1"/>
  <c r="CU144" i="1"/>
  <c r="CT144" i="1"/>
  <c r="CS144" i="1"/>
  <c r="DE143" i="1"/>
  <c r="DD143" i="1"/>
  <c r="DC143" i="1"/>
  <c r="DB143" i="1"/>
  <c r="DA143" i="1"/>
  <c r="CZ143" i="1"/>
  <c r="CY143" i="1"/>
  <c r="CX143" i="1"/>
  <c r="CW143" i="1"/>
  <c r="CV143" i="1"/>
  <c r="CU143" i="1"/>
  <c r="CT143" i="1"/>
  <c r="CS143" i="1"/>
  <c r="DE142" i="1"/>
  <c r="DD142" i="1"/>
  <c r="DC142" i="1"/>
  <c r="DB142" i="1"/>
  <c r="DA142" i="1"/>
  <c r="CZ142" i="1"/>
  <c r="CY142" i="1"/>
  <c r="CX142" i="1"/>
  <c r="CW142" i="1"/>
  <c r="CV142" i="1"/>
  <c r="CU142" i="1"/>
  <c r="CT142" i="1"/>
  <c r="CS142" i="1"/>
  <c r="DE141" i="1"/>
  <c r="DD141" i="1"/>
  <c r="DC141" i="1"/>
  <c r="DB141" i="1"/>
  <c r="DA141" i="1"/>
  <c r="CZ141" i="1"/>
  <c r="CY141" i="1"/>
  <c r="CX141" i="1"/>
  <c r="CW141" i="1"/>
  <c r="CV141" i="1"/>
  <c r="CU141" i="1"/>
  <c r="CT141" i="1"/>
  <c r="CS141" i="1"/>
  <c r="DE140" i="1"/>
  <c r="DD140" i="1"/>
  <c r="DC140" i="1"/>
  <c r="DB140" i="1"/>
  <c r="DA140" i="1"/>
  <c r="CZ140" i="1"/>
  <c r="CY140" i="1"/>
  <c r="CX140" i="1"/>
  <c r="CW140" i="1"/>
  <c r="CV140" i="1"/>
  <c r="CU140" i="1"/>
  <c r="CT140" i="1"/>
  <c r="CS140" i="1"/>
  <c r="DE139" i="1"/>
  <c r="DD139" i="1"/>
  <c r="DC139" i="1"/>
  <c r="DB139" i="1"/>
  <c r="DA139" i="1"/>
  <c r="CZ139" i="1"/>
  <c r="CY139" i="1"/>
  <c r="CX139" i="1"/>
  <c r="CW139" i="1"/>
  <c r="CV139" i="1"/>
  <c r="CU139" i="1"/>
  <c r="CT139" i="1"/>
  <c r="CS139" i="1"/>
  <c r="DE138" i="1"/>
  <c r="DD138" i="1"/>
  <c r="DC138" i="1"/>
  <c r="DB138" i="1"/>
  <c r="DA138" i="1"/>
  <c r="CZ138" i="1"/>
  <c r="CY138" i="1"/>
  <c r="CX138" i="1"/>
  <c r="CW138" i="1"/>
  <c r="CV138" i="1"/>
  <c r="CU138" i="1"/>
  <c r="CT138" i="1"/>
  <c r="CS138" i="1"/>
  <c r="DE137" i="1"/>
  <c r="DD137" i="1"/>
  <c r="DC137" i="1"/>
  <c r="DB137" i="1"/>
  <c r="DA137" i="1"/>
  <c r="CZ137" i="1"/>
  <c r="CY137" i="1"/>
  <c r="CX137" i="1"/>
  <c r="CW137" i="1"/>
  <c r="CV137" i="1"/>
  <c r="CU137" i="1"/>
  <c r="CT137" i="1"/>
  <c r="CS137" i="1"/>
  <c r="DE136" i="1"/>
  <c r="DD136" i="1"/>
  <c r="DC136" i="1"/>
  <c r="DB136" i="1"/>
  <c r="DA136" i="1"/>
  <c r="CZ136" i="1"/>
  <c r="CY136" i="1"/>
  <c r="CX136" i="1"/>
  <c r="CW136" i="1"/>
  <c r="CV136" i="1"/>
  <c r="CU136" i="1"/>
  <c r="CT136" i="1"/>
  <c r="CS136" i="1"/>
  <c r="DE135" i="1"/>
  <c r="DD135" i="1"/>
  <c r="DC135" i="1"/>
  <c r="DB135" i="1"/>
  <c r="DA135" i="1"/>
  <c r="CZ135" i="1"/>
  <c r="CY135" i="1"/>
  <c r="CX135" i="1"/>
  <c r="CW135" i="1"/>
  <c r="CV135" i="1"/>
  <c r="CU135" i="1"/>
  <c r="CT135" i="1"/>
  <c r="CS135" i="1"/>
  <c r="DE134" i="1"/>
  <c r="DD134" i="1"/>
  <c r="DC134" i="1"/>
  <c r="DB134" i="1"/>
  <c r="DA134" i="1"/>
  <c r="CZ134" i="1"/>
  <c r="CY134" i="1"/>
  <c r="CX134" i="1"/>
  <c r="CW134" i="1"/>
  <c r="CV134" i="1"/>
  <c r="CU134" i="1"/>
  <c r="CT134" i="1"/>
  <c r="CS134" i="1"/>
  <c r="DE133" i="1"/>
  <c r="DD133" i="1"/>
  <c r="DC133" i="1"/>
  <c r="DB133" i="1"/>
  <c r="DA133" i="1"/>
  <c r="CZ133" i="1"/>
  <c r="CY133" i="1"/>
  <c r="CX133" i="1"/>
  <c r="CW133" i="1"/>
  <c r="CV133" i="1"/>
  <c r="CU133" i="1"/>
  <c r="CT133" i="1"/>
  <c r="CS133" i="1"/>
  <c r="DE132" i="1"/>
  <c r="DD132" i="1"/>
  <c r="DC132" i="1"/>
  <c r="DB132" i="1"/>
  <c r="DA132" i="1"/>
  <c r="CZ132" i="1"/>
  <c r="CY132" i="1"/>
  <c r="CX132" i="1"/>
  <c r="CW132" i="1"/>
  <c r="CV132" i="1"/>
  <c r="CU132" i="1"/>
  <c r="CT132" i="1"/>
  <c r="CS132" i="1"/>
  <c r="DE131" i="1"/>
  <c r="DD131" i="1"/>
  <c r="DC131" i="1"/>
  <c r="DB131" i="1"/>
  <c r="DA131" i="1"/>
  <c r="CZ131" i="1"/>
  <c r="CY131" i="1"/>
  <c r="CX131" i="1"/>
  <c r="CW131" i="1"/>
  <c r="CV131" i="1"/>
  <c r="CU131" i="1"/>
  <c r="CT131" i="1"/>
  <c r="CS131" i="1"/>
  <c r="DE130" i="1"/>
  <c r="DD130" i="1"/>
  <c r="DC130" i="1"/>
  <c r="DB130" i="1"/>
  <c r="DA130" i="1"/>
  <c r="CZ130" i="1"/>
  <c r="CY130" i="1"/>
  <c r="CX130" i="1"/>
  <c r="CW130" i="1"/>
  <c r="CV130" i="1"/>
  <c r="CU130" i="1"/>
  <c r="CT130" i="1"/>
  <c r="CS130" i="1"/>
  <c r="DE129" i="1"/>
  <c r="DD129" i="1"/>
  <c r="DC129" i="1"/>
  <c r="DB129" i="1"/>
  <c r="DA129" i="1"/>
  <c r="CZ129" i="1"/>
  <c r="CY129" i="1"/>
  <c r="CX129" i="1"/>
  <c r="CW129" i="1"/>
  <c r="CV129" i="1"/>
  <c r="CU129" i="1"/>
  <c r="CT129" i="1"/>
  <c r="CS129" i="1"/>
  <c r="DE128" i="1"/>
  <c r="DD128" i="1"/>
  <c r="DC128" i="1"/>
  <c r="DB128" i="1"/>
  <c r="DA128" i="1"/>
  <c r="CZ128" i="1"/>
  <c r="CY128" i="1"/>
  <c r="CX128" i="1"/>
  <c r="CW128" i="1"/>
  <c r="CV128" i="1"/>
  <c r="CU128" i="1"/>
  <c r="CT128" i="1"/>
  <c r="CS128" i="1"/>
  <c r="DE127" i="1"/>
  <c r="DD127" i="1"/>
  <c r="DC127" i="1"/>
  <c r="DB127" i="1"/>
  <c r="DA127" i="1"/>
  <c r="CZ127" i="1"/>
  <c r="CY127" i="1"/>
  <c r="CX127" i="1"/>
  <c r="CW127" i="1"/>
  <c r="CV127" i="1"/>
  <c r="CU127" i="1"/>
  <c r="CT127" i="1"/>
  <c r="CS127" i="1"/>
  <c r="DE126" i="1"/>
  <c r="DD126" i="1"/>
  <c r="DC126" i="1"/>
  <c r="DB126" i="1"/>
  <c r="DA126" i="1"/>
  <c r="CZ126" i="1"/>
  <c r="CY126" i="1"/>
  <c r="CX126" i="1"/>
  <c r="CW126" i="1"/>
  <c r="CV126" i="1"/>
  <c r="CU126" i="1"/>
  <c r="CT126" i="1"/>
  <c r="CS126" i="1"/>
  <c r="DE125" i="1"/>
  <c r="DD125" i="1"/>
  <c r="DC125" i="1"/>
  <c r="DB125" i="1"/>
  <c r="DA125" i="1"/>
  <c r="CZ125" i="1"/>
  <c r="CY125" i="1"/>
  <c r="CX125" i="1"/>
  <c r="CW125" i="1"/>
  <c r="CV125" i="1"/>
  <c r="CU125" i="1"/>
  <c r="CT125" i="1"/>
  <c r="CS125" i="1"/>
  <c r="DE124" i="1"/>
  <c r="DD124" i="1"/>
  <c r="DC124" i="1"/>
  <c r="DB124" i="1"/>
  <c r="DA124" i="1"/>
  <c r="CZ124" i="1"/>
  <c r="CY124" i="1"/>
  <c r="CX124" i="1"/>
  <c r="CW124" i="1"/>
  <c r="CV124" i="1"/>
  <c r="CU124" i="1"/>
  <c r="CT124" i="1"/>
  <c r="CS124" i="1"/>
  <c r="DE123" i="1"/>
  <c r="DD123" i="1"/>
  <c r="DC123" i="1"/>
  <c r="DB123" i="1"/>
  <c r="DA123" i="1"/>
  <c r="CZ123" i="1"/>
  <c r="CY123" i="1"/>
  <c r="CX123" i="1"/>
  <c r="CW123" i="1"/>
  <c r="CV123" i="1"/>
  <c r="CU123" i="1"/>
  <c r="CT123" i="1"/>
  <c r="CS123" i="1"/>
  <c r="DE122" i="1"/>
  <c r="DD122" i="1"/>
  <c r="DC122" i="1"/>
  <c r="DB122" i="1"/>
  <c r="DA122" i="1"/>
  <c r="CZ122" i="1"/>
  <c r="CY122" i="1"/>
  <c r="CX122" i="1"/>
  <c r="CW122" i="1"/>
  <c r="CV122" i="1"/>
  <c r="CU122" i="1"/>
  <c r="CT122" i="1"/>
  <c r="CS122" i="1"/>
  <c r="DE121" i="1"/>
  <c r="DD121" i="1"/>
  <c r="DC121" i="1"/>
  <c r="DB121" i="1"/>
  <c r="DA121" i="1"/>
  <c r="CZ121" i="1"/>
  <c r="CY121" i="1"/>
  <c r="CX121" i="1"/>
  <c r="CW121" i="1"/>
  <c r="CV121" i="1"/>
  <c r="CU121" i="1"/>
  <c r="CT121" i="1"/>
  <c r="CS121" i="1"/>
  <c r="DE120" i="1"/>
  <c r="DD120" i="1"/>
  <c r="DC120" i="1"/>
  <c r="DB120" i="1"/>
  <c r="DA120" i="1"/>
  <c r="CZ120" i="1"/>
  <c r="CY120" i="1"/>
  <c r="CX120" i="1"/>
  <c r="CW120" i="1"/>
  <c r="CV120" i="1"/>
  <c r="CU120" i="1"/>
  <c r="CT120" i="1"/>
  <c r="CS120" i="1"/>
  <c r="DE119" i="1"/>
  <c r="DD119" i="1"/>
  <c r="DC119" i="1"/>
  <c r="DB119" i="1"/>
  <c r="DA119" i="1"/>
  <c r="CZ119" i="1"/>
  <c r="CY119" i="1"/>
  <c r="CX119" i="1"/>
  <c r="CW119" i="1"/>
  <c r="CV119" i="1"/>
  <c r="CU119" i="1"/>
  <c r="CT119" i="1"/>
  <c r="CS119" i="1"/>
  <c r="DE118" i="1"/>
  <c r="DD118" i="1"/>
  <c r="DC118" i="1"/>
  <c r="DB118" i="1"/>
  <c r="DA118" i="1"/>
  <c r="CZ118" i="1"/>
  <c r="CY118" i="1"/>
  <c r="CX118" i="1"/>
  <c r="CW118" i="1"/>
  <c r="CV118" i="1"/>
  <c r="CU118" i="1"/>
  <c r="CT118" i="1"/>
  <c r="CS118" i="1"/>
  <c r="DE117" i="1"/>
  <c r="DD117" i="1"/>
  <c r="DC117" i="1"/>
  <c r="DB117" i="1"/>
  <c r="DA117" i="1"/>
  <c r="CZ117" i="1"/>
  <c r="CY117" i="1"/>
  <c r="CX117" i="1"/>
  <c r="CW117" i="1"/>
  <c r="CV117" i="1"/>
  <c r="CU117" i="1"/>
  <c r="CT117" i="1"/>
  <c r="CS117" i="1"/>
  <c r="DE116" i="1"/>
  <c r="DD116" i="1"/>
  <c r="DC116" i="1"/>
  <c r="DB116" i="1"/>
  <c r="DA116" i="1"/>
  <c r="CZ116" i="1"/>
  <c r="CY116" i="1"/>
  <c r="CX116" i="1"/>
  <c r="CW116" i="1"/>
  <c r="CV116" i="1"/>
  <c r="CU116" i="1"/>
  <c r="CT116" i="1"/>
  <c r="CS116" i="1"/>
  <c r="DE115" i="1"/>
  <c r="DD115" i="1"/>
  <c r="DC115" i="1"/>
  <c r="DB115" i="1"/>
  <c r="DA115" i="1"/>
  <c r="CZ115" i="1"/>
  <c r="CY115" i="1"/>
  <c r="CX115" i="1"/>
  <c r="CW115" i="1"/>
  <c r="CV115" i="1"/>
  <c r="CU115" i="1"/>
  <c r="CT115" i="1"/>
  <c r="CS115" i="1"/>
  <c r="DE114" i="1"/>
  <c r="DD114" i="1"/>
  <c r="DC114" i="1"/>
  <c r="DB114" i="1"/>
  <c r="DA114" i="1"/>
  <c r="CZ114" i="1"/>
  <c r="CY114" i="1"/>
  <c r="CX114" i="1"/>
  <c r="CW114" i="1"/>
  <c r="CV114" i="1"/>
  <c r="CU114" i="1"/>
  <c r="CT114" i="1"/>
  <c r="CS114" i="1"/>
  <c r="DE113" i="1"/>
  <c r="DD113" i="1"/>
  <c r="DC113" i="1"/>
  <c r="DB113" i="1"/>
  <c r="DA113" i="1"/>
  <c r="CZ113" i="1"/>
  <c r="CY113" i="1"/>
  <c r="CX113" i="1"/>
  <c r="CW113" i="1"/>
  <c r="CV113" i="1"/>
  <c r="CU113" i="1"/>
  <c r="CT113" i="1"/>
  <c r="CS113" i="1"/>
  <c r="DE112" i="1"/>
  <c r="DD112" i="1"/>
  <c r="DC112" i="1"/>
  <c r="DB112" i="1"/>
  <c r="DA112" i="1"/>
  <c r="CZ112" i="1"/>
  <c r="CY112" i="1"/>
  <c r="CX112" i="1"/>
  <c r="CW112" i="1"/>
  <c r="CV112" i="1"/>
  <c r="CU112" i="1"/>
  <c r="CT112" i="1"/>
  <c r="CS112" i="1"/>
  <c r="DE111" i="1"/>
  <c r="DD111" i="1"/>
  <c r="DC111" i="1"/>
  <c r="DB111" i="1"/>
  <c r="DA111" i="1"/>
  <c r="CZ111" i="1"/>
  <c r="CY111" i="1"/>
  <c r="CX111" i="1"/>
  <c r="CW111" i="1"/>
  <c r="CV111" i="1"/>
  <c r="CU111" i="1"/>
  <c r="CT111" i="1"/>
  <c r="CS111" i="1"/>
  <c r="DE110" i="1"/>
  <c r="DD110" i="1"/>
  <c r="DC110" i="1"/>
  <c r="DB110" i="1"/>
  <c r="DA110" i="1"/>
  <c r="CZ110" i="1"/>
  <c r="CY110" i="1"/>
  <c r="CX110" i="1"/>
  <c r="CW110" i="1"/>
  <c r="CV110" i="1"/>
  <c r="CU110" i="1"/>
  <c r="CT110" i="1"/>
  <c r="CS110" i="1"/>
  <c r="DE109" i="1"/>
  <c r="DD109" i="1"/>
  <c r="DC109" i="1"/>
  <c r="DB109" i="1"/>
  <c r="DA109" i="1"/>
  <c r="CZ109" i="1"/>
  <c r="CY109" i="1"/>
  <c r="CX109" i="1"/>
  <c r="CW109" i="1"/>
  <c r="CV109" i="1"/>
  <c r="CU109" i="1"/>
  <c r="CT109" i="1"/>
  <c r="CS109" i="1"/>
  <c r="DE108" i="1"/>
  <c r="DD108" i="1"/>
  <c r="DC108" i="1"/>
  <c r="DB108" i="1"/>
  <c r="DA108" i="1"/>
  <c r="CZ108" i="1"/>
  <c r="CY108" i="1"/>
  <c r="CX108" i="1"/>
  <c r="CW108" i="1"/>
  <c r="CV108" i="1"/>
  <c r="CU108" i="1"/>
  <c r="CT108" i="1"/>
  <c r="CS108" i="1"/>
  <c r="DE107" i="1"/>
  <c r="DD107" i="1"/>
  <c r="DC107" i="1"/>
  <c r="DB107" i="1"/>
  <c r="DA107" i="1"/>
  <c r="CZ107" i="1"/>
  <c r="CY107" i="1"/>
  <c r="CX107" i="1"/>
  <c r="CW107" i="1"/>
  <c r="CV107" i="1"/>
  <c r="CU107" i="1"/>
  <c r="CT107" i="1"/>
  <c r="CS107" i="1"/>
  <c r="DE106" i="1"/>
  <c r="DD106" i="1"/>
  <c r="DC106" i="1"/>
  <c r="DB106" i="1"/>
  <c r="DA106" i="1"/>
  <c r="CZ106" i="1"/>
  <c r="CY106" i="1"/>
  <c r="CX106" i="1"/>
  <c r="CW106" i="1"/>
  <c r="CV106" i="1"/>
  <c r="CU106" i="1"/>
  <c r="CT106" i="1"/>
  <c r="CS106" i="1"/>
  <c r="DE105" i="1"/>
  <c r="DD105" i="1"/>
  <c r="DC105" i="1"/>
  <c r="DB105" i="1"/>
  <c r="DA105" i="1"/>
  <c r="CZ105" i="1"/>
  <c r="CY105" i="1"/>
  <c r="CX105" i="1"/>
  <c r="CW105" i="1"/>
  <c r="CV105" i="1"/>
  <c r="CU105" i="1"/>
  <c r="CT105" i="1"/>
  <c r="CS105" i="1"/>
  <c r="DE104" i="1"/>
  <c r="DD104" i="1"/>
  <c r="DC104" i="1"/>
  <c r="DB104" i="1"/>
  <c r="DA104" i="1"/>
  <c r="CZ104" i="1"/>
  <c r="CY104" i="1"/>
  <c r="CX104" i="1"/>
  <c r="CW104" i="1"/>
  <c r="CV104" i="1"/>
  <c r="CU104" i="1"/>
  <c r="CT104" i="1"/>
  <c r="CS104" i="1"/>
  <c r="DE103" i="1"/>
  <c r="DD103" i="1"/>
  <c r="DC103" i="1"/>
  <c r="DB103" i="1"/>
  <c r="DA103" i="1"/>
  <c r="CZ103" i="1"/>
  <c r="CY103" i="1"/>
  <c r="CX103" i="1"/>
  <c r="CW103" i="1"/>
  <c r="CV103" i="1"/>
  <c r="CU103" i="1"/>
  <c r="CT103" i="1"/>
  <c r="CS103" i="1"/>
  <c r="DE102" i="1"/>
  <c r="DD102" i="1"/>
  <c r="DC102" i="1"/>
  <c r="DB102" i="1"/>
  <c r="DA102" i="1"/>
  <c r="CZ102" i="1"/>
  <c r="CY102" i="1"/>
  <c r="CX102" i="1"/>
  <c r="CW102" i="1"/>
  <c r="CV102" i="1"/>
  <c r="CU102" i="1"/>
  <c r="CT102" i="1"/>
  <c r="CS102" i="1"/>
  <c r="DE101" i="1"/>
  <c r="DD101" i="1"/>
  <c r="DC101" i="1"/>
  <c r="DB101" i="1"/>
  <c r="DA101" i="1"/>
  <c r="CZ101" i="1"/>
  <c r="CY101" i="1"/>
  <c r="CX101" i="1"/>
  <c r="CW101" i="1"/>
  <c r="CV101" i="1"/>
  <c r="CU101" i="1"/>
  <c r="CT101" i="1"/>
  <c r="CS101" i="1"/>
  <c r="DE100" i="1"/>
  <c r="DD100" i="1"/>
  <c r="DC100" i="1"/>
  <c r="DB100" i="1"/>
  <c r="DA100" i="1"/>
  <c r="CZ100" i="1"/>
  <c r="CY100" i="1"/>
  <c r="CX100" i="1"/>
  <c r="CW100" i="1"/>
  <c r="CV100" i="1"/>
  <c r="CU100" i="1"/>
  <c r="CT100" i="1"/>
  <c r="CS100" i="1"/>
  <c r="DE99" i="1"/>
  <c r="DD99" i="1"/>
  <c r="DC99" i="1"/>
  <c r="DB99" i="1"/>
  <c r="DA99" i="1"/>
  <c r="CZ99" i="1"/>
  <c r="CY99" i="1"/>
  <c r="CX99" i="1"/>
  <c r="CW99" i="1"/>
  <c r="CV99" i="1"/>
  <c r="CU99" i="1"/>
  <c r="CT99" i="1"/>
  <c r="CS99" i="1"/>
  <c r="DE98" i="1"/>
  <c r="DD98" i="1"/>
  <c r="DC98" i="1"/>
  <c r="DB98" i="1"/>
  <c r="DA98" i="1"/>
  <c r="CZ98" i="1"/>
  <c r="CY98" i="1"/>
  <c r="CX98" i="1"/>
  <c r="CW98" i="1"/>
  <c r="CV98" i="1"/>
  <c r="CU98" i="1"/>
  <c r="CT98" i="1"/>
  <c r="CS98" i="1"/>
  <c r="DE97" i="1"/>
  <c r="DD97" i="1"/>
  <c r="DC97" i="1"/>
  <c r="DB97" i="1"/>
  <c r="DA97" i="1"/>
  <c r="CZ97" i="1"/>
  <c r="CY97" i="1"/>
  <c r="CX97" i="1"/>
  <c r="CW97" i="1"/>
  <c r="CV97" i="1"/>
  <c r="CU97" i="1"/>
  <c r="CT97" i="1"/>
  <c r="CS97" i="1"/>
  <c r="DE96" i="1"/>
  <c r="DD96" i="1"/>
  <c r="DC96" i="1"/>
  <c r="DB96" i="1"/>
  <c r="DA96" i="1"/>
  <c r="CZ96" i="1"/>
  <c r="CY96" i="1"/>
  <c r="CX96" i="1"/>
  <c r="CW96" i="1"/>
  <c r="CV96" i="1"/>
  <c r="CU96" i="1"/>
  <c r="CT96" i="1"/>
  <c r="CS96" i="1"/>
  <c r="DE95" i="1"/>
  <c r="DD95" i="1"/>
  <c r="DC95" i="1"/>
  <c r="DB95" i="1"/>
  <c r="DA95" i="1"/>
  <c r="CZ95" i="1"/>
  <c r="CY95" i="1"/>
  <c r="CX95" i="1"/>
  <c r="CW95" i="1"/>
  <c r="CV95" i="1"/>
  <c r="CU95" i="1"/>
  <c r="CT95" i="1"/>
  <c r="CS95" i="1"/>
  <c r="DE94" i="1"/>
  <c r="DD94" i="1"/>
  <c r="DC94" i="1"/>
  <c r="DB94" i="1"/>
  <c r="DA94" i="1"/>
  <c r="CZ94" i="1"/>
  <c r="CY94" i="1"/>
  <c r="CX94" i="1"/>
  <c r="CW94" i="1"/>
  <c r="CV94" i="1"/>
  <c r="CU94" i="1"/>
  <c r="CT94" i="1"/>
  <c r="CS94" i="1"/>
  <c r="DE93" i="1"/>
  <c r="DD93" i="1"/>
  <c r="DC93" i="1"/>
  <c r="DB93" i="1"/>
  <c r="DA93" i="1"/>
  <c r="CZ93" i="1"/>
  <c r="CY93" i="1"/>
  <c r="CX93" i="1"/>
  <c r="CW93" i="1"/>
  <c r="CV93" i="1"/>
  <c r="CU93" i="1"/>
  <c r="CT93" i="1"/>
  <c r="CS93" i="1"/>
  <c r="DE92" i="1"/>
  <c r="DD92" i="1"/>
  <c r="DC92" i="1"/>
  <c r="DB92" i="1"/>
  <c r="DA92" i="1"/>
  <c r="CZ92" i="1"/>
  <c r="CY92" i="1"/>
  <c r="CX92" i="1"/>
  <c r="CW92" i="1"/>
  <c r="CV92" i="1"/>
  <c r="CU92" i="1"/>
  <c r="CT92" i="1"/>
  <c r="CS92" i="1"/>
  <c r="DE91" i="1"/>
  <c r="DD91" i="1"/>
  <c r="DC91" i="1"/>
  <c r="DB91" i="1"/>
  <c r="DA91" i="1"/>
  <c r="CZ91" i="1"/>
  <c r="CY91" i="1"/>
  <c r="CX91" i="1"/>
  <c r="CW91" i="1"/>
  <c r="CV91" i="1"/>
  <c r="CU91" i="1"/>
  <c r="CT91" i="1"/>
  <c r="CS91" i="1"/>
  <c r="DE90" i="1"/>
  <c r="DD90" i="1"/>
  <c r="DC90" i="1"/>
  <c r="DB90" i="1"/>
  <c r="DA90" i="1"/>
  <c r="CZ90" i="1"/>
  <c r="CY90" i="1"/>
  <c r="CX90" i="1"/>
  <c r="CW90" i="1"/>
  <c r="CV90" i="1"/>
  <c r="CU90" i="1"/>
  <c r="CT90" i="1"/>
  <c r="CS90" i="1"/>
  <c r="DE89" i="1"/>
  <c r="DD89" i="1"/>
  <c r="DC89" i="1"/>
  <c r="DB89" i="1"/>
  <c r="DA89" i="1"/>
  <c r="CZ89" i="1"/>
  <c r="CY89" i="1"/>
  <c r="CX89" i="1"/>
  <c r="CW89" i="1"/>
  <c r="CV89" i="1"/>
  <c r="CU89" i="1"/>
  <c r="CT89" i="1"/>
  <c r="CS89" i="1"/>
  <c r="DE88" i="1"/>
  <c r="DD88" i="1"/>
  <c r="DC88" i="1"/>
  <c r="DB88" i="1"/>
  <c r="DA88" i="1"/>
  <c r="CZ88" i="1"/>
  <c r="CY88" i="1"/>
  <c r="CX88" i="1"/>
  <c r="CW88" i="1"/>
  <c r="CV88" i="1"/>
  <c r="CU88" i="1"/>
  <c r="CT88" i="1"/>
  <c r="CS88" i="1"/>
  <c r="DE87" i="1"/>
  <c r="DD87" i="1"/>
  <c r="DC87" i="1"/>
  <c r="DB87" i="1"/>
  <c r="DA87" i="1"/>
  <c r="CZ87" i="1"/>
  <c r="CY87" i="1"/>
  <c r="CX87" i="1"/>
  <c r="CW87" i="1"/>
  <c r="CV87" i="1"/>
  <c r="CU87" i="1"/>
  <c r="CT87" i="1"/>
  <c r="CS87" i="1"/>
  <c r="DE86" i="1"/>
  <c r="DD86" i="1"/>
  <c r="DC86" i="1"/>
  <c r="DB86" i="1"/>
  <c r="DA86" i="1"/>
  <c r="CZ86" i="1"/>
  <c r="CY86" i="1"/>
  <c r="CX86" i="1"/>
  <c r="CW86" i="1"/>
  <c r="CV86" i="1"/>
  <c r="CU86" i="1"/>
  <c r="CT86" i="1"/>
  <c r="CS86" i="1"/>
  <c r="DE85" i="1"/>
  <c r="DD85" i="1"/>
  <c r="DC85" i="1"/>
  <c r="DB85" i="1"/>
  <c r="DA85" i="1"/>
  <c r="CZ85" i="1"/>
  <c r="CY85" i="1"/>
  <c r="CX85" i="1"/>
  <c r="CW85" i="1"/>
  <c r="CV85" i="1"/>
  <c r="CU85" i="1"/>
  <c r="CT85" i="1"/>
  <c r="CS85" i="1"/>
  <c r="DE84" i="1"/>
  <c r="DD84" i="1"/>
  <c r="DC84" i="1"/>
  <c r="DB84" i="1"/>
  <c r="DA84" i="1"/>
  <c r="CZ84" i="1"/>
  <c r="CY84" i="1"/>
  <c r="CX84" i="1"/>
  <c r="CW84" i="1"/>
  <c r="CV84" i="1"/>
  <c r="CU84" i="1"/>
  <c r="CT84" i="1"/>
  <c r="CS84" i="1"/>
  <c r="DE83" i="1"/>
  <c r="DD83" i="1"/>
  <c r="DC83" i="1"/>
  <c r="DB83" i="1"/>
  <c r="DA83" i="1"/>
  <c r="CZ83" i="1"/>
  <c r="CY83" i="1"/>
  <c r="CX83" i="1"/>
  <c r="CW83" i="1"/>
  <c r="CV83" i="1"/>
  <c r="CU83" i="1"/>
  <c r="CT83" i="1"/>
  <c r="CS83" i="1"/>
  <c r="DE82" i="1"/>
  <c r="DD82" i="1"/>
  <c r="DC82" i="1"/>
  <c r="DB82" i="1"/>
  <c r="DA82" i="1"/>
  <c r="CZ82" i="1"/>
  <c r="CY82" i="1"/>
  <c r="CX82" i="1"/>
  <c r="CW82" i="1"/>
  <c r="CV82" i="1"/>
  <c r="CU82" i="1"/>
  <c r="CT82" i="1"/>
  <c r="CS82" i="1"/>
  <c r="DE81" i="1"/>
  <c r="DD81" i="1"/>
  <c r="DC81" i="1"/>
  <c r="DB81" i="1"/>
  <c r="DA81" i="1"/>
  <c r="CZ81" i="1"/>
  <c r="CY81" i="1"/>
  <c r="CX81" i="1"/>
  <c r="CW81" i="1"/>
  <c r="CV81" i="1"/>
  <c r="CU81" i="1"/>
  <c r="CT81" i="1"/>
  <c r="CS81" i="1"/>
  <c r="DE80" i="1"/>
  <c r="DD80" i="1"/>
  <c r="DC80" i="1"/>
  <c r="DB80" i="1"/>
  <c r="DA80" i="1"/>
  <c r="CZ80" i="1"/>
  <c r="CY80" i="1"/>
  <c r="CX80" i="1"/>
  <c r="CW80" i="1"/>
  <c r="CV80" i="1"/>
  <c r="CU80" i="1"/>
  <c r="CT80" i="1"/>
  <c r="CS80" i="1"/>
  <c r="DE79" i="1"/>
  <c r="DD79" i="1"/>
  <c r="DC79" i="1"/>
  <c r="DB79" i="1"/>
  <c r="DA79" i="1"/>
  <c r="CZ79" i="1"/>
  <c r="CY79" i="1"/>
  <c r="CX79" i="1"/>
  <c r="CW79" i="1"/>
  <c r="CV79" i="1"/>
  <c r="CU79" i="1"/>
  <c r="CT79" i="1"/>
  <c r="CS79" i="1"/>
  <c r="DE78" i="1"/>
  <c r="DD78" i="1"/>
  <c r="DC78" i="1"/>
  <c r="DB78" i="1"/>
  <c r="DA78" i="1"/>
  <c r="CZ78" i="1"/>
  <c r="CY78" i="1"/>
  <c r="CX78" i="1"/>
  <c r="CW78" i="1"/>
  <c r="CV78" i="1"/>
  <c r="CU78" i="1"/>
  <c r="CT78" i="1"/>
  <c r="CS78" i="1"/>
  <c r="DE77" i="1"/>
  <c r="DD77" i="1"/>
  <c r="DC77" i="1"/>
  <c r="DB77" i="1"/>
  <c r="DA77" i="1"/>
  <c r="CZ77" i="1"/>
  <c r="CY77" i="1"/>
  <c r="CX77" i="1"/>
  <c r="CW77" i="1"/>
  <c r="CV77" i="1"/>
  <c r="CU77" i="1"/>
  <c r="CT77" i="1"/>
  <c r="CS77" i="1"/>
  <c r="DE76" i="1"/>
  <c r="DD76" i="1"/>
  <c r="DC76" i="1"/>
  <c r="DB76" i="1"/>
  <c r="DA76" i="1"/>
  <c r="CZ76" i="1"/>
  <c r="CY76" i="1"/>
  <c r="CX76" i="1"/>
  <c r="CW76" i="1"/>
  <c r="CV76" i="1"/>
  <c r="CU76" i="1"/>
  <c r="CT76" i="1"/>
  <c r="CS76" i="1"/>
  <c r="DE75" i="1"/>
  <c r="DD75" i="1"/>
  <c r="DC75" i="1"/>
  <c r="DB75" i="1"/>
  <c r="DA75" i="1"/>
  <c r="CZ75" i="1"/>
  <c r="CY75" i="1"/>
  <c r="CX75" i="1"/>
  <c r="CW75" i="1"/>
  <c r="CV75" i="1"/>
  <c r="CU75" i="1"/>
  <c r="CT75" i="1"/>
  <c r="CS75" i="1"/>
  <c r="DE74" i="1"/>
  <c r="DD74" i="1"/>
  <c r="DC74" i="1"/>
  <c r="DB74" i="1"/>
  <c r="DA74" i="1"/>
  <c r="CZ74" i="1"/>
  <c r="CY74" i="1"/>
  <c r="CX74" i="1"/>
  <c r="CW74" i="1"/>
  <c r="CV74" i="1"/>
  <c r="CU74" i="1"/>
  <c r="CT74" i="1"/>
  <c r="CS74" i="1"/>
  <c r="DE73" i="1"/>
  <c r="DD73" i="1"/>
  <c r="DC73" i="1"/>
  <c r="DB73" i="1"/>
  <c r="DA73" i="1"/>
  <c r="CZ73" i="1"/>
  <c r="CY73" i="1"/>
  <c r="CX73" i="1"/>
  <c r="CW73" i="1"/>
  <c r="CV73" i="1"/>
  <c r="CU73" i="1"/>
  <c r="CT73" i="1"/>
  <c r="CS73" i="1"/>
  <c r="DE72" i="1"/>
  <c r="DD72" i="1"/>
  <c r="DC72" i="1"/>
  <c r="DB72" i="1"/>
  <c r="DA72" i="1"/>
  <c r="CZ72" i="1"/>
  <c r="CY72" i="1"/>
  <c r="CX72" i="1"/>
  <c r="CW72" i="1"/>
  <c r="CV72" i="1"/>
  <c r="CU72" i="1"/>
  <c r="CT72" i="1"/>
  <c r="CS72" i="1"/>
  <c r="DE71" i="1"/>
  <c r="DD71" i="1"/>
  <c r="DC71" i="1"/>
  <c r="DB71" i="1"/>
  <c r="DA71" i="1"/>
  <c r="CZ71" i="1"/>
  <c r="CY71" i="1"/>
  <c r="CX71" i="1"/>
  <c r="CW71" i="1"/>
  <c r="CV71" i="1"/>
  <c r="CU71" i="1"/>
  <c r="CT71" i="1"/>
  <c r="CS71" i="1"/>
  <c r="DE70" i="1"/>
  <c r="DD70" i="1"/>
  <c r="DC70" i="1"/>
  <c r="DB70" i="1"/>
  <c r="DA70" i="1"/>
  <c r="CZ70" i="1"/>
  <c r="CY70" i="1"/>
  <c r="CX70" i="1"/>
  <c r="CW70" i="1"/>
  <c r="CV70" i="1"/>
  <c r="CU70" i="1"/>
  <c r="CT70" i="1"/>
  <c r="CS70" i="1"/>
  <c r="DE69" i="1"/>
  <c r="DD69" i="1"/>
  <c r="DC69" i="1"/>
  <c r="DB69" i="1"/>
  <c r="DA69" i="1"/>
  <c r="CZ69" i="1"/>
  <c r="CY69" i="1"/>
  <c r="CX69" i="1"/>
  <c r="CW69" i="1"/>
  <c r="CV69" i="1"/>
  <c r="CU69" i="1"/>
  <c r="CT69" i="1"/>
  <c r="CS69" i="1"/>
  <c r="DE68" i="1"/>
  <c r="DD68" i="1"/>
  <c r="DC68" i="1"/>
  <c r="DB68" i="1"/>
  <c r="DA68" i="1"/>
  <c r="CZ68" i="1"/>
  <c r="CY68" i="1"/>
  <c r="CX68" i="1"/>
  <c r="CW68" i="1"/>
  <c r="CV68" i="1"/>
  <c r="CU68" i="1"/>
  <c r="CT68" i="1"/>
  <c r="CS68" i="1"/>
  <c r="DE67" i="1"/>
  <c r="DD67" i="1"/>
  <c r="DC67" i="1"/>
  <c r="DB67" i="1"/>
  <c r="DA67" i="1"/>
  <c r="CZ67" i="1"/>
  <c r="CY67" i="1"/>
  <c r="CX67" i="1"/>
  <c r="CW67" i="1"/>
  <c r="CV67" i="1"/>
  <c r="CU67" i="1"/>
  <c r="CT67" i="1"/>
  <c r="CS67" i="1"/>
  <c r="DE66" i="1"/>
  <c r="DD66" i="1"/>
  <c r="DC66" i="1"/>
  <c r="DB66" i="1"/>
  <c r="DA66" i="1"/>
  <c r="CZ66" i="1"/>
  <c r="CY66" i="1"/>
  <c r="CX66" i="1"/>
  <c r="CW66" i="1"/>
  <c r="CV66" i="1"/>
  <c r="CU66" i="1"/>
  <c r="CT66" i="1"/>
  <c r="CS66" i="1"/>
  <c r="DE65" i="1"/>
  <c r="DD65" i="1"/>
  <c r="DC65" i="1"/>
  <c r="DB65" i="1"/>
  <c r="DA65" i="1"/>
  <c r="CZ65" i="1"/>
  <c r="CY65" i="1"/>
  <c r="CX65" i="1"/>
  <c r="CW65" i="1"/>
  <c r="CV65" i="1"/>
  <c r="CU65" i="1"/>
  <c r="CT65" i="1"/>
  <c r="CS65" i="1"/>
  <c r="DE64" i="1"/>
  <c r="DD64" i="1"/>
  <c r="DC64" i="1"/>
  <c r="DB64" i="1"/>
  <c r="DA64" i="1"/>
  <c r="CZ64" i="1"/>
  <c r="CY64" i="1"/>
  <c r="CX64" i="1"/>
  <c r="CW64" i="1"/>
  <c r="CV64" i="1"/>
  <c r="CU64" i="1"/>
  <c r="CT64" i="1"/>
  <c r="CS64" i="1"/>
  <c r="DE63" i="1"/>
  <c r="DD63" i="1"/>
  <c r="DC63" i="1"/>
  <c r="DB63" i="1"/>
  <c r="DA63" i="1"/>
  <c r="CZ63" i="1"/>
  <c r="CY63" i="1"/>
  <c r="CX63" i="1"/>
  <c r="CW63" i="1"/>
  <c r="CV63" i="1"/>
  <c r="CU63" i="1"/>
  <c r="CT63" i="1"/>
  <c r="CS63" i="1"/>
  <c r="DE62" i="1"/>
  <c r="DD62" i="1"/>
  <c r="DC62" i="1"/>
  <c r="DB62" i="1"/>
  <c r="DA62" i="1"/>
  <c r="CZ62" i="1"/>
  <c r="CY62" i="1"/>
  <c r="CX62" i="1"/>
  <c r="CW62" i="1"/>
  <c r="CV62" i="1"/>
  <c r="CU62" i="1"/>
  <c r="CT62" i="1"/>
  <c r="CS62" i="1"/>
  <c r="DE61" i="1"/>
  <c r="DD61" i="1"/>
  <c r="DC61" i="1"/>
  <c r="DB61" i="1"/>
  <c r="DA61" i="1"/>
  <c r="CZ61" i="1"/>
  <c r="CY61" i="1"/>
  <c r="CX61" i="1"/>
  <c r="CW61" i="1"/>
  <c r="CV61" i="1"/>
  <c r="CU61" i="1"/>
  <c r="CT61" i="1"/>
  <c r="CS61" i="1"/>
  <c r="DE60" i="1"/>
  <c r="DD60" i="1"/>
  <c r="DC60" i="1"/>
  <c r="DB60" i="1"/>
  <c r="DA60" i="1"/>
  <c r="CZ60" i="1"/>
  <c r="CY60" i="1"/>
  <c r="CX60" i="1"/>
  <c r="CW60" i="1"/>
  <c r="CV60" i="1"/>
  <c r="CU60" i="1"/>
  <c r="CT60" i="1"/>
  <c r="CS60" i="1"/>
  <c r="DE59" i="1"/>
  <c r="DD59" i="1"/>
  <c r="DC59" i="1"/>
  <c r="DB59" i="1"/>
  <c r="DA59" i="1"/>
  <c r="CZ59" i="1"/>
  <c r="CY59" i="1"/>
  <c r="CX59" i="1"/>
  <c r="CW59" i="1"/>
  <c r="CV59" i="1"/>
  <c r="CU59" i="1"/>
  <c r="CT59" i="1"/>
  <c r="CS59" i="1"/>
  <c r="DE58" i="1"/>
  <c r="DD58" i="1"/>
  <c r="DC58" i="1"/>
  <c r="DB58" i="1"/>
  <c r="DA58" i="1"/>
  <c r="CZ58" i="1"/>
  <c r="CY58" i="1"/>
  <c r="CX58" i="1"/>
  <c r="CW58" i="1"/>
  <c r="CV58" i="1"/>
  <c r="CU58" i="1"/>
  <c r="CT58" i="1"/>
  <c r="CS58" i="1"/>
  <c r="DE57" i="1"/>
  <c r="DD57" i="1"/>
  <c r="DC57" i="1"/>
  <c r="DB57" i="1"/>
  <c r="DA57" i="1"/>
  <c r="CZ57" i="1"/>
  <c r="CY57" i="1"/>
  <c r="CX57" i="1"/>
  <c r="CW57" i="1"/>
  <c r="CV57" i="1"/>
  <c r="CU57" i="1"/>
  <c r="CT57" i="1"/>
  <c r="CS57" i="1"/>
  <c r="DE56" i="1"/>
  <c r="DD56" i="1"/>
  <c r="DC56" i="1"/>
  <c r="DB56" i="1"/>
  <c r="DA56" i="1"/>
  <c r="CZ56" i="1"/>
  <c r="CY56" i="1"/>
  <c r="CX56" i="1"/>
  <c r="CW56" i="1"/>
  <c r="CV56" i="1"/>
  <c r="CU56" i="1"/>
  <c r="CT56" i="1"/>
  <c r="CS56" i="1"/>
  <c r="DE55" i="1"/>
  <c r="DD55" i="1"/>
  <c r="DC55" i="1"/>
  <c r="DB55" i="1"/>
  <c r="DA55" i="1"/>
  <c r="CZ55" i="1"/>
  <c r="CY55" i="1"/>
  <c r="CX55" i="1"/>
  <c r="CW55" i="1"/>
  <c r="CV55" i="1"/>
  <c r="CU55" i="1"/>
  <c r="CT55" i="1"/>
  <c r="CS55" i="1"/>
  <c r="DE54" i="1"/>
  <c r="DD54" i="1"/>
  <c r="DC54" i="1"/>
  <c r="DB54" i="1"/>
  <c r="DA54" i="1"/>
  <c r="CZ54" i="1"/>
  <c r="CY54" i="1"/>
  <c r="CX54" i="1"/>
  <c r="CW54" i="1"/>
  <c r="CV54" i="1"/>
  <c r="CU54" i="1"/>
  <c r="CT54" i="1"/>
  <c r="CS54" i="1"/>
  <c r="DE53" i="1"/>
  <c r="DD53" i="1"/>
  <c r="DC53" i="1"/>
  <c r="DB53" i="1"/>
  <c r="DA53" i="1"/>
  <c r="CZ53" i="1"/>
  <c r="CY53" i="1"/>
  <c r="CX53" i="1"/>
  <c r="CW53" i="1"/>
  <c r="CV53" i="1"/>
  <c r="CU53" i="1"/>
  <c r="CT53" i="1"/>
  <c r="CS53" i="1"/>
  <c r="DE52" i="1"/>
  <c r="DD52" i="1"/>
  <c r="DC52" i="1"/>
  <c r="DB52" i="1"/>
  <c r="DA52" i="1"/>
  <c r="CZ52" i="1"/>
  <c r="CY52" i="1"/>
  <c r="CX52" i="1"/>
  <c r="CW52" i="1"/>
  <c r="CV52" i="1"/>
  <c r="CU52" i="1"/>
  <c r="CT52" i="1"/>
  <c r="CS52" i="1"/>
  <c r="DE51" i="1"/>
  <c r="DD51" i="1"/>
  <c r="DC51" i="1"/>
  <c r="DB51" i="1"/>
  <c r="DA51" i="1"/>
  <c r="CZ51" i="1"/>
  <c r="CY51" i="1"/>
  <c r="CX51" i="1"/>
  <c r="CW51" i="1"/>
  <c r="CV51" i="1"/>
  <c r="CU51" i="1"/>
  <c r="CT51" i="1"/>
  <c r="CS51" i="1"/>
  <c r="DE50" i="1"/>
  <c r="DD50" i="1"/>
  <c r="DC50" i="1"/>
  <c r="DB50" i="1"/>
  <c r="DA50" i="1"/>
  <c r="CZ50" i="1"/>
  <c r="CY50" i="1"/>
  <c r="CX50" i="1"/>
  <c r="CW50" i="1"/>
  <c r="CV50" i="1"/>
  <c r="CU50" i="1"/>
  <c r="CT50" i="1"/>
  <c r="CS50" i="1"/>
  <c r="DE49" i="1"/>
  <c r="DD49" i="1"/>
  <c r="DC49" i="1"/>
  <c r="DB49" i="1"/>
  <c r="DA49" i="1"/>
  <c r="CZ49" i="1"/>
  <c r="CY49" i="1"/>
  <c r="CX49" i="1"/>
  <c r="CW49" i="1"/>
  <c r="CV49" i="1"/>
  <c r="CU49" i="1"/>
  <c r="CT49" i="1"/>
  <c r="CS49" i="1"/>
  <c r="DE48" i="1"/>
  <c r="DD48" i="1"/>
  <c r="DC48" i="1"/>
  <c r="DB48" i="1"/>
  <c r="DA48" i="1"/>
  <c r="CZ48" i="1"/>
  <c r="CY48" i="1"/>
  <c r="CX48" i="1"/>
  <c r="CW48" i="1"/>
  <c r="CV48" i="1"/>
  <c r="CU48" i="1"/>
  <c r="CT48" i="1"/>
  <c r="CS48" i="1"/>
  <c r="DE47" i="1"/>
  <c r="DD47" i="1"/>
  <c r="DC47" i="1"/>
  <c r="DB47" i="1"/>
  <c r="DA47" i="1"/>
  <c r="CZ47" i="1"/>
  <c r="CY47" i="1"/>
  <c r="CX47" i="1"/>
  <c r="CW47" i="1"/>
  <c r="CV47" i="1"/>
  <c r="CU47" i="1"/>
  <c r="CT47" i="1"/>
  <c r="CS47" i="1"/>
  <c r="DE46" i="1"/>
  <c r="DD46" i="1"/>
  <c r="DC46" i="1"/>
  <c r="DB46" i="1"/>
  <c r="DA46" i="1"/>
  <c r="CZ46" i="1"/>
  <c r="CY46" i="1"/>
  <c r="CX46" i="1"/>
  <c r="CW46" i="1"/>
  <c r="CV46" i="1"/>
  <c r="CU46" i="1"/>
  <c r="CT46" i="1"/>
  <c r="CS46" i="1"/>
  <c r="DE45" i="1"/>
  <c r="DD45" i="1"/>
  <c r="DC45" i="1"/>
  <c r="DB45" i="1"/>
  <c r="DA45" i="1"/>
  <c r="CZ45" i="1"/>
  <c r="CY45" i="1"/>
  <c r="CX45" i="1"/>
  <c r="CW45" i="1"/>
  <c r="CV45" i="1"/>
  <c r="CU45" i="1"/>
  <c r="CT45" i="1"/>
  <c r="CS45" i="1"/>
  <c r="DE44" i="1"/>
  <c r="DD44" i="1"/>
  <c r="DC44" i="1"/>
  <c r="DB44" i="1"/>
  <c r="DA44" i="1"/>
  <c r="CZ44" i="1"/>
  <c r="CY44" i="1"/>
  <c r="CX44" i="1"/>
  <c r="CW44" i="1"/>
  <c r="CV44" i="1"/>
  <c r="CU44" i="1"/>
  <c r="CT44" i="1"/>
  <c r="CS44" i="1"/>
  <c r="DE43" i="1"/>
  <c r="DD43" i="1"/>
  <c r="DC43" i="1"/>
  <c r="DB43" i="1"/>
  <c r="DA43" i="1"/>
  <c r="CZ43" i="1"/>
  <c r="CY43" i="1"/>
  <c r="CX43" i="1"/>
  <c r="CW43" i="1"/>
  <c r="CV43" i="1"/>
  <c r="CU43" i="1"/>
  <c r="CT43" i="1"/>
  <c r="CS43" i="1"/>
  <c r="DE42" i="1"/>
  <c r="DD42" i="1"/>
  <c r="DC42" i="1"/>
  <c r="DB42" i="1"/>
  <c r="DA42" i="1"/>
  <c r="CZ42" i="1"/>
  <c r="CY42" i="1"/>
  <c r="CX42" i="1"/>
  <c r="CW42" i="1"/>
  <c r="CV42" i="1"/>
  <c r="CU42" i="1"/>
  <c r="CT42" i="1"/>
  <c r="CS42" i="1"/>
  <c r="DE41" i="1"/>
  <c r="DD41" i="1"/>
  <c r="DC41" i="1"/>
  <c r="DB41" i="1"/>
  <c r="DA41" i="1"/>
  <c r="CZ41" i="1"/>
  <c r="CY41" i="1"/>
  <c r="CX41" i="1"/>
  <c r="CW41" i="1"/>
  <c r="CV41" i="1"/>
  <c r="CU41" i="1"/>
  <c r="CT41" i="1"/>
  <c r="CS41" i="1"/>
  <c r="DE40" i="1"/>
  <c r="DD40" i="1"/>
  <c r="DC40" i="1"/>
  <c r="DB40" i="1"/>
  <c r="DA40" i="1"/>
  <c r="CZ40" i="1"/>
  <c r="CY40" i="1"/>
  <c r="CX40" i="1"/>
  <c r="CW40" i="1"/>
  <c r="CV40" i="1"/>
  <c r="CU40" i="1"/>
  <c r="CT40" i="1"/>
  <c r="CS40" i="1"/>
  <c r="DE39" i="1"/>
  <c r="DD39" i="1"/>
  <c r="DC39" i="1"/>
  <c r="DB39" i="1"/>
  <c r="DA39" i="1"/>
  <c r="CZ39" i="1"/>
  <c r="CY39" i="1"/>
  <c r="CX39" i="1"/>
  <c r="CW39" i="1"/>
  <c r="CV39" i="1"/>
  <c r="CU39" i="1"/>
  <c r="CT39" i="1"/>
  <c r="CS39" i="1"/>
  <c r="DE38" i="1"/>
  <c r="DD38" i="1"/>
  <c r="DC38" i="1"/>
  <c r="DB38" i="1"/>
  <c r="DA38" i="1"/>
  <c r="CZ38" i="1"/>
  <c r="CY38" i="1"/>
  <c r="CX38" i="1"/>
  <c r="CW38" i="1"/>
  <c r="CV38" i="1"/>
  <c r="CU38" i="1"/>
  <c r="CT38" i="1"/>
  <c r="CS38" i="1"/>
  <c r="DE37" i="1"/>
  <c r="DD37" i="1"/>
  <c r="DC37" i="1"/>
  <c r="DB37" i="1"/>
  <c r="DA37" i="1"/>
  <c r="CZ37" i="1"/>
  <c r="CY37" i="1"/>
  <c r="CX37" i="1"/>
  <c r="CW37" i="1"/>
  <c r="CV37" i="1"/>
  <c r="CU37" i="1"/>
  <c r="CT37" i="1"/>
  <c r="CS37" i="1"/>
  <c r="DE36" i="1"/>
  <c r="DD36" i="1"/>
  <c r="DC36" i="1"/>
  <c r="DB36" i="1"/>
  <c r="DA36" i="1"/>
  <c r="CZ36" i="1"/>
  <c r="CY36" i="1"/>
  <c r="CX36" i="1"/>
  <c r="CW36" i="1"/>
  <c r="CV36" i="1"/>
  <c r="CU36" i="1"/>
  <c r="CT36" i="1"/>
  <c r="CS36" i="1"/>
  <c r="DE35" i="1"/>
  <c r="DD35" i="1"/>
  <c r="DC35" i="1"/>
  <c r="DB35" i="1"/>
  <c r="DA35" i="1"/>
  <c r="CZ35" i="1"/>
  <c r="CY35" i="1"/>
  <c r="CX35" i="1"/>
  <c r="CW35" i="1"/>
  <c r="CV35" i="1"/>
  <c r="CU35" i="1"/>
  <c r="CT35" i="1"/>
  <c r="CS35" i="1"/>
  <c r="DE34" i="1"/>
  <c r="DD34" i="1"/>
  <c r="DC34" i="1"/>
  <c r="DB34" i="1"/>
  <c r="DA34" i="1"/>
  <c r="CZ34" i="1"/>
  <c r="CY34" i="1"/>
  <c r="CX34" i="1"/>
  <c r="CW34" i="1"/>
  <c r="CV34" i="1"/>
  <c r="CU34" i="1"/>
  <c r="CT34" i="1"/>
  <c r="CS34" i="1"/>
  <c r="DE33" i="1"/>
  <c r="DD33" i="1"/>
  <c r="DC33" i="1"/>
  <c r="DB33" i="1"/>
  <c r="DA33" i="1"/>
  <c r="CZ33" i="1"/>
  <c r="CY33" i="1"/>
  <c r="CX33" i="1"/>
  <c r="CW33" i="1"/>
  <c r="CV33" i="1"/>
  <c r="CU33" i="1"/>
  <c r="CT33" i="1"/>
  <c r="CS33" i="1"/>
  <c r="DE32" i="1"/>
  <c r="DD32" i="1"/>
  <c r="DC32" i="1"/>
  <c r="DB32" i="1"/>
  <c r="DA32" i="1"/>
  <c r="CZ32" i="1"/>
  <c r="CY32" i="1"/>
  <c r="CX32" i="1"/>
  <c r="CW32" i="1"/>
  <c r="CV32" i="1"/>
  <c r="CU32" i="1"/>
  <c r="CT32" i="1"/>
  <c r="CS32" i="1"/>
  <c r="DE31" i="1"/>
  <c r="DD31" i="1"/>
  <c r="DC31" i="1"/>
  <c r="DB31" i="1"/>
  <c r="DA31" i="1"/>
  <c r="CZ31" i="1"/>
  <c r="CY31" i="1"/>
  <c r="CX31" i="1"/>
  <c r="CW31" i="1"/>
  <c r="CV31" i="1"/>
  <c r="CU31" i="1"/>
  <c r="CT31" i="1"/>
  <c r="CS31" i="1"/>
  <c r="DE30" i="1"/>
  <c r="DD30" i="1"/>
  <c r="DC30" i="1"/>
  <c r="DB30" i="1"/>
  <c r="DA30" i="1"/>
  <c r="CZ30" i="1"/>
  <c r="CY30" i="1"/>
  <c r="CX30" i="1"/>
  <c r="CW30" i="1"/>
  <c r="CV30" i="1"/>
  <c r="CU30" i="1"/>
  <c r="CT30" i="1"/>
  <c r="CS30" i="1"/>
  <c r="DE29" i="1"/>
  <c r="DD29" i="1"/>
  <c r="DC29" i="1"/>
  <c r="DB29" i="1"/>
  <c r="DA29" i="1"/>
  <c r="CZ29" i="1"/>
  <c r="CY29" i="1"/>
  <c r="CX29" i="1"/>
  <c r="CW29" i="1"/>
  <c r="CV29" i="1"/>
  <c r="CU29" i="1"/>
  <c r="CT29" i="1"/>
  <c r="CS29" i="1"/>
  <c r="DE28" i="1"/>
  <c r="DD28" i="1"/>
  <c r="DC28" i="1"/>
  <c r="DB28" i="1"/>
  <c r="DA28" i="1"/>
  <c r="CZ28" i="1"/>
  <c r="CY28" i="1"/>
  <c r="CX28" i="1"/>
  <c r="CW28" i="1"/>
  <c r="CV28" i="1"/>
  <c r="CU28" i="1"/>
  <c r="CT28" i="1"/>
  <c r="CS28" i="1"/>
  <c r="DE27" i="1"/>
  <c r="DD27" i="1"/>
  <c r="DC27" i="1"/>
  <c r="DB27" i="1"/>
  <c r="DA27" i="1"/>
  <c r="CZ27" i="1"/>
  <c r="CY27" i="1"/>
  <c r="CX27" i="1"/>
  <c r="CW27" i="1"/>
  <c r="CV27" i="1"/>
  <c r="CU27" i="1"/>
  <c r="CT27" i="1"/>
  <c r="CS27" i="1"/>
  <c r="DE26" i="1"/>
  <c r="DD26" i="1"/>
  <c r="DC26" i="1"/>
  <c r="DB26" i="1"/>
  <c r="DA26" i="1"/>
  <c r="CZ26" i="1"/>
  <c r="CY26" i="1"/>
  <c r="CX26" i="1"/>
  <c r="CW26" i="1"/>
  <c r="CV26" i="1"/>
  <c r="CU26" i="1"/>
  <c r="CT26" i="1"/>
  <c r="CS26" i="1"/>
  <c r="DE25" i="1"/>
  <c r="DD25" i="1"/>
  <c r="DC25" i="1"/>
  <c r="DB25" i="1"/>
  <c r="DA25" i="1"/>
  <c r="CZ25" i="1"/>
  <c r="CY25" i="1"/>
  <c r="CX25" i="1"/>
  <c r="CW25" i="1"/>
  <c r="CV25" i="1"/>
  <c r="CU25" i="1"/>
  <c r="CT25" i="1"/>
  <c r="CS25" i="1"/>
  <c r="DE24" i="1"/>
  <c r="DD24" i="1"/>
  <c r="DC24" i="1"/>
  <c r="DB24" i="1"/>
  <c r="DA24" i="1"/>
  <c r="CZ24" i="1"/>
  <c r="CY24" i="1"/>
  <c r="CX24" i="1"/>
  <c r="CW24" i="1"/>
  <c r="CV24" i="1"/>
  <c r="CU24" i="1"/>
  <c r="CT24" i="1"/>
  <c r="CS24" i="1"/>
  <c r="DE23" i="1"/>
  <c r="DD23" i="1"/>
  <c r="DC23" i="1"/>
  <c r="DB23" i="1"/>
  <c r="DA23" i="1"/>
  <c r="CZ23" i="1"/>
  <c r="CY23" i="1"/>
  <c r="CX23" i="1"/>
  <c r="CW23" i="1"/>
  <c r="CV23" i="1"/>
  <c r="CU23" i="1"/>
  <c r="CT23" i="1"/>
  <c r="CS23" i="1"/>
  <c r="DE22" i="1"/>
  <c r="DD22" i="1"/>
  <c r="DC22" i="1"/>
  <c r="DB22" i="1"/>
  <c r="DA22" i="1"/>
  <c r="CZ22" i="1"/>
  <c r="CY22" i="1"/>
  <c r="CX22" i="1"/>
  <c r="CW22" i="1"/>
  <c r="CV22" i="1"/>
  <c r="CU22" i="1"/>
  <c r="CT22" i="1"/>
  <c r="CS22" i="1"/>
  <c r="DE21" i="1"/>
  <c r="DD21" i="1"/>
  <c r="DC21" i="1"/>
  <c r="DB21" i="1"/>
  <c r="DA21" i="1"/>
  <c r="CZ21" i="1"/>
  <c r="CY21" i="1"/>
  <c r="CX21" i="1"/>
  <c r="CW21" i="1"/>
  <c r="CV21" i="1"/>
  <c r="CU21" i="1"/>
  <c r="CT21" i="1"/>
  <c r="CS21" i="1"/>
  <c r="DE20" i="1"/>
  <c r="DD20" i="1"/>
  <c r="DC20" i="1"/>
  <c r="DB20" i="1"/>
  <c r="DA20" i="1"/>
  <c r="CZ20" i="1"/>
  <c r="CY20" i="1"/>
  <c r="CX20" i="1"/>
  <c r="CW20" i="1"/>
  <c r="CV20" i="1"/>
  <c r="CU20" i="1"/>
  <c r="CT20" i="1"/>
  <c r="CS20" i="1"/>
  <c r="DE19" i="1"/>
  <c r="DD19" i="1"/>
  <c r="DC19" i="1"/>
  <c r="DB19" i="1"/>
  <c r="DA19" i="1"/>
  <c r="CZ19" i="1"/>
  <c r="CY19" i="1"/>
  <c r="CX19" i="1"/>
  <c r="CW19" i="1"/>
  <c r="CV19" i="1"/>
  <c r="CU19" i="1"/>
  <c r="CT19" i="1"/>
  <c r="CS19" i="1"/>
  <c r="DE18" i="1"/>
  <c r="DD18" i="1"/>
  <c r="DC18" i="1"/>
  <c r="DB18" i="1"/>
  <c r="DA18" i="1"/>
  <c r="CZ18" i="1"/>
  <c r="CY18" i="1"/>
  <c r="CX18" i="1"/>
  <c r="CW18" i="1"/>
  <c r="CV18" i="1"/>
  <c r="CU18" i="1"/>
  <c r="CT18" i="1"/>
  <c r="CS18" i="1"/>
  <c r="DE17" i="1"/>
  <c r="DD17" i="1"/>
  <c r="DC17" i="1"/>
  <c r="DB17" i="1"/>
  <c r="DA17" i="1"/>
  <c r="CZ17" i="1"/>
  <c r="CY17" i="1"/>
  <c r="CX17" i="1"/>
  <c r="CW17" i="1"/>
  <c r="CV17" i="1"/>
  <c r="CU17" i="1"/>
  <c r="CT17" i="1"/>
  <c r="CS17" i="1"/>
  <c r="DE16" i="1"/>
  <c r="DD16" i="1"/>
  <c r="DC16" i="1"/>
  <c r="DB16" i="1"/>
  <c r="DA16" i="1"/>
  <c r="CZ16" i="1"/>
  <c r="CY16" i="1"/>
  <c r="CX16" i="1"/>
  <c r="CW16" i="1"/>
  <c r="CV16" i="1"/>
  <c r="CU16" i="1"/>
  <c r="CT16" i="1"/>
  <c r="CS16" i="1"/>
  <c r="DE15" i="1"/>
  <c r="DD15" i="1"/>
  <c r="DC15" i="1"/>
  <c r="DB15" i="1"/>
  <c r="DA15" i="1"/>
  <c r="CZ15" i="1"/>
  <c r="CY15" i="1"/>
  <c r="CX15" i="1"/>
  <c r="CW15" i="1"/>
  <c r="CV15" i="1"/>
  <c r="CU15" i="1"/>
  <c r="CT15" i="1"/>
  <c r="CS15" i="1"/>
  <c r="DE14" i="1"/>
  <c r="DD14" i="1"/>
  <c r="DC14" i="1"/>
  <c r="DB14" i="1"/>
  <c r="DA14" i="1"/>
  <c r="CZ14" i="1"/>
  <c r="CY14" i="1"/>
  <c r="CX14" i="1"/>
  <c r="CW14" i="1"/>
  <c r="CV14" i="1"/>
  <c r="CU14" i="1"/>
  <c r="CT14" i="1"/>
  <c r="CS14" i="1"/>
  <c r="DE13" i="1"/>
  <c r="DD13" i="1"/>
  <c r="DC13" i="1"/>
  <c r="DB13" i="1"/>
  <c r="DA13" i="1"/>
  <c r="CZ13" i="1"/>
  <c r="CY13" i="1"/>
  <c r="CX13" i="1"/>
  <c r="CW13" i="1"/>
  <c r="CV13" i="1"/>
  <c r="CU13" i="1"/>
  <c r="CT13" i="1"/>
  <c r="CS13" i="1"/>
  <c r="DE12" i="1"/>
  <c r="DD12" i="1"/>
  <c r="DC12" i="1"/>
  <c r="DB12" i="1"/>
  <c r="DA12" i="1"/>
  <c r="CZ12" i="1"/>
  <c r="CY12" i="1"/>
  <c r="CX12" i="1"/>
  <c r="CW12" i="1"/>
  <c r="CV12" i="1"/>
  <c r="CU12" i="1"/>
  <c r="CT12" i="1"/>
  <c r="CS12" i="1"/>
  <c r="DE11" i="1"/>
  <c r="DD11" i="1"/>
  <c r="DC11" i="1"/>
  <c r="DB11" i="1"/>
  <c r="DA11" i="1"/>
  <c r="CZ11" i="1"/>
  <c r="CY11" i="1"/>
  <c r="CX11" i="1"/>
  <c r="CW11" i="1"/>
  <c r="CV11" i="1"/>
  <c r="CU11" i="1"/>
  <c r="CT11" i="1"/>
  <c r="CS11" i="1"/>
  <c r="DE10" i="1"/>
  <c r="DD10" i="1"/>
  <c r="DC10" i="1"/>
  <c r="DB10" i="1"/>
  <c r="DA10" i="1"/>
  <c r="CZ10" i="1"/>
  <c r="CY10" i="1"/>
  <c r="CX10" i="1"/>
  <c r="CW10" i="1"/>
  <c r="CV10" i="1"/>
  <c r="CU10" i="1"/>
  <c r="CT10" i="1"/>
  <c r="CS10" i="1"/>
  <c r="DE9" i="1"/>
  <c r="DD9" i="1"/>
  <c r="DC9" i="1"/>
  <c r="DB9" i="1"/>
  <c r="DA9" i="1"/>
  <c r="CZ9" i="1"/>
  <c r="CY9" i="1"/>
  <c r="CX9" i="1"/>
  <c r="CW9" i="1"/>
  <c r="CV9" i="1"/>
  <c r="CU9" i="1"/>
  <c r="CT9" i="1"/>
  <c r="CS9" i="1"/>
  <c r="DE8" i="1"/>
  <c r="DD8" i="1"/>
  <c r="DC8" i="1"/>
  <c r="DB8" i="1"/>
  <c r="DA8" i="1"/>
  <c r="CZ8" i="1"/>
  <c r="CY8" i="1"/>
  <c r="CX8" i="1"/>
  <c r="CW8" i="1"/>
  <c r="CV8" i="1"/>
  <c r="CU8" i="1"/>
  <c r="CT8" i="1"/>
  <c r="CS8" i="1"/>
  <c r="DE7" i="1"/>
  <c r="DD7" i="1"/>
  <c r="DC7" i="1"/>
  <c r="DB7" i="1"/>
  <c r="DA7" i="1"/>
  <c r="CZ7" i="1"/>
  <c r="CY7" i="1"/>
  <c r="CX7" i="1"/>
  <c r="CW7" i="1"/>
  <c r="CV7" i="1"/>
  <c r="CU7" i="1"/>
  <c r="CT7" i="1"/>
  <c r="CS7" i="1"/>
  <c r="DE6" i="1"/>
  <c r="DD6" i="1"/>
  <c r="DC6" i="1"/>
  <c r="DB6" i="1"/>
  <c r="DA6" i="1"/>
  <c r="CZ6" i="1"/>
  <c r="CY6" i="1"/>
  <c r="CX6" i="1"/>
  <c r="CW6" i="1"/>
  <c r="CV6" i="1"/>
  <c r="CU6" i="1"/>
  <c r="CT6" i="1"/>
  <c r="CS6" i="1"/>
  <c r="DE5" i="1"/>
  <c r="DD5" i="1"/>
  <c r="DC5" i="1"/>
  <c r="DB5" i="1"/>
  <c r="DA5" i="1"/>
  <c r="CZ5" i="1"/>
  <c r="CY5" i="1"/>
  <c r="CX5" i="1"/>
  <c r="CW5" i="1"/>
  <c r="CV5" i="1"/>
  <c r="CU5" i="1"/>
  <c r="CT5" i="1"/>
  <c r="CS5" i="1"/>
  <c r="DE4" i="1"/>
  <c r="DD4" i="1"/>
  <c r="DC4" i="1"/>
  <c r="DB4" i="1"/>
  <c r="DA4" i="1"/>
  <c r="CZ4" i="1"/>
  <c r="CY4" i="1"/>
  <c r="CX4" i="1"/>
  <c r="CW4" i="1"/>
  <c r="CV4" i="1"/>
  <c r="CU4" i="1"/>
  <c r="CT4" i="1"/>
  <c r="CS4" i="1"/>
  <c r="EL2" i="1"/>
  <c r="DG2" i="1"/>
  <c r="BZ697" i="1"/>
  <c r="BY697" i="1"/>
  <c r="BX697" i="1"/>
  <c r="BW697" i="1"/>
  <c r="BV697" i="1"/>
  <c r="BU697" i="1"/>
  <c r="BT697" i="1"/>
  <c r="BS697" i="1"/>
  <c r="BR697" i="1"/>
  <c r="BQ697" i="1"/>
  <c r="BP697" i="1"/>
  <c r="BO697" i="1"/>
  <c r="BN697" i="1"/>
  <c r="BZ696" i="1"/>
  <c r="BY696" i="1"/>
  <c r="BX696" i="1"/>
  <c r="BW696" i="1"/>
  <c r="BV696" i="1"/>
  <c r="BU696" i="1"/>
  <c r="BT696" i="1"/>
  <c r="BS696" i="1"/>
  <c r="BR696" i="1"/>
  <c r="BQ696" i="1"/>
  <c r="BP696" i="1"/>
  <c r="BO696" i="1"/>
  <c r="BN696" i="1"/>
  <c r="BZ695" i="1"/>
  <c r="BY695" i="1"/>
  <c r="BX695" i="1"/>
  <c r="BW695" i="1"/>
  <c r="BV695" i="1"/>
  <c r="BU695" i="1"/>
  <c r="BT695" i="1"/>
  <c r="BS695" i="1"/>
  <c r="BR695" i="1"/>
  <c r="BQ695" i="1"/>
  <c r="BP695" i="1"/>
  <c r="BO695" i="1"/>
  <c r="BN695" i="1"/>
  <c r="BZ694" i="1"/>
  <c r="BY694" i="1"/>
  <c r="BX694" i="1"/>
  <c r="BW694" i="1"/>
  <c r="BV694" i="1"/>
  <c r="BU694" i="1"/>
  <c r="BT694" i="1"/>
  <c r="BS694" i="1"/>
  <c r="BR694" i="1"/>
  <c r="BQ694" i="1"/>
  <c r="BP694" i="1"/>
  <c r="BO694" i="1"/>
  <c r="BN694" i="1"/>
  <c r="BZ693" i="1"/>
  <c r="BY693" i="1"/>
  <c r="BX693" i="1"/>
  <c r="BW693" i="1"/>
  <c r="BV693" i="1"/>
  <c r="BU693" i="1"/>
  <c r="BT693" i="1"/>
  <c r="BS693" i="1"/>
  <c r="BR693" i="1"/>
  <c r="BQ693" i="1"/>
  <c r="BP693" i="1"/>
  <c r="BO693" i="1"/>
  <c r="BN693" i="1"/>
  <c r="BZ692" i="1"/>
  <c r="BY692" i="1"/>
  <c r="BX692" i="1"/>
  <c r="BW692" i="1"/>
  <c r="BV692" i="1"/>
  <c r="BU692" i="1"/>
  <c r="BT692" i="1"/>
  <c r="BS692" i="1"/>
  <c r="BR692" i="1"/>
  <c r="BQ692" i="1"/>
  <c r="BP692" i="1"/>
  <c r="BO692" i="1"/>
  <c r="BN692" i="1"/>
  <c r="BZ691" i="1"/>
  <c r="BY691" i="1"/>
  <c r="BX691" i="1"/>
  <c r="BW691" i="1"/>
  <c r="BV691" i="1"/>
  <c r="BU691" i="1"/>
  <c r="BT691" i="1"/>
  <c r="BS691" i="1"/>
  <c r="BR691" i="1"/>
  <c r="BQ691" i="1"/>
  <c r="BP691" i="1"/>
  <c r="BO691" i="1"/>
  <c r="BN691" i="1"/>
  <c r="BZ690" i="1"/>
  <c r="BY690" i="1"/>
  <c r="BX690" i="1"/>
  <c r="BW690" i="1"/>
  <c r="BV690" i="1"/>
  <c r="BU690" i="1"/>
  <c r="BT690" i="1"/>
  <c r="BS690" i="1"/>
  <c r="BR690" i="1"/>
  <c r="BQ690" i="1"/>
  <c r="BP690" i="1"/>
  <c r="BO690" i="1"/>
  <c r="BN690" i="1"/>
  <c r="BZ689" i="1"/>
  <c r="BY689" i="1"/>
  <c r="BX689" i="1"/>
  <c r="BW689" i="1"/>
  <c r="BV689" i="1"/>
  <c r="BU689" i="1"/>
  <c r="BT689" i="1"/>
  <c r="BS689" i="1"/>
  <c r="BR689" i="1"/>
  <c r="BQ689" i="1"/>
  <c r="BP689" i="1"/>
  <c r="BO689" i="1"/>
  <c r="BN689" i="1"/>
  <c r="BZ688" i="1"/>
  <c r="BY688" i="1"/>
  <c r="BX688" i="1"/>
  <c r="BW688" i="1"/>
  <c r="BV688" i="1"/>
  <c r="BU688" i="1"/>
  <c r="BT688" i="1"/>
  <c r="BS688" i="1"/>
  <c r="BR688" i="1"/>
  <c r="BQ688" i="1"/>
  <c r="BP688" i="1"/>
  <c r="BO688" i="1"/>
  <c r="BN688" i="1"/>
  <c r="BZ687" i="1"/>
  <c r="BY687" i="1"/>
  <c r="BX687" i="1"/>
  <c r="BW687" i="1"/>
  <c r="BV687" i="1"/>
  <c r="BU687" i="1"/>
  <c r="BT687" i="1"/>
  <c r="BS687" i="1"/>
  <c r="BR687" i="1"/>
  <c r="BQ687" i="1"/>
  <c r="BP687" i="1"/>
  <c r="BO687" i="1"/>
  <c r="BN687" i="1"/>
  <c r="BZ686" i="1"/>
  <c r="BY686" i="1"/>
  <c r="BX686" i="1"/>
  <c r="BW686" i="1"/>
  <c r="BV686" i="1"/>
  <c r="BU686" i="1"/>
  <c r="BT686" i="1"/>
  <c r="BS686" i="1"/>
  <c r="BR686" i="1"/>
  <c r="BQ686" i="1"/>
  <c r="BP686" i="1"/>
  <c r="BO686" i="1"/>
  <c r="BN686" i="1"/>
  <c r="BZ685" i="1"/>
  <c r="BY685" i="1"/>
  <c r="BX685" i="1"/>
  <c r="BW685" i="1"/>
  <c r="BV685" i="1"/>
  <c r="BU685" i="1"/>
  <c r="BT685" i="1"/>
  <c r="BS685" i="1"/>
  <c r="BR685" i="1"/>
  <c r="BQ685" i="1"/>
  <c r="BP685" i="1"/>
  <c r="BO685" i="1"/>
  <c r="BN685" i="1"/>
  <c r="BZ684" i="1"/>
  <c r="BY684" i="1"/>
  <c r="BX684" i="1"/>
  <c r="BW684" i="1"/>
  <c r="BV684" i="1"/>
  <c r="BU684" i="1"/>
  <c r="BT684" i="1"/>
  <c r="BS684" i="1"/>
  <c r="BR684" i="1"/>
  <c r="BQ684" i="1"/>
  <c r="BP684" i="1"/>
  <c r="BO684" i="1"/>
  <c r="BN684" i="1"/>
  <c r="BZ683" i="1"/>
  <c r="BY683" i="1"/>
  <c r="BX683" i="1"/>
  <c r="BW683" i="1"/>
  <c r="BV683" i="1"/>
  <c r="BU683" i="1"/>
  <c r="BT683" i="1"/>
  <c r="BS683" i="1"/>
  <c r="BR683" i="1"/>
  <c r="BQ683" i="1"/>
  <c r="BP683" i="1"/>
  <c r="BO683" i="1"/>
  <c r="BN683" i="1"/>
  <c r="BZ682" i="1"/>
  <c r="BY682" i="1"/>
  <c r="BX682" i="1"/>
  <c r="BW682" i="1"/>
  <c r="BV682" i="1"/>
  <c r="BU682" i="1"/>
  <c r="BT682" i="1"/>
  <c r="BS682" i="1"/>
  <c r="BR682" i="1"/>
  <c r="BQ682" i="1"/>
  <c r="BP682" i="1"/>
  <c r="BO682" i="1"/>
  <c r="BN682" i="1"/>
  <c r="BZ681" i="1"/>
  <c r="BY681" i="1"/>
  <c r="BX681" i="1"/>
  <c r="BW681" i="1"/>
  <c r="BV681" i="1"/>
  <c r="BU681" i="1"/>
  <c r="BT681" i="1"/>
  <c r="BS681" i="1"/>
  <c r="BR681" i="1"/>
  <c r="BQ681" i="1"/>
  <c r="BP681" i="1"/>
  <c r="BO681" i="1"/>
  <c r="BN681" i="1"/>
  <c r="BZ680" i="1"/>
  <c r="BY680" i="1"/>
  <c r="BX680" i="1"/>
  <c r="BW680" i="1"/>
  <c r="BV680" i="1"/>
  <c r="BU680" i="1"/>
  <c r="BT680" i="1"/>
  <c r="BS680" i="1"/>
  <c r="BR680" i="1"/>
  <c r="BQ680" i="1"/>
  <c r="BP680" i="1"/>
  <c r="BO680" i="1"/>
  <c r="BN680" i="1"/>
  <c r="BZ679" i="1"/>
  <c r="BY679" i="1"/>
  <c r="BX679" i="1"/>
  <c r="BW679" i="1"/>
  <c r="BV679" i="1"/>
  <c r="BU679" i="1"/>
  <c r="BT679" i="1"/>
  <c r="BS679" i="1"/>
  <c r="BR679" i="1"/>
  <c r="BQ679" i="1"/>
  <c r="BP679" i="1"/>
  <c r="BO679" i="1"/>
  <c r="BN679" i="1"/>
  <c r="BZ678" i="1"/>
  <c r="BY678" i="1"/>
  <c r="BX678" i="1"/>
  <c r="BW678" i="1"/>
  <c r="BV678" i="1"/>
  <c r="BU678" i="1"/>
  <c r="BT678" i="1"/>
  <c r="BS678" i="1"/>
  <c r="BR678" i="1"/>
  <c r="BQ678" i="1"/>
  <c r="BP678" i="1"/>
  <c r="BO678" i="1"/>
  <c r="BN678" i="1"/>
  <c r="BZ677" i="1"/>
  <c r="BY677" i="1"/>
  <c r="BX677" i="1"/>
  <c r="BW677" i="1"/>
  <c r="BV677" i="1"/>
  <c r="BU677" i="1"/>
  <c r="BT677" i="1"/>
  <c r="BS677" i="1"/>
  <c r="BR677" i="1"/>
  <c r="BQ677" i="1"/>
  <c r="BP677" i="1"/>
  <c r="BO677" i="1"/>
  <c r="BN677" i="1"/>
  <c r="BZ676" i="1"/>
  <c r="BY676" i="1"/>
  <c r="BX676" i="1"/>
  <c r="BW676" i="1"/>
  <c r="BV676" i="1"/>
  <c r="BU676" i="1"/>
  <c r="BT676" i="1"/>
  <c r="BS676" i="1"/>
  <c r="BR676" i="1"/>
  <c r="BQ676" i="1"/>
  <c r="BP676" i="1"/>
  <c r="BO676" i="1"/>
  <c r="BN676" i="1"/>
  <c r="BZ675" i="1"/>
  <c r="BY675" i="1"/>
  <c r="BX675" i="1"/>
  <c r="BW675" i="1"/>
  <c r="BV675" i="1"/>
  <c r="BU675" i="1"/>
  <c r="BT675" i="1"/>
  <c r="BS675" i="1"/>
  <c r="BR675" i="1"/>
  <c r="BQ675" i="1"/>
  <c r="BP675" i="1"/>
  <c r="BO675" i="1"/>
  <c r="BN675" i="1"/>
  <c r="BZ674" i="1"/>
  <c r="BY674" i="1"/>
  <c r="BX674" i="1"/>
  <c r="BW674" i="1"/>
  <c r="BV674" i="1"/>
  <c r="BU674" i="1"/>
  <c r="BT674" i="1"/>
  <c r="BS674" i="1"/>
  <c r="BR674" i="1"/>
  <c r="BQ674" i="1"/>
  <c r="BP674" i="1"/>
  <c r="BO674" i="1"/>
  <c r="BN674" i="1"/>
  <c r="BZ673" i="1"/>
  <c r="BY673" i="1"/>
  <c r="BX673" i="1"/>
  <c r="BW673" i="1"/>
  <c r="BV673" i="1"/>
  <c r="BU673" i="1"/>
  <c r="BT673" i="1"/>
  <c r="BS673" i="1"/>
  <c r="BR673" i="1"/>
  <c r="BQ673" i="1"/>
  <c r="BP673" i="1"/>
  <c r="BO673" i="1"/>
  <c r="BN673" i="1"/>
  <c r="BZ672" i="1"/>
  <c r="BY672" i="1"/>
  <c r="BX672" i="1"/>
  <c r="BW672" i="1"/>
  <c r="BV672" i="1"/>
  <c r="BU672" i="1"/>
  <c r="BT672" i="1"/>
  <c r="BS672" i="1"/>
  <c r="BR672" i="1"/>
  <c r="BQ672" i="1"/>
  <c r="BP672" i="1"/>
  <c r="BO672" i="1"/>
  <c r="BN672" i="1"/>
  <c r="BZ671" i="1"/>
  <c r="BY671" i="1"/>
  <c r="BX671" i="1"/>
  <c r="BW671" i="1"/>
  <c r="BV671" i="1"/>
  <c r="BU671" i="1"/>
  <c r="BT671" i="1"/>
  <c r="BS671" i="1"/>
  <c r="BR671" i="1"/>
  <c r="BQ671" i="1"/>
  <c r="BP671" i="1"/>
  <c r="BO671" i="1"/>
  <c r="BN671" i="1"/>
  <c r="BZ670" i="1"/>
  <c r="BY670" i="1"/>
  <c r="BX670" i="1"/>
  <c r="BW670" i="1"/>
  <c r="BV670" i="1"/>
  <c r="BU670" i="1"/>
  <c r="BT670" i="1"/>
  <c r="BS670" i="1"/>
  <c r="BR670" i="1"/>
  <c r="BQ670" i="1"/>
  <c r="BP670" i="1"/>
  <c r="BO670" i="1"/>
  <c r="BN670" i="1"/>
  <c r="BZ669" i="1"/>
  <c r="BY669" i="1"/>
  <c r="BX669" i="1"/>
  <c r="BW669" i="1"/>
  <c r="BV669" i="1"/>
  <c r="BU669" i="1"/>
  <c r="BT669" i="1"/>
  <c r="BS669" i="1"/>
  <c r="BR669" i="1"/>
  <c r="BQ669" i="1"/>
  <c r="BP669" i="1"/>
  <c r="BO669" i="1"/>
  <c r="BN669" i="1"/>
  <c r="BZ668" i="1"/>
  <c r="BY668" i="1"/>
  <c r="BX668" i="1"/>
  <c r="BW668" i="1"/>
  <c r="BV668" i="1"/>
  <c r="BU668" i="1"/>
  <c r="BT668" i="1"/>
  <c r="BS668" i="1"/>
  <c r="BR668" i="1"/>
  <c r="BQ668" i="1"/>
  <c r="BP668" i="1"/>
  <c r="BO668" i="1"/>
  <c r="BN668" i="1"/>
  <c r="BZ667" i="1"/>
  <c r="BY667" i="1"/>
  <c r="BX667" i="1"/>
  <c r="BW667" i="1"/>
  <c r="BV667" i="1"/>
  <c r="BU667" i="1"/>
  <c r="BT667" i="1"/>
  <c r="BS667" i="1"/>
  <c r="BR667" i="1"/>
  <c r="BQ667" i="1"/>
  <c r="BP667" i="1"/>
  <c r="BO667" i="1"/>
  <c r="BN667" i="1"/>
  <c r="BZ666" i="1"/>
  <c r="BY666" i="1"/>
  <c r="BX666" i="1"/>
  <c r="BW666" i="1"/>
  <c r="BV666" i="1"/>
  <c r="BU666" i="1"/>
  <c r="BT666" i="1"/>
  <c r="BS666" i="1"/>
  <c r="BR666" i="1"/>
  <c r="BQ666" i="1"/>
  <c r="BP666" i="1"/>
  <c r="BO666" i="1"/>
  <c r="BN666" i="1"/>
  <c r="BZ665" i="1"/>
  <c r="BY665" i="1"/>
  <c r="BX665" i="1"/>
  <c r="BW665" i="1"/>
  <c r="BV665" i="1"/>
  <c r="BU665" i="1"/>
  <c r="BT665" i="1"/>
  <c r="BS665" i="1"/>
  <c r="BR665" i="1"/>
  <c r="BQ665" i="1"/>
  <c r="BP665" i="1"/>
  <c r="BO665" i="1"/>
  <c r="BN665" i="1"/>
  <c r="BZ664" i="1"/>
  <c r="BY664" i="1"/>
  <c r="BX664" i="1"/>
  <c r="BW664" i="1"/>
  <c r="BV664" i="1"/>
  <c r="BU664" i="1"/>
  <c r="BT664" i="1"/>
  <c r="BS664" i="1"/>
  <c r="BR664" i="1"/>
  <c r="BQ664" i="1"/>
  <c r="BP664" i="1"/>
  <c r="BO664" i="1"/>
  <c r="BN664" i="1"/>
  <c r="BZ663" i="1"/>
  <c r="BY663" i="1"/>
  <c r="BX663" i="1"/>
  <c r="BW663" i="1"/>
  <c r="BV663" i="1"/>
  <c r="BU663" i="1"/>
  <c r="BT663" i="1"/>
  <c r="BS663" i="1"/>
  <c r="BR663" i="1"/>
  <c r="BQ663" i="1"/>
  <c r="BP663" i="1"/>
  <c r="BO663" i="1"/>
  <c r="BN663" i="1"/>
  <c r="BZ662" i="1"/>
  <c r="BY662" i="1"/>
  <c r="BX662" i="1"/>
  <c r="BW662" i="1"/>
  <c r="BV662" i="1"/>
  <c r="BU662" i="1"/>
  <c r="BT662" i="1"/>
  <c r="BS662" i="1"/>
  <c r="BR662" i="1"/>
  <c r="BQ662" i="1"/>
  <c r="BP662" i="1"/>
  <c r="BO662" i="1"/>
  <c r="BN662" i="1"/>
  <c r="BZ661" i="1"/>
  <c r="BY661" i="1"/>
  <c r="BX661" i="1"/>
  <c r="BW661" i="1"/>
  <c r="BV661" i="1"/>
  <c r="BU661" i="1"/>
  <c r="BT661" i="1"/>
  <c r="BS661" i="1"/>
  <c r="BR661" i="1"/>
  <c r="BQ661" i="1"/>
  <c r="BP661" i="1"/>
  <c r="BO661" i="1"/>
  <c r="BN661" i="1"/>
  <c r="BZ660" i="1"/>
  <c r="BY660" i="1"/>
  <c r="BX660" i="1"/>
  <c r="BW660" i="1"/>
  <c r="BV660" i="1"/>
  <c r="BU660" i="1"/>
  <c r="BT660" i="1"/>
  <c r="BS660" i="1"/>
  <c r="BR660" i="1"/>
  <c r="BQ660" i="1"/>
  <c r="BP660" i="1"/>
  <c r="BO660" i="1"/>
  <c r="BN660" i="1"/>
  <c r="BZ659" i="1"/>
  <c r="BY659" i="1"/>
  <c r="BX659" i="1"/>
  <c r="BW659" i="1"/>
  <c r="BV659" i="1"/>
  <c r="BU659" i="1"/>
  <c r="BT659" i="1"/>
  <c r="BS659" i="1"/>
  <c r="BR659" i="1"/>
  <c r="BQ659" i="1"/>
  <c r="BP659" i="1"/>
  <c r="BO659" i="1"/>
  <c r="BN659" i="1"/>
  <c r="BZ658" i="1"/>
  <c r="BY658" i="1"/>
  <c r="BX658" i="1"/>
  <c r="BW658" i="1"/>
  <c r="BV658" i="1"/>
  <c r="BU658" i="1"/>
  <c r="BT658" i="1"/>
  <c r="BS658" i="1"/>
  <c r="BR658" i="1"/>
  <c r="BQ658" i="1"/>
  <c r="BP658" i="1"/>
  <c r="BO658" i="1"/>
  <c r="BN658" i="1"/>
  <c r="BZ657" i="1"/>
  <c r="BY657" i="1"/>
  <c r="BX657" i="1"/>
  <c r="BW657" i="1"/>
  <c r="BV657" i="1"/>
  <c r="BU657" i="1"/>
  <c r="BT657" i="1"/>
  <c r="BS657" i="1"/>
  <c r="BR657" i="1"/>
  <c r="BQ657" i="1"/>
  <c r="BP657" i="1"/>
  <c r="BO657" i="1"/>
  <c r="BN657" i="1"/>
  <c r="BZ656" i="1"/>
  <c r="BY656" i="1"/>
  <c r="BX656" i="1"/>
  <c r="BW656" i="1"/>
  <c r="BV656" i="1"/>
  <c r="BU656" i="1"/>
  <c r="BT656" i="1"/>
  <c r="BS656" i="1"/>
  <c r="BR656" i="1"/>
  <c r="BQ656" i="1"/>
  <c r="BP656" i="1"/>
  <c r="BO656" i="1"/>
  <c r="BN656" i="1"/>
  <c r="BZ655" i="1"/>
  <c r="BY655" i="1"/>
  <c r="BX655" i="1"/>
  <c r="BW655" i="1"/>
  <c r="BV655" i="1"/>
  <c r="BU655" i="1"/>
  <c r="BT655" i="1"/>
  <c r="BS655" i="1"/>
  <c r="BR655" i="1"/>
  <c r="BQ655" i="1"/>
  <c r="BP655" i="1"/>
  <c r="BO655" i="1"/>
  <c r="BN655" i="1"/>
  <c r="BZ654" i="1"/>
  <c r="BY654" i="1"/>
  <c r="BX654" i="1"/>
  <c r="BW654" i="1"/>
  <c r="BV654" i="1"/>
  <c r="BU654" i="1"/>
  <c r="BT654" i="1"/>
  <c r="BS654" i="1"/>
  <c r="BR654" i="1"/>
  <c r="BQ654" i="1"/>
  <c r="BP654" i="1"/>
  <c r="BO654" i="1"/>
  <c r="BN654" i="1"/>
  <c r="BZ653" i="1"/>
  <c r="BY653" i="1"/>
  <c r="BX653" i="1"/>
  <c r="BW653" i="1"/>
  <c r="BV653" i="1"/>
  <c r="BU653" i="1"/>
  <c r="BT653" i="1"/>
  <c r="BS653" i="1"/>
  <c r="BR653" i="1"/>
  <c r="BQ653" i="1"/>
  <c r="BP653" i="1"/>
  <c r="BO653" i="1"/>
  <c r="BN653" i="1"/>
  <c r="BZ652" i="1"/>
  <c r="BY652" i="1"/>
  <c r="BX652" i="1"/>
  <c r="BW652" i="1"/>
  <c r="BV652" i="1"/>
  <c r="BU652" i="1"/>
  <c r="BT652" i="1"/>
  <c r="BS652" i="1"/>
  <c r="BR652" i="1"/>
  <c r="BQ652" i="1"/>
  <c r="BP652" i="1"/>
  <c r="BO652" i="1"/>
  <c r="BN652" i="1"/>
  <c r="BZ651" i="1"/>
  <c r="BY651" i="1"/>
  <c r="BX651" i="1"/>
  <c r="BW651" i="1"/>
  <c r="BV651" i="1"/>
  <c r="BU651" i="1"/>
  <c r="BT651" i="1"/>
  <c r="BS651" i="1"/>
  <c r="BR651" i="1"/>
  <c r="BQ651" i="1"/>
  <c r="BP651" i="1"/>
  <c r="BO651" i="1"/>
  <c r="BN651" i="1"/>
  <c r="BZ650" i="1"/>
  <c r="BY650" i="1"/>
  <c r="BX650" i="1"/>
  <c r="BW650" i="1"/>
  <c r="BV650" i="1"/>
  <c r="BU650" i="1"/>
  <c r="BT650" i="1"/>
  <c r="BS650" i="1"/>
  <c r="BR650" i="1"/>
  <c r="BQ650" i="1"/>
  <c r="BP650" i="1"/>
  <c r="BO650" i="1"/>
  <c r="BN650" i="1"/>
  <c r="BZ649" i="1"/>
  <c r="BY649" i="1"/>
  <c r="BX649" i="1"/>
  <c r="BW649" i="1"/>
  <c r="BV649" i="1"/>
  <c r="BU649" i="1"/>
  <c r="BT649" i="1"/>
  <c r="BS649" i="1"/>
  <c r="BR649" i="1"/>
  <c r="BQ649" i="1"/>
  <c r="BP649" i="1"/>
  <c r="BO649" i="1"/>
  <c r="BN649" i="1"/>
  <c r="BZ648" i="1"/>
  <c r="BY648" i="1"/>
  <c r="BX648" i="1"/>
  <c r="BW648" i="1"/>
  <c r="BV648" i="1"/>
  <c r="BU648" i="1"/>
  <c r="BT648" i="1"/>
  <c r="BS648" i="1"/>
  <c r="BR648" i="1"/>
  <c r="BQ648" i="1"/>
  <c r="BP648" i="1"/>
  <c r="BO648" i="1"/>
  <c r="BN648" i="1"/>
  <c r="BZ647" i="1"/>
  <c r="BY647" i="1"/>
  <c r="BX647" i="1"/>
  <c r="BW647" i="1"/>
  <c r="BV647" i="1"/>
  <c r="BU647" i="1"/>
  <c r="BT647" i="1"/>
  <c r="BS647" i="1"/>
  <c r="BR647" i="1"/>
  <c r="BQ647" i="1"/>
  <c r="BP647" i="1"/>
  <c r="BO647" i="1"/>
  <c r="BN647" i="1"/>
  <c r="BZ646" i="1"/>
  <c r="BY646" i="1"/>
  <c r="BX646" i="1"/>
  <c r="BW646" i="1"/>
  <c r="BV646" i="1"/>
  <c r="BU646" i="1"/>
  <c r="BT646" i="1"/>
  <c r="BS646" i="1"/>
  <c r="BR646" i="1"/>
  <c r="BQ646" i="1"/>
  <c r="BP646" i="1"/>
  <c r="BO646" i="1"/>
  <c r="BN646" i="1"/>
  <c r="BZ645" i="1"/>
  <c r="BY645" i="1"/>
  <c r="BX645" i="1"/>
  <c r="BW645" i="1"/>
  <c r="BV645" i="1"/>
  <c r="BU645" i="1"/>
  <c r="BT645" i="1"/>
  <c r="BS645" i="1"/>
  <c r="BR645" i="1"/>
  <c r="BQ645" i="1"/>
  <c r="BP645" i="1"/>
  <c r="BO645" i="1"/>
  <c r="BN645" i="1"/>
  <c r="BZ644" i="1"/>
  <c r="BY644" i="1"/>
  <c r="BX644" i="1"/>
  <c r="BW644" i="1"/>
  <c r="BV644" i="1"/>
  <c r="BU644" i="1"/>
  <c r="BT644" i="1"/>
  <c r="BS644" i="1"/>
  <c r="BR644" i="1"/>
  <c r="BQ644" i="1"/>
  <c r="BP644" i="1"/>
  <c r="BO644" i="1"/>
  <c r="BN644" i="1"/>
  <c r="BZ643" i="1"/>
  <c r="BY643" i="1"/>
  <c r="BX643" i="1"/>
  <c r="BW643" i="1"/>
  <c r="BV643" i="1"/>
  <c r="BU643" i="1"/>
  <c r="BT643" i="1"/>
  <c r="BS643" i="1"/>
  <c r="BR643" i="1"/>
  <c r="BQ643" i="1"/>
  <c r="BP643" i="1"/>
  <c r="BO643" i="1"/>
  <c r="BN643" i="1"/>
  <c r="BZ642" i="1"/>
  <c r="BY642" i="1"/>
  <c r="BX642" i="1"/>
  <c r="BW642" i="1"/>
  <c r="BV642" i="1"/>
  <c r="BU642" i="1"/>
  <c r="BT642" i="1"/>
  <c r="BS642" i="1"/>
  <c r="BR642" i="1"/>
  <c r="BQ642" i="1"/>
  <c r="BP642" i="1"/>
  <c r="BO642" i="1"/>
  <c r="BN642" i="1"/>
  <c r="BZ641" i="1"/>
  <c r="BY641" i="1"/>
  <c r="BX641" i="1"/>
  <c r="BW641" i="1"/>
  <c r="BV641" i="1"/>
  <c r="BU641" i="1"/>
  <c r="BT641" i="1"/>
  <c r="BS641" i="1"/>
  <c r="BR641" i="1"/>
  <c r="BQ641" i="1"/>
  <c r="BP641" i="1"/>
  <c r="BO641" i="1"/>
  <c r="BN641" i="1"/>
  <c r="BZ640" i="1"/>
  <c r="BY640" i="1"/>
  <c r="BX640" i="1"/>
  <c r="BW640" i="1"/>
  <c r="BV640" i="1"/>
  <c r="BU640" i="1"/>
  <c r="BT640" i="1"/>
  <c r="BS640" i="1"/>
  <c r="BR640" i="1"/>
  <c r="BQ640" i="1"/>
  <c r="BP640" i="1"/>
  <c r="BO640" i="1"/>
  <c r="BN640" i="1"/>
  <c r="BZ639" i="1"/>
  <c r="BY639" i="1"/>
  <c r="BX639" i="1"/>
  <c r="BW639" i="1"/>
  <c r="BV639" i="1"/>
  <c r="BU639" i="1"/>
  <c r="BT639" i="1"/>
  <c r="BS639" i="1"/>
  <c r="BR639" i="1"/>
  <c r="BQ639" i="1"/>
  <c r="BP639" i="1"/>
  <c r="BO639" i="1"/>
  <c r="BN639" i="1"/>
  <c r="BZ638" i="1"/>
  <c r="BY638" i="1"/>
  <c r="BX638" i="1"/>
  <c r="BW638" i="1"/>
  <c r="BV638" i="1"/>
  <c r="BU638" i="1"/>
  <c r="BT638" i="1"/>
  <c r="BS638" i="1"/>
  <c r="BR638" i="1"/>
  <c r="BQ638" i="1"/>
  <c r="BP638" i="1"/>
  <c r="BO638" i="1"/>
  <c r="BN638" i="1"/>
  <c r="BZ637" i="1"/>
  <c r="BY637" i="1"/>
  <c r="BX637" i="1"/>
  <c r="BW637" i="1"/>
  <c r="BV637" i="1"/>
  <c r="BU637" i="1"/>
  <c r="BT637" i="1"/>
  <c r="BS637" i="1"/>
  <c r="BR637" i="1"/>
  <c r="BQ637" i="1"/>
  <c r="BP637" i="1"/>
  <c r="BO637" i="1"/>
  <c r="BN637" i="1"/>
  <c r="BZ636" i="1"/>
  <c r="BY636" i="1"/>
  <c r="BX636" i="1"/>
  <c r="BW636" i="1"/>
  <c r="BV636" i="1"/>
  <c r="BU636" i="1"/>
  <c r="BT636" i="1"/>
  <c r="BS636" i="1"/>
  <c r="BR636" i="1"/>
  <c r="BQ636" i="1"/>
  <c r="BP636" i="1"/>
  <c r="BO636" i="1"/>
  <c r="BN636" i="1"/>
  <c r="BZ635" i="1"/>
  <c r="BY635" i="1"/>
  <c r="BX635" i="1"/>
  <c r="BW635" i="1"/>
  <c r="BV635" i="1"/>
  <c r="BU635" i="1"/>
  <c r="BT635" i="1"/>
  <c r="BS635" i="1"/>
  <c r="BR635" i="1"/>
  <c r="BQ635" i="1"/>
  <c r="BP635" i="1"/>
  <c r="BO635" i="1"/>
  <c r="BN635" i="1"/>
  <c r="BZ634" i="1"/>
  <c r="BY634" i="1"/>
  <c r="BX634" i="1"/>
  <c r="BW634" i="1"/>
  <c r="BV634" i="1"/>
  <c r="BU634" i="1"/>
  <c r="BT634" i="1"/>
  <c r="BS634" i="1"/>
  <c r="BR634" i="1"/>
  <c r="BQ634" i="1"/>
  <c r="BP634" i="1"/>
  <c r="BO634" i="1"/>
  <c r="BN634" i="1"/>
  <c r="BZ633" i="1"/>
  <c r="BY633" i="1"/>
  <c r="BX633" i="1"/>
  <c r="BW633" i="1"/>
  <c r="BV633" i="1"/>
  <c r="BU633" i="1"/>
  <c r="BT633" i="1"/>
  <c r="BS633" i="1"/>
  <c r="BR633" i="1"/>
  <c r="BQ633" i="1"/>
  <c r="BP633" i="1"/>
  <c r="BO633" i="1"/>
  <c r="BN633" i="1"/>
  <c r="BZ632" i="1"/>
  <c r="BY632" i="1"/>
  <c r="BX632" i="1"/>
  <c r="BW632" i="1"/>
  <c r="BV632" i="1"/>
  <c r="BU632" i="1"/>
  <c r="BT632" i="1"/>
  <c r="BS632" i="1"/>
  <c r="BR632" i="1"/>
  <c r="BQ632" i="1"/>
  <c r="BP632" i="1"/>
  <c r="BO632" i="1"/>
  <c r="BN632" i="1"/>
  <c r="BZ631" i="1"/>
  <c r="BY631" i="1"/>
  <c r="BX631" i="1"/>
  <c r="BW631" i="1"/>
  <c r="BV631" i="1"/>
  <c r="BU631" i="1"/>
  <c r="BT631" i="1"/>
  <c r="BS631" i="1"/>
  <c r="BR631" i="1"/>
  <c r="BQ631" i="1"/>
  <c r="BP631" i="1"/>
  <c r="BO631" i="1"/>
  <c r="BN631" i="1"/>
  <c r="BZ630" i="1"/>
  <c r="BY630" i="1"/>
  <c r="BX630" i="1"/>
  <c r="BW630" i="1"/>
  <c r="BV630" i="1"/>
  <c r="BU630" i="1"/>
  <c r="BT630" i="1"/>
  <c r="BS630" i="1"/>
  <c r="BR630" i="1"/>
  <c r="BQ630" i="1"/>
  <c r="BP630" i="1"/>
  <c r="BO630" i="1"/>
  <c r="BN630" i="1"/>
  <c r="BZ629" i="1"/>
  <c r="BY629" i="1"/>
  <c r="BX629" i="1"/>
  <c r="BW629" i="1"/>
  <c r="BV629" i="1"/>
  <c r="BU629" i="1"/>
  <c r="BT629" i="1"/>
  <c r="BS629" i="1"/>
  <c r="BR629" i="1"/>
  <c r="BQ629" i="1"/>
  <c r="BP629" i="1"/>
  <c r="BO629" i="1"/>
  <c r="BN629" i="1"/>
  <c r="BZ628" i="1"/>
  <c r="BY628" i="1"/>
  <c r="BX628" i="1"/>
  <c r="BW628" i="1"/>
  <c r="BV628" i="1"/>
  <c r="BU628" i="1"/>
  <c r="BT628" i="1"/>
  <c r="BS628" i="1"/>
  <c r="BR628" i="1"/>
  <c r="BQ628" i="1"/>
  <c r="BP628" i="1"/>
  <c r="BO628" i="1"/>
  <c r="BN628" i="1"/>
  <c r="BZ627" i="1"/>
  <c r="BY627" i="1"/>
  <c r="BX627" i="1"/>
  <c r="BW627" i="1"/>
  <c r="BV627" i="1"/>
  <c r="BU627" i="1"/>
  <c r="BT627" i="1"/>
  <c r="BS627" i="1"/>
  <c r="BR627" i="1"/>
  <c r="BQ627" i="1"/>
  <c r="BP627" i="1"/>
  <c r="BO627" i="1"/>
  <c r="BN627" i="1"/>
  <c r="BZ626" i="1"/>
  <c r="BY626" i="1"/>
  <c r="BX626" i="1"/>
  <c r="BW626" i="1"/>
  <c r="BV626" i="1"/>
  <c r="BU626" i="1"/>
  <c r="BT626" i="1"/>
  <c r="BS626" i="1"/>
  <c r="BR626" i="1"/>
  <c r="BQ626" i="1"/>
  <c r="BP626" i="1"/>
  <c r="BO626" i="1"/>
  <c r="BN626" i="1"/>
  <c r="BZ625" i="1"/>
  <c r="BY625" i="1"/>
  <c r="BX625" i="1"/>
  <c r="BW625" i="1"/>
  <c r="BV625" i="1"/>
  <c r="BU625" i="1"/>
  <c r="BT625" i="1"/>
  <c r="BS625" i="1"/>
  <c r="BR625" i="1"/>
  <c r="BQ625" i="1"/>
  <c r="BP625" i="1"/>
  <c r="BO625" i="1"/>
  <c r="BN625" i="1"/>
  <c r="BZ624" i="1"/>
  <c r="BY624" i="1"/>
  <c r="BX624" i="1"/>
  <c r="BW624" i="1"/>
  <c r="BV624" i="1"/>
  <c r="BU624" i="1"/>
  <c r="BT624" i="1"/>
  <c r="BS624" i="1"/>
  <c r="BR624" i="1"/>
  <c r="BQ624" i="1"/>
  <c r="BP624" i="1"/>
  <c r="BO624" i="1"/>
  <c r="BN624" i="1"/>
  <c r="BZ623" i="1"/>
  <c r="BY623" i="1"/>
  <c r="BX623" i="1"/>
  <c r="BW623" i="1"/>
  <c r="BV623" i="1"/>
  <c r="BU623" i="1"/>
  <c r="BT623" i="1"/>
  <c r="BS623" i="1"/>
  <c r="BR623" i="1"/>
  <c r="BQ623" i="1"/>
  <c r="BP623" i="1"/>
  <c r="BO623" i="1"/>
  <c r="BN623" i="1"/>
  <c r="BZ622" i="1"/>
  <c r="BY622" i="1"/>
  <c r="BX622" i="1"/>
  <c r="BW622" i="1"/>
  <c r="BV622" i="1"/>
  <c r="BU622" i="1"/>
  <c r="BT622" i="1"/>
  <c r="BS622" i="1"/>
  <c r="BR622" i="1"/>
  <c r="BQ622" i="1"/>
  <c r="BP622" i="1"/>
  <c r="BO622" i="1"/>
  <c r="BN622" i="1"/>
  <c r="BZ621" i="1"/>
  <c r="BY621" i="1"/>
  <c r="BX621" i="1"/>
  <c r="BW621" i="1"/>
  <c r="BV621" i="1"/>
  <c r="BU621" i="1"/>
  <c r="BT621" i="1"/>
  <c r="BS621" i="1"/>
  <c r="BR621" i="1"/>
  <c r="BQ621" i="1"/>
  <c r="BP621" i="1"/>
  <c r="BO621" i="1"/>
  <c r="BN621" i="1"/>
  <c r="BZ620" i="1"/>
  <c r="BY620" i="1"/>
  <c r="BX620" i="1"/>
  <c r="BW620" i="1"/>
  <c r="BV620" i="1"/>
  <c r="BU620" i="1"/>
  <c r="BT620" i="1"/>
  <c r="BS620" i="1"/>
  <c r="BR620" i="1"/>
  <c r="BQ620" i="1"/>
  <c r="BP620" i="1"/>
  <c r="BO620" i="1"/>
  <c r="BN620" i="1"/>
  <c r="BZ619" i="1"/>
  <c r="BY619" i="1"/>
  <c r="BX619" i="1"/>
  <c r="BW619" i="1"/>
  <c r="BV619" i="1"/>
  <c r="BU619" i="1"/>
  <c r="BT619" i="1"/>
  <c r="BS619" i="1"/>
  <c r="BR619" i="1"/>
  <c r="BQ619" i="1"/>
  <c r="BP619" i="1"/>
  <c r="BO619" i="1"/>
  <c r="BN619" i="1"/>
  <c r="BZ618" i="1"/>
  <c r="BY618" i="1"/>
  <c r="BX618" i="1"/>
  <c r="BW618" i="1"/>
  <c r="BV618" i="1"/>
  <c r="BU618" i="1"/>
  <c r="BT618" i="1"/>
  <c r="BS618" i="1"/>
  <c r="BR618" i="1"/>
  <c r="BQ618" i="1"/>
  <c r="BP618" i="1"/>
  <c r="BO618" i="1"/>
  <c r="BN618" i="1"/>
  <c r="BZ617" i="1"/>
  <c r="BY617" i="1"/>
  <c r="BX617" i="1"/>
  <c r="BW617" i="1"/>
  <c r="BV617" i="1"/>
  <c r="BU617" i="1"/>
  <c r="BT617" i="1"/>
  <c r="BS617" i="1"/>
  <c r="BR617" i="1"/>
  <c r="BQ617" i="1"/>
  <c r="BP617" i="1"/>
  <c r="BO617" i="1"/>
  <c r="BN617" i="1"/>
  <c r="BZ616" i="1"/>
  <c r="BY616" i="1"/>
  <c r="BX616" i="1"/>
  <c r="BW616" i="1"/>
  <c r="BV616" i="1"/>
  <c r="BU616" i="1"/>
  <c r="BT616" i="1"/>
  <c r="BS616" i="1"/>
  <c r="BR616" i="1"/>
  <c r="BQ616" i="1"/>
  <c r="BP616" i="1"/>
  <c r="BO616" i="1"/>
  <c r="BN616" i="1"/>
  <c r="BZ615" i="1"/>
  <c r="BY615" i="1"/>
  <c r="BX615" i="1"/>
  <c r="BW615" i="1"/>
  <c r="BV615" i="1"/>
  <c r="BU615" i="1"/>
  <c r="BT615" i="1"/>
  <c r="BS615" i="1"/>
  <c r="BR615" i="1"/>
  <c r="BQ615" i="1"/>
  <c r="BP615" i="1"/>
  <c r="BO615" i="1"/>
  <c r="BN615" i="1"/>
  <c r="BZ614" i="1"/>
  <c r="BY614" i="1"/>
  <c r="BX614" i="1"/>
  <c r="BW614" i="1"/>
  <c r="BV614" i="1"/>
  <c r="BU614" i="1"/>
  <c r="BT614" i="1"/>
  <c r="BS614" i="1"/>
  <c r="BR614" i="1"/>
  <c r="BQ614" i="1"/>
  <c r="BP614" i="1"/>
  <c r="BO614" i="1"/>
  <c r="BN614" i="1"/>
  <c r="BZ613" i="1"/>
  <c r="BY613" i="1"/>
  <c r="BX613" i="1"/>
  <c r="BW613" i="1"/>
  <c r="BV613" i="1"/>
  <c r="BU613" i="1"/>
  <c r="BT613" i="1"/>
  <c r="BS613" i="1"/>
  <c r="BR613" i="1"/>
  <c r="BQ613" i="1"/>
  <c r="BP613" i="1"/>
  <c r="BO613" i="1"/>
  <c r="BN613" i="1"/>
  <c r="BZ612" i="1"/>
  <c r="BY612" i="1"/>
  <c r="BX612" i="1"/>
  <c r="BW612" i="1"/>
  <c r="BV612" i="1"/>
  <c r="BU612" i="1"/>
  <c r="BT612" i="1"/>
  <c r="BS612" i="1"/>
  <c r="BR612" i="1"/>
  <c r="BQ612" i="1"/>
  <c r="BP612" i="1"/>
  <c r="BO612" i="1"/>
  <c r="BN612" i="1"/>
  <c r="BZ611" i="1"/>
  <c r="BY611" i="1"/>
  <c r="BX611" i="1"/>
  <c r="BW611" i="1"/>
  <c r="BV611" i="1"/>
  <c r="BU611" i="1"/>
  <c r="BT611" i="1"/>
  <c r="BS611" i="1"/>
  <c r="BR611" i="1"/>
  <c r="BQ611" i="1"/>
  <c r="BP611" i="1"/>
  <c r="BO611" i="1"/>
  <c r="BN611" i="1"/>
  <c r="BZ610" i="1"/>
  <c r="BY610" i="1"/>
  <c r="BX610" i="1"/>
  <c r="BW610" i="1"/>
  <c r="BV610" i="1"/>
  <c r="BU610" i="1"/>
  <c r="BT610" i="1"/>
  <c r="BS610" i="1"/>
  <c r="BR610" i="1"/>
  <c r="BQ610" i="1"/>
  <c r="BP610" i="1"/>
  <c r="BO610" i="1"/>
  <c r="BN610" i="1"/>
  <c r="BZ609" i="1"/>
  <c r="BY609" i="1"/>
  <c r="BX609" i="1"/>
  <c r="BW609" i="1"/>
  <c r="BV609" i="1"/>
  <c r="BU609" i="1"/>
  <c r="BT609" i="1"/>
  <c r="BS609" i="1"/>
  <c r="BR609" i="1"/>
  <c r="BQ609" i="1"/>
  <c r="BP609" i="1"/>
  <c r="BO609" i="1"/>
  <c r="BN609" i="1"/>
  <c r="BZ608" i="1"/>
  <c r="BY608" i="1"/>
  <c r="BX608" i="1"/>
  <c r="BW608" i="1"/>
  <c r="BV608" i="1"/>
  <c r="BU608" i="1"/>
  <c r="BT608" i="1"/>
  <c r="BS608" i="1"/>
  <c r="BR608" i="1"/>
  <c r="BQ608" i="1"/>
  <c r="BP608" i="1"/>
  <c r="BO608" i="1"/>
  <c r="BN608" i="1"/>
  <c r="BZ607" i="1"/>
  <c r="BY607" i="1"/>
  <c r="BX607" i="1"/>
  <c r="BW607" i="1"/>
  <c r="BV607" i="1"/>
  <c r="BU607" i="1"/>
  <c r="BT607" i="1"/>
  <c r="BS607" i="1"/>
  <c r="BR607" i="1"/>
  <c r="BQ607" i="1"/>
  <c r="BP607" i="1"/>
  <c r="BO607" i="1"/>
  <c r="BN607" i="1"/>
  <c r="BZ606" i="1"/>
  <c r="BY606" i="1"/>
  <c r="BX606" i="1"/>
  <c r="BW606" i="1"/>
  <c r="BV606" i="1"/>
  <c r="BU606" i="1"/>
  <c r="BT606" i="1"/>
  <c r="BS606" i="1"/>
  <c r="BR606" i="1"/>
  <c r="BQ606" i="1"/>
  <c r="BP606" i="1"/>
  <c r="BO606" i="1"/>
  <c r="BN606" i="1"/>
  <c r="BZ605" i="1"/>
  <c r="BY605" i="1"/>
  <c r="BX605" i="1"/>
  <c r="BW605" i="1"/>
  <c r="BV605" i="1"/>
  <c r="BU605" i="1"/>
  <c r="BT605" i="1"/>
  <c r="BS605" i="1"/>
  <c r="BR605" i="1"/>
  <c r="BQ605" i="1"/>
  <c r="BP605" i="1"/>
  <c r="BO605" i="1"/>
  <c r="BN605" i="1"/>
  <c r="BZ604" i="1"/>
  <c r="BY604" i="1"/>
  <c r="BX604" i="1"/>
  <c r="BW604" i="1"/>
  <c r="BV604" i="1"/>
  <c r="BU604" i="1"/>
  <c r="BT604" i="1"/>
  <c r="BS604" i="1"/>
  <c r="BR604" i="1"/>
  <c r="BQ604" i="1"/>
  <c r="BP604" i="1"/>
  <c r="BO604" i="1"/>
  <c r="BN604" i="1"/>
  <c r="BZ603" i="1"/>
  <c r="BY603" i="1"/>
  <c r="BX603" i="1"/>
  <c r="BW603" i="1"/>
  <c r="BV603" i="1"/>
  <c r="BU603" i="1"/>
  <c r="BT603" i="1"/>
  <c r="BS603" i="1"/>
  <c r="BR603" i="1"/>
  <c r="BQ603" i="1"/>
  <c r="BP603" i="1"/>
  <c r="BO603" i="1"/>
  <c r="BN603" i="1"/>
  <c r="BZ602" i="1"/>
  <c r="BY602" i="1"/>
  <c r="BX602" i="1"/>
  <c r="BW602" i="1"/>
  <c r="BV602" i="1"/>
  <c r="BU602" i="1"/>
  <c r="BT602" i="1"/>
  <c r="BS602" i="1"/>
  <c r="BR602" i="1"/>
  <c r="BQ602" i="1"/>
  <c r="BP602" i="1"/>
  <c r="BO602" i="1"/>
  <c r="BN602" i="1"/>
  <c r="BZ601" i="1"/>
  <c r="BY601" i="1"/>
  <c r="BX601" i="1"/>
  <c r="BW601" i="1"/>
  <c r="BV601" i="1"/>
  <c r="BU601" i="1"/>
  <c r="BT601" i="1"/>
  <c r="BS601" i="1"/>
  <c r="BR601" i="1"/>
  <c r="BQ601" i="1"/>
  <c r="BP601" i="1"/>
  <c r="BO601" i="1"/>
  <c r="BN601" i="1"/>
  <c r="BZ600" i="1"/>
  <c r="BY600" i="1"/>
  <c r="BX600" i="1"/>
  <c r="BW600" i="1"/>
  <c r="BV600" i="1"/>
  <c r="BU600" i="1"/>
  <c r="BT600" i="1"/>
  <c r="BS600" i="1"/>
  <c r="BR600" i="1"/>
  <c r="BQ600" i="1"/>
  <c r="BP600" i="1"/>
  <c r="BO600" i="1"/>
  <c r="BN600" i="1"/>
  <c r="BZ599" i="1"/>
  <c r="BY599" i="1"/>
  <c r="BX599" i="1"/>
  <c r="BW599" i="1"/>
  <c r="BV599" i="1"/>
  <c r="BU599" i="1"/>
  <c r="BT599" i="1"/>
  <c r="BS599" i="1"/>
  <c r="BR599" i="1"/>
  <c r="BQ599" i="1"/>
  <c r="BP599" i="1"/>
  <c r="BO599" i="1"/>
  <c r="BN599" i="1"/>
  <c r="BZ598" i="1"/>
  <c r="BY598" i="1"/>
  <c r="BX598" i="1"/>
  <c r="BW598" i="1"/>
  <c r="BV598" i="1"/>
  <c r="BU598" i="1"/>
  <c r="BT598" i="1"/>
  <c r="BS598" i="1"/>
  <c r="BR598" i="1"/>
  <c r="BQ598" i="1"/>
  <c r="BP598" i="1"/>
  <c r="BO598" i="1"/>
  <c r="BN598" i="1"/>
  <c r="BZ597" i="1"/>
  <c r="BY597" i="1"/>
  <c r="BX597" i="1"/>
  <c r="BW597" i="1"/>
  <c r="BV597" i="1"/>
  <c r="BU597" i="1"/>
  <c r="BT597" i="1"/>
  <c r="BS597" i="1"/>
  <c r="BR597" i="1"/>
  <c r="BQ597" i="1"/>
  <c r="BP597" i="1"/>
  <c r="BO597" i="1"/>
  <c r="BN597" i="1"/>
  <c r="BZ596" i="1"/>
  <c r="BY596" i="1"/>
  <c r="BX596" i="1"/>
  <c r="BW596" i="1"/>
  <c r="BV596" i="1"/>
  <c r="BU596" i="1"/>
  <c r="BT596" i="1"/>
  <c r="BS596" i="1"/>
  <c r="BR596" i="1"/>
  <c r="BQ596" i="1"/>
  <c r="BP596" i="1"/>
  <c r="BO596" i="1"/>
  <c r="BN596" i="1"/>
  <c r="BZ595" i="1"/>
  <c r="BY595" i="1"/>
  <c r="BX595" i="1"/>
  <c r="BW595" i="1"/>
  <c r="BV595" i="1"/>
  <c r="BU595" i="1"/>
  <c r="BT595" i="1"/>
  <c r="BS595" i="1"/>
  <c r="BR595" i="1"/>
  <c r="BQ595" i="1"/>
  <c r="BP595" i="1"/>
  <c r="BO595" i="1"/>
  <c r="BN595" i="1"/>
  <c r="BZ594" i="1"/>
  <c r="BY594" i="1"/>
  <c r="BX594" i="1"/>
  <c r="BW594" i="1"/>
  <c r="BV594" i="1"/>
  <c r="BU594" i="1"/>
  <c r="BT594" i="1"/>
  <c r="BS594" i="1"/>
  <c r="BR594" i="1"/>
  <c r="BQ594" i="1"/>
  <c r="BP594" i="1"/>
  <c r="BO594" i="1"/>
  <c r="BN594" i="1"/>
  <c r="BZ593" i="1"/>
  <c r="BY593" i="1"/>
  <c r="BX593" i="1"/>
  <c r="BW593" i="1"/>
  <c r="BV593" i="1"/>
  <c r="BU593" i="1"/>
  <c r="BT593" i="1"/>
  <c r="BS593" i="1"/>
  <c r="BR593" i="1"/>
  <c r="BQ593" i="1"/>
  <c r="BP593" i="1"/>
  <c r="BO593" i="1"/>
  <c r="BN593" i="1"/>
  <c r="BZ592" i="1"/>
  <c r="BY592" i="1"/>
  <c r="BX592" i="1"/>
  <c r="BW592" i="1"/>
  <c r="BV592" i="1"/>
  <c r="BU592" i="1"/>
  <c r="BT592" i="1"/>
  <c r="BS592" i="1"/>
  <c r="BR592" i="1"/>
  <c r="BQ592" i="1"/>
  <c r="BP592" i="1"/>
  <c r="BO592" i="1"/>
  <c r="BN592" i="1"/>
  <c r="BZ591" i="1"/>
  <c r="BY591" i="1"/>
  <c r="BX591" i="1"/>
  <c r="BW591" i="1"/>
  <c r="BV591" i="1"/>
  <c r="BU591" i="1"/>
  <c r="BT591" i="1"/>
  <c r="BS591" i="1"/>
  <c r="BR591" i="1"/>
  <c r="BQ591" i="1"/>
  <c r="BP591" i="1"/>
  <c r="BO591" i="1"/>
  <c r="BN591" i="1"/>
  <c r="BZ590" i="1"/>
  <c r="BY590" i="1"/>
  <c r="BX590" i="1"/>
  <c r="BW590" i="1"/>
  <c r="BV590" i="1"/>
  <c r="BU590" i="1"/>
  <c r="BT590" i="1"/>
  <c r="BS590" i="1"/>
  <c r="BR590" i="1"/>
  <c r="BQ590" i="1"/>
  <c r="BP590" i="1"/>
  <c r="BO590" i="1"/>
  <c r="BN590" i="1"/>
  <c r="BZ589" i="1"/>
  <c r="BY589" i="1"/>
  <c r="BX589" i="1"/>
  <c r="BW589" i="1"/>
  <c r="BV589" i="1"/>
  <c r="BU589" i="1"/>
  <c r="BT589" i="1"/>
  <c r="BS589" i="1"/>
  <c r="BR589" i="1"/>
  <c r="BQ589" i="1"/>
  <c r="BP589" i="1"/>
  <c r="BO589" i="1"/>
  <c r="BN589" i="1"/>
  <c r="BZ588" i="1"/>
  <c r="BY588" i="1"/>
  <c r="BX588" i="1"/>
  <c r="BW588" i="1"/>
  <c r="BV588" i="1"/>
  <c r="BU588" i="1"/>
  <c r="BT588" i="1"/>
  <c r="BS588" i="1"/>
  <c r="BR588" i="1"/>
  <c r="BQ588" i="1"/>
  <c r="BP588" i="1"/>
  <c r="BO588" i="1"/>
  <c r="BN588" i="1"/>
  <c r="BZ587" i="1"/>
  <c r="BY587" i="1"/>
  <c r="BX587" i="1"/>
  <c r="BW587" i="1"/>
  <c r="BV587" i="1"/>
  <c r="BU587" i="1"/>
  <c r="BT587" i="1"/>
  <c r="BS587" i="1"/>
  <c r="BR587" i="1"/>
  <c r="BQ587" i="1"/>
  <c r="BP587" i="1"/>
  <c r="BO587" i="1"/>
  <c r="BN587" i="1"/>
  <c r="BZ586" i="1"/>
  <c r="BY586" i="1"/>
  <c r="BX586" i="1"/>
  <c r="BW586" i="1"/>
  <c r="BV586" i="1"/>
  <c r="BU586" i="1"/>
  <c r="BT586" i="1"/>
  <c r="BS586" i="1"/>
  <c r="BR586" i="1"/>
  <c r="BQ586" i="1"/>
  <c r="BP586" i="1"/>
  <c r="BO586" i="1"/>
  <c r="BN586" i="1"/>
  <c r="BZ585" i="1"/>
  <c r="BY585" i="1"/>
  <c r="BX585" i="1"/>
  <c r="BW585" i="1"/>
  <c r="BV585" i="1"/>
  <c r="BU585" i="1"/>
  <c r="BT585" i="1"/>
  <c r="BS585" i="1"/>
  <c r="BR585" i="1"/>
  <c r="BQ585" i="1"/>
  <c r="BP585" i="1"/>
  <c r="BO585" i="1"/>
  <c r="BN585" i="1"/>
  <c r="BZ584" i="1"/>
  <c r="BY584" i="1"/>
  <c r="BX584" i="1"/>
  <c r="BW584" i="1"/>
  <c r="BV584" i="1"/>
  <c r="BU584" i="1"/>
  <c r="BT584" i="1"/>
  <c r="BS584" i="1"/>
  <c r="BR584" i="1"/>
  <c r="BQ584" i="1"/>
  <c r="BP584" i="1"/>
  <c r="BO584" i="1"/>
  <c r="BN584" i="1"/>
  <c r="BZ583" i="1"/>
  <c r="BY583" i="1"/>
  <c r="BX583" i="1"/>
  <c r="BW583" i="1"/>
  <c r="BV583" i="1"/>
  <c r="BU583" i="1"/>
  <c r="BT583" i="1"/>
  <c r="BS583" i="1"/>
  <c r="BR583" i="1"/>
  <c r="BQ583" i="1"/>
  <c r="BP583" i="1"/>
  <c r="BO583" i="1"/>
  <c r="BN583" i="1"/>
  <c r="BZ582" i="1"/>
  <c r="BY582" i="1"/>
  <c r="BX582" i="1"/>
  <c r="BW582" i="1"/>
  <c r="BV582" i="1"/>
  <c r="BU582" i="1"/>
  <c r="BT582" i="1"/>
  <c r="BS582" i="1"/>
  <c r="BR582" i="1"/>
  <c r="BQ582" i="1"/>
  <c r="BP582" i="1"/>
  <c r="BO582" i="1"/>
  <c r="BN582" i="1"/>
  <c r="BZ581" i="1"/>
  <c r="BY581" i="1"/>
  <c r="BX581" i="1"/>
  <c r="BW581" i="1"/>
  <c r="BV581" i="1"/>
  <c r="BU581" i="1"/>
  <c r="BT581" i="1"/>
  <c r="BS581" i="1"/>
  <c r="BR581" i="1"/>
  <c r="BQ581" i="1"/>
  <c r="BP581" i="1"/>
  <c r="BO581" i="1"/>
  <c r="BN581" i="1"/>
  <c r="BZ580" i="1"/>
  <c r="BY580" i="1"/>
  <c r="BX580" i="1"/>
  <c r="BW580" i="1"/>
  <c r="BV580" i="1"/>
  <c r="BU580" i="1"/>
  <c r="BT580" i="1"/>
  <c r="BS580" i="1"/>
  <c r="BR580" i="1"/>
  <c r="BQ580" i="1"/>
  <c r="BP580" i="1"/>
  <c r="BO580" i="1"/>
  <c r="BN580" i="1"/>
  <c r="BZ579" i="1"/>
  <c r="BY579" i="1"/>
  <c r="BX579" i="1"/>
  <c r="BW579" i="1"/>
  <c r="BV579" i="1"/>
  <c r="BU579" i="1"/>
  <c r="BT579" i="1"/>
  <c r="BS579" i="1"/>
  <c r="BR579" i="1"/>
  <c r="BQ579" i="1"/>
  <c r="BP579" i="1"/>
  <c r="BO579" i="1"/>
  <c r="BN579" i="1"/>
  <c r="BZ578" i="1"/>
  <c r="BY578" i="1"/>
  <c r="BX578" i="1"/>
  <c r="BW578" i="1"/>
  <c r="BV578" i="1"/>
  <c r="BU578" i="1"/>
  <c r="BT578" i="1"/>
  <c r="BS578" i="1"/>
  <c r="BR578" i="1"/>
  <c r="BQ578" i="1"/>
  <c r="BP578" i="1"/>
  <c r="BO578" i="1"/>
  <c r="BN578" i="1"/>
  <c r="BZ577" i="1"/>
  <c r="BY577" i="1"/>
  <c r="BX577" i="1"/>
  <c r="BW577" i="1"/>
  <c r="BV577" i="1"/>
  <c r="BU577" i="1"/>
  <c r="BT577" i="1"/>
  <c r="BS577" i="1"/>
  <c r="BR577" i="1"/>
  <c r="BQ577" i="1"/>
  <c r="BP577" i="1"/>
  <c r="BO577" i="1"/>
  <c r="BN577" i="1"/>
  <c r="BZ576" i="1"/>
  <c r="BY576" i="1"/>
  <c r="BX576" i="1"/>
  <c r="BW576" i="1"/>
  <c r="BV576" i="1"/>
  <c r="BU576" i="1"/>
  <c r="BT576" i="1"/>
  <c r="BS576" i="1"/>
  <c r="BR576" i="1"/>
  <c r="BQ576" i="1"/>
  <c r="BP576" i="1"/>
  <c r="BO576" i="1"/>
  <c r="BN576" i="1"/>
  <c r="BZ575" i="1"/>
  <c r="BY575" i="1"/>
  <c r="BX575" i="1"/>
  <c r="BW575" i="1"/>
  <c r="BV575" i="1"/>
  <c r="BU575" i="1"/>
  <c r="BT575" i="1"/>
  <c r="BS575" i="1"/>
  <c r="BR575" i="1"/>
  <c r="BQ575" i="1"/>
  <c r="BP575" i="1"/>
  <c r="BO575" i="1"/>
  <c r="BN575" i="1"/>
  <c r="BZ574" i="1"/>
  <c r="BY574" i="1"/>
  <c r="BX574" i="1"/>
  <c r="BW574" i="1"/>
  <c r="BV574" i="1"/>
  <c r="BU574" i="1"/>
  <c r="BT574" i="1"/>
  <c r="BS574" i="1"/>
  <c r="BR574" i="1"/>
  <c r="BQ574" i="1"/>
  <c r="BP574" i="1"/>
  <c r="BO574" i="1"/>
  <c r="BN574" i="1"/>
  <c r="BZ573" i="1"/>
  <c r="BY573" i="1"/>
  <c r="BX573" i="1"/>
  <c r="BW573" i="1"/>
  <c r="BV573" i="1"/>
  <c r="BU573" i="1"/>
  <c r="BT573" i="1"/>
  <c r="BS573" i="1"/>
  <c r="BR573" i="1"/>
  <c r="BQ573" i="1"/>
  <c r="BP573" i="1"/>
  <c r="BO573" i="1"/>
  <c r="BN573" i="1"/>
  <c r="BZ572" i="1"/>
  <c r="BY572" i="1"/>
  <c r="BX572" i="1"/>
  <c r="BW572" i="1"/>
  <c r="BV572" i="1"/>
  <c r="BU572" i="1"/>
  <c r="BT572" i="1"/>
  <c r="BS572" i="1"/>
  <c r="BR572" i="1"/>
  <c r="BQ572" i="1"/>
  <c r="BP572" i="1"/>
  <c r="BO572" i="1"/>
  <c r="BN572" i="1"/>
  <c r="BZ571" i="1"/>
  <c r="BY571" i="1"/>
  <c r="BX571" i="1"/>
  <c r="BW571" i="1"/>
  <c r="BV571" i="1"/>
  <c r="BU571" i="1"/>
  <c r="BT571" i="1"/>
  <c r="BS571" i="1"/>
  <c r="BR571" i="1"/>
  <c r="BQ571" i="1"/>
  <c r="BP571" i="1"/>
  <c r="BO571" i="1"/>
  <c r="BN571" i="1"/>
  <c r="BZ570" i="1"/>
  <c r="BY570" i="1"/>
  <c r="BX570" i="1"/>
  <c r="BW570" i="1"/>
  <c r="BV570" i="1"/>
  <c r="BU570" i="1"/>
  <c r="BT570" i="1"/>
  <c r="BS570" i="1"/>
  <c r="BR570" i="1"/>
  <c r="BQ570" i="1"/>
  <c r="BP570" i="1"/>
  <c r="BO570" i="1"/>
  <c r="BN570" i="1"/>
  <c r="BZ569" i="1"/>
  <c r="BY569" i="1"/>
  <c r="BX569" i="1"/>
  <c r="BW569" i="1"/>
  <c r="BV569" i="1"/>
  <c r="BU569" i="1"/>
  <c r="BT569" i="1"/>
  <c r="BS569" i="1"/>
  <c r="BR569" i="1"/>
  <c r="BQ569" i="1"/>
  <c r="BP569" i="1"/>
  <c r="BO569" i="1"/>
  <c r="BN569" i="1"/>
  <c r="BZ568" i="1"/>
  <c r="BY568" i="1"/>
  <c r="BX568" i="1"/>
  <c r="BW568" i="1"/>
  <c r="BV568" i="1"/>
  <c r="BU568" i="1"/>
  <c r="BT568" i="1"/>
  <c r="BS568" i="1"/>
  <c r="BR568" i="1"/>
  <c r="BQ568" i="1"/>
  <c r="BP568" i="1"/>
  <c r="BO568" i="1"/>
  <c r="BN568" i="1"/>
  <c r="BZ567" i="1"/>
  <c r="BY567" i="1"/>
  <c r="BX567" i="1"/>
  <c r="BW567" i="1"/>
  <c r="BV567" i="1"/>
  <c r="BU567" i="1"/>
  <c r="BT567" i="1"/>
  <c r="BS567" i="1"/>
  <c r="BR567" i="1"/>
  <c r="BQ567" i="1"/>
  <c r="BP567" i="1"/>
  <c r="BO567" i="1"/>
  <c r="BN567" i="1"/>
  <c r="BZ566" i="1"/>
  <c r="BY566" i="1"/>
  <c r="BX566" i="1"/>
  <c r="BW566" i="1"/>
  <c r="BV566" i="1"/>
  <c r="BU566" i="1"/>
  <c r="BT566" i="1"/>
  <c r="BS566" i="1"/>
  <c r="BR566" i="1"/>
  <c r="BQ566" i="1"/>
  <c r="BP566" i="1"/>
  <c r="BO566" i="1"/>
  <c r="BN566" i="1"/>
  <c r="BZ565" i="1"/>
  <c r="BY565" i="1"/>
  <c r="BX565" i="1"/>
  <c r="BW565" i="1"/>
  <c r="BV565" i="1"/>
  <c r="BU565" i="1"/>
  <c r="BT565" i="1"/>
  <c r="BS565" i="1"/>
  <c r="BR565" i="1"/>
  <c r="BQ565" i="1"/>
  <c r="BP565" i="1"/>
  <c r="BO565" i="1"/>
  <c r="BN565" i="1"/>
  <c r="BZ564" i="1"/>
  <c r="BY564" i="1"/>
  <c r="BX564" i="1"/>
  <c r="BW564" i="1"/>
  <c r="BV564" i="1"/>
  <c r="BU564" i="1"/>
  <c r="BT564" i="1"/>
  <c r="BS564" i="1"/>
  <c r="BR564" i="1"/>
  <c r="BQ564" i="1"/>
  <c r="BP564" i="1"/>
  <c r="BO564" i="1"/>
  <c r="BN564" i="1"/>
  <c r="BZ563" i="1"/>
  <c r="BY563" i="1"/>
  <c r="BX563" i="1"/>
  <c r="BW563" i="1"/>
  <c r="BV563" i="1"/>
  <c r="BU563" i="1"/>
  <c r="BT563" i="1"/>
  <c r="BS563" i="1"/>
  <c r="BR563" i="1"/>
  <c r="BQ563" i="1"/>
  <c r="BP563" i="1"/>
  <c r="BO563" i="1"/>
  <c r="BN563" i="1"/>
  <c r="BZ562" i="1"/>
  <c r="BY562" i="1"/>
  <c r="BX562" i="1"/>
  <c r="BW562" i="1"/>
  <c r="BV562" i="1"/>
  <c r="BU562" i="1"/>
  <c r="BT562" i="1"/>
  <c r="BS562" i="1"/>
  <c r="BR562" i="1"/>
  <c r="BQ562" i="1"/>
  <c r="BP562" i="1"/>
  <c r="BO562" i="1"/>
  <c r="BN562" i="1"/>
  <c r="BZ561" i="1"/>
  <c r="BY561" i="1"/>
  <c r="BX561" i="1"/>
  <c r="BW561" i="1"/>
  <c r="BV561" i="1"/>
  <c r="BU561" i="1"/>
  <c r="BT561" i="1"/>
  <c r="BS561" i="1"/>
  <c r="BR561" i="1"/>
  <c r="BQ561" i="1"/>
  <c r="BP561" i="1"/>
  <c r="BO561" i="1"/>
  <c r="BN561" i="1"/>
  <c r="BZ560" i="1"/>
  <c r="BY560" i="1"/>
  <c r="BX560" i="1"/>
  <c r="BW560" i="1"/>
  <c r="BV560" i="1"/>
  <c r="BU560" i="1"/>
  <c r="BT560" i="1"/>
  <c r="BS560" i="1"/>
  <c r="BR560" i="1"/>
  <c r="BQ560" i="1"/>
  <c r="BP560" i="1"/>
  <c r="BO560" i="1"/>
  <c r="BN560" i="1"/>
  <c r="BZ559" i="1"/>
  <c r="BY559" i="1"/>
  <c r="BX559" i="1"/>
  <c r="BW559" i="1"/>
  <c r="BV559" i="1"/>
  <c r="BU559" i="1"/>
  <c r="BT559" i="1"/>
  <c r="BS559" i="1"/>
  <c r="BR559" i="1"/>
  <c r="BQ559" i="1"/>
  <c r="BP559" i="1"/>
  <c r="BO559" i="1"/>
  <c r="BN559" i="1"/>
  <c r="BZ558" i="1"/>
  <c r="BY558" i="1"/>
  <c r="BX558" i="1"/>
  <c r="BW558" i="1"/>
  <c r="BV558" i="1"/>
  <c r="BU558" i="1"/>
  <c r="BT558" i="1"/>
  <c r="BS558" i="1"/>
  <c r="BR558" i="1"/>
  <c r="BQ558" i="1"/>
  <c r="BP558" i="1"/>
  <c r="BO558" i="1"/>
  <c r="BN558" i="1"/>
  <c r="BZ557" i="1"/>
  <c r="BY557" i="1"/>
  <c r="BX557" i="1"/>
  <c r="BW557" i="1"/>
  <c r="BV557" i="1"/>
  <c r="BU557" i="1"/>
  <c r="BT557" i="1"/>
  <c r="BS557" i="1"/>
  <c r="BR557" i="1"/>
  <c r="BQ557" i="1"/>
  <c r="BP557" i="1"/>
  <c r="BO557" i="1"/>
  <c r="BN557" i="1"/>
  <c r="BZ556" i="1"/>
  <c r="BY556" i="1"/>
  <c r="BX556" i="1"/>
  <c r="BW556" i="1"/>
  <c r="BV556" i="1"/>
  <c r="BU556" i="1"/>
  <c r="BT556" i="1"/>
  <c r="BS556" i="1"/>
  <c r="BR556" i="1"/>
  <c r="BQ556" i="1"/>
  <c r="BP556" i="1"/>
  <c r="BO556" i="1"/>
  <c r="BN556" i="1"/>
  <c r="BZ555" i="1"/>
  <c r="BY555" i="1"/>
  <c r="BX555" i="1"/>
  <c r="BW555" i="1"/>
  <c r="BV555" i="1"/>
  <c r="BU555" i="1"/>
  <c r="BT555" i="1"/>
  <c r="BS555" i="1"/>
  <c r="BR555" i="1"/>
  <c r="BQ555" i="1"/>
  <c r="BP555" i="1"/>
  <c r="BO555" i="1"/>
  <c r="BN555" i="1"/>
  <c r="BZ554" i="1"/>
  <c r="BY554" i="1"/>
  <c r="BX554" i="1"/>
  <c r="BW554" i="1"/>
  <c r="BV554" i="1"/>
  <c r="BU554" i="1"/>
  <c r="BT554" i="1"/>
  <c r="BS554" i="1"/>
  <c r="BR554" i="1"/>
  <c r="BQ554" i="1"/>
  <c r="BP554" i="1"/>
  <c r="BO554" i="1"/>
  <c r="BN554" i="1"/>
  <c r="BZ553" i="1"/>
  <c r="BY553" i="1"/>
  <c r="BX553" i="1"/>
  <c r="BW553" i="1"/>
  <c r="BV553" i="1"/>
  <c r="BU553" i="1"/>
  <c r="BT553" i="1"/>
  <c r="BS553" i="1"/>
  <c r="BR553" i="1"/>
  <c r="BQ553" i="1"/>
  <c r="BP553" i="1"/>
  <c r="BO553" i="1"/>
  <c r="BN553" i="1"/>
  <c r="BZ552" i="1"/>
  <c r="BY552" i="1"/>
  <c r="BX552" i="1"/>
  <c r="BW552" i="1"/>
  <c r="BV552" i="1"/>
  <c r="BU552" i="1"/>
  <c r="BT552" i="1"/>
  <c r="BS552" i="1"/>
  <c r="BR552" i="1"/>
  <c r="BQ552" i="1"/>
  <c r="BP552" i="1"/>
  <c r="BO552" i="1"/>
  <c r="BN552" i="1"/>
  <c r="BZ551" i="1"/>
  <c r="BY551" i="1"/>
  <c r="BX551" i="1"/>
  <c r="BW551" i="1"/>
  <c r="BV551" i="1"/>
  <c r="BU551" i="1"/>
  <c r="BT551" i="1"/>
  <c r="BS551" i="1"/>
  <c r="BR551" i="1"/>
  <c r="BQ551" i="1"/>
  <c r="BP551" i="1"/>
  <c r="BO551" i="1"/>
  <c r="BN551" i="1"/>
  <c r="BZ550" i="1"/>
  <c r="BY550" i="1"/>
  <c r="BX550" i="1"/>
  <c r="BW550" i="1"/>
  <c r="BV550" i="1"/>
  <c r="BU550" i="1"/>
  <c r="BT550" i="1"/>
  <c r="BS550" i="1"/>
  <c r="BR550" i="1"/>
  <c r="BQ550" i="1"/>
  <c r="BP550" i="1"/>
  <c r="BO550" i="1"/>
  <c r="BN550" i="1"/>
  <c r="BZ549" i="1"/>
  <c r="BY549" i="1"/>
  <c r="BX549" i="1"/>
  <c r="BW549" i="1"/>
  <c r="BV549" i="1"/>
  <c r="BU549" i="1"/>
  <c r="BT549" i="1"/>
  <c r="BS549" i="1"/>
  <c r="BR549" i="1"/>
  <c r="BQ549" i="1"/>
  <c r="BP549" i="1"/>
  <c r="BO549" i="1"/>
  <c r="BN549" i="1"/>
  <c r="BZ548" i="1"/>
  <c r="BY548" i="1"/>
  <c r="BX548" i="1"/>
  <c r="BW548" i="1"/>
  <c r="BV548" i="1"/>
  <c r="BU548" i="1"/>
  <c r="BT548" i="1"/>
  <c r="BS548" i="1"/>
  <c r="BR548" i="1"/>
  <c r="BQ548" i="1"/>
  <c r="BP548" i="1"/>
  <c r="BO548" i="1"/>
  <c r="BN548" i="1"/>
  <c r="BZ547" i="1"/>
  <c r="BY547" i="1"/>
  <c r="BX547" i="1"/>
  <c r="BW547" i="1"/>
  <c r="BV547" i="1"/>
  <c r="BU547" i="1"/>
  <c r="BT547" i="1"/>
  <c r="BS547" i="1"/>
  <c r="BR547" i="1"/>
  <c r="BQ547" i="1"/>
  <c r="BP547" i="1"/>
  <c r="BO547" i="1"/>
  <c r="BN547" i="1"/>
  <c r="BZ546" i="1"/>
  <c r="BY546" i="1"/>
  <c r="BX546" i="1"/>
  <c r="BW546" i="1"/>
  <c r="BV546" i="1"/>
  <c r="BU546" i="1"/>
  <c r="BT546" i="1"/>
  <c r="BS546" i="1"/>
  <c r="BR546" i="1"/>
  <c r="BQ546" i="1"/>
  <c r="BP546" i="1"/>
  <c r="BO546" i="1"/>
  <c r="BN546" i="1"/>
  <c r="BZ545" i="1"/>
  <c r="BY545" i="1"/>
  <c r="BX545" i="1"/>
  <c r="BW545" i="1"/>
  <c r="BV545" i="1"/>
  <c r="BU545" i="1"/>
  <c r="BT545" i="1"/>
  <c r="BS545" i="1"/>
  <c r="BR545" i="1"/>
  <c r="BQ545" i="1"/>
  <c r="BP545" i="1"/>
  <c r="BO545" i="1"/>
  <c r="BN545" i="1"/>
  <c r="BZ544" i="1"/>
  <c r="BY544" i="1"/>
  <c r="BX544" i="1"/>
  <c r="BW544" i="1"/>
  <c r="BV544" i="1"/>
  <c r="BU544" i="1"/>
  <c r="BT544" i="1"/>
  <c r="BS544" i="1"/>
  <c r="BR544" i="1"/>
  <c r="BQ544" i="1"/>
  <c r="BP544" i="1"/>
  <c r="BO544" i="1"/>
  <c r="BN544" i="1"/>
  <c r="BZ543" i="1"/>
  <c r="BY543" i="1"/>
  <c r="BX543" i="1"/>
  <c r="BW543" i="1"/>
  <c r="BV543" i="1"/>
  <c r="BU543" i="1"/>
  <c r="BT543" i="1"/>
  <c r="BS543" i="1"/>
  <c r="BR543" i="1"/>
  <c r="BQ543" i="1"/>
  <c r="BP543" i="1"/>
  <c r="BO543" i="1"/>
  <c r="BN543" i="1"/>
  <c r="BZ542" i="1"/>
  <c r="BY542" i="1"/>
  <c r="BX542" i="1"/>
  <c r="BW542" i="1"/>
  <c r="BV542" i="1"/>
  <c r="BU542" i="1"/>
  <c r="BT542" i="1"/>
  <c r="BS542" i="1"/>
  <c r="BR542" i="1"/>
  <c r="BQ542" i="1"/>
  <c r="BP542" i="1"/>
  <c r="BO542" i="1"/>
  <c r="BN542" i="1"/>
  <c r="BZ541" i="1"/>
  <c r="BY541" i="1"/>
  <c r="BX541" i="1"/>
  <c r="BW541" i="1"/>
  <c r="BV541" i="1"/>
  <c r="BU541" i="1"/>
  <c r="BT541" i="1"/>
  <c r="BS541" i="1"/>
  <c r="BR541" i="1"/>
  <c r="BQ541" i="1"/>
  <c r="BP541" i="1"/>
  <c r="BO541" i="1"/>
  <c r="BN541" i="1"/>
  <c r="BZ540" i="1"/>
  <c r="BY540" i="1"/>
  <c r="BX540" i="1"/>
  <c r="BW540" i="1"/>
  <c r="BV540" i="1"/>
  <c r="BU540" i="1"/>
  <c r="BT540" i="1"/>
  <c r="BS540" i="1"/>
  <c r="BR540" i="1"/>
  <c r="BQ540" i="1"/>
  <c r="BP540" i="1"/>
  <c r="BO540" i="1"/>
  <c r="BN540" i="1"/>
  <c r="BZ539" i="1"/>
  <c r="BY539" i="1"/>
  <c r="BX539" i="1"/>
  <c r="BW539" i="1"/>
  <c r="BV539" i="1"/>
  <c r="BU539" i="1"/>
  <c r="BT539" i="1"/>
  <c r="BS539" i="1"/>
  <c r="BR539" i="1"/>
  <c r="BQ539" i="1"/>
  <c r="BP539" i="1"/>
  <c r="BO539" i="1"/>
  <c r="BN539" i="1"/>
  <c r="BZ538" i="1"/>
  <c r="BY538" i="1"/>
  <c r="BX538" i="1"/>
  <c r="BW538" i="1"/>
  <c r="BV538" i="1"/>
  <c r="BU538" i="1"/>
  <c r="BT538" i="1"/>
  <c r="BS538" i="1"/>
  <c r="BR538" i="1"/>
  <c r="BQ538" i="1"/>
  <c r="BP538" i="1"/>
  <c r="BO538" i="1"/>
  <c r="BN538" i="1"/>
  <c r="BZ537" i="1"/>
  <c r="BY537" i="1"/>
  <c r="BX537" i="1"/>
  <c r="BW537" i="1"/>
  <c r="BV537" i="1"/>
  <c r="BU537" i="1"/>
  <c r="BT537" i="1"/>
  <c r="BS537" i="1"/>
  <c r="BR537" i="1"/>
  <c r="BQ537" i="1"/>
  <c r="BP537" i="1"/>
  <c r="BO537" i="1"/>
  <c r="BN537" i="1"/>
  <c r="BZ536" i="1"/>
  <c r="BY536" i="1"/>
  <c r="BX536" i="1"/>
  <c r="BW536" i="1"/>
  <c r="BV536" i="1"/>
  <c r="BU536" i="1"/>
  <c r="BT536" i="1"/>
  <c r="BS536" i="1"/>
  <c r="BR536" i="1"/>
  <c r="BQ536" i="1"/>
  <c r="BP536" i="1"/>
  <c r="BO536" i="1"/>
  <c r="BN536" i="1"/>
  <c r="BZ535" i="1"/>
  <c r="BY535" i="1"/>
  <c r="BX535" i="1"/>
  <c r="BW535" i="1"/>
  <c r="BV535" i="1"/>
  <c r="BU535" i="1"/>
  <c r="BT535" i="1"/>
  <c r="BS535" i="1"/>
  <c r="BR535" i="1"/>
  <c r="BQ535" i="1"/>
  <c r="BP535" i="1"/>
  <c r="BO535" i="1"/>
  <c r="BN535" i="1"/>
  <c r="BZ534" i="1"/>
  <c r="BY534" i="1"/>
  <c r="BX534" i="1"/>
  <c r="BW534" i="1"/>
  <c r="BV534" i="1"/>
  <c r="BU534" i="1"/>
  <c r="BT534" i="1"/>
  <c r="BS534" i="1"/>
  <c r="BR534" i="1"/>
  <c r="BQ534" i="1"/>
  <c r="BP534" i="1"/>
  <c r="BO534" i="1"/>
  <c r="BN534" i="1"/>
  <c r="BZ533" i="1"/>
  <c r="BY533" i="1"/>
  <c r="BX533" i="1"/>
  <c r="BW533" i="1"/>
  <c r="BV533" i="1"/>
  <c r="BU533" i="1"/>
  <c r="BT533" i="1"/>
  <c r="BS533" i="1"/>
  <c r="BR533" i="1"/>
  <c r="BQ533" i="1"/>
  <c r="BP533" i="1"/>
  <c r="BO533" i="1"/>
  <c r="BN533" i="1"/>
  <c r="BZ532" i="1"/>
  <c r="BY532" i="1"/>
  <c r="BX532" i="1"/>
  <c r="BW532" i="1"/>
  <c r="BV532" i="1"/>
  <c r="BU532" i="1"/>
  <c r="BT532" i="1"/>
  <c r="BS532" i="1"/>
  <c r="BR532" i="1"/>
  <c r="BQ532" i="1"/>
  <c r="BP532" i="1"/>
  <c r="BO532" i="1"/>
  <c r="BN532" i="1"/>
  <c r="BZ531" i="1"/>
  <c r="BY531" i="1"/>
  <c r="BX531" i="1"/>
  <c r="BW531" i="1"/>
  <c r="BV531" i="1"/>
  <c r="BU531" i="1"/>
  <c r="BT531" i="1"/>
  <c r="BS531" i="1"/>
  <c r="BR531" i="1"/>
  <c r="BQ531" i="1"/>
  <c r="BP531" i="1"/>
  <c r="BO531" i="1"/>
  <c r="BN531" i="1"/>
  <c r="BZ530" i="1"/>
  <c r="BY530" i="1"/>
  <c r="BX530" i="1"/>
  <c r="BW530" i="1"/>
  <c r="BV530" i="1"/>
  <c r="BU530" i="1"/>
  <c r="BT530" i="1"/>
  <c r="BS530" i="1"/>
  <c r="BR530" i="1"/>
  <c r="BQ530" i="1"/>
  <c r="BP530" i="1"/>
  <c r="BO530" i="1"/>
  <c r="BN530" i="1"/>
  <c r="BZ529" i="1"/>
  <c r="BY529" i="1"/>
  <c r="BX529" i="1"/>
  <c r="BW529" i="1"/>
  <c r="BV529" i="1"/>
  <c r="BU529" i="1"/>
  <c r="BT529" i="1"/>
  <c r="BS529" i="1"/>
  <c r="BR529" i="1"/>
  <c r="BQ529" i="1"/>
  <c r="BP529" i="1"/>
  <c r="BO529" i="1"/>
  <c r="BN529" i="1"/>
  <c r="BZ528" i="1"/>
  <c r="BY528" i="1"/>
  <c r="BX528" i="1"/>
  <c r="BW528" i="1"/>
  <c r="BV528" i="1"/>
  <c r="BU528" i="1"/>
  <c r="BT528" i="1"/>
  <c r="BS528" i="1"/>
  <c r="BR528" i="1"/>
  <c r="BQ528" i="1"/>
  <c r="BP528" i="1"/>
  <c r="BO528" i="1"/>
  <c r="BN528" i="1"/>
  <c r="BZ527" i="1"/>
  <c r="BY527" i="1"/>
  <c r="BX527" i="1"/>
  <c r="BW527" i="1"/>
  <c r="BV527" i="1"/>
  <c r="BU527" i="1"/>
  <c r="BT527" i="1"/>
  <c r="BS527" i="1"/>
  <c r="BR527" i="1"/>
  <c r="BQ527" i="1"/>
  <c r="BP527" i="1"/>
  <c r="BO527" i="1"/>
  <c r="BN527" i="1"/>
  <c r="BZ526" i="1"/>
  <c r="BY526" i="1"/>
  <c r="BX526" i="1"/>
  <c r="BW526" i="1"/>
  <c r="BV526" i="1"/>
  <c r="BU526" i="1"/>
  <c r="BT526" i="1"/>
  <c r="BS526" i="1"/>
  <c r="BR526" i="1"/>
  <c r="BQ526" i="1"/>
  <c r="BP526" i="1"/>
  <c r="BO526" i="1"/>
  <c r="BN526" i="1"/>
  <c r="BZ525" i="1"/>
  <c r="BY525" i="1"/>
  <c r="BX525" i="1"/>
  <c r="BW525" i="1"/>
  <c r="BV525" i="1"/>
  <c r="BU525" i="1"/>
  <c r="BT525" i="1"/>
  <c r="BS525" i="1"/>
  <c r="BR525" i="1"/>
  <c r="BQ525" i="1"/>
  <c r="BP525" i="1"/>
  <c r="BO525" i="1"/>
  <c r="BN525" i="1"/>
  <c r="BZ524" i="1"/>
  <c r="BY524" i="1"/>
  <c r="BX524" i="1"/>
  <c r="BW524" i="1"/>
  <c r="BV524" i="1"/>
  <c r="BU524" i="1"/>
  <c r="BT524" i="1"/>
  <c r="BS524" i="1"/>
  <c r="BR524" i="1"/>
  <c r="BQ524" i="1"/>
  <c r="BP524" i="1"/>
  <c r="BO524" i="1"/>
  <c r="BN524" i="1"/>
  <c r="BZ523" i="1"/>
  <c r="BY523" i="1"/>
  <c r="BX523" i="1"/>
  <c r="BW523" i="1"/>
  <c r="BV523" i="1"/>
  <c r="BU523" i="1"/>
  <c r="BT523" i="1"/>
  <c r="BS523" i="1"/>
  <c r="BR523" i="1"/>
  <c r="BQ523" i="1"/>
  <c r="BP523" i="1"/>
  <c r="BO523" i="1"/>
  <c r="BN523" i="1"/>
  <c r="BZ522" i="1"/>
  <c r="BY522" i="1"/>
  <c r="BX522" i="1"/>
  <c r="BW522" i="1"/>
  <c r="BV522" i="1"/>
  <c r="BU522" i="1"/>
  <c r="BT522" i="1"/>
  <c r="BS522" i="1"/>
  <c r="BR522" i="1"/>
  <c r="BQ522" i="1"/>
  <c r="BP522" i="1"/>
  <c r="BO522" i="1"/>
  <c r="BN522" i="1"/>
  <c r="BZ521" i="1"/>
  <c r="BY521" i="1"/>
  <c r="BX521" i="1"/>
  <c r="BW521" i="1"/>
  <c r="BV521" i="1"/>
  <c r="BU521" i="1"/>
  <c r="BT521" i="1"/>
  <c r="BS521" i="1"/>
  <c r="BR521" i="1"/>
  <c r="BQ521" i="1"/>
  <c r="BP521" i="1"/>
  <c r="BO521" i="1"/>
  <c r="BN521" i="1"/>
  <c r="BZ520" i="1"/>
  <c r="BY520" i="1"/>
  <c r="BX520" i="1"/>
  <c r="BW520" i="1"/>
  <c r="BV520" i="1"/>
  <c r="BU520" i="1"/>
  <c r="BT520" i="1"/>
  <c r="BS520" i="1"/>
  <c r="BR520" i="1"/>
  <c r="BQ520" i="1"/>
  <c r="BP520" i="1"/>
  <c r="BO520" i="1"/>
  <c r="BN520" i="1"/>
  <c r="BZ519" i="1"/>
  <c r="BY519" i="1"/>
  <c r="BX519" i="1"/>
  <c r="BW519" i="1"/>
  <c r="BV519" i="1"/>
  <c r="BU519" i="1"/>
  <c r="BT519" i="1"/>
  <c r="BS519" i="1"/>
  <c r="BR519" i="1"/>
  <c r="BQ519" i="1"/>
  <c r="BP519" i="1"/>
  <c r="BO519" i="1"/>
  <c r="BN519" i="1"/>
  <c r="BZ518" i="1"/>
  <c r="BY518" i="1"/>
  <c r="BX518" i="1"/>
  <c r="BW518" i="1"/>
  <c r="BV518" i="1"/>
  <c r="BU518" i="1"/>
  <c r="BT518" i="1"/>
  <c r="BS518" i="1"/>
  <c r="BR518" i="1"/>
  <c r="BQ518" i="1"/>
  <c r="BP518" i="1"/>
  <c r="BO518" i="1"/>
  <c r="BN518" i="1"/>
  <c r="BZ517" i="1"/>
  <c r="BY517" i="1"/>
  <c r="BX517" i="1"/>
  <c r="BW517" i="1"/>
  <c r="BV517" i="1"/>
  <c r="BU517" i="1"/>
  <c r="BT517" i="1"/>
  <c r="BS517" i="1"/>
  <c r="BR517" i="1"/>
  <c r="BQ517" i="1"/>
  <c r="BP517" i="1"/>
  <c r="BO517" i="1"/>
  <c r="BN517" i="1"/>
  <c r="BZ516" i="1"/>
  <c r="BY516" i="1"/>
  <c r="BX516" i="1"/>
  <c r="BW516" i="1"/>
  <c r="BV516" i="1"/>
  <c r="BU516" i="1"/>
  <c r="BT516" i="1"/>
  <c r="BS516" i="1"/>
  <c r="BR516" i="1"/>
  <c r="BQ516" i="1"/>
  <c r="BP516" i="1"/>
  <c r="BO516" i="1"/>
  <c r="BN516" i="1"/>
  <c r="BZ515" i="1"/>
  <c r="BY515" i="1"/>
  <c r="BX515" i="1"/>
  <c r="BW515" i="1"/>
  <c r="BV515" i="1"/>
  <c r="BU515" i="1"/>
  <c r="BT515" i="1"/>
  <c r="BS515" i="1"/>
  <c r="BR515" i="1"/>
  <c r="BQ515" i="1"/>
  <c r="BP515" i="1"/>
  <c r="BO515" i="1"/>
  <c r="BN515" i="1"/>
  <c r="BZ514" i="1"/>
  <c r="BY514" i="1"/>
  <c r="BX514" i="1"/>
  <c r="BW514" i="1"/>
  <c r="BV514" i="1"/>
  <c r="BU514" i="1"/>
  <c r="BT514" i="1"/>
  <c r="BS514" i="1"/>
  <c r="BR514" i="1"/>
  <c r="BQ514" i="1"/>
  <c r="BP514" i="1"/>
  <c r="BO514" i="1"/>
  <c r="BN514" i="1"/>
  <c r="BZ513" i="1"/>
  <c r="BY513" i="1"/>
  <c r="BX513" i="1"/>
  <c r="BW513" i="1"/>
  <c r="BV513" i="1"/>
  <c r="BU513" i="1"/>
  <c r="BT513" i="1"/>
  <c r="BS513" i="1"/>
  <c r="BR513" i="1"/>
  <c r="BQ513" i="1"/>
  <c r="BP513" i="1"/>
  <c r="BO513" i="1"/>
  <c r="BN513" i="1"/>
  <c r="BZ512" i="1"/>
  <c r="BY512" i="1"/>
  <c r="BX512" i="1"/>
  <c r="BW512" i="1"/>
  <c r="BV512" i="1"/>
  <c r="BU512" i="1"/>
  <c r="BT512" i="1"/>
  <c r="BS512" i="1"/>
  <c r="BR512" i="1"/>
  <c r="BQ512" i="1"/>
  <c r="BP512" i="1"/>
  <c r="BO512" i="1"/>
  <c r="BN512" i="1"/>
  <c r="BZ511" i="1"/>
  <c r="BY511" i="1"/>
  <c r="BX511" i="1"/>
  <c r="BW511" i="1"/>
  <c r="BV511" i="1"/>
  <c r="BU511" i="1"/>
  <c r="BT511" i="1"/>
  <c r="BS511" i="1"/>
  <c r="BR511" i="1"/>
  <c r="BQ511" i="1"/>
  <c r="BP511" i="1"/>
  <c r="BO511" i="1"/>
  <c r="BN511" i="1"/>
  <c r="BZ510" i="1"/>
  <c r="BY510" i="1"/>
  <c r="BX510" i="1"/>
  <c r="BW510" i="1"/>
  <c r="BV510" i="1"/>
  <c r="BU510" i="1"/>
  <c r="BT510" i="1"/>
  <c r="BS510" i="1"/>
  <c r="BR510" i="1"/>
  <c r="BQ510" i="1"/>
  <c r="BP510" i="1"/>
  <c r="BO510" i="1"/>
  <c r="BN510" i="1"/>
  <c r="BZ509" i="1"/>
  <c r="BY509" i="1"/>
  <c r="BX509" i="1"/>
  <c r="BW509" i="1"/>
  <c r="BV509" i="1"/>
  <c r="BU509" i="1"/>
  <c r="BT509" i="1"/>
  <c r="BS509" i="1"/>
  <c r="BR509" i="1"/>
  <c r="BQ509" i="1"/>
  <c r="BP509" i="1"/>
  <c r="BO509" i="1"/>
  <c r="BN509" i="1"/>
  <c r="BZ508" i="1"/>
  <c r="BY508" i="1"/>
  <c r="BX508" i="1"/>
  <c r="BW508" i="1"/>
  <c r="BV508" i="1"/>
  <c r="BU508" i="1"/>
  <c r="BT508" i="1"/>
  <c r="BS508" i="1"/>
  <c r="BR508" i="1"/>
  <c r="BQ508" i="1"/>
  <c r="BP508" i="1"/>
  <c r="BO508" i="1"/>
  <c r="BN508" i="1"/>
  <c r="BZ507" i="1"/>
  <c r="BY507" i="1"/>
  <c r="BX507" i="1"/>
  <c r="BW507" i="1"/>
  <c r="BV507" i="1"/>
  <c r="BU507" i="1"/>
  <c r="BT507" i="1"/>
  <c r="BS507" i="1"/>
  <c r="BR507" i="1"/>
  <c r="BQ507" i="1"/>
  <c r="BP507" i="1"/>
  <c r="BO507" i="1"/>
  <c r="BN507" i="1"/>
  <c r="BZ506" i="1"/>
  <c r="BY506" i="1"/>
  <c r="BX506" i="1"/>
  <c r="BW506" i="1"/>
  <c r="BV506" i="1"/>
  <c r="BU506" i="1"/>
  <c r="BT506" i="1"/>
  <c r="BS506" i="1"/>
  <c r="BR506" i="1"/>
  <c r="BQ506" i="1"/>
  <c r="BP506" i="1"/>
  <c r="BO506" i="1"/>
  <c r="BN506" i="1"/>
  <c r="BZ505" i="1"/>
  <c r="BY505" i="1"/>
  <c r="BX505" i="1"/>
  <c r="BW505" i="1"/>
  <c r="BV505" i="1"/>
  <c r="BU505" i="1"/>
  <c r="BT505" i="1"/>
  <c r="BS505" i="1"/>
  <c r="BR505" i="1"/>
  <c r="BQ505" i="1"/>
  <c r="BP505" i="1"/>
  <c r="BO505" i="1"/>
  <c r="BN505" i="1"/>
  <c r="BZ504" i="1"/>
  <c r="BY504" i="1"/>
  <c r="BX504" i="1"/>
  <c r="BW504" i="1"/>
  <c r="BV504" i="1"/>
  <c r="BU504" i="1"/>
  <c r="BT504" i="1"/>
  <c r="BS504" i="1"/>
  <c r="BR504" i="1"/>
  <c r="BQ504" i="1"/>
  <c r="BP504" i="1"/>
  <c r="BO504" i="1"/>
  <c r="BN504" i="1"/>
  <c r="BZ503" i="1"/>
  <c r="BY503" i="1"/>
  <c r="BX503" i="1"/>
  <c r="BW503" i="1"/>
  <c r="BV503" i="1"/>
  <c r="BU503" i="1"/>
  <c r="BT503" i="1"/>
  <c r="BS503" i="1"/>
  <c r="BR503" i="1"/>
  <c r="BQ503" i="1"/>
  <c r="BP503" i="1"/>
  <c r="BO503" i="1"/>
  <c r="BN503" i="1"/>
  <c r="BZ502" i="1"/>
  <c r="BY502" i="1"/>
  <c r="BX502" i="1"/>
  <c r="BW502" i="1"/>
  <c r="BV502" i="1"/>
  <c r="BU502" i="1"/>
  <c r="BT502" i="1"/>
  <c r="BS502" i="1"/>
  <c r="BR502" i="1"/>
  <c r="BQ502" i="1"/>
  <c r="BP502" i="1"/>
  <c r="BO502" i="1"/>
  <c r="BN502" i="1"/>
  <c r="BZ501" i="1"/>
  <c r="BY501" i="1"/>
  <c r="BX501" i="1"/>
  <c r="BW501" i="1"/>
  <c r="BV501" i="1"/>
  <c r="BU501" i="1"/>
  <c r="BT501" i="1"/>
  <c r="BS501" i="1"/>
  <c r="BR501" i="1"/>
  <c r="BQ501" i="1"/>
  <c r="BP501" i="1"/>
  <c r="BO501" i="1"/>
  <c r="BN501" i="1"/>
  <c r="BZ500" i="1"/>
  <c r="BY500" i="1"/>
  <c r="BX500" i="1"/>
  <c r="BW500" i="1"/>
  <c r="BV500" i="1"/>
  <c r="BU500" i="1"/>
  <c r="BT500" i="1"/>
  <c r="BS500" i="1"/>
  <c r="BR500" i="1"/>
  <c r="BQ500" i="1"/>
  <c r="BP500" i="1"/>
  <c r="BO500" i="1"/>
  <c r="BN500" i="1"/>
  <c r="BZ499" i="1"/>
  <c r="BY499" i="1"/>
  <c r="BX499" i="1"/>
  <c r="BW499" i="1"/>
  <c r="BV499" i="1"/>
  <c r="BU499" i="1"/>
  <c r="BT499" i="1"/>
  <c r="BS499" i="1"/>
  <c r="BR499" i="1"/>
  <c r="BQ499" i="1"/>
  <c r="BP499" i="1"/>
  <c r="BO499" i="1"/>
  <c r="BN499" i="1"/>
  <c r="BZ498" i="1"/>
  <c r="BY498" i="1"/>
  <c r="BX498" i="1"/>
  <c r="BW498" i="1"/>
  <c r="BV498" i="1"/>
  <c r="BU498" i="1"/>
  <c r="BT498" i="1"/>
  <c r="BS498" i="1"/>
  <c r="BR498" i="1"/>
  <c r="BQ498" i="1"/>
  <c r="BP498" i="1"/>
  <c r="BO498" i="1"/>
  <c r="BN498" i="1"/>
  <c r="BZ497" i="1"/>
  <c r="BY497" i="1"/>
  <c r="BX497" i="1"/>
  <c r="BW497" i="1"/>
  <c r="BV497" i="1"/>
  <c r="BU497" i="1"/>
  <c r="BT497" i="1"/>
  <c r="BS497" i="1"/>
  <c r="BR497" i="1"/>
  <c r="BQ497" i="1"/>
  <c r="BP497" i="1"/>
  <c r="BO497" i="1"/>
  <c r="BN497" i="1"/>
  <c r="BZ496" i="1"/>
  <c r="BY496" i="1"/>
  <c r="BX496" i="1"/>
  <c r="BW496" i="1"/>
  <c r="BV496" i="1"/>
  <c r="BU496" i="1"/>
  <c r="BT496" i="1"/>
  <c r="BS496" i="1"/>
  <c r="BR496" i="1"/>
  <c r="BQ496" i="1"/>
  <c r="BP496" i="1"/>
  <c r="BO496" i="1"/>
  <c r="BN496" i="1"/>
  <c r="BZ495" i="1"/>
  <c r="BY495" i="1"/>
  <c r="BX495" i="1"/>
  <c r="BW495" i="1"/>
  <c r="BV495" i="1"/>
  <c r="BU495" i="1"/>
  <c r="BT495" i="1"/>
  <c r="BS495" i="1"/>
  <c r="BR495" i="1"/>
  <c r="BQ495" i="1"/>
  <c r="BP495" i="1"/>
  <c r="BO495" i="1"/>
  <c r="BN495" i="1"/>
  <c r="BZ494" i="1"/>
  <c r="BY494" i="1"/>
  <c r="BX494" i="1"/>
  <c r="BW494" i="1"/>
  <c r="BV494" i="1"/>
  <c r="BU494" i="1"/>
  <c r="BT494" i="1"/>
  <c r="BS494" i="1"/>
  <c r="BR494" i="1"/>
  <c r="BQ494" i="1"/>
  <c r="BP494" i="1"/>
  <c r="BO494" i="1"/>
  <c r="BN494" i="1"/>
  <c r="BZ493" i="1"/>
  <c r="BY493" i="1"/>
  <c r="BX493" i="1"/>
  <c r="BW493" i="1"/>
  <c r="BV493" i="1"/>
  <c r="BU493" i="1"/>
  <c r="BT493" i="1"/>
  <c r="BS493" i="1"/>
  <c r="BR493" i="1"/>
  <c r="BQ493" i="1"/>
  <c r="BP493" i="1"/>
  <c r="BO493" i="1"/>
  <c r="BN493" i="1"/>
  <c r="BZ492" i="1"/>
  <c r="BY492" i="1"/>
  <c r="BX492" i="1"/>
  <c r="BW492" i="1"/>
  <c r="BV492" i="1"/>
  <c r="BU492" i="1"/>
  <c r="BT492" i="1"/>
  <c r="BS492" i="1"/>
  <c r="BR492" i="1"/>
  <c r="BQ492" i="1"/>
  <c r="BP492" i="1"/>
  <c r="BO492" i="1"/>
  <c r="BN492" i="1"/>
  <c r="BZ491" i="1"/>
  <c r="BY491" i="1"/>
  <c r="BX491" i="1"/>
  <c r="BW491" i="1"/>
  <c r="BV491" i="1"/>
  <c r="BU491" i="1"/>
  <c r="BT491" i="1"/>
  <c r="BS491" i="1"/>
  <c r="BR491" i="1"/>
  <c r="BQ491" i="1"/>
  <c r="BP491" i="1"/>
  <c r="BO491" i="1"/>
  <c r="BN491" i="1"/>
  <c r="BZ490" i="1"/>
  <c r="BY490" i="1"/>
  <c r="BX490" i="1"/>
  <c r="BW490" i="1"/>
  <c r="BV490" i="1"/>
  <c r="BU490" i="1"/>
  <c r="BT490" i="1"/>
  <c r="BS490" i="1"/>
  <c r="BR490" i="1"/>
  <c r="BQ490" i="1"/>
  <c r="BP490" i="1"/>
  <c r="BO490" i="1"/>
  <c r="BN490" i="1"/>
  <c r="BZ489" i="1"/>
  <c r="BY489" i="1"/>
  <c r="BX489" i="1"/>
  <c r="BW489" i="1"/>
  <c r="BV489" i="1"/>
  <c r="BU489" i="1"/>
  <c r="BT489" i="1"/>
  <c r="BS489" i="1"/>
  <c r="BR489" i="1"/>
  <c r="BQ489" i="1"/>
  <c r="BP489" i="1"/>
  <c r="BO489" i="1"/>
  <c r="BN489" i="1"/>
  <c r="BZ488" i="1"/>
  <c r="BY488" i="1"/>
  <c r="BX488" i="1"/>
  <c r="BW488" i="1"/>
  <c r="BV488" i="1"/>
  <c r="BU488" i="1"/>
  <c r="BT488" i="1"/>
  <c r="BS488" i="1"/>
  <c r="BR488" i="1"/>
  <c r="BQ488" i="1"/>
  <c r="BP488" i="1"/>
  <c r="BO488" i="1"/>
  <c r="BN488" i="1"/>
  <c r="BZ487" i="1"/>
  <c r="BY487" i="1"/>
  <c r="BX487" i="1"/>
  <c r="BW487" i="1"/>
  <c r="BV487" i="1"/>
  <c r="BU487" i="1"/>
  <c r="BT487" i="1"/>
  <c r="BS487" i="1"/>
  <c r="BR487" i="1"/>
  <c r="BQ487" i="1"/>
  <c r="BP487" i="1"/>
  <c r="BO487" i="1"/>
  <c r="BN487" i="1"/>
  <c r="BZ486" i="1"/>
  <c r="BY486" i="1"/>
  <c r="BX486" i="1"/>
  <c r="BW486" i="1"/>
  <c r="BV486" i="1"/>
  <c r="BU486" i="1"/>
  <c r="BT486" i="1"/>
  <c r="BS486" i="1"/>
  <c r="BR486" i="1"/>
  <c r="BQ486" i="1"/>
  <c r="BP486" i="1"/>
  <c r="BO486" i="1"/>
  <c r="BN486" i="1"/>
  <c r="BZ485" i="1"/>
  <c r="BY485" i="1"/>
  <c r="BX485" i="1"/>
  <c r="BW485" i="1"/>
  <c r="BV485" i="1"/>
  <c r="BU485" i="1"/>
  <c r="BT485" i="1"/>
  <c r="BS485" i="1"/>
  <c r="BR485" i="1"/>
  <c r="BQ485" i="1"/>
  <c r="BP485" i="1"/>
  <c r="BO485" i="1"/>
  <c r="BN485" i="1"/>
  <c r="BZ484" i="1"/>
  <c r="BY484" i="1"/>
  <c r="BX484" i="1"/>
  <c r="BW484" i="1"/>
  <c r="BV484" i="1"/>
  <c r="BU484" i="1"/>
  <c r="BT484" i="1"/>
  <c r="BS484" i="1"/>
  <c r="BR484" i="1"/>
  <c r="BQ484" i="1"/>
  <c r="BP484" i="1"/>
  <c r="BO484" i="1"/>
  <c r="BN484" i="1"/>
  <c r="BZ483" i="1"/>
  <c r="BY483" i="1"/>
  <c r="BX483" i="1"/>
  <c r="BW483" i="1"/>
  <c r="BV483" i="1"/>
  <c r="BU483" i="1"/>
  <c r="BT483" i="1"/>
  <c r="BS483" i="1"/>
  <c r="BR483" i="1"/>
  <c r="BQ483" i="1"/>
  <c r="BP483" i="1"/>
  <c r="BO483" i="1"/>
  <c r="BN483" i="1"/>
  <c r="BZ482" i="1"/>
  <c r="BY482" i="1"/>
  <c r="BX482" i="1"/>
  <c r="BW482" i="1"/>
  <c r="BV482" i="1"/>
  <c r="BU482" i="1"/>
  <c r="BT482" i="1"/>
  <c r="BS482" i="1"/>
  <c r="BR482" i="1"/>
  <c r="BQ482" i="1"/>
  <c r="BP482" i="1"/>
  <c r="BO482" i="1"/>
  <c r="BN482" i="1"/>
  <c r="BZ481" i="1"/>
  <c r="BY481" i="1"/>
  <c r="BX481" i="1"/>
  <c r="BW481" i="1"/>
  <c r="BV481" i="1"/>
  <c r="BU481" i="1"/>
  <c r="BT481" i="1"/>
  <c r="BS481" i="1"/>
  <c r="BR481" i="1"/>
  <c r="BQ481" i="1"/>
  <c r="BP481" i="1"/>
  <c r="BO481" i="1"/>
  <c r="BN481" i="1"/>
  <c r="BZ480" i="1"/>
  <c r="BY480" i="1"/>
  <c r="BX480" i="1"/>
  <c r="BW480" i="1"/>
  <c r="BV480" i="1"/>
  <c r="BU480" i="1"/>
  <c r="BT480" i="1"/>
  <c r="BS480" i="1"/>
  <c r="BR480" i="1"/>
  <c r="BQ480" i="1"/>
  <c r="BP480" i="1"/>
  <c r="BO480" i="1"/>
  <c r="BN480" i="1"/>
  <c r="BZ479" i="1"/>
  <c r="BY479" i="1"/>
  <c r="BX479" i="1"/>
  <c r="BW479" i="1"/>
  <c r="BV479" i="1"/>
  <c r="BU479" i="1"/>
  <c r="BT479" i="1"/>
  <c r="BS479" i="1"/>
  <c r="BR479" i="1"/>
  <c r="BQ479" i="1"/>
  <c r="BP479" i="1"/>
  <c r="BO479" i="1"/>
  <c r="BN479" i="1"/>
  <c r="BZ478" i="1"/>
  <c r="BY478" i="1"/>
  <c r="BX478" i="1"/>
  <c r="BW478" i="1"/>
  <c r="BV478" i="1"/>
  <c r="BU478" i="1"/>
  <c r="BT478" i="1"/>
  <c r="BS478" i="1"/>
  <c r="BR478" i="1"/>
  <c r="BQ478" i="1"/>
  <c r="BP478" i="1"/>
  <c r="BO478" i="1"/>
  <c r="BN478" i="1"/>
  <c r="BZ477" i="1"/>
  <c r="BY477" i="1"/>
  <c r="BX477" i="1"/>
  <c r="BW477" i="1"/>
  <c r="BV477" i="1"/>
  <c r="BU477" i="1"/>
  <c r="BT477" i="1"/>
  <c r="BS477" i="1"/>
  <c r="BR477" i="1"/>
  <c r="BQ477" i="1"/>
  <c r="BP477" i="1"/>
  <c r="BO477" i="1"/>
  <c r="BN477" i="1"/>
  <c r="BZ476" i="1"/>
  <c r="BY476" i="1"/>
  <c r="BX476" i="1"/>
  <c r="BW476" i="1"/>
  <c r="BV476" i="1"/>
  <c r="BU476" i="1"/>
  <c r="BT476" i="1"/>
  <c r="BS476" i="1"/>
  <c r="BR476" i="1"/>
  <c r="BQ476" i="1"/>
  <c r="BP476" i="1"/>
  <c r="BO476" i="1"/>
  <c r="BN476" i="1"/>
  <c r="BZ475" i="1"/>
  <c r="BY475" i="1"/>
  <c r="BX475" i="1"/>
  <c r="BW475" i="1"/>
  <c r="BV475" i="1"/>
  <c r="BU475" i="1"/>
  <c r="BT475" i="1"/>
  <c r="BS475" i="1"/>
  <c r="BR475" i="1"/>
  <c r="BQ475" i="1"/>
  <c r="BP475" i="1"/>
  <c r="BO475" i="1"/>
  <c r="BN475" i="1"/>
  <c r="BZ474" i="1"/>
  <c r="BY474" i="1"/>
  <c r="BX474" i="1"/>
  <c r="BW474" i="1"/>
  <c r="BV474" i="1"/>
  <c r="BU474" i="1"/>
  <c r="BT474" i="1"/>
  <c r="BS474" i="1"/>
  <c r="BR474" i="1"/>
  <c r="BQ474" i="1"/>
  <c r="BP474" i="1"/>
  <c r="BO474" i="1"/>
  <c r="BN474" i="1"/>
  <c r="BZ473" i="1"/>
  <c r="BY473" i="1"/>
  <c r="BX473" i="1"/>
  <c r="BW473" i="1"/>
  <c r="BV473" i="1"/>
  <c r="BU473" i="1"/>
  <c r="BT473" i="1"/>
  <c r="BS473" i="1"/>
  <c r="BR473" i="1"/>
  <c r="BQ473" i="1"/>
  <c r="BP473" i="1"/>
  <c r="BO473" i="1"/>
  <c r="BN473" i="1"/>
  <c r="BZ472" i="1"/>
  <c r="BY472" i="1"/>
  <c r="BX472" i="1"/>
  <c r="BW472" i="1"/>
  <c r="BV472" i="1"/>
  <c r="BU472" i="1"/>
  <c r="BT472" i="1"/>
  <c r="BS472" i="1"/>
  <c r="BR472" i="1"/>
  <c r="BQ472" i="1"/>
  <c r="BP472" i="1"/>
  <c r="BO472" i="1"/>
  <c r="BN472" i="1"/>
  <c r="BZ471" i="1"/>
  <c r="BY471" i="1"/>
  <c r="BX471" i="1"/>
  <c r="BW471" i="1"/>
  <c r="BV471" i="1"/>
  <c r="BU471" i="1"/>
  <c r="BT471" i="1"/>
  <c r="BS471" i="1"/>
  <c r="BR471" i="1"/>
  <c r="BQ471" i="1"/>
  <c r="BP471" i="1"/>
  <c r="BO471" i="1"/>
  <c r="BN471" i="1"/>
  <c r="BZ470" i="1"/>
  <c r="BY470" i="1"/>
  <c r="BX470" i="1"/>
  <c r="BW470" i="1"/>
  <c r="BV470" i="1"/>
  <c r="BU470" i="1"/>
  <c r="BT470" i="1"/>
  <c r="BS470" i="1"/>
  <c r="BR470" i="1"/>
  <c r="BQ470" i="1"/>
  <c r="BP470" i="1"/>
  <c r="BO470" i="1"/>
  <c r="BN470" i="1"/>
  <c r="BZ469" i="1"/>
  <c r="BY469" i="1"/>
  <c r="BX469" i="1"/>
  <c r="BW469" i="1"/>
  <c r="BV469" i="1"/>
  <c r="BU469" i="1"/>
  <c r="BT469" i="1"/>
  <c r="BS469" i="1"/>
  <c r="BR469" i="1"/>
  <c r="BQ469" i="1"/>
  <c r="BP469" i="1"/>
  <c r="BO469" i="1"/>
  <c r="BN469" i="1"/>
  <c r="BZ468" i="1"/>
  <c r="BY468" i="1"/>
  <c r="BX468" i="1"/>
  <c r="BW468" i="1"/>
  <c r="BV468" i="1"/>
  <c r="BU468" i="1"/>
  <c r="BT468" i="1"/>
  <c r="BS468" i="1"/>
  <c r="BR468" i="1"/>
  <c r="BQ468" i="1"/>
  <c r="BP468" i="1"/>
  <c r="BO468" i="1"/>
  <c r="BN468" i="1"/>
  <c r="BZ467" i="1"/>
  <c r="BY467" i="1"/>
  <c r="BX467" i="1"/>
  <c r="BW467" i="1"/>
  <c r="BV467" i="1"/>
  <c r="BU467" i="1"/>
  <c r="BT467" i="1"/>
  <c r="BS467" i="1"/>
  <c r="BR467" i="1"/>
  <c r="BQ467" i="1"/>
  <c r="BP467" i="1"/>
  <c r="BO467" i="1"/>
  <c r="BN467" i="1"/>
  <c r="BZ466" i="1"/>
  <c r="BY466" i="1"/>
  <c r="BX466" i="1"/>
  <c r="BW466" i="1"/>
  <c r="BV466" i="1"/>
  <c r="BU466" i="1"/>
  <c r="BT466" i="1"/>
  <c r="BS466" i="1"/>
  <c r="BR466" i="1"/>
  <c r="BQ466" i="1"/>
  <c r="BP466" i="1"/>
  <c r="BO466" i="1"/>
  <c r="BN466" i="1"/>
  <c r="BZ465" i="1"/>
  <c r="BY465" i="1"/>
  <c r="BX465" i="1"/>
  <c r="BW465" i="1"/>
  <c r="BV465" i="1"/>
  <c r="BU465" i="1"/>
  <c r="BT465" i="1"/>
  <c r="BS465" i="1"/>
  <c r="BR465" i="1"/>
  <c r="BQ465" i="1"/>
  <c r="BP465" i="1"/>
  <c r="BO465" i="1"/>
  <c r="BN465" i="1"/>
  <c r="BZ464" i="1"/>
  <c r="BY464" i="1"/>
  <c r="BX464" i="1"/>
  <c r="BW464" i="1"/>
  <c r="BV464" i="1"/>
  <c r="BU464" i="1"/>
  <c r="BT464" i="1"/>
  <c r="BS464" i="1"/>
  <c r="BR464" i="1"/>
  <c r="BQ464" i="1"/>
  <c r="BP464" i="1"/>
  <c r="BO464" i="1"/>
  <c r="BN464" i="1"/>
  <c r="BZ463" i="1"/>
  <c r="BY463" i="1"/>
  <c r="BX463" i="1"/>
  <c r="BW463" i="1"/>
  <c r="BV463" i="1"/>
  <c r="BU463" i="1"/>
  <c r="BT463" i="1"/>
  <c r="BS463" i="1"/>
  <c r="BR463" i="1"/>
  <c r="BQ463" i="1"/>
  <c r="BP463" i="1"/>
  <c r="BO463" i="1"/>
  <c r="BN463" i="1"/>
  <c r="BZ462" i="1"/>
  <c r="BY462" i="1"/>
  <c r="BX462" i="1"/>
  <c r="BW462" i="1"/>
  <c r="BV462" i="1"/>
  <c r="BU462" i="1"/>
  <c r="BT462" i="1"/>
  <c r="BS462" i="1"/>
  <c r="BR462" i="1"/>
  <c r="BQ462" i="1"/>
  <c r="BP462" i="1"/>
  <c r="BO462" i="1"/>
  <c r="BN462" i="1"/>
  <c r="BZ461" i="1"/>
  <c r="BY461" i="1"/>
  <c r="BX461" i="1"/>
  <c r="BW461" i="1"/>
  <c r="BV461" i="1"/>
  <c r="BU461" i="1"/>
  <c r="BT461" i="1"/>
  <c r="BS461" i="1"/>
  <c r="BR461" i="1"/>
  <c r="BQ461" i="1"/>
  <c r="BP461" i="1"/>
  <c r="BO461" i="1"/>
  <c r="BN461" i="1"/>
  <c r="BZ460" i="1"/>
  <c r="BY460" i="1"/>
  <c r="BX460" i="1"/>
  <c r="BW460" i="1"/>
  <c r="BV460" i="1"/>
  <c r="BU460" i="1"/>
  <c r="BT460" i="1"/>
  <c r="BS460" i="1"/>
  <c r="BR460" i="1"/>
  <c r="BQ460" i="1"/>
  <c r="BP460" i="1"/>
  <c r="BO460" i="1"/>
  <c r="BN460" i="1"/>
  <c r="BZ459" i="1"/>
  <c r="BY459" i="1"/>
  <c r="BX459" i="1"/>
  <c r="BW459" i="1"/>
  <c r="BV459" i="1"/>
  <c r="BU459" i="1"/>
  <c r="BT459" i="1"/>
  <c r="BS459" i="1"/>
  <c r="BR459" i="1"/>
  <c r="BQ459" i="1"/>
  <c r="BP459" i="1"/>
  <c r="BO459" i="1"/>
  <c r="BN459" i="1"/>
  <c r="BZ458" i="1"/>
  <c r="BY458" i="1"/>
  <c r="BX458" i="1"/>
  <c r="BW458" i="1"/>
  <c r="BV458" i="1"/>
  <c r="BU458" i="1"/>
  <c r="BT458" i="1"/>
  <c r="BS458" i="1"/>
  <c r="BR458" i="1"/>
  <c r="BQ458" i="1"/>
  <c r="BP458" i="1"/>
  <c r="BO458" i="1"/>
  <c r="BN458" i="1"/>
  <c r="BZ457" i="1"/>
  <c r="BY457" i="1"/>
  <c r="BX457" i="1"/>
  <c r="BW457" i="1"/>
  <c r="BV457" i="1"/>
  <c r="BU457" i="1"/>
  <c r="BT457" i="1"/>
  <c r="BS457" i="1"/>
  <c r="BR457" i="1"/>
  <c r="BQ457" i="1"/>
  <c r="BP457" i="1"/>
  <c r="BO457" i="1"/>
  <c r="BN457" i="1"/>
  <c r="BZ456" i="1"/>
  <c r="BY456" i="1"/>
  <c r="BX456" i="1"/>
  <c r="BW456" i="1"/>
  <c r="BV456" i="1"/>
  <c r="BU456" i="1"/>
  <c r="BT456" i="1"/>
  <c r="BS456" i="1"/>
  <c r="BR456" i="1"/>
  <c r="BQ456" i="1"/>
  <c r="BP456" i="1"/>
  <c r="BO456" i="1"/>
  <c r="BN456" i="1"/>
  <c r="BZ455" i="1"/>
  <c r="BY455" i="1"/>
  <c r="BX455" i="1"/>
  <c r="BW455" i="1"/>
  <c r="BV455" i="1"/>
  <c r="BU455" i="1"/>
  <c r="BT455" i="1"/>
  <c r="BS455" i="1"/>
  <c r="BR455" i="1"/>
  <c r="BQ455" i="1"/>
  <c r="BP455" i="1"/>
  <c r="BO455" i="1"/>
  <c r="BN455" i="1"/>
  <c r="BZ454" i="1"/>
  <c r="BY454" i="1"/>
  <c r="BX454" i="1"/>
  <c r="BW454" i="1"/>
  <c r="BV454" i="1"/>
  <c r="BU454" i="1"/>
  <c r="BT454" i="1"/>
  <c r="BS454" i="1"/>
  <c r="BR454" i="1"/>
  <c r="BQ454" i="1"/>
  <c r="BP454" i="1"/>
  <c r="BO454" i="1"/>
  <c r="BN454" i="1"/>
  <c r="BZ453" i="1"/>
  <c r="BY453" i="1"/>
  <c r="BX453" i="1"/>
  <c r="BW453" i="1"/>
  <c r="BV453" i="1"/>
  <c r="BU453" i="1"/>
  <c r="BT453" i="1"/>
  <c r="BS453" i="1"/>
  <c r="BR453" i="1"/>
  <c r="BQ453" i="1"/>
  <c r="BP453" i="1"/>
  <c r="BO453" i="1"/>
  <c r="BN453" i="1"/>
  <c r="BZ452" i="1"/>
  <c r="BY452" i="1"/>
  <c r="BX452" i="1"/>
  <c r="BW452" i="1"/>
  <c r="BV452" i="1"/>
  <c r="BU452" i="1"/>
  <c r="BT452" i="1"/>
  <c r="BS452" i="1"/>
  <c r="BR452" i="1"/>
  <c r="BQ452" i="1"/>
  <c r="BP452" i="1"/>
  <c r="BO452" i="1"/>
  <c r="BN452" i="1"/>
  <c r="BZ451" i="1"/>
  <c r="BY451" i="1"/>
  <c r="BX451" i="1"/>
  <c r="BW451" i="1"/>
  <c r="BV451" i="1"/>
  <c r="BU451" i="1"/>
  <c r="BT451" i="1"/>
  <c r="BS451" i="1"/>
  <c r="BR451" i="1"/>
  <c r="BQ451" i="1"/>
  <c r="BP451" i="1"/>
  <c r="BO451" i="1"/>
  <c r="BN451" i="1"/>
  <c r="BZ450" i="1"/>
  <c r="BY450" i="1"/>
  <c r="BX450" i="1"/>
  <c r="BW450" i="1"/>
  <c r="BV450" i="1"/>
  <c r="BU450" i="1"/>
  <c r="BT450" i="1"/>
  <c r="BS450" i="1"/>
  <c r="BR450" i="1"/>
  <c r="BQ450" i="1"/>
  <c r="BP450" i="1"/>
  <c r="BO450" i="1"/>
  <c r="BN450" i="1"/>
  <c r="BZ449" i="1"/>
  <c r="BY449" i="1"/>
  <c r="BX449" i="1"/>
  <c r="BW449" i="1"/>
  <c r="BV449" i="1"/>
  <c r="BU449" i="1"/>
  <c r="BT449" i="1"/>
  <c r="BS449" i="1"/>
  <c r="BR449" i="1"/>
  <c r="BQ449" i="1"/>
  <c r="BP449" i="1"/>
  <c r="BO449" i="1"/>
  <c r="BN449" i="1"/>
  <c r="BZ448" i="1"/>
  <c r="BY448" i="1"/>
  <c r="BX448" i="1"/>
  <c r="BW448" i="1"/>
  <c r="BV448" i="1"/>
  <c r="BU448" i="1"/>
  <c r="BT448" i="1"/>
  <c r="BS448" i="1"/>
  <c r="BR448" i="1"/>
  <c r="BQ448" i="1"/>
  <c r="BP448" i="1"/>
  <c r="BO448" i="1"/>
  <c r="BN448" i="1"/>
  <c r="BZ447" i="1"/>
  <c r="BY447" i="1"/>
  <c r="BX447" i="1"/>
  <c r="BW447" i="1"/>
  <c r="BV447" i="1"/>
  <c r="BU447" i="1"/>
  <c r="BT447" i="1"/>
  <c r="BS447" i="1"/>
  <c r="BR447" i="1"/>
  <c r="BQ447" i="1"/>
  <c r="BP447" i="1"/>
  <c r="BO447" i="1"/>
  <c r="BN447" i="1"/>
  <c r="BZ446" i="1"/>
  <c r="BY446" i="1"/>
  <c r="BX446" i="1"/>
  <c r="BW446" i="1"/>
  <c r="BV446" i="1"/>
  <c r="BU446" i="1"/>
  <c r="BT446" i="1"/>
  <c r="BS446" i="1"/>
  <c r="BR446" i="1"/>
  <c r="BQ446" i="1"/>
  <c r="BP446" i="1"/>
  <c r="BO446" i="1"/>
  <c r="BN446" i="1"/>
  <c r="BZ445" i="1"/>
  <c r="BY445" i="1"/>
  <c r="BX445" i="1"/>
  <c r="BW445" i="1"/>
  <c r="BV445" i="1"/>
  <c r="BU445" i="1"/>
  <c r="BT445" i="1"/>
  <c r="BS445" i="1"/>
  <c r="BR445" i="1"/>
  <c r="BQ445" i="1"/>
  <c r="BP445" i="1"/>
  <c r="BO445" i="1"/>
  <c r="BN445" i="1"/>
  <c r="BZ444" i="1"/>
  <c r="BY444" i="1"/>
  <c r="BX444" i="1"/>
  <c r="BW444" i="1"/>
  <c r="BV444" i="1"/>
  <c r="BU444" i="1"/>
  <c r="BT444" i="1"/>
  <c r="BS444" i="1"/>
  <c r="BR444" i="1"/>
  <c r="BQ444" i="1"/>
  <c r="BP444" i="1"/>
  <c r="BO444" i="1"/>
  <c r="BN444" i="1"/>
  <c r="BZ443" i="1"/>
  <c r="BY443" i="1"/>
  <c r="BX443" i="1"/>
  <c r="BW443" i="1"/>
  <c r="BV443" i="1"/>
  <c r="BU443" i="1"/>
  <c r="BT443" i="1"/>
  <c r="BS443" i="1"/>
  <c r="BR443" i="1"/>
  <c r="BQ443" i="1"/>
  <c r="BP443" i="1"/>
  <c r="BO443" i="1"/>
  <c r="BN443" i="1"/>
  <c r="BZ442" i="1"/>
  <c r="BY442" i="1"/>
  <c r="BX442" i="1"/>
  <c r="BW442" i="1"/>
  <c r="BV442" i="1"/>
  <c r="BU442" i="1"/>
  <c r="BT442" i="1"/>
  <c r="BS442" i="1"/>
  <c r="BR442" i="1"/>
  <c r="BQ442" i="1"/>
  <c r="BP442" i="1"/>
  <c r="BO442" i="1"/>
  <c r="BN442" i="1"/>
  <c r="BZ441" i="1"/>
  <c r="BY441" i="1"/>
  <c r="BX441" i="1"/>
  <c r="BW441" i="1"/>
  <c r="BV441" i="1"/>
  <c r="BU441" i="1"/>
  <c r="BT441" i="1"/>
  <c r="BS441" i="1"/>
  <c r="BR441" i="1"/>
  <c r="BQ441" i="1"/>
  <c r="BP441" i="1"/>
  <c r="BO441" i="1"/>
  <c r="BN441" i="1"/>
  <c r="BZ440" i="1"/>
  <c r="BY440" i="1"/>
  <c r="BX440" i="1"/>
  <c r="BW440" i="1"/>
  <c r="BV440" i="1"/>
  <c r="BU440" i="1"/>
  <c r="BT440" i="1"/>
  <c r="BS440" i="1"/>
  <c r="BR440" i="1"/>
  <c r="BQ440" i="1"/>
  <c r="BP440" i="1"/>
  <c r="BO440" i="1"/>
  <c r="BN440" i="1"/>
  <c r="BZ439" i="1"/>
  <c r="BY439" i="1"/>
  <c r="BX439" i="1"/>
  <c r="BW439" i="1"/>
  <c r="BV439" i="1"/>
  <c r="BU439" i="1"/>
  <c r="BT439" i="1"/>
  <c r="BS439" i="1"/>
  <c r="BR439" i="1"/>
  <c r="BQ439" i="1"/>
  <c r="BP439" i="1"/>
  <c r="BO439" i="1"/>
  <c r="BN439" i="1"/>
  <c r="BZ438" i="1"/>
  <c r="BY438" i="1"/>
  <c r="BX438" i="1"/>
  <c r="BW438" i="1"/>
  <c r="BV438" i="1"/>
  <c r="BU438" i="1"/>
  <c r="BT438" i="1"/>
  <c r="BS438" i="1"/>
  <c r="BR438" i="1"/>
  <c r="BQ438" i="1"/>
  <c r="BP438" i="1"/>
  <c r="BO438" i="1"/>
  <c r="BN438" i="1"/>
  <c r="BZ437" i="1"/>
  <c r="BY437" i="1"/>
  <c r="BX437" i="1"/>
  <c r="BW437" i="1"/>
  <c r="BV437" i="1"/>
  <c r="BU437" i="1"/>
  <c r="BT437" i="1"/>
  <c r="BS437" i="1"/>
  <c r="BR437" i="1"/>
  <c r="BQ437" i="1"/>
  <c r="BP437" i="1"/>
  <c r="BO437" i="1"/>
  <c r="BN437" i="1"/>
  <c r="BZ436" i="1"/>
  <c r="BY436" i="1"/>
  <c r="BX436" i="1"/>
  <c r="BW436" i="1"/>
  <c r="BV436" i="1"/>
  <c r="BU436" i="1"/>
  <c r="BT436" i="1"/>
  <c r="BS436" i="1"/>
  <c r="BR436" i="1"/>
  <c r="BQ436" i="1"/>
  <c r="BP436" i="1"/>
  <c r="BO436" i="1"/>
  <c r="BN436" i="1"/>
  <c r="BZ435" i="1"/>
  <c r="BY435" i="1"/>
  <c r="BX435" i="1"/>
  <c r="BW435" i="1"/>
  <c r="BV435" i="1"/>
  <c r="BU435" i="1"/>
  <c r="BT435" i="1"/>
  <c r="BS435" i="1"/>
  <c r="BR435" i="1"/>
  <c r="BQ435" i="1"/>
  <c r="BP435" i="1"/>
  <c r="BO435" i="1"/>
  <c r="BN435" i="1"/>
  <c r="BZ434" i="1"/>
  <c r="BY434" i="1"/>
  <c r="BX434" i="1"/>
  <c r="BW434" i="1"/>
  <c r="BV434" i="1"/>
  <c r="BU434" i="1"/>
  <c r="BT434" i="1"/>
  <c r="BS434" i="1"/>
  <c r="BR434" i="1"/>
  <c r="BQ434" i="1"/>
  <c r="BP434" i="1"/>
  <c r="BO434" i="1"/>
  <c r="BN434" i="1"/>
  <c r="BZ433" i="1"/>
  <c r="BY433" i="1"/>
  <c r="BX433" i="1"/>
  <c r="BW433" i="1"/>
  <c r="BV433" i="1"/>
  <c r="BU433" i="1"/>
  <c r="BT433" i="1"/>
  <c r="BS433" i="1"/>
  <c r="BR433" i="1"/>
  <c r="BQ433" i="1"/>
  <c r="BP433" i="1"/>
  <c r="BO433" i="1"/>
  <c r="BN433" i="1"/>
  <c r="BZ432" i="1"/>
  <c r="BY432" i="1"/>
  <c r="BX432" i="1"/>
  <c r="BW432" i="1"/>
  <c r="BV432" i="1"/>
  <c r="BU432" i="1"/>
  <c r="BT432" i="1"/>
  <c r="BS432" i="1"/>
  <c r="BR432" i="1"/>
  <c r="BQ432" i="1"/>
  <c r="BP432" i="1"/>
  <c r="BO432" i="1"/>
  <c r="BN432" i="1"/>
  <c r="BZ431" i="1"/>
  <c r="BY431" i="1"/>
  <c r="BX431" i="1"/>
  <c r="BW431" i="1"/>
  <c r="BV431" i="1"/>
  <c r="BU431" i="1"/>
  <c r="BT431" i="1"/>
  <c r="BS431" i="1"/>
  <c r="BR431" i="1"/>
  <c r="BQ431" i="1"/>
  <c r="BP431" i="1"/>
  <c r="BO431" i="1"/>
  <c r="BN431" i="1"/>
  <c r="BZ430" i="1"/>
  <c r="BY430" i="1"/>
  <c r="BX430" i="1"/>
  <c r="BW430" i="1"/>
  <c r="BV430" i="1"/>
  <c r="BU430" i="1"/>
  <c r="BT430" i="1"/>
  <c r="BS430" i="1"/>
  <c r="BR430" i="1"/>
  <c r="BQ430" i="1"/>
  <c r="BP430" i="1"/>
  <c r="BO430" i="1"/>
  <c r="BN430" i="1"/>
  <c r="BZ429" i="1"/>
  <c r="BY429" i="1"/>
  <c r="BX429" i="1"/>
  <c r="BW429" i="1"/>
  <c r="BV429" i="1"/>
  <c r="BU429" i="1"/>
  <c r="BT429" i="1"/>
  <c r="BS429" i="1"/>
  <c r="BR429" i="1"/>
  <c r="BQ429" i="1"/>
  <c r="BP429" i="1"/>
  <c r="BO429" i="1"/>
  <c r="BN429" i="1"/>
  <c r="BZ428" i="1"/>
  <c r="BY428" i="1"/>
  <c r="BX428" i="1"/>
  <c r="BW428" i="1"/>
  <c r="BV428" i="1"/>
  <c r="BU428" i="1"/>
  <c r="BT428" i="1"/>
  <c r="BS428" i="1"/>
  <c r="BR428" i="1"/>
  <c r="BQ428" i="1"/>
  <c r="BP428" i="1"/>
  <c r="BO428" i="1"/>
  <c r="BN428" i="1"/>
  <c r="BZ427" i="1"/>
  <c r="BY427" i="1"/>
  <c r="BX427" i="1"/>
  <c r="BW427" i="1"/>
  <c r="BV427" i="1"/>
  <c r="BU427" i="1"/>
  <c r="BT427" i="1"/>
  <c r="BS427" i="1"/>
  <c r="BR427" i="1"/>
  <c r="BQ427" i="1"/>
  <c r="BP427" i="1"/>
  <c r="BO427" i="1"/>
  <c r="BN427" i="1"/>
  <c r="BZ426" i="1"/>
  <c r="BY426" i="1"/>
  <c r="BX426" i="1"/>
  <c r="BW426" i="1"/>
  <c r="BV426" i="1"/>
  <c r="BU426" i="1"/>
  <c r="BT426" i="1"/>
  <c r="BS426" i="1"/>
  <c r="BR426" i="1"/>
  <c r="BQ426" i="1"/>
  <c r="BP426" i="1"/>
  <c r="BO426" i="1"/>
  <c r="BN426" i="1"/>
  <c r="BZ425" i="1"/>
  <c r="BY425" i="1"/>
  <c r="BX425" i="1"/>
  <c r="BW425" i="1"/>
  <c r="BV425" i="1"/>
  <c r="BU425" i="1"/>
  <c r="BT425" i="1"/>
  <c r="BS425" i="1"/>
  <c r="BR425" i="1"/>
  <c r="BQ425" i="1"/>
  <c r="BP425" i="1"/>
  <c r="BO425" i="1"/>
  <c r="BN425" i="1"/>
  <c r="BZ424" i="1"/>
  <c r="BY424" i="1"/>
  <c r="BX424" i="1"/>
  <c r="BW424" i="1"/>
  <c r="BV424" i="1"/>
  <c r="BU424" i="1"/>
  <c r="BT424" i="1"/>
  <c r="BS424" i="1"/>
  <c r="BR424" i="1"/>
  <c r="BQ424" i="1"/>
  <c r="BP424" i="1"/>
  <c r="BO424" i="1"/>
  <c r="BN424" i="1"/>
  <c r="BZ423" i="1"/>
  <c r="BY423" i="1"/>
  <c r="BX423" i="1"/>
  <c r="BW423" i="1"/>
  <c r="BV423" i="1"/>
  <c r="BU423" i="1"/>
  <c r="BT423" i="1"/>
  <c r="BS423" i="1"/>
  <c r="BR423" i="1"/>
  <c r="BQ423" i="1"/>
  <c r="BP423" i="1"/>
  <c r="BO423" i="1"/>
  <c r="BN423" i="1"/>
  <c r="BZ422" i="1"/>
  <c r="BY422" i="1"/>
  <c r="BX422" i="1"/>
  <c r="BW422" i="1"/>
  <c r="BV422" i="1"/>
  <c r="BU422" i="1"/>
  <c r="BT422" i="1"/>
  <c r="BS422" i="1"/>
  <c r="BR422" i="1"/>
  <c r="BQ422" i="1"/>
  <c r="BP422" i="1"/>
  <c r="BO422" i="1"/>
  <c r="BN422" i="1"/>
  <c r="BZ421" i="1"/>
  <c r="BY421" i="1"/>
  <c r="BX421" i="1"/>
  <c r="BW421" i="1"/>
  <c r="BV421" i="1"/>
  <c r="BU421" i="1"/>
  <c r="BT421" i="1"/>
  <c r="BS421" i="1"/>
  <c r="BR421" i="1"/>
  <c r="BQ421" i="1"/>
  <c r="BP421" i="1"/>
  <c r="BO421" i="1"/>
  <c r="BN421" i="1"/>
  <c r="BZ420" i="1"/>
  <c r="BY420" i="1"/>
  <c r="BX420" i="1"/>
  <c r="BW420" i="1"/>
  <c r="BV420" i="1"/>
  <c r="BU420" i="1"/>
  <c r="BT420" i="1"/>
  <c r="BS420" i="1"/>
  <c r="BR420" i="1"/>
  <c r="BQ420" i="1"/>
  <c r="BP420" i="1"/>
  <c r="BO420" i="1"/>
  <c r="BN420" i="1"/>
  <c r="BZ419" i="1"/>
  <c r="BY419" i="1"/>
  <c r="BX419" i="1"/>
  <c r="BW419" i="1"/>
  <c r="BV419" i="1"/>
  <c r="BU419" i="1"/>
  <c r="BT419" i="1"/>
  <c r="BS419" i="1"/>
  <c r="BR419" i="1"/>
  <c r="BQ419" i="1"/>
  <c r="BP419" i="1"/>
  <c r="BO419" i="1"/>
  <c r="BN419" i="1"/>
  <c r="BZ418" i="1"/>
  <c r="BY418" i="1"/>
  <c r="BX418" i="1"/>
  <c r="BW418" i="1"/>
  <c r="BV418" i="1"/>
  <c r="BU418" i="1"/>
  <c r="BT418" i="1"/>
  <c r="BS418" i="1"/>
  <c r="BR418" i="1"/>
  <c r="BQ418" i="1"/>
  <c r="BP418" i="1"/>
  <c r="BO418" i="1"/>
  <c r="BN418" i="1"/>
  <c r="BZ417" i="1"/>
  <c r="BY417" i="1"/>
  <c r="BX417" i="1"/>
  <c r="BW417" i="1"/>
  <c r="BV417" i="1"/>
  <c r="BU417" i="1"/>
  <c r="BT417" i="1"/>
  <c r="BS417" i="1"/>
  <c r="BR417" i="1"/>
  <c r="BQ417" i="1"/>
  <c r="BP417" i="1"/>
  <c r="BO417" i="1"/>
  <c r="BN417" i="1"/>
  <c r="BZ416" i="1"/>
  <c r="BY416" i="1"/>
  <c r="BX416" i="1"/>
  <c r="BW416" i="1"/>
  <c r="BV416" i="1"/>
  <c r="BU416" i="1"/>
  <c r="BT416" i="1"/>
  <c r="BS416" i="1"/>
  <c r="BR416" i="1"/>
  <c r="BQ416" i="1"/>
  <c r="BP416" i="1"/>
  <c r="BO416" i="1"/>
  <c r="BN416" i="1"/>
  <c r="BZ415" i="1"/>
  <c r="BY415" i="1"/>
  <c r="BX415" i="1"/>
  <c r="BW415" i="1"/>
  <c r="BV415" i="1"/>
  <c r="BU415" i="1"/>
  <c r="BT415" i="1"/>
  <c r="BS415" i="1"/>
  <c r="BR415" i="1"/>
  <c r="BQ415" i="1"/>
  <c r="BP415" i="1"/>
  <c r="BO415" i="1"/>
  <c r="BN415" i="1"/>
  <c r="BZ414" i="1"/>
  <c r="BY414" i="1"/>
  <c r="BX414" i="1"/>
  <c r="BW414" i="1"/>
  <c r="BV414" i="1"/>
  <c r="BU414" i="1"/>
  <c r="BT414" i="1"/>
  <c r="BS414" i="1"/>
  <c r="BR414" i="1"/>
  <c r="BQ414" i="1"/>
  <c r="BP414" i="1"/>
  <c r="BO414" i="1"/>
  <c r="BN414" i="1"/>
  <c r="BZ413" i="1"/>
  <c r="BY413" i="1"/>
  <c r="BX413" i="1"/>
  <c r="BW413" i="1"/>
  <c r="BV413" i="1"/>
  <c r="BU413" i="1"/>
  <c r="BT413" i="1"/>
  <c r="BS413" i="1"/>
  <c r="BR413" i="1"/>
  <c r="BQ413" i="1"/>
  <c r="BP413" i="1"/>
  <c r="BO413" i="1"/>
  <c r="BN413" i="1"/>
  <c r="BZ412" i="1"/>
  <c r="BY412" i="1"/>
  <c r="BX412" i="1"/>
  <c r="BW412" i="1"/>
  <c r="BV412" i="1"/>
  <c r="BU412" i="1"/>
  <c r="BT412" i="1"/>
  <c r="BS412" i="1"/>
  <c r="BR412" i="1"/>
  <c r="BQ412" i="1"/>
  <c r="BP412" i="1"/>
  <c r="BO412" i="1"/>
  <c r="BN412" i="1"/>
  <c r="BZ411" i="1"/>
  <c r="BY411" i="1"/>
  <c r="BX411" i="1"/>
  <c r="BW411" i="1"/>
  <c r="BV411" i="1"/>
  <c r="BU411" i="1"/>
  <c r="BT411" i="1"/>
  <c r="BS411" i="1"/>
  <c r="BR411" i="1"/>
  <c r="BQ411" i="1"/>
  <c r="BP411" i="1"/>
  <c r="BO411" i="1"/>
  <c r="BN411" i="1"/>
  <c r="BZ410" i="1"/>
  <c r="BY410" i="1"/>
  <c r="BX410" i="1"/>
  <c r="BW410" i="1"/>
  <c r="BV410" i="1"/>
  <c r="BU410" i="1"/>
  <c r="BT410" i="1"/>
  <c r="BS410" i="1"/>
  <c r="BR410" i="1"/>
  <c r="BQ410" i="1"/>
  <c r="BP410" i="1"/>
  <c r="BO410" i="1"/>
  <c r="BN410" i="1"/>
  <c r="BZ409" i="1"/>
  <c r="BY409" i="1"/>
  <c r="BX409" i="1"/>
  <c r="BW409" i="1"/>
  <c r="BV409" i="1"/>
  <c r="BU409" i="1"/>
  <c r="BT409" i="1"/>
  <c r="BS409" i="1"/>
  <c r="BR409" i="1"/>
  <c r="BQ409" i="1"/>
  <c r="BP409" i="1"/>
  <c r="BO409" i="1"/>
  <c r="BN409" i="1"/>
  <c r="BZ408" i="1"/>
  <c r="BY408" i="1"/>
  <c r="BX408" i="1"/>
  <c r="BW408" i="1"/>
  <c r="BV408" i="1"/>
  <c r="BU408" i="1"/>
  <c r="BT408" i="1"/>
  <c r="BS408" i="1"/>
  <c r="BR408" i="1"/>
  <c r="BQ408" i="1"/>
  <c r="BP408" i="1"/>
  <c r="BO408" i="1"/>
  <c r="BN408" i="1"/>
  <c r="BZ407" i="1"/>
  <c r="BY407" i="1"/>
  <c r="BX407" i="1"/>
  <c r="BW407" i="1"/>
  <c r="BV407" i="1"/>
  <c r="BU407" i="1"/>
  <c r="BT407" i="1"/>
  <c r="BS407" i="1"/>
  <c r="BR407" i="1"/>
  <c r="BQ407" i="1"/>
  <c r="BP407" i="1"/>
  <c r="BO407" i="1"/>
  <c r="BN407" i="1"/>
  <c r="BZ406" i="1"/>
  <c r="BY406" i="1"/>
  <c r="BX406" i="1"/>
  <c r="BW406" i="1"/>
  <c r="BV406" i="1"/>
  <c r="BU406" i="1"/>
  <c r="BT406" i="1"/>
  <c r="BS406" i="1"/>
  <c r="BR406" i="1"/>
  <c r="BQ406" i="1"/>
  <c r="BP406" i="1"/>
  <c r="BO406" i="1"/>
  <c r="BN406" i="1"/>
  <c r="BZ405" i="1"/>
  <c r="BY405" i="1"/>
  <c r="BX405" i="1"/>
  <c r="BW405" i="1"/>
  <c r="BV405" i="1"/>
  <c r="BU405" i="1"/>
  <c r="BT405" i="1"/>
  <c r="BS405" i="1"/>
  <c r="BR405" i="1"/>
  <c r="BQ405" i="1"/>
  <c r="BP405" i="1"/>
  <c r="BO405" i="1"/>
  <c r="BN405" i="1"/>
  <c r="BZ404" i="1"/>
  <c r="BY404" i="1"/>
  <c r="BX404" i="1"/>
  <c r="BW404" i="1"/>
  <c r="BV404" i="1"/>
  <c r="BU404" i="1"/>
  <c r="BT404" i="1"/>
  <c r="BS404" i="1"/>
  <c r="BR404" i="1"/>
  <c r="BQ404" i="1"/>
  <c r="BP404" i="1"/>
  <c r="BO404" i="1"/>
  <c r="BN404" i="1"/>
  <c r="BZ403" i="1"/>
  <c r="BY403" i="1"/>
  <c r="BX403" i="1"/>
  <c r="BW403" i="1"/>
  <c r="BV403" i="1"/>
  <c r="BU403" i="1"/>
  <c r="BT403" i="1"/>
  <c r="BS403" i="1"/>
  <c r="BR403" i="1"/>
  <c r="BQ403" i="1"/>
  <c r="BP403" i="1"/>
  <c r="BO403" i="1"/>
  <c r="BN403" i="1"/>
  <c r="BZ402" i="1"/>
  <c r="BY402" i="1"/>
  <c r="BX402" i="1"/>
  <c r="BW402" i="1"/>
  <c r="BV402" i="1"/>
  <c r="BU402" i="1"/>
  <c r="BT402" i="1"/>
  <c r="BS402" i="1"/>
  <c r="BR402" i="1"/>
  <c r="BQ402" i="1"/>
  <c r="BP402" i="1"/>
  <c r="BO402" i="1"/>
  <c r="BN402" i="1"/>
  <c r="BZ401" i="1"/>
  <c r="BY401" i="1"/>
  <c r="BX401" i="1"/>
  <c r="BW401" i="1"/>
  <c r="BV401" i="1"/>
  <c r="BU401" i="1"/>
  <c r="BT401" i="1"/>
  <c r="BS401" i="1"/>
  <c r="BR401" i="1"/>
  <c r="BQ401" i="1"/>
  <c r="BP401" i="1"/>
  <c r="BO401" i="1"/>
  <c r="BN401" i="1"/>
  <c r="BZ400" i="1"/>
  <c r="BY400" i="1"/>
  <c r="BX400" i="1"/>
  <c r="BW400" i="1"/>
  <c r="BV400" i="1"/>
  <c r="BU400" i="1"/>
  <c r="BT400" i="1"/>
  <c r="BS400" i="1"/>
  <c r="BR400" i="1"/>
  <c r="BQ400" i="1"/>
  <c r="BP400" i="1"/>
  <c r="BO400" i="1"/>
  <c r="BN400" i="1"/>
  <c r="BZ399" i="1"/>
  <c r="BY399" i="1"/>
  <c r="BX399" i="1"/>
  <c r="BW399" i="1"/>
  <c r="BV399" i="1"/>
  <c r="BU399" i="1"/>
  <c r="BT399" i="1"/>
  <c r="BS399" i="1"/>
  <c r="BR399" i="1"/>
  <c r="BQ399" i="1"/>
  <c r="BP399" i="1"/>
  <c r="BO399" i="1"/>
  <c r="BN399" i="1"/>
  <c r="BZ398" i="1"/>
  <c r="BY398" i="1"/>
  <c r="BX398" i="1"/>
  <c r="BW398" i="1"/>
  <c r="BV398" i="1"/>
  <c r="BU398" i="1"/>
  <c r="BT398" i="1"/>
  <c r="BS398" i="1"/>
  <c r="BR398" i="1"/>
  <c r="BQ398" i="1"/>
  <c r="BP398" i="1"/>
  <c r="BO398" i="1"/>
  <c r="BN398" i="1"/>
  <c r="BZ397" i="1"/>
  <c r="BY397" i="1"/>
  <c r="BX397" i="1"/>
  <c r="BW397" i="1"/>
  <c r="BV397" i="1"/>
  <c r="BU397" i="1"/>
  <c r="BT397" i="1"/>
  <c r="BS397" i="1"/>
  <c r="BR397" i="1"/>
  <c r="BQ397" i="1"/>
  <c r="BP397" i="1"/>
  <c r="BO397" i="1"/>
  <c r="BN397" i="1"/>
  <c r="BZ396" i="1"/>
  <c r="BY396" i="1"/>
  <c r="BX396" i="1"/>
  <c r="BW396" i="1"/>
  <c r="BV396" i="1"/>
  <c r="BU396" i="1"/>
  <c r="BT396" i="1"/>
  <c r="BS396" i="1"/>
  <c r="BR396" i="1"/>
  <c r="BQ396" i="1"/>
  <c r="BP396" i="1"/>
  <c r="BO396" i="1"/>
  <c r="BN396" i="1"/>
  <c r="BZ395" i="1"/>
  <c r="BY395" i="1"/>
  <c r="BX395" i="1"/>
  <c r="BW395" i="1"/>
  <c r="BV395" i="1"/>
  <c r="BU395" i="1"/>
  <c r="BT395" i="1"/>
  <c r="BS395" i="1"/>
  <c r="BR395" i="1"/>
  <c r="BQ395" i="1"/>
  <c r="BP395" i="1"/>
  <c r="BO395" i="1"/>
  <c r="BN395" i="1"/>
  <c r="BZ394" i="1"/>
  <c r="BY394" i="1"/>
  <c r="BX394" i="1"/>
  <c r="BW394" i="1"/>
  <c r="BV394" i="1"/>
  <c r="BU394" i="1"/>
  <c r="BT394" i="1"/>
  <c r="BS394" i="1"/>
  <c r="BR394" i="1"/>
  <c r="BQ394" i="1"/>
  <c r="BP394" i="1"/>
  <c r="BO394" i="1"/>
  <c r="BN394" i="1"/>
  <c r="BZ393" i="1"/>
  <c r="BY393" i="1"/>
  <c r="BX393" i="1"/>
  <c r="BW393" i="1"/>
  <c r="BV393" i="1"/>
  <c r="BU393" i="1"/>
  <c r="BT393" i="1"/>
  <c r="BS393" i="1"/>
  <c r="BR393" i="1"/>
  <c r="BQ393" i="1"/>
  <c r="BP393" i="1"/>
  <c r="BO393" i="1"/>
  <c r="BN393" i="1"/>
  <c r="BZ392" i="1"/>
  <c r="BY392" i="1"/>
  <c r="BX392" i="1"/>
  <c r="BW392" i="1"/>
  <c r="BV392" i="1"/>
  <c r="BU392" i="1"/>
  <c r="BT392" i="1"/>
  <c r="BS392" i="1"/>
  <c r="BR392" i="1"/>
  <c r="BQ392" i="1"/>
  <c r="BP392" i="1"/>
  <c r="BO392" i="1"/>
  <c r="BN392" i="1"/>
  <c r="BZ391" i="1"/>
  <c r="BY391" i="1"/>
  <c r="BX391" i="1"/>
  <c r="BW391" i="1"/>
  <c r="BV391" i="1"/>
  <c r="BU391" i="1"/>
  <c r="BT391" i="1"/>
  <c r="BS391" i="1"/>
  <c r="BR391" i="1"/>
  <c r="BQ391" i="1"/>
  <c r="BP391" i="1"/>
  <c r="BO391" i="1"/>
  <c r="BN391" i="1"/>
  <c r="BZ390" i="1"/>
  <c r="BY390" i="1"/>
  <c r="BX390" i="1"/>
  <c r="BW390" i="1"/>
  <c r="BV390" i="1"/>
  <c r="BU390" i="1"/>
  <c r="BT390" i="1"/>
  <c r="BS390" i="1"/>
  <c r="BR390" i="1"/>
  <c r="BQ390" i="1"/>
  <c r="BP390" i="1"/>
  <c r="BO390" i="1"/>
  <c r="BN390" i="1"/>
  <c r="BZ389" i="1"/>
  <c r="BY389" i="1"/>
  <c r="BX389" i="1"/>
  <c r="BW389" i="1"/>
  <c r="BV389" i="1"/>
  <c r="BU389" i="1"/>
  <c r="BT389" i="1"/>
  <c r="BS389" i="1"/>
  <c r="BR389" i="1"/>
  <c r="BQ389" i="1"/>
  <c r="BP389" i="1"/>
  <c r="BO389" i="1"/>
  <c r="BN389" i="1"/>
  <c r="BZ388" i="1"/>
  <c r="BY388" i="1"/>
  <c r="BX388" i="1"/>
  <c r="BW388" i="1"/>
  <c r="BV388" i="1"/>
  <c r="BU388" i="1"/>
  <c r="BT388" i="1"/>
  <c r="BS388" i="1"/>
  <c r="BR388" i="1"/>
  <c r="BQ388" i="1"/>
  <c r="BP388" i="1"/>
  <c r="BO388" i="1"/>
  <c r="BN388" i="1"/>
  <c r="BZ387" i="1"/>
  <c r="BY387" i="1"/>
  <c r="BX387" i="1"/>
  <c r="BW387" i="1"/>
  <c r="BV387" i="1"/>
  <c r="BU387" i="1"/>
  <c r="BT387" i="1"/>
  <c r="BS387" i="1"/>
  <c r="BR387" i="1"/>
  <c r="BQ387" i="1"/>
  <c r="BP387" i="1"/>
  <c r="BO387" i="1"/>
  <c r="BN387" i="1"/>
  <c r="BZ386" i="1"/>
  <c r="BY386" i="1"/>
  <c r="BX386" i="1"/>
  <c r="BW386" i="1"/>
  <c r="BV386" i="1"/>
  <c r="BU386" i="1"/>
  <c r="BT386" i="1"/>
  <c r="BS386" i="1"/>
  <c r="BR386" i="1"/>
  <c r="BQ386" i="1"/>
  <c r="BP386" i="1"/>
  <c r="BO386" i="1"/>
  <c r="BN386" i="1"/>
  <c r="BZ385" i="1"/>
  <c r="BY385" i="1"/>
  <c r="BX385" i="1"/>
  <c r="BW385" i="1"/>
  <c r="BV385" i="1"/>
  <c r="BU385" i="1"/>
  <c r="BT385" i="1"/>
  <c r="BS385" i="1"/>
  <c r="BR385" i="1"/>
  <c r="BQ385" i="1"/>
  <c r="BP385" i="1"/>
  <c r="BO385" i="1"/>
  <c r="BN385" i="1"/>
  <c r="BZ384" i="1"/>
  <c r="BY384" i="1"/>
  <c r="BX384" i="1"/>
  <c r="BW384" i="1"/>
  <c r="BV384" i="1"/>
  <c r="BU384" i="1"/>
  <c r="BT384" i="1"/>
  <c r="BS384" i="1"/>
  <c r="BR384" i="1"/>
  <c r="BQ384" i="1"/>
  <c r="BP384" i="1"/>
  <c r="BO384" i="1"/>
  <c r="BN384" i="1"/>
  <c r="BZ383" i="1"/>
  <c r="BY383" i="1"/>
  <c r="BX383" i="1"/>
  <c r="BW383" i="1"/>
  <c r="BV383" i="1"/>
  <c r="BU383" i="1"/>
  <c r="BT383" i="1"/>
  <c r="BS383" i="1"/>
  <c r="BR383" i="1"/>
  <c r="BQ383" i="1"/>
  <c r="BP383" i="1"/>
  <c r="BO383" i="1"/>
  <c r="BN383" i="1"/>
  <c r="BZ382" i="1"/>
  <c r="BY382" i="1"/>
  <c r="BX382" i="1"/>
  <c r="BW382" i="1"/>
  <c r="BV382" i="1"/>
  <c r="BU382" i="1"/>
  <c r="BT382" i="1"/>
  <c r="BS382" i="1"/>
  <c r="BR382" i="1"/>
  <c r="BQ382" i="1"/>
  <c r="BP382" i="1"/>
  <c r="BO382" i="1"/>
  <c r="BN382" i="1"/>
  <c r="BZ381" i="1"/>
  <c r="BY381" i="1"/>
  <c r="BX381" i="1"/>
  <c r="BW381" i="1"/>
  <c r="BV381" i="1"/>
  <c r="BU381" i="1"/>
  <c r="BT381" i="1"/>
  <c r="BS381" i="1"/>
  <c r="BR381" i="1"/>
  <c r="BQ381" i="1"/>
  <c r="BP381" i="1"/>
  <c r="BO381" i="1"/>
  <c r="BN381" i="1"/>
  <c r="BZ380" i="1"/>
  <c r="BY380" i="1"/>
  <c r="BX380" i="1"/>
  <c r="BW380" i="1"/>
  <c r="BV380" i="1"/>
  <c r="BU380" i="1"/>
  <c r="BT380" i="1"/>
  <c r="BS380" i="1"/>
  <c r="BR380" i="1"/>
  <c r="BQ380" i="1"/>
  <c r="BP380" i="1"/>
  <c r="BO380" i="1"/>
  <c r="BN380" i="1"/>
  <c r="BZ379" i="1"/>
  <c r="BY379" i="1"/>
  <c r="BX379" i="1"/>
  <c r="BW379" i="1"/>
  <c r="BV379" i="1"/>
  <c r="BU379" i="1"/>
  <c r="BT379" i="1"/>
  <c r="BS379" i="1"/>
  <c r="BR379" i="1"/>
  <c r="BQ379" i="1"/>
  <c r="BP379" i="1"/>
  <c r="BO379" i="1"/>
  <c r="BN379" i="1"/>
  <c r="BZ378" i="1"/>
  <c r="BY378" i="1"/>
  <c r="BX378" i="1"/>
  <c r="BW378" i="1"/>
  <c r="BV378" i="1"/>
  <c r="BU378" i="1"/>
  <c r="BT378" i="1"/>
  <c r="BS378" i="1"/>
  <c r="BR378" i="1"/>
  <c r="BQ378" i="1"/>
  <c r="BP378" i="1"/>
  <c r="BO378" i="1"/>
  <c r="BN378" i="1"/>
  <c r="BZ377" i="1"/>
  <c r="BY377" i="1"/>
  <c r="BX377" i="1"/>
  <c r="BW377" i="1"/>
  <c r="BV377" i="1"/>
  <c r="BU377" i="1"/>
  <c r="BT377" i="1"/>
  <c r="BS377" i="1"/>
  <c r="BR377" i="1"/>
  <c r="BQ377" i="1"/>
  <c r="BP377" i="1"/>
  <c r="BO377" i="1"/>
  <c r="BN377" i="1"/>
  <c r="BZ376" i="1"/>
  <c r="BY376" i="1"/>
  <c r="BX376" i="1"/>
  <c r="BW376" i="1"/>
  <c r="BV376" i="1"/>
  <c r="BU376" i="1"/>
  <c r="BT376" i="1"/>
  <c r="BS376" i="1"/>
  <c r="BR376" i="1"/>
  <c r="BQ376" i="1"/>
  <c r="BP376" i="1"/>
  <c r="BO376" i="1"/>
  <c r="BN376" i="1"/>
  <c r="BZ375" i="1"/>
  <c r="BY375" i="1"/>
  <c r="BX375" i="1"/>
  <c r="BW375" i="1"/>
  <c r="BV375" i="1"/>
  <c r="BU375" i="1"/>
  <c r="BT375" i="1"/>
  <c r="BS375" i="1"/>
  <c r="BR375" i="1"/>
  <c r="BQ375" i="1"/>
  <c r="BP375" i="1"/>
  <c r="BO375" i="1"/>
  <c r="BN375" i="1"/>
  <c r="BZ374" i="1"/>
  <c r="BY374" i="1"/>
  <c r="BX374" i="1"/>
  <c r="BW374" i="1"/>
  <c r="BV374" i="1"/>
  <c r="BU374" i="1"/>
  <c r="BT374" i="1"/>
  <c r="BS374" i="1"/>
  <c r="BR374" i="1"/>
  <c r="BQ374" i="1"/>
  <c r="BP374" i="1"/>
  <c r="BO374" i="1"/>
  <c r="BN374" i="1"/>
  <c r="BZ373" i="1"/>
  <c r="BY373" i="1"/>
  <c r="BX373" i="1"/>
  <c r="BW373" i="1"/>
  <c r="BV373" i="1"/>
  <c r="BU373" i="1"/>
  <c r="BT373" i="1"/>
  <c r="BS373" i="1"/>
  <c r="BR373" i="1"/>
  <c r="BQ373" i="1"/>
  <c r="BP373" i="1"/>
  <c r="BO373" i="1"/>
  <c r="BN373" i="1"/>
  <c r="BZ372" i="1"/>
  <c r="BY372" i="1"/>
  <c r="BX372" i="1"/>
  <c r="BW372" i="1"/>
  <c r="BV372" i="1"/>
  <c r="BU372" i="1"/>
  <c r="BT372" i="1"/>
  <c r="BS372" i="1"/>
  <c r="BR372" i="1"/>
  <c r="BQ372" i="1"/>
  <c r="BP372" i="1"/>
  <c r="BO372" i="1"/>
  <c r="BN372" i="1"/>
  <c r="BZ371" i="1"/>
  <c r="BY371" i="1"/>
  <c r="BX371" i="1"/>
  <c r="BW371" i="1"/>
  <c r="BV371" i="1"/>
  <c r="BU371" i="1"/>
  <c r="BT371" i="1"/>
  <c r="BS371" i="1"/>
  <c r="BR371" i="1"/>
  <c r="BQ371" i="1"/>
  <c r="BP371" i="1"/>
  <c r="BO371" i="1"/>
  <c r="BN371" i="1"/>
  <c r="BZ370" i="1"/>
  <c r="BY370" i="1"/>
  <c r="BX370" i="1"/>
  <c r="BW370" i="1"/>
  <c r="BV370" i="1"/>
  <c r="BU370" i="1"/>
  <c r="BT370" i="1"/>
  <c r="BS370" i="1"/>
  <c r="BR370" i="1"/>
  <c r="BQ370" i="1"/>
  <c r="BP370" i="1"/>
  <c r="BO370" i="1"/>
  <c r="BN370" i="1"/>
  <c r="BZ369" i="1"/>
  <c r="BY369" i="1"/>
  <c r="BX369" i="1"/>
  <c r="BW369" i="1"/>
  <c r="BV369" i="1"/>
  <c r="BU369" i="1"/>
  <c r="BT369" i="1"/>
  <c r="BS369" i="1"/>
  <c r="BR369" i="1"/>
  <c r="BQ369" i="1"/>
  <c r="BP369" i="1"/>
  <c r="BO369" i="1"/>
  <c r="BN369" i="1"/>
  <c r="BZ368" i="1"/>
  <c r="BY368" i="1"/>
  <c r="BX368" i="1"/>
  <c r="BW368" i="1"/>
  <c r="BV368" i="1"/>
  <c r="BU368" i="1"/>
  <c r="BT368" i="1"/>
  <c r="BS368" i="1"/>
  <c r="BR368" i="1"/>
  <c r="BQ368" i="1"/>
  <c r="BP368" i="1"/>
  <c r="BO368" i="1"/>
  <c r="BN368" i="1"/>
  <c r="BZ367" i="1"/>
  <c r="BY367" i="1"/>
  <c r="BX367" i="1"/>
  <c r="BW367" i="1"/>
  <c r="BV367" i="1"/>
  <c r="BU367" i="1"/>
  <c r="BT367" i="1"/>
  <c r="BS367" i="1"/>
  <c r="BR367" i="1"/>
  <c r="BQ367" i="1"/>
  <c r="BP367" i="1"/>
  <c r="BO367" i="1"/>
  <c r="BN367" i="1"/>
  <c r="BZ366" i="1"/>
  <c r="BY366" i="1"/>
  <c r="BX366" i="1"/>
  <c r="BW366" i="1"/>
  <c r="BV366" i="1"/>
  <c r="BU366" i="1"/>
  <c r="BT366" i="1"/>
  <c r="BS366" i="1"/>
  <c r="BR366" i="1"/>
  <c r="BQ366" i="1"/>
  <c r="BP366" i="1"/>
  <c r="BO366" i="1"/>
  <c r="BN366" i="1"/>
  <c r="BZ365" i="1"/>
  <c r="BY365" i="1"/>
  <c r="BX365" i="1"/>
  <c r="BW365" i="1"/>
  <c r="BV365" i="1"/>
  <c r="BU365" i="1"/>
  <c r="BT365" i="1"/>
  <c r="BS365" i="1"/>
  <c r="BR365" i="1"/>
  <c r="BQ365" i="1"/>
  <c r="BP365" i="1"/>
  <c r="BO365" i="1"/>
  <c r="BN365" i="1"/>
  <c r="BZ364" i="1"/>
  <c r="BY364" i="1"/>
  <c r="BX364" i="1"/>
  <c r="BW364" i="1"/>
  <c r="BV364" i="1"/>
  <c r="BU364" i="1"/>
  <c r="BT364" i="1"/>
  <c r="BS364" i="1"/>
  <c r="BR364" i="1"/>
  <c r="BQ364" i="1"/>
  <c r="BP364" i="1"/>
  <c r="BO364" i="1"/>
  <c r="BN364" i="1"/>
  <c r="BZ363" i="1"/>
  <c r="BY363" i="1"/>
  <c r="BX363" i="1"/>
  <c r="BW363" i="1"/>
  <c r="BV363" i="1"/>
  <c r="BU363" i="1"/>
  <c r="BT363" i="1"/>
  <c r="BS363" i="1"/>
  <c r="BR363" i="1"/>
  <c r="BQ363" i="1"/>
  <c r="BP363" i="1"/>
  <c r="BO363" i="1"/>
  <c r="BN363" i="1"/>
  <c r="BZ362" i="1"/>
  <c r="BY362" i="1"/>
  <c r="BX362" i="1"/>
  <c r="BW362" i="1"/>
  <c r="BV362" i="1"/>
  <c r="BU362" i="1"/>
  <c r="BT362" i="1"/>
  <c r="BS362" i="1"/>
  <c r="BR362" i="1"/>
  <c r="BQ362" i="1"/>
  <c r="BP362" i="1"/>
  <c r="BO362" i="1"/>
  <c r="BN362" i="1"/>
  <c r="BZ361" i="1"/>
  <c r="BY361" i="1"/>
  <c r="BX361" i="1"/>
  <c r="BW361" i="1"/>
  <c r="BV361" i="1"/>
  <c r="BU361" i="1"/>
  <c r="BT361" i="1"/>
  <c r="BS361" i="1"/>
  <c r="BR361" i="1"/>
  <c r="BQ361" i="1"/>
  <c r="BP361" i="1"/>
  <c r="BO361" i="1"/>
  <c r="BN361" i="1"/>
  <c r="BZ360" i="1"/>
  <c r="BY360" i="1"/>
  <c r="BX360" i="1"/>
  <c r="BW360" i="1"/>
  <c r="BV360" i="1"/>
  <c r="BU360" i="1"/>
  <c r="BT360" i="1"/>
  <c r="BS360" i="1"/>
  <c r="BR360" i="1"/>
  <c r="BQ360" i="1"/>
  <c r="BP360" i="1"/>
  <c r="BO360" i="1"/>
  <c r="BN360" i="1"/>
  <c r="BZ359" i="1"/>
  <c r="BY359" i="1"/>
  <c r="BX359" i="1"/>
  <c r="BW359" i="1"/>
  <c r="BV359" i="1"/>
  <c r="BU359" i="1"/>
  <c r="BT359" i="1"/>
  <c r="BS359" i="1"/>
  <c r="BR359" i="1"/>
  <c r="BQ359" i="1"/>
  <c r="BP359" i="1"/>
  <c r="BO359" i="1"/>
  <c r="BN359" i="1"/>
  <c r="BZ358" i="1"/>
  <c r="BY358" i="1"/>
  <c r="BX358" i="1"/>
  <c r="BW358" i="1"/>
  <c r="BV358" i="1"/>
  <c r="BU358" i="1"/>
  <c r="BT358" i="1"/>
  <c r="BS358" i="1"/>
  <c r="BR358" i="1"/>
  <c r="BQ358" i="1"/>
  <c r="BP358" i="1"/>
  <c r="BO358" i="1"/>
  <c r="BN358" i="1"/>
  <c r="BZ357" i="1"/>
  <c r="BY357" i="1"/>
  <c r="BX357" i="1"/>
  <c r="BW357" i="1"/>
  <c r="BV357" i="1"/>
  <c r="BU357" i="1"/>
  <c r="BT357" i="1"/>
  <c r="BS357" i="1"/>
  <c r="BR357" i="1"/>
  <c r="BQ357" i="1"/>
  <c r="BP357" i="1"/>
  <c r="BO357" i="1"/>
  <c r="BN357" i="1"/>
  <c r="BZ356" i="1"/>
  <c r="BY356" i="1"/>
  <c r="BX356" i="1"/>
  <c r="BW356" i="1"/>
  <c r="BV356" i="1"/>
  <c r="BU356" i="1"/>
  <c r="BT356" i="1"/>
  <c r="BS356" i="1"/>
  <c r="BR356" i="1"/>
  <c r="BQ356" i="1"/>
  <c r="BP356" i="1"/>
  <c r="BO356" i="1"/>
  <c r="BN356" i="1"/>
  <c r="BZ355" i="1"/>
  <c r="BY355" i="1"/>
  <c r="BX355" i="1"/>
  <c r="BW355" i="1"/>
  <c r="BV355" i="1"/>
  <c r="BU355" i="1"/>
  <c r="BT355" i="1"/>
  <c r="BS355" i="1"/>
  <c r="BR355" i="1"/>
  <c r="BQ355" i="1"/>
  <c r="BP355" i="1"/>
  <c r="BO355" i="1"/>
  <c r="BN355" i="1"/>
  <c r="BZ354" i="1"/>
  <c r="BY354" i="1"/>
  <c r="BX354" i="1"/>
  <c r="BW354" i="1"/>
  <c r="BV354" i="1"/>
  <c r="BU354" i="1"/>
  <c r="BT354" i="1"/>
  <c r="BS354" i="1"/>
  <c r="BR354" i="1"/>
  <c r="BQ354" i="1"/>
  <c r="BP354" i="1"/>
  <c r="BO354" i="1"/>
  <c r="BN354" i="1"/>
  <c r="BZ353" i="1"/>
  <c r="BY353" i="1"/>
  <c r="BX353" i="1"/>
  <c r="BW353" i="1"/>
  <c r="BV353" i="1"/>
  <c r="BU353" i="1"/>
  <c r="BT353" i="1"/>
  <c r="BS353" i="1"/>
  <c r="BR353" i="1"/>
  <c r="BQ353" i="1"/>
  <c r="BP353" i="1"/>
  <c r="BO353" i="1"/>
  <c r="BN353" i="1"/>
  <c r="BZ352" i="1"/>
  <c r="BY352" i="1"/>
  <c r="BX352" i="1"/>
  <c r="BW352" i="1"/>
  <c r="BV352" i="1"/>
  <c r="BU352" i="1"/>
  <c r="BT352" i="1"/>
  <c r="BS352" i="1"/>
  <c r="BR352" i="1"/>
  <c r="BQ352" i="1"/>
  <c r="BP352" i="1"/>
  <c r="BO352" i="1"/>
  <c r="BN352" i="1"/>
  <c r="BZ351" i="1"/>
  <c r="BY351" i="1"/>
  <c r="BX351" i="1"/>
  <c r="BW351" i="1"/>
  <c r="BV351" i="1"/>
  <c r="BU351" i="1"/>
  <c r="BT351" i="1"/>
  <c r="BS351" i="1"/>
  <c r="BR351" i="1"/>
  <c r="BQ351" i="1"/>
  <c r="BP351" i="1"/>
  <c r="BO351" i="1"/>
  <c r="BN351" i="1"/>
  <c r="BZ350" i="1"/>
  <c r="BY350" i="1"/>
  <c r="BX350" i="1"/>
  <c r="BW350" i="1"/>
  <c r="BV350" i="1"/>
  <c r="BU350" i="1"/>
  <c r="BT350" i="1"/>
  <c r="BS350" i="1"/>
  <c r="BR350" i="1"/>
  <c r="BQ350" i="1"/>
  <c r="BP350" i="1"/>
  <c r="BO350" i="1"/>
  <c r="BN350" i="1"/>
  <c r="BZ349" i="1"/>
  <c r="BY349" i="1"/>
  <c r="BX349" i="1"/>
  <c r="BW349" i="1"/>
  <c r="BV349" i="1"/>
  <c r="BU349" i="1"/>
  <c r="BT349" i="1"/>
  <c r="BS349" i="1"/>
  <c r="BR349" i="1"/>
  <c r="BQ349" i="1"/>
  <c r="BP349" i="1"/>
  <c r="BO349" i="1"/>
  <c r="BN349" i="1"/>
  <c r="BZ348" i="1"/>
  <c r="BY348" i="1"/>
  <c r="BX348" i="1"/>
  <c r="BW348" i="1"/>
  <c r="BV348" i="1"/>
  <c r="BU348" i="1"/>
  <c r="BT348" i="1"/>
  <c r="BS348" i="1"/>
  <c r="BR348" i="1"/>
  <c r="BQ348" i="1"/>
  <c r="BP348" i="1"/>
  <c r="BO348" i="1"/>
  <c r="BN348" i="1"/>
  <c r="BZ347" i="1"/>
  <c r="BY347" i="1"/>
  <c r="BX347" i="1"/>
  <c r="BW347" i="1"/>
  <c r="BV347" i="1"/>
  <c r="BU347" i="1"/>
  <c r="BT347" i="1"/>
  <c r="BS347" i="1"/>
  <c r="BR347" i="1"/>
  <c r="BQ347" i="1"/>
  <c r="BP347" i="1"/>
  <c r="BO347" i="1"/>
  <c r="BN347" i="1"/>
  <c r="BZ346" i="1"/>
  <c r="BY346" i="1"/>
  <c r="BX346" i="1"/>
  <c r="BW346" i="1"/>
  <c r="BV346" i="1"/>
  <c r="BU346" i="1"/>
  <c r="BT346" i="1"/>
  <c r="BS346" i="1"/>
  <c r="BR346" i="1"/>
  <c r="BQ346" i="1"/>
  <c r="BP346" i="1"/>
  <c r="BO346" i="1"/>
  <c r="BN346" i="1"/>
  <c r="BZ345" i="1"/>
  <c r="BY345" i="1"/>
  <c r="BX345" i="1"/>
  <c r="BW345" i="1"/>
  <c r="BV345" i="1"/>
  <c r="BU345" i="1"/>
  <c r="BT345" i="1"/>
  <c r="BS345" i="1"/>
  <c r="BR345" i="1"/>
  <c r="BQ345" i="1"/>
  <c r="BP345" i="1"/>
  <c r="BO345" i="1"/>
  <c r="BN345" i="1"/>
  <c r="BZ344" i="1"/>
  <c r="BY344" i="1"/>
  <c r="BX344" i="1"/>
  <c r="BW344" i="1"/>
  <c r="BV344" i="1"/>
  <c r="BU344" i="1"/>
  <c r="BT344" i="1"/>
  <c r="BS344" i="1"/>
  <c r="BR344" i="1"/>
  <c r="BQ344" i="1"/>
  <c r="BP344" i="1"/>
  <c r="BO344" i="1"/>
  <c r="BN344" i="1"/>
  <c r="BZ343" i="1"/>
  <c r="BY343" i="1"/>
  <c r="BX343" i="1"/>
  <c r="BW343" i="1"/>
  <c r="BV343" i="1"/>
  <c r="BU343" i="1"/>
  <c r="BT343" i="1"/>
  <c r="BS343" i="1"/>
  <c r="BR343" i="1"/>
  <c r="BQ343" i="1"/>
  <c r="BP343" i="1"/>
  <c r="BO343" i="1"/>
  <c r="BN343" i="1"/>
  <c r="BZ342" i="1"/>
  <c r="BY342" i="1"/>
  <c r="BX342" i="1"/>
  <c r="BW342" i="1"/>
  <c r="BV342" i="1"/>
  <c r="BU342" i="1"/>
  <c r="BT342" i="1"/>
  <c r="BS342" i="1"/>
  <c r="BR342" i="1"/>
  <c r="BQ342" i="1"/>
  <c r="BP342" i="1"/>
  <c r="BO342" i="1"/>
  <c r="BN342" i="1"/>
  <c r="BZ341" i="1"/>
  <c r="BY341" i="1"/>
  <c r="BX341" i="1"/>
  <c r="BW341" i="1"/>
  <c r="BV341" i="1"/>
  <c r="BU341" i="1"/>
  <c r="BT341" i="1"/>
  <c r="BS341" i="1"/>
  <c r="BR341" i="1"/>
  <c r="BQ341" i="1"/>
  <c r="BP341" i="1"/>
  <c r="BO341" i="1"/>
  <c r="BN341" i="1"/>
  <c r="BZ340" i="1"/>
  <c r="BY340" i="1"/>
  <c r="BX340" i="1"/>
  <c r="BW340" i="1"/>
  <c r="BV340" i="1"/>
  <c r="BU340" i="1"/>
  <c r="BT340" i="1"/>
  <c r="BS340" i="1"/>
  <c r="BR340" i="1"/>
  <c r="BQ340" i="1"/>
  <c r="BP340" i="1"/>
  <c r="BO340" i="1"/>
  <c r="BN340" i="1"/>
  <c r="BZ339" i="1"/>
  <c r="BY339" i="1"/>
  <c r="BX339" i="1"/>
  <c r="BW339" i="1"/>
  <c r="BV339" i="1"/>
  <c r="BU339" i="1"/>
  <c r="BT339" i="1"/>
  <c r="BS339" i="1"/>
  <c r="BR339" i="1"/>
  <c r="BQ339" i="1"/>
  <c r="BP339" i="1"/>
  <c r="BO339" i="1"/>
  <c r="BN339" i="1"/>
  <c r="BZ338" i="1"/>
  <c r="BY338" i="1"/>
  <c r="BX338" i="1"/>
  <c r="BW338" i="1"/>
  <c r="BV338" i="1"/>
  <c r="BU338" i="1"/>
  <c r="BT338" i="1"/>
  <c r="BS338" i="1"/>
  <c r="BR338" i="1"/>
  <c r="BQ338" i="1"/>
  <c r="BP338" i="1"/>
  <c r="BO338" i="1"/>
  <c r="BN338" i="1"/>
  <c r="BZ337" i="1"/>
  <c r="BY337" i="1"/>
  <c r="BX337" i="1"/>
  <c r="BW337" i="1"/>
  <c r="BV337" i="1"/>
  <c r="BU337" i="1"/>
  <c r="BT337" i="1"/>
  <c r="BS337" i="1"/>
  <c r="BR337" i="1"/>
  <c r="BQ337" i="1"/>
  <c r="BP337" i="1"/>
  <c r="BO337" i="1"/>
  <c r="BN337" i="1"/>
  <c r="BZ336" i="1"/>
  <c r="BY336" i="1"/>
  <c r="BX336" i="1"/>
  <c r="BW336" i="1"/>
  <c r="BV336" i="1"/>
  <c r="BU336" i="1"/>
  <c r="BT336" i="1"/>
  <c r="BS336" i="1"/>
  <c r="BR336" i="1"/>
  <c r="BQ336" i="1"/>
  <c r="BP336" i="1"/>
  <c r="BO336" i="1"/>
  <c r="BN336" i="1"/>
  <c r="BZ335" i="1"/>
  <c r="BY335" i="1"/>
  <c r="BX335" i="1"/>
  <c r="BW335" i="1"/>
  <c r="BV335" i="1"/>
  <c r="BU335" i="1"/>
  <c r="BT335" i="1"/>
  <c r="BS335" i="1"/>
  <c r="BR335" i="1"/>
  <c r="BQ335" i="1"/>
  <c r="BP335" i="1"/>
  <c r="BO335" i="1"/>
  <c r="BN335" i="1"/>
  <c r="BZ334" i="1"/>
  <c r="BY334" i="1"/>
  <c r="BX334" i="1"/>
  <c r="BW334" i="1"/>
  <c r="BV334" i="1"/>
  <c r="BU334" i="1"/>
  <c r="BT334" i="1"/>
  <c r="BS334" i="1"/>
  <c r="BR334" i="1"/>
  <c r="BQ334" i="1"/>
  <c r="BP334" i="1"/>
  <c r="BO334" i="1"/>
  <c r="BN334" i="1"/>
  <c r="BZ333" i="1"/>
  <c r="BY333" i="1"/>
  <c r="BX333" i="1"/>
  <c r="BW333" i="1"/>
  <c r="BV333" i="1"/>
  <c r="BU333" i="1"/>
  <c r="BT333" i="1"/>
  <c r="BS333" i="1"/>
  <c r="BR333" i="1"/>
  <c r="BQ333" i="1"/>
  <c r="BP333" i="1"/>
  <c r="BO333" i="1"/>
  <c r="BN333" i="1"/>
  <c r="BZ332" i="1"/>
  <c r="BY332" i="1"/>
  <c r="BX332" i="1"/>
  <c r="BW332" i="1"/>
  <c r="BV332" i="1"/>
  <c r="BU332" i="1"/>
  <c r="BT332" i="1"/>
  <c r="BS332" i="1"/>
  <c r="BR332" i="1"/>
  <c r="BQ332" i="1"/>
  <c r="BP332" i="1"/>
  <c r="BO332" i="1"/>
  <c r="BN332" i="1"/>
  <c r="BZ331" i="1"/>
  <c r="BY331" i="1"/>
  <c r="BX331" i="1"/>
  <c r="BW331" i="1"/>
  <c r="BV331" i="1"/>
  <c r="BU331" i="1"/>
  <c r="BT331" i="1"/>
  <c r="BS331" i="1"/>
  <c r="BR331" i="1"/>
  <c r="BQ331" i="1"/>
  <c r="BP331" i="1"/>
  <c r="BO331" i="1"/>
  <c r="BN331" i="1"/>
  <c r="BZ330" i="1"/>
  <c r="BY330" i="1"/>
  <c r="BX330" i="1"/>
  <c r="BW330" i="1"/>
  <c r="BV330" i="1"/>
  <c r="BU330" i="1"/>
  <c r="BT330" i="1"/>
  <c r="BS330" i="1"/>
  <c r="BR330" i="1"/>
  <c r="BQ330" i="1"/>
  <c r="BP330" i="1"/>
  <c r="BO330" i="1"/>
  <c r="BN330" i="1"/>
  <c r="BZ329" i="1"/>
  <c r="BY329" i="1"/>
  <c r="BX329" i="1"/>
  <c r="BW329" i="1"/>
  <c r="BV329" i="1"/>
  <c r="BU329" i="1"/>
  <c r="BT329" i="1"/>
  <c r="BS329" i="1"/>
  <c r="BR329" i="1"/>
  <c r="BQ329" i="1"/>
  <c r="BP329" i="1"/>
  <c r="BO329" i="1"/>
  <c r="BN329" i="1"/>
  <c r="BZ328" i="1"/>
  <c r="BY328" i="1"/>
  <c r="BX328" i="1"/>
  <c r="BW328" i="1"/>
  <c r="BV328" i="1"/>
  <c r="BU328" i="1"/>
  <c r="BT328" i="1"/>
  <c r="BS328" i="1"/>
  <c r="BR328" i="1"/>
  <c r="BQ328" i="1"/>
  <c r="BP328" i="1"/>
  <c r="BO328" i="1"/>
  <c r="BN328" i="1"/>
  <c r="BZ327" i="1"/>
  <c r="BY327" i="1"/>
  <c r="BX327" i="1"/>
  <c r="BW327" i="1"/>
  <c r="BV327" i="1"/>
  <c r="BU327" i="1"/>
  <c r="BT327" i="1"/>
  <c r="BS327" i="1"/>
  <c r="BR327" i="1"/>
  <c r="BQ327" i="1"/>
  <c r="BP327" i="1"/>
  <c r="BO327" i="1"/>
  <c r="BN327" i="1"/>
  <c r="BZ326" i="1"/>
  <c r="BY326" i="1"/>
  <c r="BX326" i="1"/>
  <c r="BW326" i="1"/>
  <c r="BV326" i="1"/>
  <c r="BU326" i="1"/>
  <c r="BT326" i="1"/>
  <c r="BS326" i="1"/>
  <c r="BR326" i="1"/>
  <c r="BQ326" i="1"/>
  <c r="BP326" i="1"/>
  <c r="BO326" i="1"/>
  <c r="BN326" i="1"/>
  <c r="BZ325" i="1"/>
  <c r="BY325" i="1"/>
  <c r="BX325" i="1"/>
  <c r="BW325" i="1"/>
  <c r="BV325" i="1"/>
  <c r="BU325" i="1"/>
  <c r="BT325" i="1"/>
  <c r="BS325" i="1"/>
  <c r="BR325" i="1"/>
  <c r="BQ325" i="1"/>
  <c r="BP325" i="1"/>
  <c r="BO325" i="1"/>
  <c r="BN325" i="1"/>
  <c r="BZ324" i="1"/>
  <c r="BY324" i="1"/>
  <c r="BX324" i="1"/>
  <c r="BW324" i="1"/>
  <c r="BV324" i="1"/>
  <c r="BU324" i="1"/>
  <c r="BT324" i="1"/>
  <c r="BS324" i="1"/>
  <c r="BR324" i="1"/>
  <c r="BQ324" i="1"/>
  <c r="BP324" i="1"/>
  <c r="BO324" i="1"/>
  <c r="BN324" i="1"/>
  <c r="BZ323" i="1"/>
  <c r="BY323" i="1"/>
  <c r="BX323" i="1"/>
  <c r="BW323" i="1"/>
  <c r="BV323" i="1"/>
  <c r="BU323" i="1"/>
  <c r="BT323" i="1"/>
  <c r="BS323" i="1"/>
  <c r="BR323" i="1"/>
  <c r="BQ323" i="1"/>
  <c r="BP323" i="1"/>
  <c r="BO323" i="1"/>
  <c r="BN323" i="1"/>
  <c r="BZ322" i="1"/>
  <c r="BY322" i="1"/>
  <c r="BX322" i="1"/>
  <c r="BW322" i="1"/>
  <c r="BV322" i="1"/>
  <c r="BU322" i="1"/>
  <c r="BT322" i="1"/>
  <c r="BS322" i="1"/>
  <c r="BR322" i="1"/>
  <c r="BQ322" i="1"/>
  <c r="BP322" i="1"/>
  <c r="BO322" i="1"/>
  <c r="BN322" i="1"/>
  <c r="BZ321" i="1"/>
  <c r="BY321" i="1"/>
  <c r="BX321" i="1"/>
  <c r="BW321" i="1"/>
  <c r="BV321" i="1"/>
  <c r="BU321" i="1"/>
  <c r="BT321" i="1"/>
  <c r="BS321" i="1"/>
  <c r="BR321" i="1"/>
  <c r="BQ321" i="1"/>
  <c r="BP321" i="1"/>
  <c r="BO321" i="1"/>
  <c r="BN321" i="1"/>
  <c r="BZ320" i="1"/>
  <c r="BY320" i="1"/>
  <c r="BX320" i="1"/>
  <c r="BW320" i="1"/>
  <c r="BV320" i="1"/>
  <c r="BU320" i="1"/>
  <c r="BT320" i="1"/>
  <c r="BS320" i="1"/>
  <c r="BR320" i="1"/>
  <c r="BQ320" i="1"/>
  <c r="BP320" i="1"/>
  <c r="BO320" i="1"/>
  <c r="BN320" i="1"/>
  <c r="BZ319" i="1"/>
  <c r="BY319" i="1"/>
  <c r="BX319" i="1"/>
  <c r="BW319" i="1"/>
  <c r="BV319" i="1"/>
  <c r="BU319" i="1"/>
  <c r="BT319" i="1"/>
  <c r="BS319" i="1"/>
  <c r="BR319" i="1"/>
  <c r="BQ319" i="1"/>
  <c r="BP319" i="1"/>
  <c r="BO319" i="1"/>
  <c r="BN319" i="1"/>
  <c r="BZ318" i="1"/>
  <c r="BY318" i="1"/>
  <c r="BX318" i="1"/>
  <c r="BW318" i="1"/>
  <c r="BV318" i="1"/>
  <c r="BU318" i="1"/>
  <c r="BT318" i="1"/>
  <c r="BS318" i="1"/>
  <c r="BR318" i="1"/>
  <c r="BQ318" i="1"/>
  <c r="BP318" i="1"/>
  <c r="BO318" i="1"/>
  <c r="BN318" i="1"/>
  <c r="BZ317" i="1"/>
  <c r="BY317" i="1"/>
  <c r="BX317" i="1"/>
  <c r="BW317" i="1"/>
  <c r="BV317" i="1"/>
  <c r="BU317" i="1"/>
  <c r="BT317" i="1"/>
  <c r="BS317" i="1"/>
  <c r="BR317" i="1"/>
  <c r="BQ317" i="1"/>
  <c r="BP317" i="1"/>
  <c r="BO317" i="1"/>
  <c r="BN317" i="1"/>
  <c r="BZ316" i="1"/>
  <c r="BY316" i="1"/>
  <c r="BX316" i="1"/>
  <c r="BW316" i="1"/>
  <c r="BV316" i="1"/>
  <c r="BU316" i="1"/>
  <c r="BT316" i="1"/>
  <c r="BS316" i="1"/>
  <c r="BR316" i="1"/>
  <c r="BQ316" i="1"/>
  <c r="BP316" i="1"/>
  <c r="BO316" i="1"/>
  <c r="BN316" i="1"/>
  <c r="BZ315" i="1"/>
  <c r="BY315" i="1"/>
  <c r="BX315" i="1"/>
  <c r="BW315" i="1"/>
  <c r="BV315" i="1"/>
  <c r="BU315" i="1"/>
  <c r="BT315" i="1"/>
  <c r="BS315" i="1"/>
  <c r="BR315" i="1"/>
  <c r="BQ315" i="1"/>
  <c r="BP315" i="1"/>
  <c r="BO315" i="1"/>
  <c r="BN315" i="1"/>
  <c r="BZ314" i="1"/>
  <c r="BY314" i="1"/>
  <c r="BX314" i="1"/>
  <c r="BW314" i="1"/>
  <c r="BV314" i="1"/>
  <c r="BU314" i="1"/>
  <c r="BT314" i="1"/>
  <c r="BS314" i="1"/>
  <c r="BR314" i="1"/>
  <c r="BQ314" i="1"/>
  <c r="BP314" i="1"/>
  <c r="BO314" i="1"/>
  <c r="BN314" i="1"/>
  <c r="BZ313" i="1"/>
  <c r="BY313" i="1"/>
  <c r="BX313" i="1"/>
  <c r="BW313" i="1"/>
  <c r="BV313" i="1"/>
  <c r="BU313" i="1"/>
  <c r="BT313" i="1"/>
  <c r="BS313" i="1"/>
  <c r="BR313" i="1"/>
  <c r="BQ313" i="1"/>
  <c r="BP313" i="1"/>
  <c r="BO313" i="1"/>
  <c r="BN313" i="1"/>
  <c r="BZ312" i="1"/>
  <c r="BY312" i="1"/>
  <c r="BX312" i="1"/>
  <c r="BW312" i="1"/>
  <c r="BV312" i="1"/>
  <c r="BU312" i="1"/>
  <c r="BT312" i="1"/>
  <c r="BS312" i="1"/>
  <c r="BR312" i="1"/>
  <c r="BQ312" i="1"/>
  <c r="BP312" i="1"/>
  <c r="BO312" i="1"/>
  <c r="BN312" i="1"/>
  <c r="BZ311" i="1"/>
  <c r="BY311" i="1"/>
  <c r="BX311" i="1"/>
  <c r="BW311" i="1"/>
  <c r="BV311" i="1"/>
  <c r="BU311" i="1"/>
  <c r="BT311" i="1"/>
  <c r="BS311" i="1"/>
  <c r="BR311" i="1"/>
  <c r="BQ311" i="1"/>
  <c r="BP311" i="1"/>
  <c r="BO311" i="1"/>
  <c r="BN311" i="1"/>
  <c r="BZ310" i="1"/>
  <c r="BY310" i="1"/>
  <c r="BX310" i="1"/>
  <c r="BW310" i="1"/>
  <c r="BV310" i="1"/>
  <c r="BU310" i="1"/>
  <c r="BT310" i="1"/>
  <c r="BS310" i="1"/>
  <c r="BR310" i="1"/>
  <c r="BQ310" i="1"/>
  <c r="BP310" i="1"/>
  <c r="BO310" i="1"/>
  <c r="BN310" i="1"/>
  <c r="BZ309" i="1"/>
  <c r="BY309" i="1"/>
  <c r="BX309" i="1"/>
  <c r="BW309" i="1"/>
  <c r="BV309" i="1"/>
  <c r="BU309" i="1"/>
  <c r="BT309" i="1"/>
  <c r="BS309" i="1"/>
  <c r="BR309" i="1"/>
  <c r="BQ309" i="1"/>
  <c r="BP309" i="1"/>
  <c r="BO309" i="1"/>
  <c r="BN309" i="1"/>
  <c r="BZ308" i="1"/>
  <c r="BY308" i="1"/>
  <c r="BX308" i="1"/>
  <c r="BW308" i="1"/>
  <c r="BV308" i="1"/>
  <c r="BU308" i="1"/>
  <c r="BT308" i="1"/>
  <c r="BS308" i="1"/>
  <c r="BR308" i="1"/>
  <c r="BQ308" i="1"/>
  <c r="BP308" i="1"/>
  <c r="BO308" i="1"/>
  <c r="BN308" i="1"/>
  <c r="BZ307" i="1"/>
  <c r="BY307" i="1"/>
  <c r="BX307" i="1"/>
  <c r="BW307" i="1"/>
  <c r="BV307" i="1"/>
  <c r="BU307" i="1"/>
  <c r="BT307" i="1"/>
  <c r="BS307" i="1"/>
  <c r="BR307" i="1"/>
  <c r="BQ307" i="1"/>
  <c r="BP307" i="1"/>
  <c r="BO307" i="1"/>
  <c r="BN307" i="1"/>
  <c r="BZ306" i="1"/>
  <c r="BY306" i="1"/>
  <c r="BX306" i="1"/>
  <c r="BW306" i="1"/>
  <c r="BV306" i="1"/>
  <c r="BU306" i="1"/>
  <c r="BT306" i="1"/>
  <c r="BS306" i="1"/>
  <c r="BR306" i="1"/>
  <c r="BQ306" i="1"/>
  <c r="BP306" i="1"/>
  <c r="BO306" i="1"/>
  <c r="BN306" i="1"/>
  <c r="BZ305" i="1"/>
  <c r="BY305" i="1"/>
  <c r="BX305" i="1"/>
  <c r="BW305" i="1"/>
  <c r="BV305" i="1"/>
  <c r="BU305" i="1"/>
  <c r="BT305" i="1"/>
  <c r="BS305" i="1"/>
  <c r="BR305" i="1"/>
  <c r="BQ305" i="1"/>
  <c r="BP305" i="1"/>
  <c r="BO305" i="1"/>
  <c r="BN305" i="1"/>
  <c r="BZ304" i="1"/>
  <c r="BY304" i="1"/>
  <c r="BX304" i="1"/>
  <c r="BW304" i="1"/>
  <c r="BV304" i="1"/>
  <c r="BU304" i="1"/>
  <c r="BT304" i="1"/>
  <c r="BS304" i="1"/>
  <c r="BR304" i="1"/>
  <c r="BQ304" i="1"/>
  <c r="BP304" i="1"/>
  <c r="BO304" i="1"/>
  <c r="BN304" i="1"/>
  <c r="BZ303" i="1"/>
  <c r="BY303" i="1"/>
  <c r="BX303" i="1"/>
  <c r="BW303" i="1"/>
  <c r="BV303" i="1"/>
  <c r="BU303" i="1"/>
  <c r="BT303" i="1"/>
  <c r="BS303" i="1"/>
  <c r="BR303" i="1"/>
  <c r="BQ303" i="1"/>
  <c r="BP303" i="1"/>
  <c r="BO303" i="1"/>
  <c r="BN303" i="1"/>
  <c r="BZ302" i="1"/>
  <c r="BY302" i="1"/>
  <c r="BX302" i="1"/>
  <c r="BW302" i="1"/>
  <c r="BV302" i="1"/>
  <c r="BU302" i="1"/>
  <c r="BT302" i="1"/>
  <c r="BS302" i="1"/>
  <c r="BR302" i="1"/>
  <c r="BQ302" i="1"/>
  <c r="BP302" i="1"/>
  <c r="BO302" i="1"/>
  <c r="BN302" i="1"/>
  <c r="BZ301" i="1"/>
  <c r="BY301" i="1"/>
  <c r="BX301" i="1"/>
  <c r="BW301" i="1"/>
  <c r="BV301" i="1"/>
  <c r="BU301" i="1"/>
  <c r="BT301" i="1"/>
  <c r="BS301" i="1"/>
  <c r="BR301" i="1"/>
  <c r="BQ301" i="1"/>
  <c r="BP301" i="1"/>
  <c r="BO301" i="1"/>
  <c r="BN301" i="1"/>
  <c r="BZ300" i="1"/>
  <c r="BY300" i="1"/>
  <c r="BX300" i="1"/>
  <c r="BW300" i="1"/>
  <c r="BV300" i="1"/>
  <c r="BU300" i="1"/>
  <c r="BT300" i="1"/>
  <c r="BS300" i="1"/>
  <c r="BR300" i="1"/>
  <c r="BQ300" i="1"/>
  <c r="BP300" i="1"/>
  <c r="BO300" i="1"/>
  <c r="BN300" i="1"/>
  <c r="BZ299" i="1"/>
  <c r="BY299" i="1"/>
  <c r="BX299" i="1"/>
  <c r="BW299" i="1"/>
  <c r="BV299" i="1"/>
  <c r="BU299" i="1"/>
  <c r="BT299" i="1"/>
  <c r="BS299" i="1"/>
  <c r="BR299" i="1"/>
  <c r="BQ299" i="1"/>
  <c r="BP299" i="1"/>
  <c r="BO299" i="1"/>
  <c r="BN299" i="1"/>
  <c r="BZ298" i="1"/>
  <c r="BY298" i="1"/>
  <c r="BX298" i="1"/>
  <c r="BW298" i="1"/>
  <c r="BV298" i="1"/>
  <c r="BU298" i="1"/>
  <c r="BT298" i="1"/>
  <c r="BS298" i="1"/>
  <c r="BR298" i="1"/>
  <c r="BQ298" i="1"/>
  <c r="BP298" i="1"/>
  <c r="BO298" i="1"/>
  <c r="BN298" i="1"/>
  <c r="BZ297" i="1"/>
  <c r="BY297" i="1"/>
  <c r="BX297" i="1"/>
  <c r="BW297" i="1"/>
  <c r="BV297" i="1"/>
  <c r="BU297" i="1"/>
  <c r="BT297" i="1"/>
  <c r="BS297" i="1"/>
  <c r="BR297" i="1"/>
  <c r="BQ297" i="1"/>
  <c r="BP297" i="1"/>
  <c r="BO297" i="1"/>
  <c r="BN297" i="1"/>
  <c r="BZ296" i="1"/>
  <c r="BY296" i="1"/>
  <c r="BX296" i="1"/>
  <c r="BW296" i="1"/>
  <c r="BV296" i="1"/>
  <c r="BU296" i="1"/>
  <c r="BT296" i="1"/>
  <c r="BS296" i="1"/>
  <c r="BR296" i="1"/>
  <c r="BQ296" i="1"/>
  <c r="BP296" i="1"/>
  <c r="BO296" i="1"/>
  <c r="BN296" i="1"/>
  <c r="BZ295" i="1"/>
  <c r="BY295" i="1"/>
  <c r="BX295" i="1"/>
  <c r="BW295" i="1"/>
  <c r="BV295" i="1"/>
  <c r="BU295" i="1"/>
  <c r="BT295" i="1"/>
  <c r="BS295" i="1"/>
  <c r="BR295" i="1"/>
  <c r="BQ295" i="1"/>
  <c r="BP295" i="1"/>
  <c r="BO295" i="1"/>
  <c r="BN295" i="1"/>
  <c r="BZ294" i="1"/>
  <c r="BY294" i="1"/>
  <c r="BX294" i="1"/>
  <c r="BW294" i="1"/>
  <c r="BV294" i="1"/>
  <c r="BU294" i="1"/>
  <c r="BT294" i="1"/>
  <c r="BS294" i="1"/>
  <c r="BR294" i="1"/>
  <c r="BQ294" i="1"/>
  <c r="BP294" i="1"/>
  <c r="BO294" i="1"/>
  <c r="BN294" i="1"/>
  <c r="BZ293" i="1"/>
  <c r="BY293" i="1"/>
  <c r="BX293" i="1"/>
  <c r="BW293" i="1"/>
  <c r="BV293" i="1"/>
  <c r="BU293" i="1"/>
  <c r="BT293" i="1"/>
  <c r="BS293" i="1"/>
  <c r="BR293" i="1"/>
  <c r="BQ293" i="1"/>
  <c r="BP293" i="1"/>
  <c r="BO293" i="1"/>
  <c r="BN293" i="1"/>
  <c r="BZ292" i="1"/>
  <c r="BY292" i="1"/>
  <c r="BX292" i="1"/>
  <c r="BW292" i="1"/>
  <c r="BV292" i="1"/>
  <c r="BU292" i="1"/>
  <c r="BT292" i="1"/>
  <c r="BS292" i="1"/>
  <c r="BR292" i="1"/>
  <c r="BQ292" i="1"/>
  <c r="BP292" i="1"/>
  <c r="BO292" i="1"/>
  <c r="BN292" i="1"/>
  <c r="BZ291" i="1"/>
  <c r="BY291" i="1"/>
  <c r="BX291" i="1"/>
  <c r="BW291" i="1"/>
  <c r="BV291" i="1"/>
  <c r="BU291" i="1"/>
  <c r="BT291" i="1"/>
  <c r="BS291" i="1"/>
  <c r="BR291" i="1"/>
  <c r="BQ291" i="1"/>
  <c r="BP291" i="1"/>
  <c r="BO291" i="1"/>
  <c r="BN291" i="1"/>
  <c r="BZ290" i="1"/>
  <c r="BY290" i="1"/>
  <c r="BX290" i="1"/>
  <c r="BW290" i="1"/>
  <c r="BV290" i="1"/>
  <c r="BU290" i="1"/>
  <c r="BT290" i="1"/>
  <c r="BS290" i="1"/>
  <c r="BR290" i="1"/>
  <c r="BQ290" i="1"/>
  <c r="BP290" i="1"/>
  <c r="BO290" i="1"/>
  <c r="BN290" i="1"/>
  <c r="BZ289" i="1"/>
  <c r="BY289" i="1"/>
  <c r="BX289" i="1"/>
  <c r="BW289" i="1"/>
  <c r="BV289" i="1"/>
  <c r="BU289" i="1"/>
  <c r="BT289" i="1"/>
  <c r="BS289" i="1"/>
  <c r="BR289" i="1"/>
  <c r="BQ289" i="1"/>
  <c r="BP289" i="1"/>
  <c r="BO289" i="1"/>
  <c r="BN289" i="1"/>
  <c r="BZ288" i="1"/>
  <c r="BY288" i="1"/>
  <c r="BX288" i="1"/>
  <c r="BW288" i="1"/>
  <c r="BV288" i="1"/>
  <c r="BU288" i="1"/>
  <c r="BT288" i="1"/>
  <c r="BS288" i="1"/>
  <c r="BR288" i="1"/>
  <c r="BQ288" i="1"/>
  <c r="BP288" i="1"/>
  <c r="BO288" i="1"/>
  <c r="BN288" i="1"/>
  <c r="BZ287" i="1"/>
  <c r="BY287" i="1"/>
  <c r="BX287" i="1"/>
  <c r="BW287" i="1"/>
  <c r="BV287" i="1"/>
  <c r="BU287" i="1"/>
  <c r="BT287" i="1"/>
  <c r="BS287" i="1"/>
  <c r="BR287" i="1"/>
  <c r="BQ287" i="1"/>
  <c r="BP287" i="1"/>
  <c r="BO287" i="1"/>
  <c r="BN287" i="1"/>
  <c r="BZ286" i="1"/>
  <c r="BY286" i="1"/>
  <c r="BX286" i="1"/>
  <c r="BW286" i="1"/>
  <c r="BV286" i="1"/>
  <c r="BU286" i="1"/>
  <c r="BT286" i="1"/>
  <c r="BS286" i="1"/>
  <c r="BR286" i="1"/>
  <c r="BQ286" i="1"/>
  <c r="BP286" i="1"/>
  <c r="BO286" i="1"/>
  <c r="BN286" i="1"/>
  <c r="BZ285" i="1"/>
  <c r="BY285" i="1"/>
  <c r="BX285" i="1"/>
  <c r="BW285" i="1"/>
  <c r="BV285" i="1"/>
  <c r="BU285" i="1"/>
  <c r="BT285" i="1"/>
  <c r="BS285" i="1"/>
  <c r="BR285" i="1"/>
  <c r="BQ285" i="1"/>
  <c r="BP285" i="1"/>
  <c r="BO285" i="1"/>
  <c r="BN285" i="1"/>
  <c r="BZ284" i="1"/>
  <c r="BY284" i="1"/>
  <c r="BX284" i="1"/>
  <c r="BW284" i="1"/>
  <c r="BV284" i="1"/>
  <c r="BU284" i="1"/>
  <c r="BT284" i="1"/>
  <c r="BS284" i="1"/>
  <c r="BR284" i="1"/>
  <c r="BQ284" i="1"/>
  <c r="BP284" i="1"/>
  <c r="BO284" i="1"/>
  <c r="BN284" i="1"/>
  <c r="BZ283" i="1"/>
  <c r="BY283" i="1"/>
  <c r="BX283" i="1"/>
  <c r="BW283" i="1"/>
  <c r="BV283" i="1"/>
  <c r="BU283" i="1"/>
  <c r="BT283" i="1"/>
  <c r="BS283" i="1"/>
  <c r="BR283" i="1"/>
  <c r="BQ283" i="1"/>
  <c r="BP283" i="1"/>
  <c r="BO283" i="1"/>
  <c r="BN283" i="1"/>
  <c r="BZ282" i="1"/>
  <c r="BY282" i="1"/>
  <c r="BX282" i="1"/>
  <c r="BW282" i="1"/>
  <c r="BV282" i="1"/>
  <c r="BU282" i="1"/>
  <c r="BT282" i="1"/>
  <c r="BS282" i="1"/>
  <c r="BR282" i="1"/>
  <c r="BQ282" i="1"/>
  <c r="BP282" i="1"/>
  <c r="BO282" i="1"/>
  <c r="BN282" i="1"/>
  <c r="BZ281" i="1"/>
  <c r="BY281" i="1"/>
  <c r="BX281" i="1"/>
  <c r="BW281" i="1"/>
  <c r="BV281" i="1"/>
  <c r="BU281" i="1"/>
  <c r="BT281" i="1"/>
  <c r="BS281" i="1"/>
  <c r="BR281" i="1"/>
  <c r="BQ281" i="1"/>
  <c r="BP281" i="1"/>
  <c r="BO281" i="1"/>
  <c r="BN281" i="1"/>
  <c r="BZ280" i="1"/>
  <c r="BY280" i="1"/>
  <c r="BX280" i="1"/>
  <c r="BW280" i="1"/>
  <c r="BV280" i="1"/>
  <c r="BU280" i="1"/>
  <c r="BT280" i="1"/>
  <c r="BS280" i="1"/>
  <c r="BR280" i="1"/>
  <c r="BQ280" i="1"/>
  <c r="BP280" i="1"/>
  <c r="BO280" i="1"/>
  <c r="BN280" i="1"/>
  <c r="BZ279" i="1"/>
  <c r="BY279" i="1"/>
  <c r="BX279" i="1"/>
  <c r="BW279" i="1"/>
  <c r="BV279" i="1"/>
  <c r="BU279" i="1"/>
  <c r="BT279" i="1"/>
  <c r="BS279" i="1"/>
  <c r="BR279" i="1"/>
  <c r="BQ279" i="1"/>
  <c r="BP279" i="1"/>
  <c r="BO279" i="1"/>
  <c r="BN279" i="1"/>
  <c r="BZ278" i="1"/>
  <c r="BY278" i="1"/>
  <c r="BX278" i="1"/>
  <c r="BW278" i="1"/>
  <c r="BV278" i="1"/>
  <c r="BU278" i="1"/>
  <c r="BT278" i="1"/>
  <c r="BS278" i="1"/>
  <c r="BR278" i="1"/>
  <c r="BQ278" i="1"/>
  <c r="BP278" i="1"/>
  <c r="BO278" i="1"/>
  <c r="BN278" i="1"/>
  <c r="BZ277" i="1"/>
  <c r="BY277" i="1"/>
  <c r="BX277" i="1"/>
  <c r="BW277" i="1"/>
  <c r="BV277" i="1"/>
  <c r="BU277" i="1"/>
  <c r="BT277" i="1"/>
  <c r="BS277" i="1"/>
  <c r="BR277" i="1"/>
  <c r="BQ277" i="1"/>
  <c r="BP277" i="1"/>
  <c r="BO277" i="1"/>
  <c r="BN277" i="1"/>
  <c r="BZ276" i="1"/>
  <c r="BY276" i="1"/>
  <c r="BX276" i="1"/>
  <c r="BW276" i="1"/>
  <c r="BV276" i="1"/>
  <c r="BU276" i="1"/>
  <c r="BT276" i="1"/>
  <c r="BS276" i="1"/>
  <c r="BR276" i="1"/>
  <c r="BQ276" i="1"/>
  <c r="BP276" i="1"/>
  <c r="BO276" i="1"/>
  <c r="BN276" i="1"/>
  <c r="BZ275" i="1"/>
  <c r="BY275" i="1"/>
  <c r="BX275" i="1"/>
  <c r="BW275" i="1"/>
  <c r="BV275" i="1"/>
  <c r="BU275" i="1"/>
  <c r="BT275" i="1"/>
  <c r="BS275" i="1"/>
  <c r="BR275" i="1"/>
  <c r="BQ275" i="1"/>
  <c r="BP275" i="1"/>
  <c r="BO275" i="1"/>
  <c r="BN275" i="1"/>
  <c r="BZ274" i="1"/>
  <c r="BY274" i="1"/>
  <c r="BX274" i="1"/>
  <c r="BW274" i="1"/>
  <c r="BV274" i="1"/>
  <c r="BU274" i="1"/>
  <c r="BT274" i="1"/>
  <c r="BS274" i="1"/>
  <c r="BR274" i="1"/>
  <c r="BQ274" i="1"/>
  <c r="BP274" i="1"/>
  <c r="BO274" i="1"/>
  <c r="BN274" i="1"/>
  <c r="BZ273" i="1"/>
  <c r="BY273" i="1"/>
  <c r="BX273" i="1"/>
  <c r="BW273" i="1"/>
  <c r="BV273" i="1"/>
  <c r="BU273" i="1"/>
  <c r="BT273" i="1"/>
  <c r="BS273" i="1"/>
  <c r="BR273" i="1"/>
  <c r="BQ273" i="1"/>
  <c r="BP273" i="1"/>
  <c r="BO273" i="1"/>
  <c r="BN273" i="1"/>
  <c r="BZ272" i="1"/>
  <c r="BY272" i="1"/>
  <c r="BX272" i="1"/>
  <c r="BW272" i="1"/>
  <c r="BV272" i="1"/>
  <c r="BU272" i="1"/>
  <c r="BT272" i="1"/>
  <c r="BS272" i="1"/>
  <c r="BR272" i="1"/>
  <c r="BQ272" i="1"/>
  <c r="BP272" i="1"/>
  <c r="BO272" i="1"/>
  <c r="BN272" i="1"/>
  <c r="BZ271" i="1"/>
  <c r="BY271" i="1"/>
  <c r="BX271" i="1"/>
  <c r="BW271" i="1"/>
  <c r="BV271" i="1"/>
  <c r="BU271" i="1"/>
  <c r="BT271" i="1"/>
  <c r="BS271" i="1"/>
  <c r="BR271" i="1"/>
  <c r="BQ271" i="1"/>
  <c r="BP271" i="1"/>
  <c r="BO271" i="1"/>
  <c r="BN271" i="1"/>
  <c r="BZ270" i="1"/>
  <c r="BY270" i="1"/>
  <c r="BX270" i="1"/>
  <c r="BW270" i="1"/>
  <c r="BV270" i="1"/>
  <c r="BU270" i="1"/>
  <c r="BT270" i="1"/>
  <c r="BS270" i="1"/>
  <c r="BR270" i="1"/>
  <c r="BQ270" i="1"/>
  <c r="BP270" i="1"/>
  <c r="BO270" i="1"/>
  <c r="BN270" i="1"/>
  <c r="BZ269" i="1"/>
  <c r="BY269" i="1"/>
  <c r="BX269" i="1"/>
  <c r="BW269" i="1"/>
  <c r="BV269" i="1"/>
  <c r="BU269" i="1"/>
  <c r="BT269" i="1"/>
  <c r="BS269" i="1"/>
  <c r="BR269" i="1"/>
  <c r="BQ269" i="1"/>
  <c r="BP269" i="1"/>
  <c r="BO269" i="1"/>
  <c r="BN269" i="1"/>
  <c r="BZ268" i="1"/>
  <c r="BY268" i="1"/>
  <c r="BX268" i="1"/>
  <c r="BW268" i="1"/>
  <c r="BV268" i="1"/>
  <c r="BU268" i="1"/>
  <c r="BT268" i="1"/>
  <c r="BS268" i="1"/>
  <c r="BR268" i="1"/>
  <c r="BQ268" i="1"/>
  <c r="BP268" i="1"/>
  <c r="BO268" i="1"/>
  <c r="BN268" i="1"/>
  <c r="BZ267" i="1"/>
  <c r="BY267" i="1"/>
  <c r="BX267" i="1"/>
  <c r="BW267" i="1"/>
  <c r="BV267" i="1"/>
  <c r="BU267" i="1"/>
  <c r="BT267" i="1"/>
  <c r="BS267" i="1"/>
  <c r="BR267" i="1"/>
  <c r="BQ267" i="1"/>
  <c r="BP267" i="1"/>
  <c r="BO267" i="1"/>
  <c r="BN267" i="1"/>
  <c r="BZ266" i="1"/>
  <c r="BY266" i="1"/>
  <c r="BX266" i="1"/>
  <c r="BW266" i="1"/>
  <c r="BV266" i="1"/>
  <c r="BU266" i="1"/>
  <c r="BT266" i="1"/>
  <c r="BS266" i="1"/>
  <c r="BR266" i="1"/>
  <c r="BQ266" i="1"/>
  <c r="BP266" i="1"/>
  <c r="BO266" i="1"/>
  <c r="BN266" i="1"/>
  <c r="BZ265" i="1"/>
  <c r="BY265" i="1"/>
  <c r="BX265" i="1"/>
  <c r="BW265" i="1"/>
  <c r="BV265" i="1"/>
  <c r="BU265" i="1"/>
  <c r="BT265" i="1"/>
  <c r="BS265" i="1"/>
  <c r="BR265" i="1"/>
  <c r="BQ265" i="1"/>
  <c r="BP265" i="1"/>
  <c r="BO265" i="1"/>
  <c r="BN265" i="1"/>
  <c r="BZ264" i="1"/>
  <c r="BY264" i="1"/>
  <c r="BX264" i="1"/>
  <c r="BW264" i="1"/>
  <c r="BV264" i="1"/>
  <c r="BU264" i="1"/>
  <c r="BT264" i="1"/>
  <c r="BS264" i="1"/>
  <c r="BR264" i="1"/>
  <c r="BQ264" i="1"/>
  <c r="BP264" i="1"/>
  <c r="BO264" i="1"/>
  <c r="BN264" i="1"/>
  <c r="BZ263" i="1"/>
  <c r="BY263" i="1"/>
  <c r="BX263" i="1"/>
  <c r="BW263" i="1"/>
  <c r="BV263" i="1"/>
  <c r="BU263" i="1"/>
  <c r="BT263" i="1"/>
  <c r="BS263" i="1"/>
  <c r="BR263" i="1"/>
  <c r="BQ263" i="1"/>
  <c r="BP263" i="1"/>
  <c r="BO263" i="1"/>
  <c r="BN263" i="1"/>
  <c r="BZ262" i="1"/>
  <c r="BY262" i="1"/>
  <c r="BX262" i="1"/>
  <c r="BW262" i="1"/>
  <c r="BV262" i="1"/>
  <c r="BU262" i="1"/>
  <c r="BT262" i="1"/>
  <c r="BS262" i="1"/>
  <c r="BR262" i="1"/>
  <c r="BQ262" i="1"/>
  <c r="BP262" i="1"/>
  <c r="BO262" i="1"/>
  <c r="BN262" i="1"/>
  <c r="BZ261" i="1"/>
  <c r="BY261" i="1"/>
  <c r="BX261" i="1"/>
  <c r="BW261" i="1"/>
  <c r="BV261" i="1"/>
  <c r="BU261" i="1"/>
  <c r="BT261" i="1"/>
  <c r="BS261" i="1"/>
  <c r="BR261" i="1"/>
  <c r="BQ261" i="1"/>
  <c r="BP261" i="1"/>
  <c r="BO261" i="1"/>
  <c r="BN261" i="1"/>
  <c r="BZ260" i="1"/>
  <c r="BY260" i="1"/>
  <c r="BX260" i="1"/>
  <c r="BW260" i="1"/>
  <c r="BV260" i="1"/>
  <c r="BU260" i="1"/>
  <c r="BT260" i="1"/>
  <c r="BS260" i="1"/>
  <c r="BR260" i="1"/>
  <c r="BQ260" i="1"/>
  <c r="BP260" i="1"/>
  <c r="BO260" i="1"/>
  <c r="BN260" i="1"/>
  <c r="BZ259" i="1"/>
  <c r="BY259" i="1"/>
  <c r="BX259" i="1"/>
  <c r="BW259" i="1"/>
  <c r="BV259" i="1"/>
  <c r="BU259" i="1"/>
  <c r="BT259" i="1"/>
  <c r="BS259" i="1"/>
  <c r="BR259" i="1"/>
  <c r="BQ259" i="1"/>
  <c r="BP259" i="1"/>
  <c r="BO259" i="1"/>
  <c r="BN259" i="1"/>
  <c r="BZ258" i="1"/>
  <c r="BY258" i="1"/>
  <c r="BX258" i="1"/>
  <c r="BW258" i="1"/>
  <c r="BV258" i="1"/>
  <c r="BU258" i="1"/>
  <c r="BT258" i="1"/>
  <c r="BS258" i="1"/>
  <c r="BR258" i="1"/>
  <c r="BQ258" i="1"/>
  <c r="BP258" i="1"/>
  <c r="BO258" i="1"/>
  <c r="BN258" i="1"/>
  <c r="BZ257" i="1"/>
  <c r="BY257" i="1"/>
  <c r="BX257" i="1"/>
  <c r="BW257" i="1"/>
  <c r="BV257" i="1"/>
  <c r="BU257" i="1"/>
  <c r="BT257" i="1"/>
  <c r="BS257" i="1"/>
  <c r="BR257" i="1"/>
  <c r="BQ257" i="1"/>
  <c r="BP257" i="1"/>
  <c r="BO257" i="1"/>
  <c r="BN257" i="1"/>
  <c r="BZ256" i="1"/>
  <c r="BY256" i="1"/>
  <c r="BX256" i="1"/>
  <c r="BW256" i="1"/>
  <c r="BV256" i="1"/>
  <c r="BU256" i="1"/>
  <c r="BT256" i="1"/>
  <c r="BS256" i="1"/>
  <c r="BR256" i="1"/>
  <c r="BQ256" i="1"/>
  <c r="BP256" i="1"/>
  <c r="BO256" i="1"/>
  <c r="BN256" i="1"/>
  <c r="BZ255" i="1"/>
  <c r="BY255" i="1"/>
  <c r="BX255" i="1"/>
  <c r="BW255" i="1"/>
  <c r="BV255" i="1"/>
  <c r="BU255" i="1"/>
  <c r="BT255" i="1"/>
  <c r="BS255" i="1"/>
  <c r="BR255" i="1"/>
  <c r="BQ255" i="1"/>
  <c r="BP255" i="1"/>
  <c r="BO255" i="1"/>
  <c r="BN255" i="1"/>
  <c r="BZ254" i="1"/>
  <c r="BY254" i="1"/>
  <c r="BX254" i="1"/>
  <c r="BW254" i="1"/>
  <c r="BV254" i="1"/>
  <c r="BU254" i="1"/>
  <c r="BT254" i="1"/>
  <c r="BS254" i="1"/>
  <c r="BR254" i="1"/>
  <c r="BQ254" i="1"/>
  <c r="BP254" i="1"/>
  <c r="BO254" i="1"/>
  <c r="BN254" i="1"/>
  <c r="BZ253" i="1"/>
  <c r="BY253" i="1"/>
  <c r="BX253" i="1"/>
  <c r="BW253" i="1"/>
  <c r="BV253" i="1"/>
  <c r="BU253" i="1"/>
  <c r="BT253" i="1"/>
  <c r="BS253" i="1"/>
  <c r="BR253" i="1"/>
  <c r="BQ253" i="1"/>
  <c r="BP253" i="1"/>
  <c r="BO253" i="1"/>
  <c r="BN253" i="1"/>
  <c r="BZ252" i="1"/>
  <c r="BY252" i="1"/>
  <c r="BX252" i="1"/>
  <c r="BW252" i="1"/>
  <c r="BV252" i="1"/>
  <c r="BU252" i="1"/>
  <c r="BT252" i="1"/>
  <c r="BS252" i="1"/>
  <c r="BR252" i="1"/>
  <c r="BQ252" i="1"/>
  <c r="BP252" i="1"/>
  <c r="BO252" i="1"/>
  <c r="BN252" i="1"/>
  <c r="BZ251" i="1"/>
  <c r="BY251" i="1"/>
  <c r="BX251" i="1"/>
  <c r="BW251" i="1"/>
  <c r="BV251" i="1"/>
  <c r="BU251" i="1"/>
  <c r="BT251" i="1"/>
  <c r="BS251" i="1"/>
  <c r="BR251" i="1"/>
  <c r="BQ251" i="1"/>
  <c r="BP251" i="1"/>
  <c r="BO251" i="1"/>
  <c r="BN251" i="1"/>
  <c r="BZ250" i="1"/>
  <c r="BY250" i="1"/>
  <c r="BX250" i="1"/>
  <c r="BW250" i="1"/>
  <c r="BV250" i="1"/>
  <c r="BU250" i="1"/>
  <c r="BT250" i="1"/>
  <c r="BS250" i="1"/>
  <c r="BR250" i="1"/>
  <c r="BQ250" i="1"/>
  <c r="BP250" i="1"/>
  <c r="BO250" i="1"/>
  <c r="BN250" i="1"/>
  <c r="BZ249" i="1"/>
  <c r="BY249" i="1"/>
  <c r="BX249" i="1"/>
  <c r="BW249" i="1"/>
  <c r="BV249" i="1"/>
  <c r="BU249" i="1"/>
  <c r="BT249" i="1"/>
  <c r="BS249" i="1"/>
  <c r="BR249" i="1"/>
  <c r="BQ249" i="1"/>
  <c r="BP249" i="1"/>
  <c r="BO249" i="1"/>
  <c r="BN249" i="1"/>
  <c r="BZ248" i="1"/>
  <c r="BY248" i="1"/>
  <c r="BX248" i="1"/>
  <c r="BW248" i="1"/>
  <c r="BV248" i="1"/>
  <c r="BU248" i="1"/>
  <c r="BT248" i="1"/>
  <c r="BS248" i="1"/>
  <c r="BR248" i="1"/>
  <c r="BQ248" i="1"/>
  <c r="BP248" i="1"/>
  <c r="BO248" i="1"/>
  <c r="BN248" i="1"/>
  <c r="BZ247" i="1"/>
  <c r="BY247" i="1"/>
  <c r="BX247" i="1"/>
  <c r="BW247" i="1"/>
  <c r="BV247" i="1"/>
  <c r="BU247" i="1"/>
  <c r="BT247" i="1"/>
  <c r="BS247" i="1"/>
  <c r="BR247" i="1"/>
  <c r="BQ247" i="1"/>
  <c r="BP247" i="1"/>
  <c r="BO247" i="1"/>
  <c r="BN247" i="1"/>
  <c r="BZ246" i="1"/>
  <c r="BY246" i="1"/>
  <c r="BX246" i="1"/>
  <c r="BW246" i="1"/>
  <c r="BV246" i="1"/>
  <c r="BU246" i="1"/>
  <c r="BT246" i="1"/>
  <c r="BS246" i="1"/>
  <c r="BR246" i="1"/>
  <c r="BQ246" i="1"/>
  <c r="BP246" i="1"/>
  <c r="BO246" i="1"/>
  <c r="BN246" i="1"/>
  <c r="BZ245" i="1"/>
  <c r="BY245" i="1"/>
  <c r="BX245" i="1"/>
  <c r="BW245" i="1"/>
  <c r="BV245" i="1"/>
  <c r="BU245" i="1"/>
  <c r="BT245" i="1"/>
  <c r="BS245" i="1"/>
  <c r="BR245" i="1"/>
  <c r="BQ245" i="1"/>
  <c r="BP245" i="1"/>
  <c r="BO245" i="1"/>
  <c r="BN245" i="1"/>
  <c r="BZ244" i="1"/>
  <c r="BY244" i="1"/>
  <c r="BX244" i="1"/>
  <c r="BW244" i="1"/>
  <c r="BV244" i="1"/>
  <c r="BU244" i="1"/>
  <c r="BT244" i="1"/>
  <c r="BS244" i="1"/>
  <c r="BR244" i="1"/>
  <c r="BQ244" i="1"/>
  <c r="BP244" i="1"/>
  <c r="BO244" i="1"/>
  <c r="BN244" i="1"/>
  <c r="BZ243" i="1"/>
  <c r="BY243" i="1"/>
  <c r="BX243" i="1"/>
  <c r="BW243" i="1"/>
  <c r="BV243" i="1"/>
  <c r="BU243" i="1"/>
  <c r="BT243" i="1"/>
  <c r="BS243" i="1"/>
  <c r="BR243" i="1"/>
  <c r="BQ243" i="1"/>
  <c r="BP243" i="1"/>
  <c r="BO243" i="1"/>
  <c r="BN243" i="1"/>
  <c r="BZ242" i="1"/>
  <c r="BY242" i="1"/>
  <c r="BX242" i="1"/>
  <c r="BW242" i="1"/>
  <c r="BV242" i="1"/>
  <c r="BU242" i="1"/>
  <c r="BT242" i="1"/>
  <c r="BS242" i="1"/>
  <c r="BR242" i="1"/>
  <c r="BQ242" i="1"/>
  <c r="BP242" i="1"/>
  <c r="BO242" i="1"/>
  <c r="BN242" i="1"/>
  <c r="BZ241" i="1"/>
  <c r="BY241" i="1"/>
  <c r="BX241" i="1"/>
  <c r="BW241" i="1"/>
  <c r="BV241" i="1"/>
  <c r="BU241" i="1"/>
  <c r="BT241" i="1"/>
  <c r="BS241" i="1"/>
  <c r="BR241" i="1"/>
  <c r="BQ241" i="1"/>
  <c r="BP241" i="1"/>
  <c r="BO241" i="1"/>
  <c r="BN241" i="1"/>
  <c r="BZ240" i="1"/>
  <c r="BY240" i="1"/>
  <c r="BX240" i="1"/>
  <c r="BW240" i="1"/>
  <c r="BV240" i="1"/>
  <c r="BU240" i="1"/>
  <c r="BT240" i="1"/>
  <c r="BS240" i="1"/>
  <c r="BR240" i="1"/>
  <c r="BQ240" i="1"/>
  <c r="BP240" i="1"/>
  <c r="BO240" i="1"/>
  <c r="BN240" i="1"/>
  <c r="BZ239" i="1"/>
  <c r="BY239" i="1"/>
  <c r="BX239" i="1"/>
  <c r="BW239" i="1"/>
  <c r="BV239" i="1"/>
  <c r="BU239" i="1"/>
  <c r="BT239" i="1"/>
  <c r="BS239" i="1"/>
  <c r="BR239" i="1"/>
  <c r="BQ239" i="1"/>
  <c r="BP239" i="1"/>
  <c r="BO239" i="1"/>
  <c r="BN239" i="1"/>
  <c r="BZ238" i="1"/>
  <c r="BY238" i="1"/>
  <c r="BX238" i="1"/>
  <c r="BW238" i="1"/>
  <c r="BV238" i="1"/>
  <c r="BU238" i="1"/>
  <c r="BT238" i="1"/>
  <c r="BS238" i="1"/>
  <c r="BR238" i="1"/>
  <c r="BQ238" i="1"/>
  <c r="BP238" i="1"/>
  <c r="BO238" i="1"/>
  <c r="BN238" i="1"/>
  <c r="BZ237" i="1"/>
  <c r="BY237" i="1"/>
  <c r="BX237" i="1"/>
  <c r="BW237" i="1"/>
  <c r="BV237" i="1"/>
  <c r="BU237" i="1"/>
  <c r="BT237" i="1"/>
  <c r="BS237" i="1"/>
  <c r="BR237" i="1"/>
  <c r="BQ237" i="1"/>
  <c r="BP237" i="1"/>
  <c r="BO237" i="1"/>
  <c r="BN237" i="1"/>
  <c r="BZ236" i="1"/>
  <c r="BY236" i="1"/>
  <c r="BX236" i="1"/>
  <c r="BW236" i="1"/>
  <c r="BV236" i="1"/>
  <c r="BU236" i="1"/>
  <c r="BT236" i="1"/>
  <c r="BS236" i="1"/>
  <c r="BR236" i="1"/>
  <c r="BQ236" i="1"/>
  <c r="BP236" i="1"/>
  <c r="BO236" i="1"/>
  <c r="BN236" i="1"/>
  <c r="BZ235" i="1"/>
  <c r="BY235" i="1"/>
  <c r="BX235" i="1"/>
  <c r="BW235" i="1"/>
  <c r="BV235" i="1"/>
  <c r="BU235" i="1"/>
  <c r="BT235" i="1"/>
  <c r="BS235" i="1"/>
  <c r="BR235" i="1"/>
  <c r="BQ235" i="1"/>
  <c r="BP235" i="1"/>
  <c r="BO235" i="1"/>
  <c r="BN235" i="1"/>
  <c r="BZ234" i="1"/>
  <c r="BY234" i="1"/>
  <c r="BX234" i="1"/>
  <c r="BW234" i="1"/>
  <c r="BV234" i="1"/>
  <c r="BU234" i="1"/>
  <c r="BT234" i="1"/>
  <c r="BS234" i="1"/>
  <c r="BR234" i="1"/>
  <c r="BQ234" i="1"/>
  <c r="BP234" i="1"/>
  <c r="BO234" i="1"/>
  <c r="BN234" i="1"/>
  <c r="BZ233" i="1"/>
  <c r="BY233" i="1"/>
  <c r="BX233" i="1"/>
  <c r="BW233" i="1"/>
  <c r="BV233" i="1"/>
  <c r="BU233" i="1"/>
  <c r="BT233" i="1"/>
  <c r="BS233" i="1"/>
  <c r="BR233" i="1"/>
  <c r="BQ233" i="1"/>
  <c r="BP233" i="1"/>
  <c r="BO233" i="1"/>
  <c r="BN233" i="1"/>
  <c r="BZ232" i="1"/>
  <c r="BY232" i="1"/>
  <c r="BX232" i="1"/>
  <c r="BW232" i="1"/>
  <c r="BV232" i="1"/>
  <c r="BU232" i="1"/>
  <c r="BT232" i="1"/>
  <c r="BS232" i="1"/>
  <c r="BR232" i="1"/>
  <c r="BQ232" i="1"/>
  <c r="BP232" i="1"/>
  <c r="BO232" i="1"/>
  <c r="BN232" i="1"/>
  <c r="BZ231" i="1"/>
  <c r="BY231" i="1"/>
  <c r="BX231" i="1"/>
  <c r="BW231" i="1"/>
  <c r="BV231" i="1"/>
  <c r="BU231" i="1"/>
  <c r="BT231" i="1"/>
  <c r="BS231" i="1"/>
  <c r="BR231" i="1"/>
  <c r="BQ231" i="1"/>
  <c r="BP231" i="1"/>
  <c r="BO231" i="1"/>
  <c r="BN231" i="1"/>
  <c r="BZ230" i="1"/>
  <c r="BY230" i="1"/>
  <c r="BX230" i="1"/>
  <c r="BW230" i="1"/>
  <c r="BV230" i="1"/>
  <c r="BU230" i="1"/>
  <c r="BT230" i="1"/>
  <c r="BS230" i="1"/>
  <c r="BR230" i="1"/>
  <c r="BQ230" i="1"/>
  <c r="BP230" i="1"/>
  <c r="BO230" i="1"/>
  <c r="BN230" i="1"/>
  <c r="BZ229" i="1"/>
  <c r="BY229" i="1"/>
  <c r="BX229" i="1"/>
  <c r="BW229" i="1"/>
  <c r="BV229" i="1"/>
  <c r="BU229" i="1"/>
  <c r="BT229" i="1"/>
  <c r="BS229" i="1"/>
  <c r="BR229" i="1"/>
  <c r="BQ229" i="1"/>
  <c r="BP229" i="1"/>
  <c r="BO229" i="1"/>
  <c r="BN229" i="1"/>
  <c r="BZ228" i="1"/>
  <c r="BY228" i="1"/>
  <c r="BX228" i="1"/>
  <c r="BW228" i="1"/>
  <c r="BV228" i="1"/>
  <c r="BU228" i="1"/>
  <c r="BT228" i="1"/>
  <c r="BS228" i="1"/>
  <c r="BR228" i="1"/>
  <c r="BQ228" i="1"/>
  <c r="BP228" i="1"/>
  <c r="BO228" i="1"/>
  <c r="BN228" i="1"/>
  <c r="BZ227" i="1"/>
  <c r="BY227" i="1"/>
  <c r="BX227" i="1"/>
  <c r="BW227" i="1"/>
  <c r="BV227" i="1"/>
  <c r="BU227" i="1"/>
  <c r="BT227" i="1"/>
  <c r="BS227" i="1"/>
  <c r="BR227" i="1"/>
  <c r="BQ227" i="1"/>
  <c r="BP227" i="1"/>
  <c r="BO227" i="1"/>
  <c r="BN227" i="1"/>
  <c r="BZ226" i="1"/>
  <c r="BY226" i="1"/>
  <c r="BX226" i="1"/>
  <c r="BW226" i="1"/>
  <c r="BV226" i="1"/>
  <c r="BU226" i="1"/>
  <c r="BT226" i="1"/>
  <c r="BS226" i="1"/>
  <c r="BR226" i="1"/>
  <c r="BQ226" i="1"/>
  <c r="BP226" i="1"/>
  <c r="BO226" i="1"/>
  <c r="BN226" i="1"/>
  <c r="BZ225" i="1"/>
  <c r="BY225" i="1"/>
  <c r="BX225" i="1"/>
  <c r="BW225" i="1"/>
  <c r="BV225" i="1"/>
  <c r="BU225" i="1"/>
  <c r="BT225" i="1"/>
  <c r="BS225" i="1"/>
  <c r="BR225" i="1"/>
  <c r="BQ225" i="1"/>
  <c r="BP225" i="1"/>
  <c r="BO225" i="1"/>
  <c r="BN225" i="1"/>
  <c r="BZ224" i="1"/>
  <c r="BY224" i="1"/>
  <c r="BX224" i="1"/>
  <c r="BW224" i="1"/>
  <c r="BV224" i="1"/>
  <c r="BU224" i="1"/>
  <c r="BT224" i="1"/>
  <c r="BS224" i="1"/>
  <c r="BR224" i="1"/>
  <c r="BQ224" i="1"/>
  <c r="BP224" i="1"/>
  <c r="BO224" i="1"/>
  <c r="BN224" i="1"/>
  <c r="BZ223" i="1"/>
  <c r="BY223" i="1"/>
  <c r="BX223" i="1"/>
  <c r="BW223" i="1"/>
  <c r="BV223" i="1"/>
  <c r="BU223" i="1"/>
  <c r="BT223" i="1"/>
  <c r="BS223" i="1"/>
  <c r="BR223" i="1"/>
  <c r="BQ223" i="1"/>
  <c r="BP223" i="1"/>
  <c r="BO223" i="1"/>
  <c r="BN223" i="1"/>
  <c r="BZ222" i="1"/>
  <c r="BY222" i="1"/>
  <c r="BX222" i="1"/>
  <c r="BW222" i="1"/>
  <c r="BV222" i="1"/>
  <c r="BU222" i="1"/>
  <c r="BT222" i="1"/>
  <c r="BS222" i="1"/>
  <c r="BR222" i="1"/>
  <c r="BQ222" i="1"/>
  <c r="BP222" i="1"/>
  <c r="BO222" i="1"/>
  <c r="BN222" i="1"/>
  <c r="BZ221" i="1"/>
  <c r="BY221" i="1"/>
  <c r="BX221" i="1"/>
  <c r="BW221" i="1"/>
  <c r="BV221" i="1"/>
  <c r="BU221" i="1"/>
  <c r="BT221" i="1"/>
  <c r="BS221" i="1"/>
  <c r="BR221" i="1"/>
  <c r="BQ221" i="1"/>
  <c r="BP221" i="1"/>
  <c r="BO221" i="1"/>
  <c r="BN221" i="1"/>
  <c r="BZ220" i="1"/>
  <c r="BY220" i="1"/>
  <c r="BX220" i="1"/>
  <c r="BW220" i="1"/>
  <c r="BV220" i="1"/>
  <c r="BU220" i="1"/>
  <c r="BT220" i="1"/>
  <c r="BS220" i="1"/>
  <c r="BR220" i="1"/>
  <c r="BQ220" i="1"/>
  <c r="BP220" i="1"/>
  <c r="BO220" i="1"/>
  <c r="BN220" i="1"/>
  <c r="BZ219" i="1"/>
  <c r="BY219" i="1"/>
  <c r="BX219" i="1"/>
  <c r="BW219" i="1"/>
  <c r="BV219" i="1"/>
  <c r="BU219" i="1"/>
  <c r="BT219" i="1"/>
  <c r="BS219" i="1"/>
  <c r="BR219" i="1"/>
  <c r="BQ219" i="1"/>
  <c r="BP219" i="1"/>
  <c r="BO219" i="1"/>
  <c r="BN219" i="1"/>
  <c r="BZ218" i="1"/>
  <c r="BY218" i="1"/>
  <c r="BX218" i="1"/>
  <c r="BW218" i="1"/>
  <c r="BV218" i="1"/>
  <c r="BU218" i="1"/>
  <c r="BT218" i="1"/>
  <c r="BS218" i="1"/>
  <c r="BR218" i="1"/>
  <c r="BQ218" i="1"/>
  <c r="BP218" i="1"/>
  <c r="BO218" i="1"/>
  <c r="BN218" i="1"/>
  <c r="BZ217" i="1"/>
  <c r="BY217" i="1"/>
  <c r="BX217" i="1"/>
  <c r="BW217" i="1"/>
  <c r="BV217" i="1"/>
  <c r="BU217" i="1"/>
  <c r="BT217" i="1"/>
  <c r="BS217" i="1"/>
  <c r="BR217" i="1"/>
  <c r="BQ217" i="1"/>
  <c r="BP217" i="1"/>
  <c r="BO217" i="1"/>
  <c r="BN217" i="1"/>
  <c r="BZ216" i="1"/>
  <c r="BY216" i="1"/>
  <c r="BX216" i="1"/>
  <c r="BW216" i="1"/>
  <c r="BV216" i="1"/>
  <c r="BU216" i="1"/>
  <c r="BT216" i="1"/>
  <c r="BS216" i="1"/>
  <c r="BR216" i="1"/>
  <c r="BQ216" i="1"/>
  <c r="BP216" i="1"/>
  <c r="BO216" i="1"/>
  <c r="BN216" i="1"/>
  <c r="BZ215" i="1"/>
  <c r="BY215" i="1"/>
  <c r="BX215" i="1"/>
  <c r="BW215" i="1"/>
  <c r="BV215" i="1"/>
  <c r="BU215" i="1"/>
  <c r="BT215" i="1"/>
  <c r="BS215" i="1"/>
  <c r="BR215" i="1"/>
  <c r="BQ215" i="1"/>
  <c r="BP215" i="1"/>
  <c r="BO215" i="1"/>
  <c r="BN215" i="1"/>
  <c r="BZ214" i="1"/>
  <c r="BY214" i="1"/>
  <c r="BX214" i="1"/>
  <c r="BW214" i="1"/>
  <c r="BV214" i="1"/>
  <c r="BU214" i="1"/>
  <c r="BT214" i="1"/>
  <c r="BS214" i="1"/>
  <c r="BR214" i="1"/>
  <c r="BQ214" i="1"/>
  <c r="BP214" i="1"/>
  <c r="BO214" i="1"/>
  <c r="BN214" i="1"/>
  <c r="BZ213" i="1"/>
  <c r="BY213" i="1"/>
  <c r="BX213" i="1"/>
  <c r="BW213" i="1"/>
  <c r="BV213" i="1"/>
  <c r="BU213" i="1"/>
  <c r="BT213" i="1"/>
  <c r="BS213" i="1"/>
  <c r="BR213" i="1"/>
  <c r="BQ213" i="1"/>
  <c r="BP213" i="1"/>
  <c r="BO213" i="1"/>
  <c r="BN213" i="1"/>
  <c r="BZ212" i="1"/>
  <c r="BY212" i="1"/>
  <c r="BX212" i="1"/>
  <c r="BW212" i="1"/>
  <c r="BV212" i="1"/>
  <c r="BU212" i="1"/>
  <c r="BT212" i="1"/>
  <c r="BS212" i="1"/>
  <c r="BR212" i="1"/>
  <c r="BQ212" i="1"/>
  <c r="BP212" i="1"/>
  <c r="BO212" i="1"/>
  <c r="BN212" i="1"/>
  <c r="BZ211" i="1"/>
  <c r="BY211" i="1"/>
  <c r="BX211" i="1"/>
  <c r="BW211" i="1"/>
  <c r="BV211" i="1"/>
  <c r="BU211" i="1"/>
  <c r="BT211" i="1"/>
  <c r="BS211" i="1"/>
  <c r="BR211" i="1"/>
  <c r="BQ211" i="1"/>
  <c r="BP211" i="1"/>
  <c r="BO211" i="1"/>
  <c r="BN211" i="1"/>
  <c r="BZ210" i="1"/>
  <c r="BY210" i="1"/>
  <c r="BX210" i="1"/>
  <c r="BW210" i="1"/>
  <c r="BV210" i="1"/>
  <c r="BU210" i="1"/>
  <c r="BT210" i="1"/>
  <c r="BS210" i="1"/>
  <c r="BR210" i="1"/>
  <c r="BQ210" i="1"/>
  <c r="BP210" i="1"/>
  <c r="BO210" i="1"/>
  <c r="BN210" i="1"/>
  <c r="BZ209" i="1"/>
  <c r="BY209" i="1"/>
  <c r="BX209" i="1"/>
  <c r="BW209" i="1"/>
  <c r="BV209" i="1"/>
  <c r="BU209" i="1"/>
  <c r="BT209" i="1"/>
  <c r="BS209" i="1"/>
  <c r="BR209" i="1"/>
  <c r="BQ209" i="1"/>
  <c r="BP209" i="1"/>
  <c r="BO209" i="1"/>
  <c r="BN209" i="1"/>
  <c r="BZ208" i="1"/>
  <c r="BY208" i="1"/>
  <c r="BX208" i="1"/>
  <c r="BW208" i="1"/>
  <c r="BV208" i="1"/>
  <c r="BU208" i="1"/>
  <c r="BT208" i="1"/>
  <c r="BS208" i="1"/>
  <c r="BR208" i="1"/>
  <c r="BQ208" i="1"/>
  <c r="BP208" i="1"/>
  <c r="BO208" i="1"/>
  <c r="BN208" i="1"/>
  <c r="BZ207" i="1"/>
  <c r="BY207" i="1"/>
  <c r="BX207" i="1"/>
  <c r="BW207" i="1"/>
  <c r="BV207" i="1"/>
  <c r="BU207" i="1"/>
  <c r="BT207" i="1"/>
  <c r="BS207" i="1"/>
  <c r="BR207" i="1"/>
  <c r="BQ207" i="1"/>
  <c r="BP207" i="1"/>
  <c r="BO207" i="1"/>
  <c r="BN207" i="1"/>
  <c r="BZ206" i="1"/>
  <c r="BY206" i="1"/>
  <c r="BX206" i="1"/>
  <c r="BW206" i="1"/>
  <c r="BV206" i="1"/>
  <c r="BU206" i="1"/>
  <c r="BT206" i="1"/>
  <c r="BS206" i="1"/>
  <c r="BR206" i="1"/>
  <c r="BQ206" i="1"/>
  <c r="BP206" i="1"/>
  <c r="BO206" i="1"/>
  <c r="BN206" i="1"/>
  <c r="BZ205" i="1"/>
  <c r="BY205" i="1"/>
  <c r="BX205" i="1"/>
  <c r="BW205" i="1"/>
  <c r="BV205" i="1"/>
  <c r="BU205" i="1"/>
  <c r="BT205" i="1"/>
  <c r="BS205" i="1"/>
  <c r="BR205" i="1"/>
  <c r="BQ205" i="1"/>
  <c r="BP205" i="1"/>
  <c r="BO205" i="1"/>
  <c r="BN205" i="1"/>
  <c r="BZ204" i="1"/>
  <c r="BY204" i="1"/>
  <c r="BX204" i="1"/>
  <c r="BW204" i="1"/>
  <c r="BV204" i="1"/>
  <c r="BU204" i="1"/>
  <c r="BT204" i="1"/>
  <c r="BS204" i="1"/>
  <c r="BR204" i="1"/>
  <c r="BQ204" i="1"/>
  <c r="BP204" i="1"/>
  <c r="BO204" i="1"/>
  <c r="BN204" i="1"/>
  <c r="BZ203" i="1"/>
  <c r="BY203" i="1"/>
  <c r="BX203" i="1"/>
  <c r="BW203" i="1"/>
  <c r="BV203" i="1"/>
  <c r="BU203" i="1"/>
  <c r="BT203" i="1"/>
  <c r="BS203" i="1"/>
  <c r="BR203" i="1"/>
  <c r="BQ203" i="1"/>
  <c r="BP203" i="1"/>
  <c r="BO203" i="1"/>
  <c r="BN203" i="1"/>
  <c r="BZ202" i="1"/>
  <c r="BY202" i="1"/>
  <c r="BX202" i="1"/>
  <c r="BW202" i="1"/>
  <c r="BV202" i="1"/>
  <c r="BU202" i="1"/>
  <c r="BT202" i="1"/>
  <c r="BS202" i="1"/>
  <c r="BR202" i="1"/>
  <c r="BQ202" i="1"/>
  <c r="BP202" i="1"/>
  <c r="BO202" i="1"/>
  <c r="BN202" i="1"/>
  <c r="BZ201" i="1"/>
  <c r="BY201" i="1"/>
  <c r="BX201" i="1"/>
  <c r="BW201" i="1"/>
  <c r="BV201" i="1"/>
  <c r="BU201" i="1"/>
  <c r="BT201" i="1"/>
  <c r="BS201" i="1"/>
  <c r="BR201" i="1"/>
  <c r="BQ201" i="1"/>
  <c r="BP201" i="1"/>
  <c r="BO201" i="1"/>
  <c r="BN201" i="1"/>
  <c r="BZ200" i="1"/>
  <c r="BY200" i="1"/>
  <c r="BX200" i="1"/>
  <c r="BW200" i="1"/>
  <c r="BV200" i="1"/>
  <c r="BU200" i="1"/>
  <c r="BT200" i="1"/>
  <c r="BS200" i="1"/>
  <c r="BR200" i="1"/>
  <c r="BQ200" i="1"/>
  <c r="BP200" i="1"/>
  <c r="BO200" i="1"/>
  <c r="BN200" i="1"/>
  <c r="BZ199" i="1"/>
  <c r="BY199" i="1"/>
  <c r="BX199" i="1"/>
  <c r="BW199" i="1"/>
  <c r="BV199" i="1"/>
  <c r="BU199" i="1"/>
  <c r="BT199" i="1"/>
  <c r="BS199" i="1"/>
  <c r="BR199" i="1"/>
  <c r="BQ199" i="1"/>
  <c r="BP199" i="1"/>
  <c r="BO199" i="1"/>
  <c r="BN199" i="1"/>
  <c r="BZ198" i="1"/>
  <c r="BY198" i="1"/>
  <c r="BX198" i="1"/>
  <c r="BW198" i="1"/>
  <c r="BV198" i="1"/>
  <c r="BU198" i="1"/>
  <c r="BT198" i="1"/>
  <c r="BS198" i="1"/>
  <c r="BR198" i="1"/>
  <c r="BQ198" i="1"/>
  <c r="BP198" i="1"/>
  <c r="BO198" i="1"/>
  <c r="BN198" i="1"/>
  <c r="BZ197" i="1"/>
  <c r="BY197" i="1"/>
  <c r="BX197" i="1"/>
  <c r="BW197" i="1"/>
  <c r="BV197" i="1"/>
  <c r="BU197" i="1"/>
  <c r="BT197" i="1"/>
  <c r="BS197" i="1"/>
  <c r="BR197" i="1"/>
  <c r="BQ197" i="1"/>
  <c r="BP197" i="1"/>
  <c r="BO197" i="1"/>
  <c r="BN197" i="1"/>
  <c r="BZ196" i="1"/>
  <c r="BY196" i="1"/>
  <c r="BX196" i="1"/>
  <c r="BW196" i="1"/>
  <c r="BV196" i="1"/>
  <c r="BU196" i="1"/>
  <c r="BT196" i="1"/>
  <c r="BS196" i="1"/>
  <c r="BR196" i="1"/>
  <c r="BQ196" i="1"/>
  <c r="BP196" i="1"/>
  <c r="BO196" i="1"/>
  <c r="BN196" i="1"/>
  <c r="BZ195" i="1"/>
  <c r="BY195" i="1"/>
  <c r="BX195" i="1"/>
  <c r="BW195" i="1"/>
  <c r="BV195" i="1"/>
  <c r="BU195" i="1"/>
  <c r="BT195" i="1"/>
  <c r="BS195" i="1"/>
  <c r="BR195" i="1"/>
  <c r="BQ195" i="1"/>
  <c r="BP195" i="1"/>
  <c r="BO195" i="1"/>
  <c r="BN195" i="1"/>
  <c r="BZ194" i="1"/>
  <c r="BY194" i="1"/>
  <c r="BX194" i="1"/>
  <c r="BW194" i="1"/>
  <c r="BV194" i="1"/>
  <c r="BU194" i="1"/>
  <c r="BT194" i="1"/>
  <c r="BS194" i="1"/>
  <c r="BR194" i="1"/>
  <c r="BQ194" i="1"/>
  <c r="BP194" i="1"/>
  <c r="BO194" i="1"/>
  <c r="BN194" i="1"/>
  <c r="BZ193" i="1"/>
  <c r="BY193" i="1"/>
  <c r="BX193" i="1"/>
  <c r="BW193" i="1"/>
  <c r="BV193" i="1"/>
  <c r="BU193" i="1"/>
  <c r="BT193" i="1"/>
  <c r="BS193" i="1"/>
  <c r="BR193" i="1"/>
  <c r="BQ193" i="1"/>
  <c r="BP193" i="1"/>
  <c r="BO193" i="1"/>
  <c r="BN193" i="1"/>
  <c r="BZ192" i="1"/>
  <c r="BY192" i="1"/>
  <c r="BX192" i="1"/>
  <c r="BW192" i="1"/>
  <c r="BV192" i="1"/>
  <c r="BU192" i="1"/>
  <c r="BT192" i="1"/>
  <c r="BS192" i="1"/>
  <c r="BR192" i="1"/>
  <c r="BQ192" i="1"/>
  <c r="BP192" i="1"/>
  <c r="BO192" i="1"/>
  <c r="BN192" i="1"/>
  <c r="BZ191" i="1"/>
  <c r="BY191" i="1"/>
  <c r="BX191" i="1"/>
  <c r="BW191" i="1"/>
  <c r="BV191" i="1"/>
  <c r="BU191" i="1"/>
  <c r="BT191" i="1"/>
  <c r="BS191" i="1"/>
  <c r="BR191" i="1"/>
  <c r="BQ191" i="1"/>
  <c r="BP191" i="1"/>
  <c r="BO191" i="1"/>
  <c r="BN191" i="1"/>
  <c r="BZ190" i="1"/>
  <c r="BY190" i="1"/>
  <c r="BX190" i="1"/>
  <c r="BW190" i="1"/>
  <c r="BV190" i="1"/>
  <c r="BU190" i="1"/>
  <c r="BT190" i="1"/>
  <c r="BS190" i="1"/>
  <c r="BR190" i="1"/>
  <c r="BQ190" i="1"/>
  <c r="BP190" i="1"/>
  <c r="BO190" i="1"/>
  <c r="BN190" i="1"/>
  <c r="BZ189" i="1"/>
  <c r="BY189" i="1"/>
  <c r="BX189" i="1"/>
  <c r="BW189" i="1"/>
  <c r="BV189" i="1"/>
  <c r="BU189" i="1"/>
  <c r="BT189" i="1"/>
  <c r="BS189" i="1"/>
  <c r="BR189" i="1"/>
  <c r="BQ189" i="1"/>
  <c r="BP189" i="1"/>
  <c r="BO189" i="1"/>
  <c r="BN189" i="1"/>
  <c r="BZ188" i="1"/>
  <c r="BY188" i="1"/>
  <c r="BX188" i="1"/>
  <c r="BW188" i="1"/>
  <c r="BV188" i="1"/>
  <c r="BU188" i="1"/>
  <c r="BT188" i="1"/>
  <c r="BS188" i="1"/>
  <c r="BR188" i="1"/>
  <c r="BQ188" i="1"/>
  <c r="BP188" i="1"/>
  <c r="BO188" i="1"/>
  <c r="BN188" i="1"/>
  <c r="BZ187" i="1"/>
  <c r="BY187" i="1"/>
  <c r="BX187" i="1"/>
  <c r="BW187" i="1"/>
  <c r="BV187" i="1"/>
  <c r="BU187" i="1"/>
  <c r="BT187" i="1"/>
  <c r="BS187" i="1"/>
  <c r="BR187" i="1"/>
  <c r="BQ187" i="1"/>
  <c r="BP187" i="1"/>
  <c r="BO187" i="1"/>
  <c r="BN187" i="1"/>
  <c r="BZ186" i="1"/>
  <c r="BY186" i="1"/>
  <c r="BX186" i="1"/>
  <c r="BW186" i="1"/>
  <c r="BV186" i="1"/>
  <c r="BU186" i="1"/>
  <c r="BT186" i="1"/>
  <c r="BS186" i="1"/>
  <c r="BR186" i="1"/>
  <c r="BQ186" i="1"/>
  <c r="BP186" i="1"/>
  <c r="BO186" i="1"/>
  <c r="BN186" i="1"/>
  <c r="BZ185" i="1"/>
  <c r="BY185" i="1"/>
  <c r="BX185" i="1"/>
  <c r="BW185" i="1"/>
  <c r="BV185" i="1"/>
  <c r="BU185" i="1"/>
  <c r="BT185" i="1"/>
  <c r="BS185" i="1"/>
  <c r="BR185" i="1"/>
  <c r="BQ185" i="1"/>
  <c r="BP185" i="1"/>
  <c r="BO185" i="1"/>
  <c r="BN185" i="1"/>
  <c r="BZ184" i="1"/>
  <c r="BY184" i="1"/>
  <c r="BX184" i="1"/>
  <c r="BW184" i="1"/>
  <c r="BV184" i="1"/>
  <c r="BU184" i="1"/>
  <c r="BT184" i="1"/>
  <c r="BS184" i="1"/>
  <c r="BR184" i="1"/>
  <c r="BQ184" i="1"/>
  <c r="BP184" i="1"/>
  <c r="BO184" i="1"/>
  <c r="BN184" i="1"/>
  <c r="BZ183" i="1"/>
  <c r="BY183" i="1"/>
  <c r="BX183" i="1"/>
  <c r="BW183" i="1"/>
  <c r="BV183" i="1"/>
  <c r="BU183" i="1"/>
  <c r="BT183" i="1"/>
  <c r="BS183" i="1"/>
  <c r="BR183" i="1"/>
  <c r="BQ183" i="1"/>
  <c r="BP183" i="1"/>
  <c r="BO183" i="1"/>
  <c r="BN183" i="1"/>
  <c r="BZ182" i="1"/>
  <c r="BY182" i="1"/>
  <c r="BX182" i="1"/>
  <c r="BW182" i="1"/>
  <c r="BV182" i="1"/>
  <c r="BU182" i="1"/>
  <c r="BT182" i="1"/>
  <c r="BS182" i="1"/>
  <c r="BR182" i="1"/>
  <c r="BQ182" i="1"/>
  <c r="BP182" i="1"/>
  <c r="BO182" i="1"/>
  <c r="BN182" i="1"/>
  <c r="BZ181" i="1"/>
  <c r="BY181" i="1"/>
  <c r="BX181" i="1"/>
  <c r="BW181" i="1"/>
  <c r="BV181" i="1"/>
  <c r="BU181" i="1"/>
  <c r="BT181" i="1"/>
  <c r="BS181" i="1"/>
  <c r="BR181" i="1"/>
  <c r="BQ181" i="1"/>
  <c r="BP181" i="1"/>
  <c r="BO181" i="1"/>
  <c r="BN181" i="1"/>
  <c r="BZ180" i="1"/>
  <c r="BY180" i="1"/>
  <c r="BX180" i="1"/>
  <c r="BW180" i="1"/>
  <c r="BV180" i="1"/>
  <c r="BU180" i="1"/>
  <c r="BT180" i="1"/>
  <c r="BS180" i="1"/>
  <c r="BR180" i="1"/>
  <c r="BQ180" i="1"/>
  <c r="BP180" i="1"/>
  <c r="BO180" i="1"/>
  <c r="BN180" i="1"/>
  <c r="BZ179" i="1"/>
  <c r="BY179" i="1"/>
  <c r="BX179" i="1"/>
  <c r="BW179" i="1"/>
  <c r="BV179" i="1"/>
  <c r="BU179" i="1"/>
  <c r="BT179" i="1"/>
  <c r="BS179" i="1"/>
  <c r="BR179" i="1"/>
  <c r="BQ179" i="1"/>
  <c r="BP179" i="1"/>
  <c r="BO179" i="1"/>
  <c r="BN179" i="1"/>
  <c r="BZ178" i="1"/>
  <c r="BY178" i="1"/>
  <c r="BX178" i="1"/>
  <c r="BW178" i="1"/>
  <c r="BV178" i="1"/>
  <c r="BU178" i="1"/>
  <c r="BT178" i="1"/>
  <c r="BS178" i="1"/>
  <c r="BR178" i="1"/>
  <c r="BQ178" i="1"/>
  <c r="BP178" i="1"/>
  <c r="BO178" i="1"/>
  <c r="BN178" i="1"/>
  <c r="BZ177" i="1"/>
  <c r="BY177" i="1"/>
  <c r="BX177" i="1"/>
  <c r="BW177" i="1"/>
  <c r="BV177" i="1"/>
  <c r="BU177" i="1"/>
  <c r="BT177" i="1"/>
  <c r="BS177" i="1"/>
  <c r="BR177" i="1"/>
  <c r="BQ177" i="1"/>
  <c r="BP177" i="1"/>
  <c r="BO177" i="1"/>
  <c r="BN177" i="1"/>
  <c r="BZ176" i="1"/>
  <c r="BY176" i="1"/>
  <c r="BX176" i="1"/>
  <c r="BW176" i="1"/>
  <c r="BV176" i="1"/>
  <c r="BU176" i="1"/>
  <c r="BT176" i="1"/>
  <c r="BS176" i="1"/>
  <c r="BR176" i="1"/>
  <c r="BQ176" i="1"/>
  <c r="BP176" i="1"/>
  <c r="BO176" i="1"/>
  <c r="BN176" i="1"/>
  <c r="BZ175" i="1"/>
  <c r="BY175" i="1"/>
  <c r="BX175" i="1"/>
  <c r="BW175" i="1"/>
  <c r="BV175" i="1"/>
  <c r="BU175" i="1"/>
  <c r="BT175" i="1"/>
  <c r="BS175" i="1"/>
  <c r="BR175" i="1"/>
  <c r="BQ175" i="1"/>
  <c r="BP175" i="1"/>
  <c r="BO175" i="1"/>
  <c r="BN175" i="1"/>
  <c r="BZ174" i="1"/>
  <c r="BY174" i="1"/>
  <c r="BX174" i="1"/>
  <c r="BW174" i="1"/>
  <c r="BV174" i="1"/>
  <c r="BU174" i="1"/>
  <c r="BT174" i="1"/>
  <c r="BS174" i="1"/>
  <c r="BR174" i="1"/>
  <c r="BQ174" i="1"/>
  <c r="BP174" i="1"/>
  <c r="BO174" i="1"/>
  <c r="BN174" i="1"/>
  <c r="BZ173" i="1"/>
  <c r="BY173" i="1"/>
  <c r="BX173" i="1"/>
  <c r="BW173" i="1"/>
  <c r="BV173" i="1"/>
  <c r="BU173" i="1"/>
  <c r="BT173" i="1"/>
  <c r="BS173" i="1"/>
  <c r="BR173" i="1"/>
  <c r="BQ173" i="1"/>
  <c r="BP173" i="1"/>
  <c r="BO173" i="1"/>
  <c r="BN173" i="1"/>
  <c r="BZ172" i="1"/>
  <c r="BY172" i="1"/>
  <c r="BX172" i="1"/>
  <c r="BW172" i="1"/>
  <c r="BV172" i="1"/>
  <c r="BU172" i="1"/>
  <c r="BT172" i="1"/>
  <c r="BS172" i="1"/>
  <c r="BR172" i="1"/>
  <c r="BQ172" i="1"/>
  <c r="BP172" i="1"/>
  <c r="BO172" i="1"/>
  <c r="BN172" i="1"/>
  <c r="BZ171" i="1"/>
  <c r="BY171" i="1"/>
  <c r="BX171" i="1"/>
  <c r="BW171" i="1"/>
  <c r="BV171" i="1"/>
  <c r="BU171" i="1"/>
  <c r="BT171" i="1"/>
  <c r="BS171" i="1"/>
  <c r="BR171" i="1"/>
  <c r="BQ171" i="1"/>
  <c r="BP171" i="1"/>
  <c r="BO171" i="1"/>
  <c r="BN171" i="1"/>
  <c r="BZ170" i="1"/>
  <c r="BY170" i="1"/>
  <c r="BX170" i="1"/>
  <c r="BW170" i="1"/>
  <c r="BV170" i="1"/>
  <c r="BU170" i="1"/>
  <c r="BT170" i="1"/>
  <c r="BS170" i="1"/>
  <c r="BR170" i="1"/>
  <c r="BQ170" i="1"/>
  <c r="BP170" i="1"/>
  <c r="BO170" i="1"/>
  <c r="BN170" i="1"/>
  <c r="BZ169" i="1"/>
  <c r="BY169" i="1"/>
  <c r="BX169" i="1"/>
  <c r="BW169" i="1"/>
  <c r="BV169" i="1"/>
  <c r="BU169" i="1"/>
  <c r="BT169" i="1"/>
  <c r="BS169" i="1"/>
  <c r="BR169" i="1"/>
  <c r="BQ169" i="1"/>
  <c r="BP169" i="1"/>
  <c r="BO169" i="1"/>
  <c r="BN169" i="1"/>
  <c r="BZ168" i="1"/>
  <c r="BY168" i="1"/>
  <c r="BX168" i="1"/>
  <c r="BW168" i="1"/>
  <c r="BV168" i="1"/>
  <c r="BU168" i="1"/>
  <c r="BT168" i="1"/>
  <c r="BS168" i="1"/>
  <c r="BR168" i="1"/>
  <c r="BQ168" i="1"/>
  <c r="BP168" i="1"/>
  <c r="BO168" i="1"/>
  <c r="BN168" i="1"/>
  <c r="BZ167" i="1"/>
  <c r="BY167" i="1"/>
  <c r="BX167" i="1"/>
  <c r="BW167" i="1"/>
  <c r="BV167" i="1"/>
  <c r="BU167" i="1"/>
  <c r="BT167" i="1"/>
  <c r="BS167" i="1"/>
  <c r="BR167" i="1"/>
  <c r="BQ167" i="1"/>
  <c r="BP167" i="1"/>
  <c r="BO167" i="1"/>
  <c r="BN167" i="1"/>
  <c r="BZ166" i="1"/>
  <c r="BY166" i="1"/>
  <c r="BX166" i="1"/>
  <c r="BW166" i="1"/>
  <c r="BV166" i="1"/>
  <c r="BU166" i="1"/>
  <c r="BT166" i="1"/>
  <c r="BS166" i="1"/>
  <c r="BR166" i="1"/>
  <c r="BQ166" i="1"/>
  <c r="BP166" i="1"/>
  <c r="BO166" i="1"/>
  <c r="BN166" i="1"/>
  <c r="BZ165" i="1"/>
  <c r="BY165" i="1"/>
  <c r="BX165" i="1"/>
  <c r="BW165" i="1"/>
  <c r="BV165" i="1"/>
  <c r="BU165" i="1"/>
  <c r="BT165" i="1"/>
  <c r="BS165" i="1"/>
  <c r="BR165" i="1"/>
  <c r="BQ165" i="1"/>
  <c r="BP165" i="1"/>
  <c r="BO165" i="1"/>
  <c r="BN165" i="1"/>
  <c r="BZ164" i="1"/>
  <c r="BY164" i="1"/>
  <c r="BX164" i="1"/>
  <c r="BW164" i="1"/>
  <c r="BV164" i="1"/>
  <c r="BU164" i="1"/>
  <c r="BT164" i="1"/>
  <c r="BS164" i="1"/>
  <c r="BR164" i="1"/>
  <c r="BQ164" i="1"/>
  <c r="BP164" i="1"/>
  <c r="BO164" i="1"/>
  <c r="BN164" i="1"/>
  <c r="BZ163" i="1"/>
  <c r="BY163" i="1"/>
  <c r="BX163" i="1"/>
  <c r="BW163" i="1"/>
  <c r="BV163" i="1"/>
  <c r="BU163" i="1"/>
  <c r="BT163" i="1"/>
  <c r="BS163" i="1"/>
  <c r="BR163" i="1"/>
  <c r="BQ163" i="1"/>
  <c r="BP163" i="1"/>
  <c r="BO163" i="1"/>
  <c r="BN163" i="1"/>
  <c r="BZ162" i="1"/>
  <c r="BY162" i="1"/>
  <c r="BX162" i="1"/>
  <c r="BW162" i="1"/>
  <c r="BV162" i="1"/>
  <c r="BU162" i="1"/>
  <c r="BT162" i="1"/>
  <c r="BS162" i="1"/>
  <c r="BR162" i="1"/>
  <c r="BQ162" i="1"/>
  <c r="BP162" i="1"/>
  <c r="BO162" i="1"/>
  <c r="BN162" i="1"/>
  <c r="BZ161" i="1"/>
  <c r="BY161" i="1"/>
  <c r="BX161" i="1"/>
  <c r="BW161" i="1"/>
  <c r="BV161" i="1"/>
  <c r="BU161" i="1"/>
  <c r="BT161" i="1"/>
  <c r="BS161" i="1"/>
  <c r="BR161" i="1"/>
  <c r="BQ161" i="1"/>
  <c r="BP161" i="1"/>
  <c r="BO161" i="1"/>
  <c r="BN161" i="1"/>
  <c r="BZ160" i="1"/>
  <c r="BY160" i="1"/>
  <c r="BX160" i="1"/>
  <c r="BW160" i="1"/>
  <c r="BV160" i="1"/>
  <c r="BU160" i="1"/>
  <c r="BT160" i="1"/>
  <c r="BS160" i="1"/>
  <c r="BR160" i="1"/>
  <c r="BQ160" i="1"/>
  <c r="BP160" i="1"/>
  <c r="BO160" i="1"/>
  <c r="BN160" i="1"/>
  <c r="BZ159" i="1"/>
  <c r="BY159" i="1"/>
  <c r="BX159" i="1"/>
  <c r="BW159" i="1"/>
  <c r="BV159" i="1"/>
  <c r="BU159" i="1"/>
  <c r="BT159" i="1"/>
  <c r="BS159" i="1"/>
  <c r="BR159" i="1"/>
  <c r="BQ159" i="1"/>
  <c r="BP159" i="1"/>
  <c r="BO159" i="1"/>
  <c r="BN159" i="1"/>
  <c r="BZ158" i="1"/>
  <c r="BY158" i="1"/>
  <c r="BX158" i="1"/>
  <c r="BW158" i="1"/>
  <c r="BV158" i="1"/>
  <c r="BU158" i="1"/>
  <c r="BT158" i="1"/>
  <c r="BS158" i="1"/>
  <c r="BR158" i="1"/>
  <c r="BQ158" i="1"/>
  <c r="BP158" i="1"/>
  <c r="BO158" i="1"/>
  <c r="BN158" i="1"/>
  <c r="BZ157" i="1"/>
  <c r="BY157" i="1"/>
  <c r="BX157" i="1"/>
  <c r="BW157" i="1"/>
  <c r="BV157" i="1"/>
  <c r="BU157" i="1"/>
  <c r="BT157" i="1"/>
  <c r="BS157" i="1"/>
  <c r="BR157" i="1"/>
  <c r="BQ157" i="1"/>
  <c r="BP157" i="1"/>
  <c r="BO157" i="1"/>
  <c r="BN157" i="1"/>
  <c r="BZ156" i="1"/>
  <c r="BY156" i="1"/>
  <c r="BX156" i="1"/>
  <c r="BW156" i="1"/>
  <c r="BV156" i="1"/>
  <c r="BU156" i="1"/>
  <c r="BT156" i="1"/>
  <c r="BS156" i="1"/>
  <c r="BR156" i="1"/>
  <c r="BQ156" i="1"/>
  <c r="BP156" i="1"/>
  <c r="BO156" i="1"/>
  <c r="BN156" i="1"/>
  <c r="BZ155" i="1"/>
  <c r="BY155" i="1"/>
  <c r="BX155" i="1"/>
  <c r="BW155" i="1"/>
  <c r="BV155" i="1"/>
  <c r="BU155" i="1"/>
  <c r="BT155" i="1"/>
  <c r="BS155" i="1"/>
  <c r="BR155" i="1"/>
  <c r="BQ155" i="1"/>
  <c r="BP155" i="1"/>
  <c r="BO155" i="1"/>
  <c r="BN155" i="1"/>
  <c r="BZ154" i="1"/>
  <c r="BY154" i="1"/>
  <c r="BX154" i="1"/>
  <c r="BW154" i="1"/>
  <c r="BV154" i="1"/>
  <c r="BU154" i="1"/>
  <c r="BT154" i="1"/>
  <c r="BS154" i="1"/>
  <c r="BR154" i="1"/>
  <c r="BQ154" i="1"/>
  <c r="BP154" i="1"/>
  <c r="BO154" i="1"/>
  <c r="BN154" i="1"/>
  <c r="BZ153" i="1"/>
  <c r="BY153" i="1"/>
  <c r="BX153" i="1"/>
  <c r="BW153" i="1"/>
  <c r="BV153" i="1"/>
  <c r="BU153" i="1"/>
  <c r="BT153" i="1"/>
  <c r="BS153" i="1"/>
  <c r="BR153" i="1"/>
  <c r="BQ153" i="1"/>
  <c r="BP153" i="1"/>
  <c r="BO153" i="1"/>
  <c r="BN153" i="1"/>
  <c r="BZ152" i="1"/>
  <c r="BY152" i="1"/>
  <c r="BX152" i="1"/>
  <c r="BW152" i="1"/>
  <c r="BV152" i="1"/>
  <c r="BU152" i="1"/>
  <c r="BT152" i="1"/>
  <c r="BS152" i="1"/>
  <c r="BR152" i="1"/>
  <c r="BQ152" i="1"/>
  <c r="BP152" i="1"/>
  <c r="BO152" i="1"/>
  <c r="BN152" i="1"/>
  <c r="BZ151" i="1"/>
  <c r="BY151" i="1"/>
  <c r="BX151" i="1"/>
  <c r="BW151" i="1"/>
  <c r="BV151" i="1"/>
  <c r="BU151" i="1"/>
  <c r="BT151" i="1"/>
  <c r="BS151" i="1"/>
  <c r="BR151" i="1"/>
  <c r="BQ151" i="1"/>
  <c r="BP151" i="1"/>
  <c r="BO151" i="1"/>
  <c r="BN151" i="1"/>
  <c r="BZ150" i="1"/>
  <c r="BY150" i="1"/>
  <c r="BX150" i="1"/>
  <c r="BW150" i="1"/>
  <c r="BV150" i="1"/>
  <c r="BU150" i="1"/>
  <c r="BT150" i="1"/>
  <c r="BS150" i="1"/>
  <c r="BR150" i="1"/>
  <c r="BQ150" i="1"/>
  <c r="BP150" i="1"/>
  <c r="BO150" i="1"/>
  <c r="BN150" i="1"/>
  <c r="BZ149" i="1"/>
  <c r="BY149" i="1"/>
  <c r="BX149" i="1"/>
  <c r="BW149" i="1"/>
  <c r="BV149" i="1"/>
  <c r="BU149" i="1"/>
  <c r="BT149" i="1"/>
  <c r="BS149" i="1"/>
  <c r="BR149" i="1"/>
  <c r="BQ149" i="1"/>
  <c r="BP149" i="1"/>
  <c r="BO149" i="1"/>
  <c r="BN149" i="1"/>
  <c r="BZ148" i="1"/>
  <c r="BY148" i="1"/>
  <c r="BX148" i="1"/>
  <c r="BW148" i="1"/>
  <c r="BV148" i="1"/>
  <c r="BU148" i="1"/>
  <c r="BT148" i="1"/>
  <c r="BS148" i="1"/>
  <c r="BR148" i="1"/>
  <c r="BQ148" i="1"/>
  <c r="BP148" i="1"/>
  <c r="BO148" i="1"/>
  <c r="BN148" i="1"/>
  <c r="BZ147" i="1"/>
  <c r="BY147" i="1"/>
  <c r="BX147" i="1"/>
  <c r="BW147" i="1"/>
  <c r="BV147" i="1"/>
  <c r="BU147" i="1"/>
  <c r="BT147" i="1"/>
  <c r="BS147" i="1"/>
  <c r="BR147" i="1"/>
  <c r="BQ147" i="1"/>
  <c r="BP147" i="1"/>
  <c r="BO147" i="1"/>
  <c r="BN147" i="1"/>
  <c r="BZ146" i="1"/>
  <c r="BY146" i="1"/>
  <c r="BX146" i="1"/>
  <c r="BW146" i="1"/>
  <c r="BV146" i="1"/>
  <c r="BU146" i="1"/>
  <c r="BT146" i="1"/>
  <c r="BS146" i="1"/>
  <c r="BR146" i="1"/>
  <c r="BQ146" i="1"/>
  <c r="BP146" i="1"/>
  <c r="BO146" i="1"/>
  <c r="BN146" i="1"/>
  <c r="BZ145" i="1"/>
  <c r="BY145" i="1"/>
  <c r="BX145" i="1"/>
  <c r="BW145" i="1"/>
  <c r="BV145" i="1"/>
  <c r="BU145" i="1"/>
  <c r="BT145" i="1"/>
  <c r="BS145" i="1"/>
  <c r="BR145" i="1"/>
  <c r="BQ145" i="1"/>
  <c r="BP145" i="1"/>
  <c r="BO145" i="1"/>
  <c r="BN145" i="1"/>
  <c r="BZ144" i="1"/>
  <c r="BY144" i="1"/>
  <c r="BX144" i="1"/>
  <c r="BW144" i="1"/>
  <c r="BV144" i="1"/>
  <c r="BU144" i="1"/>
  <c r="BT144" i="1"/>
  <c r="BS144" i="1"/>
  <c r="BR144" i="1"/>
  <c r="BQ144" i="1"/>
  <c r="BP144" i="1"/>
  <c r="BO144" i="1"/>
  <c r="BN144" i="1"/>
  <c r="BZ143" i="1"/>
  <c r="BY143" i="1"/>
  <c r="BX143" i="1"/>
  <c r="BW143" i="1"/>
  <c r="BV143" i="1"/>
  <c r="BU143" i="1"/>
  <c r="BT143" i="1"/>
  <c r="BS143" i="1"/>
  <c r="BR143" i="1"/>
  <c r="BQ143" i="1"/>
  <c r="BP143" i="1"/>
  <c r="BO143" i="1"/>
  <c r="BN143" i="1"/>
  <c r="BZ142" i="1"/>
  <c r="BY142" i="1"/>
  <c r="BX142" i="1"/>
  <c r="BW142" i="1"/>
  <c r="BV142" i="1"/>
  <c r="BU142" i="1"/>
  <c r="BT142" i="1"/>
  <c r="BS142" i="1"/>
  <c r="BR142" i="1"/>
  <c r="BQ142" i="1"/>
  <c r="BP142" i="1"/>
  <c r="BO142" i="1"/>
  <c r="BN142" i="1"/>
  <c r="BZ141" i="1"/>
  <c r="BY141" i="1"/>
  <c r="BX141" i="1"/>
  <c r="BW141" i="1"/>
  <c r="BV141" i="1"/>
  <c r="BU141" i="1"/>
  <c r="BT141" i="1"/>
  <c r="BS141" i="1"/>
  <c r="BR141" i="1"/>
  <c r="BQ141" i="1"/>
  <c r="BP141" i="1"/>
  <c r="BO141" i="1"/>
  <c r="BN141" i="1"/>
  <c r="BZ140" i="1"/>
  <c r="BY140" i="1"/>
  <c r="BX140" i="1"/>
  <c r="BW140" i="1"/>
  <c r="BV140" i="1"/>
  <c r="BU140" i="1"/>
  <c r="BT140" i="1"/>
  <c r="BS140" i="1"/>
  <c r="BR140" i="1"/>
  <c r="BQ140" i="1"/>
  <c r="BP140" i="1"/>
  <c r="BO140" i="1"/>
  <c r="BN140" i="1"/>
  <c r="BZ139" i="1"/>
  <c r="BY139" i="1"/>
  <c r="BX139" i="1"/>
  <c r="BW139" i="1"/>
  <c r="BV139" i="1"/>
  <c r="BU139" i="1"/>
  <c r="BT139" i="1"/>
  <c r="BS139" i="1"/>
  <c r="BR139" i="1"/>
  <c r="BQ139" i="1"/>
  <c r="BP139" i="1"/>
  <c r="BO139" i="1"/>
  <c r="BN139" i="1"/>
  <c r="BZ138" i="1"/>
  <c r="BY138" i="1"/>
  <c r="BX138" i="1"/>
  <c r="BW138" i="1"/>
  <c r="BV138" i="1"/>
  <c r="BU138" i="1"/>
  <c r="BT138" i="1"/>
  <c r="BS138" i="1"/>
  <c r="BR138" i="1"/>
  <c r="BQ138" i="1"/>
  <c r="BP138" i="1"/>
  <c r="BO138" i="1"/>
  <c r="BN138" i="1"/>
  <c r="BZ137" i="1"/>
  <c r="BY137" i="1"/>
  <c r="BX137" i="1"/>
  <c r="BW137" i="1"/>
  <c r="BV137" i="1"/>
  <c r="BU137" i="1"/>
  <c r="BT137" i="1"/>
  <c r="BS137" i="1"/>
  <c r="BR137" i="1"/>
  <c r="BQ137" i="1"/>
  <c r="BP137" i="1"/>
  <c r="BO137" i="1"/>
  <c r="BN137" i="1"/>
  <c r="BZ136" i="1"/>
  <c r="BY136" i="1"/>
  <c r="BX136" i="1"/>
  <c r="BW136" i="1"/>
  <c r="BV136" i="1"/>
  <c r="BU136" i="1"/>
  <c r="BT136" i="1"/>
  <c r="BS136" i="1"/>
  <c r="BR136" i="1"/>
  <c r="BQ136" i="1"/>
  <c r="BP136" i="1"/>
  <c r="BO136" i="1"/>
  <c r="BN136" i="1"/>
  <c r="BZ135" i="1"/>
  <c r="BY135" i="1"/>
  <c r="BX135" i="1"/>
  <c r="BW135" i="1"/>
  <c r="BV135" i="1"/>
  <c r="BU135" i="1"/>
  <c r="BT135" i="1"/>
  <c r="BS135" i="1"/>
  <c r="BR135" i="1"/>
  <c r="BQ135" i="1"/>
  <c r="BP135" i="1"/>
  <c r="BO135" i="1"/>
  <c r="BN135" i="1"/>
  <c r="BZ134" i="1"/>
  <c r="BY134" i="1"/>
  <c r="BX134" i="1"/>
  <c r="BW134" i="1"/>
  <c r="BV134" i="1"/>
  <c r="BU134" i="1"/>
  <c r="BT134" i="1"/>
  <c r="BS134" i="1"/>
  <c r="BR134" i="1"/>
  <c r="BQ134" i="1"/>
  <c r="BP134" i="1"/>
  <c r="BO134" i="1"/>
  <c r="BN134" i="1"/>
  <c r="BZ133" i="1"/>
  <c r="BY133" i="1"/>
  <c r="BX133" i="1"/>
  <c r="BW133" i="1"/>
  <c r="BV133" i="1"/>
  <c r="BU133" i="1"/>
  <c r="BT133" i="1"/>
  <c r="BS133" i="1"/>
  <c r="BR133" i="1"/>
  <c r="BQ133" i="1"/>
  <c r="BP133" i="1"/>
  <c r="BO133" i="1"/>
  <c r="BN133" i="1"/>
  <c r="BZ132" i="1"/>
  <c r="BY132" i="1"/>
  <c r="BX132" i="1"/>
  <c r="BW132" i="1"/>
  <c r="BV132" i="1"/>
  <c r="BU132" i="1"/>
  <c r="BT132" i="1"/>
  <c r="BS132" i="1"/>
  <c r="BR132" i="1"/>
  <c r="BQ132" i="1"/>
  <c r="BP132" i="1"/>
  <c r="BO132" i="1"/>
  <c r="BN132" i="1"/>
  <c r="BZ131" i="1"/>
  <c r="BY131" i="1"/>
  <c r="BX131" i="1"/>
  <c r="BW131" i="1"/>
  <c r="BV131" i="1"/>
  <c r="BU131" i="1"/>
  <c r="BT131" i="1"/>
  <c r="BS131" i="1"/>
  <c r="BR131" i="1"/>
  <c r="BQ131" i="1"/>
  <c r="BP131" i="1"/>
  <c r="BO131" i="1"/>
  <c r="BN131" i="1"/>
  <c r="BZ130" i="1"/>
  <c r="BY130" i="1"/>
  <c r="BX130" i="1"/>
  <c r="BW130" i="1"/>
  <c r="BV130" i="1"/>
  <c r="BU130" i="1"/>
  <c r="BT130" i="1"/>
  <c r="BS130" i="1"/>
  <c r="BR130" i="1"/>
  <c r="BQ130" i="1"/>
  <c r="BP130" i="1"/>
  <c r="BO130" i="1"/>
  <c r="BN130" i="1"/>
  <c r="BZ129" i="1"/>
  <c r="BY129" i="1"/>
  <c r="BX129" i="1"/>
  <c r="BW129" i="1"/>
  <c r="BV129" i="1"/>
  <c r="BU129" i="1"/>
  <c r="BT129" i="1"/>
  <c r="BS129" i="1"/>
  <c r="BR129" i="1"/>
  <c r="BQ129" i="1"/>
  <c r="BP129" i="1"/>
  <c r="BO129" i="1"/>
  <c r="BN129" i="1"/>
  <c r="BZ128" i="1"/>
  <c r="BY128" i="1"/>
  <c r="BX128" i="1"/>
  <c r="BW128" i="1"/>
  <c r="BV128" i="1"/>
  <c r="BU128" i="1"/>
  <c r="BT128" i="1"/>
  <c r="BS128" i="1"/>
  <c r="BR128" i="1"/>
  <c r="BQ128" i="1"/>
  <c r="BP128" i="1"/>
  <c r="BO128" i="1"/>
  <c r="BN128" i="1"/>
  <c r="BZ127" i="1"/>
  <c r="BY127" i="1"/>
  <c r="BX127" i="1"/>
  <c r="BW127" i="1"/>
  <c r="BV127" i="1"/>
  <c r="BU127" i="1"/>
  <c r="BT127" i="1"/>
  <c r="BS127" i="1"/>
  <c r="BR127" i="1"/>
  <c r="BQ127" i="1"/>
  <c r="BP127" i="1"/>
  <c r="BO127" i="1"/>
  <c r="BN127" i="1"/>
  <c r="BZ126" i="1"/>
  <c r="BY126" i="1"/>
  <c r="BX126" i="1"/>
  <c r="BW126" i="1"/>
  <c r="BV126" i="1"/>
  <c r="BU126" i="1"/>
  <c r="BT126" i="1"/>
  <c r="BS126" i="1"/>
  <c r="BR126" i="1"/>
  <c r="BQ126" i="1"/>
  <c r="BP126" i="1"/>
  <c r="BO126" i="1"/>
  <c r="BN126" i="1"/>
  <c r="BZ125" i="1"/>
  <c r="BY125" i="1"/>
  <c r="BX125" i="1"/>
  <c r="BW125" i="1"/>
  <c r="BV125" i="1"/>
  <c r="BU125" i="1"/>
  <c r="BT125" i="1"/>
  <c r="BS125" i="1"/>
  <c r="BR125" i="1"/>
  <c r="BQ125" i="1"/>
  <c r="BP125" i="1"/>
  <c r="BO125" i="1"/>
  <c r="BN125" i="1"/>
  <c r="BZ124" i="1"/>
  <c r="BY124" i="1"/>
  <c r="BX124" i="1"/>
  <c r="BW124" i="1"/>
  <c r="BV124" i="1"/>
  <c r="BU124" i="1"/>
  <c r="BT124" i="1"/>
  <c r="BS124" i="1"/>
  <c r="BR124" i="1"/>
  <c r="BQ124" i="1"/>
  <c r="BP124" i="1"/>
  <c r="BO124" i="1"/>
  <c r="BN124" i="1"/>
  <c r="BZ123" i="1"/>
  <c r="BY123" i="1"/>
  <c r="BX123" i="1"/>
  <c r="BW123" i="1"/>
  <c r="BV123" i="1"/>
  <c r="BU123" i="1"/>
  <c r="BT123" i="1"/>
  <c r="BS123" i="1"/>
  <c r="BR123" i="1"/>
  <c r="BQ123" i="1"/>
  <c r="BP123" i="1"/>
  <c r="BO123" i="1"/>
  <c r="BN123" i="1"/>
  <c r="BZ122" i="1"/>
  <c r="BY122" i="1"/>
  <c r="BX122" i="1"/>
  <c r="BW122" i="1"/>
  <c r="BV122" i="1"/>
  <c r="BU122" i="1"/>
  <c r="BT122" i="1"/>
  <c r="BS122" i="1"/>
  <c r="BR122" i="1"/>
  <c r="BQ122" i="1"/>
  <c r="BP122" i="1"/>
  <c r="BO122" i="1"/>
  <c r="BN122" i="1"/>
  <c r="BZ121" i="1"/>
  <c r="BY121" i="1"/>
  <c r="BX121" i="1"/>
  <c r="BW121" i="1"/>
  <c r="BV121" i="1"/>
  <c r="BU121" i="1"/>
  <c r="BT121" i="1"/>
  <c r="BS121" i="1"/>
  <c r="BR121" i="1"/>
  <c r="BQ121" i="1"/>
  <c r="BP121" i="1"/>
  <c r="BO121" i="1"/>
  <c r="BN121" i="1"/>
  <c r="BZ120" i="1"/>
  <c r="BY120" i="1"/>
  <c r="BX120" i="1"/>
  <c r="BW120" i="1"/>
  <c r="BV120" i="1"/>
  <c r="BU120" i="1"/>
  <c r="BT120" i="1"/>
  <c r="BS120" i="1"/>
  <c r="BR120" i="1"/>
  <c r="BQ120" i="1"/>
  <c r="BP120" i="1"/>
  <c r="BO120" i="1"/>
  <c r="BN120" i="1"/>
  <c r="BZ119" i="1"/>
  <c r="BY119" i="1"/>
  <c r="BX119" i="1"/>
  <c r="BW119" i="1"/>
  <c r="BV119" i="1"/>
  <c r="BU119" i="1"/>
  <c r="BT119" i="1"/>
  <c r="BS119" i="1"/>
  <c r="BR119" i="1"/>
  <c r="BQ119" i="1"/>
  <c r="BP119" i="1"/>
  <c r="BO119" i="1"/>
  <c r="BN119" i="1"/>
  <c r="BZ118" i="1"/>
  <c r="BY118" i="1"/>
  <c r="BX118" i="1"/>
  <c r="BW118" i="1"/>
  <c r="BV118" i="1"/>
  <c r="BU118" i="1"/>
  <c r="BT118" i="1"/>
  <c r="BS118" i="1"/>
  <c r="BR118" i="1"/>
  <c r="BQ118" i="1"/>
  <c r="BP118" i="1"/>
  <c r="BO118" i="1"/>
  <c r="BN118" i="1"/>
  <c r="BZ117" i="1"/>
  <c r="BY117" i="1"/>
  <c r="BX117" i="1"/>
  <c r="BW117" i="1"/>
  <c r="BV117" i="1"/>
  <c r="BU117" i="1"/>
  <c r="BT117" i="1"/>
  <c r="BS117" i="1"/>
  <c r="BR117" i="1"/>
  <c r="BQ117" i="1"/>
  <c r="BP117" i="1"/>
  <c r="BO117" i="1"/>
  <c r="BN117" i="1"/>
  <c r="BZ116" i="1"/>
  <c r="BY116" i="1"/>
  <c r="BX116" i="1"/>
  <c r="BW116" i="1"/>
  <c r="BV116" i="1"/>
  <c r="BU116" i="1"/>
  <c r="BT116" i="1"/>
  <c r="BS116" i="1"/>
  <c r="BR116" i="1"/>
  <c r="BQ116" i="1"/>
  <c r="BP116" i="1"/>
  <c r="BO116" i="1"/>
  <c r="BN116" i="1"/>
  <c r="BZ115" i="1"/>
  <c r="BY115" i="1"/>
  <c r="BX115" i="1"/>
  <c r="BW115" i="1"/>
  <c r="BV115" i="1"/>
  <c r="BU115" i="1"/>
  <c r="BT115" i="1"/>
  <c r="BS115" i="1"/>
  <c r="BR115" i="1"/>
  <c r="BQ115" i="1"/>
  <c r="BP115" i="1"/>
  <c r="BO115" i="1"/>
  <c r="BN115" i="1"/>
  <c r="BZ114" i="1"/>
  <c r="BY114" i="1"/>
  <c r="BX114" i="1"/>
  <c r="BW114" i="1"/>
  <c r="BV114" i="1"/>
  <c r="BU114" i="1"/>
  <c r="BT114" i="1"/>
  <c r="BS114" i="1"/>
  <c r="BR114" i="1"/>
  <c r="BQ114" i="1"/>
  <c r="BP114" i="1"/>
  <c r="BO114" i="1"/>
  <c r="BN114" i="1"/>
  <c r="BZ113" i="1"/>
  <c r="BY113" i="1"/>
  <c r="BX113" i="1"/>
  <c r="BW113" i="1"/>
  <c r="BV113" i="1"/>
  <c r="BU113" i="1"/>
  <c r="BT113" i="1"/>
  <c r="BS113" i="1"/>
  <c r="BR113" i="1"/>
  <c r="BQ113" i="1"/>
  <c r="BP113" i="1"/>
  <c r="BO113" i="1"/>
  <c r="BN113" i="1"/>
  <c r="BZ112" i="1"/>
  <c r="BY112" i="1"/>
  <c r="BX112" i="1"/>
  <c r="BW112" i="1"/>
  <c r="BV112" i="1"/>
  <c r="BU112" i="1"/>
  <c r="BT112" i="1"/>
  <c r="BS112" i="1"/>
  <c r="BR112" i="1"/>
  <c r="BQ112" i="1"/>
  <c r="BP112" i="1"/>
  <c r="BO112" i="1"/>
  <c r="BN112" i="1"/>
  <c r="BZ111" i="1"/>
  <c r="BY111" i="1"/>
  <c r="BX111" i="1"/>
  <c r="BW111" i="1"/>
  <c r="BV111" i="1"/>
  <c r="BU111" i="1"/>
  <c r="BT111" i="1"/>
  <c r="BS111" i="1"/>
  <c r="BR111" i="1"/>
  <c r="BQ111" i="1"/>
  <c r="BP111" i="1"/>
  <c r="BO111" i="1"/>
  <c r="BN111" i="1"/>
  <c r="BZ110" i="1"/>
  <c r="BY110" i="1"/>
  <c r="BX110" i="1"/>
  <c r="BW110" i="1"/>
  <c r="BV110" i="1"/>
  <c r="BU110" i="1"/>
  <c r="BT110" i="1"/>
  <c r="BS110" i="1"/>
  <c r="BR110" i="1"/>
  <c r="BQ110" i="1"/>
  <c r="BP110" i="1"/>
  <c r="BO110" i="1"/>
  <c r="BN110" i="1"/>
  <c r="BZ109" i="1"/>
  <c r="BY109" i="1"/>
  <c r="BX109" i="1"/>
  <c r="BW109" i="1"/>
  <c r="BV109" i="1"/>
  <c r="BU109" i="1"/>
  <c r="BT109" i="1"/>
  <c r="BS109" i="1"/>
  <c r="BR109" i="1"/>
  <c r="BQ109" i="1"/>
  <c r="BP109" i="1"/>
  <c r="BO109" i="1"/>
  <c r="BN109" i="1"/>
  <c r="BZ108" i="1"/>
  <c r="BY108" i="1"/>
  <c r="BX108" i="1"/>
  <c r="BW108" i="1"/>
  <c r="BV108" i="1"/>
  <c r="BU108" i="1"/>
  <c r="BT108" i="1"/>
  <c r="BS108" i="1"/>
  <c r="BR108" i="1"/>
  <c r="BQ108" i="1"/>
  <c r="BP108" i="1"/>
  <c r="BO108" i="1"/>
  <c r="BN108" i="1"/>
  <c r="BZ107" i="1"/>
  <c r="BY107" i="1"/>
  <c r="BX107" i="1"/>
  <c r="BW107" i="1"/>
  <c r="BV107" i="1"/>
  <c r="BU107" i="1"/>
  <c r="BT107" i="1"/>
  <c r="BS107" i="1"/>
  <c r="BR107" i="1"/>
  <c r="BQ107" i="1"/>
  <c r="BP107" i="1"/>
  <c r="BO107" i="1"/>
  <c r="BN107" i="1"/>
  <c r="BZ106" i="1"/>
  <c r="BY106" i="1"/>
  <c r="BX106" i="1"/>
  <c r="BW106" i="1"/>
  <c r="BV106" i="1"/>
  <c r="BU106" i="1"/>
  <c r="BT106" i="1"/>
  <c r="BS106" i="1"/>
  <c r="BR106" i="1"/>
  <c r="BQ106" i="1"/>
  <c r="BP106" i="1"/>
  <c r="BO106" i="1"/>
  <c r="BN106" i="1"/>
  <c r="BZ105" i="1"/>
  <c r="BY105" i="1"/>
  <c r="BX105" i="1"/>
  <c r="BW105" i="1"/>
  <c r="BV105" i="1"/>
  <c r="BU105" i="1"/>
  <c r="BT105" i="1"/>
  <c r="BS105" i="1"/>
  <c r="BR105" i="1"/>
  <c r="BQ105" i="1"/>
  <c r="BP105" i="1"/>
  <c r="BO105" i="1"/>
  <c r="BN105" i="1"/>
  <c r="BZ104" i="1"/>
  <c r="BY104" i="1"/>
  <c r="BX104" i="1"/>
  <c r="BW104" i="1"/>
  <c r="BV104" i="1"/>
  <c r="BU104" i="1"/>
  <c r="BT104" i="1"/>
  <c r="BS104" i="1"/>
  <c r="BR104" i="1"/>
  <c r="BQ104" i="1"/>
  <c r="BP104" i="1"/>
  <c r="BO104" i="1"/>
  <c r="BN104" i="1"/>
  <c r="BZ103" i="1"/>
  <c r="BY103" i="1"/>
  <c r="BX103" i="1"/>
  <c r="BW103" i="1"/>
  <c r="BV103" i="1"/>
  <c r="BU103" i="1"/>
  <c r="BT103" i="1"/>
  <c r="BS103" i="1"/>
  <c r="BR103" i="1"/>
  <c r="BQ103" i="1"/>
  <c r="BP103" i="1"/>
  <c r="BO103" i="1"/>
  <c r="BN103" i="1"/>
  <c r="BZ102" i="1"/>
  <c r="BY102" i="1"/>
  <c r="BX102" i="1"/>
  <c r="BW102" i="1"/>
  <c r="BV102" i="1"/>
  <c r="BU102" i="1"/>
  <c r="BT102" i="1"/>
  <c r="BS102" i="1"/>
  <c r="BR102" i="1"/>
  <c r="BQ102" i="1"/>
  <c r="BP102" i="1"/>
  <c r="BO102" i="1"/>
  <c r="BN102" i="1"/>
  <c r="BZ101" i="1"/>
  <c r="BY101" i="1"/>
  <c r="BX101" i="1"/>
  <c r="BW101" i="1"/>
  <c r="BV101" i="1"/>
  <c r="BU101" i="1"/>
  <c r="BT101" i="1"/>
  <c r="BS101" i="1"/>
  <c r="BR101" i="1"/>
  <c r="BQ101" i="1"/>
  <c r="BP101" i="1"/>
  <c r="BO101" i="1"/>
  <c r="BN101" i="1"/>
  <c r="BZ100" i="1"/>
  <c r="BY100" i="1"/>
  <c r="BX100" i="1"/>
  <c r="BW100" i="1"/>
  <c r="BV100" i="1"/>
  <c r="BU100" i="1"/>
  <c r="BT100" i="1"/>
  <c r="BS100" i="1"/>
  <c r="BR100" i="1"/>
  <c r="BQ100" i="1"/>
  <c r="BP100" i="1"/>
  <c r="BO100" i="1"/>
  <c r="BN100" i="1"/>
  <c r="BZ99" i="1"/>
  <c r="BY99" i="1"/>
  <c r="BX99" i="1"/>
  <c r="BW99" i="1"/>
  <c r="BV99" i="1"/>
  <c r="BU99" i="1"/>
  <c r="BT99" i="1"/>
  <c r="BS99" i="1"/>
  <c r="BR99" i="1"/>
  <c r="BQ99" i="1"/>
  <c r="BP99" i="1"/>
  <c r="BO99" i="1"/>
  <c r="BN99" i="1"/>
  <c r="BZ98" i="1"/>
  <c r="BY98" i="1"/>
  <c r="BX98" i="1"/>
  <c r="BW98" i="1"/>
  <c r="BV98" i="1"/>
  <c r="BU98" i="1"/>
  <c r="BT98" i="1"/>
  <c r="BS98" i="1"/>
  <c r="BR98" i="1"/>
  <c r="BQ98" i="1"/>
  <c r="BP98" i="1"/>
  <c r="BO98" i="1"/>
  <c r="BN98" i="1"/>
  <c r="BZ97" i="1"/>
  <c r="BY97" i="1"/>
  <c r="BX97" i="1"/>
  <c r="BW97" i="1"/>
  <c r="BV97" i="1"/>
  <c r="BU97" i="1"/>
  <c r="BT97" i="1"/>
  <c r="BS97" i="1"/>
  <c r="BR97" i="1"/>
  <c r="BQ97" i="1"/>
  <c r="BP97" i="1"/>
  <c r="BO97" i="1"/>
  <c r="BN97" i="1"/>
  <c r="BZ96" i="1"/>
  <c r="BY96" i="1"/>
  <c r="BX96" i="1"/>
  <c r="BW96" i="1"/>
  <c r="BV96" i="1"/>
  <c r="BU96" i="1"/>
  <c r="BT96" i="1"/>
  <c r="BS96" i="1"/>
  <c r="BR96" i="1"/>
  <c r="BQ96" i="1"/>
  <c r="BP96" i="1"/>
  <c r="BO96" i="1"/>
  <c r="BN96" i="1"/>
  <c r="BZ95" i="1"/>
  <c r="BY95" i="1"/>
  <c r="BX95" i="1"/>
  <c r="BW95" i="1"/>
  <c r="BV95" i="1"/>
  <c r="BU95" i="1"/>
  <c r="BT95" i="1"/>
  <c r="BS95" i="1"/>
  <c r="BR95" i="1"/>
  <c r="BQ95" i="1"/>
  <c r="BP95" i="1"/>
  <c r="BO95" i="1"/>
  <c r="BN95" i="1"/>
  <c r="BZ94" i="1"/>
  <c r="BY94" i="1"/>
  <c r="BX94" i="1"/>
  <c r="BW94" i="1"/>
  <c r="BV94" i="1"/>
  <c r="BU94" i="1"/>
  <c r="BT94" i="1"/>
  <c r="BS94" i="1"/>
  <c r="BR94" i="1"/>
  <c r="BQ94" i="1"/>
  <c r="BP94" i="1"/>
  <c r="BO94" i="1"/>
  <c r="BN94" i="1"/>
  <c r="BZ93" i="1"/>
  <c r="BY93" i="1"/>
  <c r="BX93" i="1"/>
  <c r="BW93" i="1"/>
  <c r="BV93" i="1"/>
  <c r="BU93" i="1"/>
  <c r="BT93" i="1"/>
  <c r="BS93" i="1"/>
  <c r="BR93" i="1"/>
  <c r="BQ93" i="1"/>
  <c r="BP93" i="1"/>
  <c r="BO93" i="1"/>
  <c r="BN93" i="1"/>
  <c r="BZ92" i="1"/>
  <c r="BY92" i="1"/>
  <c r="BX92" i="1"/>
  <c r="BW92" i="1"/>
  <c r="BV92" i="1"/>
  <c r="BU92" i="1"/>
  <c r="BT92" i="1"/>
  <c r="BS92" i="1"/>
  <c r="BR92" i="1"/>
  <c r="BQ92" i="1"/>
  <c r="BP92" i="1"/>
  <c r="BO92" i="1"/>
  <c r="BN92" i="1"/>
  <c r="BZ91" i="1"/>
  <c r="BY91" i="1"/>
  <c r="BX91" i="1"/>
  <c r="BW91" i="1"/>
  <c r="BV91" i="1"/>
  <c r="BU91" i="1"/>
  <c r="BT91" i="1"/>
  <c r="BS91" i="1"/>
  <c r="BR91" i="1"/>
  <c r="BQ91" i="1"/>
  <c r="BP91" i="1"/>
  <c r="BO91" i="1"/>
  <c r="BN91" i="1"/>
  <c r="BZ90" i="1"/>
  <c r="BY90" i="1"/>
  <c r="BX90" i="1"/>
  <c r="BW90" i="1"/>
  <c r="BV90" i="1"/>
  <c r="BU90" i="1"/>
  <c r="BT90" i="1"/>
  <c r="BS90" i="1"/>
  <c r="BR90" i="1"/>
  <c r="BQ90" i="1"/>
  <c r="BP90" i="1"/>
  <c r="BO90" i="1"/>
  <c r="BN90" i="1"/>
  <c r="BZ89" i="1"/>
  <c r="BY89" i="1"/>
  <c r="BX89" i="1"/>
  <c r="BW89" i="1"/>
  <c r="BV89" i="1"/>
  <c r="BU89" i="1"/>
  <c r="BT89" i="1"/>
  <c r="BS89" i="1"/>
  <c r="BR89" i="1"/>
  <c r="BQ89" i="1"/>
  <c r="BP89" i="1"/>
  <c r="BO89" i="1"/>
  <c r="BN89" i="1"/>
  <c r="BZ88" i="1"/>
  <c r="BY88" i="1"/>
  <c r="BX88" i="1"/>
  <c r="BW88" i="1"/>
  <c r="BV88" i="1"/>
  <c r="BU88" i="1"/>
  <c r="BT88" i="1"/>
  <c r="BS88" i="1"/>
  <c r="BR88" i="1"/>
  <c r="BQ88" i="1"/>
  <c r="BP88" i="1"/>
  <c r="BO88" i="1"/>
  <c r="BN88" i="1"/>
  <c r="BZ87" i="1"/>
  <c r="BY87" i="1"/>
  <c r="BX87" i="1"/>
  <c r="BW87" i="1"/>
  <c r="BV87" i="1"/>
  <c r="BU87" i="1"/>
  <c r="BT87" i="1"/>
  <c r="BS87" i="1"/>
  <c r="BR87" i="1"/>
  <c r="BQ87" i="1"/>
  <c r="BP87" i="1"/>
  <c r="BO87" i="1"/>
  <c r="BN87" i="1"/>
  <c r="BZ86" i="1"/>
  <c r="BY86" i="1"/>
  <c r="BX86" i="1"/>
  <c r="BW86" i="1"/>
  <c r="BV86" i="1"/>
  <c r="BU86" i="1"/>
  <c r="BT86" i="1"/>
  <c r="BS86" i="1"/>
  <c r="BR86" i="1"/>
  <c r="BQ86" i="1"/>
  <c r="BP86" i="1"/>
  <c r="BO86" i="1"/>
  <c r="BN86" i="1"/>
  <c r="BZ85" i="1"/>
  <c r="BY85" i="1"/>
  <c r="BX85" i="1"/>
  <c r="BW85" i="1"/>
  <c r="BV85" i="1"/>
  <c r="BU85" i="1"/>
  <c r="BT85" i="1"/>
  <c r="BS85" i="1"/>
  <c r="BR85" i="1"/>
  <c r="BQ85" i="1"/>
  <c r="BP85" i="1"/>
  <c r="BO85" i="1"/>
  <c r="BN85" i="1"/>
  <c r="BZ84" i="1"/>
  <c r="BY84" i="1"/>
  <c r="BX84" i="1"/>
  <c r="BW84" i="1"/>
  <c r="BV84" i="1"/>
  <c r="BU84" i="1"/>
  <c r="BT84" i="1"/>
  <c r="BS84" i="1"/>
  <c r="BR84" i="1"/>
  <c r="BQ84" i="1"/>
  <c r="BP84" i="1"/>
  <c r="BO84" i="1"/>
  <c r="BN84" i="1"/>
  <c r="BZ83" i="1"/>
  <c r="BY83" i="1"/>
  <c r="BX83" i="1"/>
  <c r="BW83" i="1"/>
  <c r="BV83" i="1"/>
  <c r="BU83" i="1"/>
  <c r="BT83" i="1"/>
  <c r="BS83" i="1"/>
  <c r="BR83" i="1"/>
  <c r="BQ83" i="1"/>
  <c r="BP83" i="1"/>
  <c r="BO83" i="1"/>
  <c r="BN83" i="1"/>
  <c r="BZ82" i="1"/>
  <c r="BY82" i="1"/>
  <c r="BX82" i="1"/>
  <c r="BW82" i="1"/>
  <c r="BV82" i="1"/>
  <c r="BU82" i="1"/>
  <c r="BT82" i="1"/>
  <c r="BS82" i="1"/>
  <c r="BR82" i="1"/>
  <c r="BQ82" i="1"/>
  <c r="BP82" i="1"/>
  <c r="BO82" i="1"/>
  <c r="BN82" i="1"/>
  <c r="BZ81" i="1"/>
  <c r="BY81" i="1"/>
  <c r="BX81" i="1"/>
  <c r="BW81" i="1"/>
  <c r="BV81" i="1"/>
  <c r="BU81" i="1"/>
  <c r="BT81" i="1"/>
  <c r="BS81" i="1"/>
  <c r="BR81" i="1"/>
  <c r="BQ81" i="1"/>
  <c r="BP81" i="1"/>
  <c r="BO81" i="1"/>
  <c r="BN81" i="1"/>
  <c r="BZ80" i="1"/>
  <c r="BY80" i="1"/>
  <c r="BX80" i="1"/>
  <c r="BW80" i="1"/>
  <c r="BV80" i="1"/>
  <c r="BU80" i="1"/>
  <c r="BT80" i="1"/>
  <c r="BS80" i="1"/>
  <c r="BR80" i="1"/>
  <c r="BQ80" i="1"/>
  <c r="BP80" i="1"/>
  <c r="BO80" i="1"/>
  <c r="BN80" i="1"/>
  <c r="BZ79" i="1"/>
  <c r="BY79" i="1"/>
  <c r="BX79" i="1"/>
  <c r="BW79" i="1"/>
  <c r="BV79" i="1"/>
  <c r="BU79" i="1"/>
  <c r="BT79" i="1"/>
  <c r="BS79" i="1"/>
  <c r="BR79" i="1"/>
  <c r="BQ79" i="1"/>
  <c r="BP79" i="1"/>
  <c r="BO79" i="1"/>
  <c r="BN79" i="1"/>
  <c r="BZ78" i="1"/>
  <c r="BY78" i="1"/>
  <c r="BX78" i="1"/>
  <c r="BW78" i="1"/>
  <c r="BV78" i="1"/>
  <c r="BU78" i="1"/>
  <c r="BT78" i="1"/>
  <c r="BS78" i="1"/>
  <c r="BR78" i="1"/>
  <c r="BQ78" i="1"/>
  <c r="BP78" i="1"/>
  <c r="BO78" i="1"/>
  <c r="BN78" i="1"/>
  <c r="BZ77" i="1"/>
  <c r="BY77" i="1"/>
  <c r="BX77" i="1"/>
  <c r="BW77" i="1"/>
  <c r="BV77" i="1"/>
  <c r="BU77" i="1"/>
  <c r="BT77" i="1"/>
  <c r="BS77" i="1"/>
  <c r="BR77" i="1"/>
  <c r="BQ77" i="1"/>
  <c r="BP77" i="1"/>
  <c r="BO77" i="1"/>
  <c r="BN77" i="1"/>
  <c r="BZ76" i="1"/>
  <c r="BY76" i="1"/>
  <c r="BX76" i="1"/>
  <c r="BW76" i="1"/>
  <c r="BV76" i="1"/>
  <c r="BU76" i="1"/>
  <c r="BT76" i="1"/>
  <c r="BS76" i="1"/>
  <c r="BR76" i="1"/>
  <c r="BQ76" i="1"/>
  <c r="BP76" i="1"/>
  <c r="BO76" i="1"/>
  <c r="BN76" i="1"/>
  <c r="BZ75" i="1"/>
  <c r="BY75" i="1"/>
  <c r="BX75" i="1"/>
  <c r="BW75" i="1"/>
  <c r="BV75" i="1"/>
  <c r="BU75" i="1"/>
  <c r="BT75" i="1"/>
  <c r="BS75" i="1"/>
  <c r="BR75" i="1"/>
  <c r="BQ75" i="1"/>
  <c r="BP75" i="1"/>
  <c r="BO75" i="1"/>
  <c r="BN75" i="1"/>
  <c r="BZ74" i="1"/>
  <c r="BY74" i="1"/>
  <c r="BX74" i="1"/>
  <c r="BW74" i="1"/>
  <c r="BV74" i="1"/>
  <c r="BU74" i="1"/>
  <c r="BT74" i="1"/>
  <c r="BS74" i="1"/>
  <c r="BR74" i="1"/>
  <c r="BQ74" i="1"/>
  <c r="BP74" i="1"/>
  <c r="BO74" i="1"/>
  <c r="BN74" i="1"/>
  <c r="BZ73" i="1"/>
  <c r="BY73" i="1"/>
  <c r="BX73" i="1"/>
  <c r="BW73" i="1"/>
  <c r="BV73" i="1"/>
  <c r="BU73" i="1"/>
  <c r="BT73" i="1"/>
  <c r="BS73" i="1"/>
  <c r="BR73" i="1"/>
  <c r="BQ73" i="1"/>
  <c r="BP73" i="1"/>
  <c r="BO73" i="1"/>
  <c r="BN73" i="1"/>
  <c r="BZ72" i="1"/>
  <c r="BY72" i="1"/>
  <c r="BX72" i="1"/>
  <c r="BW72" i="1"/>
  <c r="BV72" i="1"/>
  <c r="BU72" i="1"/>
  <c r="BT72" i="1"/>
  <c r="BS72" i="1"/>
  <c r="BR72" i="1"/>
  <c r="BQ72" i="1"/>
  <c r="BP72" i="1"/>
  <c r="BO72" i="1"/>
  <c r="BN72" i="1"/>
  <c r="BZ71" i="1"/>
  <c r="BY71" i="1"/>
  <c r="BX71" i="1"/>
  <c r="BW71" i="1"/>
  <c r="BV71" i="1"/>
  <c r="BU71" i="1"/>
  <c r="BT71" i="1"/>
  <c r="BS71" i="1"/>
  <c r="BR71" i="1"/>
  <c r="BQ71" i="1"/>
  <c r="BP71" i="1"/>
  <c r="BO71" i="1"/>
  <c r="BN71" i="1"/>
  <c r="BZ70" i="1"/>
  <c r="BY70" i="1"/>
  <c r="BX70" i="1"/>
  <c r="BW70" i="1"/>
  <c r="BV70" i="1"/>
  <c r="BU70" i="1"/>
  <c r="BT70" i="1"/>
  <c r="BS70" i="1"/>
  <c r="BR70" i="1"/>
  <c r="BQ70" i="1"/>
  <c r="BP70" i="1"/>
  <c r="BO70" i="1"/>
  <c r="BN70" i="1"/>
  <c r="BZ69" i="1"/>
  <c r="BY69" i="1"/>
  <c r="BX69" i="1"/>
  <c r="BW69" i="1"/>
  <c r="BV69" i="1"/>
  <c r="BU69" i="1"/>
  <c r="BT69" i="1"/>
  <c r="BS69" i="1"/>
  <c r="BR69" i="1"/>
  <c r="BQ69" i="1"/>
  <c r="BP69" i="1"/>
  <c r="BO69" i="1"/>
  <c r="BN69" i="1"/>
  <c r="BZ68" i="1"/>
  <c r="BY68" i="1"/>
  <c r="BX68" i="1"/>
  <c r="BW68" i="1"/>
  <c r="BV68" i="1"/>
  <c r="BU68" i="1"/>
  <c r="BT68" i="1"/>
  <c r="BS68" i="1"/>
  <c r="BR68" i="1"/>
  <c r="BQ68" i="1"/>
  <c r="BP68" i="1"/>
  <c r="BO68" i="1"/>
  <c r="BN68" i="1"/>
  <c r="BZ67" i="1"/>
  <c r="BY67" i="1"/>
  <c r="BX67" i="1"/>
  <c r="BW67" i="1"/>
  <c r="BV67" i="1"/>
  <c r="BU67" i="1"/>
  <c r="BT67" i="1"/>
  <c r="BS67" i="1"/>
  <c r="BR67" i="1"/>
  <c r="BQ67" i="1"/>
  <c r="BP67" i="1"/>
  <c r="BO67" i="1"/>
  <c r="BN67" i="1"/>
  <c r="BZ66" i="1"/>
  <c r="BY66" i="1"/>
  <c r="BX66" i="1"/>
  <c r="BW66" i="1"/>
  <c r="BV66" i="1"/>
  <c r="BU66" i="1"/>
  <c r="BT66" i="1"/>
  <c r="BS66" i="1"/>
  <c r="BR66" i="1"/>
  <c r="BQ66" i="1"/>
  <c r="BP66" i="1"/>
  <c r="BO66" i="1"/>
  <c r="BN66" i="1"/>
  <c r="BZ65" i="1"/>
  <c r="BY65" i="1"/>
  <c r="BX65" i="1"/>
  <c r="BW65" i="1"/>
  <c r="BV65" i="1"/>
  <c r="BU65" i="1"/>
  <c r="BT65" i="1"/>
  <c r="BS65" i="1"/>
  <c r="BR65" i="1"/>
  <c r="BQ65" i="1"/>
  <c r="BP65" i="1"/>
  <c r="BO65" i="1"/>
  <c r="BN65" i="1"/>
  <c r="BZ64" i="1"/>
  <c r="BY64" i="1"/>
  <c r="BX64" i="1"/>
  <c r="BW64" i="1"/>
  <c r="BV64" i="1"/>
  <c r="BU64" i="1"/>
  <c r="BT64" i="1"/>
  <c r="BS64" i="1"/>
  <c r="BR64" i="1"/>
  <c r="BQ64" i="1"/>
  <c r="BP64" i="1"/>
  <c r="BO64" i="1"/>
  <c r="BN64" i="1"/>
  <c r="BZ63" i="1"/>
  <c r="BY63" i="1"/>
  <c r="BX63" i="1"/>
  <c r="BW63" i="1"/>
  <c r="BV63" i="1"/>
  <c r="BU63" i="1"/>
  <c r="BT63" i="1"/>
  <c r="BS63" i="1"/>
  <c r="BR63" i="1"/>
  <c r="BQ63" i="1"/>
  <c r="BP63" i="1"/>
  <c r="BO63" i="1"/>
  <c r="BN63" i="1"/>
  <c r="BZ62" i="1"/>
  <c r="BY62" i="1"/>
  <c r="BX62" i="1"/>
  <c r="BW62" i="1"/>
  <c r="BV62" i="1"/>
  <c r="BU62" i="1"/>
  <c r="BT62" i="1"/>
  <c r="BS62" i="1"/>
  <c r="BR62" i="1"/>
  <c r="BQ62" i="1"/>
  <c r="BP62" i="1"/>
  <c r="BO62" i="1"/>
  <c r="BN62" i="1"/>
  <c r="BZ61" i="1"/>
  <c r="BY61" i="1"/>
  <c r="BX61" i="1"/>
  <c r="BW61" i="1"/>
  <c r="BV61" i="1"/>
  <c r="BU61" i="1"/>
  <c r="BT61" i="1"/>
  <c r="BS61" i="1"/>
  <c r="BR61" i="1"/>
  <c r="BQ61" i="1"/>
  <c r="BP61" i="1"/>
  <c r="BO61" i="1"/>
  <c r="BN61" i="1"/>
  <c r="BZ60" i="1"/>
  <c r="BY60" i="1"/>
  <c r="BX60" i="1"/>
  <c r="BW60" i="1"/>
  <c r="BV60" i="1"/>
  <c r="BU60" i="1"/>
  <c r="BT60" i="1"/>
  <c r="BS60" i="1"/>
  <c r="BR60" i="1"/>
  <c r="BQ60" i="1"/>
  <c r="BP60" i="1"/>
  <c r="BO60" i="1"/>
  <c r="BN60" i="1"/>
  <c r="BZ59" i="1"/>
  <c r="BY59" i="1"/>
  <c r="BX59" i="1"/>
  <c r="BW59" i="1"/>
  <c r="BV59" i="1"/>
  <c r="BU59" i="1"/>
  <c r="BT59" i="1"/>
  <c r="BS59" i="1"/>
  <c r="BR59" i="1"/>
  <c r="BQ59" i="1"/>
  <c r="BP59" i="1"/>
  <c r="BO59" i="1"/>
  <c r="BN59" i="1"/>
  <c r="BZ58" i="1"/>
  <c r="BY58" i="1"/>
  <c r="BX58" i="1"/>
  <c r="BW58" i="1"/>
  <c r="BV58" i="1"/>
  <c r="BU58" i="1"/>
  <c r="BT58" i="1"/>
  <c r="BS58" i="1"/>
  <c r="BR58" i="1"/>
  <c r="BQ58" i="1"/>
  <c r="BP58" i="1"/>
  <c r="BO58" i="1"/>
  <c r="BN58" i="1"/>
  <c r="BZ57" i="1"/>
  <c r="BY57" i="1"/>
  <c r="BX57" i="1"/>
  <c r="BW57" i="1"/>
  <c r="BV57" i="1"/>
  <c r="BU57" i="1"/>
  <c r="BT57" i="1"/>
  <c r="BS57" i="1"/>
  <c r="BR57" i="1"/>
  <c r="BQ57" i="1"/>
  <c r="BP57" i="1"/>
  <c r="BO57" i="1"/>
  <c r="BN57" i="1"/>
  <c r="BZ56" i="1"/>
  <c r="BY56" i="1"/>
  <c r="BX56" i="1"/>
  <c r="BW56" i="1"/>
  <c r="BV56" i="1"/>
  <c r="BU56" i="1"/>
  <c r="BT56" i="1"/>
  <c r="BS56" i="1"/>
  <c r="BR56" i="1"/>
  <c r="BQ56" i="1"/>
  <c r="BP56" i="1"/>
  <c r="BO56" i="1"/>
  <c r="BN56" i="1"/>
  <c r="BZ55" i="1"/>
  <c r="BY55" i="1"/>
  <c r="BX55" i="1"/>
  <c r="BW55" i="1"/>
  <c r="BV55" i="1"/>
  <c r="BU55" i="1"/>
  <c r="BT55" i="1"/>
  <c r="BS55" i="1"/>
  <c r="BR55" i="1"/>
  <c r="BQ55" i="1"/>
  <c r="BP55" i="1"/>
  <c r="BO55" i="1"/>
  <c r="BN55" i="1"/>
  <c r="BZ54" i="1"/>
  <c r="BY54" i="1"/>
  <c r="BX54" i="1"/>
  <c r="BW54" i="1"/>
  <c r="BV54" i="1"/>
  <c r="BU54" i="1"/>
  <c r="BT54" i="1"/>
  <c r="BS54" i="1"/>
  <c r="BR54" i="1"/>
  <c r="BQ54" i="1"/>
  <c r="BP54" i="1"/>
  <c r="BO54" i="1"/>
  <c r="BN54" i="1"/>
  <c r="BZ53" i="1"/>
  <c r="BY53" i="1"/>
  <c r="BX53" i="1"/>
  <c r="BW53" i="1"/>
  <c r="BV53" i="1"/>
  <c r="BU53" i="1"/>
  <c r="BT53" i="1"/>
  <c r="BS53" i="1"/>
  <c r="BR53" i="1"/>
  <c r="BQ53" i="1"/>
  <c r="BP53" i="1"/>
  <c r="BO53" i="1"/>
  <c r="BN53" i="1"/>
  <c r="BZ52" i="1"/>
  <c r="BY52" i="1"/>
  <c r="BX52" i="1"/>
  <c r="BW52" i="1"/>
  <c r="BV52" i="1"/>
  <c r="BU52" i="1"/>
  <c r="BT52" i="1"/>
  <c r="BS52" i="1"/>
  <c r="BR52" i="1"/>
  <c r="BQ52" i="1"/>
  <c r="BP52" i="1"/>
  <c r="BO52" i="1"/>
  <c r="BN52" i="1"/>
  <c r="BZ51" i="1"/>
  <c r="BY51" i="1"/>
  <c r="BX51" i="1"/>
  <c r="BW51" i="1"/>
  <c r="BV51" i="1"/>
  <c r="BU51" i="1"/>
  <c r="BT51" i="1"/>
  <c r="BS51" i="1"/>
  <c r="BR51" i="1"/>
  <c r="BQ51" i="1"/>
  <c r="BP51" i="1"/>
  <c r="BO51" i="1"/>
  <c r="BN51" i="1"/>
  <c r="BZ50" i="1"/>
  <c r="BY50" i="1"/>
  <c r="BX50" i="1"/>
  <c r="BW50" i="1"/>
  <c r="BV50" i="1"/>
  <c r="BU50" i="1"/>
  <c r="BT50" i="1"/>
  <c r="BS50" i="1"/>
  <c r="BR50" i="1"/>
  <c r="BQ50" i="1"/>
  <c r="BP50" i="1"/>
  <c r="BO50" i="1"/>
  <c r="BN50" i="1"/>
  <c r="BZ49" i="1"/>
  <c r="BY49" i="1"/>
  <c r="BX49" i="1"/>
  <c r="BW49" i="1"/>
  <c r="BV49" i="1"/>
  <c r="BU49" i="1"/>
  <c r="BT49" i="1"/>
  <c r="BS49" i="1"/>
  <c r="BR49" i="1"/>
  <c r="BQ49" i="1"/>
  <c r="BP49" i="1"/>
  <c r="BO49" i="1"/>
  <c r="BN49" i="1"/>
  <c r="BZ48" i="1"/>
  <c r="BY48" i="1"/>
  <c r="BX48" i="1"/>
  <c r="BW48" i="1"/>
  <c r="BV48" i="1"/>
  <c r="BU48" i="1"/>
  <c r="BT48" i="1"/>
  <c r="BS48" i="1"/>
  <c r="BR48" i="1"/>
  <c r="BQ48" i="1"/>
  <c r="BP48" i="1"/>
  <c r="BO48" i="1"/>
  <c r="BN48" i="1"/>
  <c r="BZ47" i="1"/>
  <c r="BY47" i="1"/>
  <c r="BX47" i="1"/>
  <c r="BW47" i="1"/>
  <c r="BV47" i="1"/>
  <c r="BU47" i="1"/>
  <c r="BT47" i="1"/>
  <c r="BS47" i="1"/>
  <c r="BR47" i="1"/>
  <c r="BQ47" i="1"/>
  <c r="BP47" i="1"/>
  <c r="BO47" i="1"/>
  <c r="BN47" i="1"/>
  <c r="BZ46" i="1"/>
  <c r="BY46" i="1"/>
  <c r="BX46" i="1"/>
  <c r="BW46" i="1"/>
  <c r="BV46" i="1"/>
  <c r="BU46" i="1"/>
  <c r="BT46" i="1"/>
  <c r="BS46" i="1"/>
  <c r="BR46" i="1"/>
  <c r="BQ46" i="1"/>
  <c r="BP46" i="1"/>
  <c r="BO46" i="1"/>
  <c r="BN46" i="1"/>
  <c r="BZ45" i="1"/>
  <c r="BY45" i="1"/>
  <c r="BX45" i="1"/>
  <c r="BW45" i="1"/>
  <c r="BV45" i="1"/>
  <c r="BU45" i="1"/>
  <c r="BT45" i="1"/>
  <c r="BS45" i="1"/>
  <c r="BR45" i="1"/>
  <c r="BQ45" i="1"/>
  <c r="BP45" i="1"/>
  <c r="BO45" i="1"/>
  <c r="BN45" i="1"/>
  <c r="BZ44" i="1"/>
  <c r="BY44" i="1"/>
  <c r="BX44" i="1"/>
  <c r="BW44" i="1"/>
  <c r="BV44" i="1"/>
  <c r="BU44" i="1"/>
  <c r="BT44" i="1"/>
  <c r="BS44" i="1"/>
  <c r="BR44" i="1"/>
  <c r="BQ44" i="1"/>
  <c r="BP44" i="1"/>
  <c r="BO44" i="1"/>
  <c r="BN44" i="1"/>
  <c r="BZ43" i="1"/>
  <c r="BY43" i="1"/>
  <c r="BX43" i="1"/>
  <c r="BW43" i="1"/>
  <c r="BV43" i="1"/>
  <c r="BU43" i="1"/>
  <c r="BT43" i="1"/>
  <c r="BS43" i="1"/>
  <c r="BR43" i="1"/>
  <c r="BQ43" i="1"/>
  <c r="BP43" i="1"/>
  <c r="BO43" i="1"/>
  <c r="BN43" i="1"/>
  <c r="BZ42" i="1"/>
  <c r="BY42" i="1"/>
  <c r="BX42" i="1"/>
  <c r="BW42" i="1"/>
  <c r="BV42" i="1"/>
  <c r="BU42" i="1"/>
  <c r="BT42" i="1"/>
  <c r="BS42" i="1"/>
  <c r="BR42" i="1"/>
  <c r="BQ42" i="1"/>
  <c r="BP42" i="1"/>
  <c r="BO42" i="1"/>
  <c r="BN42" i="1"/>
  <c r="BZ41" i="1"/>
  <c r="BY41" i="1"/>
  <c r="BX41" i="1"/>
  <c r="BW41" i="1"/>
  <c r="BV41" i="1"/>
  <c r="BU41" i="1"/>
  <c r="BT41" i="1"/>
  <c r="BS41" i="1"/>
  <c r="BR41" i="1"/>
  <c r="BQ41" i="1"/>
  <c r="BP41" i="1"/>
  <c r="BO41" i="1"/>
  <c r="BN41" i="1"/>
  <c r="BZ40" i="1"/>
  <c r="BY40" i="1"/>
  <c r="BX40" i="1"/>
  <c r="BW40" i="1"/>
  <c r="BV40" i="1"/>
  <c r="BU40" i="1"/>
  <c r="BT40" i="1"/>
  <c r="BS40" i="1"/>
  <c r="BR40" i="1"/>
  <c r="BQ40" i="1"/>
  <c r="BP40" i="1"/>
  <c r="BO40" i="1"/>
  <c r="BN40" i="1"/>
  <c r="BZ39" i="1"/>
  <c r="BY39" i="1"/>
  <c r="BX39" i="1"/>
  <c r="BW39" i="1"/>
  <c r="BV39" i="1"/>
  <c r="BU39" i="1"/>
  <c r="BT39" i="1"/>
  <c r="BS39" i="1"/>
  <c r="BR39" i="1"/>
  <c r="BQ39" i="1"/>
  <c r="BP39" i="1"/>
  <c r="BO39" i="1"/>
  <c r="BN39" i="1"/>
  <c r="BZ38" i="1"/>
  <c r="BY38" i="1"/>
  <c r="BX38" i="1"/>
  <c r="BW38" i="1"/>
  <c r="BV38" i="1"/>
  <c r="BU38" i="1"/>
  <c r="BT38" i="1"/>
  <c r="BS38" i="1"/>
  <c r="BR38" i="1"/>
  <c r="BQ38" i="1"/>
  <c r="BP38" i="1"/>
  <c r="BO38" i="1"/>
  <c r="BN38" i="1"/>
  <c r="BZ37" i="1"/>
  <c r="BY37" i="1"/>
  <c r="BX37" i="1"/>
  <c r="BW37" i="1"/>
  <c r="BV37" i="1"/>
  <c r="BU37" i="1"/>
  <c r="BT37" i="1"/>
  <c r="BS37" i="1"/>
  <c r="BR37" i="1"/>
  <c r="BQ37" i="1"/>
  <c r="BP37" i="1"/>
  <c r="BO37" i="1"/>
  <c r="BN37" i="1"/>
  <c r="BZ36" i="1"/>
  <c r="BY36" i="1"/>
  <c r="BX36" i="1"/>
  <c r="BW36" i="1"/>
  <c r="BV36" i="1"/>
  <c r="BU36" i="1"/>
  <c r="BT36" i="1"/>
  <c r="BS36" i="1"/>
  <c r="BR36" i="1"/>
  <c r="BQ36" i="1"/>
  <c r="BP36" i="1"/>
  <c r="BO36" i="1"/>
  <c r="BN36" i="1"/>
  <c r="BZ35" i="1"/>
  <c r="BY35" i="1"/>
  <c r="BX35" i="1"/>
  <c r="BW35" i="1"/>
  <c r="BV35" i="1"/>
  <c r="BU35" i="1"/>
  <c r="BT35" i="1"/>
  <c r="BS35" i="1"/>
  <c r="BR35" i="1"/>
  <c r="BQ35" i="1"/>
  <c r="BP35" i="1"/>
  <c r="BO35" i="1"/>
  <c r="BN35" i="1"/>
  <c r="BZ34" i="1"/>
  <c r="BY34" i="1"/>
  <c r="BX34" i="1"/>
  <c r="BW34" i="1"/>
  <c r="BV34" i="1"/>
  <c r="BU34" i="1"/>
  <c r="BT34" i="1"/>
  <c r="BS34" i="1"/>
  <c r="BR34" i="1"/>
  <c r="BQ34" i="1"/>
  <c r="BP34" i="1"/>
  <c r="BO34" i="1"/>
  <c r="BN34" i="1"/>
  <c r="BZ33" i="1"/>
  <c r="BY33" i="1"/>
  <c r="BX33" i="1"/>
  <c r="BW33" i="1"/>
  <c r="BV33" i="1"/>
  <c r="BU33" i="1"/>
  <c r="BT33" i="1"/>
  <c r="BS33" i="1"/>
  <c r="BR33" i="1"/>
  <c r="BQ33" i="1"/>
  <c r="BP33" i="1"/>
  <c r="BO33" i="1"/>
  <c r="BN33" i="1"/>
  <c r="BZ32" i="1"/>
  <c r="BY32" i="1"/>
  <c r="BX32" i="1"/>
  <c r="BW32" i="1"/>
  <c r="BV32" i="1"/>
  <c r="BU32" i="1"/>
  <c r="BT32" i="1"/>
  <c r="BS32" i="1"/>
  <c r="BR32" i="1"/>
  <c r="BQ32" i="1"/>
  <c r="BP32" i="1"/>
  <c r="BO32" i="1"/>
  <c r="BN32" i="1"/>
  <c r="BZ31" i="1"/>
  <c r="BY31" i="1"/>
  <c r="BX31" i="1"/>
  <c r="BW31" i="1"/>
  <c r="BV31" i="1"/>
  <c r="BU31" i="1"/>
  <c r="BT31" i="1"/>
  <c r="BS31" i="1"/>
  <c r="BR31" i="1"/>
  <c r="BQ31" i="1"/>
  <c r="BP31" i="1"/>
  <c r="BO31" i="1"/>
  <c r="BN31" i="1"/>
  <c r="BZ30" i="1"/>
  <c r="BY30" i="1"/>
  <c r="BX30" i="1"/>
  <c r="BW30" i="1"/>
  <c r="BV30" i="1"/>
  <c r="BU30" i="1"/>
  <c r="BT30" i="1"/>
  <c r="BS30" i="1"/>
  <c r="BR30" i="1"/>
  <c r="BQ30" i="1"/>
  <c r="BP30" i="1"/>
  <c r="BO30" i="1"/>
  <c r="BN30" i="1"/>
  <c r="BZ29" i="1"/>
  <c r="BY29" i="1"/>
  <c r="BX29" i="1"/>
  <c r="BW29" i="1"/>
  <c r="BV29" i="1"/>
  <c r="BU29" i="1"/>
  <c r="BT29" i="1"/>
  <c r="BS29" i="1"/>
  <c r="BR29" i="1"/>
  <c r="BQ29" i="1"/>
  <c r="BP29" i="1"/>
  <c r="BO29" i="1"/>
  <c r="BN29" i="1"/>
  <c r="BZ28" i="1"/>
  <c r="BY28" i="1"/>
  <c r="BX28" i="1"/>
  <c r="BW28" i="1"/>
  <c r="BV28" i="1"/>
  <c r="BU28" i="1"/>
  <c r="BT28" i="1"/>
  <c r="BS28" i="1"/>
  <c r="BR28" i="1"/>
  <c r="BQ28" i="1"/>
  <c r="BP28" i="1"/>
  <c r="BO28" i="1"/>
  <c r="BN28" i="1"/>
  <c r="BZ27" i="1"/>
  <c r="BY27" i="1"/>
  <c r="BX27" i="1"/>
  <c r="BW27" i="1"/>
  <c r="BV27" i="1"/>
  <c r="BU27" i="1"/>
  <c r="BT27" i="1"/>
  <c r="BS27" i="1"/>
  <c r="BR27" i="1"/>
  <c r="BQ27" i="1"/>
  <c r="BP27" i="1"/>
  <c r="BO27" i="1"/>
  <c r="BN27" i="1"/>
  <c r="BZ26" i="1"/>
  <c r="BY26" i="1"/>
  <c r="BX26" i="1"/>
  <c r="BW26" i="1"/>
  <c r="BV26" i="1"/>
  <c r="BU26" i="1"/>
  <c r="BT26" i="1"/>
  <c r="BS26" i="1"/>
  <c r="BR26" i="1"/>
  <c r="BQ26" i="1"/>
  <c r="BP26" i="1"/>
  <c r="BO26" i="1"/>
  <c r="BN26" i="1"/>
  <c r="BZ25" i="1"/>
  <c r="BY25" i="1"/>
  <c r="BX25" i="1"/>
  <c r="BW25" i="1"/>
  <c r="BV25" i="1"/>
  <c r="BU25" i="1"/>
  <c r="BT25" i="1"/>
  <c r="BS25" i="1"/>
  <c r="BR25" i="1"/>
  <c r="BQ25" i="1"/>
  <c r="BP25" i="1"/>
  <c r="BO25" i="1"/>
  <c r="BN25" i="1"/>
  <c r="BZ24" i="1"/>
  <c r="BY24" i="1"/>
  <c r="BX24" i="1"/>
  <c r="BW24" i="1"/>
  <c r="BV24" i="1"/>
  <c r="BU24" i="1"/>
  <c r="BT24" i="1"/>
  <c r="BS24" i="1"/>
  <c r="BR24" i="1"/>
  <c r="BQ24" i="1"/>
  <c r="BP24" i="1"/>
  <c r="BO24" i="1"/>
  <c r="BN24" i="1"/>
  <c r="BZ23" i="1"/>
  <c r="BY23" i="1"/>
  <c r="BX23" i="1"/>
  <c r="BW23" i="1"/>
  <c r="BV23" i="1"/>
  <c r="BU23" i="1"/>
  <c r="BT23" i="1"/>
  <c r="BS23" i="1"/>
  <c r="BR23" i="1"/>
  <c r="BQ23" i="1"/>
  <c r="BP23" i="1"/>
  <c r="BO23" i="1"/>
  <c r="BN23" i="1"/>
  <c r="BZ22" i="1"/>
  <c r="BY22" i="1"/>
  <c r="BX22" i="1"/>
  <c r="BW22" i="1"/>
  <c r="BV22" i="1"/>
  <c r="BU22" i="1"/>
  <c r="BT22" i="1"/>
  <c r="BS22" i="1"/>
  <c r="BR22" i="1"/>
  <c r="BQ22" i="1"/>
  <c r="BP22" i="1"/>
  <c r="BO22" i="1"/>
  <c r="BN22" i="1"/>
  <c r="BZ21" i="1"/>
  <c r="BY21" i="1"/>
  <c r="BX21" i="1"/>
  <c r="BW21" i="1"/>
  <c r="BV21" i="1"/>
  <c r="BU21" i="1"/>
  <c r="BT21" i="1"/>
  <c r="BS21" i="1"/>
  <c r="BR21" i="1"/>
  <c r="BQ21" i="1"/>
  <c r="BP21" i="1"/>
  <c r="BO21" i="1"/>
  <c r="BN21" i="1"/>
  <c r="BZ20" i="1"/>
  <c r="BY20" i="1"/>
  <c r="BX20" i="1"/>
  <c r="BW20" i="1"/>
  <c r="BV20" i="1"/>
  <c r="BU20" i="1"/>
  <c r="BT20" i="1"/>
  <c r="BS20" i="1"/>
  <c r="BR20" i="1"/>
  <c r="BQ20" i="1"/>
  <c r="BP20" i="1"/>
  <c r="BO20" i="1"/>
  <c r="BN20" i="1"/>
  <c r="BZ19" i="1"/>
  <c r="BY19" i="1"/>
  <c r="BX19" i="1"/>
  <c r="BW19" i="1"/>
  <c r="BV19" i="1"/>
  <c r="BU19" i="1"/>
  <c r="BT19" i="1"/>
  <c r="BS19" i="1"/>
  <c r="BR19" i="1"/>
  <c r="BQ19" i="1"/>
  <c r="BP19" i="1"/>
  <c r="BO19" i="1"/>
  <c r="BN19" i="1"/>
  <c r="BZ18" i="1"/>
  <c r="BY18" i="1"/>
  <c r="BX18" i="1"/>
  <c r="BW18" i="1"/>
  <c r="BV18" i="1"/>
  <c r="BU18" i="1"/>
  <c r="BT18" i="1"/>
  <c r="BS18" i="1"/>
  <c r="BR18" i="1"/>
  <c r="BQ18" i="1"/>
  <c r="BP18" i="1"/>
  <c r="BO18" i="1"/>
  <c r="BN18" i="1"/>
  <c r="BZ17" i="1"/>
  <c r="BY17" i="1"/>
  <c r="BX17" i="1"/>
  <c r="BW17" i="1"/>
  <c r="BV17" i="1"/>
  <c r="BU17" i="1"/>
  <c r="BT17" i="1"/>
  <c r="BS17" i="1"/>
  <c r="BR17" i="1"/>
  <c r="BQ17" i="1"/>
  <c r="BP17" i="1"/>
  <c r="BO17" i="1"/>
  <c r="BN17" i="1"/>
  <c r="BZ16" i="1"/>
  <c r="BY16" i="1"/>
  <c r="BX16" i="1"/>
  <c r="BW16" i="1"/>
  <c r="BV16" i="1"/>
  <c r="BU16" i="1"/>
  <c r="BT16" i="1"/>
  <c r="BS16" i="1"/>
  <c r="BR16" i="1"/>
  <c r="BQ16" i="1"/>
  <c r="BP16" i="1"/>
  <c r="BO16" i="1"/>
  <c r="BN16" i="1"/>
  <c r="BZ15" i="1"/>
  <c r="BY15" i="1"/>
  <c r="BX15" i="1"/>
  <c r="BW15" i="1"/>
  <c r="BV15" i="1"/>
  <c r="BU15" i="1"/>
  <c r="BT15" i="1"/>
  <c r="BS15" i="1"/>
  <c r="BR15" i="1"/>
  <c r="BQ15" i="1"/>
  <c r="BP15" i="1"/>
  <c r="BO15" i="1"/>
  <c r="BN15" i="1"/>
  <c r="BZ14" i="1"/>
  <c r="BY14" i="1"/>
  <c r="BX14" i="1"/>
  <c r="BW14" i="1"/>
  <c r="BV14" i="1"/>
  <c r="BU14" i="1"/>
  <c r="BT14" i="1"/>
  <c r="BS14" i="1"/>
  <c r="BR14" i="1"/>
  <c r="BQ14" i="1"/>
  <c r="BP14" i="1"/>
  <c r="BO14" i="1"/>
  <c r="BN14" i="1"/>
  <c r="BZ13" i="1"/>
  <c r="BY13" i="1"/>
  <c r="BX13" i="1"/>
  <c r="BW13" i="1"/>
  <c r="BV13" i="1"/>
  <c r="BU13" i="1"/>
  <c r="BT13" i="1"/>
  <c r="BS13" i="1"/>
  <c r="BR13" i="1"/>
  <c r="BQ13" i="1"/>
  <c r="BP13" i="1"/>
  <c r="BO13" i="1"/>
  <c r="BN13" i="1"/>
  <c r="BZ12" i="1"/>
  <c r="BY12" i="1"/>
  <c r="BX12" i="1"/>
  <c r="BW12" i="1"/>
  <c r="BV12" i="1"/>
  <c r="BU12" i="1"/>
  <c r="BT12" i="1"/>
  <c r="BS12" i="1"/>
  <c r="BR12" i="1"/>
  <c r="BQ12" i="1"/>
  <c r="BP12" i="1"/>
  <c r="BO12" i="1"/>
  <c r="BN12" i="1"/>
  <c r="BZ11" i="1"/>
  <c r="BY11" i="1"/>
  <c r="BX11" i="1"/>
  <c r="BW11" i="1"/>
  <c r="BV11" i="1"/>
  <c r="BU11" i="1"/>
  <c r="BT11" i="1"/>
  <c r="BS11" i="1"/>
  <c r="BR11" i="1"/>
  <c r="BQ11" i="1"/>
  <c r="BP11" i="1"/>
  <c r="BO11" i="1"/>
  <c r="BN11" i="1"/>
  <c r="BZ10" i="1"/>
  <c r="BY10" i="1"/>
  <c r="BX10" i="1"/>
  <c r="BW10" i="1"/>
  <c r="BV10" i="1"/>
  <c r="BU10" i="1"/>
  <c r="BT10" i="1"/>
  <c r="BS10" i="1"/>
  <c r="BR10" i="1"/>
  <c r="BQ10" i="1"/>
  <c r="BP10" i="1"/>
  <c r="BO10" i="1"/>
  <c r="BN10" i="1"/>
  <c r="BZ9" i="1"/>
  <c r="BY9" i="1"/>
  <c r="BX9" i="1"/>
  <c r="BW9" i="1"/>
  <c r="BV9" i="1"/>
  <c r="BU9" i="1"/>
  <c r="BT9" i="1"/>
  <c r="BS9" i="1"/>
  <c r="BR9" i="1"/>
  <c r="BQ9" i="1"/>
  <c r="BP9" i="1"/>
  <c r="BO9" i="1"/>
  <c r="BN9" i="1"/>
  <c r="BZ8" i="1"/>
  <c r="BY8" i="1"/>
  <c r="BX8" i="1"/>
  <c r="BW8" i="1"/>
  <c r="BV8" i="1"/>
  <c r="BU8" i="1"/>
  <c r="BT8" i="1"/>
  <c r="BS8" i="1"/>
  <c r="BR8" i="1"/>
  <c r="BQ8" i="1"/>
  <c r="BP8" i="1"/>
  <c r="BO8" i="1"/>
  <c r="BN8" i="1"/>
  <c r="BZ7" i="1"/>
  <c r="BY7" i="1"/>
  <c r="BX7" i="1"/>
  <c r="BW7" i="1"/>
  <c r="BV7" i="1"/>
  <c r="BU7" i="1"/>
  <c r="BT7" i="1"/>
  <c r="BS7" i="1"/>
  <c r="BR7" i="1"/>
  <c r="BQ7" i="1"/>
  <c r="BP7" i="1"/>
  <c r="BO7" i="1"/>
  <c r="BN7" i="1"/>
  <c r="BZ6" i="1"/>
  <c r="BY6" i="1"/>
  <c r="BX6" i="1"/>
  <c r="BW6" i="1"/>
  <c r="BV6" i="1"/>
  <c r="BU6" i="1"/>
  <c r="BT6" i="1"/>
  <c r="BS6" i="1"/>
  <c r="BR6" i="1"/>
  <c r="BQ6" i="1"/>
  <c r="BP6" i="1"/>
  <c r="BO6" i="1"/>
  <c r="BN6" i="1"/>
  <c r="BZ5" i="1"/>
  <c r="BY5" i="1"/>
  <c r="BX5" i="1"/>
  <c r="BW5" i="1"/>
  <c r="BV5" i="1"/>
  <c r="BU5" i="1"/>
  <c r="BT5" i="1"/>
  <c r="BS5" i="1"/>
  <c r="BR5" i="1"/>
  <c r="BQ5" i="1"/>
  <c r="BP5" i="1"/>
  <c r="BO5" i="1"/>
  <c r="BN5" i="1"/>
  <c r="BZ4" i="1"/>
  <c r="BY4" i="1"/>
  <c r="BX4" i="1"/>
  <c r="BW4" i="1"/>
  <c r="BV4" i="1"/>
  <c r="BU4" i="1"/>
  <c r="BT4" i="1"/>
  <c r="BS4" i="1"/>
  <c r="BR4" i="1"/>
  <c r="BQ4" i="1"/>
  <c r="BP4" i="1"/>
  <c r="BO4" i="1"/>
  <c r="BN4" i="1"/>
  <c r="BZ3" i="1"/>
  <c r="BY3" i="1"/>
  <c r="BX3" i="1"/>
  <c r="BW3" i="1"/>
  <c r="BV3" i="1"/>
  <c r="BU3" i="1"/>
  <c r="BT3" i="1"/>
  <c r="BS3" i="1"/>
  <c r="BR3" i="1"/>
  <c r="BQ3" i="1"/>
  <c r="BP3" i="1"/>
  <c r="BO3" i="1"/>
  <c r="BN3" i="1"/>
  <c r="AU697" i="1"/>
  <c r="AT697" i="1"/>
  <c r="AS697" i="1"/>
  <c r="AR697" i="1"/>
  <c r="AQ697" i="1"/>
  <c r="AP697" i="1"/>
  <c r="AO697" i="1"/>
  <c r="AN697" i="1"/>
  <c r="AM697" i="1"/>
  <c r="AL697" i="1"/>
  <c r="AK697" i="1"/>
  <c r="AJ697" i="1"/>
  <c r="AI697" i="1"/>
  <c r="AU696" i="1"/>
  <c r="AT696" i="1"/>
  <c r="AS696" i="1"/>
  <c r="AR696" i="1"/>
  <c r="AQ696" i="1"/>
  <c r="AP696" i="1"/>
  <c r="AO696" i="1"/>
  <c r="AN696" i="1"/>
  <c r="AM696" i="1"/>
  <c r="AL696" i="1"/>
  <c r="AK696" i="1"/>
  <c r="AJ696" i="1"/>
  <c r="AI696" i="1"/>
  <c r="AU695" i="1"/>
  <c r="AT695" i="1"/>
  <c r="AS695" i="1"/>
  <c r="AR695" i="1"/>
  <c r="AQ695" i="1"/>
  <c r="AP695" i="1"/>
  <c r="AO695" i="1"/>
  <c r="AN695" i="1"/>
  <c r="AM695" i="1"/>
  <c r="AL695" i="1"/>
  <c r="AK695" i="1"/>
  <c r="AJ695" i="1"/>
  <c r="AI695" i="1"/>
  <c r="AU694" i="1"/>
  <c r="AT694" i="1"/>
  <c r="AS694" i="1"/>
  <c r="AR694" i="1"/>
  <c r="AQ694" i="1"/>
  <c r="AP694" i="1"/>
  <c r="AO694" i="1"/>
  <c r="AN694" i="1"/>
  <c r="AM694" i="1"/>
  <c r="AL694" i="1"/>
  <c r="AK694" i="1"/>
  <c r="AJ694" i="1"/>
  <c r="AI694" i="1"/>
  <c r="AU693" i="1"/>
  <c r="AT693" i="1"/>
  <c r="AS693" i="1"/>
  <c r="AR693" i="1"/>
  <c r="AQ693" i="1"/>
  <c r="AP693" i="1"/>
  <c r="AO693" i="1"/>
  <c r="AN693" i="1"/>
  <c r="AM693" i="1"/>
  <c r="AL693" i="1"/>
  <c r="AK693" i="1"/>
  <c r="AJ693" i="1"/>
  <c r="AI693" i="1"/>
  <c r="AU692" i="1"/>
  <c r="AT692" i="1"/>
  <c r="AS692" i="1"/>
  <c r="AR692" i="1"/>
  <c r="AQ692" i="1"/>
  <c r="AP692" i="1"/>
  <c r="AO692" i="1"/>
  <c r="AN692" i="1"/>
  <c r="AM692" i="1"/>
  <c r="AL692" i="1"/>
  <c r="AK692" i="1"/>
  <c r="AJ692" i="1"/>
  <c r="AI692" i="1"/>
  <c r="AU691" i="1"/>
  <c r="AT691" i="1"/>
  <c r="AS691" i="1"/>
  <c r="AR691" i="1"/>
  <c r="AQ691" i="1"/>
  <c r="AP691" i="1"/>
  <c r="AO691" i="1"/>
  <c r="AN691" i="1"/>
  <c r="AM691" i="1"/>
  <c r="AL691" i="1"/>
  <c r="AK691" i="1"/>
  <c r="AJ691" i="1"/>
  <c r="AI691" i="1"/>
  <c r="AU690" i="1"/>
  <c r="AT690" i="1"/>
  <c r="AS690" i="1"/>
  <c r="AR690" i="1"/>
  <c r="AQ690" i="1"/>
  <c r="AP690" i="1"/>
  <c r="AO690" i="1"/>
  <c r="AN690" i="1"/>
  <c r="AM690" i="1"/>
  <c r="AL690" i="1"/>
  <c r="AK690" i="1"/>
  <c r="AJ690" i="1"/>
  <c r="AI690" i="1"/>
  <c r="AU689" i="1"/>
  <c r="AT689" i="1"/>
  <c r="AS689" i="1"/>
  <c r="AR689" i="1"/>
  <c r="AQ689" i="1"/>
  <c r="AP689" i="1"/>
  <c r="AO689" i="1"/>
  <c r="AN689" i="1"/>
  <c r="AM689" i="1"/>
  <c r="AL689" i="1"/>
  <c r="AK689" i="1"/>
  <c r="AJ689" i="1"/>
  <c r="AI689" i="1"/>
  <c r="AU688" i="1"/>
  <c r="AT688" i="1"/>
  <c r="AS688" i="1"/>
  <c r="AR688" i="1"/>
  <c r="AQ688" i="1"/>
  <c r="AP688" i="1"/>
  <c r="AO688" i="1"/>
  <c r="AN688" i="1"/>
  <c r="AM688" i="1"/>
  <c r="AL688" i="1"/>
  <c r="AK688" i="1"/>
  <c r="AJ688" i="1"/>
  <c r="AI688" i="1"/>
  <c r="AU687" i="1"/>
  <c r="AT687" i="1"/>
  <c r="AS687" i="1"/>
  <c r="AR687" i="1"/>
  <c r="AQ687" i="1"/>
  <c r="AP687" i="1"/>
  <c r="AO687" i="1"/>
  <c r="AN687" i="1"/>
  <c r="AM687" i="1"/>
  <c r="AL687" i="1"/>
  <c r="AK687" i="1"/>
  <c r="AJ687" i="1"/>
  <c r="AI687" i="1"/>
  <c r="AU686" i="1"/>
  <c r="AT686" i="1"/>
  <c r="AS686" i="1"/>
  <c r="AR686" i="1"/>
  <c r="AQ686" i="1"/>
  <c r="AP686" i="1"/>
  <c r="AO686" i="1"/>
  <c r="AN686" i="1"/>
  <c r="AM686" i="1"/>
  <c r="AL686" i="1"/>
  <c r="AK686" i="1"/>
  <c r="AJ686" i="1"/>
  <c r="AI686" i="1"/>
  <c r="AU685" i="1"/>
  <c r="AT685" i="1"/>
  <c r="AS685" i="1"/>
  <c r="AR685" i="1"/>
  <c r="AQ685" i="1"/>
  <c r="AP685" i="1"/>
  <c r="AO685" i="1"/>
  <c r="AN685" i="1"/>
  <c r="AM685" i="1"/>
  <c r="AL685" i="1"/>
  <c r="AK685" i="1"/>
  <c r="AJ685" i="1"/>
  <c r="AI685" i="1"/>
  <c r="AU684" i="1"/>
  <c r="AT684" i="1"/>
  <c r="AS684" i="1"/>
  <c r="AR684" i="1"/>
  <c r="AQ684" i="1"/>
  <c r="AP684" i="1"/>
  <c r="AO684" i="1"/>
  <c r="AN684" i="1"/>
  <c r="AM684" i="1"/>
  <c r="AL684" i="1"/>
  <c r="AK684" i="1"/>
  <c r="AJ684" i="1"/>
  <c r="AI684" i="1"/>
  <c r="AU683" i="1"/>
  <c r="AT683" i="1"/>
  <c r="AS683" i="1"/>
  <c r="AR683" i="1"/>
  <c r="AQ683" i="1"/>
  <c r="AP683" i="1"/>
  <c r="AO683" i="1"/>
  <c r="AN683" i="1"/>
  <c r="AM683" i="1"/>
  <c r="AL683" i="1"/>
  <c r="AK683" i="1"/>
  <c r="AJ683" i="1"/>
  <c r="AI683" i="1"/>
  <c r="AU682" i="1"/>
  <c r="AT682" i="1"/>
  <c r="AS682" i="1"/>
  <c r="AR682" i="1"/>
  <c r="AQ682" i="1"/>
  <c r="AP682" i="1"/>
  <c r="AO682" i="1"/>
  <c r="AN682" i="1"/>
  <c r="AM682" i="1"/>
  <c r="AL682" i="1"/>
  <c r="AK682" i="1"/>
  <c r="AJ682" i="1"/>
  <c r="AI682" i="1"/>
  <c r="AU681" i="1"/>
  <c r="AT681" i="1"/>
  <c r="AS681" i="1"/>
  <c r="AR681" i="1"/>
  <c r="AQ681" i="1"/>
  <c r="AP681" i="1"/>
  <c r="AO681" i="1"/>
  <c r="AN681" i="1"/>
  <c r="AM681" i="1"/>
  <c r="AL681" i="1"/>
  <c r="AK681" i="1"/>
  <c r="AJ681" i="1"/>
  <c r="AI681" i="1"/>
  <c r="AU680" i="1"/>
  <c r="AT680" i="1"/>
  <c r="AS680" i="1"/>
  <c r="AR680" i="1"/>
  <c r="AQ680" i="1"/>
  <c r="AP680" i="1"/>
  <c r="AO680" i="1"/>
  <c r="AN680" i="1"/>
  <c r="AM680" i="1"/>
  <c r="AL680" i="1"/>
  <c r="AK680" i="1"/>
  <c r="AJ680" i="1"/>
  <c r="AI680" i="1"/>
  <c r="AU679" i="1"/>
  <c r="AT679" i="1"/>
  <c r="AS679" i="1"/>
  <c r="AR679" i="1"/>
  <c r="AQ679" i="1"/>
  <c r="AP679" i="1"/>
  <c r="AO679" i="1"/>
  <c r="AN679" i="1"/>
  <c r="AM679" i="1"/>
  <c r="AL679" i="1"/>
  <c r="AK679" i="1"/>
  <c r="AJ679" i="1"/>
  <c r="AI679" i="1"/>
  <c r="AU678" i="1"/>
  <c r="AT678" i="1"/>
  <c r="AS678" i="1"/>
  <c r="AR678" i="1"/>
  <c r="AQ678" i="1"/>
  <c r="AP678" i="1"/>
  <c r="AO678" i="1"/>
  <c r="AN678" i="1"/>
  <c r="AM678" i="1"/>
  <c r="AL678" i="1"/>
  <c r="AK678" i="1"/>
  <c r="AJ678" i="1"/>
  <c r="AI678" i="1"/>
  <c r="AU677" i="1"/>
  <c r="AT677" i="1"/>
  <c r="AS677" i="1"/>
  <c r="AR677" i="1"/>
  <c r="AQ677" i="1"/>
  <c r="AP677" i="1"/>
  <c r="AO677" i="1"/>
  <c r="AN677" i="1"/>
  <c r="AM677" i="1"/>
  <c r="AL677" i="1"/>
  <c r="AK677" i="1"/>
  <c r="AJ677" i="1"/>
  <c r="AI677" i="1"/>
  <c r="AU676" i="1"/>
  <c r="AT676" i="1"/>
  <c r="AS676" i="1"/>
  <c r="AR676" i="1"/>
  <c r="AQ676" i="1"/>
  <c r="AP676" i="1"/>
  <c r="AO676" i="1"/>
  <c r="AN676" i="1"/>
  <c r="AM676" i="1"/>
  <c r="AL676" i="1"/>
  <c r="AK676" i="1"/>
  <c r="AJ676" i="1"/>
  <c r="AI676" i="1"/>
  <c r="AU675" i="1"/>
  <c r="AT675" i="1"/>
  <c r="AS675" i="1"/>
  <c r="AR675" i="1"/>
  <c r="AQ675" i="1"/>
  <c r="AP675" i="1"/>
  <c r="AO675" i="1"/>
  <c r="AN675" i="1"/>
  <c r="AM675" i="1"/>
  <c r="AL675" i="1"/>
  <c r="AK675" i="1"/>
  <c r="AJ675" i="1"/>
  <c r="AI675" i="1"/>
  <c r="AU674" i="1"/>
  <c r="AT674" i="1"/>
  <c r="AS674" i="1"/>
  <c r="AR674" i="1"/>
  <c r="AQ674" i="1"/>
  <c r="AP674" i="1"/>
  <c r="AO674" i="1"/>
  <c r="AN674" i="1"/>
  <c r="AM674" i="1"/>
  <c r="AL674" i="1"/>
  <c r="AK674" i="1"/>
  <c r="AJ674" i="1"/>
  <c r="AI674" i="1"/>
  <c r="AU673" i="1"/>
  <c r="AT673" i="1"/>
  <c r="AS673" i="1"/>
  <c r="AR673" i="1"/>
  <c r="AQ673" i="1"/>
  <c r="AP673" i="1"/>
  <c r="AO673" i="1"/>
  <c r="AN673" i="1"/>
  <c r="AM673" i="1"/>
  <c r="AL673" i="1"/>
  <c r="AK673" i="1"/>
  <c r="AJ673" i="1"/>
  <c r="AI673" i="1"/>
  <c r="AU672" i="1"/>
  <c r="AT672" i="1"/>
  <c r="AS672" i="1"/>
  <c r="AR672" i="1"/>
  <c r="AQ672" i="1"/>
  <c r="AP672" i="1"/>
  <c r="AO672" i="1"/>
  <c r="AN672" i="1"/>
  <c r="AM672" i="1"/>
  <c r="AL672" i="1"/>
  <c r="AK672" i="1"/>
  <c r="AJ672" i="1"/>
  <c r="AI672" i="1"/>
  <c r="AU671" i="1"/>
  <c r="AT671" i="1"/>
  <c r="AS671" i="1"/>
  <c r="AR671" i="1"/>
  <c r="AQ671" i="1"/>
  <c r="AP671" i="1"/>
  <c r="AO671" i="1"/>
  <c r="AN671" i="1"/>
  <c r="AM671" i="1"/>
  <c r="AL671" i="1"/>
  <c r="AK671" i="1"/>
  <c r="AJ671" i="1"/>
  <c r="AI671" i="1"/>
  <c r="AU670" i="1"/>
  <c r="AT670" i="1"/>
  <c r="AS670" i="1"/>
  <c r="AR670" i="1"/>
  <c r="AQ670" i="1"/>
  <c r="AP670" i="1"/>
  <c r="AO670" i="1"/>
  <c r="AN670" i="1"/>
  <c r="AM670" i="1"/>
  <c r="AL670" i="1"/>
  <c r="AK670" i="1"/>
  <c r="AJ670" i="1"/>
  <c r="AI670" i="1"/>
  <c r="AU669" i="1"/>
  <c r="AT669" i="1"/>
  <c r="AS669" i="1"/>
  <c r="AR669" i="1"/>
  <c r="AQ669" i="1"/>
  <c r="AP669" i="1"/>
  <c r="AO669" i="1"/>
  <c r="AN669" i="1"/>
  <c r="AM669" i="1"/>
  <c r="AL669" i="1"/>
  <c r="AK669" i="1"/>
  <c r="AJ669" i="1"/>
  <c r="AI669" i="1"/>
  <c r="AU668" i="1"/>
  <c r="AT668" i="1"/>
  <c r="AS668" i="1"/>
  <c r="AR668" i="1"/>
  <c r="AQ668" i="1"/>
  <c r="AP668" i="1"/>
  <c r="AO668" i="1"/>
  <c r="AN668" i="1"/>
  <c r="AM668" i="1"/>
  <c r="AL668" i="1"/>
  <c r="AK668" i="1"/>
  <c r="AJ668" i="1"/>
  <c r="AI668" i="1"/>
  <c r="AU667" i="1"/>
  <c r="AT667" i="1"/>
  <c r="AS667" i="1"/>
  <c r="AR667" i="1"/>
  <c r="AQ667" i="1"/>
  <c r="AP667" i="1"/>
  <c r="AO667" i="1"/>
  <c r="AN667" i="1"/>
  <c r="AM667" i="1"/>
  <c r="AL667" i="1"/>
  <c r="AK667" i="1"/>
  <c r="AJ667" i="1"/>
  <c r="AI667" i="1"/>
  <c r="AU666" i="1"/>
  <c r="AT666" i="1"/>
  <c r="AS666" i="1"/>
  <c r="AR666" i="1"/>
  <c r="AQ666" i="1"/>
  <c r="AP666" i="1"/>
  <c r="AO666" i="1"/>
  <c r="AN666" i="1"/>
  <c r="AM666" i="1"/>
  <c r="AL666" i="1"/>
  <c r="AK666" i="1"/>
  <c r="AJ666" i="1"/>
  <c r="AI666" i="1"/>
  <c r="AU665" i="1"/>
  <c r="AT665" i="1"/>
  <c r="AS665" i="1"/>
  <c r="AR665" i="1"/>
  <c r="AQ665" i="1"/>
  <c r="AP665" i="1"/>
  <c r="AO665" i="1"/>
  <c r="AN665" i="1"/>
  <c r="AM665" i="1"/>
  <c r="AL665" i="1"/>
  <c r="AK665" i="1"/>
  <c r="AJ665" i="1"/>
  <c r="AI665" i="1"/>
  <c r="AU664" i="1"/>
  <c r="AT664" i="1"/>
  <c r="AS664" i="1"/>
  <c r="AR664" i="1"/>
  <c r="AQ664" i="1"/>
  <c r="AP664" i="1"/>
  <c r="AO664" i="1"/>
  <c r="AN664" i="1"/>
  <c r="AM664" i="1"/>
  <c r="AL664" i="1"/>
  <c r="AK664" i="1"/>
  <c r="AJ664" i="1"/>
  <c r="AI664" i="1"/>
  <c r="AU663" i="1"/>
  <c r="AT663" i="1"/>
  <c r="AS663" i="1"/>
  <c r="AR663" i="1"/>
  <c r="AQ663" i="1"/>
  <c r="AP663" i="1"/>
  <c r="AO663" i="1"/>
  <c r="AN663" i="1"/>
  <c r="AM663" i="1"/>
  <c r="AL663" i="1"/>
  <c r="AK663" i="1"/>
  <c r="AJ663" i="1"/>
  <c r="AI663" i="1"/>
  <c r="AU662" i="1"/>
  <c r="AT662" i="1"/>
  <c r="AS662" i="1"/>
  <c r="AR662" i="1"/>
  <c r="AQ662" i="1"/>
  <c r="AP662" i="1"/>
  <c r="AO662" i="1"/>
  <c r="AN662" i="1"/>
  <c r="AM662" i="1"/>
  <c r="AL662" i="1"/>
  <c r="AK662" i="1"/>
  <c r="AJ662" i="1"/>
  <c r="AI662" i="1"/>
  <c r="AU661" i="1"/>
  <c r="AT661" i="1"/>
  <c r="AS661" i="1"/>
  <c r="AR661" i="1"/>
  <c r="AQ661" i="1"/>
  <c r="AP661" i="1"/>
  <c r="AO661" i="1"/>
  <c r="AN661" i="1"/>
  <c r="AM661" i="1"/>
  <c r="AL661" i="1"/>
  <c r="AK661" i="1"/>
  <c r="AJ661" i="1"/>
  <c r="AI661" i="1"/>
  <c r="AU660" i="1"/>
  <c r="AT660" i="1"/>
  <c r="AS660" i="1"/>
  <c r="AR660" i="1"/>
  <c r="AQ660" i="1"/>
  <c r="AP660" i="1"/>
  <c r="AO660" i="1"/>
  <c r="AN660" i="1"/>
  <c r="AM660" i="1"/>
  <c r="AL660" i="1"/>
  <c r="AK660" i="1"/>
  <c r="AJ660" i="1"/>
  <c r="AI660" i="1"/>
  <c r="AU659" i="1"/>
  <c r="AT659" i="1"/>
  <c r="AS659" i="1"/>
  <c r="AR659" i="1"/>
  <c r="AQ659" i="1"/>
  <c r="AP659" i="1"/>
  <c r="AO659" i="1"/>
  <c r="AN659" i="1"/>
  <c r="AM659" i="1"/>
  <c r="AL659" i="1"/>
  <c r="AK659" i="1"/>
  <c r="AJ659" i="1"/>
  <c r="AI659" i="1"/>
  <c r="AU658" i="1"/>
  <c r="AT658" i="1"/>
  <c r="AS658" i="1"/>
  <c r="AR658" i="1"/>
  <c r="AQ658" i="1"/>
  <c r="AP658" i="1"/>
  <c r="AO658" i="1"/>
  <c r="AN658" i="1"/>
  <c r="AM658" i="1"/>
  <c r="AL658" i="1"/>
  <c r="AK658" i="1"/>
  <c r="AJ658" i="1"/>
  <c r="AI658" i="1"/>
  <c r="AU657" i="1"/>
  <c r="AT657" i="1"/>
  <c r="AS657" i="1"/>
  <c r="AR657" i="1"/>
  <c r="AQ657" i="1"/>
  <c r="AP657" i="1"/>
  <c r="AO657" i="1"/>
  <c r="AN657" i="1"/>
  <c r="AM657" i="1"/>
  <c r="AL657" i="1"/>
  <c r="AK657" i="1"/>
  <c r="AJ657" i="1"/>
  <c r="AI657" i="1"/>
  <c r="AU656" i="1"/>
  <c r="AT656" i="1"/>
  <c r="AS656" i="1"/>
  <c r="AR656" i="1"/>
  <c r="AQ656" i="1"/>
  <c r="AP656" i="1"/>
  <c r="AO656" i="1"/>
  <c r="AN656" i="1"/>
  <c r="AM656" i="1"/>
  <c r="AL656" i="1"/>
  <c r="AK656" i="1"/>
  <c r="AJ656" i="1"/>
  <c r="AI656" i="1"/>
  <c r="AU655" i="1"/>
  <c r="AT655" i="1"/>
  <c r="AS655" i="1"/>
  <c r="AR655" i="1"/>
  <c r="AQ655" i="1"/>
  <c r="AP655" i="1"/>
  <c r="AO655" i="1"/>
  <c r="AN655" i="1"/>
  <c r="AM655" i="1"/>
  <c r="AL655" i="1"/>
  <c r="AK655" i="1"/>
  <c r="AJ655" i="1"/>
  <c r="AI655" i="1"/>
  <c r="AU654" i="1"/>
  <c r="AT654" i="1"/>
  <c r="AS654" i="1"/>
  <c r="AR654" i="1"/>
  <c r="AQ654" i="1"/>
  <c r="AP654" i="1"/>
  <c r="AO654" i="1"/>
  <c r="AN654" i="1"/>
  <c r="AM654" i="1"/>
  <c r="AL654" i="1"/>
  <c r="AK654" i="1"/>
  <c r="AJ654" i="1"/>
  <c r="AI654" i="1"/>
  <c r="AU653" i="1"/>
  <c r="AT653" i="1"/>
  <c r="AS653" i="1"/>
  <c r="AR653" i="1"/>
  <c r="AQ653" i="1"/>
  <c r="AP653" i="1"/>
  <c r="AO653" i="1"/>
  <c r="AN653" i="1"/>
  <c r="AM653" i="1"/>
  <c r="AL653" i="1"/>
  <c r="AK653" i="1"/>
  <c r="AJ653" i="1"/>
  <c r="AI653" i="1"/>
  <c r="AU652" i="1"/>
  <c r="AT652" i="1"/>
  <c r="AS652" i="1"/>
  <c r="AR652" i="1"/>
  <c r="AQ652" i="1"/>
  <c r="AP652" i="1"/>
  <c r="AO652" i="1"/>
  <c r="AN652" i="1"/>
  <c r="AM652" i="1"/>
  <c r="AL652" i="1"/>
  <c r="AK652" i="1"/>
  <c r="AJ652" i="1"/>
  <c r="AI652" i="1"/>
  <c r="AU651" i="1"/>
  <c r="AT651" i="1"/>
  <c r="AS651" i="1"/>
  <c r="AR651" i="1"/>
  <c r="AQ651" i="1"/>
  <c r="AP651" i="1"/>
  <c r="AO651" i="1"/>
  <c r="AN651" i="1"/>
  <c r="AM651" i="1"/>
  <c r="AL651" i="1"/>
  <c r="AK651" i="1"/>
  <c r="AJ651" i="1"/>
  <c r="AI651" i="1"/>
  <c r="AU650" i="1"/>
  <c r="AT650" i="1"/>
  <c r="AS650" i="1"/>
  <c r="AR650" i="1"/>
  <c r="AQ650" i="1"/>
  <c r="AP650" i="1"/>
  <c r="AO650" i="1"/>
  <c r="AN650" i="1"/>
  <c r="AM650" i="1"/>
  <c r="AL650" i="1"/>
  <c r="AK650" i="1"/>
  <c r="AJ650" i="1"/>
  <c r="AI650" i="1"/>
  <c r="AU649" i="1"/>
  <c r="AT649" i="1"/>
  <c r="AS649" i="1"/>
  <c r="AR649" i="1"/>
  <c r="AQ649" i="1"/>
  <c r="AP649" i="1"/>
  <c r="AO649" i="1"/>
  <c r="AN649" i="1"/>
  <c r="AM649" i="1"/>
  <c r="AL649" i="1"/>
  <c r="AK649" i="1"/>
  <c r="AJ649" i="1"/>
  <c r="AI649" i="1"/>
  <c r="AU648" i="1"/>
  <c r="AT648" i="1"/>
  <c r="AS648" i="1"/>
  <c r="AR648" i="1"/>
  <c r="AQ648" i="1"/>
  <c r="AP648" i="1"/>
  <c r="AO648" i="1"/>
  <c r="AN648" i="1"/>
  <c r="AM648" i="1"/>
  <c r="AL648" i="1"/>
  <c r="AK648" i="1"/>
  <c r="AJ648" i="1"/>
  <c r="AI648" i="1"/>
  <c r="AU647" i="1"/>
  <c r="AT647" i="1"/>
  <c r="AS647" i="1"/>
  <c r="AR647" i="1"/>
  <c r="AQ647" i="1"/>
  <c r="AP647" i="1"/>
  <c r="AO647" i="1"/>
  <c r="AN647" i="1"/>
  <c r="AM647" i="1"/>
  <c r="AL647" i="1"/>
  <c r="AK647" i="1"/>
  <c r="AJ647" i="1"/>
  <c r="AI647" i="1"/>
  <c r="AU646" i="1"/>
  <c r="AT646" i="1"/>
  <c r="AS646" i="1"/>
  <c r="AR646" i="1"/>
  <c r="AQ646" i="1"/>
  <c r="AP646" i="1"/>
  <c r="AO646" i="1"/>
  <c r="AN646" i="1"/>
  <c r="AM646" i="1"/>
  <c r="AL646" i="1"/>
  <c r="AK646" i="1"/>
  <c r="AJ646" i="1"/>
  <c r="AI646" i="1"/>
  <c r="AU645" i="1"/>
  <c r="AT645" i="1"/>
  <c r="AS645" i="1"/>
  <c r="AR645" i="1"/>
  <c r="AQ645" i="1"/>
  <c r="AP645" i="1"/>
  <c r="AO645" i="1"/>
  <c r="AN645" i="1"/>
  <c r="AM645" i="1"/>
  <c r="AL645" i="1"/>
  <c r="AK645" i="1"/>
  <c r="AJ645" i="1"/>
  <c r="AI645" i="1"/>
  <c r="AU644" i="1"/>
  <c r="AT644" i="1"/>
  <c r="AS644" i="1"/>
  <c r="AR644" i="1"/>
  <c r="AQ644" i="1"/>
  <c r="AP644" i="1"/>
  <c r="AO644" i="1"/>
  <c r="AN644" i="1"/>
  <c r="AM644" i="1"/>
  <c r="AL644" i="1"/>
  <c r="AK644" i="1"/>
  <c r="AJ644" i="1"/>
  <c r="AI644" i="1"/>
  <c r="AU643" i="1"/>
  <c r="AT643" i="1"/>
  <c r="AS643" i="1"/>
  <c r="AR643" i="1"/>
  <c r="AQ643" i="1"/>
  <c r="AP643" i="1"/>
  <c r="AO643" i="1"/>
  <c r="AN643" i="1"/>
  <c r="AM643" i="1"/>
  <c r="AL643" i="1"/>
  <c r="AK643" i="1"/>
  <c r="AJ643" i="1"/>
  <c r="AI643" i="1"/>
  <c r="AU642" i="1"/>
  <c r="AT642" i="1"/>
  <c r="AS642" i="1"/>
  <c r="AR642" i="1"/>
  <c r="AQ642" i="1"/>
  <c r="AP642" i="1"/>
  <c r="AO642" i="1"/>
  <c r="AN642" i="1"/>
  <c r="AM642" i="1"/>
  <c r="AL642" i="1"/>
  <c r="AK642" i="1"/>
  <c r="AJ642" i="1"/>
  <c r="AI642" i="1"/>
  <c r="AU641" i="1"/>
  <c r="AT641" i="1"/>
  <c r="AS641" i="1"/>
  <c r="AR641" i="1"/>
  <c r="AQ641" i="1"/>
  <c r="AP641" i="1"/>
  <c r="AO641" i="1"/>
  <c r="AN641" i="1"/>
  <c r="AM641" i="1"/>
  <c r="AL641" i="1"/>
  <c r="AK641" i="1"/>
  <c r="AJ641" i="1"/>
  <c r="AI641" i="1"/>
  <c r="AU640" i="1"/>
  <c r="AT640" i="1"/>
  <c r="AS640" i="1"/>
  <c r="AR640" i="1"/>
  <c r="AQ640" i="1"/>
  <c r="AP640" i="1"/>
  <c r="AO640" i="1"/>
  <c r="AN640" i="1"/>
  <c r="AM640" i="1"/>
  <c r="AL640" i="1"/>
  <c r="AK640" i="1"/>
  <c r="AJ640" i="1"/>
  <c r="AI640" i="1"/>
  <c r="AU639" i="1"/>
  <c r="AT639" i="1"/>
  <c r="AS639" i="1"/>
  <c r="AR639" i="1"/>
  <c r="AQ639" i="1"/>
  <c r="AP639" i="1"/>
  <c r="AO639" i="1"/>
  <c r="AN639" i="1"/>
  <c r="AM639" i="1"/>
  <c r="AL639" i="1"/>
  <c r="AK639" i="1"/>
  <c r="AJ639" i="1"/>
  <c r="AI639" i="1"/>
  <c r="AU638" i="1"/>
  <c r="AT638" i="1"/>
  <c r="AS638" i="1"/>
  <c r="AR638" i="1"/>
  <c r="AQ638" i="1"/>
  <c r="AP638" i="1"/>
  <c r="AO638" i="1"/>
  <c r="AN638" i="1"/>
  <c r="AM638" i="1"/>
  <c r="AL638" i="1"/>
  <c r="AK638" i="1"/>
  <c r="AJ638" i="1"/>
  <c r="AI638" i="1"/>
  <c r="AU637" i="1"/>
  <c r="AT637" i="1"/>
  <c r="AS637" i="1"/>
  <c r="AR637" i="1"/>
  <c r="AQ637" i="1"/>
  <c r="AP637" i="1"/>
  <c r="AO637" i="1"/>
  <c r="AN637" i="1"/>
  <c r="AM637" i="1"/>
  <c r="AL637" i="1"/>
  <c r="AK637" i="1"/>
  <c r="AJ637" i="1"/>
  <c r="AI637" i="1"/>
  <c r="AU636" i="1"/>
  <c r="AT636" i="1"/>
  <c r="AS636" i="1"/>
  <c r="AR636" i="1"/>
  <c r="AQ636" i="1"/>
  <c r="AP636" i="1"/>
  <c r="AO636" i="1"/>
  <c r="AN636" i="1"/>
  <c r="AM636" i="1"/>
  <c r="AL636" i="1"/>
  <c r="AK636" i="1"/>
  <c r="AJ636" i="1"/>
  <c r="AI636" i="1"/>
  <c r="AU635" i="1"/>
  <c r="AT635" i="1"/>
  <c r="AS635" i="1"/>
  <c r="AR635" i="1"/>
  <c r="AQ635" i="1"/>
  <c r="AP635" i="1"/>
  <c r="AO635" i="1"/>
  <c r="AN635" i="1"/>
  <c r="AM635" i="1"/>
  <c r="AL635" i="1"/>
  <c r="AK635" i="1"/>
  <c r="AJ635" i="1"/>
  <c r="AI635" i="1"/>
  <c r="AU634" i="1"/>
  <c r="AT634" i="1"/>
  <c r="AS634" i="1"/>
  <c r="AR634" i="1"/>
  <c r="AQ634" i="1"/>
  <c r="AP634" i="1"/>
  <c r="AO634" i="1"/>
  <c r="AN634" i="1"/>
  <c r="AM634" i="1"/>
  <c r="AL634" i="1"/>
  <c r="AK634" i="1"/>
  <c r="AJ634" i="1"/>
  <c r="AI634" i="1"/>
  <c r="AU633" i="1"/>
  <c r="AT633" i="1"/>
  <c r="AS633" i="1"/>
  <c r="AR633" i="1"/>
  <c r="AQ633" i="1"/>
  <c r="AP633" i="1"/>
  <c r="AO633" i="1"/>
  <c r="AN633" i="1"/>
  <c r="AM633" i="1"/>
  <c r="AL633" i="1"/>
  <c r="AK633" i="1"/>
  <c r="AJ633" i="1"/>
  <c r="AI633" i="1"/>
  <c r="AU632" i="1"/>
  <c r="AT632" i="1"/>
  <c r="AS632" i="1"/>
  <c r="AR632" i="1"/>
  <c r="AQ632" i="1"/>
  <c r="AP632" i="1"/>
  <c r="AO632" i="1"/>
  <c r="AN632" i="1"/>
  <c r="AM632" i="1"/>
  <c r="AL632" i="1"/>
  <c r="AK632" i="1"/>
  <c r="AJ632" i="1"/>
  <c r="AI632" i="1"/>
  <c r="AU631" i="1"/>
  <c r="AT631" i="1"/>
  <c r="AS631" i="1"/>
  <c r="AR631" i="1"/>
  <c r="AQ631" i="1"/>
  <c r="AP631" i="1"/>
  <c r="AO631" i="1"/>
  <c r="AN631" i="1"/>
  <c r="AM631" i="1"/>
  <c r="AL631" i="1"/>
  <c r="AK631" i="1"/>
  <c r="AJ631" i="1"/>
  <c r="AI631" i="1"/>
  <c r="AU630" i="1"/>
  <c r="AT630" i="1"/>
  <c r="AS630" i="1"/>
  <c r="AR630" i="1"/>
  <c r="AQ630" i="1"/>
  <c r="AP630" i="1"/>
  <c r="AO630" i="1"/>
  <c r="AN630" i="1"/>
  <c r="AM630" i="1"/>
  <c r="AL630" i="1"/>
  <c r="AK630" i="1"/>
  <c r="AJ630" i="1"/>
  <c r="AI630" i="1"/>
  <c r="AU629" i="1"/>
  <c r="AT629" i="1"/>
  <c r="AS629" i="1"/>
  <c r="AR629" i="1"/>
  <c r="AQ629" i="1"/>
  <c r="AP629" i="1"/>
  <c r="AO629" i="1"/>
  <c r="AN629" i="1"/>
  <c r="AM629" i="1"/>
  <c r="AL629" i="1"/>
  <c r="AK629" i="1"/>
  <c r="AJ629" i="1"/>
  <c r="AI629" i="1"/>
  <c r="AU628" i="1"/>
  <c r="AT628" i="1"/>
  <c r="AS628" i="1"/>
  <c r="AR628" i="1"/>
  <c r="AQ628" i="1"/>
  <c r="AP628" i="1"/>
  <c r="AO628" i="1"/>
  <c r="AN628" i="1"/>
  <c r="AM628" i="1"/>
  <c r="AL628" i="1"/>
  <c r="AK628" i="1"/>
  <c r="AJ628" i="1"/>
  <c r="AI628" i="1"/>
  <c r="AU627" i="1"/>
  <c r="AT627" i="1"/>
  <c r="AS627" i="1"/>
  <c r="AR627" i="1"/>
  <c r="AQ627" i="1"/>
  <c r="AP627" i="1"/>
  <c r="AO627" i="1"/>
  <c r="AN627" i="1"/>
  <c r="AM627" i="1"/>
  <c r="AL627" i="1"/>
  <c r="AK627" i="1"/>
  <c r="AJ627" i="1"/>
  <c r="AI627" i="1"/>
  <c r="AU626" i="1"/>
  <c r="AT626" i="1"/>
  <c r="AS626" i="1"/>
  <c r="AR626" i="1"/>
  <c r="AQ626" i="1"/>
  <c r="AP626" i="1"/>
  <c r="AO626" i="1"/>
  <c r="AN626" i="1"/>
  <c r="AM626" i="1"/>
  <c r="AL626" i="1"/>
  <c r="AK626" i="1"/>
  <c r="AJ626" i="1"/>
  <c r="AI626" i="1"/>
  <c r="AU625" i="1"/>
  <c r="AT625" i="1"/>
  <c r="AS625" i="1"/>
  <c r="AR625" i="1"/>
  <c r="AQ625" i="1"/>
  <c r="AP625" i="1"/>
  <c r="AO625" i="1"/>
  <c r="AN625" i="1"/>
  <c r="AM625" i="1"/>
  <c r="AL625" i="1"/>
  <c r="AK625" i="1"/>
  <c r="AJ625" i="1"/>
  <c r="AI625" i="1"/>
  <c r="AU624" i="1"/>
  <c r="AT624" i="1"/>
  <c r="AS624" i="1"/>
  <c r="AR624" i="1"/>
  <c r="AQ624" i="1"/>
  <c r="AP624" i="1"/>
  <c r="AO624" i="1"/>
  <c r="AN624" i="1"/>
  <c r="AM624" i="1"/>
  <c r="AL624" i="1"/>
  <c r="AK624" i="1"/>
  <c r="AJ624" i="1"/>
  <c r="AI624" i="1"/>
  <c r="AU623" i="1"/>
  <c r="AT623" i="1"/>
  <c r="AS623" i="1"/>
  <c r="AR623" i="1"/>
  <c r="AQ623" i="1"/>
  <c r="AP623" i="1"/>
  <c r="AO623" i="1"/>
  <c r="AN623" i="1"/>
  <c r="AM623" i="1"/>
  <c r="AL623" i="1"/>
  <c r="AK623" i="1"/>
  <c r="AJ623" i="1"/>
  <c r="AI623" i="1"/>
  <c r="AU622" i="1"/>
  <c r="AT622" i="1"/>
  <c r="AS622" i="1"/>
  <c r="AR622" i="1"/>
  <c r="AQ622" i="1"/>
  <c r="AP622" i="1"/>
  <c r="AO622" i="1"/>
  <c r="AN622" i="1"/>
  <c r="AM622" i="1"/>
  <c r="AL622" i="1"/>
  <c r="AK622" i="1"/>
  <c r="AJ622" i="1"/>
  <c r="AI622" i="1"/>
  <c r="AU621" i="1"/>
  <c r="AT621" i="1"/>
  <c r="AS621" i="1"/>
  <c r="AR621" i="1"/>
  <c r="AQ621" i="1"/>
  <c r="AP621" i="1"/>
  <c r="AO621" i="1"/>
  <c r="AN621" i="1"/>
  <c r="AM621" i="1"/>
  <c r="AL621" i="1"/>
  <c r="AK621" i="1"/>
  <c r="AJ621" i="1"/>
  <c r="AI621" i="1"/>
  <c r="AU620" i="1"/>
  <c r="AT620" i="1"/>
  <c r="AS620" i="1"/>
  <c r="AR620" i="1"/>
  <c r="AQ620" i="1"/>
  <c r="AP620" i="1"/>
  <c r="AO620" i="1"/>
  <c r="AN620" i="1"/>
  <c r="AM620" i="1"/>
  <c r="AL620" i="1"/>
  <c r="AK620" i="1"/>
  <c r="AJ620" i="1"/>
  <c r="AI620" i="1"/>
  <c r="AU619" i="1"/>
  <c r="AT619" i="1"/>
  <c r="AS619" i="1"/>
  <c r="AR619" i="1"/>
  <c r="AQ619" i="1"/>
  <c r="AP619" i="1"/>
  <c r="AO619" i="1"/>
  <c r="AN619" i="1"/>
  <c r="AM619" i="1"/>
  <c r="AL619" i="1"/>
  <c r="AK619" i="1"/>
  <c r="AJ619" i="1"/>
  <c r="AI619" i="1"/>
  <c r="AU618" i="1"/>
  <c r="AT618" i="1"/>
  <c r="AS618" i="1"/>
  <c r="AR618" i="1"/>
  <c r="AQ618" i="1"/>
  <c r="AP618" i="1"/>
  <c r="AO618" i="1"/>
  <c r="AN618" i="1"/>
  <c r="AM618" i="1"/>
  <c r="AL618" i="1"/>
  <c r="AK618" i="1"/>
  <c r="AJ618" i="1"/>
  <c r="AI618" i="1"/>
  <c r="AU617" i="1"/>
  <c r="AT617" i="1"/>
  <c r="AS617" i="1"/>
  <c r="AR617" i="1"/>
  <c r="AQ617" i="1"/>
  <c r="AP617" i="1"/>
  <c r="AO617" i="1"/>
  <c r="AN617" i="1"/>
  <c r="AM617" i="1"/>
  <c r="AL617" i="1"/>
  <c r="AK617" i="1"/>
  <c r="AJ617" i="1"/>
  <c r="AI617" i="1"/>
  <c r="AU616" i="1"/>
  <c r="AT616" i="1"/>
  <c r="AS616" i="1"/>
  <c r="AR616" i="1"/>
  <c r="AQ616" i="1"/>
  <c r="AP616" i="1"/>
  <c r="AO616" i="1"/>
  <c r="AN616" i="1"/>
  <c r="AM616" i="1"/>
  <c r="AL616" i="1"/>
  <c r="AK616" i="1"/>
  <c r="AJ616" i="1"/>
  <c r="AI616" i="1"/>
  <c r="AU615" i="1"/>
  <c r="AT615" i="1"/>
  <c r="AS615" i="1"/>
  <c r="AR615" i="1"/>
  <c r="AQ615" i="1"/>
  <c r="AP615" i="1"/>
  <c r="AO615" i="1"/>
  <c r="AN615" i="1"/>
  <c r="AM615" i="1"/>
  <c r="AL615" i="1"/>
  <c r="AK615" i="1"/>
  <c r="AJ615" i="1"/>
  <c r="AI615" i="1"/>
  <c r="AU614" i="1"/>
  <c r="AT614" i="1"/>
  <c r="AS614" i="1"/>
  <c r="AR614" i="1"/>
  <c r="AQ614" i="1"/>
  <c r="AP614" i="1"/>
  <c r="AO614" i="1"/>
  <c r="AN614" i="1"/>
  <c r="AM614" i="1"/>
  <c r="AL614" i="1"/>
  <c r="AK614" i="1"/>
  <c r="AJ614" i="1"/>
  <c r="AI614" i="1"/>
  <c r="AU613" i="1"/>
  <c r="AT613" i="1"/>
  <c r="AS613" i="1"/>
  <c r="AR613" i="1"/>
  <c r="AQ613" i="1"/>
  <c r="AP613" i="1"/>
  <c r="AO613" i="1"/>
  <c r="AN613" i="1"/>
  <c r="AM613" i="1"/>
  <c r="AL613" i="1"/>
  <c r="AK613" i="1"/>
  <c r="AJ613" i="1"/>
  <c r="AI613" i="1"/>
  <c r="AU612" i="1"/>
  <c r="AT612" i="1"/>
  <c r="AS612" i="1"/>
  <c r="AR612" i="1"/>
  <c r="AQ612" i="1"/>
  <c r="AP612" i="1"/>
  <c r="AO612" i="1"/>
  <c r="AN612" i="1"/>
  <c r="AM612" i="1"/>
  <c r="AL612" i="1"/>
  <c r="AK612" i="1"/>
  <c r="AJ612" i="1"/>
  <c r="AI612" i="1"/>
  <c r="AU611" i="1"/>
  <c r="AT611" i="1"/>
  <c r="AS611" i="1"/>
  <c r="AR611" i="1"/>
  <c r="AQ611" i="1"/>
  <c r="AP611" i="1"/>
  <c r="AO611" i="1"/>
  <c r="AN611" i="1"/>
  <c r="AM611" i="1"/>
  <c r="AL611" i="1"/>
  <c r="AK611" i="1"/>
  <c r="AJ611" i="1"/>
  <c r="AI611" i="1"/>
  <c r="AU610" i="1"/>
  <c r="AT610" i="1"/>
  <c r="AS610" i="1"/>
  <c r="AR610" i="1"/>
  <c r="AQ610" i="1"/>
  <c r="AP610" i="1"/>
  <c r="AO610" i="1"/>
  <c r="AN610" i="1"/>
  <c r="AM610" i="1"/>
  <c r="AL610" i="1"/>
  <c r="AK610" i="1"/>
  <c r="AJ610" i="1"/>
  <c r="AI610" i="1"/>
  <c r="AU609" i="1"/>
  <c r="AT609" i="1"/>
  <c r="AS609" i="1"/>
  <c r="AR609" i="1"/>
  <c r="AQ609" i="1"/>
  <c r="AP609" i="1"/>
  <c r="AO609" i="1"/>
  <c r="AN609" i="1"/>
  <c r="AM609" i="1"/>
  <c r="AL609" i="1"/>
  <c r="AK609" i="1"/>
  <c r="AJ609" i="1"/>
  <c r="AI609" i="1"/>
  <c r="AU608" i="1"/>
  <c r="AT608" i="1"/>
  <c r="AS608" i="1"/>
  <c r="AR608" i="1"/>
  <c r="AQ608" i="1"/>
  <c r="AP608" i="1"/>
  <c r="AO608" i="1"/>
  <c r="AN608" i="1"/>
  <c r="AM608" i="1"/>
  <c r="AL608" i="1"/>
  <c r="AK608" i="1"/>
  <c r="AJ608" i="1"/>
  <c r="AI608" i="1"/>
  <c r="AU607" i="1"/>
  <c r="AT607" i="1"/>
  <c r="AS607" i="1"/>
  <c r="AR607" i="1"/>
  <c r="AQ607" i="1"/>
  <c r="AP607" i="1"/>
  <c r="AO607" i="1"/>
  <c r="AN607" i="1"/>
  <c r="AM607" i="1"/>
  <c r="AL607" i="1"/>
  <c r="AK607" i="1"/>
  <c r="AJ607" i="1"/>
  <c r="AI607" i="1"/>
  <c r="AU606" i="1"/>
  <c r="AT606" i="1"/>
  <c r="AS606" i="1"/>
  <c r="AR606" i="1"/>
  <c r="AQ606" i="1"/>
  <c r="AP606" i="1"/>
  <c r="AO606" i="1"/>
  <c r="AN606" i="1"/>
  <c r="AM606" i="1"/>
  <c r="AL606" i="1"/>
  <c r="AK606" i="1"/>
  <c r="AJ606" i="1"/>
  <c r="AI606" i="1"/>
  <c r="AU605" i="1"/>
  <c r="AT605" i="1"/>
  <c r="AS605" i="1"/>
  <c r="AR605" i="1"/>
  <c r="AQ605" i="1"/>
  <c r="AP605" i="1"/>
  <c r="AO605" i="1"/>
  <c r="AN605" i="1"/>
  <c r="AM605" i="1"/>
  <c r="AL605" i="1"/>
  <c r="AK605" i="1"/>
  <c r="AJ605" i="1"/>
  <c r="AI605" i="1"/>
  <c r="AU604" i="1"/>
  <c r="AT604" i="1"/>
  <c r="AS604" i="1"/>
  <c r="AR604" i="1"/>
  <c r="AQ604" i="1"/>
  <c r="AP604" i="1"/>
  <c r="AO604" i="1"/>
  <c r="AN604" i="1"/>
  <c r="AM604" i="1"/>
  <c r="AL604" i="1"/>
  <c r="AK604" i="1"/>
  <c r="AJ604" i="1"/>
  <c r="AI604" i="1"/>
  <c r="AU603" i="1"/>
  <c r="AT603" i="1"/>
  <c r="AS603" i="1"/>
  <c r="AR603" i="1"/>
  <c r="AQ603" i="1"/>
  <c r="AP603" i="1"/>
  <c r="AO603" i="1"/>
  <c r="AN603" i="1"/>
  <c r="AM603" i="1"/>
  <c r="AL603" i="1"/>
  <c r="AK603" i="1"/>
  <c r="AJ603" i="1"/>
  <c r="AI603" i="1"/>
  <c r="AU602" i="1"/>
  <c r="AT602" i="1"/>
  <c r="AS602" i="1"/>
  <c r="AR602" i="1"/>
  <c r="AQ602" i="1"/>
  <c r="AP602" i="1"/>
  <c r="AO602" i="1"/>
  <c r="AN602" i="1"/>
  <c r="AM602" i="1"/>
  <c r="AL602" i="1"/>
  <c r="AK602" i="1"/>
  <c r="AJ602" i="1"/>
  <c r="AI602" i="1"/>
  <c r="AU601" i="1"/>
  <c r="AT601" i="1"/>
  <c r="AS601" i="1"/>
  <c r="AR601" i="1"/>
  <c r="AQ601" i="1"/>
  <c r="AP601" i="1"/>
  <c r="AO601" i="1"/>
  <c r="AN601" i="1"/>
  <c r="AM601" i="1"/>
  <c r="AL601" i="1"/>
  <c r="AK601" i="1"/>
  <c r="AJ601" i="1"/>
  <c r="AI601" i="1"/>
  <c r="AU600" i="1"/>
  <c r="AT600" i="1"/>
  <c r="AS600" i="1"/>
  <c r="AR600" i="1"/>
  <c r="AQ600" i="1"/>
  <c r="AP600" i="1"/>
  <c r="AO600" i="1"/>
  <c r="AN600" i="1"/>
  <c r="AM600" i="1"/>
  <c r="AL600" i="1"/>
  <c r="AK600" i="1"/>
  <c r="AJ600" i="1"/>
  <c r="AI600" i="1"/>
  <c r="AU599" i="1"/>
  <c r="AT599" i="1"/>
  <c r="AS599" i="1"/>
  <c r="AR599" i="1"/>
  <c r="AQ599" i="1"/>
  <c r="AP599" i="1"/>
  <c r="AO599" i="1"/>
  <c r="AN599" i="1"/>
  <c r="AM599" i="1"/>
  <c r="AL599" i="1"/>
  <c r="AK599" i="1"/>
  <c r="AJ599" i="1"/>
  <c r="AI599" i="1"/>
  <c r="AU598" i="1"/>
  <c r="AT598" i="1"/>
  <c r="AS598" i="1"/>
  <c r="AR598" i="1"/>
  <c r="AQ598" i="1"/>
  <c r="AP598" i="1"/>
  <c r="AO598" i="1"/>
  <c r="AN598" i="1"/>
  <c r="AM598" i="1"/>
  <c r="AL598" i="1"/>
  <c r="AK598" i="1"/>
  <c r="AJ598" i="1"/>
  <c r="AI598" i="1"/>
  <c r="AU597" i="1"/>
  <c r="AT597" i="1"/>
  <c r="AS597" i="1"/>
  <c r="AR597" i="1"/>
  <c r="AQ597" i="1"/>
  <c r="AP597" i="1"/>
  <c r="AO597" i="1"/>
  <c r="AN597" i="1"/>
  <c r="AM597" i="1"/>
  <c r="AL597" i="1"/>
  <c r="AK597" i="1"/>
  <c r="AJ597" i="1"/>
  <c r="AI597" i="1"/>
  <c r="AU596" i="1"/>
  <c r="AT596" i="1"/>
  <c r="AS596" i="1"/>
  <c r="AR596" i="1"/>
  <c r="AQ596" i="1"/>
  <c r="AP596" i="1"/>
  <c r="AO596" i="1"/>
  <c r="AN596" i="1"/>
  <c r="AM596" i="1"/>
  <c r="AL596" i="1"/>
  <c r="AK596" i="1"/>
  <c r="AJ596" i="1"/>
  <c r="AI596" i="1"/>
  <c r="AU595" i="1"/>
  <c r="AT595" i="1"/>
  <c r="AS595" i="1"/>
  <c r="AR595" i="1"/>
  <c r="AQ595" i="1"/>
  <c r="AP595" i="1"/>
  <c r="AO595" i="1"/>
  <c r="AN595" i="1"/>
  <c r="AM595" i="1"/>
  <c r="AL595" i="1"/>
  <c r="AK595" i="1"/>
  <c r="AJ595" i="1"/>
  <c r="AI595" i="1"/>
  <c r="AU594" i="1"/>
  <c r="AT594" i="1"/>
  <c r="AS594" i="1"/>
  <c r="AR594" i="1"/>
  <c r="AQ594" i="1"/>
  <c r="AP594" i="1"/>
  <c r="AO594" i="1"/>
  <c r="AN594" i="1"/>
  <c r="AM594" i="1"/>
  <c r="AL594" i="1"/>
  <c r="AK594" i="1"/>
  <c r="AJ594" i="1"/>
  <c r="AI594" i="1"/>
  <c r="AU593" i="1"/>
  <c r="AT593" i="1"/>
  <c r="AS593" i="1"/>
  <c r="AR593" i="1"/>
  <c r="AQ593" i="1"/>
  <c r="AP593" i="1"/>
  <c r="AO593" i="1"/>
  <c r="AN593" i="1"/>
  <c r="AM593" i="1"/>
  <c r="AL593" i="1"/>
  <c r="AK593" i="1"/>
  <c r="AJ593" i="1"/>
  <c r="AI593" i="1"/>
  <c r="AU592" i="1"/>
  <c r="AT592" i="1"/>
  <c r="AS592" i="1"/>
  <c r="AR592" i="1"/>
  <c r="AQ592" i="1"/>
  <c r="AP592" i="1"/>
  <c r="AO592" i="1"/>
  <c r="AN592" i="1"/>
  <c r="AM592" i="1"/>
  <c r="AL592" i="1"/>
  <c r="AK592" i="1"/>
  <c r="AJ592" i="1"/>
  <c r="AI592" i="1"/>
  <c r="AU591" i="1"/>
  <c r="AT591" i="1"/>
  <c r="AS591" i="1"/>
  <c r="AR591" i="1"/>
  <c r="AQ591" i="1"/>
  <c r="AP591" i="1"/>
  <c r="AO591" i="1"/>
  <c r="AN591" i="1"/>
  <c r="AM591" i="1"/>
  <c r="AL591" i="1"/>
  <c r="AK591" i="1"/>
  <c r="AJ591" i="1"/>
  <c r="AI591" i="1"/>
  <c r="AU590" i="1"/>
  <c r="AT590" i="1"/>
  <c r="AS590" i="1"/>
  <c r="AR590" i="1"/>
  <c r="AQ590" i="1"/>
  <c r="AP590" i="1"/>
  <c r="AO590" i="1"/>
  <c r="AN590" i="1"/>
  <c r="AM590" i="1"/>
  <c r="AL590" i="1"/>
  <c r="AK590" i="1"/>
  <c r="AJ590" i="1"/>
  <c r="AI590" i="1"/>
  <c r="AU589" i="1"/>
  <c r="AT589" i="1"/>
  <c r="AS589" i="1"/>
  <c r="AR589" i="1"/>
  <c r="AQ589" i="1"/>
  <c r="AP589" i="1"/>
  <c r="AO589" i="1"/>
  <c r="AN589" i="1"/>
  <c r="AM589" i="1"/>
  <c r="AL589" i="1"/>
  <c r="AK589" i="1"/>
  <c r="AJ589" i="1"/>
  <c r="AI589" i="1"/>
  <c r="AU588" i="1"/>
  <c r="AT588" i="1"/>
  <c r="AS588" i="1"/>
  <c r="AR588" i="1"/>
  <c r="AQ588" i="1"/>
  <c r="AP588" i="1"/>
  <c r="AO588" i="1"/>
  <c r="AN588" i="1"/>
  <c r="AM588" i="1"/>
  <c r="AL588" i="1"/>
  <c r="AK588" i="1"/>
  <c r="AJ588" i="1"/>
  <c r="AI588" i="1"/>
  <c r="AU587" i="1"/>
  <c r="AT587" i="1"/>
  <c r="AS587" i="1"/>
  <c r="AR587" i="1"/>
  <c r="AQ587" i="1"/>
  <c r="AP587" i="1"/>
  <c r="AO587" i="1"/>
  <c r="AN587" i="1"/>
  <c r="AM587" i="1"/>
  <c r="AL587" i="1"/>
  <c r="AK587" i="1"/>
  <c r="AJ587" i="1"/>
  <c r="AI587" i="1"/>
  <c r="AU586" i="1"/>
  <c r="AT586" i="1"/>
  <c r="AS586" i="1"/>
  <c r="AR586" i="1"/>
  <c r="AQ586" i="1"/>
  <c r="AP586" i="1"/>
  <c r="AO586" i="1"/>
  <c r="AN586" i="1"/>
  <c r="AM586" i="1"/>
  <c r="AL586" i="1"/>
  <c r="AK586" i="1"/>
  <c r="AJ586" i="1"/>
  <c r="AI586" i="1"/>
  <c r="AU585" i="1"/>
  <c r="AT585" i="1"/>
  <c r="AS585" i="1"/>
  <c r="AR585" i="1"/>
  <c r="AQ585" i="1"/>
  <c r="AP585" i="1"/>
  <c r="AO585" i="1"/>
  <c r="AN585" i="1"/>
  <c r="AM585" i="1"/>
  <c r="AL585" i="1"/>
  <c r="AK585" i="1"/>
  <c r="AJ585" i="1"/>
  <c r="AI585" i="1"/>
  <c r="AU584" i="1"/>
  <c r="AT584" i="1"/>
  <c r="AS584" i="1"/>
  <c r="AR584" i="1"/>
  <c r="AQ584" i="1"/>
  <c r="AP584" i="1"/>
  <c r="AO584" i="1"/>
  <c r="AN584" i="1"/>
  <c r="AM584" i="1"/>
  <c r="AL584" i="1"/>
  <c r="AK584" i="1"/>
  <c r="AJ584" i="1"/>
  <c r="AI584" i="1"/>
  <c r="AU583" i="1"/>
  <c r="AT583" i="1"/>
  <c r="AS583" i="1"/>
  <c r="AR583" i="1"/>
  <c r="AQ583" i="1"/>
  <c r="AP583" i="1"/>
  <c r="AO583" i="1"/>
  <c r="AN583" i="1"/>
  <c r="AM583" i="1"/>
  <c r="AL583" i="1"/>
  <c r="AK583" i="1"/>
  <c r="AJ583" i="1"/>
  <c r="AI583" i="1"/>
  <c r="AU582" i="1"/>
  <c r="AT582" i="1"/>
  <c r="AS582" i="1"/>
  <c r="AR582" i="1"/>
  <c r="AQ582" i="1"/>
  <c r="AP582" i="1"/>
  <c r="AO582" i="1"/>
  <c r="AN582" i="1"/>
  <c r="AM582" i="1"/>
  <c r="AL582" i="1"/>
  <c r="AK582" i="1"/>
  <c r="AJ582" i="1"/>
  <c r="AI582" i="1"/>
  <c r="AU581" i="1"/>
  <c r="AT581" i="1"/>
  <c r="AS581" i="1"/>
  <c r="AR581" i="1"/>
  <c r="AQ581" i="1"/>
  <c r="AP581" i="1"/>
  <c r="AO581" i="1"/>
  <c r="AN581" i="1"/>
  <c r="AM581" i="1"/>
  <c r="AL581" i="1"/>
  <c r="AK581" i="1"/>
  <c r="AJ581" i="1"/>
  <c r="AI581" i="1"/>
  <c r="AU580" i="1"/>
  <c r="AT580" i="1"/>
  <c r="AS580" i="1"/>
  <c r="AR580" i="1"/>
  <c r="AQ580" i="1"/>
  <c r="AP580" i="1"/>
  <c r="AO580" i="1"/>
  <c r="AN580" i="1"/>
  <c r="AM580" i="1"/>
  <c r="AL580" i="1"/>
  <c r="AK580" i="1"/>
  <c r="AJ580" i="1"/>
  <c r="AI580" i="1"/>
  <c r="AU579" i="1"/>
  <c r="AT579" i="1"/>
  <c r="AS579" i="1"/>
  <c r="AR579" i="1"/>
  <c r="AQ579" i="1"/>
  <c r="AP579" i="1"/>
  <c r="AO579" i="1"/>
  <c r="AN579" i="1"/>
  <c r="AM579" i="1"/>
  <c r="AL579" i="1"/>
  <c r="AK579" i="1"/>
  <c r="AJ579" i="1"/>
  <c r="AI579" i="1"/>
  <c r="AU578" i="1"/>
  <c r="AT578" i="1"/>
  <c r="AS578" i="1"/>
  <c r="AR578" i="1"/>
  <c r="AQ578" i="1"/>
  <c r="AP578" i="1"/>
  <c r="AO578" i="1"/>
  <c r="AN578" i="1"/>
  <c r="AM578" i="1"/>
  <c r="AL578" i="1"/>
  <c r="AK578" i="1"/>
  <c r="AJ578" i="1"/>
  <c r="AI578" i="1"/>
  <c r="AU577" i="1"/>
  <c r="AT577" i="1"/>
  <c r="AS577" i="1"/>
  <c r="AR577" i="1"/>
  <c r="AQ577" i="1"/>
  <c r="AP577" i="1"/>
  <c r="AO577" i="1"/>
  <c r="AN577" i="1"/>
  <c r="AM577" i="1"/>
  <c r="AL577" i="1"/>
  <c r="AK577" i="1"/>
  <c r="AJ577" i="1"/>
  <c r="AI577" i="1"/>
  <c r="AU576" i="1"/>
  <c r="AT576" i="1"/>
  <c r="AS576" i="1"/>
  <c r="AR576" i="1"/>
  <c r="AQ576" i="1"/>
  <c r="AP576" i="1"/>
  <c r="AO576" i="1"/>
  <c r="AN576" i="1"/>
  <c r="AM576" i="1"/>
  <c r="AL576" i="1"/>
  <c r="AK576" i="1"/>
  <c r="AJ576" i="1"/>
  <c r="AI576" i="1"/>
  <c r="AU575" i="1"/>
  <c r="AT575" i="1"/>
  <c r="AS575" i="1"/>
  <c r="AR575" i="1"/>
  <c r="AQ575" i="1"/>
  <c r="AP575" i="1"/>
  <c r="AO575" i="1"/>
  <c r="AN575" i="1"/>
  <c r="AM575" i="1"/>
  <c r="AL575" i="1"/>
  <c r="AK575" i="1"/>
  <c r="AJ575" i="1"/>
  <c r="AI575" i="1"/>
  <c r="AU574" i="1"/>
  <c r="AT574" i="1"/>
  <c r="AS574" i="1"/>
  <c r="AR574" i="1"/>
  <c r="AQ574" i="1"/>
  <c r="AP574" i="1"/>
  <c r="AO574" i="1"/>
  <c r="AN574" i="1"/>
  <c r="AM574" i="1"/>
  <c r="AL574" i="1"/>
  <c r="AK574" i="1"/>
  <c r="AJ574" i="1"/>
  <c r="AI574" i="1"/>
  <c r="AU573" i="1"/>
  <c r="AT573" i="1"/>
  <c r="AS573" i="1"/>
  <c r="AR573" i="1"/>
  <c r="AQ573" i="1"/>
  <c r="AP573" i="1"/>
  <c r="AO573" i="1"/>
  <c r="AN573" i="1"/>
  <c r="AM573" i="1"/>
  <c r="AL573" i="1"/>
  <c r="AK573" i="1"/>
  <c r="AJ573" i="1"/>
  <c r="AI573" i="1"/>
  <c r="AU572" i="1"/>
  <c r="AT572" i="1"/>
  <c r="AS572" i="1"/>
  <c r="AR572" i="1"/>
  <c r="AQ572" i="1"/>
  <c r="AP572" i="1"/>
  <c r="AO572" i="1"/>
  <c r="AN572" i="1"/>
  <c r="AM572" i="1"/>
  <c r="AL572" i="1"/>
  <c r="AK572" i="1"/>
  <c r="AJ572" i="1"/>
  <c r="AI572" i="1"/>
  <c r="AU571" i="1"/>
  <c r="AT571" i="1"/>
  <c r="AS571" i="1"/>
  <c r="AR571" i="1"/>
  <c r="AQ571" i="1"/>
  <c r="AP571" i="1"/>
  <c r="AO571" i="1"/>
  <c r="AN571" i="1"/>
  <c r="AM571" i="1"/>
  <c r="AL571" i="1"/>
  <c r="AK571" i="1"/>
  <c r="AJ571" i="1"/>
  <c r="AI571" i="1"/>
  <c r="AU570" i="1"/>
  <c r="AT570" i="1"/>
  <c r="AS570" i="1"/>
  <c r="AR570" i="1"/>
  <c r="AQ570" i="1"/>
  <c r="AP570" i="1"/>
  <c r="AO570" i="1"/>
  <c r="AN570" i="1"/>
  <c r="AM570" i="1"/>
  <c r="AL570" i="1"/>
  <c r="AK570" i="1"/>
  <c r="AJ570" i="1"/>
  <c r="AI570" i="1"/>
  <c r="AU569" i="1"/>
  <c r="AT569" i="1"/>
  <c r="AS569" i="1"/>
  <c r="AR569" i="1"/>
  <c r="AQ569" i="1"/>
  <c r="AP569" i="1"/>
  <c r="AO569" i="1"/>
  <c r="AN569" i="1"/>
  <c r="AM569" i="1"/>
  <c r="AL569" i="1"/>
  <c r="AK569" i="1"/>
  <c r="AJ569" i="1"/>
  <c r="AI569" i="1"/>
  <c r="AU568" i="1"/>
  <c r="AT568" i="1"/>
  <c r="AS568" i="1"/>
  <c r="AR568" i="1"/>
  <c r="AQ568" i="1"/>
  <c r="AP568" i="1"/>
  <c r="AO568" i="1"/>
  <c r="AN568" i="1"/>
  <c r="AM568" i="1"/>
  <c r="AL568" i="1"/>
  <c r="AK568" i="1"/>
  <c r="AJ568" i="1"/>
  <c r="AI568" i="1"/>
  <c r="AU567" i="1"/>
  <c r="AT567" i="1"/>
  <c r="AS567" i="1"/>
  <c r="AR567" i="1"/>
  <c r="AQ567" i="1"/>
  <c r="AP567" i="1"/>
  <c r="AO567" i="1"/>
  <c r="AN567" i="1"/>
  <c r="AM567" i="1"/>
  <c r="AL567" i="1"/>
  <c r="AK567" i="1"/>
  <c r="AJ567" i="1"/>
  <c r="AI567" i="1"/>
  <c r="AU566" i="1"/>
  <c r="AT566" i="1"/>
  <c r="AS566" i="1"/>
  <c r="AR566" i="1"/>
  <c r="AQ566" i="1"/>
  <c r="AP566" i="1"/>
  <c r="AO566" i="1"/>
  <c r="AN566" i="1"/>
  <c r="AM566" i="1"/>
  <c r="AL566" i="1"/>
  <c r="AK566" i="1"/>
  <c r="AJ566" i="1"/>
  <c r="AI566" i="1"/>
  <c r="AU565" i="1"/>
  <c r="AT565" i="1"/>
  <c r="AS565" i="1"/>
  <c r="AR565" i="1"/>
  <c r="AQ565" i="1"/>
  <c r="AP565" i="1"/>
  <c r="AO565" i="1"/>
  <c r="AN565" i="1"/>
  <c r="AM565" i="1"/>
  <c r="AL565" i="1"/>
  <c r="AK565" i="1"/>
  <c r="AJ565" i="1"/>
  <c r="AI565" i="1"/>
  <c r="AU564" i="1"/>
  <c r="AT564" i="1"/>
  <c r="AS564" i="1"/>
  <c r="AR564" i="1"/>
  <c r="AQ564" i="1"/>
  <c r="AP564" i="1"/>
  <c r="AO564" i="1"/>
  <c r="AN564" i="1"/>
  <c r="AM564" i="1"/>
  <c r="AL564" i="1"/>
  <c r="AK564" i="1"/>
  <c r="AJ564" i="1"/>
  <c r="AI564" i="1"/>
  <c r="AU563" i="1"/>
  <c r="AT563" i="1"/>
  <c r="AS563" i="1"/>
  <c r="AR563" i="1"/>
  <c r="AQ563" i="1"/>
  <c r="AP563" i="1"/>
  <c r="AO563" i="1"/>
  <c r="AN563" i="1"/>
  <c r="AM563" i="1"/>
  <c r="AL563" i="1"/>
  <c r="AK563" i="1"/>
  <c r="AJ563" i="1"/>
  <c r="AI563" i="1"/>
  <c r="AU562" i="1"/>
  <c r="AT562" i="1"/>
  <c r="AS562" i="1"/>
  <c r="AR562" i="1"/>
  <c r="AQ562" i="1"/>
  <c r="AP562" i="1"/>
  <c r="AO562" i="1"/>
  <c r="AN562" i="1"/>
  <c r="AM562" i="1"/>
  <c r="AL562" i="1"/>
  <c r="AK562" i="1"/>
  <c r="AJ562" i="1"/>
  <c r="AI562" i="1"/>
  <c r="AU561" i="1"/>
  <c r="AT561" i="1"/>
  <c r="AS561" i="1"/>
  <c r="AR561" i="1"/>
  <c r="AQ561" i="1"/>
  <c r="AP561" i="1"/>
  <c r="AO561" i="1"/>
  <c r="AN561" i="1"/>
  <c r="AM561" i="1"/>
  <c r="AL561" i="1"/>
  <c r="AK561" i="1"/>
  <c r="AJ561" i="1"/>
  <c r="AI561" i="1"/>
  <c r="AU560" i="1"/>
  <c r="AT560" i="1"/>
  <c r="AS560" i="1"/>
  <c r="AR560" i="1"/>
  <c r="AQ560" i="1"/>
  <c r="AP560" i="1"/>
  <c r="AO560" i="1"/>
  <c r="AN560" i="1"/>
  <c r="AM560" i="1"/>
  <c r="AL560" i="1"/>
  <c r="AK560" i="1"/>
  <c r="AJ560" i="1"/>
  <c r="AI560" i="1"/>
  <c r="AU559" i="1"/>
  <c r="AT559" i="1"/>
  <c r="AS559" i="1"/>
  <c r="AR559" i="1"/>
  <c r="AQ559" i="1"/>
  <c r="AP559" i="1"/>
  <c r="AO559" i="1"/>
  <c r="AN559" i="1"/>
  <c r="AM559" i="1"/>
  <c r="AL559" i="1"/>
  <c r="AK559" i="1"/>
  <c r="AJ559" i="1"/>
  <c r="AI559" i="1"/>
  <c r="AU558" i="1"/>
  <c r="AT558" i="1"/>
  <c r="AS558" i="1"/>
  <c r="AR558" i="1"/>
  <c r="AQ558" i="1"/>
  <c r="AP558" i="1"/>
  <c r="AO558" i="1"/>
  <c r="AN558" i="1"/>
  <c r="AM558" i="1"/>
  <c r="AL558" i="1"/>
  <c r="AK558" i="1"/>
  <c r="AJ558" i="1"/>
  <c r="AI558" i="1"/>
  <c r="AU557" i="1"/>
  <c r="AT557" i="1"/>
  <c r="AS557" i="1"/>
  <c r="AR557" i="1"/>
  <c r="AQ557" i="1"/>
  <c r="AP557" i="1"/>
  <c r="AO557" i="1"/>
  <c r="AN557" i="1"/>
  <c r="AM557" i="1"/>
  <c r="AL557" i="1"/>
  <c r="AK557" i="1"/>
  <c r="AJ557" i="1"/>
  <c r="AI557" i="1"/>
  <c r="AU556" i="1"/>
  <c r="AT556" i="1"/>
  <c r="AS556" i="1"/>
  <c r="AR556" i="1"/>
  <c r="AQ556" i="1"/>
  <c r="AP556" i="1"/>
  <c r="AO556" i="1"/>
  <c r="AN556" i="1"/>
  <c r="AM556" i="1"/>
  <c r="AL556" i="1"/>
  <c r="AK556" i="1"/>
  <c r="AJ556" i="1"/>
  <c r="AI556" i="1"/>
  <c r="AU555" i="1"/>
  <c r="AT555" i="1"/>
  <c r="AS555" i="1"/>
  <c r="AR555" i="1"/>
  <c r="AQ555" i="1"/>
  <c r="AP555" i="1"/>
  <c r="AO555" i="1"/>
  <c r="AN555" i="1"/>
  <c r="AM555" i="1"/>
  <c r="AL555" i="1"/>
  <c r="AK555" i="1"/>
  <c r="AJ555" i="1"/>
  <c r="AI555" i="1"/>
  <c r="AU554" i="1"/>
  <c r="AT554" i="1"/>
  <c r="AS554" i="1"/>
  <c r="AR554" i="1"/>
  <c r="AQ554" i="1"/>
  <c r="AP554" i="1"/>
  <c r="AO554" i="1"/>
  <c r="AN554" i="1"/>
  <c r="AM554" i="1"/>
  <c r="AL554" i="1"/>
  <c r="AK554" i="1"/>
  <c r="AJ554" i="1"/>
  <c r="AI554" i="1"/>
  <c r="AU553" i="1"/>
  <c r="AT553" i="1"/>
  <c r="AS553" i="1"/>
  <c r="AR553" i="1"/>
  <c r="AQ553" i="1"/>
  <c r="AP553" i="1"/>
  <c r="AO553" i="1"/>
  <c r="AN553" i="1"/>
  <c r="AM553" i="1"/>
  <c r="AL553" i="1"/>
  <c r="AK553" i="1"/>
  <c r="AJ553" i="1"/>
  <c r="AI553" i="1"/>
  <c r="AU552" i="1"/>
  <c r="AT552" i="1"/>
  <c r="AS552" i="1"/>
  <c r="AR552" i="1"/>
  <c r="AQ552" i="1"/>
  <c r="AP552" i="1"/>
  <c r="AO552" i="1"/>
  <c r="AN552" i="1"/>
  <c r="AM552" i="1"/>
  <c r="AL552" i="1"/>
  <c r="AK552" i="1"/>
  <c r="AJ552" i="1"/>
  <c r="AI552" i="1"/>
  <c r="AU551" i="1"/>
  <c r="AT551" i="1"/>
  <c r="AS551" i="1"/>
  <c r="AR551" i="1"/>
  <c r="AQ551" i="1"/>
  <c r="AP551" i="1"/>
  <c r="AO551" i="1"/>
  <c r="AN551" i="1"/>
  <c r="AM551" i="1"/>
  <c r="AL551" i="1"/>
  <c r="AK551" i="1"/>
  <c r="AJ551" i="1"/>
  <c r="AI551" i="1"/>
  <c r="AU550" i="1"/>
  <c r="AT550" i="1"/>
  <c r="AS550" i="1"/>
  <c r="AR550" i="1"/>
  <c r="AQ550" i="1"/>
  <c r="AP550" i="1"/>
  <c r="AO550" i="1"/>
  <c r="AN550" i="1"/>
  <c r="AM550" i="1"/>
  <c r="AL550" i="1"/>
  <c r="AK550" i="1"/>
  <c r="AJ550" i="1"/>
  <c r="AI550" i="1"/>
  <c r="AU549" i="1"/>
  <c r="AT549" i="1"/>
  <c r="AS549" i="1"/>
  <c r="AR549" i="1"/>
  <c r="AQ549" i="1"/>
  <c r="AP549" i="1"/>
  <c r="AO549" i="1"/>
  <c r="AN549" i="1"/>
  <c r="AM549" i="1"/>
  <c r="AL549" i="1"/>
  <c r="AK549" i="1"/>
  <c r="AJ549" i="1"/>
  <c r="AI549" i="1"/>
  <c r="AU548" i="1"/>
  <c r="AT548" i="1"/>
  <c r="AS548" i="1"/>
  <c r="AR548" i="1"/>
  <c r="AQ548" i="1"/>
  <c r="AP548" i="1"/>
  <c r="AO548" i="1"/>
  <c r="AN548" i="1"/>
  <c r="AM548" i="1"/>
  <c r="AL548" i="1"/>
  <c r="AK548" i="1"/>
  <c r="AJ548" i="1"/>
  <c r="AI548" i="1"/>
  <c r="AU547" i="1"/>
  <c r="AT547" i="1"/>
  <c r="AS547" i="1"/>
  <c r="AR547" i="1"/>
  <c r="AQ547" i="1"/>
  <c r="AP547" i="1"/>
  <c r="AO547" i="1"/>
  <c r="AN547" i="1"/>
  <c r="AM547" i="1"/>
  <c r="AL547" i="1"/>
  <c r="AK547" i="1"/>
  <c r="AJ547" i="1"/>
  <c r="AI547" i="1"/>
  <c r="AU546" i="1"/>
  <c r="AT546" i="1"/>
  <c r="AS546" i="1"/>
  <c r="AR546" i="1"/>
  <c r="AQ546" i="1"/>
  <c r="AP546" i="1"/>
  <c r="AO546" i="1"/>
  <c r="AN546" i="1"/>
  <c r="AM546" i="1"/>
  <c r="AL546" i="1"/>
  <c r="AK546" i="1"/>
  <c r="AJ546" i="1"/>
  <c r="AI546" i="1"/>
  <c r="AU545" i="1"/>
  <c r="AT545" i="1"/>
  <c r="AS545" i="1"/>
  <c r="AR545" i="1"/>
  <c r="AQ545" i="1"/>
  <c r="AP545" i="1"/>
  <c r="AO545" i="1"/>
  <c r="AN545" i="1"/>
  <c r="AM545" i="1"/>
  <c r="AL545" i="1"/>
  <c r="AK545" i="1"/>
  <c r="AJ545" i="1"/>
  <c r="AI545" i="1"/>
  <c r="AU544" i="1"/>
  <c r="AT544" i="1"/>
  <c r="AS544" i="1"/>
  <c r="AR544" i="1"/>
  <c r="AQ544" i="1"/>
  <c r="AP544" i="1"/>
  <c r="AO544" i="1"/>
  <c r="AN544" i="1"/>
  <c r="AM544" i="1"/>
  <c r="AL544" i="1"/>
  <c r="AK544" i="1"/>
  <c r="AJ544" i="1"/>
  <c r="AI544" i="1"/>
  <c r="AU543" i="1"/>
  <c r="AT543" i="1"/>
  <c r="AS543" i="1"/>
  <c r="AR543" i="1"/>
  <c r="AQ543" i="1"/>
  <c r="AP543" i="1"/>
  <c r="AO543" i="1"/>
  <c r="AN543" i="1"/>
  <c r="AM543" i="1"/>
  <c r="AL543" i="1"/>
  <c r="AK543" i="1"/>
  <c r="AJ543" i="1"/>
  <c r="AI543" i="1"/>
  <c r="AU542" i="1"/>
  <c r="AT542" i="1"/>
  <c r="AS542" i="1"/>
  <c r="AR542" i="1"/>
  <c r="AQ542" i="1"/>
  <c r="AP542" i="1"/>
  <c r="AO542" i="1"/>
  <c r="AN542" i="1"/>
  <c r="AM542" i="1"/>
  <c r="AL542" i="1"/>
  <c r="AK542" i="1"/>
  <c r="AJ542" i="1"/>
  <c r="AI542" i="1"/>
  <c r="AU541" i="1"/>
  <c r="AT541" i="1"/>
  <c r="AS541" i="1"/>
  <c r="AR541" i="1"/>
  <c r="AQ541" i="1"/>
  <c r="AP541" i="1"/>
  <c r="AO541" i="1"/>
  <c r="AN541" i="1"/>
  <c r="AM541" i="1"/>
  <c r="AL541" i="1"/>
  <c r="AK541" i="1"/>
  <c r="AJ541" i="1"/>
  <c r="AI541" i="1"/>
  <c r="AU540" i="1"/>
  <c r="AT540" i="1"/>
  <c r="AS540" i="1"/>
  <c r="AR540" i="1"/>
  <c r="AQ540" i="1"/>
  <c r="AP540" i="1"/>
  <c r="AO540" i="1"/>
  <c r="AN540" i="1"/>
  <c r="AM540" i="1"/>
  <c r="AL540" i="1"/>
  <c r="AK540" i="1"/>
  <c r="AJ540" i="1"/>
  <c r="AI540" i="1"/>
  <c r="AU539" i="1"/>
  <c r="AT539" i="1"/>
  <c r="AS539" i="1"/>
  <c r="AR539" i="1"/>
  <c r="AQ539" i="1"/>
  <c r="AP539" i="1"/>
  <c r="AO539" i="1"/>
  <c r="AN539" i="1"/>
  <c r="AM539" i="1"/>
  <c r="AL539" i="1"/>
  <c r="AK539" i="1"/>
  <c r="AJ539" i="1"/>
  <c r="AI539" i="1"/>
  <c r="AU538" i="1"/>
  <c r="AT538" i="1"/>
  <c r="AS538" i="1"/>
  <c r="AR538" i="1"/>
  <c r="AQ538" i="1"/>
  <c r="AP538" i="1"/>
  <c r="AO538" i="1"/>
  <c r="AN538" i="1"/>
  <c r="AM538" i="1"/>
  <c r="AL538" i="1"/>
  <c r="AK538" i="1"/>
  <c r="AJ538" i="1"/>
  <c r="AI538" i="1"/>
  <c r="AU537" i="1"/>
  <c r="AT537" i="1"/>
  <c r="AS537" i="1"/>
  <c r="AR537" i="1"/>
  <c r="AQ537" i="1"/>
  <c r="AP537" i="1"/>
  <c r="AO537" i="1"/>
  <c r="AN537" i="1"/>
  <c r="AM537" i="1"/>
  <c r="AL537" i="1"/>
  <c r="AK537" i="1"/>
  <c r="AJ537" i="1"/>
  <c r="AI537" i="1"/>
  <c r="AU536" i="1"/>
  <c r="AT536" i="1"/>
  <c r="AS536" i="1"/>
  <c r="AR536" i="1"/>
  <c r="AQ536" i="1"/>
  <c r="AP536" i="1"/>
  <c r="AO536" i="1"/>
  <c r="AN536" i="1"/>
  <c r="AM536" i="1"/>
  <c r="AL536" i="1"/>
  <c r="AK536" i="1"/>
  <c r="AJ536" i="1"/>
  <c r="AI536" i="1"/>
  <c r="AU535" i="1"/>
  <c r="AT535" i="1"/>
  <c r="AS535" i="1"/>
  <c r="AR535" i="1"/>
  <c r="AQ535" i="1"/>
  <c r="AP535" i="1"/>
  <c r="AO535" i="1"/>
  <c r="AN535" i="1"/>
  <c r="AM535" i="1"/>
  <c r="AL535" i="1"/>
  <c r="AK535" i="1"/>
  <c r="AJ535" i="1"/>
  <c r="AI535" i="1"/>
  <c r="AU534" i="1"/>
  <c r="AT534" i="1"/>
  <c r="AS534" i="1"/>
  <c r="AR534" i="1"/>
  <c r="AQ534" i="1"/>
  <c r="AP534" i="1"/>
  <c r="AO534" i="1"/>
  <c r="AN534" i="1"/>
  <c r="AM534" i="1"/>
  <c r="AL534" i="1"/>
  <c r="AK534" i="1"/>
  <c r="AJ534" i="1"/>
  <c r="AI534" i="1"/>
  <c r="AU533" i="1"/>
  <c r="AT533" i="1"/>
  <c r="AS533" i="1"/>
  <c r="AR533" i="1"/>
  <c r="AQ533" i="1"/>
  <c r="AP533" i="1"/>
  <c r="AO533" i="1"/>
  <c r="AN533" i="1"/>
  <c r="AM533" i="1"/>
  <c r="AL533" i="1"/>
  <c r="AK533" i="1"/>
  <c r="AJ533" i="1"/>
  <c r="AI533" i="1"/>
  <c r="AU532" i="1"/>
  <c r="AT532" i="1"/>
  <c r="AS532" i="1"/>
  <c r="AR532" i="1"/>
  <c r="AQ532" i="1"/>
  <c r="AP532" i="1"/>
  <c r="AO532" i="1"/>
  <c r="AN532" i="1"/>
  <c r="AM532" i="1"/>
  <c r="AL532" i="1"/>
  <c r="AK532" i="1"/>
  <c r="AJ532" i="1"/>
  <c r="AI532" i="1"/>
  <c r="AU531" i="1"/>
  <c r="AT531" i="1"/>
  <c r="AS531" i="1"/>
  <c r="AR531" i="1"/>
  <c r="AQ531" i="1"/>
  <c r="AP531" i="1"/>
  <c r="AO531" i="1"/>
  <c r="AN531" i="1"/>
  <c r="AM531" i="1"/>
  <c r="AL531" i="1"/>
  <c r="AK531" i="1"/>
  <c r="AJ531" i="1"/>
  <c r="AI531" i="1"/>
  <c r="AU530" i="1"/>
  <c r="AT530" i="1"/>
  <c r="AS530" i="1"/>
  <c r="AR530" i="1"/>
  <c r="AQ530" i="1"/>
  <c r="AP530" i="1"/>
  <c r="AO530" i="1"/>
  <c r="AN530" i="1"/>
  <c r="AM530" i="1"/>
  <c r="AL530" i="1"/>
  <c r="AK530" i="1"/>
  <c r="AJ530" i="1"/>
  <c r="AI530" i="1"/>
  <c r="AU529" i="1"/>
  <c r="AT529" i="1"/>
  <c r="AS529" i="1"/>
  <c r="AR529" i="1"/>
  <c r="AQ529" i="1"/>
  <c r="AP529" i="1"/>
  <c r="AO529" i="1"/>
  <c r="AN529" i="1"/>
  <c r="AM529" i="1"/>
  <c r="AL529" i="1"/>
  <c r="AK529" i="1"/>
  <c r="AJ529" i="1"/>
  <c r="AI529" i="1"/>
  <c r="AU528" i="1"/>
  <c r="AT528" i="1"/>
  <c r="AS528" i="1"/>
  <c r="AR528" i="1"/>
  <c r="AQ528" i="1"/>
  <c r="AP528" i="1"/>
  <c r="AO528" i="1"/>
  <c r="AN528" i="1"/>
  <c r="AM528" i="1"/>
  <c r="AL528" i="1"/>
  <c r="AK528" i="1"/>
  <c r="AJ528" i="1"/>
  <c r="AI528" i="1"/>
  <c r="AU527" i="1"/>
  <c r="AT527" i="1"/>
  <c r="AS527" i="1"/>
  <c r="AR527" i="1"/>
  <c r="AQ527" i="1"/>
  <c r="AP527" i="1"/>
  <c r="AO527" i="1"/>
  <c r="AN527" i="1"/>
  <c r="AM527" i="1"/>
  <c r="AL527" i="1"/>
  <c r="AK527" i="1"/>
  <c r="AJ527" i="1"/>
  <c r="AI527" i="1"/>
  <c r="AU526" i="1"/>
  <c r="AT526" i="1"/>
  <c r="AS526" i="1"/>
  <c r="AR526" i="1"/>
  <c r="AQ526" i="1"/>
  <c r="AP526" i="1"/>
  <c r="AO526" i="1"/>
  <c r="AN526" i="1"/>
  <c r="AM526" i="1"/>
  <c r="AL526" i="1"/>
  <c r="AK526" i="1"/>
  <c r="AJ526" i="1"/>
  <c r="AI526" i="1"/>
  <c r="AU525" i="1"/>
  <c r="AT525" i="1"/>
  <c r="AS525" i="1"/>
  <c r="AR525" i="1"/>
  <c r="AQ525" i="1"/>
  <c r="AP525" i="1"/>
  <c r="AO525" i="1"/>
  <c r="AN525" i="1"/>
  <c r="AM525" i="1"/>
  <c r="AL525" i="1"/>
  <c r="AK525" i="1"/>
  <c r="AJ525" i="1"/>
  <c r="AI525" i="1"/>
  <c r="AU524" i="1"/>
  <c r="AT524" i="1"/>
  <c r="AS524" i="1"/>
  <c r="AR524" i="1"/>
  <c r="AQ524" i="1"/>
  <c r="AP524" i="1"/>
  <c r="AO524" i="1"/>
  <c r="AN524" i="1"/>
  <c r="AM524" i="1"/>
  <c r="AL524" i="1"/>
  <c r="AK524" i="1"/>
  <c r="AJ524" i="1"/>
  <c r="AI524" i="1"/>
  <c r="AU523" i="1"/>
  <c r="AT523" i="1"/>
  <c r="AS523" i="1"/>
  <c r="AR523" i="1"/>
  <c r="AQ523" i="1"/>
  <c r="AP523" i="1"/>
  <c r="AO523" i="1"/>
  <c r="AN523" i="1"/>
  <c r="AM523" i="1"/>
  <c r="AL523" i="1"/>
  <c r="AK523" i="1"/>
  <c r="AJ523" i="1"/>
  <c r="AI523" i="1"/>
  <c r="AU522" i="1"/>
  <c r="AT522" i="1"/>
  <c r="AS522" i="1"/>
  <c r="AR522" i="1"/>
  <c r="AQ522" i="1"/>
  <c r="AP522" i="1"/>
  <c r="AO522" i="1"/>
  <c r="AN522" i="1"/>
  <c r="AM522" i="1"/>
  <c r="AL522" i="1"/>
  <c r="AK522" i="1"/>
  <c r="AJ522" i="1"/>
  <c r="AI522" i="1"/>
  <c r="AU521" i="1"/>
  <c r="AT521" i="1"/>
  <c r="AS521" i="1"/>
  <c r="AR521" i="1"/>
  <c r="AQ521" i="1"/>
  <c r="AP521" i="1"/>
  <c r="AO521" i="1"/>
  <c r="AN521" i="1"/>
  <c r="AM521" i="1"/>
  <c r="AL521" i="1"/>
  <c r="AK521" i="1"/>
  <c r="AJ521" i="1"/>
  <c r="AI521" i="1"/>
  <c r="AU520" i="1"/>
  <c r="AT520" i="1"/>
  <c r="AS520" i="1"/>
  <c r="AR520" i="1"/>
  <c r="AQ520" i="1"/>
  <c r="AP520" i="1"/>
  <c r="AO520" i="1"/>
  <c r="AN520" i="1"/>
  <c r="AM520" i="1"/>
  <c r="AL520" i="1"/>
  <c r="AK520" i="1"/>
  <c r="AJ520" i="1"/>
  <c r="AI520" i="1"/>
  <c r="AU519" i="1"/>
  <c r="AT519" i="1"/>
  <c r="AS519" i="1"/>
  <c r="AR519" i="1"/>
  <c r="AQ519" i="1"/>
  <c r="AP519" i="1"/>
  <c r="AO519" i="1"/>
  <c r="AN519" i="1"/>
  <c r="AM519" i="1"/>
  <c r="AL519" i="1"/>
  <c r="AK519" i="1"/>
  <c r="AJ519" i="1"/>
  <c r="AI519" i="1"/>
  <c r="AU518" i="1"/>
  <c r="AT518" i="1"/>
  <c r="AS518" i="1"/>
  <c r="AR518" i="1"/>
  <c r="AQ518" i="1"/>
  <c r="AP518" i="1"/>
  <c r="AO518" i="1"/>
  <c r="AN518" i="1"/>
  <c r="AM518" i="1"/>
  <c r="AL518" i="1"/>
  <c r="AK518" i="1"/>
  <c r="AJ518" i="1"/>
  <c r="AI518" i="1"/>
  <c r="AU517" i="1"/>
  <c r="AT517" i="1"/>
  <c r="AS517" i="1"/>
  <c r="AR517" i="1"/>
  <c r="AQ517" i="1"/>
  <c r="AP517" i="1"/>
  <c r="AO517" i="1"/>
  <c r="AN517" i="1"/>
  <c r="AM517" i="1"/>
  <c r="AL517" i="1"/>
  <c r="AK517" i="1"/>
  <c r="AJ517" i="1"/>
  <c r="AI517" i="1"/>
  <c r="AU516" i="1"/>
  <c r="AT516" i="1"/>
  <c r="AS516" i="1"/>
  <c r="AR516" i="1"/>
  <c r="AQ516" i="1"/>
  <c r="AP516" i="1"/>
  <c r="AO516" i="1"/>
  <c r="AN516" i="1"/>
  <c r="AM516" i="1"/>
  <c r="AL516" i="1"/>
  <c r="AK516" i="1"/>
  <c r="AJ516" i="1"/>
  <c r="AI516" i="1"/>
  <c r="AU515" i="1"/>
  <c r="AT515" i="1"/>
  <c r="AS515" i="1"/>
  <c r="AR515" i="1"/>
  <c r="AQ515" i="1"/>
  <c r="AP515" i="1"/>
  <c r="AO515" i="1"/>
  <c r="AN515" i="1"/>
  <c r="AM515" i="1"/>
  <c r="AL515" i="1"/>
  <c r="AK515" i="1"/>
  <c r="AJ515" i="1"/>
  <c r="AI515" i="1"/>
  <c r="AU514" i="1"/>
  <c r="AT514" i="1"/>
  <c r="AS514" i="1"/>
  <c r="AR514" i="1"/>
  <c r="AQ514" i="1"/>
  <c r="AP514" i="1"/>
  <c r="AO514" i="1"/>
  <c r="AN514" i="1"/>
  <c r="AM514" i="1"/>
  <c r="AL514" i="1"/>
  <c r="AK514" i="1"/>
  <c r="AJ514" i="1"/>
  <c r="AI514" i="1"/>
  <c r="AU513" i="1"/>
  <c r="AT513" i="1"/>
  <c r="AS513" i="1"/>
  <c r="AR513" i="1"/>
  <c r="AQ513" i="1"/>
  <c r="AP513" i="1"/>
  <c r="AO513" i="1"/>
  <c r="AN513" i="1"/>
  <c r="AM513" i="1"/>
  <c r="AL513" i="1"/>
  <c r="AK513" i="1"/>
  <c r="AJ513" i="1"/>
  <c r="AI513" i="1"/>
  <c r="AU512" i="1"/>
  <c r="AT512" i="1"/>
  <c r="AS512" i="1"/>
  <c r="AR512" i="1"/>
  <c r="AQ512" i="1"/>
  <c r="AP512" i="1"/>
  <c r="AO512" i="1"/>
  <c r="AN512" i="1"/>
  <c r="AM512" i="1"/>
  <c r="AL512" i="1"/>
  <c r="AK512" i="1"/>
  <c r="AJ512" i="1"/>
  <c r="AI512" i="1"/>
  <c r="AU511" i="1"/>
  <c r="AT511" i="1"/>
  <c r="AS511" i="1"/>
  <c r="AR511" i="1"/>
  <c r="AQ511" i="1"/>
  <c r="AP511" i="1"/>
  <c r="AO511" i="1"/>
  <c r="AN511" i="1"/>
  <c r="AM511" i="1"/>
  <c r="AL511" i="1"/>
  <c r="AK511" i="1"/>
  <c r="AJ511" i="1"/>
  <c r="AI511" i="1"/>
  <c r="AU510" i="1"/>
  <c r="AT510" i="1"/>
  <c r="AS510" i="1"/>
  <c r="AR510" i="1"/>
  <c r="AQ510" i="1"/>
  <c r="AP510" i="1"/>
  <c r="AO510" i="1"/>
  <c r="AN510" i="1"/>
  <c r="AM510" i="1"/>
  <c r="AL510" i="1"/>
  <c r="AK510" i="1"/>
  <c r="AJ510" i="1"/>
  <c r="AI510" i="1"/>
  <c r="AU509" i="1"/>
  <c r="AT509" i="1"/>
  <c r="AS509" i="1"/>
  <c r="AR509" i="1"/>
  <c r="AQ509" i="1"/>
  <c r="AP509" i="1"/>
  <c r="AO509" i="1"/>
  <c r="AN509" i="1"/>
  <c r="AM509" i="1"/>
  <c r="AL509" i="1"/>
  <c r="AK509" i="1"/>
  <c r="AJ509" i="1"/>
  <c r="AI509" i="1"/>
  <c r="AU508" i="1"/>
  <c r="AT508" i="1"/>
  <c r="AS508" i="1"/>
  <c r="AR508" i="1"/>
  <c r="AQ508" i="1"/>
  <c r="AP508" i="1"/>
  <c r="AO508" i="1"/>
  <c r="AN508" i="1"/>
  <c r="AM508" i="1"/>
  <c r="AL508" i="1"/>
  <c r="AK508" i="1"/>
  <c r="AJ508" i="1"/>
  <c r="AI508" i="1"/>
  <c r="AU507" i="1"/>
  <c r="AT507" i="1"/>
  <c r="AS507" i="1"/>
  <c r="AR507" i="1"/>
  <c r="AQ507" i="1"/>
  <c r="AP507" i="1"/>
  <c r="AO507" i="1"/>
  <c r="AN507" i="1"/>
  <c r="AM507" i="1"/>
  <c r="AL507" i="1"/>
  <c r="AK507" i="1"/>
  <c r="AJ507" i="1"/>
  <c r="AI507" i="1"/>
  <c r="AU506" i="1"/>
  <c r="AT506" i="1"/>
  <c r="AS506" i="1"/>
  <c r="AR506" i="1"/>
  <c r="AQ506" i="1"/>
  <c r="AP506" i="1"/>
  <c r="AO506" i="1"/>
  <c r="AN506" i="1"/>
  <c r="AM506" i="1"/>
  <c r="AL506" i="1"/>
  <c r="AK506" i="1"/>
  <c r="AJ506" i="1"/>
  <c r="AI506" i="1"/>
  <c r="AU505" i="1"/>
  <c r="AT505" i="1"/>
  <c r="AS505" i="1"/>
  <c r="AR505" i="1"/>
  <c r="AQ505" i="1"/>
  <c r="AP505" i="1"/>
  <c r="AO505" i="1"/>
  <c r="AN505" i="1"/>
  <c r="AM505" i="1"/>
  <c r="AL505" i="1"/>
  <c r="AK505" i="1"/>
  <c r="AJ505" i="1"/>
  <c r="AI505" i="1"/>
  <c r="AU504" i="1"/>
  <c r="AT504" i="1"/>
  <c r="AS504" i="1"/>
  <c r="AR504" i="1"/>
  <c r="AQ504" i="1"/>
  <c r="AP504" i="1"/>
  <c r="AO504" i="1"/>
  <c r="AN504" i="1"/>
  <c r="AM504" i="1"/>
  <c r="AL504" i="1"/>
  <c r="AK504" i="1"/>
  <c r="AJ504" i="1"/>
  <c r="AI504" i="1"/>
  <c r="AU503" i="1"/>
  <c r="AT503" i="1"/>
  <c r="AS503" i="1"/>
  <c r="AR503" i="1"/>
  <c r="AQ503" i="1"/>
  <c r="AP503" i="1"/>
  <c r="AO503" i="1"/>
  <c r="AN503" i="1"/>
  <c r="AM503" i="1"/>
  <c r="AL503" i="1"/>
  <c r="AK503" i="1"/>
  <c r="AJ503" i="1"/>
  <c r="AI503" i="1"/>
  <c r="AU502" i="1"/>
  <c r="AT502" i="1"/>
  <c r="AS502" i="1"/>
  <c r="AR502" i="1"/>
  <c r="AQ502" i="1"/>
  <c r="AP502" i="1"/>
  <c r="AO502" i="1"/>
  <c r="AN502" i="1"/>
  <c r="AM502" i="1"/>
  <c r="AL502" i="1"/>
  <c r="AK502" i="1"/>
  <c r="AJ502" i="1"/>
  <c r="AI502" i="1"/>
  <c r="AU501" i="1"/>
  <c r="AT501" i="1"/>
  <c r="AS501" i="1"/>
  <c r="AR501" i="1"/>
  <c r="AQ501" i="1"/>
  <c r="AP501" i="1"/>
  <c r="AO501" i="1"/>
  <c r="AN501" i="1"/>
  <c r="AM501" i="1"/>
  <c r="AL501" i="1"/>
  <c r="AK501" i="1"/>
  <c r="AJ501" i="1"/>
  <c r="AI501" i="1"/>
  <c r="AU500" i="1"/>
  <c r="AT500" i="1"/>
  <c r="AS500" i="1"/>
  <c r="AR500" i="1"/>
  <c r="AQ500" i="1"/>
  <c r="AP500" i="1"/>
  <c r="AO500" i="1"/>
  <c r="AN500" i="1"/>
  <c r="AM500" i="1"/>
  <c r="AL500" i="1"/>
  <c r="AK500" i="1"/>
  <c r="AJ500" i="1"/>
  <c r="AI500" i="1"/>
  <c r="AU499" i="1"/>
  <c r="AT499" i="1"/>
  <c r="AS499" i="1"/>
  <c r="AR499" i="1"/>
  <c r="AQ499" i="1"/>
  <c r="AP499" i="1"/>
  <c r="AO499" i="1"/>
  <c r="AN499" i="1"/>
  <c r="AM499" i="1"/>
  <c r="AL499" i="1"/>
  <c r="AK499" i="1"/>
  <c r="AJ499" i="1"/>
  <c r="AI499" i="1"/>
  <c r="AU498" i="1"/>
  <c r="AT498" i="1"/>
  <c r="AS498" i="1"/>
  <c r="AR498" i="1"/>
  <c r="AQ498" i="1"/>
  <c r="AP498" i="1"/>
  <c r="AO498" i="1"/>
  <c r="AN498" i="1"/>
  <c r="AM498" i="1"/>
  <c r="AL498" i="1"/>
  <c r="AK498" i="1"/>
  <c r="AJ498" i="1"/>
  <c r="AI498" i="1"/>
  <c r="AU497" i="1"/>
  <c r="AT497" i="1"/>
  <c r="AS497" i="1"/>
  <c r="AR497" i="1"/>
  <c r="AQ497" i="1"/>
  <c r="AP497" i="1"/>
  <c r="AO497" i="1"/>
  <c r="AN497" i="1"/>
  <c r="AM497" i="1"/>
  <c r="AL497" i="1"/>
  <c r="AK497" i="1"/>
  <c r="AJ497" i="1"/>
  <c r="AI497" i="1"/>
  <c r="AU496" i="1"/>
  <c r="AT496" i="1"/>
  <c r="AS496" i="1"/>
  <c r="AR496" i="1"/>
  <c r="AQ496" i="1"/>
  <c r="AP496" i="1"/>
  <c r="AO496" i="1"/>
  <c r="AN496" i="1"/>
  <c r="AM496" i="1"/>
  <c r="AL496" i="1"/>
  <c r="AK496" i="1"/>
  <c r="AJ496" i="1"/>
  <c r="AI496" i="1"/>
  <c r="AU495" i="1"/>
  <c r="AT495" i="1"/>
  <c r="AS495" i="1"/>
  <c r="AR495" i="1"/>
  <c r="AQ495" i="1"/>
  <c r="AP495" i="1"/>
  <c r="AO495" i="1"/>
  <c r="AN495" i="1"/>
  <c r="AM495" i="1"/>
  <c r="AL495" i="1"/>
  <c r="AK495" i="1"/>
  <c r="AJ495" i="1"/>
  <c r="AI495" i="1"/>
  <c r="AU494" i="1"/>
  <c r="AT494" i="1"/>
  <c r="AS494" i="1"/>
  <c r="AR494" i="1"/>
  <c r="AQ494" i="1"/>
  <c r="AP494" i="1"/>
  <c r="AO494" i="1"/>
  <c r="AN494" i="1"/>
  <c r="AM494" i="1"/>
  <c r="AL494" i="1"/>
  <c r="AK494" i="1"/>
  <c r="AJ494" i="1"/>
  <c r="AI494" i="1"/>
  <c r="AU493" i="1"/>
  <c r="AT493" i="1"/>
  <c r="AS493" i="1"/>
  <c r="AR493" i="1"/>
  <c r="AQ493" i="1"/>
  <c r="AP493" i="1"/>
  <c r="AO493" i="1"/>
  <c r="AN493" i="1"/>
  <c r="AM493" i="1"/>
  <c r="AL493" i="1"/>
  <c r="AK493" i="1"/>
  <c r="AJ493" i="1"/>
  <c r="AI493" i="1"/>
  <c r="AU492" i="1"/>
  <c r="AT492" i="1"/>
  <c r="AS492" i="1"/>
  <c r="AR492" i="1"/>
  <c r="AQ492" i="1"/>
  <c r="AP492" i="1"/>
  <c r="AO492" i="1"/>
  <c r="AN492" i="1"/>
  <c r="AM492" i="1"/>
  <c r="AL492" i="1"/>
  <c r="AK492" i="1"/>
  <c r="AJ492" i="1"/>
  <c r="AI492" i="1"/>
  <c r="AU491" i="1"/>
  <c r="AT491" i="1"/>
  <c r="AS491" i="1"/>
  <c r="AR491" i="1"/>
  <c r="AQ491" i="1"/>
  <c r="AP491" i="1"/>
  <c r="AO491" i="1"/>
  <c r="AN491" i="1"/>
  <c r="AM491" i="1"/>
  <c r="AL491" i="1"/>
  <c r="AK491" i="1"/>
  <c r="AJ491" i="1"/>
  <c r="AI491" i="1"/>
  <c r="AU490" i="1"/>
  <c r="AT490" i="1"/>
  <c r="AS490" i="1"/>
  <c r="AR490" i="1"/>
  <c r="AQ490" i="1"/>
  <c r="AP490" i="1"/>
  <c r="AO490" i="1"/>
  <c r="AN490" i="1"/>
  <c r="AM490" i="1"/>
  <c r="AL490" i="1"/>
  <c r="AK490" i="1"/>
  <c r="AJ490" i="1"/>
  <c r="AI490" i="1"/>
  <c r="AU489" i="1"/>
  <c r="AT489" i="1"/>
  <c r="AS489" i="1"/>
  <c r="AR489" i="1"/>
  <c r="AQ489" i="1"/>
  <c r="AP489" i="1"/>
  <c r="AO489" i="1"/>
  <c r="AN489" i="1"/>
  <c r="AM489" i="1"/>
  <c r="AL489" i="1"/>
  <c r="AK489" i="1"/>
  <c r="AJ489" i="1"/>
  <c r="AI489" i="1"/>
  <c r="AU488" i="1"/>
  <c r="AT488" i="1"/>
  <c r="AS488" i="1"/>
  <c r="AR488" i="1"/>
  <c r="AQ488" i="1"/>
  <c r="AP488" i="1"/>
  <c r="AO488" i="1"/>
  <c r="AN488" i="1"/>
  <c r="AM488" i="1"/>
  <c r="AL488" i="1"/>
  <c r="AK488" i="1"/>
  <c r="AJ488" i="1"/>
  <c r="AI488" i="1"/>
  <c r="AU487" i="1"/>
  <c r="AT487" i="1"/>
  <c r="AS487" i="1"/>
  <c r="AR487" i="1"/>
  <c r="AQ487" i="1"/>
  <c r="AP487" i="1"/>
  <c r="AO487" i="1"/>
  <c r="AN487" i="1"/>
  <c r="AM487" i="1"/>
  <c r="AL487" i="1"/>
  <c r="AK487" i="1"/>
  <c r="AJ487" i="1"/>
  <c r="AI487" i="1"/>
  <c r="AU486" i="1"/>
  <c r="AT486" i="1"/>
  <c r="AS486" i="1"/>
  <c r="AR486" i="1"/>
  <c r="AQ486" i="1"/>
  <c r="AP486" i="1"/>
  <c r="AO486" i="1"/>
  <c r="AN486" i="1"/>
  <c r="AM486" i="1"/>
  <c r="AL486" i="1"/>
  <c r="AK486" i="1"/>
  <c r="AJ486" i="1"/>
  <c r="AI486" i="1"/>
  <c r="AU485" i="1"/>
  <c r="AT485" i="1"/>
  <c r="AS485" i="1"/>
  <c r="AR485" i="1"/>
  <c r="AQ485" i="1"/>
  <c r="AP485" i="1"/>
  <c r="AO485" i="1"/>
  <c r="AN485" i="1"/>
  <c r="AM485" i="1"/>
  <c r="AL485" i="1"/>
  <c r="AK485" i="1"/>
  <c r="AJ485" i="1"/>
  <c r="AI485" i="1"/>
  <c r="AU484" i="1"/>
  <c r="AT484" i="1"/>
  <c r="AS484" i="1"/>
  <c r="AR484" i="1"/>
  <c r="AQ484" i="1"/>
  <c r="AP484" i="1"/>
  <c r="AO484" i="1"/>
  <c r="AN484" i="1"/>
  <c r="AM484" i="1"/>
  <c r="AL484" i="1"/>
  <c r="AK484" i="1"/>
  <c r="AJ484" i="1"/>
  <c r="AI484" i="1"/>
  <c r="AU483" i="1"/>
  <c r="AT483" i="1"/>
  <c r="AS483" i="1"/>
  <c r="AR483" i="1"/>
  <c r="AQ483" i="1"/>
  <c r="AP483" i="1"/>
  <c r="AO483" i="1"/>
  <c r="AN483" i="1"/>
  <c r="AM483" i="1"/>
  <c r="AL483" i="1"/>
  <c r="AK483" i="1"/>
  <c r="AJ483" i="1"/>
  <c r="AI483" i="1"/>
  <c r="AU482" i="1"/>
  <c r="AT482" i="1"/>
  <c r="AS482" i="1"/>
  <c r="AR482" i="1"/>
  <c r="AQ482" i="1"/>
  <c r="AP482" i="1"/>
  <c r="AO482" i="1"/>
  <c r="AN482" i="1"/>
  <c r="AM482" i="1"/>
  <c r="AL482" i="1"/>
  <c r="AK482" i="1"/>
  <c r="AJ482" i="1"/>
  <c r="AI482" i="1"/>
  <c r="AU481" i="1"/>
  <c r="AT481" i="1"/>
  <c r="AS481" i="1"/>
  <c r="AR481" i="1"/>
  <c r="AQ481" i="1"/>
  <c r="AP481" i="1"/>
  <c r="AO481" i="1"/>
  <c r="AN481" i="1"/>
  <c r="AM481" i="1"/>
  <c r="AL481" i="1"/>
  <c r="AK481" i="1"/>
  <c r="AJ481" i="1"/>
  <c r="AI481" i="1"/>
  <c r="AU480" i="1"/>
  <c r="AT480" i="1"/>
  <c r="AS480" i="1"/>
  <c r="AR480" i="1"/>
  <c r="AQ480" i="1"/>
  <c r="AP480" i="1"/>
  <c r="AO480" i="1"/>
  <c r="AN480" i="1"/>
  <c r="AM480" i="1"/>
  <c r="AL480" i="1"/>
  <c r="AK480" i="1"/>
  <c r="AJ480" i="1"/>
  <c r="AI480" i="1"/>
  <c r="AU479" i="1"/>
  <c r="AT479" i="1"/>
  <c r="AS479" i="1"/>
  <c r="AR479" i="1"/>
  <c r="AQ479" i="1"/>
  <c r="AP479" i="1"/>
  <c r="AO479" i="1"/>
  <c r="AN479" i="1"/>
  <c r="AM479" i="1"/>
  <c r="AL479" i="1"/>
  <c r="AK479" i="1"/>
  <c r="AJ479" i="1"/>
  <c r="AI479" i="1"/>
  <c r="AU478" i="1"/>
  <c r="AT478" i="1"/>
  <c r="AS478" i="1"/>
  <c r="AR478" i="1"/>
  <c r="AQ478" i="1"/>
  <c r="AP478" i="1"/>
  <c r="AO478" i="1"/>
  <c r="AN478" i="1"/>
  <c r="AM478" i="1"/>
  <c r="AL478" i="1"/>
  <c r="AK478" i="1"/>
  <c r="AJ478" i="1"/>
  <c r="AI478" i="1"/>
  <c r="AU477" i="1"/>
  <c r="AT477" i="1"/>
  <c r="AS477" i="1"/>
  <c r="AR477" i="1"/>
  <c r="AQ477" i="1"/>
  <c r="AP477" i="1"/>
  <c r="AO477" i="1"/>
  <c r="AN477" i="1"/>
  <c r="AM477" i="1"/>
  <c r="AL477" i="1"/>
  <c r="AK477" i="1"/>
  <c r="AJ477" i="1"/>
  <c r="AI477" i="1"/>
  <c r="AU476" i="1"/>
  <c r="AT476" i="1"/>
  <c r="AS476" i="1"/>
  <c r="AR476" i="1"/>
  <c r="AQ476" i="1"/>
  <c r="AP476" i="1"/>
  <c r="AO476" i="1"/>
  <c r="AN476" i="1"/>
  <c r="AM476" i="1"/>
  <c r="AL476" i="1"/>
  <c r="AK476" i="1"/>
  <c r="AJ476" i="1"/>
  <c r="AI476" i="1"/>
  <c r="AU475" i="1"/>
  <c r="AT475" i="1"/>
  <c r="AS475" i="1"/>
  <c r="AR475" i="1"/>
  <c r="AQ475" i="1"/>
  <c r="AP475" i="1"/>
  <c r="AO475" i="1"/>
  <c r="AN475" i="1"/>
  <c r="AM475" i="1"/>
  <c r="AL475" i="1"/>
  <c r="AK475" i="1"/>
  <c r="AJ475" i="1"/>
  <c r="AI475" i="1"/>
  <c r="AU474" i="1"/>
  <c r="AT474" i="1"/>
  <c r="AS474" i="1"/>
  <c r="AR474" i="1"/>
  <c r="AQ474" i="1"/>
  <c r="AP474" i="1"/>
  <c r="AO474" i="1"/>
  <c r="AN474" i="1"/>
  <c r="AM474" i="1"/>
  <c r="AL474" i="1"/>
  <c r="AK474" i="1"/>
  <c r="AJ474" i="1"/>
  <c r="AI474" i="1"/>
  <c r="AU473" i="1"/>
  <c r="AT473" i="1"/>
  <c r="AS473" i="1"/>
  <c r="AR473" i="1"/>
  <c r="AQ473" i="1"/>
  <c r="AP473" i="1"/>
  <c r="AO473" i="1"/>
  <c r="AN473" i="1"/>
  <c r="AM473" i="1"/>
  <c r="AL473" i="1"/>
  <c r="AK473" i="1"/>
  <c r="AJ473" i="1"/>
  <c r="AI473" i="1"/>
  <c r="AU472" i="1"/>
  <c r="AT472" i="1"/>
  <c r="AS472" i="1"/>
  <c r="AR472" i="1"/>
  <c r="AQ472" i="1"/>
  <c r="AP472" i="1"/>
  <c r="AO472" i="1"/>
  <c r="AN472" i="1"/>
  <c r="AM472" i="1"/>
  <c r="AL472" i="1"/>
  <c r="AK472" i="1"/>
  <c r="AJ472" i="1"/>
  <c r="AI472" i="1"/>
  <c r="AU471" i="1"/>
  <c r="AT471" i="1"/>
  <c r="AS471" i="1"/>
  <c r="AR471" i="1"/>
  <c r="AQ471" i="1"/>
  <c r="AP471" i="1"/>
  <c r="AO471" i="1"/>
  <c r="AN471" i="1"/>
  <c r="AM471" i="1"/>
  <c r="AL471" i="1"/>
  <c r="AK471" i="1"/>
  <c r="AJ471" i="1"/>
  <c r="AI471" i="1"/>
  <c r="AU470" i="1"/>
  <c r="AT470" i="1"/>
  <c r="AS470" i="1"/>
  <c r="AR470" i="1"/>
  <c r="AQ470" i="1"/>
  <c r="AP470" i="1"/>
  <c r="AO470" i="1"/>
  <c r="AN470" i="1"/>
  <c r="AM470" i="1"/>
  <c r="AL470" i="1"/>
  <c r="AK470" i="1"/>
  <c r="AJ470" i="1"/>
  <c r="AI470" i="1"/>
  <c r="AU469" i="1"/>
  <c r="AT469" i="1"/>
  <c r="AS469" i="1"/>
  <c r="AR469" i="1"/>
  <c r="AQ469" i="1"/>
  <c r="AP469" i="1"/>
  <c r="AO469" i="1"/>
  <c r="AN469" i="1"/>
  <c r="AM469" i="1"/>
  <c r="AL469" i="1"/>
  <c r="AK469" i="1"/>
  <c r="AJ469" i="1"/>
  <c r="AI469" i="1"/>
  <c r="AU468" i="1"/>
  <c r="AT468" i="1"/>
  <c r="AS468" i="1"/>
  <c r="AR468" i="1"/>
  <c r="AQ468" i="1"/>
  <c r="AP468" i="1"/>
  <c r="AO468" i="1"/>
  <c r="AN468" i="1"/>
  <c r="AM468" i="1"/>
  <c r="AL468" i="1"/>
  <c r="AK468" i="1"/>
  <c r="AJ468" i="1"/>
  <c r="AI468" i="1"/>
  <c r="AU467" i="1"/>
  <c r="AT467" i="1"/>
  <c r="AS467" i="1"/>
  <c r="AR467" i="1"/>
  <c r="AQ467" i="1"/>
  <c r="AP467" i="1"/>
  <c r="AO467" i="1"/>
  <c r="AN467" i="1"/>
  <c r="AM467" i="1"/>
  <c r="AL467" i="1"/>
  <c r="AK467" i="1"/>
  <c r="AJ467" i="1"/>
  <c r="AI467" i="1"/>
  <c r="AU466" i="1"/>
  <c r="AT466" i="1"/>
  <c r="AS466" i="1"/>
  <c r="AR466" i="1"/>
  <c r="AQ466" i="1"/>
  <c r="AP466" i="1"/>
  <c r="AO466" i="1"/>
  <c r="AN466" i="1"/>
  <c r="AM466" i="1"/>
  <c r="AL466" i="1"/>
  <c r="AK466" i="1"/>
  <c r="AJ466" i="1"/>
  <c r="AI466" i="1"/>
  <c r="AU465" i="1"/>
  <c r="AT465" i="1"/>
  <c r="AS465" i="1"/>
  <c r="AR465" i="1"/>
  <c r="AQ465" i="1"/>
  <c r="AP465" i="1"/>
  <c r="AO465" i="1"/>
  <c r="AN465" i="1"/>
  <c r="AM465" i="1"/>
  <c r="AL465" i="1"/>
  <c r="AK465" i="1"/>
  <c r="AJ465" i="1"/>
  <c r="AI465" i="1"/>
  <c r="AU464" i="1"/>
  <c r="AT464" i="1"/>
  <c r="AS464" i="1"/>
  <c r="AR464" i="1"/>
  <c r="AQ464" i="1"/>
  <c r="AP464" i="1"/>
  <c r="AO464" i="1"/>
  <c r="AN464" i="1"/>
  <c r="AM464" i="1"/>
  <c r="AL464" i="1"/>
  <c r="AK464" i="1"/>
  <c r="AJ464" i="1"/>
  <c r="AI464" i="1"/>
  <c r="AU463" i="1"/>
  <c r="AT463" i="1"/>
  <c r="AS463" i="1"/>
  <c r="AR463" i="1"/>
  <c r="AQ463" i="1"/>
  <c r="AP463" i="1"/>
  <c r="AO463" i="1"/>
  <c r="AN463" i="1"/>
  <c r="AM463" i="1"/>
  <c r="AL463" i="1"/>
  <c r="AK463" i="1"/>
  <c r="AJ463" i="1"/>
  <c r="AI463" i="1"/>
  <c r="AU462" i="1"/>
  <c r="AT462" i="1"/>
  <c r="AS462" i="1"/>
  <c r="AR462" i="1"/>
  <c r="AQ462" i="1"/>
  <c r="AP462" i="1"/>
  <c r="AO462" i="1"/>
  <c r="AN462" i="1"/>
  <c r="AM462" i="1"/>
  <c r="AL462" i="1"/>
  <c r="AK462" i="1"/>
  <c r="AJ462" i="1"/>
  <c r="AI462" i="1"/>
  <c r="AU461" i="1"/>
  <c r="AT461" i="1"/>
  <c r="AS461" i="1"/>
  <c r="AR461" i="1"/>
  <c r="AQ461" i="1"/>
  <c r="AP461" i="1"/>
  <c r="AO461" i="1"/>
  <c r="AN461" i="1"/>
  <c r="AM461" i="1"/>
  <c r="AL461" i="1"/>
  <c r="AK461" i="1"/>
  <c r="AJ461" i="1"/>
  <c r="AI461" i="1"/>
  <c r="AU460" i="1"/>
  <c r="AT460" i="1"/>
  <c r="AS460" i="1"/>
  <c r="AR460" i="1"/>
  <c r="AQ460" i="1"/>
  <c r="AP460" i="1"/>
  <c r="AO460" i="1"/>
  <c r="AN460" i="1"/>
  <c r="AM460" i="1"/>
  <c r="AL460" i="1"/>
  <c r="AK460" i="1"/>
  <c r="AJ460" i="1"/>
  <c r="AI460" i="1"/>
  <c r="AU459" i="1"/>
  <c r="AT459" i="1"/>
  <c r="AS459" i="1"/>
  <c r="AR459" i="1"/>
  <c r="AQ459" i="1"/>
  <c r="AP459" i="1"/>
  <c r="AO459" i="1"/>
  <c r="AN459" i="1"/>
  <c r="AM459" i="1"/>
  <c r="AL459" i="1"/>
  <c r="AK459" i="1"/>
  <c r="AJ459" i="1"/>
  <c r="AI459" i="1"/>
  <c r="AU458" i="1"/>
  <c r="AT458" i="1"/>
  <c r="AS458" i="1"/>
  <c r="AR458" i="1"/>
  <c r="AQ458" i="1"/>
  <c r="AP458" i="1"/>
  <c r="AO458" i="1"/>
  <c r="AN458" i="1"/>
  <c r="AM458" i="1"/>
  <c r="AL458" i="1"/>
  <c r="AK458" i="1"/>
  <c r="AJ458" i="1"/>
  <c r="AI458" i="1"/>
  <c r="AU457" i="1"/>
  <c r="AT457" i="1"/>
  <c r="AS457" i="1"/>
  <c r="AR457" i="1"/>
  <c r="AQ457" i="1"/>
  <c r="AP457" i="1"/>
  <c r="AO457" i="1"/>
  <c r="AN457" i="1"/>
  <c r="AM457" i="1"/>
  <c r="AL457" i="1"/>
  <c r="AK457" i="1"/>
  <c r="AJ457" i="1"/>
  <c r="AI457" i="1"/>
  <c r="AU456" i="1"/>
  <c r="AT456" i="1"/>
  <c r="AS456" i="1"/>
  <c r="AR456" i="1"/>
  <c r="AQ456" i="1"/>
  <c r="AP456" i="1"/>
  <c r="AO456" i="1"/>
  <c r="AN456" i="1"/>
  <c r="AM456" i="1"/>
  <c r="AL456" i="1"/>
  <c r="AK456" i="1"/>
  <c r="AJ456" i="1"/>
  <c r="AI456" i="1"/>
  <c r="AU455" i="1"/>
  <c r="AT455" i="1"/>
  <c r="AS455" i="1"/>
  <c r="AR455" i="1"/>
  <c r="AQ455" i="1"/>
  <c r="AP455" i="1"/>
  <c r="AO455" i="1"/>
  <c r="AN455" i="1"/>
  <c r="AM455" i="1"/>
  <c r="AL455" i="1"/>
  <c r="AK455" i="1"/>
  <c r="AJ455" i="1"/>
  <c r="AI455" i="1"/>
  <c r="AU454" i="1"/>
  <c r="AT454" i="1"/>
  <c r="AS454" i="1"/>
  <c r="AR454" i="1"/>
  <c r="AQ454" i="1"/>
  <c r="AP454" i="1"/>
  <c r="AO454" i="1"/>
  <c r="AN454" i="1"/>
  <c r="AM454" i="1"/>
  <c r="AL454" i="1"/>
  <c r="AK454" i="1"/>
  <c r="AJ454" i="1"/>
  <c r="AI454" i="1"/>
  <c r="AU453" i="1"/>
  <c r="AT453" i="1"/>
  <c r="AS453" i="1"/>
  <c r="AR453" i="1"/>
  <c r="AQ453" i="1"/>
  <c r="AP453" i="1"/>
  <c r="AO453" i="1"/>
  <c r="AN453" i="1"/>
  <c r="AM453" i="1"/>
  <c r="AL453" i="1"/>
  <c r="AK453" i="1"/>
  <c r="AJ453" i="1"/>
  <c r="AI453" i="1"/>
  <c r="AU452" i="1"/>
  <c r="AT452" i="1"/>
  <c r="AS452" i="1"/>
  <c r="AR452" i="1"/>
  <c r="AQ452" i="1"/>
  <c r="AP452" i="1"/>
  <c r="AO452" i="1"/>
  <c r="AN452" i="1"/>
  <c r="AM452" i="1"/>
  <c r="AL452" i="1"/>
  <c r="AK452" i="1"/>
  <c r="AJ452" i="1"/>
  <c r="AI452" i="1"/>
  <c r="AU451" i="1"/>
  <c r="AT451" i="1"/>
  <c r="AS451" i="1"/>
  <c r="AR451" i="1"/>
  <c r="AQ451" i="1"/>
  <c r="AP451" i="1"/>
  <c r="AO451" i="1"/>
  <c r="AN451" i="1"/>
  <c r="AM451" i="1"/>
  <c r="AL451" i="1"/>
  <c r="AK451" i="1"/>
  <c r="AJ451" i="1"/>
  <c r="AI451" i="1"/>
  <c r="AU450" i="1"/>
  <c r="AT450" i="1"/>
  <c r="AS450" i="1"/>
  <c r="AR450" i="1"/>
  <c r="AQ450" i="1"/>
  <c r="AP450" i="1"/>
  <c r="AO450" i="1"/>
  <c r="AN450" i="1"/>
  <c r="AM450" i="1"/>
  <c r="AL450" i="1"/>
  <c r="AK450" i="1"/>
  <c r="AJ450" i="1"/>
  <c r="AI450" i="1"/>
  <c r="AU449" i="1"/>
  <c r="AT449" i="1"/>
  <c r="AS449" i="1"/>
  <c r="AR449" i="1"/>
  <c r="AQ449" i="1"/>
  <c r="AP449" i="1"/>
  <c r="AO449" i="1"/>
  <c r="AN449" i="1"/>
  <c r="AM449" i="1"/>
  <c r="AL449" i="1"/>
  <c r="AK449" i="1"/>
  <c r="AJ449" i="1"/>
  <c r="AI449" i="1"/>
  <c r="AU448" i="1"/>
  <c r="AT448" i="1"/>
  <c r="AS448" i="1"/>
  <c r="AR448" i="1"/>
  <c r="AQ448" i="1"/>
  <c r="AP448" i="1"/>
  <c r="AO448" i="1"/>
  <c r="AN448" i="1"/>
  <c r="AM448" i="1"/>
  <c r="AL448" i="1"/>
  <c r="AK448" i="1"/>
  <c r="AJ448" i="1"/>
  <c r="AI448" i="1"/>
  <c r="AU447" i="1"/>
  <c r="AT447" i="1"/>
  <c r="AS447" i="1"/>
  <c r="AR447" i="1"/>
  <c r="AQ447" i="1"/>
  <c r="AP447" i="1"/>
  <c r="AO447" i="1"/>
  <c r="AN447" i="1"/>
  <c r="AM447" i="1"/>
  <c r="AL447" i="1"/>
  <c r="AK447" i="1"/>
  <c r="AJ447" i="1"/>
  <c r="AI447" i="1"/>
  <c r="AU446" i="1"/>
  <c r="AT446" i="1"/>
  <c r="AS446" i="1"/>
  <c r="AR446" i="1"/>
  <c r="AQ446" i="1"/>
  <c r="AP446" i="1"/>
  <c r="AO446" i="1"/>
  <c r="AN446" i="1"/>
  <c r="AM446" i="1"/>
  <c r="AL446" i="1"/>
  <c r="AK446" i="1"/>
  <c r="AJ446" i="1"/>
  <c r="AI446" i="1"/>
  <c r="AU445" i="1"/>
  <c r="AT445" i="1"/>
  <c r="AS445" i="1"/>
  <c r="AR445" i="1"/>
  <c r="AQ445" i="1"/>
  <c r="AP445" i="1"/>
  <c r="AO445" i="1"/>
  <c r="AN445" i="1"/>
  <c r="AM445" i="1"/>
  <c r="AL445" i="1"/>
  <c r="AK445" i="1"/>
  <c r="AJ445" i="1"/>
  <c r="AI445" i="1"/>
  <c r="AU444" i="1"/>
  <c r="AT444" i="1"/>
  <c r="AS444" i="1"/>
  <c r="AR444" i="1"/>
  <c r="AQ444" i="1"/>
  <c r="AP444" i="1"/>
  <c r="AO444" i="1"/>
  <c r="AN444" i="1"/>
  <c r="AM444" i="1"/>
  <c r="AL444" i="1"/>
  <c r="AK444" i="1"/>
  <c r="AJ444" i="1"/>
  <c r="AI444" i="1"/>
  <c r="AU443" i="1"/>
  <c r="AT443" i="1"/>
  <c r="AS443" i="1"/>
  <c r="AR443" i="1"/>
  <c r="AQ443" i="1"/>
  <c r="AP443" i="1"/>
  <c r="AO443" i="1"/>
  <c r="AN443" i="1"/>
  <c r="AM443" i="1"/>
  <c r="AL443" i="1"/>
  <c r="AK443" i="1"/>
  <c r="AJ443" i="1"/>
  <c r="AI443" i="1"/>
  <c r="AU442" i="1"/>
  <c r="AT442" i="1"/>
  <c r="AS442" i="1"/>
  <c r="AR442" i="1"/>
  <c r="AQ442" i="1"/>
  <c r="AP442" i="1"/>
  <c r="AO442" i="1"/>
  <c r="AN442" i="1"/>
  <c r="AM442" i="1"/>
  <c r="AL442" i="1"/>
  <c r="AK442" i="1"/>
  <c r="AJ442" i="1"/>
  <c r="AI442" i="1"/>
  <c r="AU441" i="1"/>
  <c r="AT441" i="1"/>
  <c r="AS441" i="1"/>
  <c r="AR441" i="1"/>
  <c r="AQ441" i="1"/>
  <c r="AP441" i="1"/>
  <c r="AO441" i="1"/>
  <c r="AN441" i="1"/>
  <c r="AM441" i="1"/>
  <c r="AL441" i="1"/>
  <c r="AK441" i="1"/>
  <c r="AJ441" i="1"/>
  <c r="AI441" i="1"/>
  <c r="AU440" i="1"/>
  <c r="AT440" i="1"/>
  <c r="AS440" i="1"/>
  <c r="AR440" i="1"/>
  <c r="AQ440" i="1"/>
  <c r="AP440" i="1"/>
  <c r="AO440" i="1"/>
  <c r="AN440" i="1"/>
  <c r="AM440" i="1"/>
  <c r="AL440" i="1"/>
  <c r="AK440" i="1"/>
  <c r="AJ440" i="1"/>
  <c r="AI440" i="1"/>
  <c r="AU439" i="1"/>
  <c r="AT439" i="1"/>
  <c r="AS439" i="1"/>
  <c r="AR439" i="1"/>
  <c r="AQ439" i="1"/>
  <c r="AP439" i="1"/>
  <c r="AO439" i="1"/>
  <c r="AN439" i="1"/>
  <c r="AM439" i="1"/>
  <c r="AL439" i="1"/>
  <c r="AK439" i="1"/>
  <c r="AJ439" i="1"/>
  <c r="AI439" i="1"/>
  <c r="AU438" i="1"/>
  <c r="AT438" i="1"/>
  <c r="AS438" i="1"/>
  <c r="AR438" i="1"/>
  <c r="AQ438" i="1"/>
  <c r="AP438" i="1"/>
  <c r="AO438" i="1"/>
  <c r="AN438" i="1"/>
  <c r="AM438" i="1"/>
  <c r="AL438" i="1"/>
  <c r="AK438" i="1"/>
  <c r="AJ438" i="1"/>
  <c r="AI438" i="1"/>
  <c r="AU437" i="1"/>
  <c r="AT437" i="1"/>
  <c r="AS437" i="1"/>
  <c r="AR437" i="1"/>
  <c r="AQ437" i="1"/>
  <c r="AP437" i="1"/>
  <c r="AO437" i="1"/>
  <c r="AN437" i="1"/>
  <c r="AM437" i="1"/>
  <c r="AL437" i="1"/>
  <c r="AK437" i="1"/>
  <c r="AJ437" i="1"/>
  <c r="AI437" i="1"/>
  <c r="AU436" i="1"/>
  <c r="AT436" i="1"/>
  <c r="AS436" i="1"/>
  <c r="AR436" i="1"/>
  <c r="AQ436" i="1"/>
  <c r="AP436" i="1"/>
  <c r="AO436" i="1"/>
  <c r="AN436" i="1"/>
  <c r="AM436" i="1"/>
  <c r="AL436" i="1"/>
  <c r="AK436" i="1"/>
  <c r="AJ436" i="1"/>
  <c r="AI436" i="1"/>
  <c r="AU435" i="1"/>
  <c r="AT435" i="1"/>
  <c r="AS435" i="1"/>
  <c r="AR435" i="1"/>
  <c r="AQ435" i="1"/>
  <c r="AP435" i="1"/>
  <c r="AO435" i="1"/>
  <c r="AN435" i="1"/>
  <c r="AM435" i="1"/>
  <c r="AL435" i="1"/>
  <c r="AK435" i="1"/>
  <c r="AJ435" i="1"/>
  <c r="AI435" i="1"/>
  <c r="AU434" i="1"/>
  <c r="AT434" i="1"/>
  <c r="AS434" i="1"/>
  <c r="AR434" i="1"/>
  <c r="AQ434" i="1"/>
  <c r="AP434" i="1"/>
  <c r="AO434" i="1"/>
  <c r="AN434" i="1"/>
  <c r="AM434" i="1"/>
  <c r="AL434" i="1"/>
  <c r="AK434" i="1"/>
  <c r="AJ434" i="1"/>
  <c r="AI434" i="1"/>
  <c r="AU433" i="1"/>
  <c r="AT433" i="1"/>
  <c r="AS433" i="1"/>
  <c r="AR433" i="1"/>
  <c r="AQ433" i="1"/>
  <c r="AP433" i="1"/>
  <c r="AO433" i="1"/>
  <c r="AN433" i="1"/>
  <c r="AM433" i="1"/>
  <c r="AL433" i="1"/>
  <c r="AK433" i="1"/>
  <c r="AJ433" i="1"/>
  <c r="AI433" i="1"/>
  <c r="AU432" i="1"/>
  <c r="AT432" i="1"/>
  <c r="AS432" i="1"/>
  <c r="AR432" i="1"/>
  <c r="AQ432" i="1"/>
  <c r="AP432" i="1"/>
  <c r="AO432" i="1"/>
  <c r="AN432" i="1"/>
  <c r="AM432" i="1"/>
  <c r="AL432" i="1"/>
  <c r="AK432" i="1"/>
  <c r="AJ432" i="1"/>
  <c r="AI432" i="1"/>
  <c r="AU431" i="1"/>
  <c r="AT431" i="1"/>
  <c r="AS431" i="1"/>
  <c r="AR431" i="1"/>
  <c r="AQ431" i="1"/>
  <c r="AP431" i="1"/>
  <c r="AO431" i="1"/>
  <c r="AN431" i="1"/>
  <c r="AM431" i="1"/>
  <c r="AL431" i="1"/>
  <c r="AK431" i="1"/>
  <c r="AJ431" i="1"/>
  <c r="AI431" i="1"/>
  <c r="AU430" i="1"/>
  <c r="AT430" i="1"/>
  <c r="AS430" i="1"/>
  <c r="AR430" i="1"/>
  <c r="AQ430" i="1"/>
  <c r="AP430" i="1"/>
  <c r="AO430" i="1"/>
  <c r="AN430" i="1"/>
  <c r="AM430" i="1"/>
  <c r="AL430" i="1"/>
  <c r="AK430" i="1"/>
  <c r="AJ430" i="1"/>
  <c r="AI430" i="1"/>
  <c r="AU429" i="1"/>
  <c r="AT429" i="1"/>
  <c r="AS429" i="1"/>
  <c r="AR429" i="1"/>
  <c r="AQ429" i="1"/>
  <c r="AP429" i="1"/>
  <c r="AO429" i="1"/>
  <c r="AN429" i="1"/>
  <c r="AM429" i="1"/>
  <c r="AL429" i="1"/>
  <c r="AK429" i="1"/>
  <c r="AJ429" i="1"/>
  <c r="AI429" i="1"/>
  <c r="AU428" i="1"/>
  <c r="AT428" i="1"/>
  <c r="AS428" i="1"/>
  <c r="AR428" i="1"/>
  <c r="AQ428" i="1"/>
  <c r="AP428" i="1"/>
  <c r="AO428" i="1"/>
  <c r="AN428" i="1"/>
  <c r="AM428" i="1"/>
  <c r="AL428" i="1"/>
  <c r="AK428" i="1"/>
  <c r="AJ428" i="1"/>
  <c r="AI428" i="1"/>
  <c r="AU427" i="1"/>
  <c r="AT427" i="1"/>
  <c r="AS427" i="1"/>
  <c r="AR427" i="1"/>
  <c r="AQ427" i="1"/>
  <c r="AP427" i="1"/>
  <c r="AO427" i="1"/>
  <c r="AN427" i="1"/>
  <c r="AM427" i="1"/>
  <c r="AL427" i="1"/>
  <c r="AK427" i="1"/>
  <c r="AJ427" i="1"/>
  <c r="AI427" i="1"/>
  <c r="AU426" i="1"/>
  <c r="AT426" i="1"/>
  <c r="AS426" i="1"/>
  <c r="AR426" i="1"/>
  <c r="AQ426" i="1"/>
  <c r="AP426" i="1"/>
  <c r="AO426" i="1"/>
  <c r="AN426" i="1"/>
  <c r="AM426" i="1"/>
  <c r="AL426" i="1"/>
  <c r="AK426" i="1"/>
  <c r="AJ426" i="1"/>
  <c r="AI426" i="1"/>
  <c r="AU425" i="1"/>
  <c r="AT425" i="1"/>
  <c r="AS425" i="1"/>
  <c r="AR425" i="1"/>
  <c r="AQ425" i="1"/>
  <c r="AP425" i="1"/>
  <c r="AO425" i="1"/>
  <c r="AN425" i="1"/>
  <c r="AM425" i="1"/>
  <c r="AL425" i="1"/>
  <c r="AK425" i="1"/>
  <c r="AJ425" i="1"/>
  <c r="AI425" i="1"/>
  <c r="AU424" i="1"/>
  <c r="AT424" i="1"/>
  <c r="AS424" i="1"/>
  <c r="AR424" i="1"/>
  <c r="AQ424" i="1"/>
  <c r="AP424" i="1"/>
  <c r="AO424" i="1"/>
  <c r="AN424" i="1"/>
  <c r="AM424" i="1"/>
  <c r="AL424" i="1"/>
  <c r="AK424" i="1"/>
  <c r="AJ424" i="1"/>
  <c r="AI424" i="1"/>
  <c r="AU423" i="1"/>
  <c r="AT423" i="1"/>
  <c r="AS423" i="1"/>
  <c r="AR423" i="1"/>
  <c r="AQ423" i="1"/>
  <c r="AP423" i="1"/>
  <c r="AO423" i="1"/>
  <c r="AN423" i="1"/>
  <c r="AM423" i="1"/>
  <c r="AL423" i="1"/>
  <c r="AK423" i="1"/>
  <c r="AJ423" i="1"/>
  <c r="AI423" i="1"/>
  <c r="AU422" i="1"/>
  <c r="AT422" i="1"/>
  <c r="AS422" i="1"/>
  <c r="AR422" i="1"/>
  <c r="AQ422" i="1"/>
  <c r="AP422" i="1"/>
  <c r="AO422" i="1"/>
  <c r="AN422" i="1"/>
  <c r="AM422" i="1"/>
  <c r="AL422" i="1"/>
  <c r="AK422" i="1"/>
  <c r="AJ422" i="1"/>
  <c r="AI422" i="1"/>
  <c r="AU421" i="1"/>
  <c r="AT421" i="1"/>
  <c r="AS421" i="1"/>
  <c r="AR421" i="1"/>
  <c r="AQ421" i="1"/>
  <c r="AP421" i="1"/>
  <c r="AO421" i="1"/>
  <c r="AN421" i="1"/>
  <c r="AM421" i="1"/>
  <c r="AL421" i="1"/>
  <c r="AK421" i="1"/>
  <c r="AJ421" i="1"/>
  <c r="AI421" i="1"/>
  <c r="AU420" i="1"/>
  <c r="AT420" i="1"/>
  <c r="AS420" i="1"/>
  <c r="AR420" i="1"/>
  <c r="AQ420" i="1"/>
  <c r="AP420" i="1"/>
  <c r="AO420" i="1"/>
  <c r="AN420" i="1"/>
  <c r="AM420" i="1"/>
  <c r="AL420" i="1"/>
  <c r="AK420" i="1"/>
  <c r="AJ420" i="1"/>
  <c r="AI420" i="1"/>
  <c r="AU419" i="1"/>
  <c r="AT419" i="1"/>
  <c r="AS419" i="1"/>
  <c r="AR419" i="1"/>
  <c r="AQ419" i="1"/>
  <c r="AP419" i="1"/>
  <c r="AO419" i="1"/>
  <c r="AN419" i="1"/>
  <c r="AM419" i="1"/>
  <c r="AL419" i="1"/>
  <c r="AK419" i="1"/>
  <c r="AJ419" i="1"/>
  <c r="AI419" i="1"/>
  <c r="AU418" i="1"/>
  <c r="AT418" i="1"/>
  <c r="AS418" i="1"/>
  <c r="AR418" i="1"/>
  <c r="AQ418" i="1"/>
  <c r="AP418" i="1"/>
  <c r="AO418" i="1"/>
  <c r="AN418" i="1"/>
  <c r="AM418" i="1"/>
  <c r="AL418" i="1"/>
  <c r="AK418" i="1"/>
  <c r="AJ418" i="1"/>
  <c r="AI418" i="1"/>
  <c r="AU417" i="1"/>
  <c r="AT417" i="1"/>
  <c r="AS417" i="1"/>
  <c r="AR417" i="1"/>
  <c r="AQ417" i="1"/>
  <c r="AP417" i="1"/>
  <c r="AO417" i="1"/>
  <c r="AN417" i="1"/>
  <c r="AM417" i="1"/>
  <c r="AL417" i="1"/>
  <c r="AK417" i="1"/>
  <c r="AJ417" i="1"/>
  <c r="AI417" i="1"/>
  <c r="AU416" i="1"/>
  <c r="AT416" i="1"/>
  <c r="AS416" i="1"/>
  <c r="AR416" i="1"/>
  <c r="AQ416" i="1"/>
  <c r="AP416" i="1"/>
  <c r="AO416" i="1"/>
  <c r="AN416" i="1"/>
  <c r="AM416" i="1"/>
  <c r="AL416" i="1"/>
  <c r="AK416" i="1"/>
  <c r="AJ416" i="1"/>
  <c r="AI416" i="1"/>
  <c r="AU415" i="1"/>
  <c r="AT415" i="1"/>
  <c r="AS415" i="1"/>
  <c r="AR415" i="1"/>
  <c r="AQ415" i="1"/>
  <c r="AP415" i="1"/>
  <c r="AO415" i="1"/>
  <c r="AN415" i="1"/>
  <c r="AM415" i="1"/>
  <c r="AL415" i="1"/>
  <c r="AK415" i="1"/>
  <c r="AJ415" i="1"/>
  <c r="AI415" i="1"/>
  <c r="AU414" i="1"/>
  <c r="AT414" i="1"/>
  <c r="AS414" i="1"/>
  <c r="AR414" i="1"/>
  <c r="AQ414" i="1"/>
  <c r="AP414" i="1"/>
  <c r="AO414" i="1"/>
  <c r="AN414" i="1"/>
  <c r="AM414" i="1"/>
  <c r="AL414" i="1"/>
  <c r="AK414" i="1"/>
  <c r="AJ414" i="1"/>
  <c r="AI414" i="1"/>
  <c r="AU413" i="1"/>
  <c r="AT413" i="1"/>
  <c r="AS413" i="1"/>
  <c r="AR413" i="1"/>
  <c r="AQ413" i="1"/>
  <c r="AP413" i="1"/>
  <c r="AO413" i="1"/>
  <c r="AN413" i="1"/>
  <c r="AM413" i="1"/>
  <c r="AL413" i="1"/>
  <c r="AK413" i="1"/>
  <c r="AJ413" i="1"/>
  <c r="AI413" i="1"/>
  <c r="AU412" i="1"/>
  <c r="AT412" i="1"/>
  <c r="AS412" i="1"/>
  <c r="AR412" i="1"/>
  <c r="AQ412" i="1"/>
  <c r="AP412" i="1"/>
  <c r="AO412" i="1"/>
  <c r="AN412" i="1"/>
  <c r="AM412" i="1"/>
  <c r="AL412" i="1"/>
  <c r="AK412" i="1"/>
  <c r="AJ412" i="1"/>
  <c r="AI412" i="1"/>
  <c r="AU411" i="1"/>
  <c r="AT411" i="1"/>
  <c r="AS411" i="1"/>
  <c r="AR411" i="1"/>
  <c r="AQ411" i="1"/>
  <c r="AP411" i="1"/>
  <c r="AO411" i="1"/>
  <c r="AN411" i="1"/>
  <c r="AM411" i="1"/>
  <c r="AL411" i="1"/>
  <c r="AK411" i="1"/>
  <c r="AJ411" i="1"/>
  <c r="AI411" i="1"/>
  <c r="AU410" i="1"/>
  <c r="AT410" i="1"/>
  <c r="AS410" i="1"/>
  <c r="AR410" i="1"/>
  <c r="AQ410" i="1"/>
  <c r="AP410" i="1"/>
  <c r="AO410" i="1"/>
  <c r="AN410" i="1"/>
  <c r="AM410" i="1"/>
  <c r="AL410" i="1"/>
  <c r="AK410" i="1"/>
  <c r="AJ410" i="1"/>
  <c r="AI410" i="1"/>
  <c r="AU409" i="1"/>
  <c r="AT409" i="1"/>
  <c r="AS409" i="1"/>
  <c r="AR409" i="1"/>
  <c r="AQ409" i="1"/>
  <c r="AP409" i="1"/>
  <c r="AO409" i="1"/>
  <c r="AN409" i="1"/>
  <c r="AM409" i="1"/>
  <c r="AL409" i="1"/>
  <c r="AK409" i="1"/>
  <c r="AJ409" i="1"/>
  <c r="AI409" i="1"/>
  <c r="AU408" i="1"/>
  <c r="AT408" i="1"/>
  <c r="AS408" i="1"/>
  <c r="AR408" i="1"/>
  <c r="AQ408" i="1"/>
  <c r="AP408" i="1"/>
  <c r="AO408" i="1"/>
  <c r="AN408" i="1"/>
  <c r="AM408" i="1"/>
  <c r="AL408" i="1"/>
  <c r="AK408" i="1"/>
  <c r="AJ408" i="1"/>
  <c r="AI408" i="1"/>
  <c r="AU407" i="1"/>
  <c r="AT407" i="1"/>
  <c r="AS407" i="1"/>
  <c r="AR407" i="1"/>
  <c r="AQ407" i="1"/>
  <c r="AP407" i="1"/>
  <c r="AO407" i="1"/>
  <c r="AN407" i="1"/>
  <c r="AM407" i="1"/>
  <c r="AL407" i="1"/>
  <c r="AK407" i="1"/>
  <c r="AJ407" i="1"/>
  <c r="AI407" i="1"/>
  <c r="AU406" i="1"/>
  <c r="AT406" i="1"/>
  <c r="AS406" i="1"/>
  <c r="AR406" i="1"/>
  <c r="AQ406" i="1"/>
  <c r="AP406" i="1"/>
  <c r="AO406" i="1"/>
  <c r="AN406" i="1"/>
  <c r="AM406" i="1"/>
  <c r="AL406" i="1"/>
  <c r="AK406" i="1"/>
  <c r="AJ406" i="1"/>
  <c r="AI406" i="1"/>
  <c r="AU405" i="1"/>
  <c r="AT405" i="1"/>
  <c r="AS405" i="1"/>
  <c r="AR405" i="1"/>
  <c r="AQ405" i="1"/>
  <c r="AP405" i="1"/>
  <c r="AO405" i="1"/>
  <c r="AN405" i="1"/>
  <c r="AM405" i="1"/>
  <c r="AL405" i="1"/>
  <c r="AK405" i="1"/>
  <c r="AJ405" i="1"/>
  <c r="AI405" i="1"/>
  <c r="AU404" i="1"/>
  <c r="AT404" i="1"/>
  <c r="AS404" i="1"/>
  <c r="AR404" i="1"/>
  <c r="AQ404" i="1"/>
  <c r="AP404" i="1"/>
  <c r="AO404" i="1"/>
  <c r="AN404" i="1"/>
  <c r="AM404" i="1"/>
  <c r="AL404" i="1"/>
  <c r="AK404" i="1"/>
  <c r="AJ404" i="1"/>
  <c r="AI404" i="1"/>
  <c r="AU403" i="1"/>
  <c r="AT403" i="1"/>
  <c r="AS403" i="1"/>
  <c r="AR403" i="1"/>
  <c r="AQ403" i="1"/>
  <c r="AP403" i="1"/>
  <c r="AO403" i="1"/>
  <c r="AN403" i="1"/>
  <c r="AM403" i="1"/>
  <c r="AL403" i="1"/>
  <c r="AK403" i="1"/>
  <c r="AJ403" i="1"/>
  <c r="AI403" i="1"/>
  <c r="AU402" i="1"/>
  <c r="AT402" i="1"/>
  <c r="AS402" i="1"/>
  <c r="AR402" i="1"/>
  <c r="AQ402" i="1"/>
  <c r="AP402" i="1"/>
  <c r="AO402" i="1"/>
  <c r="AN402" i="1"/>
  <c r="AM402" i="1"/>
  <c r="AL402" i="1"/>
  <c r="AK402" i="1"/>
  <c r="AJ402" i="1"/>
  <c r="AI402" i="1"/>
  <c r="AU401" i="1"/>
  <c r="AT401" i="1"/>
  <c r="AS401" i="1"/>
  <c r="AR401" i="1"/>
  <c r="AQ401" i="1"/>
  <c r="AP401" i="1"/>
  <c r="AO401" i="1"/>
  <c r="AN401" i="1"/>
  <c r="AM401" i="1"/>
  <c r="AL401" i="1"/>
  <c r="AK401" i="1"/>
  <c r="AJ401" i="1"/>
  <c r="AI401" i="1"/>
  <c r="AU400" i="1"/>
  <c r="AT400" i="1"/>
  <c r="AS400" i="1"/>
  <c r="AR400" i="1"/>
  <c r="AQ400" i="1"/>
  <c r="AP400" i="1"/>
  <c r="AO400" i="1"/>
  <c r="AN400" i="1"/>
  <c r="AM400" i="1"/>
  <c r="AL400" i="1"/>
  <c r="AK400" i="1"/>
  <c r="AJ400" i="1"/>
  <c r="AI400" i="1"/>
  <c r="AU399" i="1"/>
  <c r="AT399" i="1"/>
  <c r="AS399" i="1"/>
  <c r="AR399" i="1"/>
  <c r="AQ399" i="1"/>
  <c r="AP399" i="1"/>
  <c r="AO399" i="1"/>
  <c r="AN399" i="1"/>
  <c r="AM399" i="1"/>
  <c r="AL399" i="1"/>
  <c r="AK399" i="1"/>
  <c r="AJ399" i="1"/>
  <c r="AI399" i="1"/>
  <c r="AU398" i="1"/>
  <c r="AT398" i="1"/>
  <c r="AS398" i="1"/>
  <c r="AR398" i="1"/>
  <c r="AQ398" i="1"/>
  <c r="AP398" i="1"/>
  <c r="AO398" i="1"/>
  <c r="AN398" i="1"/>
  <c r="AM398" i="1"/>
  <c r="AL398" i="1"/>
  <c r="AK398" i="1"/>
  <c r="AJ398" i="1"/>
  <c r="AI398" i="1"/>
  <c r="AU397" i="1"/>
  <c r="AT397" i="1"/>
  <c r="AS397" i="1"/>
  <c r="AR397" i="1"/>
  <c r="AQ397" i="1"/>
  <c r="AP397" i="1"/>
  <c r="AO397" i="1"/>
  <c r="AN397" i="1"/>
  <c r="AM397" i="1"/>
  <c r="AL397" i="1"/>
  <c r="AK397" i="1"/>
  <c r="AJ397" i="1"/>
  <c r="AI397" i="1"/>
  <c r="AU396" i="1"/>
  <c r="AT396" i="1"/>
  <c r="AS396" i="1"/>
  <c r="AR396" i="1"/>
  <c r="AQ396" i="1"/>
  <c r="AP396" i="1"/>
  <c r="AO396" i="1"/>
  <c r="AN396" i="1"/>
  <c r="AM396" i="1"/>
  <c r="AL396" i="1"/>
  <c r="AK396" i="1"/>
  <c r="AJ396" i="1"/>
  <c r="AI396" i="1"/>
  <c r="AU395" i="1"/>
  <c r="AT395" i="1"/>
  <c r="AS395" i="1"/>
  <c r="AR395" i="1"/>
  <c r="AQ395" i="1"/>
  <c r="AP395" i="1"/>
  <c r="AO395" i="1"/>
  <c r="AN395" i="1"/>
  <c r="AM395" i="1"/>
  <c r="AL395" i="1"/>
  <c r="AK395" i="1"/>
  <c r="AJ395" i="1"/>
  <c r="AI395" i="1"/>
  <c r="AU394" i="1"/>
  <c r="AT394" i="1"/>
  <c r="AS394" i="1"/>
  <c r="AR394" i="1"/>
  <c r="AQ394" i="1"/>
  <c r="AP394" i="1"/>
  <c r="AO394" i="1"/>
  <c r="AN394" i="1"/>
  <c r="AM394" i="1"/>
  <c r="AL394" i="1"/>
  <c r="AK394" i="1"/>
  <c r="AJ394" i="1"/>
  <c r="AI394" i="1"/>
  <c r="AU393" i="1"/>
  <c r="AT393" i="1"/>
  <c r="AS393" i="1"/>
  <c r="AR393" i="1"/>
  <c r="AQ393" i="1"/>
  <c r="AP393" i="1"/>
  <c r="AO393" i="1"/>
  <c r="AN393" i="1"/>
  <c r="AM393" i="1"/>
  <c r="AL393" i="1"/>
  <c r="AK393" i="1"/>
  <c r="AJ393" i="1"/>
  <c r="AI393" i="1"/>
  <c r="AU392" i="1"/>
  <c r="AT392" i="1"/>
  <c r="AS392" i="1"/>
  <c r="AR392" i="1"/>
  <c r="AQ392" i="1"/>
  <c r="AP392" i="1"/>
  <c r="AO392" i="1"/>
  <c r="AN392" i="1"/>
  <c r="AM392" i="1"/>
  <c r="AL392" i="1"/>
  <c r="AK392" i="1"/>
  <c r="AJ392" i="1"/>
  <c r="AI392" i="1"/>
  <c r="AU391" i="1"/>
  <c r="AT391" i="1"/>
  <c r="AS391" i="1"/>
  <c r="AR391" i="1"/>
  <c r="AQ391" i="1"/>
  <c r="AP391" i="1"/>
  <c r="AO391" i="1"/>
  <c r="AN391" i="1"/>
  <c r="AM391" i="1"/>
  <c r="AL391" i="1"/>
  <c r="AK391" i="1"/>
  <c r="AJ391" i="1"/>
  <c r="AI391" i="1"/>
  <c r="AU390" i="1"/>
  <c r="AT390" i="1"/>
  <c r="AS390" i="1"/>
  <c r="AR390" i="1"/>
  <c r="AQ390" i="1"/>
  <c r="AP390" i="1"/>
  <c r="AO390" i="1"/>
  <c r="AN390" i="1"/>
  <c r="AM390" i="1"/>
  <c r="AL390" i="1"/>
  <c r="AK390" i="1"/>
  <c r="AJ390" i="1"/>
  <c r="AI390" i="1"/>
  <c r="AU389" i="1"/>
  <c r="AT389" i="1"/>
  <c r="AS389" i="1"/>
  <c r="AR389" i="1"/>
  <c r="AQ389" i="1"/>
  <c r="AP389" i="1"/>
  <c r="AO389" i="1"/>
  <c r="AN389" i="1"/>
  <c r="AM389" i="1"/>
  <c r="AL389" i="1"/>
  <c r="AK389" i="1"/>
  <c r="AJ389" i="1"/>
  <c r="AI389" i="1"/>
  <c r="AU388" i="1"/>
  <c r="AT388" i="1"/>
  <c r="AS388" i="1"/>
  <c r="AR388" i="1"/>
  <c r="AQ388" i="1"/>
  <c r="AP388" i="1"/>
  <c r="AO388" i="1"/>
  <c r="AN388" i="1"/>
  <c r="AM388" i="1"/>
  <c r="AL388" i="1"/>
  <c r="AK388" i="1"/>
  <c r="AJ388" i="1"/>
  <c r="AI388" i="1"/>
  <c r="AU387" i="1"/>
  <c r="AT387" i="1"/>
  <c r="AS387" i="1"/>
  <c r="AR387" i="1"/>
  <c r="AQ387" i="1"/>
  <c r="AP387" i="1"/>
  <c r="AO387" i="1"/>
  <c r="AN387" i="1"/>
  <c r="AM387" i="1"/>
  <c r="AL387" i="1"/>
  <c r="AK387" i="1"/>
  <c r="AJ387" i="1"/>
  <c r="AI387" i="1"/>
  <c r="AU386" i="1"/>
  <c r="AT386" i="1"/>
  <c r="AS386" i="1"/>
  <c r="AR386" i="1"/>
  <c r="AQ386" i="1"/>
  <c r="AP386" i="1"/>
  <c r="AO386" i="1"/>
  <c r="AN386" i="1"/>
  <c r="AM386" i="1"/>
  <c r="AL386" i="1"/>
  <c r="AK386" i="1"/>
  <c r="AJ386" i="1"/>
  <c r="AI386" i="1"/>
  <c r="AU385" i="1"/>
  <c r="AT385" i="1"/>
  <c r="AS385" i="1"/>
  <c r="AR385" i="1"/>
  <c r="AQ385" i="1"/>
  <c r="AP385" i="1"/>
  <c r="AO385" i="1"/>
  <c r="AN385" i="1"/>
  <c r="AM385" i="1"/>
  <c r="AL385" i="1"/>
  <c r="AK385" i="1"/>
  <c r="AJ385" i="1"/>
  <c r="AI385" i="1"/>
  <c r="AU384" i="1"/>
  <c r="AT384" i="1"/>
  <c r="AS384" i="1"/>
  <c r="AR384" i="1"/>
  <c r="AQ384" i="1"/>
  <c r="AP384" i="1"/>
  <c r="AO384" i="1"/>
  <c r="AN384" i="1"/>
  <c r="AM384" i="1"/>
  <c r="AL384" i="1"/>
  <c r="AK384" i="1"/>
  <c r="AJ384" i="1"/>
  <c r="AI384" i="1"/>
  <c r="AU383" i="1"/>
  <c r="AT383" i="1"/>
  <c r="AS383" i="1"/>
  <c r="AR383" i="1"/>
  <c r="AQ383" i="1"/>
  <c r="AP383" i="1"/>
  <c r="AO383" i="1"/>
  <c r="AN383" i="1"/>
  <c r="AM383" i="1"/>
  <c r="AL383" i="1"/>
  <c r="AK383" i="1"/>
  <c r="AJ383" i="1"/>
  <c r="AI383" i="1"/>
  <c r="AU382" i="1"/>
  <c r="AT382" i="1"/>
  <c r="AS382" i="1"/>
  <c r="AR382" i="1"/>
  <c r="AQ382" i="1"/>
  <c r="AP382" i="1"/>
  <c r="AO382" i="1"/>
  <c r="AN382" i="1"/>
  <c r="AM382" i="1"/>
  <c r="AL382" i="1"/>
  <c r="AK382" i="1"/>
  <c r="AJ382" i="1"/>
  <c r="AI382" i="1"/>
  <c r="AU381" i="1"/>
  <c r="AT381" i="1"/>
  <c r="AS381" i="1"/>
  <c r="AR381" i="1"/>
  <c r="AQ381" i="1"/>
  <c r="AP381" i="1"/>
  <c r="AO381" i="1"/>
  <c r="AN381" i="1"/>
  <c r="AM381" i="1"/>
  <c r="AL381" i="1"/>
  <c r="AK381" i="1"/>
  <c r="AJ381" i="1"/>
  <c r="AI381" i="1"/>
  <c r="AU380" i="1"/>
  <c r="AT380" i="1"/>
  <c r="AS380" i="1"/>
  <c r="AR380" i="1"/>
  <c r="AQ380" i="1"/>
  <c r="AP380" i="1"/>
  <c r="AO380" i="1"/>
  <c r="AN380" i="1"/>
  <c r="AM380" i="1"/>
  <c r="AL380" i="1"/>
  <c r="AK380" i="1"/>
  <c r="AJ380" i="1"/>
  <c r="AI380" i="1"/>
  <c r="AU379" i="1"/>
  <c r="AT379" i="1"/>
  <c r="AS379" i="1"/>
  <c r="AR379" i="1"/>
  <c r="AQ379" i="1"/>
  <c r="AP379" i="1"/>
  <c r="AO379" i="1"/>
  <c r="AN379" i="1"/>
  <c r="AM379" i="1"/>
  <c r="AL379" i="1"/>
  <c r="AK379" i="1"/>
  <c r="AJ379" i="1"/>
  <c r="AI379" i="1"/>
  <c r="AU378" i="1"/>
  <c r="AT378" i="1"/>
  <c r="AS378" i="1"/>
  <c r="AR378" i="1"/>
  <c r="AQ378" i="1"/>
  <c r="AP378" i="1"/>
  <c r="AO378" i="1"/>
  <c r="AN378" i="1"/>
  <c r="AM378" i="1"/>
  <c r="AL378" i="1"/>
  <c r="AK378" i="1"/>
  <c r="AJ378" i="1"/>
  <c r="AI378" i="1"/>
  <c r="AU377" i="1"/>
  <c r="AT377" i="1"/>
  <c r="AS377" i="1"/>
  <c r="AR377" i="1"/>
  <c r="AQ377" i="1"/>
  <c r="AP377" i="1"/>
  <c r="AO377" i="1"/>
  <c r="AN377" i="1"/>
  <c r="AM377" i="1"/>
  <c r="AL377" i="1"/>
  <c r="AK377" i="1"/>
  <c r="AJ377" i="1"/>
  <c r="AI377" i="1"/>
  <c r="AU376" i="1"/>
  <c r="AT376" i="1"/>
  <c r="AS376" i="1"/>
  <c r="AR376" i="1"/>
  <c r="AQ376" i="1"/>
  <c r="AP376" i="1"/>
  <c r="AO376" i="1"/>
  <c r="AN376" i="1"/>
  <c r="AM376" i="1"/>
  <c r="AL376" i="1"/>
  <c r="AK376" i="1"/>
  <c r="AJ376" i="1"/>
  <c r="AI376" i="1"/>
  <c r="AU375" i="1"/>
  <c r="AT375" i="1"/>
  <c r="AS375" i="1"/>
  <c r="AR375" i="1"/>
  <c r="AQ375" i="1"/>
  <c r="AP375" i="1"/>
  <c r="AO375" i="1"/>
  <c r="AN375" i="1"/>
  <c r="AM375" i="1"/>
  <c r="AL375" i="1"/>
  <c r="AK375" i="1"/>
  <c r="AJ375" i="1"/>
  <c r="AI375" i="1"/>
  <c r="AU374" i="1"/>
  <c r="AT374" i="1"/>
  <c r="AS374" i="1"/>
  <c r="AR374" i="1"/>
  <c r="AQ374" i="1"/>
  <c r="AP374" i="1"/>
  <c r="AO374" i="1"/>
  <c r="AN374" i="1"/>
  <c r="AM374" i="1"/>
  <c r="AL374" i="1"/>
  <c r="AK374" i="1"/>
  <c r="AJ374" i="1"/>
  <c r="AI374" i="1"/>
  <c r="AU373" i="1"/>
  <c r="AT373" i="1"/>
  <c r="AS373" i="1"/>
  <c r="AR373" i="1"/>
  <c r="AQ373" i="1"/>
  <c r="AP373" i="1"/>
  <c r="AO373" i="1"/>
  <c r="AN373" i="1"/>
  <c r="AM373" i="1"/>
  <c r="AL373" i="1"/>
  <c r="AK373" i="1"/>
  <c r="AJ373" i="1"/>
  <c r="AI373" i="1"/>
  <c r="AU372" i="1"/>
  <c r="AT372" i="1"/>
  <c r="AS372" i="1"/>
  <c r="AR372" i="1"/>
  <c r="AQ372" i="1"/>
  <c r="AP372" i="1"/>
  <c r="AO372" i="1"/>
  <c r="AN372" i="1"/>
  <c r="AM372" i="1"/>
  <c r="AL372" i="1"/>
  <c r="AK372" i="1"/>
  <c r="AJ372" i="1"/>
  <c r="AI372" i="1"/>
  <c r="AU371" i="1"/>
  <c r="AT371" i="1"/>
  <c r="AS371" i="1"/>
  <c r="AR371" i="1"/>
  <c r="AQ371" i="1"/>
  <c r="AP371" i="1"/>
  <c r="AO371" i="1"/>
  <c r="AN371" i="1"/>
  <c r="AM371" i="1"/>
  <c r="AL371" i="1"/>
  <c r="AK371" i="1"/>
  <c r="AJ371" i="1"/>
  <c r="AI371" i="1"/>
  <c r="AU370" i="1"/>
  <c r="AT370" i="1"/>
  <c r="AS370" i="1"/>
  <c r="AR370" i="1"/>
  <c r="AQ370" i="1"/>
  <c r="AP370" i="1"/>
  <c r="AO370" i="1"/>
  <c r="AN370" i="1"/>
  <c r="AM370" i="1"/>
  <c r="AL370" i="1"/>
  <c r="AK370" i="1"/>
  <c r="AJ370" i="1"/>
  <c r="AI370" i="1"/>
  <c r="AU369" i="1"/>
  <c r="AT369" i="1"/>
  <c r="AS369" i="1"/>
  <c r="AR369" i="1"/>
  <c r="AQ369" i="1"/>
  <c r="AP369" i="1"/>
  <c r="AO369" i="1"/>
  <c r="AN369" i="1"/>
  <c r="AM369" i="1"/>
  <c r="AL369" i="1"/>
  <c r="AK369" i="1"/>
  <c r="AJ369" i="1"/>
  <c r="AI369" i="1"/>
  <c r="AU368" i="1"/>
  <c r="AT368" i="1"/>
  <c r="AS368" i="1"/>
  <c r="AR368" i="1"/>
  <c r="AQ368" i="1"/>
  <c r="AP368" i="1"/>
  <c r="AO368" i="1"/>
  <c r="AN368" i="1"/>
  <c r="AM368" i="1"/>
  <c r="AL368" i="1"/>
  <c r="AK368" i="1"/>
  <c r="AJ368" i="1"/>
  <c r="AI368" i="1"/>
  <c r="AU367" i="1"/>
  <c r="AT367" i="1"/>
  <c r="AS367" i="1"/>
  <c r="AR367" i="1"/>
  <c r="AQ367" i="1"/>
  <c r="AP367" i="1"/>
  <c r="AO367" i="1"/>
  <c r="AN367" i="1"/>
  <c r="AM367" i="1"/>
  <c r="AL367" i="1"/>
  <c r="AK367" i="1"/>
  <c r="AJ367" i="1"/>
  <c r="AI367" i="1"/>
  <c r="AU366" i="1"/>
  <c r="AT366" i="1"/>
  <c r="AS366" i="1"/>
  <c r="AR366" i="1"/>
  <c r="AQ366" i="1"/>
  <c r="AP366" i="1"/>
  <c r="AO366" i="1"/>
  <c r="AN366" i="1"/>
  <c r="AM366" i="1"/>
  <c r="AL366" i="1"/>
  <c r="AK366" i="1"/>
  <c r="AJ366" i="1"/>
  <c r="AI366" i="1"/>
  <c r="AU365" i="1"/>
  <c r="AT365" i="1"/>
  <c r="AS365" i="1"/>
  <c r="AR365" i="1"/>
  <c r="AQ365" i="1"/>
  <c r="AP365" i="1"/>
  <c r="AO365" i="1"/>
  <c r="AN365" i="1"/>
  <c r="AM365" i="1"/>
  <c r="AL365" i="1"/>
  <c r="AK365" i="1"/>
  <c r="AJ365" i="1"/>
  <c r="AI365" i="1"/>
  <c r="AU364" i="1"/>
  <c r="AT364" i="1"/>
  <c r="AS364" i="1"/>
  <c r="AR364" i="1"/>
  <c r="AQ364" i="1"/>
  <c r="AP364" i="1"/>
  <c r="AO364" i="1"/>
  <c r="AN364" i="1"/>
  <c r="AM364" i="1"/>
  <c r="AL364" i="1"/>
  <c r="AK364" i="1"/>
  <c r="AJ364" i="1"/>
  <c r="AI364" i="1"/>
  <c r="AU363" i="1"/>
  <c r="AT363" i="1"/>
  <c r="AS363" i="1"/>
  <c r="AR363" i="1"/>
  <c r="AQ363" i="1"/>
  <c r="AP363" i="1"/>
  <c r="AO363" i="1"/>
  <c r="AN363" i="1"/>
  <c r="AM363" i="1"/>
  <c r="AL363" i="1"/>
  <c r="AK363" i="1"/>
  <c r="AJ363" i="1"/>
  <c r="AI363" i="1"/>
  <c r="AU362" i="1"/>
  <c r="AT362" i="1"/>
  <c r="AS362" i="1"/>
  <c r="AR362" i="1"/>
  <c r="AQ362" i="1"/>
  <c r="AP362" i="1"/>
  <c r="AO362" i="1"/>
  <c r="AN362" i="1"/>
  <c r="AM362" i="1"/>
  <c r="AL362" i="1"/>
  <c r="AK362" i="1"/>
  <c r="AJ362" i="1"/>
  <c r="AI362" i="1"/>
  <c r="AU361" i="1"/>
  <c r="AT361" i="1"/>
  <c r="AS361" i="1"/>
  <c r="AR361" i="1"/>
  <c r="AQ361" i="1"/>
  <c r="AP361" i="1"/>
  <c r="AO361" i="1"/>
  <c r="AN361" i="1"/>
  <c r="AM361" i="1"/>
  <c r="AL361" i="1"/>
  <c r="AK361" i="1"/>
  <c r="AJ361" i="1"/>
  <c r="AI361" i="1"/>
  <c r="AU360" i="1"/>
  <c r="AT360" i="1"/>
  <c r="AS360" i="1"/>
  <c r="AR360" i="1"/>
  <c r="AQ360" i="1"/>
  <c r="AP360" i="1"/>
  <c r="AO360" i="1"/>
  <c r="AN360" i="1"/>
  <c r="AM360" i="1"/>
  <c r="AL360" i="1"/>
  <c r="AK360" i="1"/>
  <c r="AJ360" i="1"/>
  <c r="AI360" i="1"/>
  <c r="AU359" i="1"/>
  <c r="AT359" i="1"/>
  <c r="AS359" i="1"/>
  <c r="AR359" i="1"/>
  <c r="AQ359" i="1"/>
  <c r="AP359" i="1"/>
  <c r="AO359" i="1"/>
  <c r="AN359" i="1"/>
  <c r="AM359" i="1"/>
  <c r="AL359" i="1"/>
  <c r="AK359" i="1"/>
  <c r="AJ359" i="1"/>
  <c r="AI359" i="1"/>
  <c r="AU358" i="1"/>
  <c r="AT358" i="1"/>
  <c r="AS358" i="1"/>
  <c r="AR358" i="1"/>
  <c r="AQ358" i="1"/>
  <c r="AP358" i="1"/>
  <c r="AO358" i="1"/>
  <c r="AN358" i="1"/>
  <c r="AM358" i="1"/>
  <c r="AL358" i="1"/>
  <c r="AK358" i="1"/>
  <c r="AJ358" i="1"/>
  <c r="AI358" i="1"/>
  <c r="AU357" i="1"/>
  <c r="AT357" i="1"/>
  <c r="AS357" i="1"/>
  <c r="AR357" i="1"/>
  <c r="AQ357" i="1"/>
  <c r="AP357" i="1"/>
  <c r="AO357" i="1"/>
  <c r="AN357" i="1"/>
  <c r="AM357" i="1"/>
  <c r="AL357" i="1"/>
  <c r="AK357" i="1"/>
  <c r="AJ357" i="1"/>
  <c r="AI357" i="1"/>
  <c r="AU356" i="1"/>
  <c r="AT356" i="1"/>
  <c r="AS356" i="1"/>
  <c r="AR356" i="1"/>
  <c r="AQ356" i="1"/>
  <c r="AP356" i="1"/>
  <c r="AO356" i="1"/>
  <c r="AN356" i="1"/>
  <c r="AM356" i="1"/>
  <c r="AL356" i="1"/>
  <c r="AK356" i="1"/>
  <c r="AJ356" i="1"/>
  <c r="AI356" i="1"/>
  <c r="AU355" i="1"/>
  <c r="AT355" i="1"/>
  <c r="AS355" i="1"/>
  <c r="AR355" i="1"/>
  <c r="AQ355" i="1"/>
  <c r="AP355" i="1"/>
  <c r="AO355" i="1"/>
  <c r="AN355" i="1"/>
  <c r="AM355" i="1"/>
  <c r="AL355" i="1"/>
  <c r="AK355" i="1"/>
  <c r="AJ355" i="1"/>
  <c r="AI355" i="1"/>
  <c r="AU354" i="1"/>
  <c r="AT354" i="1"/>
  <c r="AS354" i="1"/>
  <c r="AR354" i="1"/>
  <c r="AQ354" i="1"/>
  <c r="AP354" i="1"/>
  <c r="AO354" i="1"/>
  <c r="AN354" i="1"/>
  <c r="AM354" i="1"/>
  <c r="AL354" i="1"/>
  <c r="AK354" i="1"/>
  <c r="AJ354" i="1"/>
  <c r="AI354" i="1"/>
  <c r="AU353" i="1"/>
  <c r="AT353" i="1"/>
  <c r="AS353" i="1"/>
  <c r="AR353" i="1"/>
  <c r="AQ353" i="1"/>
  <c r="AP353" i="1"/>
  <c r="AO353" i="1"/>
  <c r="AN353" i="1"/>
  <c r="AM353" i="1"/>
  <c r="AL353" i="1"/>
  <c r="AK353" i="1"/>
  <c r="AJ353" i="1"/>
  <c r="AI353" i="1"/>
  <c r="AU352" i="1"/>
  <c r="AT352" i="1"/>
  <c r="AS352" i="1"/>
  <c r="AR352" i="1"/>
  <c r="AQ352" i="1"/>
  <c r="AP352" i="1"/>
  <c r="AO352" i="1"/>
  <c r="AN352" i="1"/>
  <c r="AM352" i="1"/>
  <c r="AL352" i="1"/>
  <c r="AK352" i="1"/>
  <c r="AJ352" i="1"/>
  <c r="AI352" i="1"/>
  <c r="AU351" i="1"/>
  <c r="AT351" i="1"/>
  <c r="AS351" i="1"/>
  <c r="AR351" i="1"/>
  <c r="AQ351" i="1"/>
  <c r="AP351" i="1"/>
  <c r="AO351" i="1"/>
  <c r="AN351" i="1"/>
  <c r="AM351" i="1"/>
  <c r="AL351" i="1"/>
  <c r="AK351" i="1"/>
  <c r="AJ351" i="1"/>
  <c r="AI351" i="1"/>
  <c r="AU350" i="1"/>
  <c r="AT350" i="1"/>
  <c r="AS350" i="1"/>
  <c r="AR350" i="1"/>
  <c r="AQ350" i="1"/>
  <c r="AP350" i="1"/>
  <c r="AO350" i="1"/>
  <c r="AN350" i="1"/>
  <c r="AM350" i="1"/>
  <c r="AL350" i="1"/>
  <c r="AK350" i="1"/>
  <c r="AJ350" i="1"/>
  <c r="AI350" i="1"/>
  <c r="AU349" i="1"/>
  <c r="AT349" i="1"/>
  <c r="AS349" i="1"/>
  <c r="AR349" i="1"/>
  <c r="AQ349" i="1"/>
  <c r="AP349" i="1"/>
  <c r="AO349" i="1"/>
  <c r="AN349" i="1"/>
  <c r="AM349" i="1"/>
  <c r="AL349" i="1"/>
  <c r="AK349" i="1"/>
  <c r="AJ349" i="1"/>
  <c r="AI349" i="1"/>
  <c r="AU348" i="1"/>
  <c r="AT348" i="1"/>
  <c r="AS348" i="1"/>
  <c r="AR348" i="1"/>
  <c r="AQ348" i="1"/>
  <c r="AP348" i="1"/>
  <c r="AO348" i="1"/>
  <c r="AN348" i="1"/>
  <c r="AM348" i="1"/>
  <c r="AL348" i="1"/>
  <c r="AK348" i="1"/>
  <c r="AJ348" i="1"/>
  <c r="AI348" i="1"/>
  <c r="AU347" i="1"/>
  <c r="AT347" i="1"/>
  <c r="AS347" i="1"/>
  <c r="AR347" i="1"/>
  <c r="AQ347" i="1"/>
  <c r="AP347" i="1"/>
  <c r="AO347" i="1"/>
  <c r="AN347" i="1"/>
  <c r="AM347" i="1"/>
  <c r="AL347" i="1"/>
  <c r="AK347" i="1"/>
  <c r="AJ347" i="1"/>
  <c r="AI347" i="1"/>
  <c r="AU346" i="1"/>
  <c r="AT346" i="1"/>
  <c r="AS346" i="1"/>
  <c r="AR346" i="1"/>
  <c r="AQ346" i="1"/>
  <c r="AP346" i="1"/>
  <c r="AO346" i="1"/>
  <c r="AN346" i="1"/>
  <c r="AM346" i="1"/>
  <c r="AL346" i="1"/>
  <c r="AK346" i="1"/>
  <c r="AJ346" i="1"/>
  <c r="AI346" i="1"/>
  <c r="AU345" i="1"/>
  <c r="AT345" i="1"/>
  <c r="AS345" i="1"/>
  <c r="AR345" i="1"/>
  <c r="AQ345" i="1"/>
  <c r="AP345" i="1"/>
  <c r="AO345" i="1"/>
  <c r="AN345" i="1"/>
  <c r="AM345" i="1"/>
  <c r="AL345" i="1"/>
  <c r="AK345" i="1"/>
  <c r="AJ345" i="1"/>
  <c r="AI345" i="1"/>
  <c r="AU344" i="1"/>
  <c r="AT344" i="1"/>
  <c r="AS344" i="1"/>
  <c r="AR344" i="1"/>
  <c r="AQ344" i="1"/>
  <c r="AP344" i="1"/>
  <c r="AO344" i="1"/>
  <c r="AN344" i="1"/>
  <c r="AM344" i="1"/>
  <c r="AL344" i="1"/>
  <c r="AK344" i="1"/>
  <c r="AJ344" i="1"/>
  <c r="AI344" i="1"/>
  <c r="AU343" i="1"/>
  <c r="AT343" i="1"/>
  <c r="AS343" i="1"/>
  <c r="AR343" i="1"/>
  <c r="AQ343" i="1"/>
  <c r="AP343" i="1"/>
  <c r="AO343" i="1"/>
  <c r="AN343" i="1"/>
  <c r="AM343" i="1"/>
  <c r="AL343" i="1"/>
  <c r="AK343" i="1"/>
  <c r="AJ343" i="1"/>
  <c r="AI343" i="1"/>
  <c r="AU342" i="1"/>
  <c r="AT342" i="1"/>
  <c r="AS342" i="1"/>
  <c r="AR342" i="1"/>
  <c r="AQ342" i="1"/>
  <c r="AP342" i="1"/>
  <c r="AO342" i="1"/>
  <c r="AN342" i="1"/>
  <c r="AM342" i="1"/>
  <c r="AL342" i="1"/>
  <c r="AK342" i="1"/>
  <c r="AJ342" i="1"/>
  <c r="AI342" i="1"/>
  <c r="AU341" i="1"/>
  <c r="AT341" i="1"/>
  <c r="AS341" i="1"/>
  <c r="AR341" i="1"/>
  <c r="AQ341" i="1"/>
  <c r="AP341" i="1"/>
  <c r="AO341" i="1"/>
  <c r="AN341" i="1"/>
  <c r="AM341" i="1"/>
  <c r="AL341" i="1"/>
  <c r="AK341" i="1"/>
  <c r="AJ341" i="1"/>
  <c r="AI341" i="1"/>
  <c r="AU340" i="1"/>
  <c r="AT340" i="1"/>
  <c r="AS340" i="1"/>
  <c r="AR340" i="1"/>
  <c r="AQ340" i="1"/>
  <c r="AP340" i="1"/>
  <c r="AO340" i="1"/>
  <c r="AN340" i="1"/>
  <c r="AM340" i="1"/>
  <c r="AL340" i="1"/>
  <c r="AK340" i="1"/>
  <c r="AJ340" i="1"/>
  <c r="AI340" i="1"/>
  <c r="AU339" i="1"/>
  <c r="AT339" i="1"/>
  <c r="AS339" i="1"/>
  <c r="AR339" i="1"/>
  <c r="AQ339" i="1"/>
  <c r="AP339" i="1"/>
  <c r="AO339" i="1"/>
  <c r="AN339" i="1"/>
  <c r="AM339" i="1"/>
  <c r="AL339" i="1"/>
  <c r="AK339" i="1"/>
  <c r="AJ339" i="1"/>
  <c r="AI339" i="1"/>
  <c r="AU338" i="1"/>
  <c r="AT338" i="1"/>
  <c r="AS338" i="1"/>
  <c r="AR338" i="1"/>
  <c r="AQ338" i="1"/>
  <c r="AP338" i="1"/>
  <c r="AO338" i="1"/>
  <c r="AN338" i="1"/>
  <c r="AM338" i="1"/>
  <c r="AL338" i="1"/>
  <c r="AK338" i="1"/>
  <c r="AJ338" i="1"/>
  <c r="AI338" i="1"/>
  <c r="AU337" i="1"/>
  <c r="AT337" i="1"/>
  <c r="AS337" i="1"/>
  <c r="AR337" i="1"/>
  <c r="AQ337" i="1"/>
  <c r="AP337" i="1"/>
  <c r="AO337" i="1"/>
  <c r="AN337" i="1"/>
  <c r="AM337" i="1"/>
  <c r="AL337" i="1"/>
  <c r="AK337" i="1"/>
  <c r="AJ337" i="1"/>
  <c r="AI337" i="1"/>
  <c r="AU336" i="1"/>
  <c r="AT336" i="1"/>
  <c r="AS336" i="1"/>
  <c r="AR336" i="1"/>
  <c r="AQ336" i="1"/>
  <c r="AP336" i="1"/>
  <c r="AO336" i="1"/>
  <c r="AN336" i="1"/>
  <c r="AM336" i="1"/>
  <c r="AL336" i="1"/>
  <c r="AK336" i="1"/>
  <c r="AJ336" i="1"/>
  <c r="AI336" i="1"/>
  <c r="AU335" i="1"/>
  <c r="AT335" i="1"/>
  <c r="AS335" i="1"/>
  <c r="AR335" i="1"/>
  <c r="AQ335" i="1"/>
  <c r="AP335" i="1"/>
  <c r="AO335" i="1"/>
  <c r="AN335" i="1"/>
  <c r="AM335" i="1"/>
  <c r="AL335" i="1"/>
  <c r="AK335" i="1"/>
  <c r="AJ335" i="1"/>
  <c r="AI335" i="1"/>
  <c r="AU334" i="1"/>
  <c r="AT334" i="1"/>
  <c r="AS334" i="1"/>
  <c r="AR334" i="1"/>
  <c r="AQ334" i="1"/>
  <c r="AP334" i="1"/>
  <c r="AO334" i="1"/>
  <c r="AN334" i="1"/>
  <c r="AM334" i="1"/>
  <c r="AL334" i="1"/>
  <c r="AK334" i="1"/>
  <c r="AJ334" i="1"/>
  <c r="AI334" i="1"/>
  <c r="AU333" i="1"/>
  <c r="AT333" i="1"/>
  <c r="AS333" i="1"/>
  <c r="AR333" i="1"/>
  <c r="AQ333" i="1"/>
  <c r="AP333" i="1"/>
  <c r="AO333" i="1"/>
  <c r="AN333" i="1"/>
  <c r="AM333" i="1"/>
  <c r="AL333" i="1"/>
  <c r="AK333" i="1"/>
  <c r="AJ333" i="1"/>
  <c r="AI333" i="1"/>
  <c r="AU332" i="1"/>
  <c r="AT332" i="1"/>
  <c r="AS332" i="1"/>
  <c r="AR332" i="1"/>
  <c r="AQ332" i="1"/>
  <c r="AP332" i="1"/>
  <c r="AO332" i="1"/>
  <c r="AN332" i="1"/>
  <c r="AM332" i="1"/>
  <c r="AL332" i="1"/>
  <c r="AK332" i="1"/>
  <c r="AJ332" i="1"/>
  <c r="AI332" i="1"/>
  <c r="AU331" i="1"/>
  <c r="AT331" i="1"/>
  <c r="AS331" i="1"/>
  <c r="AR331" i="1"/>
  <c r="AQ331" i="1"/>
  <c r="AP331" i="1"/>
  <c r="AO331" i="1"/>
  <c r="AN331" i="1"/>
  <c r="AM331" i="1"/>
  <c r="AL331" i="1"/>
  <c r="AK331" i="1"/>
  <c r="AJ331" i="1"/>
  <c r="AI331" i="1"/>
  <c r="AU330" i="1"/>
  <c r="AT330" i="1"/>
  <c r="AS330" i="1"/>
  <c r="AR330" i="1"/>
  <c r="AQ330" i="1"/>
  <c r="AP330" i="1"/>
  <c r="AO330" i="1"/>
  <c r="AN330" i="1"/>
  <c r="AM330" i="1"/>
  <c r="AL330" i="1"/>
  <c r="AK330" i="1"/>
  <c r="AJ330" i="1"/>
  <c r="AI330" i="1"/>
  <c r="AU329" i="1"/>
  <c r="AT329" i="1"/>
  <c r="AS329" i="1"/>
  <c r="AR329" i="1"/>
  <c r="AQ329" i="1"/>
  <c r="AP329" i="1"/>
  <c r="AO329" i="1"/>
  <c r="AN329" i="1"/>
  <c r="AM329" i="1"/>
  <c r="AL329" i="1"/>
  <c r="AK329" i="1"/>
  <c r="AJ329" i="1"/>
  <c r="AI329" i="1"/>
  <c r="AU328" i="1"/>
  <c r="AT328" i="1"/>
  <c r="AS328" i="1"/>
  <c r="AR328" i="1"/>
  <c r="AQ328" i="1"/>
  <c r="AP328" i="1"/>
  <c r="AO328" i="1"/>
  <c r="AN328" i="1"/>
  <c r="AM328" i="1"/>
  <c r="AL328" i="1"/>
  <c r="AK328" i="1"/>
  <c r="AJ328" i="1"/>
  <c r="AI328" i="1"/>
  <c r="AU327" i="1"/>
  <c r="AT327" i="1"/>
  <c r="AS327" i="1"/>
  <c r="AR327" i="1"/>
  <c r="AQ327" i="1"/>
  <c r="AP327" i="1"/>
  <c r="AO327" i="1"/>
  <c r="AN327" i="1"/>
  <c r="AM327" i="1"/>
  <c r="AL327" i="1"/>
  <c r="AK327" i="1"/>
  <c r="AJ327" i="1"/>
  <c r="AI327" i="1"/>
  <c r="AU326" i="1"/>
  <c r="AT326" i="1"/>
  <c r="AS326" i="1"/>
  <c r="AR326" i="1"/>
  <c r="AQ326" i="1"/>
  <c r="AP326" i="1"/>
  <c r="AO326" i="1"/>
  <c r="AN326" i="1"/>
  <c r="AM326" i="1"/>
  <c r="AL326" i="1"/>
  <c r="AK326" i="1"/>
  <c r="AJ326" i="1"/>
  <c r="AI326" i="1"/>
  <c r="AU325" i="1"/>
  <c r="AT325" i="1"/>
  <c r="AS325" i="1"/>
  <c r="AR325" i="1"/>
  <c r="AQ325" i="1"/>
  <c r="AP325" i="1"/>
  <c r="AO325" i="1"/>
  <c r="AN325" i="1"/>
  <c r="AM325" i="1"/>
  <c r="AL325" i="1"/>
  <c r="AK325" i="1"/>
  <c r="AJ325" i="1"/>
  <c r="AI325" i="1"/>
  <c r="AU324" i="1"/>
  <c r="AT324" i="1"/>
  <c r="AS324" i="1"/>
  <c r="AR324" i="1"/>
  <c r="AQ324" i="1"/>
  <c r="AP324" i="1"/>
  <c r="AO324" i="1"/>
  <c r="AN324" i="1"/>
  <c r="AM324" i="1"/>
  <c r="AL324" i="1"/>
  <c r="AK324" i="1"/>
  <c r="AJ324" i="1"/>
  <c r="AI324" i="1"/>
  <c r="AU323" i="1"/>
  <c r="AT323" i="1"/>
  <c r="AS323" i="1"/>
  <c r="AR323" i="1"/>
  <c r="AQ323" i="1"/>
  <c r="AP323" i="1"/>
  <c r="AO323" i="1"/>
  <c r="AN323" i="1"/>
  <c r="AM323" i="1"/>
  <c r="AL323" i="1"/>
  <c r="AK323" i="1"/>
  <c r="AJ323" i="1"/>
  <c r="AI323" i="1"/>
  <c r="AU322" i="1"/>
  <c r="AT322" i="1"/>
  <c r="AS322" i="1"/>
  <c r="AR322" i="1"/>
  <c r="AQ322" i="1"/>
  <c r="AP322" i="1"/>
  <c r="AO322" i="1"/>
  <c r="AN322" i="1"/>
  <c r="AM322" i="1"/>
  <c r="AL322" i="1"/>
  <c r="AK322" i="1"/>
  <c r="AJ322" i="1"/>
  <c r="AI322" i="1"/>
  <c r="AU321" i="1"/>
  <c r="AT321" i="1"/>
  <c r="AS321" i="1"/>
  <c r="AR321" i="1"/>
  <c r="AQ321" i="1"/>
  <c r="AP321" i="1"/>
  <c r="AO321" i="1"/>
  <c r="AN321" i="1"/>
  <c r="AM321" i="1"/>
  <c r="AL321" i="1"/>
  <c r="AK321" i="1"/>
  <c r="AJ321" i="1"/>
  <c r="AI321" i="1"/>
  <c r="AU320" i="1"/>
  <c r="AT320" i="1"/>
  <c r="AS320" i="1"/>
  <c r="AR320" i="1"/>
  <c r="AQ320" i="1"/>
  <c r="AP320" i="1"/>
  <c r="AO320" i="1"/>
  <c r="AN320" i="1"/>
  <c r="AM320" i="1"/>
  <c r="AL320" i="1"/>
  <c r="AK320" i="1"/>
  <c r="AJ320" i="1"/>
  <c r="AI320" i="1"/>
  <c r="AU319" i="1"/>
  <c r="AT319" i="1"/>
  <c r="AS319" i="1"/>
  <c r="AR319" i="1"/>
  <c r="AQ319" i="1"/>
  <c r="AP319" i="1"/>
  <c r="AO319" i="1"/>
  <c r="AN319" i="1"/>
  <c r="AM319" i="1"/>
  <c r="AL319" i="1"/>
  <c r="AK319" i="1"/>
  <c r="AJ319" i="1"/>
  <c r="AI319" i="1"/>
  <c r="AU318" i="1"/>
  <c r="AT318" i="1"/>
  <c r="AS318" i="1"/>
  <c r="AR318" i="1"/>
  <c r="AQ318" i="1"/>
  <c r="AP318" i="1"/>
  <c r="AO318" i="1"/>
  <c r="AN318" i="1"/>
  <c r="AM318" i="1"/>
  <c r="AL318" i="1"/>
  <c r="AK318" i="1"/>
  <c r="AJ318" i="1"/>
  <c r="AI318" i="1"/>
  <c r="AU317" i="1"/>
  <c r="AT317" i="1"/>
  <c r="AS317" i="1"/>
  <c r="AR317" i="1"/>
  <c r="AQ317" i="1"/>
  <c r="AP317" i="1"/>
  <c r="AO317" i="1"/>
  <c r="AN317" i="1"/>
  <c r="AM317" i="1"/>
  <c r="AL317" i="1"/>
  <c r="AK317" i="1"/>
  <c r="AJ317" i="1"/>
  <c r="AI317" i="1"/>
  <c r="AU316" i="1"/>
  <c r="AT316" i="1"/>
  <c r="AS316" i="1"/>
  <c r="AR316" i="1"/>
  <c r="AQ316" i="1"/>
  <c r="AP316" i="1"/>
  <c r="AO316" i="1"/>
  <c r="AN316" i="1"/>
  <c r="AM316" i="1"/>
  <c r="AL316" i="1"/>
  <c r="AK316" i="1"/>
  <c r="AJ316" i="1"/>
  <c r="AI316" i="1"/>
  <c r="AU315" i="1"/>
  <c r="AT315" i="1"/>
  <c r="AS315" i="1"/>
  <c r="AR315" i="1"/>
  <c r="AQ315" i="1"/>
  <c r="AP315" i="1"/>
  <c r="AO315" i="1"/>
  <c r="AN315" i="1"/>
  <c r="AM315" i="1"/>
  <c r="AL315" i="1"/>
  <c r="AK315" i="1"/>
  <c r="AJ315" i="1"/>
  <c r="AI315" i="1"/>
  <c r="AU314" i="1"/>
  <c r="AT314" i="1"/>
  <c r="AS314" i="1"/>
  <c r="AR314" i="1"/>
  <c r="AQ314" i="1"/>
  <c r="AP314" i="1"/>
  <c r="AO314" i="1"/>
  <c r="AN314" i="1"/>
  <c r="AM314" i="1"/>
  <c r="AL314" i="1"/>
  <c r="AK314" i="1"/>
  <c r="AJ314" i="1"/>
  <c r="AI314" i="1"/>
  <c r="AU313" i="1"/>
  <c r="AT313" i="1"/>
  <c r="AS313" i="1"/>
  <c r="AR313" i="1"/>
  <c r="AQ313" i="1"/>
  <c r="AP313" i="1"/>
  <c r="AO313" i="1"/>
  <c r="AN313" i="1"/>
  <c r="AM313" i="1"/>
  <c r="AL313" i="1"/>
  <c r="AK313" i="1"/>
  <c r="AJ313" i="1"/>
  <c r="AI313" i="1"/>
  <c r="AU312" i="1"/>
  <c r="AT312" i="1"/>
  <c r="AS312" i="1"/>
  <c r="AR312" i="1"/>
  <c r="AQ312" i="1"/>
  <c r="AP312" i="1"/>
  <c r="AO312" i="1"/>
  <c r="AN312" i="1"/>
  <c r="AM312" i="1"/>
  <c r="AL312" i="1"/>
  <c r="AK312" i="1"/>
  <c r="AJ312" i="1"/>
  <c r="AI312" i="1"/>
  <c r="AU311" i="1"/>
  <c r="AT311" i="1"/>
  <c r="AS311" i="1"/>
  <c r="AR311" i="1"/>
  <c r="AQ311" i="1"/>
  <c r="AP311" i="1"/>
  <c r="AO311" i="1"/>
  <c r="AN311" i="1"/>
  <c r="AM311" i="1"/>
  <c r="AL311" i="1"/>
  <c r="AK311" i="1"/>
  <c r="AJ311" i="1"/>
  <c r="AI311" i="1"/>
  <c r="AU310" i="1"/>
  <c r="AT310" i="1"/>
  <c r="AS310" i="1"/>
  <c r="AR310" i="1"/>
  <c r="AQ310" i="1"/>
  <c r="AP310" i="1"/>
  <c r="AO310" i="1"/>
  <c r="AN310" i="1"/>
  <c r="AM310" i="1"/>
  <c r="AL310" i="1"/>
  <c r="AK310" i="1"/>
  <c r="AJ310" i="1"/>
  <c r="AI310" i="1"/>
  <c r="AU309" i="1"/>
  <c r="AT309" i="1"/>
  <c r="AS309" i="1"/>
  <c r="AR309" i="1"/>
  <c r="AQ309" i="1"/>
  <c r="AP309" i="1"/>
  <c r="AO309" i="1"/>
  <c r="AN309" i="1"/>
  <c r="AM309" i="1"/>
  <c r="AL309" i="1"/>
  <c r="AK309" i="1"/>
  <c r="AJ309" i="1"/>
  <c r="AI309" i="1"/>
  <c r="AU308" i="1"/>
  <c r="AT308" i="1"/>
  <c r="AS308" i="1"/>
  <c r="AR308" i="1"/>
  <c r="AQ308" i="1"/>
  <c r="AP308" i="1"/>
  <c r="AO308" i="1"/>
  <c r="AN308" i="1"/>
  <c r="AM308" i="1"/>
  <c r="AL308" i="1"/>
  <c r="AK308" i="1"/>
  <c r="AJ308" i="1"/>
  <c r="AI308" i="1"/>
  <c r="AU307" i="1"/>
  <c r="AT307" i="1"/>
  <c r="AS307" i="1"/>
  <c r="AR307" i="1"/>
  <c r="AQ307" i="1"/>
  <c r="AP307" i="1"/>
  <c r="AO307" i="1"/>
  <c r="AN307" i="1"/>
  <c r="AM307" i="1"/>
  <c r="AL307" i="1"/>
  <c r="AK307" i="1"/>
  <c r="AJ307" i="1"/>
  <c r="AI307" i="1"/>
  <c r="AU306" i="1"/>
  <c r="AT306" i="1"/>
  <c r="AS306" i="1"/>
  <c r="AR306" i="1"/>
  <c r="AQ306" i="1"/>
  <c r="AP306" i="1"/>
  <c r="AO306" i="1"/>
  <c r="AN306" i="1"/>
  <c r="AM306" i="1"/>
  <c r="AL306" i="1"/>
  <c r="AK306" i="1"/>
  <c r="AJ306" i="1"/>
  <c r="AI306" i="1"/>
  <c r="AU305" i="1"/>
  <c r="AT305" i="1"/>
  <c r="AS305" i="1"/>
  <c r="AR305" i="1"/>
  <c r="AQ305" i="1"/>
  <c r="AP305" i="1"/>
  <c r="AO305" i="1"/>
  <c r="AN305" i="1"/>
  <c r="AM305" i="1"/>
  <c r="AL305" i="1"/>
  <c r="AK305" i="1"/>
  <c r="AJ305" i="1"/>
  <c r="AI305" i="1"/>
  <c r="AU304" i="1"/>
  <c r="AT304" i="1"/>
  <c r="AS304" i="1"/>
  <c r="AR304" i="1"/>
  <c r="AQ304" i="1"/>
  <c r="AP304" i="1"/>
  <c r="AO304" i="1"/>
  <c r="AN304" i="1"/>
  <c r="AM304" i="1"/>
  <c r="AL304" i="1"/>
  <c r="AK304" i="1"/>
  <c r="AJ304" i="1"/>
  <c r="AI304" i="1"/>
  <c r="AU303" i="1"/>
  <c r="AT303" i="1"/>
  <c r="AS303" i="1"/>
  <c r="AR303" i="1"/>
  <c r="AQ303" i="1"/>
  <c r="AP303" i="1"/>
  <c r="AO303" i="1"/>
  <c r="AN303" i="1"/>
  <c r="AM303" i="1"/>
  <c r="AL303" i="1"/>
  <c r="AK303" i="1"/>
  <c r="AJ303" i="1"/>
  <c r="AI303" i="1"/>
  <c r="AU302" i="1"/>
  <c r="AT302" i="1"/>
  <c r="AS302" i="1"/>
  <c r="AR302" i="1"/>
  <c r="AQ302" i="1"/>
  <c r="AP302" i="1"/>
  <c r="AO302" i="1"/>
  <c r="AN302" i="1"/>
  <c r="AM302" i="1"/>
  <c r="AL302" i="1"/>
  <c r="AK302" i="1"/>
  <c r="AJ302" i="1"/>
  <c r="AI302" i="1"/>
  <c r="AU301" i="1"/>
  <c r="AT301" i="1"/>
  <c r="AS301" i="1"/>
  <c r="AR301" i="1"/>
  <c r="AQ301" i="1"/>
  <c r="AP301" i="1"/>
  <c r="AO301" i="1"/>
  <c r="AN301" i="1"/>
  <c r="AM301" i="1"/>
  <c r="AL301" i="1"/>
  <c r="AK301" i="1"/>
  <c r="AJ301" i="1"/>
  <c r="AI301" i="1"/>
  <c r="AU300" i="1"/>
  <c r="AT300" i="1"/>
  <c r="AS300" i="1"/>
  <c r="AR300" i="1"/>
  <c r="AQ300" i="1"/>
  <c r="AP300" i="1"/>
  <c r="AO300" i="1"/>
  <c r="AN300" i="1"/>
  <c r="AM300" i="1"/>
  <c r="AL300" i="1"/>
  <c r="AK300" i="1"/>
  <c r="AJ300" i="1"/>
  <c r="AI300" i="1"/>
  <c r="AU299" i="1"/>
  <c r="AT299" i="1"/>
  <c r="AS299" i="1"/>
  <c r="AR299" i="1"/>
  <c r="AQ299" i="1"/>
  <c r="AP299" i="1"/>
  <c r="AO299" i="1"/>
  <c r="AN299" i="1"/>
  <c r="AM299" i="1"/>
  <c r="AL299" i="1"/>
  <c r="AK299" i="1"/>
  <c r="AJ299" i="1"/>
  <c r="AI299" i="1"/>
  <c r="AU298" i="1"/>
  <c r="AT298" i="1"/>
  <c r="AS298" i="1"/>
  <c r="AR298" i="1"/>
  <c r="AQ298" i="1"/>
  <c r="AP298" i="1"/>
  <c r="AO298" i="1"/>
  <c r="AN298" i="1"/>
  <c r="AM298" i="1"/>
  <c r="AL298" i="1"/>
  <c r="AK298" i="1"/>
  <c r="AJ298" i="1"/>
  <c r="AI298" i="1"/>
  <c r="AU297" i="1"/>
  <c r="AT297" i="1"/>
  <c r="AS297" i="1"/>
  <c r="AR297" i="1"/>
  <c r="AQ297" i="1"/>
  <c r="AP297" i="1"/>
  <c r="AO297" i="1"/>
  <c r="AN297" i="1"/>
  <c r="AM297" i="1"/>
  <c r="AL297" i="1"/>
  <c r="AK297" i="1"/>
  <c r="AJ297" i="1"/>
  <c r="AI297" i="1"/>
  <c r="AU296" i="1"/>
  <c r="AT296" i="1"/>
  <c r="AS296" i="1"/>
  <c r="AR296" i="1"/>
  <c r="AQ296" i="1"/>
  <c r="AP296" i="1"/>
  <c r="AO296" i="1"/>
  <c r="AN296" i="1"/>
  <c r="AM296" i="1"/>
  <c r="AL296" i="1"/>
  <c r="AK296" i="1"/>
  <c r="AJ296" i="1"/>
  <c r="AI296" i="1"/>
  <c r="AU295" i="1"/>
  <c r="AT295" i="1"/>
  <c r="AS295" i="1"/>
  <c r="AR295" i="1"/>
  <c r="AQ295" i="1"/>
  <c r="AP295" i="1"/>
  <c r="AO295" i="1"/>
  <c r="AN295" i="1"/>
  <c r="AM295" i="1"/>
  <c r="AL295" i="1"/>
  <c r="AK295" i="1"/>
  <c r="AJ295" i="1"/>
  <c r="AI295" i="1"/>
  <c r="AU294" i="1"/>
  <c r="AT294" i="1"/>
  <c r="AS294" i="1"/>
  <c r="AR294" i="1"/>
  <c r="AQ294" i="1"/>
  <c r="AP294" i="1"/>
  <c r="AO294" i="1"/>
  <c r="AN294" i="1"/>
  <c r="AM294" i="1"/>
  <c r="AL294" i="1"/>
  <c r="AK294" i="1"/>
  <c r="AJ294" i="1"/>
  <c r="AI294" i="1"/>
  <c r="AU293" i="1"/>
  <c r="AT293" i="1"/>
  <c r="AS293" i="1"/>
  <c r="AR293" i="1"/>
  <c r="AQ293" i="1"/>
  <c r="AP293" i="1"/>
  <c r="AO293" i="1"/>
  <c r="AN293" i="1"/>
  <c r="AM293" i="1"/>
  <c r="AL293" i="1"/>
  <c r="AK293" i="1"/>
  <c r="AJ293" i="1"/>
  <c r="AI293" i="1"/>
  <c r="AU292" i="1"/>
  <c r="AT292" i="1"/>
  <c r="AS292" i="1"/>
  <c r="AR292" i="1"/>
  <c r="AQ292" i="1"/>
  <c r="AP292" i="1"/>
  <c r="AO292" i="1"/>
  <c r="AN292" i="1"/>
  <c r="AM292" i="1"/>
  <c r="AL292" i="1"/>
  <c r="AK292" i="1"/>
  <c r="AJ292" i="1"/>
  <c r="AI292" i="1"/>
  <c r="AU291" i="1"/>
  <c r="AT291" i="1"/>
  <c r="AS291" i="1"/>
  <c r="AR291" i="1"/>
  <c r="AQ291" i="1"/>
  <c r="AP291" i="1"/>
  <c r="AO291" i="1"/>
  <c r="AN291" i="1"/>
  <c r="AM291" i="1"/>
  <c r="AL291" i="1"/>
  <c r="AK291" i="1"/>
  <c r="AJ291" i="1"/>
  <c r="AI291" i="1"/>
  <c r="AU290" i="1"/>
  <c r="AT290" i="1"/>
  <c r="AS290" i="1"/>
  <c r="AR290" i="1"/>
  <c r="AQ290" i="1"/>
  <c r="AP290" i="1"/>
  <c r="AO290" i="1"/>
  <c r="AN290" i="1"/>
  <c r="AM290" i="1"/>
  <c r="AL290" i="1"/>
  <c r="AK290" i="1"/>
  <c r="AJ290" i="1"/>
  <c r="AI290" i="1"/>
  <c r="AU289" i="1"/>
  <c r="AT289" i="1"/>
  <c r="AS289" i="1"/>
  <c r="AR289" i="1"/>
  <c r="AQ289" i="1"/>
  <c r="AP289" i="1"/>
  <c r="AO289" i="1"/>
  <c r="AN289" i="1"/>
  <c r="AM289" i="1"/>
  <c r="AL289" i="1"/>
  <c r="AK289" i="1"/>
  <c r="AJ289" i="1"/>
  <c r="AI289" i="1"/>
  <c r="AU288" i="1"/>
  <c r="AT288" i="1"/>
  <c r="AS288" i="1"/>
  <c r="AR288" i="1"/>
  <c r="AQ288" i="1"/>
  <c r="AP288" i="1"/>
  <c r="AO288" i="1"/>
  <c r="AN288" i="1"/>
  <c r="AM288" i="1"/>
  <c r="AL288" i="1"/>
  <c r="AK288" i="1"/>
  <c r="AJ288" i="1"/>
  <c r="AI288" i="1"/>
  <c r="AU287" i="1"/>
  <c r="AT287" i="1"/>
  <c r="AS287" i="1"/>
  <c r="AR287" i="1"/>
  <c r="AQ287" i="1"/>
  <c r="AP287" i="1"/>
  <c r="AO287" i="1"/>
  <c r="AN287" i="1"/>
  <c r="AM287" i="1"/>
  <c r="AL287" i="1"/>
  <c r="AK287" i="1"/>
  <c r="AJ287" i="1"/>
  <c r="AI287" i="1"/>
  <c r="AU286" i="1"/>
  <c r="AT286" i="1"/>
  <c r="AS286" i="1"/>
  <c r="AR286" i="1"/>
  <c r="AQ286" i="1"/>
  <c r="AP286" i="1"/>
  <c r="AO286" i="1"/>
  <c r="AN286" i="1"/>
  <c r="AM286" i="1"/>
  <c r="AL286" i="1"/>
  <c r="AK286" i="1"/>
  <c r="AJ286" i="1"/>
  <c r="AI286" i="1"/>
  <c r="AU285" i="1"/>
  <c r="AT285" i="1"/>
  <c r="AS285" i="1"/>
  <c r="AR285" i="1"/>
  <c r="AQ285" i="1"/>
  <c r="AP285" i="1"/>
  <c r="AO285" i="1"/>
  <c r="AN285" i="1"/>
  <c r="AM285" i="1"/>
  <c r="AL285" i="1"/>
  <c r="AK285" i="1"/>
  <c r="AJ285" i="1"/>
  <c r="AI285" i="1"/>
  <c r="AU284" i="1"/>
  <c r="AT284" i="1"/>
  <c r="AS284" i="1"/>
  <c r="AR284" i="1"/>
  <c r="AQ284" i="1"/>
  <c r="AP284" i="1"/>
  <c r="AO284" i="1"/>
  <c r="AN284" i="1"/>
  <c r="AM284" i="1"/>
  <c r="AL284" i="1"/>
  <c r="AK284" i="1"/>
  <c r="AJ284" i="1"/>
  <c r="AI284" i="1"/>
  <c r="AU283" i="1"/>
  <c r="AT283" i="1"/>
  <c r="AS283" i="1"/>
  <c r="AR283" i="1"/>
  <c r="AQ283" i="1"/>
  <c r="AP283" i="1"/>
  <c r="AO283" i="1"/>
  <c r="AN283" i="1"/>
  <c r="AM283" i="1"/>
  <c r="AL283" i="1"/>
  <c r="AK283" i="1"/>
  <c r="AJ283" i="1"/>
  <c r="AI283" i="1"/>
  <c r="AU282" i="1"/>
  <c r="AT282" i="1"/>
  <c r="AS282" i="1"/>
  <c r="AR282" i="1"/>
  <c r="AQ282" i="1"/>
  <c r="AP282" i="1"/>
  <c r="AO282" i="1"/>
  <c r="AN282" i="1"/>
  <c r="AM282" i="1"/>
  <c r="AL282" i="1"/>
  <c r="AK282" i="1"/>
  <c r="AJ282" i="1"/>
  <c r="AI282" i="1"/>
  <c r="AU281" i="1"/>
  <c r="AT281" i="1"/>
  <c r="AS281" i="1"/>
  <c r="AR281" i="1"/>
  <c r="AQ281" i="1"/>
  <c r="AP281" i="1"/>
  <c r="AO281" i="1"/>
  <c r="AN281" i="1"/>
  <c r="AM281" i="1"/>
  <c r="AL281" i="1"/>
  <c r="AK281" i="1"/>
  <c r="AJ281" i="1"/>
  <c r="AI281" i="1"/>
  <c r="AU280" i="1"/>
  <c r="AT280" i="1"/>
  <c r="AS280" i="1"/>
  <c r="AR280" i="1"/>
  <c r="AQ280" i="1"/>
  <c r="AP280" i="1"/>
  <c r="AO280" i="1"/>
  <c r="AN280" i="1"/>
  <c r="AM280" i="1"/>
  <c r="AL280" i="1"/>
  <c r="AK280" i="1"/>
  <c r="AJ280" i="1"/>
  <c r="AI280" i="1"/>
  <c r="AU279" i="1"/>
  <c r="AT279" i="1"/>
  <c r="AS279" i="1"/>
  <c r="AR279" i="1"/>
  <c r="AQ279" i="1"/>
  <c r="AP279" i="1"/>
  <c r="AO279" i="1"/>
  <c r="AN279" i="1"/>
  <c r="AM279" i="1"/>
  <c r="AL279" i="1"/>
  <c r="AK279" i="1"/>
  <c r="AJ279" i="1"/>
  <c r="AI279" i="1"/>
  <c r="AU278" i="1"/>
  <c r="AT278" i="1"/>
  <c r="AS278" i="1"/>
  <c r="AR278" i="1"/>
  <c r="AQ278" i="1"/>
  <c r="AP278" i="1"/>
  <c r="AO278" i="1"/>
  <c r="AN278" i="1"/>
  <c r="AM278" i="1"/>
  <c r="AL278" i="1"/>
  <c r="AK278" i="1"/>
  <c r="AJ278" i="1"/>
  <c r="AI278" i="1"/>
  <c r="AU277" i="1"/>
  <c r="AT277" i="1"/>
  <c r="AS277" i="1"/>
  <c r="AR277" i="1"/>
  <c r="AQ277" i="1"/>
  <c r="AP277" i="1"/>
  <c r="AO277" i="1"/>
  <c r="AN277" i="1"/>
  <c r="AM277" i="1"/>
  <c r="AL277" i="1"/>
  <c r="AK277" i="1"/>
  <c r="AJ277" i="1"/>
  <c r="AI277" i="1"/>
  <c r="AU276" i="1"/>
  <c r="AT276" i="1"/>
  <c r="AS276" i="1"/>
  <c r="AR276" i="1"/>
  <c r="AQ276" i="1"/>
  <c r="AP276" i="1"/>
  <c r="AO276" i="1"/>
  <c r="AN276" i="1"/>
  <c r="AM276" i="1"/>
  <c r="AL276" i="1"/>
  <c r="AK276" i="1"/>
  <c r="AJ276" i="1"/>
  <c r="AI276" i="1"/>
  <c r="AU275" i="1"/>
  <c r="AT275" i="1"/>
  <c r="AS275" i="1"/>
  <c r="AR275" i="1"/>
  <c r="AQ275" i="1"/>
  <c r="AP275" i="1"/>
  <c r="AO275" i="1"/>
  <c r="AN275" i="1"/>
  <c r="AM275" i="1"/>
  <c r="AL275" i="1"/>
  <c r="AK275" i="1"/>
  <c r="AJ275" i="1"/>
  <c r="AI275" i="1"/>
  <c r="AU274" i="1"/>
  <c r="AT274" i="1"/>
  <c r="AS274" i="1"/>
  <c r="AR274" i="1"/>
  <c r="AQ274" i="1"/>
  <c r="AP274" i="1"/>
  <c r="AO274" i="1"/>
  <c r="AN274" i="1"/>
  <c r="AM274" i="1"/>
  <c r="AL274" i="1"/>
  <c r="AK274" i="1"/>
  <c r="AJ274" i="1"/>
  <c r="AI274" i="1"/>
  <c r="AU273" i="1"/>
  <c r="AT273" i="1"/>
  <c r="AS273" i="1"/>
  <c r="AR273" i="1"/>
  <c r="AQ273" i="1"/>
  <c r="AP273" i="1"/>
  <c r="AO273" i="1"/>
  <c r="AN273" i="1"/>
  <c r="AM273" i="1"/>
  <c r="AL273" i="1"/>
  <c r="AK273" i="1"/>
  <c r="AJ273" i="1"/>
  <c r="AI273" i="1"/>
  <c r="AU272" i="1"/>
  <c r="AT272" i="1"/>
  <c r="AS272" i="1"/>
  <c r="AR272" i="1"/>
  <c r="AQ272" i="1"/>
  <c r="AP272" i="1"/>
  <c r="AO272" i="1"/>
  <c r="AN272" i="1"/>
  <c r="AM272" i="1"/>
  <c r="AL272" i="1"/>
  <c r="AK272" i="1"/>
  <c r="AJ272" i="1"/>
  <c r="AI272" i="1"/>
  <c r="AU271" i="1"/>
  <c r="AT271" i="1"/>
  <c r="AS271" i="1"/>
  <c r="AR271" i="1"/>
  <c r="AQ271" i="1"/>
  <c r="AP271" i="1"/>
  <c r="AO271" i="1"/>
  <c r="AN271" i="1"/>
  <c r="AM271" i="1"/>
  <c r="AL271" i="1"/>
  <c r="AK271" i="1"/>
  <c r="AJ271" i="1"/>
  <c r="AI271" i="1"/>
  <c r="AU270" i="1"/>
  <c r="AT270" i="1"/>
  <c r="AS270" i="1"/>
  <c r="AR270" i="1"/>
  <c r="AQ270" i="1"/>
  <c r="AP270" i="1"/>
  <c r="AO270" i="1"/>
  <c r="AN270" i="1"/>
  <c r="AM270" i="1"/>
  <c r="AL270" i="1"/>
  <c r="AK270" i="1"/>
  <c r="AJ270" i="1"/>
  <c r="AI270" i="1"/>
  <c r="AU269" i="1"/>
  <c r="AT269" i="1"/>
  <c r="AS269" i="1"/>
  <c r="AR269" i="1"/>
  <c r="AQ269" i="1"/>
  <c r="AP269" i="1"/>
  <c r="AO269" i="1"/>
  <c r="AN269" i="1"/>
  <c r="AM269" i="1"/>
  <c r="AL269" i="1"/>
  <c r="AK269" i="1"/>
  <c r="AJ269" i="1"/>
  <c r="AI269" i="1"/>
  <c r="AU268" i="1"/>
  <c r="AT268" i="1"/>
  <c r="AS268" i="1"/>
  <c r="AR268" i="1"/>
  <c r="AQ268" i="1"/>
  <c r="AP268" i="1"/>
  <c r="AO268" i="1"/>
  <c r="AN268" i="1"/>
  <c r="AM268" i="1"/>
  <c r="AL268" i="1"/>
  <c r="AK268" i="1"/>
  <c r="AJ268" i="1"/>
  <c r="AI268" i="1"/>
  <c r="AU267" i="1"/>
  <c r="AT267" i="1"/>
  <c r="AS267" i="1"/>
  <c r="AR267" i="1"/>
  <c r="AQ267" i="1"/>
  <c r="AP267" i="1"/>
  <c r="AO267" i="1"/>
  <c r="AN267" i="1"/>
  <c r="AM267" i="1"/>
  <c r="AL267" i="1"/>
  <c r="AK267" i="1"/>
  <c r="AJ267" i="1"/>
  <c r="AI267" i="1"/>
  <c r="AU266" i="1"/>
  <c r="AT266" i="1"/>
  <c r="AS266" i="1"/>
  <c r="AR266" i="1"/>
  <c r="AQ266" i="1"/>
  <c r="AP266" i="1"/>
  <c r="AO266" i="1"/>
  <c r="AN266" i="1"/>
  <c r="AM266" i="1"/>
  <c r="AL266" i="1"/>
  <c r="AK266" i="1"/>
  <c r="AJ266" i="1"/>
  <c r="AI266" i="1"/>
  <c r="AU265" i="1"/>
  <c r="AT265" i="1"/>
  <c r="AS265" i="1"/>
  <c r="AR265" i="1"/>
  <c r="AQ265" i="1"/>
  <c r="AP265" i="1"/>
  <c r="AO265" i="1"/>
  <c r="AN265" i="1"/>
  <c r="AM265" i="1"/>
  <c r="AL265" i="1"/>
  <c r="AK265" i="1"/>
  <c r="AJ265" i="1"/>
  <c r="AI265" i="1"/>
  <c r="AU264" i="1"/>
  <c r="AT264" i="1"/>
  <c r="AS264" i="1"/>
  <c r="AR264" i="1"/>
  <c r="AQ264" i="1"/>
  <c r="AP264" i="1"/>
  <c r="AO264" i="1"/>
  <c r="AN264" i="1"/>
  <c r="AM264" i="1"/>
  <c r="AL264" i="1"/>
  <c r="AK264" i="1"/>
  <c r="AJ264" i="1"/>
  <c r="AI264" i="1"/>
  <c r="AU263" i="1"/>
  <c r="AT263" i="1"/>
  <c r="AS263" i="1"/>
  <c r="AR263" i="1"/>
  <c r="AQ263" i="1"/>
  <c r="AP263" i="1"/>
  <c r="AO263" i="1"/>
  <c r="AN263" i="1"/>
  <c r="AM263" i="1"/>
  <c r="AL263" i="1"/>
  <c r="AK263" i="1"/>
  <c r="AJ263" i="1"/>
  <c r="AI263" i="1"/>
  <c r="AU262" i="1"/>
  <c r="AT262" i="1"/>
  <c r="AS262" i="1"/>
  <c r="AR262" i="1"/>
  <c r="AQ262" i="1"/>
  <c r="AP262" i="1"/>
  <c r="AO262" i="1"/>
  <c r="AN262" i="1"/>
  <c r="AM262" i="1"/>
  <c r="AL262" i="1"/>
  <c r="AK262" i="1"/>
  <c r="AJ262" i="1"/>
  <c r="AI262" i="1"/>
  <c r="AU261" i="1"/>
  <c r="AT261" i="1"/>
  <c r="AS261" i="1"/>
  <c r="AR261" i="1"/>
  <c r="AQ261" i="1"/>
  <c r="AP261" i="1"/>
  <c r="AO261" i="1"/>
  <c r="AN261" i="1"/>
  <c r="AM261" i="1"/>
  <c r="AL261" i="1"/>
  <c r="AK261" i="1"/>
  <c r="AJ261" i="1"/>
  <c r="AI261" i="1"/>
  <c r="AU260" i="1"/>
  <c r="AT260" i="1"/>
  <c r="AS260" i="1"/>
  <c r="AR260" i="1"/>
  <c r="AQ260" i="1"/>
  <c r="AP260" i="1"/>
  <c r="AO260" i="1"/>
  <c r="AN260" i="1"/>
  <c r="AM260" i="1"/>
  <c r="AL260" i="1"/>
  <c r="AK260" i="1"/>
  <c r="AJ260" i="1"/>
  <c r="AI260" i="1"/>
  <c r="AU259" i="1"/>
  <c r="AT259" i="1"/>
  <c r="AS259" i="1"/>
  <c r="AR259" i="1"/>
  <c r="AQ259" i="1"/>
  <c r="AP259" i="1"/>
  <c r="AO259" i="1"/>
  <c r="AN259" i="1"/>
  <c r="AM259" i="1"/>
  <c r="AL259" i="1"/>
  <c r="AK259" i="1"/>
  <c r="AJ259" i="1"/>
  <c r="AI259" i="1"/>
  <c r="AU258" i="1"/>
  <c r="AT258" i="1"/>
  <c r="AS258" i="1"/>
  <c r="AR258" i="1"/>
  <c r="AQ258" i="1"/>
  <c r="AP258" i="1"/>
  <c r="AO258" i="1"/>
  <c r="AN258" i="1"/>
  <c r="AM258" i="1"/>
  <c r="AL258" i="1"/>
  <c r="AK258" i="1"/>
  <c r="AJ258" i="1"/>
  <c r="AI258" i="1"/>
  <c r="AU257" i="1"/>
  <c r="AT257" i="1"/>
  <c r="AS257" i="1"/>
  <c r="AR257" i="1"/>
  <c r="AQ257" i="1"/>
  <c r="AP257" i="1"/>
  <c r="AO257" i="1"/>
  <c r="AN257" i="1"/>
  <c r="AM257" i="1"/>
  <c r="AL257" i="1"/>
  <c r="AK257" i="1"/>
  <c r="AJ257" i="1"/>
  <c r="AI257" i="1"/>
  <c r="AU256" i="1"/>
  <c r="AT256" i="1"/>
  <c r="AS256" i="1"/>
  <c r="AR256" i="1"/>
  <c r="AQ256" i="1"/>
  <c r="AP256" i="1"/>
  <c r="AO256" i="1"/>
  <c r="AN256" i="1"/>
  <c r="AM256" i="1"/>
  <c r="AL256" i="1"/>
  <c r="AK256" i="1"/>
  <c r="AJ256" i="1"/>
  <c r="AI256" i="1"/>
  <c r="AU255" i="1"/>
  <c r="AT255" i="1"/>
  <c r="AS255" i="1"/>
  <c r="AR255" i="1"/>
  <c r="AQ255" i="1"/>
  <c r="AP255" i="1"/>
  <c r="AO255" i="1"/>
  <c r="AN255" i="1"/>
  <c r="AM255" i="1"/>
  <c r="AL255" i="1"/>
  <c r="AK255" i="1"/>
  <c r="AJ255" i="1"/>
  <c r="AI255" i="1"/>
  <c r="AU254" i="1"/>
  <c r="AT254" i="1"/>
  <c r="AS254" i="1"/>
  <c r="AR254" i="1"/>
  <c r="AQ254" i="1"/>
  <c r="AP254" i="1"/>
  <c r="AO254" i="1"/>
  <c r="AN254" i="1"/>
  <c r="AM254" i="1"/>
  <c r="AL254" i="1"/>
  <c r="AK254" i="1"/>
  <c r="AJ254" i="1"/>
  <c r="AI254" i="1"/>
  <c r="AU253" i="1"/>
  <c r="AT253" i="1"/>
  <c r="AS253" i="1"/>
  <c r="AR253" i="1"/>
  <c r="AQ253" i="1"/>
  <c r="AP253" i="1"/>
  <c r="AO253" i="1"/>
  <c r="AN253" i="1"/>
  <c r="AM253" i="1"/>
  <c r="AL253" i="1"/>
  <c r="AK253" i="1"/>
  <c r="AJ253" i="1"/>
  <c r="AI253" i="1"/>
  <c r="AU252" i="1"/>
  <c r="AT252" i="1"/>
  <c r="AS252" i="1"/>
  <c r="AR252" i="1"/>
  <c r="AQ252" i="1"/>
  <c r="AP252" i="1"/>
  <c r="AO252" i="1"/>
  <c r="AN252" i="1"/>
  <c r="AM252" i="1"/>
  <c r="AL252" i="1"/>
  <c r="AK252" i="1"/>
  <c r="AJ252" i="1"/>
  <c r="AI252" i="1"/>
  <c r="AU251" i="1"/>
  <c r="AT251" i="1"/>
  <c r="AS251" i="1"/>
  <c r="AR251" i="1"/>
  <c r="AQ251" i="1"/>
  <c r="AP251" i="1"/>
  <c r="AO251" i="1"/>
  <c r="AN251" i="1"/>
  <c r="AM251" i="1"/>
  <c r="AL251" i="1"/>
  <c r="AK251" i="1"/>
  <c r="AJ251" i="1"/>
  <c r="AI251" i="1"/>
  <c r="AU250" i="1"/>
  <c r="AT250" i="1"/>
  <c r="AS250" i="1"/>
  <c r="AR250" i="1"/>
  <c r="AQ250" i="1"/>
  <c r="AP250" i="1"/>
  <c r="AO250" i="1"/>
  <c r="AN250" i="1"/>
  <c r="AM250" i="1"/>
  <c r="AL250" i="1"/>
  <c r="AK250" i="1"/>
  <c r="AJ250" i="1"/>
  <c r="AI250" i="1"/>
  <c r="AU249" i="1"/>
  <c r="AT249" i="1"/>
  <c r="AS249" i="1"/>
  <c r="AR249" i="1"/>
  <c r="AQ249" i="1"/>
  <c r="AP249" i="1"/>
  <c r="AO249" i="1"/>
  <c r="AN249" i="1"/>
  <c r="AM249" i="1"/>
  <c r="AL249" i="1"/>
  <c r="AK249" i="1"/>
  <c r="AJ249" i="1"/>
  <c r="AI249" i="1"/>
  <c r="AU248" i="1"/>
  <c r="AT248" i="1"/>
  <c r="AS248" i="1"/>
  <c r="AR248" i="1"/>
  <c r="AQ248" i="1"/>
  <c r="AP248" i="1"/>
  <c r="AO248" i="1"/>
  <c r="AN248" i="1"/>
  <c r="AM248" i="1"/>
  <c r="AL248" i="1"/>
  <c r="AK248" i="1"/>
  <c r="AJ248" i="1"/>
  <c r="AI248" i="1"/>
  <c r="AU247" i="1"/>
  <c r="AT247" i="1"/>
  <c r="AS247" i="1"/>
  <c r="AR247" i="1"/>
  <c r="AQ247" i="1"/>
  <c r="AP247" i="1"/>
  <c r="AO247" i="1"/>
  <c r="AN247" i="1"/>
  <c r="AM247" i="1"/>
  <c r="AL247" i="1"/>
  <c r="AK247" i="1"/>
  <c r="AJ247" i="1"/>
  <c r="AI247" i="1"/>
  <c r="AU246" i="1"/>
  <c r="AT246" i="1"/>
  <c r="AS246" i="1"/>
  <c r="AR246" i="1"/>
  <c r="AQ246" i="1"/>
  <c r="AP246" i="1"/>
  <c r="AO246" i="1"/>
  <c r="AN246" i="1"/>
  <c r="AM246" i="1"/>
  <c r="AL246" i="1"/>
  <c r="AK246" i="1"/>
  <c r="AJ246" i="1"/>
  <c r="AI246" i="1"/>
  <c r="AU245" i="1"/>
  <c r="AT245" i="1"/>
  <c r="AS245" i="1"/>
  <c r="AR245" i="1"/>
  <c r="AQ245" i="1"/>
  <c r="AP245" i="1"/>
  <c r="AO245" i="1"/>
  <c r="AN245" i="1"/>
  <c r="AM245" i="1"/>
  <c r="AL245" i="1"/>
  <c r="AK245" i="1"/>
  <c r="AJ245" i="1"/>
  <c r="AI245" i="1"/>
  <c r="AU244" i="1"/>
  <c r="AT244" i="1"/>
  <c r="AS244" i="1"/>
  <c r="AR244" i="1"/>
  <c r="AQ244" i="1"/>
  <c r="AP244" i="1"/>
  <c r="AO244" i="1"/>
  <c r="AN244" i="1"/>
  <c r="AM244" i="1"/>
  <c r="AL244" i="1"/>
  <c r="AK244" i="1"/>
  <c r="AJ244" i="1"/>
  <c r="AI244" i="1"/>
  <c r="AU243" i="1"/>
  <c r="AT243" i="1"/>
  <c r="AS243" i="1"/>
  <c r="AR243" i="1"/>
  <c r="AQ243" i="1"/>
  <c r="AP243" i="1"/>
  <c r="AO243" i="1"/>
  <c r="AN243" i="1"/>
  <c r="AM243" i="1"/>
  <c r="AL243" i="1"/>
  <c r="AK243" i="1"/>
  <c r="AJ243" i="1"/>
  <c r="AI243" i="1"/>
  <c r="AU242" i="1"/>
  <c r="AT242" i="1"/>
  <c r="AS242" i="1"/>
  <c r="AR242" i="1"/>
  <c r="AQ242" i="1"/>
  <c r="AP242" i="1"/>
  <c r="AO242" i="1"/>
  <c r="AN242" i="1"/>
  <c r="AM242" i="1"/>
  <c r="AL242" i="1"/>
  <c r="AK242" i="1"/>
  <c r="AJ242" i="1"/>
  <c r="AI242" i="1"/>
  <c r="AU241" i="1"/>
  <c r="AT241" i="1"/>
  <c r="AS241" i="1"/>
  <c r="AR241" i="1"/>
  <c r="AQ241" i="1"/>
  <c r="AP241" i="1"/>
  <c r="AO241" i="1"/>
  <c r="AN241" i="1"/>
  <c r="AM241" i="1"/>
  <c r="AL241" i="1"/>
  <c r="AK241" i="1"/>
  <c r="AJ241" i="1"/>
  <c r="AI241" i="1"/>
  <c r="AU240" i="1"/>
  <c r="AT240" i="1"/>
  <c r="AS240" i="1"/>
  <c r="AR240" i="1"/>
  <c r="AQ240" i="1"/>
  <c r="AP240" i="1"/>
  <c r="AO240" i="1"/>
  <c r="AN240" i="1"/>
  <c r="AM240" i="1"/>
  <c r="AL240" i="1"/>
  <c r="AK240" i="1"/>
  <c r="AJ240" i="1"/>
  <c r="AI240" i="1"/>
  <c r="AU239" i="1"/>
  <c r="AT239" i="1"/>
  <c r="AS239" i="1"/>
  <c r="AR239" i="1"/>
  <c r="AQ239" i="1"/>
  <c r="AP239" i="1"/>
  <c r="AO239" i="1"/>
  <c r="AN239" i="1"/>
  <c r="AM239" i="1"/>
  <c r="AL239" i="1"/>
  <c r="AK239" i="1"/>
  <c r="AJ239" i="1"/>
  <c r="AI239" i="1"/>
  <c r="AU238" i="1"/>
  <c r="AT238" i="1"/>
  <c r="AS238" i="1"/>
  <c r="AR238" i="1"/>
  <c r="AQ238" i="1"/>
  <c r="AP238" i="1"/>
  <c r="AO238" i="1"/>
  <c r="AN238" i="1"/>
  <c r="AM238" i="1"/>
  <c r="AL238" i="1"/>
  <c r="AK238" i="1"/>
  <c r="AJ238" i="1"/>
  <c r="AI238" i="1"/>
  <c r="AU237" i="1"/>
  <c r="AT237" i="1"/>
  <c r="AS237" i="1"/>
  <c r="AR237" i="1"/>
  <c r="AQ237" i="1"/>
  <c r="AP237" i="1"/>
  <c r="AO237" i="1"/>
  <c r="AN237" i="1"/>
  <c r="AM237" i="1"/>
  <c r="AL237" i="1"/>
  <c r="AK237" i="1"/>
  <c r="AJ237" i="1"/>
  <c r="AI237" i="1"/>
  <c r="AU236" i="1"/>
  <c r="AT236" i="1"/>
  <c r="AS236" i="1"/>
  <c r="AR236" i="1"/>
  <c r="AQ236" i="1"/>
  <c r="AP236" i="1"/>
  <c r="AO236" i="1"/>
  <c r="AN236" i="1"/>
  <c r="AM236" i="1"/>
  <c r="AL236" i="1"/>
  <c r="AK236" i="1"/>
  <c r="AJ236" i="1"/>
  <c r="AI236" i="1"/>
  <c r="AU235" i="1"/>
  <c r="AT235" i="1"/>
  <c r="AS235" i="1"/>
  <c r="AR235" i="1"/>
  <c r="AQ235" i="1"/>
  <c r="AP235" i="1"/>
  <c r="AO235" i="1"/>
  <c r="AN235" i="1"/>
  <c r="AM235" i="1"/>
  <c r="AL235" i="1"/>
  <c r="AK235" i="1"/>
  <c r="AJ235" i="1"/>
  <c r="AI235" i="1"/>
  <c r="AU234" i="1"/>
  <c r="AT234" i="1"/>
  <c r="AS234" i="1"/>
  <c r="AR234" i="1"/>
  <c r="AQ234" i="1"/>
  <c r="AP234" i="1"/>
  <c r="AO234" i="1"/>
  <c r="AN234" i="1"/>
  <c r="AM234" i="1"/>
  <c r="AL234" i="1"/>
  <c r="AK234" i="1"/>
  <c r="AJ234" i="1"/>
  <c r="AI234" i="1"/>
  <c r="AU233" i="1"/>
  <c r="AT233" i="1"/>
  <c r="AS233" i="1"/>
  <c r="AR233" i="1"/>
  <c r="AQ233" i="1"/>
  <c r="AP233" i="1"/>
  <c r="AO233" i="1"/>
  <c r="AN233" i="1"/>
  <c r="AM233" i="1"/>
  <c r="AL233" i="1"/>
  <c r="AK233" i="1"/>
  <c r="AJ233" i="1"/>
  <c r="AI233" i="1"/>
  <c r="AU232" i="1"/>
  <c r="AT232" i="1"/>
  <c r="AS232" i="1"/>
  <c r="AR232" i="1"/>
  <c r="AQ232" i="1"/>
  <c r="AP232" i="1"/>
  <c r="AO232" i="1"/>
  <c r="AN232" i="1"/>
  <c r="AM232" i="1"/>
  <c r="AL232" i="1"/>
  <c r="AK232" i="1"/>
  <c r="AJ232" i="1"/>
  <c r="AI232" i="1"/>
  <c r="AU231" i="1"/>
  <c r="AT231" i="1"/>
  <c r="AS231" i="1"/>
  <c r="AR231" i="1"/>
  <c r="AQ231" i="1"/>
  <c r="AP231" i="1"/>
  <c r="AO231" i="1"/>
  <c r="AN231" i="1"/>
  <c r="AM231" i="1"/>
  <c r="AL231" i="1"/>
  <c r="AK231" i="1"/>
  <c r="AJ231" i="1"/>
  <c r="AI231" i="1"/>
  <c r="AU230" i="1"/>
  <c r="AT230" i="1"/>
  <c r="AS230" i="1"/>
  <c r="AR230" i="1"/>
  <c r="AQ230" i="1"/>
  <c r="AP230" i="1"/>
  <c r="AO230" i="1"/>
  <c r="AN230" i="1"/>
  <c r="AM230" i="1"/>
  <c r="AL230" i="1"/>
  <c r="AK230" i="1"/>
  <c r="AJ230" i="1"/>
  <c r="AI230" i="1"/>
  <c r="AU229" i="1"/>
  <c r="AT229" i="1"/>
  <c r="AS229" i="1"/>
  <c r="AR229" i="1"/>
  <c r="AQ229" i="1"/>
  <c r="AP229" i="1"/>
  <c r="AO229" i="1"/>
  <c r="AN229" i="1"/>
  <c r="AM229" i="1"/>
  <c r="AL229" i="1"/>
  <c r="AK229" i="1"/>
  <c r="AJ229" i="1"/>
  <c r="AI229" i="1"/>
  <c r="AU228" i="1"/>
  <c r="AT228" i="1"/>
  <c r="AS228" i="1"/>
  <c r="AR228" i="1"/>
  <c r="AQ228" i="1"/>
  <c r="AP228" i="1"/>
  <c r="AO228" i="1"/>
  <c r="AN228" i="1"/>
  <c r="AM228" i="1"/>
  <c r="AL228" i="1"/>
  <c r="AK228" i="1"/>
  <c r="AJ228" i="1"/>
  <c r="AI228" i="1"/>
  <c r="AU227" i="1"/>
  <c r="AT227" i="1"/>
  <c r="AS227" i="1"/>
  <c r="AR227" i="1"/>
  <c r="AQ227" i="1"/>
  <c r="AP227" i="1"/>
  <c r="AO227" i="1"/>
  <c r="AN227" i="1"/>
  <c r="AM227" i="1"/>
  <c r="AL227" i="1"/>
  <c r="AK227" i="1"/>
  <c r="AJ227" i="1"/>
  <c r="AI227" i="1"/>
  <c r="AU226" i="1"/>
  <c r="AT226" i="1"/>
  <c r="AS226" i="1"/>
  <c r="AR226" i="1"/>
  <c r="AQ226" i="1"/>
  <c r="AP226" i="1"/>
  <c r="AO226" i="1"/>
  <c r="AN226" i="1"/>
  <c r="AM226" i="1"/>
  <c r="AL226" i="1"/>
  <c r="AK226" i="1"/>
  <c r="AJ226" i="1"/>
  <c r="AI226" i="1"/>
  <c r="AU225" i="1"/>
  <c r="AT225" i="1"/>
  <c r="AS225" i="1"/>
  <c r="AR225" i="1"/>
  <c r="AQ225" i="1"/>
  <c r="AP225" i="1"/>
  <c r="AO225" i="1"/>
  <c r="AN225" i="1"/>
  <c r="AM225" i="1"/>
  <c r="AL225" i="1"/>
  <c r="AK225" i="1"/>
  <c r="AJ225" i="1"/>
  <c r="AI225" i="1"/>
  <c r="AU224" i="1"/>
  <c r="AT224" i="1"/>
  <c r="AS224" i="1"/>
  <c r="AR224" i="1"/>
  <c r="AQ224" i="1"/>
  <c r="AP224" i="1"/>
  <c r="AO224" i="1"/>
  <c r="AN224" i="1"/>
  <c r="AM224" i="1"/>
  <c r="AL224" i="1"/>
  <c r="AK224" i="1"/>
  <c r="AJ224" i="1"/>
  <c r="AI224" i="1"/>
  <c r="AU223" i="1"/>
  <c r="AT223" i="1"/>
  <c r="AS223" i="1"/>
  <c r="AR223" i="1"/>
  <c r="AQ223" i="1"/>
  <c r="AP223" i="1"/>
  <c r="AO223" i="1"/>
  <c r="AN223" i="1"/>
  <c r="AM223" i="1"/>
  <c r="AL223" i="1"/>
  <c r="AK223" i="1"/>
  <c r="AJ223" i="1"/>
  <c r="AI223" i="1"/>
  <c r="AU222" i="1"/>
  <c r="AT222" i="1"/>
  <c r="AS222" i="1"/>
  <c r="AR222" i="1"/>
  <c r="AQ222" i="1"/>
  <c r="AP222" i="1"/>
  <c r="AO222" i="1"/>
  <c r="AN222" i="1"/>
  <c r="AM222" i="1"/>
  <c r="AL222" i="1"/>
  <c r="AK222" i="1"/>
  <c r="AJ222" i="1"/>
  <c r="AI222" i="1"/>
  <c r="AU221" i="1"/>
  <c r="AT221" i="1"/>
  <c r="AS221" i="1"/>
  <c r="AR221" i="1"/>
  <c r="AQ221" i="1"/>
  <c r="AP221" i="1"/>
  <c r="AO221" i="1"/>
  <c r="AN221" i="1"/>
  <c r="AM221" i="1"/>
  <c r="AL221" i="1"/>
  <c r="AK221" i="1"/>
  <c r="AJ221" i="1"/>
  <c r="AI221" i="1"/>
  <c r="AU220" i="1"/>
  <c r="AT220" i="1"/>
  <c r="AS220" i="1"/>
  <c r="AR220" i="1"/>
  <c r="AQ220" i="1"/>
  <c r="AP220" i="1"/>
  <c r="AO220" i="1"/>
  <c r="AN220" i="1"/>
  <c r="AM220" i="1"/>
  <c r="AL220" i="1"/>
  <c r="AK220" i="1"/>
  <c r="AJ220" i="1"/>
  <c r="AI220" i="1"/>
  <c r="AU219" i="1"/>
  <c r="AT219" i="1"/>
  <c r="AS219" i="1"/>
  <c r="AR219" i="1"/>
  <c r="AQ219" i="1"/>
  <c r="AP219" i="1"/>
  <c r="AO219" i="1"/>
  <c r="AN219" i="1"/>
  <c r="AM219" i="1"/>
  <c r="AL219" i="1"/>
  <c r="AK219" i="1"/>
  <c r="AJ219" i="1"/>
  <c r="AI219" i="1"/>
  <c r="AU218" i="1"/>
  <c r="AT218" i="1"/>
  <c r="AS218" i="1"/>
  <c r="AR218" i="1"/>
  <c r="AQ218" i="1"/>
  <c r="AP218" i="1"/>
  <c r="AO218" i="1"/>
  <c r="AN218" i="1"/>
  <c r="AM218" i="1"/>
  <c r="AL218" i="1"/>
  <c r="AK218" i="1"/>
  <c r="AJ218" i="1"/>
  <c r="AI218" i="1"/>
  <c r="AU217" i="1"/>
  <c r="AT217" i="1"/>
  <c r="AS217" i="1"/>
  <c r="AR217" i="1"/>
  <c r="AQ217" i="1"/>
  <c r="AP217" i="1"/>
  <c r="AO217" i="1"/>
  <c r="AN217" i="1"/>
  <c r="AM217" i="1"/>
  <c r="AL217" i="1"/>
  <c r="AK217" i="1"/>
  <c r="AJ217" i="1"/>
  <c r="AI217" i="1"/>
  <c r="AU216" i="1"/>
  <c r="AT216" i="1"/>
  <c r="AS216" i="1"/>
  <c r="AR216" i="1"/>
  <c r="AQ216" i="1"/>
  <c r="AP216" i="1"/>
  <c r="AO216" i="1"/>
  <c r="AN216" i="1"/>
  <c r="AM216" i="1"/>
  <c r="AL216" i="1"/>
  <c r="AK216" i="1"/>
  <c r="AJ216" i="1"/>
  <c r="AI216" i="1"/>
  <c r="AU215" i="1"/>
  <c r="AT215" i="1"/>
  <c r="AS215" i="1"/>
  <c r="AR215" i="1"/>
  <c r="AQ215" i="1"/>
  <c r="AP215" i="1"/>
  <c r="AO215" i="1"/>
  <c r="AN215" i="1"/>
  <c r="AM215" i="1"/>
  <c r="AL215" i="1"/>
  <c r="AK215" i="1"/>
  <c r="AJ215" i="1"/>
  <c r="AI215" i="1"/>
  <c r="AU214" i="1"/>
  <c r="AT214" i="1"/>
  <c r="AS214" i="1"/>
  <c r="AR214" i="1"/>
  <c r="AQ214" i="1"/>
  <c r="AP214" i="1"/>
  <c r="AO214" i="1"/>
  <c r="AN214" i="1"/>
  <c r="AM214" i="1"/>
  <c r="AL214" i="1"/>
  <c r="AK214" i="1"/>
  <c r="AJ214" i="1"/>
  <c r="AI214" i="1"/>
  <c r="AU213" i="1"/>
  <c r="AT213" i="1"/>
  <c r="AS213" i="1"/>
  <c r="AR213" i="1"/>
  <c r="AQ213" i="1"/>
  <c r="AP213" i="1"/>
  <c r="AO213" i="1"/>
  <c r="AN213" i="1"/>
  <c r="AM213" i="1"/>
  <c r="AL213" i="1"/>
  <c r="AK213" i="1"/>
  <c r="AJ213" i="1"/>
  <c r="AI213" i="1"/>
  <c r="AU212" i="1"/>
  <c r="AT212" i="1"/>
  <c r="AS212" i="1"/>
  <c r="AR212" i="1"/>
  <c r="AQ212" i="1"/>
  <c r="AP212" i="1"/>
  <c r="AO212" i="1"/>
  <c r="AN212" i="1"/>
  <c r="AM212" i="1"/>
  <c r="AL212" i="1"/>
  <c r="AK212" i="1"/>
  <c r="AJ212" i="1"/>
  <c r="AI212" i="1"/>
  <c r="AU211" i="1"/>
  <c r="AT211" i="1"/>
  <c r="AS211" i="1"/>
  <c r="AR211" i="1"/>
  <c r="AQ211" i="1"/>
  <c r="AP211" i="1"/>
  <c r="AO211" i="1"/>
  <c r="AN211" i="1"/>
  <c r="AM211" i="1"/>
  <c r="AL211" i="1"/>
  <c r="AK211" i="1"/>
  <c r="AJ211" i="1"/>
  <c r="AI211" i="1"/>
  <c r="AU210" i="1"/>
  <c r="AT210" i="1"/>
  <c r="AS210" i="1"/>
  <c r="AR210" i="1"/>
  <c r="AQ210" i="1"/>
  <c r="AP210" i="1"/>
  <c r="AO210" i="1"/>
  <c r="AN210" i="1"/>
  <c r="AM210" i="1"/>
  <c r="AL210" i="1"/>
  <c r="AK210" i="1"/>
  <c r="AJ210" i="1"/>
  <c r="AI210" i="1"/>
  <c r="AU209" i="1"/>
  <c r="AT209" i="1"/>
  <c r="AS209" i="1"/>
  <c r="AR209" i="1"/>
  <c r="AQ209" i="1"/>
  <c r="AP209" i="1"/>
  <c r="AO209" i="1"/>
  <c r="AN209" i="1"/>
  <c r="AM209" i="1"/>
  <c r="AL209" i="1"/>
  <c r="AK209" i="1"/>
  <c r="AJ209" i="1"/>
  <c r="AI209" i="1"/>
  <c r="AU208" i="1"/>
  <c r="AT208" i="1"/>
  <c r="AS208" i="1"/>
  <c r="AR208" i="1"/>
  <c r="AQ208" i="1"/>
  <c r="AP208" i="1"/>
  <c r="AO208" i="1"/>
  <c r="AN208" i="1"/>
  <c r="AM208" i="1"/>
  <c r="AL208" i="1"/>
  <c r="AK208" i="1"/>
  <c r="AJ208" i="1"/>
  <c r="AI208" i="1"/>
  <c r="AU207" i="1"/>
  <c r="AT207" i="1"/>
  <c r="AS207" i="1"/>
  <c r="AR207" i="1"/>
  <c r="AQ207" i="1"/>
  <c r="AP207" i="1"/>
  <c r="AO207" i="1"/>
  <c r="AN207" i="1"/>
  <c r="AM207" i="1"/>
  <c r="AL207" i="1"/>
  <c r="AK207" i="1"/>
  <c r="AJ207" i="1"/>
  <c r="AI207" i="1"/>
  <c r="AU206" i="1"/>
  <c r="AT206" i="1"/>
  <c r="AS206" i="1"/>
  <c r="AR206" i="1"/>
  <c r="AQ206" i="1"/>
  <c r="AP206" i="1"/>
  <c r="AO206" i="1"/>
  <c r="AN206" i="1"/>
  <c r="AM206" i="1"/>
  <c r="AL206" i="1"/>
  <c r="AK206" i="1"/>
  <c r="AJ206" i="1"/>
  <c r="AI206" i="1"/>
  <c r="AU205" i="1"/>
  <c r="AT205" i="1"/>
  <c r="AS205" i="1"/>
  <c r="AR205" i="1"/>
  <c r="AQ205" i="1"/>
  <c r="AP205" i="1"/>
  <c r="AO205" i="1"/>
  <c r="AN205" i="1"/>
  <c r="AM205" i="1"/>
  <c r="AL205" i="1"/>
  <c r="AK205" i="1"/>
  <c r="AJ205" i="1"/>
  <c r="AI205" i="1"/>
  <c r="AU204" i="1"/>
  <c r="AT204" i="1"/>
  <c r="AS204" i="1"/>
  <c r="AR204" i="1"/>
  <c r="AQ204" i="1"/>
  <c r="AP204" i="1"/>
  <c r="AO204" i="1"/>
  <c r="AN204" i="1"/>
  <c r="AM204" i="1"/>
  <c r="AL204" i="1"/>
  <c r="AK204" i="1"/>
  <c r="AJ204" i="1"/>
  <c r="AI204" i="1"/>
  <c r="AU203" i="1"/>
  <c r="AT203" i="1"/>
  <c r="AS203" i="1"/>
  <c r="AR203" i="1"/>
  <c r="AQ203" i="1"/>
  <c r="AP203" i="1"/>
  <c r="AO203" i="1"/>
  <c r="AN203" i="1"/>
  <c r="AM203" i="1"/>
  <c r="AL203" i="1"/>
  <c r="AK203" i="1"/>
  <c r="AJ203" i="1"/>
  <c r="AI203" i="1"/>
  <c r="AU202" i="1"/>
  <c r="AT202" i="1"/>
  <c r="AS202" i="1"/>
  <c r="AR202" i="1"/>
  <c r="AQ202" i="1"/>
  <c r="AP202" i="1"/>
  <c r="AO202" i="1"/>
  <c r="AN202" i="1"/>
  <c r="AM202" i="1"/>
  <c r="AL202" i="1"/>
  <c r="AK202" i="1"/>
  <c r="AJ202" i="1"/>
  <c r="AI202" i="1"/>
  <c r="AU201" i="1"/>
  <c r="AT201" i="1"/>
  <c r="AS201" i="1"/>
  <c r="AR201" i="1"/>
  <c r="AQ201" i="1"/>
  <c r="AP201" i="1"/>
  <c r="AO201" i="1"/>
  <c r="AN201" i="1"/>
  <c r="AM201" i="1"/>
  <c r="AL201" i="1"/>
  <c r="AK201" i="1"/>
  <c r="AJ201" i="1"/>
  <c r="AI201" i="1"/>
  <c r="AU200" i="1"/>
  <c r="AT200" i="1"/>
  <c r="AS200" i="1"/>
  <c r="AR200" i="1"/>
  <c r="AQ200" i="1"/>
  <c r="AP200" i="1"/>
  <c r="AO200" i="1"/>
  <c r="AN200" i="1"/>
  <c r="AM200" i="1"/>
  <c r="AL200" i="1"/>
  <c r="AK200" i="1"/>
  <c r="AJ200" i="1"/>
  <c r="AI200" i="1"/>
  <c r="AU199" i="1"/>
  <c r="AT199" i="1"/>
  <c r="AS199" i="1"/>
  <c r="AR199" i="1"/>
  <c r="AQ199" i="1"/>
  <c r="AP199" i="1"/>
  <c r="AO199" i="1"/>
  <c r="AN199" i="1"/>
  <c r="AM199" i="1"/>
  <c r="AL199" i="1"/>
  <c r="AK199" i="1"/>
  <c r="AJ199" i="1"/>
  <c r="AI199" i="1"/>
  <c r="AU198" i="1"/>
  <c r="AT198" i="1"/>
  <c r="AS198" i="1"/>
  <c r="AR198" i="1"/>
  <c r="AQ198" i="1"/>
  <c r="AP198" i="1"/>
  <c r="AO198" i="1"/>
  <c r="AN198" i="1"/>
  <c r="AM198" i="1"/>
  <c r="AL198" i="1"/>
  <c r="AK198" i="1"/>
  <c r="AJ198" i="1"/>
  <c r="AI198" i="1"/>
  <c r="AU197" i="1"/>
  <c r="AT197" i="1"/>
  <c r="AS197" i="1"/>
  <c r="AR197" i="1"/>
  <c r="AQ197" i="1"/>
  <c r="AP197" i="1"/>
  <c r="AO197" i="1"/>
  <c r="AN197" i="1"/>
  <c r="AM197" i="1"/>
  <c r="AL197" i="1"/>
  <c r="AK197" i="1"/>
  <c r="AJ197" i="1"/>
  <c r="AI197" i="1"/>
  <c r="AU196" i="1"/>
  <c r="AT196" i="1"/>
  <c r="AS196" i="1"/>
  <c r="AR196" i="1"/>
  <c r="AQ196" i="1"/>
  <c r="AP196" i="1"/>
  <c r="AO196" i="1"/>
  <c r="AN196" i="1"/>
  <c r="AM196" i="1"/>
  <c r="AL196" i="1"/>
  <c r="AK196" i="1"/>
  <c r="AJ196" i="1"/>
  <c r="AI196" i="1"/>
  <c r="AU195" i="1"/>
  <c r="AT195" i="1"/>
  <c r="AS195" i="1"/>
  <c r="AR195" i="1"/>
  <c r="AQ195" i="1"/>
  <c r="AP195" i="1"/>
  <c r="AO195" i="1"/>
  <c r="AN195" i="1"/>
  <c r="AM195" i="1"/>
  <c r="AL195" i="1"/>
  <c r="AK195" i="1"/>
  <c r="AJ195" i="1"/>
  <c r="AI195" i="1"/>
  <c r="AU194" i="1"/>
  <c r="AT194" i="1"/>
  <c r="AS194" i="1"/>
  <c r="AR194" i="1"/>
  <c r="AQ194" i="1"/>
  <c r="AP194" i="1"/>
  <c r="AO194" i="1"/>
  <c r="AN194" i="1"/>
  <c r="AM194" i="1"/>
  <c r="AL194" i="1"/>
  <c r="AK194" i="1"/>
  <c r="AJ194" i="1"/>
  <c r="AI194" i="1"/>
  <c r="AU193" i="1"/>
  <c r="AT193" i="1"/>
  <c r="AS193" i="1"/>
  <c r="AR193" i="1"/>
  <c r="AQ193" i="1"/>
  <c r="AP193" i="1"/>
  <c r="AO193" i="1"/>
  <c r="AN193" i="1"/>
  <c r="AM193" i="1"/>
  <c r="AL193" i="1"/>
  <c r="AK193" i="1"/>
  <c r="AJ193" i="1"/>
  <c r="AI193" i="1"/>
  <c r="AU192" i="1"/>
  <c r="AT192" i="1"/>
  <c r="AS192" i="1"/>
  <c r="AR192" i="1"/>
  <c r="AQ192" i="1"/>
  <c r="AP192" i="1"/>
  <c r="AO192" i="1"/>
  <c r="AN192" i="1"/>
  <c r="AM192" i="1"/>
  <c r="AL192" i="1"/>
  <c r="AK192" i="1"/>
  <c r="AJ192" i="1"/>
  <c r="AI192" i="1"/>
  <c r="AU191" i="1"/>
  <c r="AT191" i="1"/>
  <c r="AS191" i="1"/>
  <c r="AR191" i="1"/>
  <c r="AQ191" i="1"/>
  <c r="AP191" i="1"/>
  <c r="AO191" i="1"/>
  <c r="AN191" i="1"/>
  <c r="AM191" i="1"/>
  <c r="AL191" i="1"/>
  <c r="AK191" i="1"/>
  <c r="AJ191" i="1"/>
  <c r="AI191" i="1"/>
  <c r="AU190" i="1"/>
  <c r="AT190" i="1"/>
  <c r="AS190" i="1"/>
  <c r="AR190" i="1"/>
  <c r="AQ190" i="1"/>
  <c r="AP190" i="1"/>
  <c r="AO190" i="1"/>
  <c r="AN190" i="1"/>
  <c r="AM190" i="1"/>
  <c r="AL190" i="1"/>
  <c r="AK190" i="1"/>
  <c r="AJ190" i="1"/>
  <c r="AI190" i="1"/>
  <c r="AU189" i="1"/>
  <c r="AT189" i="1"/>
  <c r="AS189" i="1"/>
  <c r="AR189" i="1"/>
  <c r="AQ189" i="1"/>
  <c r="AP189" i="1"/>
  <c r="AO189" i="1"/>
  <c r="AN189" i="1"/>
  <c r="AM189" i="1"/>
  <c r="AL189" i="1"/>
  <c r="AK189" i="1"/>
  <c r="AJ189" i="1"/>
  <c r="AI189" i="1"/>
  <c r="AU188" i="1"/>
  <c r="AT188" i="1"/>
  <c r="AS188" i="1"/>
  <c r="AR188" i="1"/>
  <c r="AQ188" i="1"/>
  <c r="AP188" i="1"/>
  <c r="AO188" i="1"/>
  <c r="AN188" i="1"/>
  <c r="AM188" i="1"/>
  <c r="AL188" i="1"/>
  <c r="AK188" i="1"/>
  <c r="AJ188" i="1"/>
  <c r="AI188" i="1"/>
  <c r="AU187" i="1"/>
  <c r="AT187" i="1"/>
  <c r="AS187" i="1"/>
  <c r="AR187" i="1"/>
  <c r="AQ187" i="1"/>
  <c r="AP187" i="1"/>
  <c r="AO187" i="1"/>
  <c r="AN187" i="1"/>
  <c r="AM187" i="1"/>
  <c r="AL187" i="1"/>
  <c r="AK187" i="1"/>
  <c r="AJ187" i="1"/>
  <c r="AI187" i="1"/>
  <c r="AU186" i="1"/>
  <c r="AT186" i="1"/>
  <c r="AS186" i="1"/>
  <c r="AR186" i="1"/>
  <c r="AQ186" i="1"/>
  <c r="AP186" i="1"/>
  <c r="AO186" i="1"/>
  <c r="AN186" i="1"/>
  <c r="AM186" i="1"/>
  <c r="AL186" i="1"/>
  <c r="AK186" i="1"/>
  <c r="AJ186" i="1"/>
  <c r="AI186" i="1"/>
  <c r="AU185" i="1"/>
  <c r="AT185" i="1"/>
  <c r="AS185" i="1"/>
  <c r="AR185" i="1"/>
  <c r="AQ185" i="1"/>
  <c r="AP185" i="1"/>
  <c r="AO185" i="1"/>
  <c r="AN185" i="1"/>
  <c r="AM185" i="1"/>
  <c r="AL185" i="1"/>
  <c r="AK185" i="1"/>
  <c r="AJ185" i="1"/>
  <c r="AI185" i="1"/>
  <c r="AU184" i="1"/>
  <c r="AT184" i="1"/>
  <c r="AS184" i="1"/>
  <c r="AR184" i="1"/>
  <c r="AQ184" i="1"/>
  <c r="AP184" i="1"/>
  <c r="AO184" i="1"/>
  <c r="AN184" i="1"/>
  <c r="AM184" i="1"/>
  <c r="AL184" i="1"/>
  <c r="AK184" i="1"/>
  <c r="AJ184" i="1"/>
  <c r="AI184" i="1"/>
  <c r="AU183" i="1"/>
  <c r="AT183" i="1"/>
  <c r="AS183" i="1"/>
  <c r="AR183" i="1"/>
  <c r="AQ183" i="1"/>
  <c r="AP183" i="1"/>
  <c r="AO183" i="1"/>
  <c r="AN183" i="1"/>
  <c r="AM183" i="1"/>
  <c r="AL183" i="1"/>
  <c r="AK183" i="1"/>
  <c r="AJ183" i="1"/>
  <c r="AI183" i="1"/>
  <c r="AU182" i="1"/>
  <c r="AT182" i="1"/>
  <c r="AS182" i="1"/>
  <c r="AR182" i="1"/>
  <c r="AQ182" i="1"/>
  <c r="AP182" i="1"/>
  <c r="AO182" i="1"/>
  <c r="AN182" i="1"/>
  <c r="AM182" i="1"/>
  <c r="AL182" i="1"/>
  <c r="AK182" i="1"/>
  <c r="AJ182" i="1"/>
  <c r="AI182" i="1"/>
  <c r="AU181" i="1"/>
  <c r="AT181" i="1"/>
  <c r="AS181" i="1"/>
  <c r="AR181" i="1"/>
  <c r="AQ181" i="1"/>
  <c r="AP181" i="1"/>
  <c r="AO181" i="1"/>
  <c r="AN181" i="1"/>
  <c r="AM181" i="1"/>
  <c r="AL181" i="1"/>
  <c r="AK181" i="1"/>
  <c r="AJ181" i="1"/>
  <c r="AI181" i="1"/>
  <c r="AU180" i="1"/>
  <c r="AT180" i="1"/>
  <c r="AS180" i="1"/>
  <c r="AR180" i="1"/>
  <c r="AQ180" i="1"/>
  <c r="AP180" i="1"/>
  <c r="AO180" i="1"/>
  <c r="AN180" i="1"/>
  <c r="AM180" i="1"/>
  <c r="AL180" i="1"/>
  <c r="AK180" i="1"/>
  <c r="AJ180" i="1"/>
  <c r="AI180" i="1"/>
  <c r="AU179" i="1"/>
  <c r="AT179" i="1"/>
  <c r="AS179" i="1"/>
  <c r="AR179" i="1"/>
  <c r="AQ179" i="1"/>
  <c r="AP179" i="1"/>
  <c r="AO179" i="1"/>
  <c r="AN179" i="1"/>
  <c r="AM179" i="1"/>
  <c r="AL179" i="1"/>
  <c r="AK179" i="1"/>
  <c r="AJ179" i="1"/>
  <c r="AI179" i="1"/>
  <c r="AU178" i="1"/>
  <c r="AT178" i="1"/>
  <c r="AS178" i="1"/>
  <c r="AR178" i="1"/>
  <c r="AQ178" i="1"/>
  <c r="AP178" i="1"/>
  <c r="AO178" i="1"/>
  <c r="AN178" i="1"/>
  <c r="AM178" i="1"/>
  <c r="AL178" i="1"/>
  <c r="AK178" i="1"/>
  <c r="AJ178" i="1"/>
  <c r="AI178" i="1"/>
  <c r="AU177" i="1"/>
  <c r="AT177" i="1"/>
  <c r="AS177" i="1"/>
  <c r="AR177" i="1"/>
  <c r="AQ177" i="1"/>
  <c r="AP177" i="1"/>
  <c r="AO177" i="1"/>
  <c r="AN177" i="1"/>
  <c r="AM177" i="1"/>
  <c r="AL177" i="1"/>
  <c r="AK177" i="1"/>
  <c r="AJ177" i="1"/>
  <c r="AI177" i="1"/>
  <c r="AU176" i="1"/>
  <c r="AT176" i="1"/>
  <c r="AS176" i="1"/>
  <c r="AR176" i="1"/>
  <c r="AQ176" i="1"/>
  <c r="AP176" i="1"/>
  <c r="AO176" i="1"/>
  <c r="AN176" i="1"/>
  <c r="AM176" i="1"/>
  <c r="AL176" i="1"/>
  <c r="AK176" i="1"/>
  <c r="AJ176" i="1"/>
  <c r="AI176" i="1"/>
  <c r="AU175" i="1"/>
  <c r="AT175" i="1"/>
  <c r="AS175" i="1"/>
  <c r="AR175" i="1"/>
  <c r="AQ175" i="1"/>
  <c r="AP175" i="1"/>
  <c r="AO175" i="1"/>
  <c r="AN175" i="1"/>
  <c r="AM175" i="1"/>
  <c r="AL175" i="1"/>
  <c r="AK175" i="1"/>
  <c r="AJ175" i="1"/>
  <c r="AI175" i="1"/>
  <c r="AU174" i="1"/>
  <c r="AT174" i="1"/>
  <c r="AS174" i="1"/>
  <c r="AR174" i="1"/>
  <c r="AQ174" i="1"/>
  <c r="AP174" i="1"/>
  <c r="AO174" i="1"/>
  <c r="AN174" i="1"/>
  <c r="AM174" i="1"/>
  <c r="AL174" i="1"/>
  <c r="AK174" i="1"/>
  <c r="AJ174" i="1"/>
  <c r="AI174" i="1"/>
  <c r="AU173" i="1"/>
  <c r="AT173" i="1"/>
  <c r="AS173" i="1"/>
  <c r="AR173" i="1"/>
  <c r="AQ173" i="1"/>
  <c r="AP173" i="1"/>
  <c r="AO173" i="1"/>
  <c r="AN173" i="1"/>
  <c r="AM173" i="1"/>
  <c r="AL173" i="1"/>
  <c r="AK173" i="1"/>
  <c r="AJ173" i="1"/>
  <c r="AI173" i="1"/>
  <c r="AU172" i="1"/>
  <c r="AT172" i="1"/>
  <c r="AS172" i="1"/>
  <c r="AR172" i="1"/>
  <c r="AQ172" i="1"/>
  <c r="AP172" i="1"/>
  <c r="AO172" i="1"/>
  <c r="AN172" i="1"/>
  <c r="AM172" i="1"/>
  <c r="AL172" i="1"/>
  <c r="AK172" i="1"/>
  <c r="AJ172" i="1"/>
  <c r="AI172" i="1"/>
  <c r="AU171" i="1"/>
  <c r="AT171" i="1"/>
  <c r="AS171" i="1"/>
  <c r="AR171" i="1"/>
  <c r="AQ171" i="1"/>
  <c r="AP171" i="1"/>
  <c r="AO171" i="1"/>
  <c r="AN171" i="1"/>
  <c r="AM171" i="1"/>
  <c r="AL171" i="1"/>
  <c r="AK171" i="1"/>
  <c r="AJ171" i="1"/>
  <c r="AI171" i="1"/>
  <c r="AU170" i="1"/>
  <c r="AT170" i="1"/>
  <c r="AS170" i="1"/>
  <c r="AR170" i="1"/>
  <c r="AQ170" i="1"/>
  <c r="AP170" i="1"/>
  <c r="AO170" i="1"/>
  <c r="AN170" i="1"/>
  <c r="AM170" i="1"/>
  <c r="AL170" i="1"/>
  <c r="AK170" i="1"/>
  <c r="AJ170" i="1"/>
  <c r="AI170" i="1"/>
  <c r="AU169" i="1"/>
  <c r="AT169" i="1"/>
  <c r="AS169" i="1"/>
  <c r="AR169" i="1"/>
  <c r="AQ169" i="1"/>
  <c r="AP169" i="1"/>
  <c r="AO169" i="1"/>
  <c r="AN169" i="1"/>
  <c r="AM169" i="1"/>
  <c r="AL169" i="1"/>
  <c r="AK169" i="1"/>
  <c r="AJ169" i="1"/>
  <c r="AI169" i="1"/>
  <c r="AU168" i="1"/>
  <c r="AT168" i="1"/>
  <c r="AS168" i="1"/>
  <c r="AR168" i="1"/>
  <c r="AQ168" i="1"/>
  <c r="AP168" i="1"/>
  <c r="AO168" i="1"/>
  <c r="AN168" i="1"/>
  <c r="AM168" i="1"/>
  <c r="AL168" i="1"/>
  <c r="AK168" i="1"/>
  <c r="AJ168" i="1"/>
  <c r="AI168" i="1"/>
  <c r="AU167" i="1"/>
  <c r="AT167" i="1"/>
  <c r="AS167" i="1"/>
  <c r="AR167" i="1"/>
  <c r="AQ167" i="1"/>
  <c r="AP167" i="1"/>
  <c r="AO167" i="1"/>
  <c r="AN167" i="1"/>
  <c r="AM167" i="1"/>
  <c r="AL167" i="1"/>
  <c r="AK167" i="1"/>
  <c r="AJ167" i="1"/>
  <c r="AI167" i="1"/>
  <c r="AU166" i="1"/>
  <c r="AT166" i="1"/>
  <c r="AS166" i="1"/>
  <c r="AR166" i="1"/>
  <c r="AQ166" i="1"/>
  <c r="AP166" i="1"/>
  <c r="AO166" i="1"/>
  <c r="AN166" i="1"/>
  <c r="AM166" i="1"/>
  <c r="AL166" i="1"/>
  <c r="AK166" i="1"/>
  <c r="AJ166" i="1"/>
  <c r="AI166" i="1"/>
  <c r="AU165" i="1"/>
  <c r="AT165" i="1"/>
  <c r="AS165" i="1"/>
  <c r="AR165" i="1"/>
  <c r="AQ165" i="1"/>
  <c r="AP165" i="1"/>
  <c r="AO165" i="1"/>
  <c r="AN165" i="1"/>
  <c r="AM165" i="1"/>
  <c r="AL165" i="1"/>
  <c r="AK165" i="1"/>
  <c r="AJ165" i="1"/>
  <c r="AI165" i="1"/>
  <c r="AU164" i="1"/>
  <c r="AT164" i="1"/>
  <c r="AS164" i="1"/>
  <c r="AR164" i="1"/>
  <c r="AQ164" i="1"/>
  <c r="AP164" i="1"/>
  <c r="AO164" i="1"/>
  <c r="AN164" i="1"/>
  <c r="AM164" i="1"/>
  <c r="AL164" i="1"/>
  <c r="AK164" i="1"/>
  <c r="AJ164" i="1"/>
  <c r="AI164" i="1"/>
  <c r="AU163" i="1"/>
  <c r="AT163" i="1"/>
  <c r="AS163" i="1"/>
  <c r="AR163" i="1"/>
  <c r="AQ163" i="1"/>
  <c r="AP163" i="1"/>
  <c r="AO163" i="1"/>
  <c r="AN163" i="1"/>
  <c r="AM163" i="1"/>
  <c r="AL163" i="1"/>
  <c r="AK163" i="1"/>
  <c r="AJ163" i="1"/>
  <c r="AI163" i="1"/>
  <c r="AU162" i="1"/>
  <c r="AT162" i="1"/>
  <c r="AS162" i="1"/>
  <c r="AR162" i="1"/>
  <c r="AQ162" i="1"/>
  <c r="AP162" i="1"/>
  <c r="AO162" i="1"/>
  <c r="AN162" i="1"/>
  <c r="AM162" i="1"/>
  <c r="AL162" i="1"/>
  <c r="AK162" i="1"/>
  <c r="AJ162" i="1"/>
  <c r="AI162" i="1"/>
  <c r="AU161" i="1"/>
  <c r="AT161" i="1"/>
  <c r="AS161" i="1"/>
  <c r="AR161" i="1"/>
  <c r="AQ161" i="1"/>
  <c r="AP161" i="1"/>
  <c r="AO161" i="1"/>
  <c r="AN161" i="1"/>
  <c r="AM161" i="1"/>
  <c r="AL161" i="1"/>
  <c r="AK161" i="1"/>
  <c r="AJ161" i="1"/>
  <c r="AI161" i="1"/>
  <c r="AU160" i="1"/>
  <c r="AT160" i="1"/>
  <c r="AS160" i="1"/>
  <c r="AR160" i="1"/>
  <c r="AQ160" i="1"/>
  <c r="AP160" i="1"/>
  <c r="AO160" i="1"/>
  <c r="AN160" i="1"/>
  <c r="AM160" i="1"/>
  <c r="AL160" i="1"/>
  <c r="AK160" i="1"/>
  <c r="AJ160" i="1"/>
  <c r="AI160" i="1"/>
  <c r="AU159" i="1"/>
  <c r="AT159" i="1"/>
  <c r="AS159" i="1"/>
  <c r="AR159" i="1"/>
  <c r="AQ159" i="1"/>
  <c r="AP159" i="1"/>
  <c r="AO159" i="1"/>
  <c r="AN159" i="1"/>
  <c r="AM159" i="1"/>
  <c r="AL159" i="1"/>
  <c r="AK159" i="1"/>
  <c r="AJ159" i="1"/>
  <c r="AI159" i="1"/>
  <c r="AU158" i="1"/>
  <c r="AT158" i="1"/>
  <c r="AS158" i="1"/>
  <c r="AR158" i="1"/>
  <c r="AQ158" i="1"/>
  <c r="AP158" i="1"/>
  <c r="AO158" i="1"/>
  <c r="AN158" i="1"/>
  <c r="AM158" i="1"/>
  <c r="AL158" i="1"/>
  <c r="AK158" i="1"/>
  <c r="AJ158" i="1"/>
  <c r="AI158" i="1"/>
  <c r="AU157" i="1"/>
  <c r="AT157" i="1"/>
  <c r="AS157" i="1"/>
  <c r="AR157" i="1"/>
  <c r="AQ157" i="1"/>
  <c r="AP157" i="1"/>
  <c r="AO157" i="1"/>
  <c r="AN157" i="1"/>
  <c r="AM157" i="1"/>
  <c r="AL157" i="1"/>
  <c r="AK157" i="1"/>
  <c r="AJ157" i="1"/>
  <c r="AI157" i="1"/>
  <c r="AU156" i="1"/>
  <c r="AT156" i="1"/>
  <c r="AS156" i="1"/>
  <c r="AR156" i="1"/>
  <c r="AQ156" i="1"/>
  <c r="AP156" i="1"/>
  <c r="AO156" i="1"/>
  <c r="AN156" i="1"/>
  <c r="AM156" i="1"/>
  <c r="AL156" i="1"/>
  <c r="AK156" i="1"/>
  <c r="AJ156" i="1"/>
  <c r="AI156" i="1"/>
  <c r="AU155" i="1"/>
  <c r="AT155" i="1"/>
  <c r="AS155" i="1"/>
  <c r="AR155" i="1"/>
  <c r="AQ155" i="1"/>
  <c r="AP155" i="1"/>
  <c r="AO155" i="1"/>
  <c r="AN155" i="1"/>
  <c r="AM155" i="1"/>
  <c r="AL155" i="1"/>
  <c r="AK155" i="1"/>
  <c r="AJ155" i="1"/>
  <c r="AI155" i="1"/>
  <c r="AU154" i="1"/>
  <c r="AT154" i="1"/>
  <c r="AS154" i="1"/>
  <c r="AR154" i="1"/>
  <c r="AQ154" i="1"/>
  <c r="AP154" i="1"/>
  <c r="AO154" i="1"/>
  <c r="AN154" i="1"/>
  <c r="AM154" i="1"/>
  <c r="AL154" i="1"/>
  <c r="AK154" i="1"/>
  <c r="AJ154" i="1"/>
  <c r="AI154" i="1"/>
  <c r="AU153" i="1"/>
  <c r="AT153" i="1"/>
  <c r="AS153" i="1"/>
  <c r="AR153" i="1"/>
  <c r="AQ153" i="1"/>
  <c r="AP153" i="1"/>
  <c r="AO153" i="1"/>
  <c r="AN153" i="1"/>
  <c r="AM153" i="1"/>
  <c r="AL153" i="1"/>
  <c r="AK153" i="1"/>
  <c r="AJ153" i="1"/>
  <c r="AI153" i="1"/>
  <c r="AU152" i="1"/>
  <c r="AT152" i="1"/>
  <c r="AS152" i="1"/>
  <c r="AR152" i="1"/>
  <c r="AQ152" i="1"/>
  <c r="AP152" i="1"/>
  <c r="AO152" i="1"/>
  <c r="AN152" i="1"/>
  <c r="AM152" i="1"/>
  <c r="AL152" i="1"/>
  <c r="AK152" i="1"/>
  <c r="AJ152" i="1"/>
  <c r="AI152" i="1"/>
  <c r="AU151" i="1"/>
  <c r="AT151" i="1"/>
  <c r="AS151" i="1"/>
  <c r="AR151" i="1"/>
  <c r="AQ151" i="1"/>
  <c r="AP151" i="1"/>
  <c r="AO151" i="1"/>
  <c r="AN151" i="1"/>
  <c r="AM151" i="1"/>
  <c r="AL151" i="1"/>
  <c r="AK151" i="1"/>
  <c r="AJ151" i="1"/>
  <c r="AI151" i="1"/>
  <c r="AU150" i="1"/>
  <c r="AT150" i="1"/>
  <c r="AS150" i="1"/>
  <c r="AR150" i="1"/>
  <c r="AQ150" i="1"/>
  <c r="AP150" i="1"/>
  <c r="AO150" i="1"/>
  <c r="AN150" i="1"/>
  <c r="AM150" i="1"/>
  <c r="AL150" i="1"/>
  <c r="AK150" i="1"/>
  <c r="AJ150" i="1"/>
  <c r="AI150" i="1"/>
  <c r="AU149" i="1"/>
  <c r="AT149" i="1"/>
  <c r="AS149" i="1"/>
  <c r="AR149" i="1"/>
  <c r="AQ149" i="1"/>
  <c r="AP149" i="1"/>
  <c r="AO149" i="1"/>
  <c r="AN149" i="1"/>
  <c r="AM149" i="1"/>
  <c r="AL149" i="1"/>
  <c r="AK149" i="1"/>
  <c r="AJ149" i="1"/>
  <c r="AI149" i="1"/>
  <c r="AU148" i="1"/>
  <c r="AT148" i="1"/>
  <c r="AS148" i="1"/>
  <c r="AR148" i="1"/>
  <c r="AQ148" i="1"/>
  <c r="AP148" i="1"/>
  <c r="AO148" i="1"/>
  <c r="AN148" i="1"/>
  <c r="AM148" i="1"/>
  <c r="AL148" i="1"/>
  <c r="AK148" i="1"/>
  <c r="AJ148" i="1"/>
  <c r="AI148" i="1"/>
  <c r="AU147" i="1"/>
  <c r="AT147" i="1"/>
  <c r="AS147" i="1"/>
  <c r="AR147" i="1"/>
  <c r="AQ147" i="1"/>
  <c r="AP147" i="1"/>
  <c r="AO147" i="1"/>
  <c r="AN147" i="1"/>
  <c r="AM147" i="1"/>
  <c r="AL147" i="1"/>
  <c r="AK147" i="1"/>
  <c r="AJ147" i="1"/>
  <c r="AI147" i="1"/>
  <c r="AU146" i="1"/>
  <c r="AT146" i="1"/>
  <c r="AS146" i="1"/>
  <c r="AR146" i="1"/>
  <c r="AQ146" i="1"/>
  <c r="AP146" i="1"/>
  <c r="AO146" i="1"/>
  <c r="AN146" i="1"/>
  <c r="AM146" i="1"/>
  <c r="AL146" i="1"/>
  <c r="AK146" i="1"/>
  <c r="AJ146" i="1"/>
  <c r="AI146" i="1"/>
  <c r="AU145" i="1"/>
  <c r="AT145" i="1"/>
  <c r="AS145" i="1"/>
  <c r="AR145" i="1"/>
  <c r="AQ145" i="1"/>
  <c r="AP145" i="1"/>
  <c r="AO145" i="1"/>
  <c r="AN145" i="1"/>
  <c r="AM145" i="1"/>
  <c r="AL145" i="1"/>
  <c r="AK145" i="1"/>
  <c r="AJ145" i="1"/>
  <c r="AI145" i="1"/>
  <c r="AU144" i="1"/>
  <c r="AT144" i="1"/>
  <c r="AS144" i="1"/>
  <c r="AR144" i="1"/>
  <c r="AQ144" i="1"/>
  <c r="AP144" i="1"/>
  <c r="AO144" i="1"/>
  <c r="AN144" i="1"/>
  <c r="AM144" i="1"/>
  <c r="AL144" i="1"/>
  <c r="AK144" i="1"/>
  <c r="AJ144" i="1"/>
  <c r="AI144" i="1"/>
  <c r="AU143" i="1"/>
  <c r="AT143" i="1"/>
  <c r="AS143" i="1"/>
  <c r="AR143" i="1"/>
  <c r="AQ143" i="1"/>
  <c r="AP143" i="1"/>
  <c r="AO143" i="1"/>
  <c r="AN143" i="1"/>
  <c r="AM143" i="1"/>
  <c r="AL143" i="1"/>
  <c r="AK143" i="1"/>
  <c r="AJ143" i="1"/>
  <c r="AI143" i="1"/>
  <c r="AU142" i="1"/>
  <c r="AT142" i="1"/>
  <c r="AS142" i="1"/>
  <c r="AR142" i="1"/>
  <c r="AQ142" i="1"/>
  <c r="AP142" i="1"/>
  <c r="AO142" i="1"/>
  <c r="AN142" i="1"/>
  <c r="AM142" i="1"/>
  <c r="AL142" i="1"/>
  <c r="AK142" i="1"/>
  <c r="AJ142" i="1"/>
  <c r="AI142" i="1"/>
  <c r="AU141" i="1"/>
  <c r="AT141" i="1"/>
  <c r="AS141" i="1"/>
  <c r="AR141" i="1"/>
  <c r="AQ141" i="1"/>
  <c r="AP141" i="1"/>
  <c r="AO141" i="1"/>
  <c r="AN141" i="1"/>
  <c r="AM141" i="1"/>
  <c r="AL141" i="1"/>
  <c r="AK141" i="1"/>
  <c r="AJ141" i="1"/>
  <c r="AI141" i="1"/>
  <c r="AU140" i="1"/>
  <c r="AT140" i="1"/>
  <c r="AS140" i="1"/>
  <c r="AR140" i="1"/>
  <c r="AQ140" i="1"/>
  <c r="AP140" i="1"/>
  <c r="AO140" i="1"/>
  <c r="AN140" i="1"/>
  <c r="AM140" i="1"/>
  <c r="AL140" i="1"/>
  <c r="AK140" i="1"/>
  <c r="AJ140" i="1"/>
  <c r="AI140" i="1"/>
  <c r="AU139" i="1"/>
  <c r="AT139" i="1"/>
  <c r="AS139" i="1"/>
  <c r="AR139" i="1"/>
  <c r="AQ139" i="1"/>
  <c r="AP139" i="1"/>
  <c r="AO139" i="1"/>
  <c r="AN139" i="1"/>
  <c r="AM139" i="1"/>
  <c r="AL139" i="1"/>
  <c r="AK139" i="1"/>
  <c r="AJ139" i="1"/>
  <c r="AI139" i="1"/>
  <c r="AU138" i="1"/>
  <c r="AT138" i="1"/>
  <c r="AS138" i="1"/>
  <c r="AR138" i="1"/>
  <c r="AQ138" i="1"/>
  <c r="AP138" i="1"/>
  <c r="AO138" i="1"/>
  <c r="AN138" i="1"/>
  <c r="AM138" i="1"/>
  <c r="AL138" i="1"/>
  <c r="AK138" i="1"/>
  <c r="AJ138" i="1"/>
  <c r="AI138" i="1"/>
  <c r="AU137" i="1"/>
  <c r="AT137" i="1"/>
  <c r="AS137" i="1"/>
  <c r="AR137" i="1"/>
  <c r="AQ137" i="1"/>
  <c r="AP137" i="1"/>
  <c r="AO137" i="1"/>
  <c r="AN137" i="1"/>
  <c r="AM137" i="1"/>
  <c r="AL137" i="1"/>
  <c r="AK137" i="1"/>
  <c r="AJ137" i="1"/>
  <c r="AI137" i="1"/>
  <c r="AU136" i="1"/>
  <c r="AT136" i="1"/>
  <c r="AS136" i="1"/>
  <c r="AR136" i="1"/>
  <c r="AQ136" i="1"/>
  <c r="AP136" i="1"/>
  <c r="AO136" i="1"/>
  <c r="AN136" i="1"/>
  <c r="AM136" i="1"/>
  <c r="AL136" i="1"/>
  <c r="AK136" i="1"/>
  <c r="AJ136" i="1"/>
  <c r="AI136" i="1"/>
  <c r="AU135" i="1"/>
  <c r="AT135" i="1"/>
  <c r="AS135" i="1"/>
  <c r="AR135" i="1"/>
  <c r="AQ135" i="1"/>
  <c r="AP135" i="1"/>
  <c r="AO135" i="1"/>
  <c r="AN135" i="1"/>
  <c r="AM135" i="1"/>
  <c r="AL135" i="1"/>
  <c r="AK135" i="1"/>
  <c r="AJ135" i="1"/>
  <c r="AI135" i="1"/>
  <c r="AU134" i="1"/>
  <c r="AT134" i="1"/>
  <c r="AS134" i="1"/>
  <c r="AR134" i="1"/>
  <c r="AQ134" i="1"/>
  <c r="AP134" i="1"/>
  <c r="AO134" i="1"/>
  <c r="AN134" i="1"/>
  <c r="AM134" i="1"/>
  <c r="AL134" i="1"/>
  <c r="AK134" i="1"/>
  <c r="AJ134" i="1"/>
  <c r="AI134" i="1"/>
  <c r="AU133" i="1"/>
  <c r="AT133" i="1"/>
  <c r="AS133" i="1"/>
  <c r="AR133" i="1"/>
  <c r="AQ133" i="1"/>
  <c r="AP133" i="1"/>
  <c r="AO133" i="1"/>
  <c r="AN133" i="1"/>
  <c r="AM133" i="1"/>
  <c r="AL133" i="1"/>
  <c r="AK133" i="1"/>
  <c r="AJ133" i="1"/>
  <c r="AI133" i="1"/>
  <c r="AU132" i="1"/>
  <c r="AT132" i="1"/>
  <c r="AS132" i="1"/>
  <c r="AR132" i="1"/>
  <c r="AQ132" i="1"/>
  <c r="AP132" i="1"/>
  <c r="AO132" i="1"/>
  <c r="AN132" i="1"/>
  <c r="AM132" i="1"/>
  <c r="AL132" i="1"/>
  <c r="AK132" i="1"/>
  <c r="AJ132" i="1"/>
  <c r="AI132" i="1"/>
  <c r="AU131" i="1"/>
  <c r="AT131" i="1"/>
  <c r="AS131" i="1"/>
  <c r="AR131" i="1"/>
  <c r="AQ131" i="1"/>
  <c r="AP131" i="1"/>
  <c r="AO131" i="1"/>
  <c r="AN131" i="1"/>
  <c r="AM131" i="1"/>
  <c r="AL131" i="1"/>
  <c r="AK131" i="1"/>
  <c r="AJ131" i="1"/>
  <c r="AI131" i="1"/>
  <c r="AU130" i="1"/>
  <c r="AT130" i="1"/>
  <c r="AS130" i="1"/>
  <c r="AR130" i="1"/>
  <c r="AQ130" i="1"/>
  <c r="AP130" i="1"/>
  <c r="AO130" i="1"/>
  <c r="AN130" i="1"/>
  <c r="AM130" i="1"/>
  <c r="AL130" i="1"/>
  <c r="AK130" i="1"/>
  <c r="AJ130" i="1"/>
  <c r="AI130" i="1"/>
  <c r="AU129" i="1"/>
  <c r="AT129" i="1"/>
  <c r="AS129" i="1"/>
  <c r="AR129" i="1"/>
  <c r="AQ129" i="1"/>
  <c r="AP129" i="1"/>
  <c r="AO129" i="1"/>
  <c r="AN129" i="1"/>
  <c r="AM129" i="1"/>
  <c r="AL129" i="1"/>
  <c r="AK129" i="1"/>
  <c r="AJ129" i="1"/>
  <c r="AI129" i="1"/>
  <c r="AU128" i="1"/>
  <c r="AT128" i="1"/>
  <c r="AS128" i="1"/>
  <c r="AR128" i="1"/>
  <c r="AQ128" i="1"/>
  <c r="AP128" i="1"/>
  <c r="AO128" i="1"/>
  <c r="AN128" i="1"/>
  <c r="AM128" i="1"/>
  <c r="AL128" i="1"/>
  <c r="AK128" i="1"/>
  <c r="AJ128" i="1"/>
  <c r="AI128" i="1"/>
  <c r="AU127" i="1"/>
  <c r="AT127" i="1"/>
  <c r="AS127" i="1"/>
  <c r="AR127" i="1"/>
  <c r="AQ127" i="1"/>
  <c r="AP127" i="1"/>
  <c r="AO127" i="1"/>
  <c r="AN127" i="1"/>
  <c r="AM127" i="1"/>
  <c r="AL127" i="1"/>
  <c r="AK127" i="1"/>
  <c r="AJ127" i="1"/>
  <c r="AI127" i="1"/>
  <c r="AU126" i="1"/>
  <c r="AT126" i="1"/>
  <c r="AS126" i="1"/>
  <c r="AR126" i="1"/>
  <c r="AQ126" i="1"/>
  <c r="AP126" i="1"/>
  <c r="AO126" i="1"/>
  <c r="AN126" i="1"/>
  <c r="AM126" i="1"/>
  <c r="AL126" i="1"/>
  <c r="AK126" i="1"/>
  <c r="AJ126" i="1"/>
  <c r="AI126" i="1"/>
  <c r="AU125" i="1"/>
  <c r="AT125" i="1"/>
  <c r="AS125" i="1"/>
  <c r="AR125" i="1"/>
  <c r="AQ125" i="1"/>
  <c r="AP125" i="1"/>
  <c r="AO125" i="1"/>
  <c r="AN125" i="1"/>
  <c r="AM125" i="1"/>
  <c r="AL125" i="1"/>
  <c r="AK125" i="1"/>
  <c r="AJ125" i="1"/>
  <c r="AI125" i="1"/>
  <c r="AU124" i="1"/>
  <c r="AT124" i="1"/>
  <c r="AS124" i="1"/>
  <c r="AR124" i="1"/>
  <c r="AQ124" i="1"/>
  <c r="AP124" i="1"/>
  <c r="AO124" i="1"/>
  <c r="AN124" i="1"/>
  <c r="AM124" i="1"/>
  <c r="AL124" i="1"/>
  <c r="AK124" i="1"/>
  <c r="AJ124" i="1"/>
  <c r="AI124" i="1"/>
  <c r="AU123" i="1"/>
  <c r="AT123" i="1"/>
  <c r="AS123" i="1"/>
  <c r="AR123" i="1"/>
  <c r="AQ123" i="1"/>
  <c r="AP123" i="1"/>
  <c r="AO123" i="1"/>
  <c r="AN123" i="1"/>
  <c r="AM123" i="1"/>
  <c r="AL123" i="1"/>
  <c r="AK123" i="1"/>
  <c r="AJ123" i="1"/>
  <c r="AI123" i="1"/>
  <c r="AU122" i="1"/>
  <c r="AT122" i="1"/>
  <c r="AS122" i="1"/>
  <c r="AR122" i="1"/>
  <c r="AQ122" i="1"/>
  <c r="AP122" i="1"/>
  <c r="AO122" i="1"/>
  <c r="AN122" i="1"/>
  <c r="AM122" i="1"/>
  <c r="AL122" i="1"/>
  <c r="AK122" i="1"/>
  <c r="AJ122" i="1"/>
  <c r="AI122" i="1"/>
  <c r="AU121" i="1"/>
  <c r="AT121" i="1"/>
  <c r="AS121" i="1"/>
  <c r="AR121" i="1"/>
  <c r="AQ121" i="1"/>
  <c r="AP121" i="1"/>
  <c r="AO121" i="1"/>
  <c r="AN121" i="1"/>
  <c r="AM121" i="1"/>
  <c r="AL121" i="1"/>
  <c r="AK121" i="1"/>
  <c r="AJ121" i="1"/>
  <c r="AI121" i="1"/>
  <c r="AU120" i="1"/>
  <c r="AT120" i="1"/>
  <c r="AS120" i="1"/>
  <c r="AR120" i="1"/>
  <c r="AQ120" i="1"/>
  <c r="AP120" i="1"/>
  <c r="AO120" i="1"/>
  <c r="AN120" i="1"/>
  <c r="AM120" i="1"/>
  <c r="AL120" i="1"/>
  <c r="AK120" i="1"/>
  <c r="AJ120" i="1"/>
  <c r="AI120" i="1"/>
  <c r="AU119" i="1"/>
  <c r="AT119" i="1"/>
  <c r="AS119" i="1"/>
  <c r="AR119" i="1"/>
  <c r="AQ119" i="1"/>
  <c r="AP119" i="1"/>
  <c r="AO119" i="1"/>
  <c r="AN119" i="1"/>
  <c r="AM119" i="1"/>
  <c r="AL119" i="1"/>
  <c r="AK119" i="1"/>
  <c r="AJ119" i="1"/>
  <c r="AI119" i="1"/>
  <c r="AU118" i="1"/>
  <c r="AT118" i="1"/>
  <c r="AS118" i="1"/>
  <c r="AR118" i="1"/>
  <c r="AQ118" i="1"/>
  <c r="AP118" i="1"/>
  <c r="AO118" i="1"/>
  <c r="AN118" i="1"/>
  <c r="AM118" i="1"/>
  <c r="AL118" i="1"/>
  <c r="AK118" i="1"/>
  <c r="AJ118" i="1"/>
  <c r="AI118" i="1"/>
  <c r="AU117" i="1"/>
  <c r="AT117" i="1"/>
  <c r="AS117" i="1"/>
  <c r="AR117" i="1"/>
  <c r="AQ117" i="1"/>
  <c r="AP117" i="1"/>
  <c r="AO117" i="1"/>
  <c r="AN117" i="1"/>
  <c r="AM117" i="1"/>
  <c r="AL117" i="1"/>
  <c r="AK117" i="1"/>
  <c r="AJ117" i="1"/>
  <c r="AI117" i="1"/>
  <c r="AU116" i="1"/>
  <c r="AT116" i="1"/>
  <c r="AS116" i="1"/>
  <c r="AR116" i="1"/>
  <c r="AQ116" i="1"/>
  <c r="AP116" i="1"/>
  <c r="AO116" i="1"/>
  <c r="AN116" i="1"/>
  <c r="AM116" i="1"/>
  <c r="AL116" i="1"/>
  <c r="AK116" i="1"/>
  <c r="AJ116" i="1"/>
  <c r="AI116" i="1"/>
  <c r="AU115" i="1"/>
  <c r="AT115" i="1"/>
  <c r="AS115" i="1"/>
  <c r="AR115" i="1"/>
  <c r="AQ115" i="1"/>
  <c r="AP115" i="1"/>
  <c r="AO115" i="1"/>
  <c r="AN115" i="1"/>
  <c r="AM115" i="1"/>
  <c r="AL115" i="1"/>
  <c r="AK115" i="1"/>
  <c r="AJ115" i="1"/>
  <c r="AI115" i="1"/>
  <c r="AU114" i="1"/>
  <c r="AT114" i="1"/>
  <c r="AS114" i="1"/>
  <c r="AR114" i="1"/>
  <c r="AQ114" i="1"/>
  <c r="AP114" i="1"/>
  <c r="AO114" i="1"/>
  <c r="AN114" i="1"/>
  <c r="AM114" i="1"/>
  <c r="AL114" i="1"/>
  <c r="AK114" i="1"/>
  <c r="AJ114" i="1"/>
  <c r="AI114" i="1"/>
  <c r="AU113" i="1"/>
  <c r="AT113" i="1"/>
  <c r="AS113" i="1"/>
  <c r="AR113" i="1"/>
  <c r="AQ113" i="1"/>
  <c r="AP113" i="1"/>
  <c r="AO113" i="1"/>
  <c r="AN113" i="1"/>
  <c r="AM113" i="1"/>
  <c r="AL113" i="1"/>
  <c r="AK113" i="1"/>
  <c r="AJ113" i="1"/>
  <c r="AI113" i="1"/>
  <c r="AU112" i="1"/>
  <c r="AT112" i="1"/>
  <c r="AS112" i="1"/>
  <c r="AR112" i="1"/>
  <c r="AQ112" i="1"/>
  <c r="AP112" i="1"/>
  <c r="AO112" i="1"/>
  <c r="AN112" i="1"/>
  <c r="AM112" i="1"/>
  <c r="AL112" i="1"/>
  <c r="AK112" i="1"/>
  <c r="AJ112" i="1"/>
  <c r="AI112" i="1"/>
  <c r="AU111" i="1"/>
  <c r="AT111" i="1"/>
  <c r="AS111" i="1"/>
  <c r="AR111" i="1"/>
  <c r="AQ111" i="1"/>
  <c r="AP111" i="1"/>
  <c r="AO111" i="1"/>
  <c r="AN111" i="1"/>
  <c r="AM111" i="1"/>
  <c r="AL111" i="1"/>
  <c r="AK111" i="1"/>
  <c r="AJ111" i="1"/>
  <c r="AI111" i="1"/>
  <c r="AU110" i="1"/>
  <c r="AT110" i="1"/>
  <c r="AS110" i="1"/>
  <c r="AR110" i="1"/>
  <c r="AQ110" i="1"/>
  <c r="AP110" i="1"/>
  <c r="AO110" i="1"/>
  <c r="AN110" i="1"/>
  <c r="AM110" i="1"/>
  <c r="AL110" i="1"/>
  <c r="AK110" i="1"/>
  <c r="AJ110" i="1"/>
  <c r="AI110" i="1"/>
  <c r="AU109" i="1"/>
  <c r="AT109" i="1"/>
  <c r="AS109" i="1"/>
  <c r="AR109" i="1"/>
  <c r="AQ109" i="1"/>
  <c r="AP109" i="1"/>
  <c r="AO109" i="1"/>
  <c r="AN109" i="1"/>
  <c r="AM109" i="1"/>
  <c r="AL109" i="1"/>
  <c r="AK109" i="1"/>
  <c r="AJ109" i="1"/>
  <c r="AI109" i="1"/>
  <c r="AU108" i="1"/>
  <c r="AT108" i="1"/>
  <c r="AS108" i="1"/>
  <c r="AR108" i="1"/>
  <c r="AQ108" i="1"/>
  <c r="AP108" i="1"/>
  <c r="AO108" i="1"/>
  <c r="AN108" i="1"/>
  <c r="AM108" i="1"/>
  <c r="AL108" i="1"/>
  <c r="AK108" i="1"/>
  <c r="AJ108" i="1"/>
  <c r="AI108" i="1"/>
  <c r="AU107" i="1"/>
  <c r="AT107" i="1"/>
  <c r="AS107" i="1"/>
  <c r="AR107" i="1"/>
  <c r="AQ107" i="1"/>
  <c r="AP107" i="1"/>
  <c r="AO107" i="1"/>
  <c r="AN107" i="1"/>
  <c r="AM107" i="1"/>
  <c r="AL107" i="1"/>
  <c r="AK107" i="1"/>
  <c r="AJ107" i="1"/>
  <c r="AI107" i="1"/>
  <c r="AU106" i="1"/>
  <c r="AT106" i="1"/>
  <c r="AS106" i="1"/>
  <c r="AR106" i="1"/>
  <c r="AQ106" i="1"/>
  <c r="AP106" i="1"/>
  <c r="AO106" i="1"/>
  <c r="AN106" i="1"/>
  <c r="AM106" i="1"/>
  <c r="AL106" i="1"/>
  <c r="AK106" i="1"/>
  <c r="AJ106" i="1"/>
  <c r="AI106" i="1"/>
  <c r="AU105" i="1"/>
  <c r="AT105" i="1"/>
  <c r="AS105" i="1"/>
  <c r="AR105" i="1"/>
  <c r="AQ105" i="1"/>
  <c r="AP105" i="1"/>
  <c r="AO105" i="1"/>
  <c r="AN105" i="1"/>
  <c r="AM105" i="1"/>
  <c r="AL105" i="1"/>
  <c r="AK105" i="1"/>
  <c r="AJ105" i="1"/>
  <c r="AI105" i="1"/>
  <c r="AU104" i="1"/>
  <c r="AT104" i="1"/>
  <c r="AS104" i="1"/>
  <c r="AR104" i="1"/>
  <c r="AQ104" i="1"/>
  <c r="AP104" i="1"/>
  <c r="AO104" i="1"/>
  <c r="AN104" i="1"/>
  <c r="AM104" i="1"/>
  <c r="AL104" i="1"/>
  <c r="AK104" i="1"/>
  <c r="AJ104" i="1"/>
  <c r="AI104" i="1"/>
  <c r="AU103" i="1"/>
  <c r="AT103" i="1"/>
  <c r="AS103" i="1"/>
  <c r="AR103" i="1"/>
  <c r="AQ103" i="1"/>
  <c r="AP103" i="1"/>
  <c r="AO103" i="1"/>
  <c r="AN103" i="1"/>
  <c r="AM103" i="1"/>
  <c r="AL103" i="1"/>
  <c r="AK103" i="1"/>
  <c r="AJ103" i="1"/>
  <c r="AI103" i="1"/>
  <c r="AU102" i="1"/>
  <c r="AT102" i="1"/>
  <c r="AS102" i="1"/>
  <c r="AR102" i="1"/>
  <c r="AQ102" i="1"/>
  <c r="AP102" i="1"/>
  <c r="AO102" i="1"/>
  <c r="AN102" i="1"/>
  <c r="AM102" i="1"/>
  <c r="AL102" i="1"/>
  <c r="AK102" i="1"/>
  <c r="AJ102" i="1"/>
  <c r="AI102" i="1"/>
  <c r="AU101" i="1"/>
  <c r="AT101" i="1"/>
  <c r="AS101" i="1"/>
  <c r="AR101" i="1"/>
  <c r="AQ101" i="1"/>
  <c r="AP101" i="1"/>
  <c r="AO101" i="1"/>
  <c r="AN101" i="1"/>
  <c r="AM101" i="1"/>
  <c r="AL101" i="1"/>
  <c r="AK101" i="1"/>
  <c r="AJ101" i="1"/>
  <c r="AI101" i="1"/>
  <c r="AU100" i="1"/>
  <c r="AT100" i="1"/>
  <c r="AS100" i="1"/>
  <c r="AR100" i="1"/>
  <c r="AQ100" i="1"/>
  <c r="AP100" i="1"/>
  <c r="AO100" i="1"/>
  <c r="AN100" i="1"/>
  <c r="AM100" i="1"/>
  <c r="AL100" i="1"/>
  <c r="AK100" i="1"/>
  <c r="AJ100" i="1"/>
  <c r="AI100" i="1"/>
  <c r="AU99" i="1"/>
  <c r="AT99" i="1"/>
  <c r="AS99" i="1"/>
  <c r="AR99" i="1"/>
  <c r="AQ99" i="1"/>
  <c r="AP99" i="1"/>
  <c r="AO99" i="1"/>
  <c r="AN99" i="1"/>
  <c r="AM99" i="1"/>
  <c r="AL99" i="1"/>
  <c r="AK99" i="1"/>
  <c r="AJ99" i="1"/>
  <c r="AI99" i="1"/>
  <c r="AU98" i="1"/>
  <c r="AT98" i="1"/>
  <c r="AS98" i="1"/>
  <c r="AR98" i="1"/>
  <c r="AQ98" i="1"/>
  <c r="AP98" i="1"/>
  <c r="AO98" i="1"/>
  <c r="AN98" i="1"/>
  <c r="AM98" i="1"/>
  <c r="AL98" i="1"/>
  <c r="AK98" i="1"/>
  <c r="AJ98" i="1"/>
  <c r="AI98" i="1"/>
  <c r="AU97" i="1"/>
  <c r="AT97" i="1"/>
  <c r="AS97" i="1"/>
  <c r="AR97" i="1"/>
  <c r="AQ97" i="1"/>
  <c r="AP97" i="1"/>
  <c r="AO97" i="1"/>
  <c r="AN97" i="1"/>
  <c r="AM97" i="1"/>
  <c r="AL97" i="1"/>
  <c r="AK97" i="1"/>
  <c r="AJ97" i="1"/>
  <c r="AI97" i="1"/>
  <c r="AU96" i="1"/>
  <c r="AT96" i="1"/>
  <c r="AS96" i="1"/>
  <c r="AR96" i="1"/>
  <c r="AQ96" i="1"/>
  <c r="AP96" i="1"/>
  <c r="AO96" i="1"/>
  <c r="AN96" i="1"/>
  <c r="AM96" i="1"/>
  <c r="AL96" i="1"/>
  <c r="AK96" i="1"/>
  <c r="AJ96" i="1"/>
  <c r="AI96" i="1"/>
  <c r="AU95" i="1"/>
  <c r="AT95" i="1"/>
  <c r="AS95" i="1"/>
  <c r="AR95" i="1"/>
  <c r="AQ95" i="1"/>
  <c r="AP95" i="1"/>
  <c r="AO95" i="1"/>
  <c r="AN95" i="1"/>
  <c r="AM95" i="1"/>
  <c r="AL95" i="1"/>
  <c r="AK95" i="1"/>
  <c r="AJ95" i="1"/>
  <c r="AI95" i="1"/>
  <c r="AU94" i="1"/>
  <c r="AT94" i="1"/>
  <c r="AS94" i="1"/>
  <c r="AR94" i="1"/>
  <c r="AQ94" i="1"/>
  <c r="AP94" i="1"/>
  <c r="AO94" i="1"/>
  <c r="AN94" i="1"/>
  <c r="AM94" i="1"/>
  <c r="AL94" i="1"/>
  <c r="AK94" i="1"/>
  <c r="AJ94" i="1"/>
  <c r="AI94" i="1"/>
  <c r="AU93" i="1"/>
  <c r="AT93" i="1"/>
  <c r="AS93" i="1"/>
  <c r="AR93" i="1"/>
  <c r="AQ93" i="1"/>
  <c r="AP93" i="1"/>
  <c r="AO93" i="1"/>
  <c r="AN93" i="1"/>
  <c r="AM93" i="1"/>
  <c r="AL93" i="1"/>
  <c r="AK93" i="1"/>
  <c r="AJ93" i="1"/>
  <c r="AI93" i="1"/>
  <c r="AU92" i="1"/>
  <c r="AT92" i="1"/>
  <c r="AS92" i="1"/>
  <c r="AR92" i="1"/>
  <c r="AQ92" i="1"/>
  <c r="AP92" i="1"/>
  <c r="AO92" i="1"/>
  <c r="AN92" i="1"/>
  <c r="AM92" i="1"/>
  <c r="AL92" i="1"/>
  <c r="AK92" i="1"/>
  <c r="AJ92" i="1"/>
  <c r="AI92" i="1"/>
  <c r="AU91" i="1"/>
  <c r="AT91" i="1"/>
  <c r="AS91" i="1"/>
  <c r="AR91" i="1"/>
  <c r="AQ91" i="1"/>
  <c r="AP91" i="1"/>
  <c r="AO91" i="1"/>
  <c r="AN91" i="1"/>
  <c r="AM91" i="1"/>
  <c r="AL91" i="1"/>
  <c r="AK91" i="1"/>
  <c r="AJ91" i="1"/>
  <c r="AI91" i="1"/>
  <c r="AU90" i="1"/>
  <c r="AT90" i="1"/>
  <c r="AS90" i="1"/>
  <c r="AR90" i="1"/>
  <c r="AQ90" i="1"/>
  <c r="AP90" i="1"/>
  <c r="AO90" i="1"/>
  <c r="AN90" i="1"/>
  <c r="AM90" i="1"/>
  <c r="AL90" i="1"/>
  <c r="AK90" i="1"/>
  <c r="AJ90" i="1"/>
  <c r="AI90" i="1"/>
  <c r="AU89" i="1"/>
  <c r="AT89" i="1"/>
  <c r="AS89" i="1"/>
  <c r="AR89" i="1"/>
  <c r="AQ89" i="1"/>
  <c r="AP89" i="1"/>
  <c r="AO89" i="1"/>
  <c r="AN89" i="1"/>
  <c r="AM89" i="1"/>
  <c r="AL89" i="1"/>
  <c r="AK89" i="1"/>
  <c r="AJ89" i="1"/>
  <c r="AI89" i="1"/>
  <c r="AU88" i="1"/>
  <c r="AT88" i="1"/>
  <c r="AS88" i="1"/>
  <c r="AR88" i="1"/>
  <c r="AQ88" i="1"/>
  <c r="AP88" i="1"/>
  <c r="AO88" i="1"/>
  <c r="AN88" i="1"/>
  <c r="AM88" i="1"/>
  <c r="AL88" i="1"/>
  <c r="AK88" i="1"/>
  <c r="AJ88" i="1"/>
  <c r="AI88" i="1"/>
  <c r="AU87" i="1"/>
  <c r="AT87" i="1"/>
  <c r="AS87" i="1"/>
  <c r="AR87" i="1"/>
  <c r="AQ87" i="1"/>
  <c r="AP87" i="1"/>
  <c r="AO87" i="1"/>
  <c r="AN87" i="1"/>
  <c r="AM87" i="1"/>
  <c r="AL87" i="1"/>
  <c r="AK87" i="1"/>
  <c r="AJ87" i="1"/>
  <c r="AI87" i="1"/>
  <c r="AU86" i="1"/>
  <c r="AT86" i="1"/>
  <c r="AS86" i="1"/>
  <c r="AR86" i="1"/>
  <c r="AQ86" i="1"/>
  <c r="AP86" i="1"/>
  <c r="AO86" i="1"/>
  <c r="AN86" i="1"/>
  <c r="AM86" i="1"/>
  <c r="AL86" i="1"/>
  <c r="AK86" i="1"/>
  <c r="AJ86" i="1"/>
  <c r="AI86" i="1"/>
  <c r="AU85" i="1"/>
  <c r="AT85" i="1"/>
  <c r="AS85" i="1"/>
  <c r="AR85" i="1"/>
  <c r="AQ85" i="1"/>
  <c r="AP85" i="1"/>
  <c r="AO85" i="1"/>
  <c r="AN85" i="1"/>
  <c r="AM85" i="1"/>
  <c r="AL85" i="1"/>
  <c r="AK85" i="1"/>
  <c r="AJ85" i="1"/>
  <c r="AI85" i="1"/>
  <c r="AU84" i="1"/>
  <c r="AT84" i="1"/>
  <c r="AS84" i="1"/>
  <c r="AR84" i="1"/>
  <c r="AQ84" i="1"/>
  <c r="AP84" i="1"/>
  <c r="AO84" i="1"/>
  <c r="AN84" i="1"/>
  <c r="AM84" i="1"/>
  <c r="AL84" i="1"/>
  <c r="AK84" i="1"/>
  <c r="AJ84" i="1"/>
  <c r="AI84" i="1"/>
  <c r="AU83" i="1"/>
  <c r="AT83" i="1"/>
  <c r="AS83" i="1"/>
  <c r="AR83" i="1"/>
  <c r="AQ83" i="1"/>
  <c r="AP83" i="1"/>
  <c r="AO83" i="1"/>
  <c r="AN83" i="1"/>
  <c r="AM83" i="1"/>
  <c r="AL83" i="1"/>
  <c r="AK83" i="1"/>
  <c r="AJ83" i="1"/>
  <c r="AI83" i="1"/>
  <c r="AU82" i="1"/>
  <c r="AT82" i="1"/>
  <c r="AS82" i="1"/>
  <c r="AR82" i="1"/>
  <c r="AQ82" i="1"/>
  <c r="AP82" i="1"/>
  <c r="AO82" i="1"/>
  <c r="AN82" i="1"/>
  <c r="AM82" i="1"/>
  <c r="AL82" i="1"/>
  <c r="AK82" i="1"/>
  <c r="AJ82" i="1"/>
  <c r="AI82" i="1"/>
  <c r="AU81" i="1"/>
  <c r="AT81" i="1"/>
  <c r="AS81" i="1"/>
  <c r="AR81" i="1"/>
  <c r="AQ81" i="1"/>
  <c r="AP81" i="1"/>
  <c r="AO81" i="1"/>
  <c r="AN81" i="1"/>
  <c r="AM81" i="1"/>
  <c r="AL81" i="1"/>
  <c r="AK81" i="1"/>
  <c r="AJ81" i="1"/>
  <c r="AI81" i="1"/>
  <c r="AU80" i="1"/>
  <c r="AT80" i="1"/>
  <c r="AS80" i="1"/>
  <c r="AR80" i="1"/>
  <c r="AQ80" i="1"/>
  <c r="AP80" i="1"/>
  <c r="AO80" i="1"/>
  <c r="AN80" i="1"/>
  <c r="AM80" i="1"/>
  <c r="AL80" i="1"/>
  <c r="AK80" i="1"/>
  <c r="AJ80" i="1"/>
  <c r="AI80" i="1"/>
  <c r="AU79" i="1"/>
  <c r="AT79" i="1"/>
  <c r="AS79" i="1"/>
  <c r="AR79" i="1"/>
  <c r="AQ79" i="1"/>
  <c r="AP79" i="1"/>
  <c r="AO79" i="1"/>
  <c r="AN79" i="1"/>
  <c r="AM79" i="1"/>
  <c r="AL79" i="1"/>
  <c r="AK79" i="1"/>
  <c r="AJ79" i="1"/>
  <c r="AI79" i="1"/>
  <c r="AU78" i="1"/>
  <c r="AT78" i="1"/>
  <c r="AS78" i="1"/>
  <c r="AR78" i="1"/>
  <c r="AQ78" i="1"/>
  <c r="AP78" i="1"/>
  <c r="AO78" i="1"/>
  <c r="AN78" i="1"/>
  <c r="AM78" i="1"/>
  <c r="AL78" i="1"/>
  <c r="AK78" i="1"/>
  <c r="AJ78" i="1"/>
  <c r="AI78" i="1"/>
  <c r="AU77" i="1"/>
  <c r="AT77" i="1"/>
  <c r="AS77" i="1"/>
  <c r="AR77" i="1"/>
  <c r="AQ77" i="1"/>
  <c r="AP77" i="1"/>
  <c r="AO77" i="1"/>
  <c r="AN77" i="1"/>
  <c r="AM77" i="1"/>
  <c r="AL77" i="1"/>
  <c r="AK77" i="1"/>
  <c r="AJ77" i="1"/>
  <c r="AI77" i="1"/>
  <c r="AU76" i="1"/>
  <c r="AT76" i="1"/>
  <c r="AS76" i="1"/>
  <c r="AR76" i="1"/>
  <c r="AQ76" i="1"/>
  <c r="AP76" i="1"/>
  <c r="AO76" i="1"/>
  <c r="AN76" i="1"/>
  <c r="AM76" i="1"/>
  <c r="AL76" i="1"/>
  <c r="AK76" i="1"/>
  <c r="AJ76" i="1"/>
  <c r="AI76" i="1"/>
  <c r="AU75" i="1"/>
  <c r="AT75" i="1"/>
  <c r="AS75" i="1"/>
  <c r="AR75" i="1"/>
  <c r="AQ75" i="1"/>
  <c r="AP75" i="1"/>
  <c r="AO75" i="1"/>
  <c r="AN75" i="1"/>
  <c r="AM75" i="1"/>
  <c r="AL75" i="1"/>
  <c r="AK75" i="1"/>
  <c r="AJ75" i="1"/>
  <c r="AI75" i="1"/>
  <c r="AU74" i="1"/>
  <c r="AT74" i="1"/>
  <c r="AS74" i="1"/>
  <c r="AR74" i="1"/>
  <c r="AQ74" i="1"/>
  <c r="AP74" i="1"/>
  <c r="AO74" i="1"/>
  <c r="AN74" i="1"/>
  <c r="AM74" i="1"/>
  <c r="AL74" i="1"/>
  <c r="AK74" i="1"/>
  <c r="AJ74" i="1"/>
  <c r="AI74" i="1"/>
  <c r="AU73" i="1"/>
  <c r="AT73" i="1"/>
  <c r="AS73" i="1"/>
  <c r="AR73" i="1"/>
  <c r="AQ73" i="1"/>
  <c r="AP73" i="1"/>
  <c r="AO73" i="1"/>
  <c r="AN73" i="1"/>
  <c r="AM73" i="1"/>
  <c r="AL73" i="1"/>
  <c r="AK73" i="1"/>
  <c r="AJ73" i="1"/>
  <c r="AI73" i="1"/>
  <c r="AU72" i="1"/>
  <c r="AT72" i="1"/>
  <c r="AS72" i="1"/>
  <c r="AR72" i="1"/>
  <c r="AQ72" i="1"/>
  <c r="AP72" i="1"/>
  <c r="AO72" i="1"/>
  <c r="AN72" i="1"/>
  <c r="AM72" i="1"/>
  <c r="AL72" i="1"/>
  <c r="AK72" i="1"/>
  <c r="AJ72" i="1"/>
  <c r="AI72" i="1"/>
  <c r="AU71" i="1"/>
  <c r="AT71" i="1"/>
  <c r="AS71" i="1"/>
  <c r="AR71" i="1"/>
  <c r="AQ71" i="1"/>
  <c r="AP71" i="1"/>
  <c r="AO71" i="1"/>
  <c r="AN71" i="1"/>
  <c r="AM71" i="1"/>
  <c r="AL71" i="1"/>
  <c r="AK71" i="1"/>
  <c r="AJ71" i="1"/>
  <c r="AI71" i="1"/>
  <c r="AU70" i="1"/>
  <c r="AT70" i="1"/>
  <c r="AS70" i="1"/>
  <c r="AR70" i="1"/>
  <c r="AQ70" i="1"/>
  <c r="AP70" i="1"/>
  <c r="AO70" i="1"/>
  <c r="AN70" i="1"/>
  <c r="AM70" i="1"/>
  <c r="AL70" i="1"/>
  <c r="AK70" i="1"/>
  <c r="AJ70" i="1"/>
  <c r="AI70" i="1"/>
  <c r="AU69" i="1"/>
  <c r="AT69" i="1"/>
  <c r="AS69" i="1"/>
  <c r="AR69" i="1"/>
  <c r="AQ69" i="1"/>
  <c r="AP69" i="1"/>
  <c r="AO69" i="1"/>
  <c r="AN69" i="1"/>
  <c r="AM69" i="1"/>
  <c r="AL69" i="1"/>
  <c r="AK69" i="1"/>
  <c r="AJ69" i="1"/>
  <c r="AI69" i="1"/>
  <c r="AU68" i="1"/>
  <c r="AT68" i="1"/>
  <c r="AS68" i="1"/>
  <c r="AR68" i="1"/>
  <c r="AQ68" i="1"/>
  <c r="AP68" i="1"/>
  <c r="AO68" i="1"/>
  <c r="AN68" i="1"/>
  <c r="AM68" i="1"/>
  <c r="AL68" i="1"/>
  <c r="AK68" i="1"/>
  <c r="AJ68" i="1"/>
  <c r="AI68" i="1"/>
  <c r="AU67" i="1"/>
  <c r="AT67" i="1"/>
  <c r="AS67" i="1"/>
  <c r="AR67" i="1"/>
  <c r="AQ67" i="1"/>
  <c r="AP67" i="1"/>
  <c r="AO67" i="1"/>
  <c r="AN67" i="1"/>
  <c r="AM67" i="1"/>
  <c r="AL67" i="1"/>
  <c r="AK67" i="1"/>
  <c r="AJ67" i="1"/>
  <c r="AI67" i="1"/>
  <c r="AU66" i="1"/>
  <c r="AT66" i="1"/>
  <c r="AS66" i="1"/>
  <c r="AR66" i="1"/>
  <c r="AQ66" i="1"/>
  <c r="AP66" i="1"/>
  <c r="AO66" i="1"/>
  <c r="AN66" i="1"/>
  <c r="AM66" i="1"/>
  <c r="AL66" i="1"/>
  <c r="AK66" i="1"/>
  <c r="AJ66" i="1"/>
  <c r="AI66" i="1"/>
  <c r="AU65" i="1"/>
  <c r="AT65" i="1"/>
  <c r="AS65" i="1"/>
  <c r="AR65" i="1"/>
  <c r="AQ65" i="1"/>
  <c r="AP65" i="1"/>
  <c r="AO65" i="1"/>
  <c r="AN65" i="1"/>
  <c r="AM65" i="1"/>
  <c r="AL65" i="1"/>
  <c r="AK65" i="1"/>
  <c r="AJ65" i="1"/>
  <c r="AI65" i="1"/>
  <c r="AU64" i="1"/>
  <c r="AT64" i="1"/>
  <c r="AS64" i="1"/>
  <c r="AR64" i="1"/>
  <c r="AQ64" i="1"/>
  <c r="AP64" i="1"/>
  <c r="AO64" i="1"/>
  <c r="AN64" i="1"/>
  <c r="AM64" i="1"/>
  <c r="AL64" i="1"/>
  <c r="AK64" i="1"/>
  <c r="AJ64" i="1"/>
  <c r="AI64" i="1"/>
  <c r="AU63" i="1"/>
  <c r="AT63" i="1"/>
  <c r="AS63" i="1"/>
  <c r="AR63" i="1"/>
  <c r="AQ63" i="1"/>
  <c r="AP63" i="1"/>
  <c r="AO63" i="1"/>
  <c r="AN63" i="1"/>
  <c r="AM63" i="1"/>
  <c r="AL63" i="1"/>
  <c r="AK63" i="1"/>
  <c r="AJ63" i="1"/>
  <c r="AI63" i="1"/>
  <c r="AU62" i="1"/>
  <c r="AT62" i="1"/>
  <c r="AS62" i="1"/>
  <c r="AR62" i="1"/>
  <c r="AQ62" i="1"/>
  <c r="AP62" i="1"/>
  <c r="AO62" i="1"/>
  <c r="AN62" i="1"/>
  <c r="AM62" i="1"/>
  <c r="AL62" i="1"/>
  <c r="AK62" i="1"/>
  <c r="AJ62" i="1"/>
  <c r="AI62" i="1"/>
  <c r="AU61" i="1"/>
  <c r="AT61" i="1"/>
  <c r="AS61" i="1"/>
  <c r="AR61" i="1"/>
  <c r="AQ61" i="1"/>
  <c r="AP61" i="1"/>
  <c r="AO61" i="1"/>
  <c r="AN61" i="1"/>
  <c r="AM61" i="1"/>
  <c r="AL61" i="1"/>
  <c r="AK61" i="1"/>
  <c r="AJ61" i="1"/>
  <c r="AI61" i="1"/>
  <c r="AU60" i="1"/>
  <c r="AT60" i="1"/>
  <c r="AS60" i="1"/>
  <c r="AR60" i="1"/>
  <c r="AQ60" i="1"/>
  <c r="AP60" i="1"/>
  <c r="AO60" i="1"/>
  <c r="AN60" i="1"/>
  <c r="AM60" i="1"/>
  <c r="AL60" i="1"/>
  <c r="AK60" i="1"/>
  <c r="AJ60" i="1"/>
  <c r="AI60" i="1"/>
  <c r="AU59" i="1"/>
  <c r="AT59" i="1"/>
  <c r="AS59" i="1"/>
  <c r="AR59" i="1"/>
  <c r="AQ59" i="1"/>
  <c r="AP59" i="1"/>
  <c r="AO59" i="1"/>
  <c r="AN59" i="1"/>
  <c r="AM59" i="1"/>
  <c r="AL59" i="1"/>
  <c r="AK59" i="1"/>
  <c r="AJ59" i="1"/>
  <c r="AI59" i="1"/>
  <c r="AU58" i="1"/>
  <c r="AT58" i="1"/>
  <c r="AS58" i="1"/>
  <c r="AR58" i="1"/>
  <c r="AQ58" i="1"/>
  <c r="AP58" i="1"/>
  <c r="AO58" i="1"/>
  <c r="AN58" i="1"/>
  <c r="AM58" i="1"/>
  <c r="AL58" i="1"/>
  <c r="AK58" i="1"/>
  <c r="AJ58" i="1"/>
  <c r="AI58" i="1"/>
  <c r="AU57" i="1"/>
  <c r="AT57" i="1"/>
  <c r="AS57" i="1"/>
  <c r="AR57" i="1"/>
  <c r="AQ57" i="1"/>
  <c r="AP57" i="1"/>
  <c r="AO57" i="1"/>
  <c r="AN57" i="1"/>
  <c r="AM57" i="1"/>
  <c r="AL57" i="1"/>
  <c r="AK57" i="1"/>
  <c r="AJ57" i="1"/>
  <c r="AI57" i="1"/>
  <c r="AU56" i="1"/>
  <c r="AT56" i="1"/>
  <c r="AS56" i="1"/>
  <c r="AR56" i="1"/>
  <c r="AQ56" i="1"/>
  <c r="AP56" i="1"/>
  <c r="AO56" i="1"/>
  <c r="AN56" i="1"/>
  <c r="AM56" i="1"/>
  <c r="AL56" i="1"/>
  <c r="AK56" i="1"/>
  <c r="AJ56" i="1"/>
  <c r="AI56" i="1"/>
  <c r="AU55" i="1"/>
  <c r="AT55" i="1"/>
  <c r="AS55" i="1"/>
  <c r="AR55" i="1"/>
  <c r="AQ55" i="1"/>
  <c r="AP55" i="1"/>
  <c r="AO55" i="1"/>
  <c r="AN55" i="1"/>
  <c r="AM55" i="1"/>
  <c r="AL55" i="1"/>
  <c r="AK55" i="1"/>
  <c r="AJ55" i="1"/>
  <c r="AI55" i="1"/>
  <c r="AU54" i="1"/>
  <c r="AT54" i="1"/>
  <c r="AS54" i="1"/>
  <c r="AR54" i="1"/>
  <c r="AQ54" i="1"/>
  <c r="AP54" i="1"/>
  <c r="AO54" i="1"/>
  <c r="AN54" i="1"/>
  <c r="AM54" i="1"/>
  <c r="AL54" i="1"/>
  <c r="AK54" i="1"/>
  <c r="AJ54" i="1"/>
  <c r="AI54" i="1"/>
  <c r="AU53" i="1"/>
  <c r="AT53" i="1"/>
  <c r="AS53" i="1"/>
  <c r="AR53" i="1"/>
  <c r="AQ53" i="1"/>
  <c r="AP53" i="1"/>
  <c r="AO53" i="1"/>
  <c r="AN53" i="1"/>
  <c r="AM53" i="1"/>
  <c r="AL53" i="1"/>
  <c r="AK53" i="1"/>
  <c r="AJ53" i="1"/>
  <c r="AI53" i="1"/>
  <c r="AU52" i="1"/>
  <c r="AT52" i="1"/>
  <c r="AS52" i="1"/>
  <c r="AR52" i="1"/>
  <c r="AQ52" i="1"/>
  <c r="AP52" i="1"/>
  <c r="AO52" i="1"/>
  <c r="AN52" i="1"/>
  <c r="AM52" i="1"/>
  <c r="AL52" i="1"/>
  <c r="AK52" i="1"/>
  <c r="AJ52" i="1"/>
  <c r="AI52" i="1"/>
  <c r="AU51" i="1"/>
  <c r="AT51" i="1"/>
  <c r="AS51" i="1"/>
  <c r="AR51" i="1"/>
  <c r="AQ51" i="1"/>
  <c r="AP51" i="1"/>
  <c r="AO51" i="1"/>
  <c r="AN51" i="1"/>
  <c r="AM51" i="1"/>
  <c r="AL51" i="1"/>
  <c r="AK51" i="1"/>
  <c r="AJ51" i="1"/>
  <c r="AI51" i="1"/>
  <c r="AU50" i="1"/>
  <c r="AT50" i="1"/>
  <c r="AS50" i="1"/>
  <c r="AR50" i="1"/>
  <c r="AQ50" i="1"/>
  <c r="AP50" i="1"/>
  <c r="AO50" i="1"/>
  <c r="AN50" i="1"/>
  <c r="AM50" i="1"/>
  <c r="AL50" i="1"/>
  <c r="AK50" i="1"/>
  <c r="AJ50" i="1"/>
  <c r="AI50" i="1"/>
  <c r="AU49" i="1"/>
  <c r="AT49" i="1"/>
  <c r="AS49" i="1"/>
  <c r="AR49" i="1"/>
  <c r="AQ49" i="1"/>
  <c r="AP49" i="1"/>
  <c r="AO49" i="1"/>
  <c r="AN49" i="1"/>
  <c r="AM49" i="1"/>
  <c r="AL49" i="1"/>
  <c r="AK49" i="1"/>
  <c r="AJ49" i="1"/>
  <c r="AI49" i="1"/>
  <c r="AU48" i="1"/>
  <c r="AT48" i="1"/>
  <c r="AS48" i="1"/>
  <c r="AR48" i="1"/>
  <c r="AQ48" i="1"/>
  <c r="AP48" i="1"/>
  <c r="AO48" i="1"/>
  <c r="AN48" i="1"/>
  <c r="AM48" i="1"/>
  <c r="AL48" i="1"/>
  <c r="AK48" i="1"/>
  <c r="AJ48" i="1"/>
  <c r="AI48" i="1"/>
  <c r="AU47" i="1"/>
  <c r="AT47" i="1"/>
  <c r="AS47" i="1"/>
  <c r="AR47" i="1"/>
  <c r="AQ47" i="1"/>
  <c r="AP47" i="1"/>
  <c r="AO47" i="1"/>
  <c r="AN47" i="1"/>
  <c r="AM47" i="1"/>
  <c r="AL47" i="1"/>
  <c r="AK47" i="1"/>
  <c r="AJ47" i="1"/>
  <c r="AI47" i="1"/>
  <c r="AU46" i="1"/>
  <c r="AT46" i="1"/>
  <c r="AS46" i="1"/>
  <c r="AR46" i="1"/>
  <c r="AQ46" i="1"/>
  <c r="AP46" i="1"/>
  <c r="AO46" i="1"/>
  <c r="AN46" i="1"/>
  <c r="AM46" i="1"/>
  <c r="AL46" i="1"/>
  <c r="AK46" i="1"/>
  <c r="AJ46" i="1"/>
  <c r="AI46" i="1"/>
  <c r="AU45" i="1"/>
  <c r="AT45" i="1"/>
  <c r="AS45" i="1"/>
  <c r="AR45" i="1"/>
  <c r="AQ45" i="1"/>
  <c r="AP45" i="1"/>
  <c r="AO45" i="1"/>
  <c r="AN45" i="1"/>
  <c r="AM45" i="1"/>
  <c r="AL45" i="1"/>
  <c r="AK45" i="1"/>
  <c r="AJ45" i="1"/>
  <c r="AI45" i="1"/>
  <c r="AU44" i="1"/>
  <c r="AT44" i="1"/>
  <c r="AS44" i="1"/>
  <c r="AR44" i="1"/>
  <c r="AQ44" i="1"/>
  <c r="AP44" i="1"/>
  <c r="AO44" i="1"/>
  <c r="AN44" i="1"/>
  <c r="AM44" i="1"/>
  <c r="AL44" i="1"/>
  <c r="AK44" i="1"/>
  <c r="AJ44" i="1"/>
  <c r="AI44" i="1"/>
  <c r="AU43" i="1"/>
  <c r="AT43" i="1"/>
  <c r="AS43" i="1"/>
  <c r="AR43" i="1"/>
  <c r="AQ43" i="1"/>
  <c r="AP43" i="1"/>
  <c r="AO43" i="1"/>
  <c r="AN43" i="1"/>
  <c r="AM43" i="1"/>
  <c r="AL43" i="1"/>
  <c r="AK43" i="1"/>
  <c r="AJ43" i="1"/>
  <c r="AI43" i="1"/>
  <c r="AU42" i="1"/>
  <c r="AT42" i="1"/>
  <c r="AS42" i="1"/>
  <c r="AR42" i="1"/>
  <c r="AQ42" i="1"/>
  <c r="AP42" i="1"/>
  <c r="AO42" i="1"/>
  <c r="AN42" i="1"/>
  <c r="AM42" i="1"/>
  <c r="AL42" i="1"/>
  <c r="AK42" i="1"/>
  <c r="AJ42" i="1"/>
  <c r="AI42" i="1"/>
  <c r="AU41" i="1"/>
  <c r="AT41" i="1"/>
  <c r="AS41" i="1"/>
  <c r="AR41" i="1"/>
  <c r="AQ41" i="1"/>
  <c r="AP41" i="1"/>
  <c r="AO41" i="1"/>
  <c r="AN41" i="1"/>
  <c r="AM41" i="1"/>
  <c r="AL41" i="1"/>
  <c r="AK41" i="1"/>
  <c r="AJ41" i="1"/>
  <c r="AI41" i="1"/>
  <c r="AU40" i="1"/>
  <c r="AT40" i="1"/>
  <c r="AS40" i="1"/>
  <c r="AR40" i="1"/>
  <c r="AQ40" i="1"/>
  <c r="AP40" i="1"/>
  <c r="AO40" i="1"/>
  <c r="AN40" i="1"/>
  <c r="AM40" i="1"/>
  <c r="AL40" i="1"/>
  <c r="AK40" i="1"/>
  <c r="AJ40" i="1"/>
  <c r="AI40" i="1"/>
  <c r="AU39" i="1"/>
  <c r="AT39" i="1"/>
  <c r="AS39" i="1"/>
  <c r="AR39" i="1"/>
  <c r="AQ39" i="1"/>
  <c r="AP39" i="1"/>
  <c r="AO39" i="1"/>
  <c r="AN39" i="1"/>
  <c r="AM39" i="1"/>
  <c r="AL39" i="1"/>
  <c r="AK39" i="1"/>
  <c r="AJ39" i="1"/>
  <c r="AI39" i="1"/>
  <c r="AU38" i="1"/>
  <c r="AT38" i="1"/>
  <c r="AS38" i="1"/>
  <c r="AR38" i="1"/>
  <c r="AQ38" i="1"/>
  <c r="AP38" i="1"/>
  <c r="AO38" i="1"/>
  <c r="AN38" i="1"/>
  <c r="AM38" i="1"/>
  <c r="AL38" i="1"/>
  <c r="AK38" i="1"/>
  <c r="AJ38" i="1"/>
  <c r="AI38" i="1"/>
  <c r="AU37" i="1"/>
  <c r="AT37" i="1"/>
  <c r="AS37" i="1"/>
  <c r="AR37" i="1"/>
  <c r="AQ37" i="1"/>
  <c r="AP37" i="1"/>
  <c r="AO37" i="1"/>
  <c r="AN37" i="1"/>
  <c r="AM37" i="1"/>
  <c r="AL37" i="1"/>
  <c r="AK37" i="1"/>
  <c r="AJ37" i="1"/>
  <c r="AI37" i="1"/>
  <c r="AU36" i="1"/>
  <c r="AT36" i="1"/>
  <c r="AS36" i="1"/>
  <c r="AR36" i="1"/>
  <c r="AQ36" i="1"/>
  <c r="AP36" i="1"/>
  <c r="AO36" i="1"/>
  <c r="AN36" i="1"/>
  <c r="AM36" i="1"/>
  <c r="AL36" i="1"/>
  <c r="AK36" i="1"/>
  <c r="AJ36" i="1"/>
  <c r="AI36" i="1"/>
  <c r="AU35" i="1"/>
  <c r="AT35" i="1"/>
  <c r="AS35" i="1"/>
  <c r="AR35" i="1"/>
  <c r="AQ35" i="1"/>
  <c r="AP35" i="1"/>
  <c r="AO35" i="1"/>
  <c r="AN35" i="1"/>
  <c r="AM35" i="1"/>
  <c r="AL35" i="1"/>
  <c r="AK35" i="1"/>
  <c r="AJ35" i="1"/>
  <c r="AI35" i="1"/>
  <c r="AU34" i="1"/>
  <c r="AT34" i="1"/>
  <c r="AS34" i="1"/>
  <c r="AR34" i="1"/>
  <c r="AQ34" i="1"/>
  <c r="AP34" i="1"/>
  <c r="AO34" i="1"/>
  <c r="AN34" i="1"/>
  <c r="AM34" i="1"/>
  <c r="AL34" i="1"/>
  <c r="AK34" i="1"/>
  <c r="AJ34" i="1"/>
  <c r="AI34" i="1"/>
  <c r="AU33" i="1"/>
  <c r="AT33" i="1"/>
  <c r="AS33" i="1"/>
  <c r="AR33" i="1"/>
  <c r="AQ33" i="1"/>
  <c r="AP33" i="1"/>
  <c r="AO33" i="1"/>
  <c r="AN33" i="1"/>
  <c r="AM33" i="1"/>
  <c r="AL33" i="1"/>
  <c r="AK33" i="1"/>
  <c r="AJ33" i="1"/>
  <c r="AI33" i="1"/>
  <c r="AU32" i="1"/>
  <c r="AT32" i="1"/>
  <c r="AS32" i="1"/>
  <c r="AR32" i="1"/>
  <c r="AQ32" i="1"/>
  <c r="AP32" i="1"/>
  <c r="AO32" i="1"/>
  <c r="AN32" i="1"/>
  <c r="AM32" i="1"/>
  <c r="AL32" i="1"/>
  <c r="AK32" i="1"/>
  <c r="AJ32" i="1"/>
  <c r="AI32" i="1"/>
  <c r="AU31" i="1"/>
  <c r="AT31" i="1"/>
  <c r="AS31" i="1"/>
  <c r="AR31" i="1"/>
  <c r="AQ31" i="1"/>
  <c r="AP31" i="1"/>
  <c r="AO31" i="1"/>
  <c r="AN31" i="1"/>
  <c r="AM31" i="1"/>
  <c r="AL31" i="1"/>
  <c r="AK31" i="1"/>
  <c r="AJ31" i="1"/>
  <c r="AI31" i="1"/>
  <c r="AU30" i="1"/>
  <c r="AT30" i="1"/>
  <c r="AS30" i="1"/>
  <c r="AR30" i="1"/>
  <c r="AQ30" i="1"/>
  <c r="AP30" i="1"/>
  <c r="AO30" i="1"/>
  <c r="AN30" i="1"/>
  <c r="AM30" i="1"/>
  <c r="AL30" i="1"/>
  <c r="AK30" i="1"/>
  <c r="AJ30" i="1"/>
  <c r="AI30" i="1"/>
  <c r="AU29" i="1"/>
  <c r="AT29" i="1"/>
  <c r="AS29" i="1"/>
  <c r="AR29" i="1"/>
  <c r="AQ29" i="1"/>
  <c r="AP29" i="1"/>
  <c r="AO29" i="1"/>
  <c r="AN29" i="1"/>
  <c r="AM29" i="1"/>
  <c r="AL29" i="1"/>
  <c r="AK29" i="1"/>
  <c r="AJ29" i="1"/>
  <c r="AI29" i="1"/>
  <c r="AU28" i="1"/>
  <c r="AT28" i="1"/>
  <c r="AS28" i="1"/>
  <c r="AR28" i="1"/>
  <c r="AQ28" i="1"/>
  <c r="AP28" i="1"/>
  <c r="AO28" i="1"/>
  <c r="AN28" i="1"/>
  <c r="AM28" i="1"/>
  <c r="AL28" i="1"/>
  <c r="AK28" i="1"/>
  <c r="AJ28" i="1"/>
  <c r="AI28" i="1"/>
  <c r="AU27" i="1"/>
  <c r="AT27" i="1"/>
  <c r="AS27" i="1"/>
  <c r="AR27" i="1"/>
  <c r="AQ27" i="1"/>
  <c r="AP27" i="1"/>
  <c r="AO27" i="1"/>
  <c r="AN27" i="1"/>
  <c r="AM27" i="1"/>
  <c r="AL27" i="1"/>
  <c r="AK27" i="1"/>
  <c r="AJ27" i="1"/>
  <c r="AI27" i="1"/>
  <c r="AU26" i="1"/>
  <c r="AT26" i="1"/>
  <c r="AS26" i="1"/>
  <c r="AR26" i="1"/>
  <c r="AQ26" i="1"/>
  <c r="AP26" i="1"/>
  <c r="AO26" i="1"/>
  <c r="AN26" i="1"/>
  <c r="AM26" i="1"/>
  <c r="AL26" i="1"/>
  <c r="AK26" i="1"/>
  <c r="AJ26" i="1"/>
  <c r="AI26" i="1"/>
  <c r="AU25" i="1"/>
  <c r="AT25" i="1"/>
  <c r="AS25" i="1"/>
  <c r="AR25" i="1"/>
  <c r="AQ25" i="1"/>
  <c r="AP25" i="1"/>
  <c r="AO25" i="1"/>
  <c r="AN25" i="1"/>
  <c r="AM25" i="1"/>
  <c r="AL25" i="1"/>
  <c r="AK25" i="1"/>
  <c r="AJ25" i="1"/>
  <c r="AI25" i="1"/>
  <c r="AU24" i="1"/>
  <c r="AT24" i="1"/>
  <c r="AS24" i="1"/>
  <c r="AR24" i="1"/>
  <c r="AQ24" i="1"/>
  <c r="AP24" i="1"/>
  <c r="AO24" i="1"/>
  <c r="AN24" i="1"/>
  <c r="AM24" i="1"/>
  <c r="AL24" i="1"/>
  <c r="AK24" i="1"/>
  <c r="AJ24" i="1"/>
  <c r="AI24" i="1"/>
  <c r="AU23" i="1"/>
  <c r="AT23" i="1"/>
  <c r="AS23" i="1"/>
  <c r="AR23" i="1"/>
  <c r="AQ23" i="1"/>
  <c r="AP23" i="1"/>
  <c r="AO23" i="1"/>
  <c r="AN23" i="1"/>
  <c r="AM23" i="1"/>
  <c r="AL23" i="1"/>
  <c r="AK23" i="1"/>
  <c r="AJ23" i="1"/>
  <c r="AI23" i="1"/>
  <c r="AU22" i="1"/>
  <c r="AT22" i="1"/>
  <c r="AS22" i="1"/>
  <c r="AR22" i="1"/>
  <c r="AQ22" i="1"/>
  <c r="AP22" i="1"/>
  <c r="AO22" i="1"/>
  <c r="AN22" i="1"/>
  <c r="AM22" i="1"/>
  <c r="AL22" i="1"/>
  <c r="AK22" i="1"/>
  <c r="AJ22" i="1"/>
  <c r="AI22" i="1"/>
  <c r="AU21" i="1"/>
  <c r="AT21" i="1"/>
  <c r="AS21" i="1"/>
  <c r="AR21" i="1"/>
  <c r="AQ21" i="1"/>
  <c r="AP21" i="1"/>
  <c r="AO21" i="1"/>
  <c r="AN21" i="1"/>
  <c r="AM21" i="1"/>
  <c r="AL21" i="1"/>
  <c r="AK21" i="1"/>
  <c r="AJ21" i="1"/>
  <c r="AI21" i="1"/>
  <c r="AU20" i="1"/>
  <c r="AT20" i="1"/>
  <c r="AS20" i="1"/>
  <c r="AR20" i="1"/>
  <c r="AQ20" i="1"/>
  <c r="AP20" i="1"/>
  <c r="AO20" i="1"/>
  <c r="AN20" i="1"/>
  <c r="AM20" i="1"/>
  <c r="AL20" i="1"/>
  <c r="AK20" i="1"/>
  <c r="AJ20" i="1"/>
  <c r="AI20" i="1"/>
  <c r="AU19" i="1"/>
  <c r="AT19" i="1"/>
  <c r="AS19" i="1"/>
  <c r="AR19" i="1"/>
  <c r="AQ19" i="1"/>
  <c r="AP19" i="1"/>
  <c r="AO19" i="1"/>
  <c r="AN19" i="1"/>
  <c r="AM19" i="1"/>
  <c r="AL19" i="1"/>
  <c r="AK19" i="1"/>
  <c r="AJ19" i="1"/>
  <c r="AI19" i="1"/>
  <c r="AU18" i="1"/>
  <c r="AT18" i="1"/>
  <c r="AS18" i="1"/>
  <c r="AR18" i="1"/>
  <c r="AQ18" i="1"/>
  <c r="AP18" i="1"/>
  <c r="AO18" i="1"/>
  <c r="AN18" i="1"/>
  <c r="AM18" i="1"/>
  <c r="AL18" i="1"/>
  <c r="AK18" i="1"/>
  <c r="AJ18" i="1"/>
  <c r="AI18" i="1"/>
  <c r="AU17" i="1"/>
  <c r="AT17" i="1"/>
  <c r="AS17" i="1"/>
  <c r="AR17" i="1"/>
  <c r="AQ17" i="1"/>
  <c r="AP17" i="1"/>
  <c r="AO17" i="1"/>
  <c r="AN17" i="1"/>
  <c r="AM17" i="1"/>
  <c r="AL17" i="1"/>
  <c r="AK17" i="1"/>
  <c r="AJ17" i="1"/>
  <c r="AI17" i="1"/>
  <c r="AU16" i="1"/>
  <c r="AT16" i="1"/>
  <c r="AS16" i="1"/>
  <c r="AR16" i="1"/>
  <c r="AQ16" i="1"/>
  <c r="AP16" i="1"/>
  <c r="AO16" i="1"/>
  <c r="AN16" i="1"/>
  <c r="AM16" i="1"/>
  <c r="AL16" i="1"/>
  <c r="AK16" i="1"/>
  <c r="AJ16" i="1"/>
  <c r="AI16" i="1"/>
  <c r="AU15" i="1"/>
  <c r="AT15" i="1"/>
  <c r="AS15" i="1"/>
  <c r="AR15" i="1"/>
  <c r="AQ15" i="1"/>
  <c r="AP15" i="1"/>
  <c r="AO15" i="1"/>
  <c r="AN15" i="1"/>
  <c r="AM15" i="1"/>
  <c r="AL15" i="1"/>
  <c r="AK15" i="1"/>
  <c r="AJ15" i="1"/>
  <c r="AI15" i="1"/>
  <c r="AU14" i="1"/>
  <c r="AT14" i="1"/>
  <c r="AS14" i="1"/>
  <c r="AR14" i="1"/>
  <c r="AQ14" i="1"/>
  <c r="AP14" i="1"/>
  <c r="AO14" i="1"/>
  <c r="AN14" i="1"/>
  <c r="AM14" i="1"/>
  <c r="AL14" i="1"/>
  <c r="AK14" i="1"/>
  <c r="AJ14" i="1"/>
  <c r="AI14" i="1"/>
  <c r="AU13" i="1"/>
  <c r="AT13" i="1"/>
  <c r="AS13" i="1"/>
  <c r="AR13" i="1"/>
  <c r="AQ13" i="1"/>
  <c r="AP13" i="1"/>
  <c r="AO13" i="1"/>
  <c r="AN13" i="1"/>
  <c r="AM13" i="1"/>
  <c r="AL13" i="1"/>
  <c r="AK13" i="1"/>
  <c r="AJ13" i="1"/>
  <c r="AI13" i="1"/>
  <c r="AU12" i="1"/>
  <c r="AT12" i="1"/>
  <c r="AS12" i="1"/>
  <c r="AR12" i="1"/>
  <c r="AQ12" i="1"/>
  <c r="AP12" i="1"/>
  <c r="AO12" i="1"/>
  <c r="AN12" i="1"/>
  <c r="AM12" i="1"/>
  <c r="AL12" i="1"/>
  <c r="AK12" i="1"/>
  <c r="AJ12" i="1"/>
  <c r="AI12" i="1"/>
  <c r="AU11" i="1"/>
  <c r="AT11" i="1"/>
  <c r="AS11" i="1"/>
  <c r="AR11" i="1"/>
  <c r="AQ11" i="1"/>
  <c r="AP11" i="1"/>
  <c r="AO11" i="1"/>
  <c r="AN11" i="1"/>
  <c r="AM11" i="1"/>
  <c r="AL11" i="1"/>
  <c r="AK11" i="1"/>
  <c r="AJ11" i="1"/>
  <c r="AI11" i="1"/>
  <c r="AU10" i="1"/>
  <c r="AT10" i="1"/>
  <c r="AS10" i="1"/>
  <c r="AR10" i="1"/>
  <c r="AQ10" i="1"/>
  <c r="AP10" i="1"/>
  <c r="AO10" i="1"/>
  <c r="AN10" i="1"/>
  <c r="AM10" i="1"/>
  <c r="AL10" i="1"/>
  <c r="AK10" i="1"/>
  <c r="AJ10" i="1"/>
  <c r="AI10" i="1"/>
  <c r="AU9" i="1"/>
  <c r="AT9" i="1"/>
  <c r="AS9" i="1"/>
  <c r="AR9" i="1"/>
  <c r="AQ9" i="1"/>
  <c r="AP9" i="1"/>
  <c r="AO9" i="1"/>
  <c r="AN9" i="1"/>
  <c r="AM9" i="1"/>
  <c r="AL9" i="1"/>
  <c r="AK9" i="1"/>
  <c r="AJ9" i="1"/>
  <c r="AI9" i="1"/>
  <c r="AU8" i="1"/>
  <c r="AT8" i="1"/>
  <c r="AS8" i="1"/>
  <c r="AR8" i="1"/>
  <c r="AQ8" i="1"/>
  <c r="AP8" i="1"/>
  <c r="AO8" i="1"/>
  <c r="AN8" i="1"/>
  <c r="AM8" i="1"/>
  <c r="AL8" i="1"/>
  <c r="AK8" i="1"/>
  <c r="AJ8" i="1"/>
  <c r="AI8" i="1"/>
  <c r="AU7" i="1"/>
  <c r="AT7" i="1"/>
  <c r="AS7" i="1"/>
  <c r="AR7" i="1"/>
  <c r="AQ7" i="1"/>
  <c r="AP7" i="1"/>
  <c r="AO7" i="1"/>
  <c r="AN7" i="1"/>
  <c r="AM7" i="1"/>
  <c r="AL7" i="1"/>
  <c r="AK7" i="1"/>
  <c r="AJ7" i="1"/>
  <c r="AI7" i="1"/>
  <c r="AU6" i="1"/>
  <c r="AT6" i="1"/>
  <c r="AS6" i="1"/>
  <c r="AR6" i="1"/>
  <c r="AQ6" i="1"/>
  <c r="AP6" i="1"/>
  <c r="AO6" i="1"/>
  <c r="AN6" i="1"/>
  <c r="AM6" i="1"/>
  <c r="AL6" i="1"/>
  <c r="AK6" i="1"/>
  <c r="AJ6" i="1"/>
  <c r="AI6" i="1"/>
  <c r="AU5" i="1"/>
  <c r="AT5" i="1"/>
  <c r="AS5" i="1"/>
  <c r="AR5" i="1"/>
  <c r="AQ5" i="1"/>
  <c r="AP5" i="1"/>
  <c r="AO5" i="1"/>
  <c r="AN5" i="1"/>
  <c r="AM5" i="1"/>
  <c r="AL5" i="1"/>
  <c r="AK5" i="1"/>
  <c r="AJ5" i="1"/>
  <c r="AI5" i="1"/>
  <c r="AU4" i="1"/>
  <c r="AT4" i="1"/>
  <c r="AS4" i="1"/>
  <c r="AR4" i="1"/>
  <c r="AQ4" i="1"/>
  <c r="AP4" i="1"/>
  <c r="AO4" i="1"/>
  <c r="AN4" i="1"/>
  <c r="AM4" i="1"/>
  <c r="AL4" i="1"/>
  <c r="AK4" i="1"/>
  <c r="AJ4" i="1"/>
  <c r="AI4" i="1"/>
  <c r="CB2" i="1"/>
  <c r="AK3" i="1"/>
  <c r="AL3" i="1"/>
  <c r="AM3" i="1"/>
  <c r="AN3" i="1"/>
  <c r="AO3" i="1"/>
  <c r="AP3" i="1"/>
  <c r="AQ3" i="1"/>
  <c r="AR3" i="1"/>
  <c r="AS3" i="1"/>
  <c r="AT3" i="1"/>
  <c r="AU3" i="1"/>
  <c r="AJ3" i="1"/>
  <c r="AW2" i="1"/>
  <c r="EP2" i="1"/>
  <c r="EO2" i="1"/>
  <c r="EN2" i="1"/>
  <c r="EM2" i="1"/>
  <c r="EK2" i="1"/>
  <c r="DY2" i="1"/>
  <c r="DZ2" i="1" s="1"/>
  <c r="EA2" i="1" s="1"/>
  <c r="EB2" i="1" s="1"/>
  <c r="EC2" i="1" s="1"/>
  <c r="ED2" i="1" s="1"/>
  <c r="EE2" i="1" s="1"/>
  <c r="EF2" i="1" s="1"/>
  <c r="EG2" i="1" s="1"/>
  <c r="EH2" i="1" s="1"/>
  <c r="EI2" i="1" s="1"/>
  <c r="EJ2" i="1" s="1"/>
  <c r="DX2" i="1"/>
  <c r="DL2" i="1"/>
  <c r="DM2" i="1" s="1"/>
  <c r="DN2" i="1" s="1"/>
  <c r="DO2" i="1" s="1"/>
  <c r="DP2" i="1" s="1"/>
  <c r="DQ2" i="1" s="1"/>
  <c r="DR2" i="1" s="1"/>
  <c r="DS2" i="1" s="1"/>
  <c r="DT2" i="1" s="1"/>
  <c r="DU2" i="1" s="1"/>
  <c r="DV2" i="1" s="1"/>
  <c r="DW2" i="1" s="1"/>
  <c r="DK2" i="1"/>
  <c r="DJ2" i="1"/>
  <c r="DI2" i="1"/>
  <c r="DH2" i="1"/>
  <c r="DF2" i="1"/>
  <c r="CT2" i="1"/>
  <c r="CU2" i="1" s="1"/>
  <c r="CV2" i="1" s="1"/>
  <c r="CW2" i="1" s="1"/>
  <c r="CX2" i="1" s="1"/>
  <c r="CY2" i="1" s="1"/>
  <c r="CZ2" i="1" s="1"/>
  <c r="DA2" i="1" s="1"/>
  <c r="DB2" i="1" s="1"/>
  <c r="DC2" i="1" s="1"/>
  <c r="DD2" i="1" s="1"/>
  <c r="DE2" i="1" s="1"/>
  <c r="CS2" i="1"/>
  <c r="CG2" i="1"/>
  <c r="CH2" i="1" s="1"/>
  <c r="CI2" i="1" s="1"/>
  <c r="CJ2" i="1" s="1"/>
  <c r="CK2" i="1" s="1"/>
  <c r="CL2" i="1" s="1"/>
  <c r="CM2" i="1" s="1"/>
  <c r="CN2" i="1" s="1"/>
  <c r="CO2" i="1" s="1"/>
  <c r="CP2" i="1" s="1"/>
  <c r="CQ2" i="1" s="1"/>
  <c r="CR2" i="1" s="1"/>
  <c r="CF2" i="1"/>
  <c r="CE2" i="1"/>
  <c r="CD2" i="1"/>
  <c r="CC2" i="1"/>
  <c r="CA2" i="1"/>
  <c r="BO2" i="1"/>
  <c r="BP2" i="1" s="1"/>
  <c r="BQ2" i="1" s="1"/>
  <c r="BR2" i="1" s="1"/>
  <c r="BS2" i="1" s="1"/>
  <c r="BT2" i="1" s="1"/>
  <c r="BU2" i="1" s="1"/>
  <c r="BV2" i="1" s="1"/>
  <c r="BW2" i="1" s="1"/>
  <c r="BX2" i="1" s="1"/>
  <c r="BY2" i="1" s="1"/>
  <c r="BZ2" i="1" s="1"/>
  <c r="BN2" i="1"/>
  <c r="BB2" i="1"/>
  <c r="BC2" i="1" s="1"/>
  <c r="BD2" i="1" s="1"/>
  <c r="BE2" i="1" s="1"/>
  <c r="BF2" i="1" s="1"/>
  <c r="BG2" i="1" s="1"/>
  <c r="BH2" i="1" s="1"/>
  <c r="BI2" i="1" s="1"/>
  <c r="BJ2" i="1" s="1"/>
  <c r="BK2" i="1" s="1"/>
  <c r="BL2" i="1" s="1"/>
  <c r="BM2" i="1" s="1"/>
  <c r="BA2" i="1"/>
  <c r="AZ2" i="1"/>
  <c r="AY2" i="1"/>
  <c r="AX2" i="1"/>
  <c r="AV2" i="1"/>
  <c r="AJ2" i="1"/>
  <c r="AK2" i="1" s="1"/>
  <c r="AL2" i="1" s="1"/>
  <c r="AM2" i="1" s="1"/>
  <c r="AN2" i="1" s="1"/>
  <c r="AO2" i="1" s="1"/>
  <c r="AP2" i="1" s="1"/>
  <c r="AQ2" i="1" s="1"/>
  <c r="AR2" i="1" s="1"/>
  <c r="AS2" i="1" s="1"/>
  <c r="AT2" i="1" s="1"/>
  <c r="AU2" i="1" s="1"/>
  <c r="W2" i="1"/>
  <c r="X2" i="1" s="1"/>
  <c r="Y2" i="1" s="1"/>
  <c r="Z2" i="1" s="1"/>
  <c r="AA2" i="1" s="1"/>
  <c r="AB2" i="1" s="1"/>
  <c r="AC2" i="1" s="1"/>
  <c r="AD2" i="1" s="1"/>
  <c r="AE2" i="1" s="1"/>
  <c r="AF2" i="1" s="1"/>
  <c r="AG2" i="1" s="1"/>
  <c r="AH2" i="1" s="1"/>
  <c r="AI2" i="1"/>
  <c r="C16" i="26"/>
  <c r="C7" i="32"/>
  <c r="C23" i="23"/>
  <c r="C7" i="34"/>
  <c r="C8" i="23"/>
  <c r="C16" i="23"/>
  <c r="C7" i="30"/>
  <c r="C7" i="26"/>
  <c r="C15" i="28"/>
  <c r="C13" i="22"/>
  <c r="C12" i="34"/>
  <c r="C15" i="27"/>
  <c r="C12" i="22"/>
  <c r="C12" i="36"/>
  <c r="C7" i="39"/>
  <c r="C7" i="38"/>
  <c r="C16" i="27"/>
  <c r="C7" i="33"/>
  <c r="C14" i="23"/>
  <c r="C12" i="33"/>
  <c r="C7" i="31"/>
  <c r="C13" i="27"/>
  <c r="C8" i="37"/>
  <c r="C7" i="28"/>
  <c r="C15" i="23"/>
  <c r="C16" i="28"/>
  <c r="C14" i="26"/>
  <c r="C12" i="29"/>
  <c r="C8" i="39"/>
  <c r="C12" i="38"/>
  <c r="C7" i="29"/>
  <c r="C15" i="26"/>
  <c r="C9" i="23"/>
  <c r="C13" i="28"/>
  <c r="C12" i="32"/>
  <c r="C16" i="22"/>
  <c r="C7" i="27"/>
  <c r="C18" i="23"/>
  <c r="C14" i="22"/>
  <c r="C12" i="35"/>
  <c r="C13" i="26"/>
  <c r="C21" i="23"/>
  <c r="C12" i="31"/>
  <c r="C12" i="26"/>
  <c r="C26" i="23"/>
  <c r="C20" i="23"/>
  <c r="C8" i="29"/>
  <c r="C12" i="23"/>
  <c r="C12" i="28"/>
  <c r="C19" i="23"/>
  <c r="C17" i="23"/>
  <c r="C14" i="27"/>
  <c r="C14" i="28"/>
  <c r="C7" i="35"/>
  <c r="C8" i="38"/>
  <c r="C8" i="31"/>
  <c r="C15" i="22"/>
  <c r="C8" i="30"/>
  <c r="C22" i="23"/>
  <c r="C12" i="27"/>
  <c r="C12" i="37"/>
  <c r="C12" i="39"/>
  <c r="C7" i="37"/>
  <c r="C7" i="36"/>
  <c r="C12" i="30"/>
  <c r="EK13" i="1" l="1"/>
  <c r="DF667" i="1"/>
  <c r="DF639" i="1"/>
  <c r="CA410" i="1"/>
  <c r="CA505" i="1"/>
  <c r="DF13" i="1"/>
  <c r="DF56" i="1"/>
  <c r="DF57" i="1"/>
  <c r="DG57" i="1" s="1"/>
  <c r="DH57" i="1" s="1"/>
  <c r="AV402" i="1"/>
  <c r="AW402" i="1" s="1"/>
  <c r="DF10" i="1"/>
  <c r="DG10" i="1" s="1"/>
  <c r="DH10" i="1" s="1"/>
  <c r="DF58" i="1"/>
  <c r="DG58" i="1" s="1"/>
  <c r="DF636" i="1"/>
  <c r="DG636" i="1" s="1"/>
  <c r="DH636" i="1" s="1"/>
  <c r="DF645" i="1"/>
  <c r="DG645" i="1" s="1"/>
  <c r="DH645" i="1" s="1"/>
  <c r="DF660" i="1"/>
  <c r="DF675" i="1"/>
  <c r="DG675" i="1" s="1"/>
  <c r="DH675" i="1" s="1"/>
  <c r="DF432" i="1"/>
  <c r="DG432" i="1" s="1"/>
  <c r="DH432" i="1" s="1"/>
  <c r="DF560" i="1"/>
  <c r="DG560" i="1" s="1"/>
  <c r="DH560" i="1" s="1"/>
  <c r="DF633" i="1"/>
  <c r="DF439" i="1"/>
  <c r="DG439" i="1" s="1"/>
  <c r="DF493" i="1"/>
  <c r="DF625" i="1"/>
  <c r="DG625" i="1" s="1"/>
  <c r="DF648" i="1"/>
  <c r="DF455" i="1"/>
  <c r="DG455" i="1" s="1"/>
  <c r="DF525" i="1"/>
  <c r="DF533" i="1"/>
  <c r="DG533" i="1" s="1"/>
  <c r="DF541" i="1"/>
  <c r="DF549" i="1"/>
  <c r="DG549" i="1" s="1"/>
  <c r="DH549" i="1" s="1"/>
  <c r="DF642" i="1"/>
  <c r="DF665" i="1"/>
  <c r="DF438" i="1"/>
  <c r="DG438" i="1" s="1"/>
  <c r="DH438" i="1" s="1"/>
  <c r="DF446" i="1"/>
  <c r="DG446" i="1" s="1"/>
  <c r="DH446" i="1" s="1"/>
  <c r="DF606" i="1"/>
  <c r="DF670" i="1"/>
  <c r="DF677" i="1"/>
  <c r="DG677" i="1" s="1"/>
  <c r="DH677" i="1" s="1"/>
  <c r="DF11" i="1"/>
  <c r="DF9" i="1"/>
  <c r="DF433" i="1"/>
  <c r="DF426" i="1"/>
  <c r="DF427" i="1"/>
  <c r="DF491" i="1"/>
  <c r="DF467" i="1"/>
  <c r="DF487" i="1"/>
  <c r="DF476" i="1"/>
  <c r="DF478" i="1"/>
  <c r="DF538" i="1"/>
  <c r="DF522" i="1"/>
  <c r="DF526" i="1"/>
  <c r="DF563" i="1"/>
  <c r="DF566" i="1"/>
  <c r="DF593" i="1"/>
  <c r="DF674" i="1"/>
  <c r="DF676" i="1"/>
  <c r="DF664" i="1"/>
  <c r="DF668" i="1"/>
  <c r="DF672" i="1"/>
  <c r="DF693" i="1"/>
  <c r="AV284" i="1"/>
  <c r="AW284" i="1" s="1"/>
  <c r="AX284" i="1" s="1"/>
  <c r="AV292" i="1"/>
  <c r="AW292" i="1" s="1"/>
  <c r="AV297" i="1"/>
  <c r="AW297" i="1" s="1"/>
  <c r="AV368" i="1"/>
  <c r="AW368" i="1" s="1"/>
  <c r="AX368" i="1" s="1"/>
  <c r="AV20" i="1"/>
  <c r="AW20" i="1" s="1"/>
  <c r="AX20" i="1" s="1"/>
  <c r="AY20" i="1" s="1"/>
  <c r="AV107" i="1"/>
  <c r="AW107" i="1" s="1"/>
  <c r="AV115" i="1"/>
  <c r="AW115" i="1" s="1"/>
  <c r="AV123" i="1"/>
  <c r="AW123" i="1" s="1"/>
  <c r="AV131" i="1"/>
  <c r="AW131" i="1" s="1"/>
  <c r="AV139" i="1"/>
  <c r="AW139" i="1" s="1"/>
  <c r="AV155" i="1"/>
  <c r="AW155" i="1" s="1"/>
  <c r="AV171" i="1"/>
  <c r="AV187" i="1"/>
  <c r="AW187" i="1" s="1"/>
  <c r="AV195" i="1"/>
  <c r="AW195" i="1" s="1"/>
  <c r="AX195" i="1" s="1"/>
  <c r="AV203" i="1"/>
  <c r="AW203" i="1" s="1"/>
  <c r="AV211" i="1"/>
  <c r="AW211" i="1" s="1"/>
  <c r="AV219" i="1"/>
  <c r="AW219" i="1" s="1"/>
  <c r="AX219" i="1" s="1"/>
  <c r="AV227" i="1"/>
  <c r="AW227" i="1" s="1"/>
  <c r="CA60" i="1"/>
  <c r="CA80" i="1"/>
  <c r="CA88" i="1"/>
  <c r="CB88" i="1" s="1"/>
  <c r="CA104" i="1"/>
  <c r="CB104" i="1" s="1"/>
  <c r="CA576" i="1"/>
  <c r="CB576" i="1" s="1"/>
  <c r="CA580" i="1"/>
  <c r="CB580" i="1" s="1"/>
  <c r="CA592" i="1"/>
  <c r="CB592" i="1" s="1"/>
  <c r="CC592" i="1" s="1"/>
  <c r="CA608" i="1"/>
  <c r="CB608" i="1" s="1"/>
  <c r="CC608" i="1" s="1"/>
  <c r="AV333" i="1"/>
  <c r="AW333" i="1" s="1"/>
  <c r="AV359" i="1"/>
  <c r="AW359" i="1" s="1"/>
  <c r="AX359" i="1" s="1"/>
  <c r="AV25" i="1"/>
  <c r="AW25" i="1" s="1"/>
  <c r="AX25" i="1" s="1"/>
  <c r="AV246" i="1"/>
  <c r="AW246" i="1" s="1"/>
  <c r="AV582" i="1"/>
  <c r="AW582" i="1" s="1"/>
  <c r="AV588" i="1"/>
  <c r="AW588" i="1" s="1"/>
  <c r="CA109" i="1"/>
  <c r="CB109" i="1" s="1"/>
  <c r="CC109" i="1" s="1"/>
  <c r="CA111" i="1"/>
  <c r="CB111" i="1" s="1"/>
  <c r="CA125" i="1"/>
  <c r="CB125" i="1" s="1"/>
  <c r="CA456" i="1"/>
  <c r="CA472" i="1"/>
  <c r="CB472" i="1" s="1"/>
  <c r="AV276" i="1"/>
  <c r="AV335" i="1"/>
  <c r="AW335" i="1" s="1"/>
  <c r="AX335" i="1" s="1"/>
  <c r="CA145" i="1"/>
  <c r="CB145" i="1" s="1"/>
  <c r="CC145" i="1" s="1"/>
  <c r="AV266" i="1"/>
  <c r="AW266" i="1" s="1"/>
  <c r="AV420" i="1"/>
  <c r="AW420" i="1" s="1"/>
  <c r="AX420" i="1" s="1"/>
  <c r="AV542" i="1"/>
  <c r="AV583" i="1"/>
  <c r="AW583" i="1" s="1"/>
  <c r="AV595" i="1"/>
  <c r="CA376" i="1"/>
  <c r="CB376" i="1" s="1"/>
  <c r="CC376" i="1" s="1"/>
  <c r="AV327" i="1"/>
  <c r="AW327" i="1" s="1"/>
  <c r="AV343" i="1"/>
  <c r="AW343" i="1" s="1"/>
  <c r="AX343" i="1" s="1"/>
  <c r="CA113" i="1"/>
  <c r="AV90" i="1"/>
  <c r="AV91" i="1"/>
  <c r="AV260" i="1"/>
  <c r="AW260" i="1" s="1"/>
  <c r="AX260" i="1" s="1"/>
  <c r="AV489" i="1"/>
  <c r="AW489" i="1" s="1"/>
  <c r="AV493" i="1"/>
  <c r="AV281" i="1"/>
  <c r="AW281" i="1" s="1"/>
  <c r="AX281" i="1" s="1"/>
  <c r="AV300" i="1"/>
  <c r="AW300" i="1" s="1"/>
  <c r="AV308" i="1"/>
  <c r="AW308" i="1" s="1"/>
  <c r="AV321" i="1"/>
  <c r="AW321" i="1" s="1"/>
  <c r="AX321" i="1" s="1"/>
  <c r="AV70" i="1"/>
  <c r="AW70" i="1" s="1"/>
  <c r="AV71" i="1"/>
  <c r="AW71" i="1" s="1"/>
  <c r="AV414" i="1"/>
  <c r="AW414" i="1" s="1"/>
  <c r="AX414" i="1" s="1"/>
  <c r="AV591" i="1"/>
  <c r="AW591" i="1" s="1"/>
  <c r="AX591" i="1" s="1"/>
  <c r="AV618" i="1"/>
  <c r="AW618" i="1" s="1"/>
  <c r="AX618" i="1" s="1"/>
  <c r="AV630" i="1"/>
  <c r="AW630" i="1" s="1"/>
  <c r="AV634" i="1"/>
  <c r="AW634" i="1" s="1"/>
  <c r="AX634" i="1" s="1"/>
  <c r="AV642" i="1"/>
  <c r="AV650" i="1"/>
  <c r="AV658" i="1"/>
  <c r="AV666" i="1"/>
  <c r="AV674" i="1"/>
  <c r="AV682" i="1"/>
  <c r="AW682" i="1" s="1"/>
  <c r="AX682" i="1" s="1"/>
  <c r="CA538" i="1"/>
  <c r="CB538" i="1" s="1"/>
  <c r="AV572" i="1"/>
  <c r="AW572" i="1" s="1"/>
  <c r="AV342" i="1"/>
  <c r="AW342" i="1" s="1"/>
  <c r="AV350" i="1"/>
  <c r="AW350" i="1" s="1"/>
  <c r="AX350" i="1" s="1"/>
  <c r="AV358" i="1"/>
  <c r="AV366" i="1"/>
  <c r="AW366" i="1" s="1"/>
  <c r="AV7" i="1"/>
  <c r="AV10" i="1"/>
  <c r="AW10" i="1" s="1"/>
  <c r="AV13" i="1"/>
  <c r="AV40" i="1"/>
  <c r="AW40" i="1" s="1"/>
  <c r="AX40" i="1" s="1"/>
  <c r="AV58" i="1"/>
  <c r="AW58" i="1" s="1"/>
  <c r="AV59" i="1"/>
  <c r="AW59" i="1" s="1"/>
  <c r="AV94" i="1"/>
  <c r="AW94" i="1" s="1"/>
  <c r="AX94" i="1" s="1"/>
  <c r="AV95" i="1"/>
  <c r="AW95" i="1" s="1"/>
  <c r="AV100" i="1"/>
  <c r="AV101" i="1"/>
  <c r="AW101" i="1" s="1"/>
  <c r="AX101" i="1" s="1"/>
  <c r="AV132" i="1"/>
  <c r="AW132" i="1" s="1"/>
  <c r="AX132" i="1" s="1"/>
  <c r="AV140" i="1"/>
  <c r="AW140" i="1" s="1"/>
  <c r="AX140" i="1" s="1"/>
  <c r="AV148" i="1"/>
  <c r="AW148" i="1" s="1"/>
  <c r="AV156" i="1"/>
  <c r="AW156" i="1" s="1"/>
  <c r="AX156" i="1" s="1"/>
  <c r="AV164" i="1"/>
  <c r="AW164" i="1" s="1"/>
  <c r="AV172" i="1"/>
  <c r="AW172" i="1" s="1"/>
  <c r="AX172" i="1" s="1"/>
  <c r="AV180" i="1"/>
  <c r="AW180" i="1" s="1"/>
  <c r="AX180" i="1" s="1"/>
  <c r="AV188" i="1"/>
  <c r="AW188" i="1" s="1"/>
  <c r="AV196" i="1"/>
  <c r="AW196" i="1" s="1"/>
  <c r="AV204" i="1"/>
  <c r="AW204" i="1" s="1"/>
  <c r="AV212" i="1"/>
  <c r="AW212" i="1" s="1"/>
  <c r="AV220" i="1"/>
  <c r="AW220" i="1" s="1"/>
  <c r="AV228" i="1"/>
  <c r="AV275" i="1"/>
  <c r="AW275" i="1" s="1"/>
  <c r="AV313" i="1"/>
  <c r="AW313" i="1" s="1"/>
  <c r="AV318" i="1"/>
  <c r="AW318" i="1" s="1"/>
  <c r="AV3" i="1"/>
  <c r="AV4" i="1"/>
  <c r="AV22" i="1"/>
  <c r="AW22" i="1" s="1"/>
  <c r="AX22" i="1" s="1"/>
  <c r="AV28" i="1"/>
  <c r="AW28" i="1" s="1"/>
  <c r="AX28" i="1" s="1"/>
  <c r="AV31" i="1"/>
  <c r="AW31" i="1" s="1"/>
  <c r="AV46" i="1"/>
  <c r="AW46" i="1" s="1"/>
  <c r="AX46" i="1" s="1"/>
  <c r="AV47" i="1"/>
  <c r="AW47" i="1" s="1"/>
  <c r="AV52" i="1"/>
  <c r="AV53" i="1"/>
  <c r="AW53" i="1" s="1"/>
  <c r="AV426" i="1"/>
  <c r="CA13" i="1"/>
  <c r="CB13" i="1" s="1"/>
  <c r="CC13" i="1" s="1"/>
  <c r="CA73" i="1"/>
  <c r="CB73" i="1" s="1"/>
  <c r="CA89" i="1"/>
  <c r="CB89" i="1" s="1"/>
  <c r="CA97" i="1"/>
  <c r="CB97" i="1" s="1"/>
  <c r="CA122" i="1"/>
  <c r="AV134" i="1"/>
  <c r="AW134" i="1" s="1"/>
  <c r="AX134" i="1" s="1"/>
  <c r="AV158" i="1"/>
  <c r="AW158" i="1" s="1"/>
  <c r="AV198" i="1"/>
  <c r="AW198" i="1" s="1"/>
  <c r="AV9" i="1"/>
  <c r="AV102" i="1"/>
  <c r="AW102" i="1" s="1"/>
  <c r="AV6" i="1"/>
  <c r="AV12" i="1"/>
  <c r="AV15" i="1"/>
  <c r="AV24" i="1"/>
  <c r="AW24" i="1" s="1"/>
  <c r="AV27" i="1"/>
  <c r="AW27" i="1" s="1"/>
  <c r="AX27" i="1" s="1"/>
  <c r="AV39" i="1"/>
  <c r="AW39" i="1" s="1"/>
  <c r="AV42" i="1"/>
  <c r="AW42" i="1" s="1"/>
  <c r="AV43" i="1"/>
  <c r="AW43" i="1" s="1"/>
  <c r="AV54" i="1"/>
  <c r="AW54" i="1" s="1"/>
  <c r="AX54" i="1" s="1"/>
  <c r="AV55" i="1"/>
  <c r="AW55" i="1" s="1"/>
  <c r="AV78" i="1"/>
  <c r="AW78" i="1" s="1"/>
  <c r="AX78" i="1" s="1"/>
  <c r="AV79" i="1"/>
  <c r="AW79" i="1" s="1"/>
  <c r="AV84" i="1"/>
  <c r="AW84" i="1" s="1"/>
  <c r="AX84" i="1" s="1"/>
  <c r="AV85" i="1"/>
  <c r="AW85" i="1" s="1"/>
  <c r="AV259" i="1"/>
  <c r="AW259" i="1" s="1"/>
  <c r="AV118" i="1"/>
  <c r="AW118" i="1" s="1"/>
  <c r="AX118" i="1" s="1"/>
  <c r="AV126" i="1"/>
  <c r="AW126" i="1" s="1"/>
  <c r="AV142" i="1"/>
  <c r="AW142" i="1" s="1"/>
  <c r="AV174" i="1"/>
  <c r="AW174" i="1" s="1"/>
  <c r="AV206" i="1"/>
  <c r="AW206" i="1" s="1"/>
  <c r="AX206" i="1" s="1"/>
  <c r="AV222" i="1"/>
  <c r="AW222" i="1" s="1"/>
  <c r="AV30" i="1"/>
  <c r="AW30" i="1" s="1"/>
  <c r="AX30" i="1" s="1"/>
  <c r="AV33" i="1"/>
  <c r="AV36" i="1"/>
  <c r="AW36" i="1" s="1"/>
  <c r="AV305" i="1"/>
  <c r="AW305" i="1" s="1"/>
  <c r="AV110" i="1"/>
  <c r="AW110" i="1" s="1"/>
  <c r="AV214" i="1"/>
  <c r="AW214" i="1" s="1"/>
  <c r="AV8" i="1"/>
  <c r="AV11" i="1"/>
  <c r="AV41" i="1"/>
  <c r="AV56" i="1"/>
  <c r="AV74" i="1"/>
  <c r="AW74" i="1" s="1"/>
  <c r="AX74" i="1" s="1"/>
  <c r="AV75" i="1"/>
  <c r="AW75" i="1" s="1"/>
  <c r="AV86" i="1"/>
  <c r="AV87" i="1"/>
  <c r="AW87" i="1" s="1"/>
  <c r="AV242" i="1"/>
  <c r="AW242" i="1" s="1"/>
  <c r="AV250" i="1"/>
  <c r="AW250" i="1" s="1"/>
  <c r="AX250" i="1" s="1"/>
  <c r="AV262" i="1"/>
  <c r="AW262" i="1" s="1"/>
  <c r="AV14" i="1"/>
  <c r="AV17" i="1"/>
  <c r="AV23" i="1"/>
  <c r="AW23" i="1" s="1"/>
  <c r="AV26" i="1"/>
  <c r="AW26" i="1" s="1"/>
  <c r="AX26" i="1" s="1"/>
  <c r="AV29" i="1"/>
  <c r="AW29" i="1" s="1"/>
  <c r="AV38" i="1"/>
  <c r="AW38" i="1" s="1"/>
  <c r="AX38" i="1" s="1"/>
  <c r="AV62" i="1"/>
  <c r="AW62" i="1" s="1"/>
  <c r="AX62" i="1" s="1"/>
  <c r="AV63" i="1"/>
  <c r="AW63" i="1" s="1"/>
  <c r="AV68" i="1"/>
  <c r="AW68" i="1" s="1"/>
  <c r="AX68" i="1" s="1"/>
  <c r="AV69" i="1"/>
  <c r="AW69" i="1" s="1"/>
  <c r="AV109" i="1"/>
  <c r="AW109" i="1" s="1"/>
  <c r="AV117" i="1"/>
  <c r="AW117" i="1" s="1"/>
  <c r="AV125" i="1"/>
  <c r="AW125" i="1" s="1"/>
  <c r="AV130" i="1"/>
  <c r="AW130" i="1" s="1"/>
  <c r="AX130" i="1" s="1"/>
  <c r="AV138" i="1"/>
  <c r="AW138" i="1" s="1"/>
  <c r="AX138" i="1" s="1"/>
  <c r="AV146" i="1"/>
  <c r="AW146" i="1" s="1"/>
  <c r="AV162" i="1"/>
  <c r="AW162" i="1" s="1"/>
  <c r="AV178" i="1"/>
  <c r="AW178" i="1" s="1"/>
  <c r="AV186" i="1"/>
  <c r="AW186" i="1" s="1"/>
  <c r="AV194" i="1"/>
  <c r="AW194" i="1" s="1"/>
  <c r="AV237" i="1"/>
  <c r="AW237" i="1" s="1"/>
  <c r="AV453" i="1"/>
  <c r="AW453" i="1" s="1"/>
  <c r="AX453" i="1" s="1"/>
  <c r="AV16" i="1"/>
  <c r="AV19" i="1"/>
  <c r="AV32" i="1"/>
  <c r="AW32" i="1" s="1"/>
  <c r="AX32" i="1" s="1"/>
  <c r="AV35" i="1"/>
  <c r="AW35" i="1" s="1"/>
  <c r="AV48" i="1"/>
  <c r="AW48" i="1" s="1"/>
  <c r="AX48" i="1" s="1"/>
  <c r="AV49" i="1"/>
  <c r="AW49" i="1" s="1"/>
  <c r="AV64" i="1"/>
  <c r="AW64" i="1" s="1"/>
  <c r="AX64" i="1" s="1"/>
  <c r="AV65" i="1"/>
  <c r="AW65" i="1" s="1"/>
  <c r="AV80" i="1"/>
  <c r="AW80" i="1" s="1"/>
  <c r="AX80" i="1" s="1"/>
  <c r="AV81" i="1"/>
  <c r="AW81" i="1" s="1"/>
  <c r="AV96" i="1"/>
  <c r="AW96" i="1" s="1"/>
  <c r="AX96" i="1" s="1"/>
  <c r="AV97" i="1"/>
  <c r="AW97" i="1" s="1"/>
  <c r="AV133" i="1"/>
  <c r="AW133" i="1" s="1"/>
  <c r="AV141" i="1"/>
  <c r="AW141" i="1" s="1"/>
  <c r="AV143" i="1"/>
  <c r="AV149" i="1"/>
  <c r="AW149" i="1" s="1"/>
  <c r="AV157" i="1"/>
  <c r="AW157" i="1" s="1"/>
  <c r="AV159" i="1"/>
  <c r="AW159" i="1" s="1"/>
  <c r="AV165" i="1"/>
  <c r="AW165" i="1" s="1"/>
  <c r="AV173" i="1"/>
  <c r="AW173" i="1" s="1"/>
  <c r="AV175" i="1"/>
  <c r="AW175" i="1" s="1"/>
  <c r="AV181" i="1"/>
  <c r="AW181" i="1" s="1"/>
  <c r="AV189" i="1"/>
  <c r="AW189" i="1" s="1"/>
  <c r="AV197" i="1"/>
  <c r="AW197" i="1" s="1"/>
  <c r="AV205" i="1"/>
  <c r="AW205" i="1" s="1"/>
  <c r="AV213" i="1"/>
  <c r="AW213" i="1" s="1"/>
  <c r="AV221" i="1"/>
  <c r="AW221" i="1" s="1"/>
  <c r="AV238" i="1"/>
  <c r="AW238" i="1" s="1"/>
  <c r="AV283" i="1"/>
  <c r="AW283" i="1" s="1"/>
  <c r="AX283" i="1" s="1"/>
  <c r="AV286" i="1"/>
  <c r="AW286" i="1" s="1"/>
  <c r="AV294" i="1"/>
  <c r="AW294" i="1" s="1"/>
  <c r="AV302" i="1"/>
  <c r="AW302" i="1" s="1"/>
  <c r="AV310" i="1"/>
  <c r="AW310" i="1" s="1"/>
  <c r="AV315" i="1"/>
  <c r="AW315" i="1" s="1"/>
  <c r="AX315" i="1" s="1"/>
  <c r="AV323" i="1"/>
  <c r="AW323" i="1" s="1"/>
  <c r="AV337" i="1"/>
  <c r="AW337" i="1" s="1"/>
  <c r="AV345" i="1"/>
  <c r="AW345" i="1" s="1"/>
  <c r="AX345" i="1" s="1"/>
  <c r="AV361" i="1"/>
  <c r="AW361" i="1" s="1"/>
  <c r="AX361" i="1" s="1"/>
  <c r="AV370" i="1"/>
  <c r="AV376" i="1"/>
  <c r="AW376" i="1" s="1"/>
  <c r="AX376" i="1" s="1"/>
  <c r="AV462" i="1"/>
  <c r="AW462" i="1" s="1"/>
  <c r="AV518" i="1"/>
  <c r="AW518" i="1" s="1"/>
  <c r="AX518" i="1" s="1"/>
  <c r="AV552" i="1"/>
  <c r="AW552" i="1" s="1"/>
  <c r="AV577" i="1"/>
  <c r="AW577" i="1" s="1"/>
  <c r="AX577" i="1" s="1"/>
  <c r="AV596" i="1"/>
  <c r="AV320" i="1"/>
  <c r="AV328" i="1"/>
  <c r="AV336" i="1"/>
  <c r="AW336" i="1" s="1"/>
  <c r="AX336" i="1" s="1"/>
  <c r="AV344" i="1"/>
  <c r="AW344" i="1" s="1"/>
  <c r="AX344" i="1" s="1"/>
  <c r="AV352" i="1"/>
  <c r="AW352" i="1" s="1"/>
  <c r="AX352" i="1" s="1"/>
  <c r="AV360" i="1"/>
  <c r="AW360" i="1" s="1"/>
  <c r="AX360" i="1" s="1"/>
  <c r="AV398" i="1"/>
  <c r="AV404" i="1"/>
  <c r="AV410" i="1"/>
  <c r="AW410" i="1" s="1"/>
  <c r="AV437" i="1"/>
  <c r="AW437" i="1" s="1"/>
  <c r="AX437" i="1" s="1"/>
  <c r="AV473" i="1"/>
  <c r="AW473" i="1" s="1"/>
  <c r="AX473" i="1" s="1"/>
  <c r="AV547" i="1"/>
  <c r="CA75" i="1"/>
  <c r="CB75" i="1" s="1"/>
  <c r="CA83" i="1"/>
  <c r="CA91" i="1"/>
  <c r="CA107" i="1"/>
  <c r="CB107" i="1" s="1"/>
  <c r="CC107" i="1" s="1"/>
  <c r="CA153" i="1"/>
  <c r="CB153" i="1" s="1"/>
  <c r="CC153" i="1" s="1"/>
  <c r="AV44" i="1"/>
  <c r="AW44" i="1" s="1"/>
  <c r="AX44" i="1" s="1"/>
  <c r="AV45" i="1"/>
  <c r="AW45" i="1" s="1"/>
  <c r="AV60" i="1"/>
  <c r="AV61" i="1"/>
  <c r="AW61" i="1" s="1"/>
  <c r="AV76" i="1"/>
  <c r="AW76" i="1" s="1"/>
  <c r="AV77" i="1"/>
  <c r="AW77" i="1" s="1"/>
  <c r="AV92" i="1"/>
  <c r="AW92" i="1" s="1"/>
  <c r="AV93" i="1"/>
  <c r="AW93" i="1" s="1"/>
  <c r="AV103" i="1"/>
  <c r="AW103" i="1" s="1"/>
  <c r="AX103" i="1" s="1"/>
  <c r="AV111" i="1"/>
  <c r="AW111" i="1" s="1"/>
  <c r="AV113" i="1"/>
  <c r="AV119" i="1"/>
  <c r="AW119" i="1" s="1"/>
  <c r="AV121" i="1"/>
  <c r="AW121" i="1" s="1"/>
  <c r="AX121" i="1" s="1"/>
  <c r="AV127" i="1"/>
  <c r="AW127" i="1" s="1"/>
  <c r="AV135" i="1"/>
  <c r="AW135" i="1" s="1"/>
  <c r="AV145" i="1"/>
  <c r="AW145" i="1" s="1"/>
  <c r="AV151" i="1"/>
  <c r="AW151" i="1" s="1"/>
  <c r="AV153" i="1"/>
  <c r="AW153" i="1" s="1"/>
  <c r="AV161" i="1"/>
  <c r="AW161" i="1" s="1"/>
  <c r="AV167" i="1"/>
  <c r="AW167" i="1" s="1"/>
  <c r="AV169" i="1"/>
  <c r="AW169" i="1" s="1"/>
  <c r="AV177" i="1"/>
  <c r="AW177" i="1" s="1"/>
  <c r="AV183" i="1"/>
  <c r="AW183" i="1" s="1"/>
  <c r="AV191" i="1"/>
  <c r="AW191" i="1" s="1"/>
  <c r="AV199" i="1"/>
  <c r="AW199" i="1" s="1"/>
  <c r="AV207" i="1"/>
  <c r="AW207" i="1" s="1"/>
  <c r="AV215" i="1"/>
  <c r="AW215" i="1" s="1"/>
  <c r="AV223" i="1"/>
  <c r="AW223" i="1" s="1"/>
  <c r="AV234" i="1"/>
  <c r="AW234" i="1" s="1"/>
  <c r="AX234" i="1" s="1"/>
  <c r="AV236" i="1"/>
  <c r="AW236" i="1" s="1"/>
  <c r="AX236" i="1" s="1"/>
  <c r="AV261" i="1"/>
  <c r="AW261" i="1" s="1"/>
  <c r="AV277" i="1"/>
  <c r="AW277" i="1" s="1"/>
  <c r="AX277" i="1" s="1"/>
  <c r="AV280" i="1"/>
  <c r="AW280" i="1" s="1"/>
  <c r="AX280" i="1" s="1"/>
  <c r="AV288" i="1"/>
  <c r="AW288" i="1" s="1"/>
  <c r="AX288" i="1" s="1"/>
  <c r="AV293" i="1"/>
  <c r="AW293" i="1" s="1"/>
  <c r="AV296" i="1"/>
  <c r="AW296" i="1" s="1"/>
  <c r="AX296" i="1" s="1"/>
  <c r="AV301" i="1"/>
  <c r="AW301" i="1" s="1"/>
  <c r="AV304" i="1"/>
  <c r="AW304" i="1" s="1"/>
  <c r="AX304" i="1" s="1"/>
  <c r="AY304" i="1" s="1"/>
  <c r="AV309" i="1"/>
  <c r="AW309" i="1" s="1"/>
  <c r="AV317" i="1"/>
  <c r="AW317" i="1" s="1"/>
  <c r="AX317" i="1" s="1"/>
  <c r="AV325" i="1"/>
  <c r="AV329" i="1"/>
  <c r="AW329" i="1" s="1"/>
  <c r="AV331" i="1"/>
  <c r="AW331" i="1" s="1"/>
  <c r="AX331" i="1" s="1"/>
  <c r="AV347" i="1"/>
  <c r="AW347" i="1" s="1"/>
  <c r="AX347" i="1" s="1"/>
  <c r="AV363" i="1"/>
  <c r="AW363" i="1" s="1"/>
  <c r="AX363" i="1" s="1"/>
  <c r="AV378" i="1"/>
  <c r="AW378" i="1" s="1"/>
  <c r="AX378" i="1" s="1"/>
  <c r="AV384" i="1"/>
  <c r="AV416" i="1"/>
  <c r="AW416" i="1" s="1"/>
  <c r="AX416" i="1" s="1"/>
  <c r="AV422" i="1"/>
  <c r="AV445" i="1"/>
  <c r="AW445" i="1" s="1"/>
  <c r="AV470" i="1"/>
  <c r="AW470" i="1" s="1"/>
  <c r="AV476" i="1"/>
  <c r="AV499" i="1"/>
  <c r="AV515" i="1"/>
  <c r="AW515" i="1" s="1"/>
  <c r="AX515" i="1" s="1"/>
  <c r="AV545" i="1"/>
  <c r="AW545" i="1" s="1"/>
  <c r="AV578" i="1"/>
  <c r="AW578" i="1" s="1"/>
  <c r="AV609" i="1"/>
  <c r="AW609" i="1" s="1"/>
  <c r="AV623" i="1"/>
  <c r="AW623" i="1" s="1"/>
  <c r="AV627" i="1"/>
  <c r="AW627" i="1" s="1"/>
  <c r="AV631" i="1"/>
  <c r="AW631" i="1" s="1"/>
  <c r="AX631" i="1" s="1"/>
  <c r="AV635" i="1"/>
  <c r="AW635" i="1" s="1"/>
  <c r="AX635" i="1" s="1"/>
  <c r="AV643" i="1"/>
  <c r="AW643" i="1" s="1"/>
  <c r="AX643" i="1" s="1"/>
  <c r="AV651" i="1"/>
  <c r="AW651" i="1" s="1"/>
  <c r="AV659" i="1"/>
  <c r="AV663" i="1"/>
  <c r="AV671" i="1"/>
  <c r="AV679" i="1"/>
  <c r="AW679" i="1" s="1"/>
  <c r="AV687" i="1"/>
  <c r="AW687" i="1" s="1"/>
  <c r="AX687" i="1" s="1"/>
  <c r="AV690" i="1"/>
  <c r="AV693" i="1"/>
  <c r="CA337" i="1"/>
  <c r="CB337" i="1" s="1"/>
  <c r="CC337" i="1" s="1"/>
  <c r="AV5" i="1"/>
  <c r="AW5" i="1" s="1"/>
  <c r="AV18" i="1"/>
  <c r="AV21" i="1"/>
  <c r="AW21" i="1" s="1"/>
  <c r="AV34" i="1"/>
  <c r="AW34" i="1" s="1"/>
  <c r="AV37" i="1"/>
  <c r="AW37" i="1" s="1"/>
  <c r="AV50" i="1"/>
  <c r="AW50" i="1" s="1"/>
  <c r="AV51" i="1"/>
  <c r="AW51" i="1" s="1"/>
  <c r="AV66" i="1"/>
  <c r="AW66" i="1" s="1"/>
  <c r="AX66" i="1" s="1"/>
  <c r="AV67" i="1"/>
  <c r="AW67" i="1" s="1"/>
  <c r="AV82" i="1"/>
  <c r="AW82" i="1" s="1"/>
  <c r="AX82" i="1" s="1"/>
  <c r="AV83" i="1"/>
  <c r="AW83" i="1" s="1"/>
  <c r="AV98" i="1"/>
  <c r="AW98" i="1" s="1"/>
  <c r="AX98" i="1" s="1"/>
  <c r="AV99" i="1"/>
  <c r="AW99" i="1" s="1"/>
  <c r="AV128" i="1"/>
  <c r="AW128" i="1" s="1"/>
  <c r="AV136" i="1"/>
  <c r="AW136" i="1" s="1"/>
  <c r="AX136" i="1" s="1"/>
  <c r="AV200" i="1"/>
  <c r="AW200" i="1" s="1"/>
  <c r="AV208" i="1"/>
  <c r="AW208" i="1" s="1"/>
  <c r="AV216" i="1"/>
  <c r="AW216" i="1" s="1"/>
  <c r="AV224" i="1"/>
  <c r="AW224" i="1" s="1"/>
  <c r="AV240" i="1"/>
  <c r="AW240" i="1" s="1"/>
  <c r="AX240" i="1" s="1"/>
  <c r="AV322" i="1"/>
  <c r="AW322" i="1" s="1"/>
  <c r="AX322" i="1" s="1"/>
  <c r="AV338" i="1"/>
  <c r="AW338" i="1" s="1"/>
  <c r="AV372" i="1"/>
  <c r="AW372" i="1" s="1"/>
  <c r="AX372" i="1" s="1"/>
  <c r="AV392" i="1"/>
  <c r="AW392" i="1" s="1"/>
  <c r="AV394" i="1"/>
  <c r="AW394" i="1" s="1"/>
  <c r="AX394" i="1" s="1"/>
  <c r="AV457" i="1"/>
  <c r="AW457" i="1" s="1"/>
  <c r="AV586" i="1"/>
  <c r="AW586" i="1" s="1"/>
  <c r="AX586" i="1" s="1"/>
  <c r="CA117" i="1"/>
  <c r="CB117" i="1" s="1"/>
  <c r="CA133" i="1"/>
  <c r="CB133" i="1" s="1"/>
  <c r="CA149" i="1"/>
  <c r="CB149" i="1" s="1"/>
  <c r="CC149" i="1" s="1"/>
  <c r="AV57" i="1"/>
  <c r="AW57" i="1" s="1"/>
  <c r="AV72" i="1"/>
  <c r="AW72" i="1" s="1"/>
  <c r="AX72" i="1" s="1"/>
  <c r="AV73" i="1"/>
  <c r="AW73" i="1" s="1"/>
  <c r="AV88" i="1"/>
  <c r="AW88" i="1" s="1"/>
  <c r="AX88" i="1" s="1"/>
  <c r="AV89" i="1"/>
  <c r="AW89" i="1" s="1"/>
  <c r="AV105" i="1"/>
  <c r="AW105" i="1" s="1"/>
  <c r="AV129" i="1"/>
  <c r="AW129" i="1" s="1"/>
  <c r="AV137" i="1"/>
  <c r="AV147" i="1"/>
  <c r="AW147" i="1" s="1"/>
  <c r="AV163" i="1"/>
  <c r="AW163" i="1" s="1"/>
  <c r="AV179" i="1"/>
  <c r="AW179" i="1" s="1"/>
  <c r="AV185" i="1"/>
  <c r="AW185" i="1" s="1"/>
  <c r="AV193" i="1"/>
  <c r="AW193" i="1" s="1"/>
  <c r="AV201" i="1"/>
  <c r="AW201" i="1" s="1"/>
  <c r="AV209" i="1"/>
  <c r="AW209" i="1" s="1"/>
  <c r="AV217" i="1"/>
  <c r="AW217" i="1" s="1"/>
  <c r="AV225" i="1"/>
  <c r="AW225" i="1" s="1"/>
  <c r="AV232" i="1"/>
  <c r="AW232" i="1" s="1"/>
  <c r="AX232" i="1" s="1"/>
  <c r="AV257" i="1"/>
  <c r="AW257" i="1" s="1"/>
  <c r="AX257" i="1" s="1"/>
  <c r="AV273" i="1"/>
  <c r="AW273" i="1" s="1"/>
  <c r="AX273" i="1" s="1"/>
  <c r="AV282" i="1"/>
  <c r="AW282" i="1" s="1"/>
  <c r="AV287" i="1"/>
  <c r="AW287" i="1" s="1"/>
  <c r="AX287" i="1" s="1"/>
  <c r="AV298" i="1"/>
  <c r="AW298" i="1" s="1"/>
  <c r="AX298" i="1" s="1"/>
  <c r="AV306" i="1"/>
  <c r="AW306" i="1" s="1"/>
  <c r="AX306" i="1" s="1"/>
  <c r="AV314" i="1"/>
  <c r="AW314" i="1" s="1"/>
  <c r="AV319" i="1"/>
  <c r="AW319" i="1" s="1"/>
  <c r="AX319" i="1" s="1"/>
  <c r="AV341" i="1"/>
  <c r="AW341" i="1" s="1"/>
  <c r="AV357" i="1"/>
  <c r="AW357" i="1" s="1"/>
  <c r="AX357" i="1" s="1"/>
  <c r="AV386" i="1"/>
  <c r="AW386" i="1" s="1"/>
  <c r="AV400" i="1"/>
  <c r="AW400" i="1" s="1"/>
  <c r="AV406" i="1"/>
  <c r="AW406" i="1" s="1"/>
  <c r="AX406" i="1" s="1"/>
  <c r="AV449" i="1"/>
  <c r="AW449" i="1" s="1"/>
  <c r="AV452" i="1"/>
  <c r="AW452" i="1" s="1"/>
  <c r="AV458" i="1"/>
  <c r="AW458" i="1" s="1"/>
  <c r="AX458" i="1" s="1"/>
  <c r="AV461" i="1"/>
  <c r="AW461" i="1" s="1"/>
  <c r="AX461" i="1" s="1"/>
  <c r="AV478" i="1"/>
  <c r="AW478" i="1" s="1"/>
  <c r="AX478" i="1" s="1"/>
  <c r="AV481" i="1"/>
  <c r="AW481" i="1" s="1"/>
  <c r="AV506" i="1"/>
  <c r="AV536" i="1"/>
  <c r="AW536" i="1" s="1"/>
  <c r="AV544" i="1"/>
  <c r="AW544" i="1" s="1"/>
  <c r="AV569" i="1"/>
  <c r="AV574" i="1"/>
  <c r="AW574" i="1" s="1"/>
  <c r="AX574" i="1" s="1"/>
  <c r="AV629" i="1"/>
  <c r="AW629" i="1" s="1"/>
  <c r="AX629" i="1" s="1"/>
  <c r="AV633" i="1"/>
  <c r="AW633" i="1" s="1"/>
  <c r="AX633" i="1" s="1"/>
  <c r="AV637" i="1"/>
  <c r="AV645" i="1"/>
  <c r="AW645" i="1" s="1"/>
  <c r="AV653" i="1"/>
  <c r="AW653" i="1" s="1"/>
  <c r="AV661" i="1"/>
  <c r="AW661" i="1" s="1"/>
  <c r="AV665" i="1"/>
  <c r="AV673" i="1"/>
  <c r="AV681" i="1"/>
  <c r="AW681" i="1" s="1"/>
  <c r="AX681" i="1" s="1"/>
  <c r="AV689" i="1"/>
  <c r="AW689" i="1" s="1"/>
  <c r="AV202" i="1"/>
  <c r="AW202" i="1" s="1"/>
  <c r="AV210" i="1"/>
  <c r="AW210" i="1" s="1"/>
  <c r="AX210" i="1" s="1"/>
  <c r="AV218" i="1"/>
  <c r="AW218" i="1" s="1"/>
  <c r="AV226" i="1"/>
  <c r="AV230" i="1"/>
  <c r="AW230" i="1" s="1"/>
  <c r="AV312" i="1"/>
  <c r="AW312" i="1" s="1"/>
  <c r="AV316" i="1"/>
  <c r="AW316" i="1" s="1"/>
  <c r="AV324" i="1"/>
  <c r="AW324" i="1" s="1"/>
  <c r="AV332" i="1"/>
  <c r="AW332" i="1" s="1"/>
  <c r="AX332" i="1" s="1"/>
  <c r="AV340" i="1"/>
  <c r="AW340" i="1" s="1"/>
  <c r="AX340" i="1" s="1"/>
  <c r="AV374" i="1"/>
  <c r="AW374" i="1" s="1"/>
  <c r="AX374" i="1" s="1"/>
  <c r="AV380" i="1"/>
  <c r="AW380" i="1" s="1"/>
  <c r="AV418" i="1"/>
  <c r="AW418" i="1" s="1"/>
  <c r="AX418" i="1" s="1"/>
  <c r="AV430" i="1"/>
  <c r="AW430" i="1" s="1"/>
  <c r="AV455" i="1"/>
  <c r="AW455" i="1" s="1"/>
  <c r="AX455" i="1" s="1"/>
  <c r="AV548" i="1"/>
  <c r="AW548" i="1" s="1"/>
  <c r="AX548" i="1" s="1"/>
  <c r="AV558" i="1"/>
  <c r="AW558" i="1" s="1"/>
  <c r="CA526" i="1"/>
  <c r="CB526" i="1" s="1"/>
  <c r="CA551" i="1"/>
  <c r="CB551" i="1" s="1"/>
  <c r="AV485" i="1"/>
  <c r="AV554" i="1"/>
  <c r="AW554" i="1" s="1"/>
  <c r="AV559" i="1"/>
  <c r="AW559" i="1" s="1"/>
  <c r="AX559" i="1" s="1"/>
  <c r="AV564" i="1"/>
  <c r="AW564" i="1" s="1"/>
  <c r="AV587" i="1"/>
  <c r="AV601" i="1"/>
  <c r="AW601" i="1" s="1"/>
  <c r="AV610" i="1"/>
  <c r="AW610" i="1" s="1"/>
  <c r="AX610" i="1" s="1"/>
  <c r="AV616" i="1"/>
  <c r="AW616" i="1" s="1"/>
  <c r="AX616" i="1" s="1"/>
  <c r="AV624" i="1"/>
  <c r="AW624" i="1" s="1"/>
  <c r="AX624" i="1" s="1"/>
  <c r="AV644" i="1"/>
  <c r="AW644" i="1" s="1"/>
  <c r="AV652" i="1"/>
  <c r="AW652" i="1" s="1"/>
  <c r="AX652" i="1" s="1"/>
  <c r="AV660" i="1"/>
  <c r="AV668" i="1"/>
  <c r="AW668" i="1" s="1"/>
  <c r="AV676" i="1"/>
  <c r="AW676" i="1" s="1"/>
  <c r="AX676" i="1" s="1"/>
  <c r="AV684" i="1"/>
  <c r="AW684" i="1" s="1"/>
  <c r="AX684" i="1" s="1"/>
  <c r="AV696" i="1"/>
  <c r="AW696" i="1" s="1"/>
  <c r="AX696" i="1" s="1"/>
  <c r="CA10" i="1"/>
  <c r="CB10" i="1" s="1"/>
  <c r="CA62" i="1"/>
  <c r="CB62" i="1" s="1"/>
  <c r="CA74" i="1"/>
  <c r="CB74" i="1" s="1"/>
  <c r="CA82" i="1"/>
  <c r="CB82" i="1" s="1"/>
  <c r="CC82" i="1" s="1"/>
  <c r="CA246" i="1"/>
  <c r="CB246" i="1" s="1"/>
  <c r="CA282" i="1"/>
  <c r="CB282" i="1" s="1"/>
  <c r="CC282" i="1" s="1"/>
  <c r="CA307" i="1"/>
  <c r="CB307" i="1" s="1"/>
  <c r="CA313" i="1"/>
  <c r="CB313" i="1" s="1"/>
  <c r="CC313" i="1" s="1"/>
  <c r="CA345" i="1"/>
  <c r="CB345" i="1" s="1"/>
  <c r="CC345" i="1" s="1"/>
  <c r="CA383" i="1"/>
  <c r="CB383" i="1" s="1"/>
  <c r="CC383" i="1" s="1"/>
  <c r="CA391" i="1"/>
  <c r="CB391" i="1" s="1"/>
  <c r="CC391" i="1" s="1"/>
  <c r="CA439" i="1"/>
  <c r="CB439" i="1" s="1"/>
  <c r="CC439" i="1" s="1"/>
  <c r="CA455" i="1"/>
  <c r="CB455" i="1" s="1"/>
  <c r="CC455" i="1" s="1"/>
  <c r="CA471" i="1"/>
  <c r="CA479" i="1"/>
  <c r="CB479" i="1" s="1"/>
  <c r="CC479" i="1" s="1"/>
  <c r="CA487" i="1"/>
  <c r="AV484" i="1"/>
  <c r="AV503" i="1"/>
  <c r="AW503" i="1" s="1"/>
  <c r="AX503" i="1" s="1"/>
  <c r="AV505" i="1"/>
  <c r="AW505" i="1" s="1"/>
  <c r="AV517" i="1"/>
  <c r="AW517" i="1" s="1"/>
  <c r="AV593" i="1"/>
  <c r="AV602" i="1"/>
  <c r="AW602" i="1" s="1"/>
  <c r="AX602" i="1" s="1"/>
  <c r="AV607" i="1"/>
  <c r="AW607" i="1" s="1"/>
  <c r="AX607" i="1" s="1"/>
  <c r="AV611" i="1"/>
  <c r="AW611" i="1" s="1"/>
  <c r="AV626" i="1"/>
  <c r="AW626" i="1" s="1"/>
  <c r="AV638" i="1"/>
  <c r="AW638" i="1" s="1"/>
  <c r="AX638" i="1" s="1"/>
  <c r="AV646" i="1"/>
  <c r="AV654" i="1"/>
  <c r="AW654" i="1" s="1"/>
  <c r="AX654" i="1" s="1"/>
  <c r="AV662" i="1"/>
  <c r="AV670" i="1"/>
  <c r="AV678" i="1"/>
  <c r="AV686" i="1"/>
  <c r="AW686" i="1" s="1"/>
  <c r="AV692" i="1"/>
  <c r="AV695" i="1"/>
  <c r="AW695" i="1" s="1"/>
  <c r="AX695" i="1" s="1"/>
  <c r="CA56" i="1"/>
  <c r="CA76" i="1"/>
  <c r="CB76" i="1" s="1"/>
  <c r="CA84" i="1"/>
  <c r="CB84" i="1" s="1"/>
  <c r="CA100" i="1"/>
  <c r="CB100" i="1" s="1"/>
  <c r="CA401" i="1"/>
  <c r="CB401" i="1" s="1"/>
  <c r="CA426" i="1"/>
  <c r="CA593" i="1"/>
  <c r="CA601" i="1"/>
  <c r="CB601" i="1" s="1"/>
  <c r="CC601" i="1" s="1"/>
  <c r="AV382" i="1"/>
  <c r="AW382" i="1" s="1"/>
  <c r="AX382" i="1" s="1"/>
  <c r="AV388" i="1"/>
  <c r="AW388" i="1" s="1"/>
  <c r="AV396" i="1"/>
  <c r="AV412" i="1"/>
  <c r="AW412" i="1" s="1"/>
  <c r="AX412" i="1" s="1"/>
  <c r="AV428" i="1"/>
  <c r="AW428" i="1" s="1"/>
  <c r="AX428" i="1" s="1"/>
  <c r="AV446" i="1"/>
  <c r="AW446" i="1" s="1"/>
  <c r="AV468" i="1"/>
  <c r="AW468" i="1" s="1"/>
  <c r="AV551" i="1"/>
  <c r="AW551" i="1" s="1"/>
  <c r="AV553" i="1"/>
  <c r="AW553" i="1" s="1"/>
  <c r="AX553" i="1" s="1"/>
  <c r="AY553" i="1" s="1"/>
  <c r="AV556" i="1"/>
  <c r="AW556" i="1" s="1"/>
  <c r="AX556" i="1" s="1"/>
  <c r="AV561" i="1"/>
  <c r="AW561" i="1" s="1"/>
  <c r="AX561" i="1" s="1"/>
  <c r="AV570" i="1"/>
  <c r="AV575" i="1"/>
  <c r="AW575" i="1" s="1"/>
  <c r="AX575" i="1" s="1"/>
  <c r="AV612" i="1"/>
  <c r="AW612" i="1" s="1"/>
  <c r="AV639" i="1"/>
  <c r="AW639" i="1" s="1"/>
  <c r="AX639" i="1" s="1"/>
  <c r="AV647" i="1"/>
  <c r="AV655" i="1"/>
  <c r="AW655" i="1" s="1"/>
  <c r="AX655" i="1" s="1"/>
  <c r="AV667" i="1"/>
  <c r="AV675" i="1"/>
  <c r="AW675" i="1" s="1"/>
  <c r="AX675" i="1" s="1"/>
  <c r="AV683" i="1"/>
  <c r="CA9" i="1"/>
  <c r="CA57" i="1"/>
  <c r="CB57" i="1" s="1"/>
  <c r="CA65" i="1"/>
  <c r="CB65" i="1" s="1"/>
  <c r="CC65" i="1" s="1"/>
  <c r="CD65" i="1" s="1"/>
  <c r="CA77" i="1"/>
  <c r="CB77" i="1" s="1"/>
  <c r="CA85" i="1"/>
  <c r="CA128" i="1"/>
  <c r="CB128" i="1" s="1"/>
  <c r="CC128" i="1" s="1"/>
  <c r="CA353" i="1"/>
  <c r="CB353" i="1" s="1"/>
  <c r="CA370" i="1"/>
  <c r="CA416" i="1"/>
  <c r="CB416" i="1" s="1"/>
  <c r="CA421" i="1"/>
  <c r="AV580" i="1"/>
  <c r="AV585" i="1"/>
  <c r="AW585" i="1" s="1"/>
  <c r="AV594" i="1"/>
  <c r="AW594" i="1" s="1"/>
  <c r="AX594" i="1" s="1"/>
  <c r="AV599" i="1"/>
  <c r="AV620" i="1"/>
  <c r="AW620" i="1" s="1"/>
  <c r="AV632" i="1"/>
  <c r="AW632" i="1" s="1"/>
  <c r="AX632" i="1" s="1"/>
  <c r="AV636" i="1"/>
  <c r="AW636" i="1" s="1"/>
  <c r="AX636" i="1" s="1"/>
  <c r="AV640" i="1"/>
  <c r="AW640" i="1" s="1"/>
  <c r="AX640" i="1" s="1"/>
  <c r="AV648" i="1"/>
  <c r="AV656" i="1"/>
  <c r="AW656" i="1" s="1"/>
  <c r="AV664" i="1"/>
  <c r="AV672" i="1"/>
  <c r="AV680" i="1"/>
  <c r="AW680" i="1" s="1"/>
  <c r="AV688" i="1"/>
  <c r="AW688" i="1" s="1"/>
  <c r="AX688" i="1" s="1"/>
  <c r="AV691" i="1"/>
  <c r="CA58" i="1"/>
  <c r="CB58" i="1" s="1"/>
  <c r="CC58" i="1" s="1"/>
  <c r="CD58" i="1" s="1"/>
  <c r="CA78" i="1"/>
  <c r="CB78" i="1" s="1"/>
  <c r="CA86" i="1"/>
  <c r="CB86" i="1" s="1"/>
  <c r="CA102" i="1"/>
  <c r="CA218" i="1"/>
  <c r="CB218" i="1" s="1"/>
  <c r="CA254" i="1"/>
  <c r="CB254" i="1" s="1"/>
  <c r="CC254" i="1" s="1"/>
  <c r="CA329" i="1"/>
  <c r="CB329" i="1" s="1"/>
  <c r="CA371" i="1"/>
  <c r="CB371" i="1" s="1"/>
  <c r="CC371" i="1" s="1"/>
  <c r="CA387" i="1"/>
  <c r="CB387" i="1" s="1"/>
  <c r="CC387" i="1" s="1"/>
  <c r="CA395" i="1"/>
  <c r="CB395" i="1" s="1"/>
  <c r="AV390" i="1"/>
  <c r="AV408" i="1"/>
  <c r="AW408" i="1" s="1"/>
  <c r="AV424" i="1"/>
  <c r="AV495" i="1"/>
  <c r="AW495" i="1" s="1"/>
  <c r="AV543" i="1"/>
  <c r="AW543" i="1" s="1"/>
  <c r="AV550" i="1"/>
  <c r="AW550" i="1" s="1"/>
  <c r="AX550" i="1" s="1"/>
  <c r="AV562" i="1"/>
  <c r="AW562" i="1" s="1"/>
  <c r="AV567" i="1"/>
  <c r="AW567" i="1" s="1"/>
  <c r="AV604" i="1"/>
  <c r="AW604" i="1" s="1"/>
  <c r="AV621" i="1"/>
  <c r="AW621" i="1" s="1"/>
  <c r="AX621" i="1" s="1"/>
  <c r="AV625" i="1"/>
  <c r="AW625" i="1" s="1"/>
  <c r="AX625" i="1" s="1"/>
  <c r="AV641" i="1"/>
  <c r="AW641" i="1" s="1"/>
  <c r="AX641" i="1" s="1"/>
  <c r="AV649" i="1"/>
  <c r="AV657" i="1"/>
  <c r="AV669" i="1"/>
  <c r="AV677" i="1"/>
  <c r="AW677" i="1" s="1"/>
  <c r="AX677" i="1" s="1"/>
  <c r="AV685" i="1"/>
  <c r="AW685" i="1" s="1"/>
  <c r="AV694" i="1"/>
  <c r="AV697" i="1"/>
  <c r="CA8" i="1"/>
  <c r="CB8" i="1" s="1"/>
  <c r="CA11" i="1"/>
  <c r="CA87" i="1"/>
  <c r="CB87" i="1" s="1"/>
  <c r="CA95" i="1"/>
  <c r="CB95" i="1" s="1"/>
  <c r="CA115" i="1"/>
  <c r="CB115" i="1" s="1"/>
  <c r="CA119" i="1"/>
  <c r="CA274" i="1"/>
  <c r="CB274" i="1" s="1"/>
  <c r="CA280" i="1"/>
  <c r="CB280" i="1" s="1"/>
  <c r="CA348" i="1"/>
  <c r="CB348" i="1" s="1"/>
  <c r="CC348" i="1" s="1"/>
  <c r="CA619" i="1"/>
  <c r="CB619" i="1" s="1"/>
  <c r="CA633" i="1"/>
  <c r="CA664" i="1"/>
  <c r="CA675" i="1"/>
  <c r="CB675" i="1" s="1"/>
  <c r="CC675" i="1" s="1"/>
  <c r="CA213" i="1"/>
  <c r="CB213" i="1" s="1"/>
  <c r="CA221" i="1"/>
  <c r="CB221" i="1" s="1"/>
  <c r="CA225" i="1"/>
  <c r="CB225" i="1" s="1"/>
  <c r="CA249" i="1"/>
  <c r="CB249" i="1" s="1"/>
  <c r="CA267" i="1"/>
  <c r="CB267" i="1" s="1"/>
  <c r="CA277" i="1"/>
  <c r="CB277" i="1" s="1"/>
  <c r="CC277" i="1" s="1"/>
  <c r="CA285" i="1"/>
  <c r="CB285" i="1" s="1"/>
  <c r="CA290" i="1"/>
  <c r="CB290" i="1" s="1"/>
  <c r="CC290" i="1" s="1"/>
  <c r="CA317" i="1"/>
  <c r="CB317" i="1" s="1"/>
  <c r="CA322" i="1"/>
  <c r="CB322" i="1" s="1"/>
  <c r="CA385" i="1"/>
  <c r="CA433" i="1"/>
  <c r="CB433" i="1" s="1"/>
  <c r="CC433" i="1" s="1"/>
  <c r="CA457" i="1"/>
  <c r="CB457" i="1" s="1"/>
  <c r="CA473" i="1"/>
  <c r="CB473" i="1" s="1"/>
  <c r="CA481" i="1"/>
  <c r="CB481" i="1" s="1"/>
  <c r="CC481" i="1" s="1"/>
  <c r="CA489" i="1"/>
  <c r="CB489" i="1" s="1"/>
  <c r="CA499" i="1"/>
  <c r="CA541" i="1"/>
  <c r="CB541" i="1" s="1"/>
  <c r="CA544" i="1"/>
  <c r="CB544" i="1" s="1"/>
  <c r="CA555" i="1"/>
  <c r="CB555" i="1" s="1"/>
  <c r="CA566" i="1"/>
  <c r="CB566" i="1" s="1"/>
  <c r="CC566" i="1" s="1"/>
  <c r="CA610" i="1"/>
  <c r="CB610" i="1" s="1"/>
  <c r="CA632" i="1"/>
  <c r="CB632" i="1" s="1"/>
  <c r="CA641" i="1"/>
  <c r="CA669" i="1"/>
  <c r="CA424" i="1"/>
  <c r="CA431" i="1"/>
  <c r="CB431" i="1" s="1"/>
  <c r="CA458" i="1"/>
  <c r="CB458" i="1" s="1"/>
  <c r="CC458" i="1" s="1"/>
  <c r="CA466" i="1"/>
  <c r="CB466" i="1" s="1"/>
  <c r="CA474" i="1"/>
  <c r="CB474" i="1" s="1"/>
  <c r="CC474" i="1" s="1"/>
  <c r="CA482" i="1"/>
  <c r="CB482" i="1" s="1"/>
  <c r="CA496" i="1"/>
  <c r="CB496" i="1" s="1"/>
  <c r="CC496" i="1" s="1"/>
  <c r="CA504" i="1"/>
  <c r="CB504" i="1" s="1"/>
  <c r="CC504" i="1" s="1"/>
  <c r="CA547" i="1"/>
  <c r="CA550" i="1"/>
  <c r="CB550" i="1" s="1"/>
  <c r="CA554" i="1"/>
  <c r="CB554" i="1" s="1"/>
  <c r="CC554" i="1" s="1"/>
  <c r="CA563" i="1"/>
  <c r="CB563" i="1" s="1"/>
  <c r="CA611" i="1"/>
  <c r="CB611" i="1" s="1"/>
  <c r="CC611" i="1" s="1"/>
  <c r="CA617" i="1"/>
  <c r="CB617" i="1" s="1"/>
  <c r="CC617" i="1" s="1"/>
  <c r="CA407" i="1"/>
  <c r="CB407" i="1" s="1"/>
  <c r="CC407" i="1" s="1"/>
  <c r="CA419" i="1"/>
  <c r="CB419" i="1" s="1"/>
  <c r="CA437" i="1"/>
  <c r="CB437" i="1" s="1"/>
  <c r="CA445" i="1"/>
  <c r="CB445" i="1" s="1"/>
  <c r="CA467" i="1"/>
  <c r="CB467" i="1" s="1"/>
  <c r="CA475" i="1"/>
  <c r="CB475" i="1" s="1"/>
  <c r="CC475" i="1" s="1"/>
  <c r="CA483" i="1"/>
  <c r="CB483" i="1" s="1"/>
  <c r="CA501" i="1"/>
  <c r="CB501" i="1" s="1"/>
  <c r="CC501" i="1" s="1"/>
  <c r="CA525" i="1"/>
  <c r="CA564" i="1"/>
  <c r="CB564" i="1" s="1"/>
  <c r="CC564" i="1" s="1"/>
  <c r="CA604" i="1"/>
  <c r="CB604" i="1" s="1"/>
  <c r="CC604" i="1" s="1"/>
  <c r="CA614" i="1"/>
  <c r="CB614" i="1" s="1"/>
  <c r="CA618" i="1"/>
  <c r="CB618" i="1" s="1"/>
  <c r="CA634" i="1"/>
  <c r="CB634" i="1" s="1"/>
  <c r="CC634" i="1" s="1"/>
  <c r="CA270" i="1"/>
  <c r="CB270" i="1" s="1"/>
  <c r="CC270" i="1" s="1"/>
  <c r="CA319" i="1"/>
  <c r="CB319" i="1" s="1"/>
  <c r="CC319" i="1" s="1"/>
  <c r="CA372" i="1"/>
  <c r="CB372" i="1" s="1"/>
  <c r="CA380" i="1"/>
  <c r="CB380" i="1" s="1"/>
  <c r="CC380" i="1" s="1"/>
  <c r="CA432" i="1"/>
  <c r="CB432" i="1" s="1"/>
  <c r="CA476" i="1"/>
  <c r="CA490" i="1"/>
  <c r="CB490" i="1" s="1"/>
  <c r="CC490" i="1" s="1"/>
  <c r="CA522" i="1"/>
  <c r="CA543" i="1"/>
  <c r="CB543" i="1" s="1"/>
  <c r="CC543" i="1" s="1"/>
  <c r="CA565" i="1"/>
  <c r="CB565" i="1" s="1"/>
  <c r="CA597" i="1"/>
  <c r="CA613" i="1"/>
  <c r="CB613" i="1" s="1"/>
  <c r="CC613" i="1" s="1"/>
  <c r="CA223" i="1"/>
  <c r="CB223" i="1" s="1"/>
  <c r="CA227" i="1"/>
  <c r="CA293" i="1"/>
  <c r="CB293" i="1" s="1"/>
  <c r="CC293" i="1" s="1"/>
  <c r="CA298" i="1"/>
  <c r="CB298" i="1" s="1"/>
  <c r="CC298" i="1" s="1"/>
  <c r="CA389" i="1"/>
  <c r="CB389" i="1" s="1"/>
  <c r="CA403" i="1"/>
  <c r="CB403" i="1" s="1"/>
  <c r="CA425" i="1"/>
  <c r="CB425" i="1" s="1"/>
  <c r="CA427" i="1"/>
  <c r="CA430" i="1"/>
  <c r="CB430" i="1" s="1"/>
  <c r="CA485" i="1"/>
  <c r="CA503" i="1"/>
  <c r="CB503" i="1" s="1"/>
  <c r="CC503" i="1" s="1"/>
  <c r="CA533" i="1"/>
  <c r="CB533" i="1" s="1"/>
  <c r="CA549" i="1"/>
  <c r="CB549" i="1" s="1"/>
  <c r="CA560" i="1"/>
  <c r="CA562" i="1"/>
  <c r="CB562" i="1" s="1"/>
  <c r="CA570" i="1"/>
  <c r="CA590" i="1"/>
  <c r="CB590" i="1" s="1"/>
  <c r="CA598" i="1"/>
  <c r="CB598" i="1" s="1"/>
  <c r="CC598" i="1" s="1"/>
  <c r="CA606" i="1"/>
  <c r="CA648" i="1"/>
  <c r="CA160" i="1"/>
  <c r="CA288" i="1"/>
  <c r="CB288" i="1" s="1"/>
  <c r="CC288" i="1" s="1"/>
  <c r="CA315" i="1"/>
  <c r="CB315" i="1" s="1"/>
  <c r="CC315" i="1" s="1"/>
  <c r="CA351" i="1"/>
  <c r="CB351" i="1" s="1"/>
  <c r="CA398" i="1"/>
  <c r="CA413" i="1"/>
  <c r="CB413" i="1" s="1"/>
  <c r="CC413" i="1" s="1"/>
  <c r="CA438" i="1"/>
  <c r="CB438" i="1" s="1"/>
  <c r="CC438" i="1" s="1"/>
  <c r="CA446" i="1"/>
  <c r="CB446" i="1" s="1"/>
  <c r="CA454" i="1"/>
  <c r="CB454" i="1" s="1"/>
  <c r="CC454" i="1" s="1"/>
  <c r="CA478" i="1"/>
  <c r="CB478" i="1" s="1"/>
  <c r="CC478" i="1" s="1"/>
  <c r="CA486" i="1"/>
  <c r="CA542" i="1"/>
  <c r="CA552" i="1"/>
  <c r="CB552" i="1" s="1"/>
  <c r="CA556" i="1"/>
  <c r="CB556" i="1" s="1"/>
  <c r="CC556" i="1" s="1"/>
  <c r="CA559" i="1"/>
  <c r="CB559" i="1" s="1"/>
  <c r="CA575" i="1"/>
  <c r="CA591" i="1"/>
  <c r="CA599" i="1"/>
  <c r="CA639" i="1"/>
  <c r="CA670" i="1"/>
  <c r="CB80" i="1"/>
  <c r="CC80" i="1" s="1"/>
  <c r="CA157" i="1"/>
  <c r="CA216" i="1"/>
  <c r="CA155" i="1"/>
  <c r="CA136" i="1"/>
  <c r="CA151" i="1"/>
  <c r="CA236" i="1"/>
  <c r="CA147" i="1"/>
  <c r="CA231" i="1"/>
  <c r="CA143" i="1"/>
  <c r="CB410" i="1"/>
  <c r="CC410" i="1" s="1"/>
  <c r="CB505" i="1"/>
  <c r="CA436" i="1"/>
  <c r="CA491" i="1"/>
  <c r="CA493" i="1"/>
  <c r="CA494" i="1"/>
  <c r="CA497" i="1"/>
  <c r="CA495" i="1"/>
  <c r="CA585" i="1"/>
  <c r="CA589" i="1"/>
  <c r="CA657" i="1"/>
  <c r="CA620" i="1"/>
  <c r="CA623" i="1"/>
  <c r="CA631" i="1"/>
  <c r="CA640" i="1"/>
  <c r="CA647" i="1"/>
  <c r="CA667" i="1"/>
  <c r="CA672" i="1"/>
  <c r="CA683" i="1"/>
  <c r="CA661" i="1"/>
  <c r="CA677" i="1"/>
  <c r="CA693" i="1"/>
  <c r="CA694" i="1"/>
  <c r="CA629" i="1"/>
  <c r="CA635" i="1"/>
  <c r="CA644" i="1"/>
  <c r="CA660" i="1"/>
  <c r="CA671" i="1"/>
  <c r="CA676" i="1"/>
  <c r="CA692" i="1"/>
  <c r="CA645" i="1"/>
  <c r="CA665" i="1"/>
  <c r="CA642" i="1"/>
  <c r="CA674" i="1"/>
  <c r="CA622" i="1"/>
  <c r="CA625" i="1"/>
  <c r="CA630" i="1"/>
  <c r="CA636" i="1"/>
  <c r="CA643" i="1"/>
  <c r="CA663" i="1"/>
  <c r="CA668" i="1"/>
  <c r="CA695" i="1"/>
  <c r="CA696" i="1"/>
  <c r="AW100" i="1"/>
  <c r="AX100" i="1" s="1"/>
  <c r="AW171" i="1"/>
  <c r="AX171" i="1" s="1"/>
  <c r="AV112" i="1"/>
  <c r="AV120" i="1"/>
  <c r="AV154" i="1"/>
  <c r="AV170" i="1"/>
  <c r="AV184" i="1"/>
  <c r="AV192" i="1"/>
  <c r="AV106" i="1"/>
  <c r="AV152" i="1"/>
  <c r="AV168" i="1"/>
  <c r="AV114" i="1"/>
  <c r="AV122" i="1"/>
  <c r="AV150" i="1"/>
  <c r="AV166" i="1"/>
  <c r="AV182" i="1"/>
  <c r="AV190" i="1"/>
  <c r="AV108" i="1"/>
  <c r="AV116" i="1"/>
  <c r="AV124" i="1"/>
  <c r="AV244" i="1"/>
  <c r="AV104" i="1"/>
  <c r="AV144" i="1"/>
  <c r="AV160" i="1"/>
  <c r="AV176" i="1"/>
  <c r="AW276" i="1"/>
  <c r="AX276" i="1" s="1"/>
  <c r="AY276" i="1" s="1"/>
  <c r="AV229" i="1"/>
  <c r="AV233" i="1"/>
  <c r="AV255" i="1"/>
  <c r="AV258" i="1"/>
  <c r="AV271" i="1"/>
  <c r="AV274" i="1"/>
  <c r="AV291" i="1"/>
  <c r="AV239" i="1"/>
  <c r="AV253" i="1"/>
  <c r="AV256" i="1"/>
  <c r="AV269" i="1"/>
  <c r="AV272" i="1"/>
  <c r="AV285" i="1"/>
  <c r="AV295" i="1"/>
  <c r="AV299" i="1"/>
  <c r="AV303" i="1"/>
  <c r="AV307" i="1"/>
  <c r="AV311" i="1"/>
  <c r="AW404" i="1"/>
  <c r="AX404" i="1" s="1"/>
  <c r="AV241" i="1"/>
  <c r="AV251" i="1"/>
  <c r="AV254" i="1"/>
  <c r="AV267" i="1"/>
  <c r="AV270" i="1"/>
  <c r="AV279" i="1"/>
  <c r="AV235" i="1"/>
  <c r="AV243" i="1"/>
  <c r="AV249" i="1"/>
  <c r="AV252" i="1"/>
  <c r="AV265" i="1"/>
  <c r="AV268" i="1"/>
  <c r="AV289" i="1"/>
  <c r="AV290" i="1"/>
  <c r="AW325" i="1"/>
  <c r="AX325" i="1" s="1"/>
  <c r="AV231" i="1"/>
  <c r="AV245" i="1"/>
  <c r="AV247" i="1"/>
  <c r="AV263" i="1"/>
  <c r="AV248" i="1"/>
  <c r="AV264" i="1"/>
  <c r="AV278" i="1"/>
  <c r="AW320" i="1"/>
  <c r="AX320" i="1" s="1"/>
  <c r="AV356" i="1"/>
  <c r="AV326" i="1"/>
  <c r="AV334" i="1"/>
  <c r="AV346" i="1"/>
  <c r="AV353" i="1"/>
  <c r="AV362" i="1"/>
  <c r="AV339" i="1"/>
  <c r="AV349" i="1"/>
  <c r="AW358" i="1"/>
  <c r="AV365" i="1"/>
  <c r="AV348" i="1"/>
  <c r="AV355" i="1"/>
  <c r="AV364" i="1"/>
  <c r="AV330" i="1"/>
  <c r="AV354" i="1"/>
  <c r="AV351" i="1"/>
  <c r="AV443" i="1"/>
  <c r="AV444" i="1"/>
  <c r="AV459" i="1"/>
  <c r="AV367" i="1"/>
  <c r="AV371" i="1"/>
  <c r="AV375" i="1"/>
  <c r="AV379" i="1"/>
  <c r="AV383" i="1"/>
  <c r="AV387" i="1"/>
  <c r="AV391" i="1"/>
  <c r="AV441" i="1"/>
  <c r="AV442" i="1"/>
  <c r="AV454" i="1"/>
  <c r="AV456" i="1"/>
  <c r="AV439" i="1"/>
  <c r="AV440" i="1"/>
  <c r="AV469" i="1"/>
  <c r="AV477" i="1"/>
  <c r="AV438" i="1"/>
  <c r="AV435" i="1"/>
  <c r="AV436" i="1"/>
  <c r="AV450" i="1"/>
  <c r="AV451" i="1"/>
  <c r="AV463" i="1"/>
  <c r="AV369" i="1"/>
  <c r="AV373" i="1"/>
  <c r="AV377" i="1"/>
  <c r="AV381" i="1"/>
  <c r="AV385" i="1"/>
  <c r="AV389" i="1"/>
  <c r="AV393" i="1"/>
  <c r="AV433" i="1"/>
  <c r="AV434" i="1"/>
  <c r="AV460" i="1"/>
  <c r="AV395" i="1"/>
  <c r="AV397" i="1"/>
  <c r="AV399" i="1"/>
  <c r="AV401" i="1"/>
  <c r="AV403" i="1"/>
  <c r="AV405" i="1"/>
  <c r="AV407" i="1"/>
  <c r="AV409" i="1"/>
  <c r="AV411" i="1"/>
  <c r="AV413" i="1"/>
  <c r="AV415" i="1"/>
  <c r="AV417" i="1"/>
  <c r="AV419" i="1"/>
  <c r="AV421" i="1"/>
  <c r="AV423" i="1"/>
  <c r="AV425" i="1"/>
  <c r="AV427" i="1"/>
  <c r="AV429" i="1"/>
  <c r="AV431" i="1"/>
  <c r="AV432" i="1"/>
  <c r="AV447" i="1"/>
  <c r="AV448" i="1"/>
  <c r="AV490" i="1"/>
  <c r="AV464" i="1"/>
  <c r="AV465" i="1"/>
  <c r="AV467" i="1"/>
  <c r="AV475" i="1"/>
  <c r="AV482" i="1"/>
  <c r="AV483" i="1"/>
  <c r="AV491" i="1"/>
  <c r="AV466" i="1"/>
  <c r="AV474" i="1"/>
  <c r="AV516" i="1"/>
  <c r="AV480" i="1"/>
  <c r="AV488" i="1"/>
  <c r="AV507" i="1"/>
  <c r="AV472" i="1"/>
  <c r="AV497" i="1"/>
  <c r="AV501" i="1"/>
  <c r="AV471" i="1"/>
  <c r="AV479" i="1"/>
  <c r="AV486" i="1"/>
  <c r="AV487" i="1"/>
  <c r="AV500" i="1"/>
  <c r="AV496" i="1"/>
  <c r="AV519" i="1"/>
  <c r="AV520" i="1"/>
  <c r="AV566" i="1"/>
  <c r="AV603" i="1"/>
  <c r="AV502" i="1"/>
  <c r="AV521" i="1"/>
  <c r="AV522" i="1"/>
  <c r="AV538" i="1"/>
  <c r="AV539" i="1"/>
  <c r="AV540" i="1"/>
  <c r="AV541" i="1"/>
  <c r="AV492" i="1"/>
  <c r="AV508" i="1"/>
  <c r="AV523" i="1"/>
  <c r="AV524" i="1"/>
  <c r="AV537" i="1"/>
  <c r="AV498" i="1"/>
  <c r="AV509" i="1"/>
  <c r="AV510" i="1"/>
  <c r="AV525" i="1"/>
  <c r="AV526" i="1"/>
  <c r="AV534" i="1"/>
  <c r="AV535" i="1"/>
  <c r="AV546" i="1"/>
  <c r="AV563" i="1"/>
  <c r="AV590" i="1"/>
  <c r="AV504" i="1"/>
  <c r="AV511" i="1"/>
  <c r="AV512" i="1"/>
  <c r="AV527" i="1"/>
  <c r="AV528" i="1"/>
  <c r="AV532" i="1"/>
  <c r="AV533" i="1"/>
  <c r="AV549" i="1"/>
  <c r="AV571" i="1"/>
  <c r="AV598" i="1"/>
  <c r="AV494" i="1"/>
  <c r="AV513" i="1"/>
  <c r="AV514" i="1"/>
  <c r="AV529" i="1"/>
  <c r="AV530" i="1"/>
  <c r="AV531" i="1"/>
  <c r="AV579" i="1"/>
  <c r="AV606" i="1"/>
  <c r="AV614" i="1"/>
  <c r="AV555" i="1"/>
  <c r="AV557" i="1"/>
  <c r="AV615" i="1"/>
  <c r="AV622" i="1"/>
  <c r="AV628" i="1"/>
  <c r="AV560" i="1"/>
  <c r="AV565" i="1"/>
  <c r="AV568" i="1"/>
  <c r="AV573" i="1"/>
  <c r="AV576" i="1"/>
  <c r="AV581" i="1"/>
  <c r="AV584" i="1"/>
  <c r="AV589" i="1"/>
  <c r="AV592" i="1"/>
  <c r="AV597" i="1"/>
  <c r="AV600" i="1"/>
  <c r="AV605" i="1"/>
  <c r="AV608" i="1"/>
  <c r="AV613" i="1"/>
  <c r="AV619" i="1"/>
  <c r="AV617" i="1"/>
  <c r="AW666" i="1"/>
  <c r="CA16" i="1"/>
  <c r="AI39" i="31"/>
  <c r="K33" i="23"/>
  <c r="P34" i="22"/>
  <c r="L34" i="23"/>
  <c r="S40" i="22"/>
  <c r="M34" i="22"/>
  <c r="AM48" i="22"/>
  <c r="K33" i="22"/>
  <c r="S48" i="23"/>
  <c r="Z13" i="22"/>
  <c r="Z21" i="22"/>
  <c r="J18" i="23"/>
  <c r="AB39" i="26"/>
  <c r="Q40" i="22"/>
  <c r="Y33" i="26"/>
  <c r="AI48" i="22"/>
  <c r="Q39" i="22"/>
  <c r="AG34" i="22"/>
  <c r="R33" i="22"/>
  <c r="I15" i="23"/>
  <c r="E8" i="22"/>
  <c r="AD39" i="26"/>
  <c r="V48" i="23"/>
  <c r="S17" i="22"/>
  <c r="P48" i="22"/>
  <c r="AG17" i="23"/>
  <c r="AJ8" i="23"/>
  <c r="Z14" i="22"/>
  <c r="AB39" i="23"/>
  <c r="M33" i="23"/>
  <c r="V33" i="22"/>
  <c r="AH40" i="32"/>
  <c r="Q33" i="22"/>
  <c r="AH39" i="33"/>
  <c r="AB48" i="26"/>
  <c r="AJ48" i="23"/>
  <c r="AJ39" i="23"/>
  <c r="W26" i="23"/>
  <c r="E9" i="23"/>
  <c r="H17" i="23"/>
  <c r="Y15" i="22"/>
  <c r="J39" i="22"/>
  <c r="M34" i="23"/>
  <c r="O33" i="23"/>
  <c r="AB40" i="26"/>
  <c r="H17" i="22"/>
  <c r="J34" i="23"/>
  <c r="V48" i="22"/>
  <c r="E8" i="23"/>
  <c r="AG17" i="22"/>
  <c r="AJ48" i="22"/>
  <c r="P33" i="22"/>
  <c r="E7" i="23"/>
  <c r="AD7" i="22"/>
  <c r="E7" i="22"/>
  <c r="O33" i="22"/>
  <c r="AB40" i="22"/>
  <c r="AD48" i="22"/>
  <c r="AI39" i="38"/>
  <c r="O34" i="22"/>
  <c r="Z40" i="26"/>
  <c r="Z33" i="22"/>
  <c r="Q48" i="23"/>
  <c r="V19" i="22"/>
  <c r="M33" i="22"/>
  <c r="AH39" i="32"/>
  <c r="Y48" i="22"/>
  <c r="AH40" i="33"/>
  <c r="K34" i="23"/>
  <c r="Y40" i="22"/>
  <c r="F12" i="23"/>
  <c r="Q39" i="23"/>
  <c r="Q14" i="23"/>
  <c r="R39" i="22"/>
  <c r="L34" i="22"/>
  <c r="P34" i="23"/>
  <c r="S48" i="22"/>
  <c r="V39" i="23"/>
  <c r="AJ8" i="31"/>
  <c r="K34" i="22"/>
  <c r="Z48" i="23"/>
  <c r="Y40" i="26"/>
  <c r="AN12" i="31"/>
  <c r="AJ22" i="22"/>
  <c r="R34" i="22"/>
  <c r="AH39" i="29"/>
  <c r="AG34" i="23"/>
  <c r="AF19" i="23"/>
  <c r="AI48" i="23"/>
  <c r="AD48" i="26"/>
  <c r="Q34" i="23"/>
  <c r="V39" i="22"/>
  <c r="Y40" i="27"/>
  <c r="AI8" i="31"/>
  <c r="J34" i="22"/>
  <c r="Q48" i="22"/>
  <c r="F60" i="22"/>
  <c r="N34" i="23"/>
  <c r="Z40" i="22"/>
  <c r="N33" i="23"/>
  <c r="S34" i="22"/>
  <c r="R39" i="23"/>
  <c r="AH40" i="29"/>
  <c r="E40" i="23"/>
  <c r="Y39" i="26"/>
  <c r="Y33" i="22"/>
  <c r="Z48" i="26"/>
  <c r="AD39" i="27"/>
  <c r="G14" i="23"/>
  <c r="N34" i="22"/>
  <c r="Q34" i="22"/>
  <c r="AG39" i="23"/>
  <c r="AM23" i="22"/>
  <c r="Z21" i="23"/>
  <c r="I16" i="23"/>
  <c r="AI39" i="37"/>
  <c r="AB21" i="22"/>
  <c r="E48" i="22"/>
  <c r="AD39" i="22"/>
  <c r="J17" i="22"/>
  <c r="P48" i="23"/>
  <c r="AI40" i="37"/>
  <c r="E39" i="23"/>
  <c r="Q14" i="22"/>
  <c r="AB39" i="27"/>
  <c r="S40" i="23"/>
  <c r="Y39" i="27"/>
  <c r="AG12" i="29"/>
  <c r="Y13" i="22"/>
  <c r="AB33" i="22"/>
  <c r="J18" i="22"/>
  <c r="AM23" i="23"/>
  <c r="J39" i="23"/>
  <c r="S17" i="23"/>
  <c r="V34" i="22"/>
  <c r="AM39" i="23"/>
  <c r="N33" i="22"/>
  <c r="AI40" i="22"/>
  <c r="Y48" i="26"/>
  <c r="AB40" i="23"/>
  <c r="Q33" i="23"/>
  <c r="V33" i="23"/>
  <c r="V34" i="23"/>
  <c r="AM33" i="23"/>
  <c r="Z33" i="26"/>
  <c r="E9" i="22"/>
  <c r="AM48" i="23"/>
  <c r="AM39" i="22"/>
  <c r="R34" i="23"/>
  <c r="AI40" i="23"/>
  <c r="L33" i="22"/>
  <c r="Z16" i="22"/>
  <c r="AG48" i="22"/>
  <c r="Y16" i="22"/>
  <c r="AJ20" i="22"/>
  <c r="P33" i="23"/>
  <c r="AI48" i="31"/>
  <c r="AG48" i="23"/>
  <c r="AH48" i="32"/>
  <c r="AJ22" i="23"/>
  <c r="V19" i="23"/>
  <c r="AI40" i="38"/>
  <c r="AG39" i="22"/>
  <c r="R33" i="23"/>
  <c r="G14" i="22"/>
  <c r="E39" i="22"/>
  <c r="AI40" i="31"/>
  <c r="L33" i="23"/>
  <c r="AB48" i="23"/>
  <c r="AH7" i="29"/>
  <c r="F12" i="22"/>
  <c r="S34" i="23"/>
  <c r="AB21" i="23"/>
  <c r="I15" i="22"/>
  <c r="AB12" i="22"/>
  <c r="AH48" i="29"/>
  <c r="AB33" i="23"/>
  <c r="E40" i="22"/>
  <c r="Z40" i="27"/>
  <c r="AB39" i="22"/>
  <c r="AJ20" i="23"/>
  <c r="AB40" i="27"/>
  <c r="I16" i="22"/>
  <c r="E48" i="23"/>
  <c r="W26" i="22"/>
  <c r="AF19" i="22"/>
  <c r="Z48" i="22"/>
  <c r="F60" i="23"/>
  <c r="AJ12" i="23"/>
  <c r="AM33" i="22"/>
  <c r="AB48" i="22"/>
  <c r="J48" i="22"/>
  <c r="AJ39" i="22"/>
  <c r="J48" i="23"/>
  <c r="AI48" i="37"/>
  <c r="Y39" i="22"/>
  <c r="J17" i="23"/>
  <c r="O34" i="23"/>
  <c r="Q40" i="23"/>
  <c r="E7" i="31"/>
  <c r="D40" i="37" l="1"/>
  <c r="D48" i="31"/>
  <c r="AI54" i="31"/>
  <c r="D54" i="31" s="1"/>
  <c r="D40" i="38"/>
  <c r="AI42" i="37"/>
  <c r="D42" i="37" s="1"/>
  <c r="D39" i="37"/>
  <c r="D39" i="38"/>
  <c r="AI42" i="38"/>
  <c r="D42" i="38" s="1"/>
  <c r="AI54" i="37"/>
  <c r="D54" i="37" s="1"/>
  <c r="D48" i="37"/>
  <c r="AN28" i="31"/>
  <c r="D12" i="31"/>
  <c r="D40" i="31"/>
  <c r="AI42" i="31"/>
  <c r="D42" i="31" s="1"/>
  <c r="D39" i="31"/>
  <c r="AI28" i="31"/>
  <c r="AW671" i="1"/>
  <c r="AX671" i="1" s="1"/>
  <c r="AX666" i="1"/>
  <c r="DG667" i="1"/>
  <c r="DH667" i="1" s="1"/>
  <c r="AW697" i="1"/>
  <c r="AW672" i="1"/>
  <c r="AX672" i="1" s="1"/>
  <c r="AW667" i="1"/>
  <c r="AH54" i="32"/>
  <c r="D54" i="32" s="1"/>
  <c r="D48" i="32"/>
  <c r="D40" i="32"/>
  <c r="D39" i="33"/>
  <c r="AH42" i="33"/>
  <c r="D42" i="33" s="1"/>
  <c r="D40" i="33"/>
  <c r="AG28" i="29"/>
  <c r="D12" i="29"/>
  <c r="AH42" i="32"/>
  <c r="D42" i="32" s="1"/>
  <c r="D39" i="32"/>
  <c r="DG665" i="1"/>
  <c r="AW650" i="1"/>
  <c r="AX650" i="1" s="1"/>
  <c r="AY650" i="1" s="1"/>
  <c r="CB664" i="1"/>
  <c r="CC664" i="1" s="1"/>
  <c r="AH28" i="29"/>
  <c r="D7" i="29"/>
  <c r="AH54" i="29"/>
  <c r="D54" i="29" s="1"/>
  <c r="D48" i="29"/>
  <c r="AH42" i="29"/>
  <c r="D42" i="29" s="1"/>
  <c r="D39" i="29"/>
  <c r="D40" i="29"/>
  <c r="D8" i="31"/>
  <c r="AJ28" i="31"/>
  <c r="E28" i="31"/>
  <c r="D7" i="31"/>
  <c r="AW662" i="1"/>
  <c r="AW663" i="1"/>
  <c r="AW664" i="1"/>
  <c r="AX664" i="1" s="1"/>
  <c r="AW665" i="1"/>
  <c r="AW690" i="1"/>
  <c r="AW4" i="1"/>
  <c r="Y42" i="27"/>
  <c r="D39" i="27"/>
  <c r="Z54" i="26"/>
  <c r="AD42" i="26"/>
  <c r="D40" i="26"/>
  <c r="D40" i="27"/>
  <c r="AD42" i="27"/>
  <c r="AD54" i="26"/>
  <c r="D48" i="26"/>
  <c r="Y54" i="26"/>
  <c r="AB54" i="26"/>
  <c r="Y37" i="26"/>
  <c r="D33" i="26"/>
  <c r="Z37" i="26"/>
  <c r="AB42" i="27"/>
  <c r="AB42" i="26"/>
  <c r="D39" i="26"/>
  <c r="Y42" i="26"/>
  <c r="Z42" i="26"/>
  <c r="Z42" i="27"/>
  <c r="CB633" i="1"/>
  <c r="CC633" i="1" s="1"/>
  <c r="DG525" i="1"/>
  <c r="DH525" i="1" s="1"/>
  <c r="CB575" i="1"/>
  <c r="CB648" i="1"/>
  <c r="CC648" i="1" s="1"/>
  <c r="DG648" i="1"/>
  <c r="CB547" i="1"/>
  <c r="CB542" i="1"/>
  <c r="CC542" i="1" s="1"/>
  <c r="CB570" i="1"/>
  <c r="CC570" i="1" s="1"/>
  <c r="DG639" i="1"/>
  <c r="DH639" i="1" s="1"/>
  <c r="CB639" i="1"/>
  <c r="CC639" i="1" s="1"/>
  <c r="CB525" i="1"/>
  <c r="CC525" i="1" s="1"/>
  <c r="CB593" i="1"/>
  <c r="Y28" i="22"/>
  <c r="D13" i="22"/>
  <c r="AW595" i="1"/>
  <c r="AW569" i="1"/>
  <c r="AX569" i="1" s="1"/>
  <c r="AY569" i="1" s="1"/>
  <c r="Y54" i="22"/>
  <c r="Y42" i="22"/>
  <c r="Z37" i="22"/>
  <c r="Z42" i="22"/>
  <c r="AD28" i="22"/>
  <c r="AD54" i="22"/>
  <c r="Y37" i="22"/>
  <c r="AD42" i="22"/>
  <c r="AW547" i="1"/>
  <c r="AW570" i="1"/>
  <c r="AX570" i="1" s="1"/>
  <c r="AW637" i="1"/>
  <c r="AW593" i="1"/>
  <c r="AX593" i="1" s="1"/>
  <c r="AW646" i="1"/>
  <c r="AW647" i="1"/>
  <c r="AW542" i="1"/>
  <c r="AX542" i="1" s="1"/>
  <c r="AW648" i="1"/>
  <c r="AX648" i="1" s="1"/>
  <c r="D21" i="23"/>
  <c r="Z28" i="23"/>
  <c r="Z28" i="22"/>
  <c r="D21" i="22"/>
  <c r="V37" i="23"/>
  <c r="V37" i="22"/>
  <c r="Q28" i="23"/>
  <c r="Q28" i="22"/>
  <c r="AG54" i="23"/>
  <c r="AG54" i="22"/>
  <c r="D23" i="23"/>
  <c r="AM28" i="23"/>
  <c r="AM28" i="22"/>
  <c r="D23" i="22"/>
  <c r="AJ28" i="23"/>
  <c r="D20" i="23"/>
  <c r="AJ28" i="22"/>
  <c r="D20" i="22"/>
  <c r="D26" i="23"/>
  <c r="W28" i="23"/>
  <c r="D26" i="22"/>
  <c r="W28" i="22"/>
  <c r="L37" i="22"/>
  <c r="L37" i="23"/>
  <c r="J54" i="23"/>
  <c r="J54" i="22"/>
  <c r="D16" i="23"/>
  <c r="D16" i="22"/>
  <c r="D40" i="23"/>
  <c r="D40" i="22"/>
  <c r="D7" i="23"/>
  <c r="E28" i="23"/>
  <c r="E28" i="22"/>
  <c r="D7" i="22"/>
  <c r="F63" i="22"/>
  <c r="D63" i="22" s="1"/>
  <c r="D60" i="22"/>
  <c r="F63" i="23"/>
  <c r="D63" i="23" s="1"/>
  <c r="D60" i="23"/>
  <c r="Q42" i="23"/>
  <c r="Q42" i="22"/>
  <c r="AF28" i="23"/>
  <c r="AF28" i="22"/>
  <c r="AJ54" i="23"/>
  <c r="AJ54" i="22"/>
  <c r="AI42" i="23"/>
  <c r="AI42" i="22"/>
  <c r="D48" i="23"/>
  <c r="E54" i="23"/>
  <c r="D48" i="22"/>
  <c r="E54" i="22"/>
  <c r="D18" i="23"/>
  <c r="D18" i="22"/>
  <c r="N37" i="23"/>
  <c r="N37" i="22"/>
  <c r="M37" i="23"/>
  <c r="M37" i="22"/>
  <c r="D17" i="23"/>
  <c r="H28" i="23"/>
  <c r="D17" i="22"/>
  <c r="H28" i="22"/>
  <c r="D8" i="23"/>
  <c r="D8" i="22"/>
  <c r="AJ42" i="23"/>
  <c r="AJ42" i="22"/>
  <c r="V42" i="23"/>
  <c r="V42" i="22"/>
  <c r="Q54" i="23"/>
  <c r="Q54" i="22"/>
  <c r="AB54" i="23"/>
  <c r="AB54" i="22"/>
  <c r="AG42" i="23"/>
  <c r="AG42" i="22"/>
  <c r="AG28" i="23"/>
  <c r="AG28" i="22"/>
  <c r="D12" i="23"/>
  <c r="F28" i="23"/>
  <c r="D12" i="22"/>
  <c r="F28" i="22"/>
  <c r="AB37" i="23"/>
  <c r="AB37" i="22"/>
  <c r="AB42" i="23"/>
  <c r="AB42" i="22"/>
  <c r="R37" i="23"/>
  <c r="R37" i="22"/>
  <c r="P54" i="23"/>
  <c r="P54" i="22"/>
  <c r="AM37" i="23"/>
  <c r="AM37" i="22"/>
  <c r="D22" i="23"/>
  <c r="D22" i="22"/>
  <c r="AB28" i="23"/>
  <c r="AB28" i="22"/>
  <c r="D9" i="23"/>
  <c r="D9" i="22"/>
  <c r="AG37" i="23"/>
  <c r="AG37" i="22"/>
  <c r="AM42" i="23"/>
  <c r="AM42" i="22"/>
  <c r="P37" i="23"/>
  <c r="P37" i="22"/>
  <c r="I28" i="23"/>
  <c r="D15" i="23"/>
  <c r="I28" i="22"/>
  <c r="D15" i="22"/>
  <c r="K37" i="23"/>
  <c r="D33" i="23"/>
  <c r="K37" i="22"/>
  <c r="D33" i="22"/>
  <c r="Q37" i="23"/>
  <c r="Q37" i="22"/>
  <c r="Z54" i="23"/>
  <c r="Z54" i="22"/>
  <c r="AM54" i="23"/>
  <c r="AM54" i="22"/>
  <c r="S37" i="23"/>
  <c r="S37" i="22"/>
  <c r="S54" i="23"/>
  <c r="S54" i="22"/>
  <c r="V54" i="23"/>
  <c r="V54" i="22"/>
  <c r="D14" i="23"/>
  <c r="G28" i="23"/>
  <c r="G28" i="22"/>
  <c r="D14" i="22"/>
  <c r="J42" i="23"/>
  <c r="J42" i="22"/>
  <c r="E42" i="23"/>
  <c r="D39" i="23"/>
  <c r="E42" i="22"/>
  <c r="D39" i="22"/>
  <c r="D19" i="23"/>
  <c r="V28" i="23"/>
  <c r="V28" i="22"/>
  <c r="D19" i="22"/>
  <c r="S42" i="23"/>
  <c r="S42" i="22"/>
  <c r="S28" i="22"/>
  <c r="S28" i="23"/>
  <c r="O37" i="23"/>
  <c r="O37" i="22"/>
  <c r="AI54" i="23"/>
  <c r="AI54" i="22"/>
  <c r="R42" i="23"/>
  <c r="R42" i="22"/>
  <c r="J37" i="23"/>
  <c r="D34" i="23"/>
  <c r="J37" i="22"/>
  <c r="D34" i="22"/>
  <c r="J28" i="23"/>
  <c r="J28" i="22"/>
  <c r="AW16" i="1"/>
  <c r="AW11" i="1"/>
  <c r="AX11" i="1" s="1"/>
  <c r="AW13" i="1"/>
  <c r="AW599" i="1"/>
  <c r="AW658" i="1"/>
  <c r="AX658" i="1" s="1"/>
  <c r="AW17" i="1"/>
  <c r="AW499" i="1"/>
  <c r="AW41" i="1"/>
  <c r="CA690" i="1"/>
  <c r="CA662" i="1"/>
  <c r="CA154" i="1"/>
  <c r="CA627" i="1"/>
  <c r="CB627" i="1" s="1"/>
  <c r="CC627" i="1" s="1"/>
  <c r="CA452" i="1"/>
  <c r="CA146" i="1"/>
  <c r="CA470" i="1"/>
  <c r="CB470" i="1" s="1"/>
  <c r="CA156" i="1"/>
  <c r="CB156" i="1" s="1"/>
  <c r="CA200" i="1"/>
  <c r="CB200" i="1" s="1"/>
  <c r="CC200" i="1" s="1"/>
  <c r="CA240" i="1"/>
  <c r="CB240" i="1" s="1"/>
  <c r="CA159" i="1"/>
  <c r="CA167" i="1"/>
  <c r="CA409" i="1"/>
  <c r="CB409" i="1" s="1"/>
  <c r="CC409" i="1" s="1"/>
  <c r="AX301" i="1"/>
  <c r="AX297" i="1"/>
  <c r="AY297" i="1" s="1"/>
  <c r="CB16" i="1"/>
  <c r="CA461" i="1"/>
  <c r="CB461" i="1" s="1"/>
  <c r="CA397" i="1"/>
  <c r="CB397" i="1" s="1"/>
  <c r="CC397" i="1" s="1"/>
  <c r="CA330" i="1"/>
  <c r="CB330" i="1" s="1"/>
  <c r="CC330" i="1" s="1"/>
  <c r="CA259" i="1"/>
  <c r="CB259" i="1" s="1"/>
  <c r="CA219" i="1"/>
  <c r="CB219" i="1" s="1"/>
  <c r="CA187" i="1"/>
  <c r="CB187" i="1" s="1"/>
  <c r="CC187" i="1" s="1"/>
  <c r="CB476" i="1"/>
  <c r="CA691" i="1"/>
  <c r="CA588" i="1"/>
  <c r="CB588" i="1" s="1"/>
  <c r="CA435" i="1"/>
  <c r="CB435" i="1" s="1"/>
  <c r="CC435" i="1" s="1"/>
  <c r="CA624" i="1"/>
  <c r="CB624" i="1" s="1"/>
  <c r="CA406" i="1"/>
  <c r="CB406" i="1" s="1"/>
  <c r="CA586" i="1"/>
  <c r="CB586" i="1" s="1"/>
  <c r="CA523" i="1"/>
  <c r="CB523" i="1" s="1"/>
  <c r="CC523" i="1" s="1"/>
  <c r="CA369" i="1"/>
  <c r="CA217" i="1"/>
  <c r="CB217" i="1" s="1"/>
  <c r="CC217" i="1" s="1"/>
  <c r="CA185" i="1"/>
  <c r="CB185" i="1" s="1"/>
  <c r="CA342" i="1"/>
  <c r="CB342" i="1" s="1"/>
  <c r="CC342" i="1" s="1"/>
  <c r="CA127" i="1"/>
  <c r="CB127" i="1" s="1"/>
  <c r="CC127" i="1" s="1"/>
  <c r="CA71" i="1"/>
  <c r="CB71" i="1" s="1"/>
  <c r="CA367" i="1"/>
  <c r="CB367" i="1" s="1"/>
  <c r="CC367" i="1" s="1"/>
  <c r="CA238" i="1"/>
  <c r="CB238" i="1" s="1"/>
  <c r="CA66" i="1"/>
  <c r="CB66" i="1" s="1"/>
  <c r="CC66" i="1" s="1"/>
  <c r="CA4" i="1"/>
  <c r="CA423" i="1"/>
  <c r="CB423" i="1" s="1"/>
  <c r="CC423" i="1" s="1"/>
  <c r="CA3" i="1"/>
  <c r="CA561" i="1"/>
  <c r="CB561" i="1" s="1"/>
  <c r="CA266" i="1"/>
  <c r="CB266" i="1" s="1"/>
  <c r="CA12" i="1"/>
  <c r="CA276" i="1"/>
  <c r="CB276" i="1" s="1"/>
  <c r="CA110" i="1"/>
  <c r="CB110" i="1" s="1"/>
  <c r="CC110" i="1" s="1"/>
  <c r="CA114" i="1"/>
  <c r="CB114" i="1" s="1"/>
  <c r="CC114" i="1" s="1"/>
  <c r="CA99" i="1"/>
  <c r="CB99" i="1" s="1"/>
  <c r="CC99" i="1" s="1"/>
  <c r="CA15" i="1"/>
  <c r="CB15" i="1" s="1"/>
  <c r="CA5" i="1"/>
  <c r="CA234" i="1"/>
  <c r="CB234" i="1" s="1"/>
  <c r="CC234" i="1" s="1"/>
  <c r="CA250" i="1"/>
  <c r="CB250" i="1" s="1"/>
  <c r="CC250" i="1" s="1"/>
  <c r="CA638" i="1"/>
  <c r="CB638" i="1" s="1"/>
  <c r="CA595" i="1"/>
  <c r="CA444" i="1"/>
  <c r="CB444" i="1" s="1"/>
  <c r="CC444" i="1" s="1"/>
  <c r="CA148" i="1"/>
  <c r="CB148" i="1" s="1"/>
  <c r="CA212" i="1"/>
  <c r="CB212" i="1" s="1"/>
  <c r="CC212" i="1" s="1"/>
  <c r="CA140" i="1"/>
  <c r="CB140" i="1" s="1"/>
  <c r="CA192" i="1"/>
  <c r="CA607" i="1"/>
  <c r="CB607" i="1" s="1"/>
  <c r="CA462" i="1"/>
  <c r="CB462" i="1" s="1"/>
  <c r="CB398" i="1"/>
  <c r="CC398" i="1" s="1"/>
  <c r="CD398" i="1" s="1"/>
  <c r="CA347" i="1"/>
  <c r="CB347" i="1" s="1"/>
  <c r="CC347" i="1" s="1"/>
  <c r="CA284" i="1"/>
  <c r="CB284" i="1" s="1"/>
  <c r="CC284" i="1" s="1"/>
  <c r="CA168" i="1"/>
  <c r="CB168" i="1" s="1"/>
  <c r="CC168" i="1" s="1"/>
  <c r="CA527" i="1"/>
  <c r="CB527" i="1" s="1"/>
  <c r="CA453" i="1"/>
  <c r="CB453" i="1" s="1"/>
  <c r="CA325" i="1"/>
  <c r="CB325" i="1" s="1"/>
  <c r="CC325" i="1" s="1"/>
  <c r="CA255" i="1"/>
  <c r="CB255" i="1" s="1"/>
  <c r="CA215" i="1"/>
  <c r="CB215" i="1" s="1"/>
  <c r="CA183" i="1"/>
  <c r="CB183" i="1" s="1"/>
  <c r="CC183" i="1" s="1"/>
  <c r="CA605" i="1"/>
  <c r="CB605" i="1" s="1"/>
  <c r="CC605" i="1" s="1"/>
  <c r="CA540" i="1"/>
  <c r="CB540" i="1" s="1"/>
  <c r="CC540" i="1" s="1"/>
  <c r="CA468" i="1"/>
  <c r="CB468" i="1" s="1"/>
  <c r="CA368" i="1"/>
  <c r="CB368" i="1" s="1"/>
  <c r="CA308" i="1"/>
  <c r="CB308" i="1" s="1"/>
  <c r="CA680" i="1"/>
  <c r="CB680" i="1" s="1"/>
  <c r="CA572" i="1"/>
  <c r="CB572" i="1" s="1"/>
  <c r="CA422" i="1"/>
  <c r="CA686" i="1"/>
  <c r="CB686" i="1" s="1"/>
  <c r="CA582" i="1"/>
  <c r="CB582" i="1" s="1"/>
  <c r="CC582" i="1" s="1"/>
  <c r="CA515" i="1"/>
  <c r="CB515" i="1" s="1"/>
  <c r="CA349" i="1"/>
  <c r="CB349" i="1" s="1"/>
  <c r="CA245" i="1"/>
  <c r="CB245" i="1" s="1"/>
  <c r="CC245" i="1" s="1"/>
  <c r="CA181" i="1"/>
  <c r="CB181" i="1" s="1"/>
  <c r="CA653" i="1"/>
  <c r="CB653" i="1" s="1"/>
  <c r="CA316" i="1"/>
  <c r="CB316" i="1" s="1"/>
  <c r="CA123" i="1"/>
  <c r="CB123" i="1" s="1"/>
  <c r="CC123" i="1" s="1"/>
  <c r="CA67" i="1"/>
  <c r="CB67" i="1" s="1"/>
  <c r="CA355" i="1"/>
  <c r="CB355" i="1" s="1"/>
  <c r="CB421" i="1"/>
  <c r="CA334" i="1"/>
  <c r="CB334" i="1" s="1"/>
  <c r="CA124" i="1"/>
  <c r="CB124" i="1" s="1"/>
  <c r="CC124" i="1" s="1"/>
  <c r="CB426" i="1"/>
  <c r="CC426" i="1" s="1"/>
  <c r="CA258" i="1"/>
  <c r="CB258" i="1" s="1"/>
  <c r="CC258" i="1" s="1"/>
  <c r="CA449" i="1"/>
  <c r="CB449" i="1" s="1"/>
  <c r="CC449" i="1" s="1"/>
  <c r="CA375" i="1"/>
  <c r="CB375" i="1" s="1"/>
  <c r="CC375" i="1" s="1"/>
  <c r="CB91" i="1"/>
  <c r="CC91" i="1" s="1"/>
  <c r="CA105" i="1"/>
  <c r="CB105" i="1" s="1"/>
  <c r="CA535" i="1"/>
  <c r="CB535" i="1" s="1"/>
  <c r="CA652" i="1"/>
  <c r="CB652" i="1" s="1"/>
  <c r="CA658" i="1"/>
  <c r="CB658" i="1" s="1"/>
  <c r="CC658" i="1" s="1"/>
  <c r="CA646" i="1"/>
  <c r="CA492" i="1"/>
  <c r="CB492" i="1" s="1"/>
  <c r="CC492" i="1" s="1"/>
  <c r="CA448" i="1"/>
  <c r="CA144" i="1"/>
  <c r="CB144" i="1" s="1"/>
  <c r="CA204" i="1"/>
  <c r="CA139" i="1"/>
  <c r="CB139" i="1" s="1"/>
  <c r="CC139" i="1" s="1"/>
  <c r="CA184" i="1"/>
  <c r="CB184" i="1" s="1"/>
  <c r="CC184" i="1" s="1"/>
  <c r="CA51" i="1"/>
  <c r="CB51" i="1" s="1"/>
  <c r="CB599" i="1"/>
  <c r="CC599" i="1" s="1"/>
  <c r="CA539" i="1"/>
  <c r="CB539" i="1" s="1"/>
  <c r="CA390" i="1"/>
  <c r="CB390" i="1" s="1"/>
  <c r="CC390" i="1" s="1"/>
  <c r="CD390" i="1" s="1"/>
  <c r="CA336" i="1"/>
  <c r="CB336" i="1" s="1"/>
  <c r="CA275" i="1"/>
  <c r="CB275" i="1" s="1"/>
  <c r="CC275" i="1" s="1"/>
  <c r="CD275" i="1" s="1"/>
  <c r="CA519" i="1"/>
  <c r="CB519" i="1" s="1"/>
  <c r="CA381" i="1"/>
  <c r="CB381" i="1" s="1"/>
  <c r="CC381" i="1" s="1"/>
  <c r="CD381" i="1" s="1"/>
  <c r="CA314" i="1"/>
  <c r="CB314" i="1" s="1"/>
  <c r="CC314" i="1" s="1"/>
  <c r="CA251" i="1"/>
  <c r="CB251" i="1" s="1"/>
  <c r="CA211" i="1"/>
  <c r="CB211" i="1" s="1"/>
  <c r="CC211" i="1" s="1"/>
  <c r="CA179" i="1"/>
  <c r="CB179" i="1" s="1"/>
  <c r="CB597" i="1"/>
  <c r="CC597" i="1" s="1"/>
  <c r="CA530" i="1"/>
  <c r="CB530" i="1" s="1"/>
  <c r="CA460" i="1"/>
  <c r="CB460" i="1" s="1"/>
  <c r="CC460" i="1" s="1"/>
  <c r="CA363" i="1"/>
  <c r="CB363" i="1" s="1"/>
  <c r="CC363" i="1" s="1"/>
  <c r="CA303" i="1"/>
  <c r="CB303" i="1" s="1"/>
  <c r="CA654" i="1"/>
  <c r="CB654" i="1" s="1"/>
  <c r="CC654" i="1" s="1"/>
  <c r="CA534" i="1"/>
  <c r="CB534" i="1" s="1"/>
  <c r="CB669" i="1"/>
  <c r="CA574" i="1"/>
  <c r="CB574" i="1" s="1"/>
  <c r="CA507" i="1"/>
  <c r="CB507" i="1" s="1"/>
  <c r="CA414" i="1"/>
  <c r="CB414" i="1" s="1"/>
  <c r="CC414" i="1" s="1"/>
  <c r="CA338" i="1"/>
  <c r="CB338" i="1" s="1"/>
  <c r="CC338" i="1" s="1"/>
  <c r="CA241" i="1"/>
  <c r="CB241" i="1" s="1"/>
  <c r="CA209" i="1"/>
  <c r="CB209" i="1" s="1"/>
  <c r="CC209" i="1" s="1"/>
  <c r="CA177" i="1"/>
  <c r="CB177" i="1" s="1"/>
  <c r="CA310" i="1"/>
  <c r="CB310" i="1" s="1"/>
  <c r="CC310" i="1" s="1"/>
  <c r="CA59" i="1"/>
  <c r="CB59" i="1" s="1"/>
  <c r="CA186" i="1"/>
  <c r="CB186" i="1" s="1"/>
  <c r="CA52" i="1"/>
  <c r="CB52" i="1" s="1"/>
  <c r="CA328" i="1"/>
  <c r="CB328" i="1" s="1"/>
  <c r="CC328" i="1" s="1"/>
  <c r="CA120" i="1"/>
  <c r="CB120" i="1" s="1"/>
  <c r="CA49" i="1"/>
  <c r="CB49" i="1" s="1"/>
  <c r="CC49" i="1" s="1"/>
  <c r="CA242" i="1"/>
  <c r="CB242" i="1" s="1"/>
  <c r="CA64" i="1"/>
  <c r="CB64" i="1" s="1"/>
  <c r="CA447" i="1"/>
  <c r="CB447" i="1" s="1"/>
  <c r="CC447" i="1" s="1"/>
  <c r="CA359" i="1"/>
  <c r="CB359" i="1" s="1"/>
  <c r="CA230" i="1"/>
  <c r="CB230" i="1" s="1"/>
  <c r="CC230" i="1" s="1"/>
  <c r="CA50" i="1"/>
  <c r="CB50" i="1" s="1"/>
  <c r="CA518" i="1"/>
  <c r="CB518" i="1" s="1"/>
  <c r="CC518" i="1" s="1"/>
  <c r="CA311" i="1"/>
  <c r="CB311" i="1" s="1"/>
  <c r="CC311" i="1" s="1"/>
  <c r="CD311" i="1" s="1"/>
  <c r="CA687" i="1"/>
  <c r="CB687" i="1" s="1"/>
  <c r="CA626" i="1"/>
  <c r="CA688" i="1"/>
  <c r="CB688" i="1" s="1"/>
  <c r="CC688" i="1" s="1"/>
  <c r="CA628" i="1"/>
  <c r="CA440" i="1"/>
  <c r="CB440" i="1" s="1"/>
  <c r="CC440" i="1" s="1"/>
  <c r="CA196" i="1"/>
  <c r="CB196" i="1" s="1"/>
  <c r="CC196" i="1" s="1"/>
  <c r="CA135" i="1"/>
  <c r="CB135" i="1" s="1"/>
  <c r="CC135" i="1" s="1"/>
  <c r="CA176" i="1"/>
  <c r="CB176" i="1" s="1"/>
  <c r="CA524" i="1"/>
  <c r="CB524" i="1" s="1"/>
  <c r="CC524" i="1" s="1"/>
  <c r="CA382" i="1"/>
  <c r="CB382" i="1" s="1"/>
  <c r="CC382" i="1" s="1"/>
  <c r="CA331" i="1"/>
  <c r="CB331" i="1" s="1"/>
  <c r="CC331" i="1" s="1"/>
  <c r="CA263" i="1"/>
  <c r="CB263" i="1" s="1"/>
  <c r="CA682" i="1"/>
  <c r="CB682" i="1" s="1"/>
  <c r="CC682" i="1" s="1"/>
  <c r="CA511" i="1"/>
  <c r="CB427" i="1"/>
  <c r="CC427" i="1" s="1"/>
  <c r="CA373" i="1"/>
  <c r="CB373" i="1" s="1"/>
  <c r="CC373" i="1" s="1"/>
  <c r="CA309" i="1"/>
  <c r="CB309" i="1" s="1"/>
  <c r="CA247" i="1"/>
  <c r="CB247" i="1" s="1"/>
  <c r="CA207" i="1"/>
  <c r="CB207" i="1" s="1"/>
  <c r="CA175" i="1"/>
  <c r="CB175" i="1" s="1"/>
  <c r="CA581" i="1"/>
  <c r="CB581" i="1" s="1"/>
  <c r="CC581" i="1" s="1"/>
  <c r="CA360" i="1"/>
  <c r="CB360" i="1" s="1"/>
  <c r="CA292" i="1"/>
  <c r="CB292" i="1" s="1"/>
  <c r="CC292" i="1" s="1"/>
  <c r="CA537" i="1"/>
  <c r="CB537" i="1" s="1"/>
  <c r="CC537" i="1" s="1"/>
  <c r="CA459" i="1"/>
  <c r="CB459" i="1" s="1"/>
  <c r="CC459" i="1" s="1"/>
  <c r="CA417" i="1"/>
  <c r="CB417" i="1" s="1"/>
  <c r="CA603" i="1"/>
  <c r="CB603" i="1" s="1"/>
  <c r="CA531" i="1"/>
  <c r="CB531" i="1" s="1"/>
  <c r="CB499" i="1"/>
  <c r="CC499" i="1" s="1"/>
  <c r="CD499" i="1" s="1"/>
  <c r="CA411" i="1"/>
  <c r="CB411" i="1" s="1"/>
  <c r="CC411" i="1" s="1"/>
  <c r="CD411" i="1" s="1"/>
  <c r="CA333" i="1"/>
  <c r="CB333" i="1" s="1"/>
  <c r="CA271" i="1"/>
  <c r="CB271" i="1" s="1"/>
  <c r="CA237" i="1"/>
  <c r="CB237" i="1" s="1"/>
  <c r="CC237" i="1" s="1"/>
  <c r="CD237" i="1" s="1"/>
  <c r="CA205" i="1"/>
  <c r="CB205" i="1" s="1"/>
  <c r="CA173" i="1"/>
  <c r="CB173" i="1" s="1"/>
  <c r="CA43" i="1"/>
  <c r="CA323" i="1"/>
  <c r="CB323" i="1" s="1"/>
  <c r="CC323" i="1" s="1"/>
  <c r="CA42" i="1"/>
  <c r="CB42" i="1" s="1"/>
  <c r="CC42" i="1" s="1"/>
  <c r="CD42" i="1" s="1"/>
  <c r="CA394" i="1"/>
  <c r="CB394" i="1" s="1"/>
  <c r="CA302" i="1"/>
  <c r="CB302" i="1" s="1"/>
  <c r="CC302" i="1" s="1"/>
  <c r="CA116" i="1"/>
  <c r="CB116" i="1" s="1"/>
  <c r="CA45" i="1"/>
  <c r="CB45" i="1" s="1"/>
  <c r="CA327" i="1"/>
  <c r="CB327" i="1" s="1"/>
  <c r="CA226" i="1"/>
  <c r="CA545" i="1"/>
  <c r="CB545" i="1" s="1"/>
  <c r="CC545" i="1" s="1"/>
  <c r="CD545" i="1" s="1"/>
  <c r="CA441" i="1"/>
  <c r="CB441" i="1" s="1"/>
  <c r="CC441" i="1" s="1"/>
  <c r="CA202" i="1"/>
  <c r="CB202" i="1" s="1"/>
  <c r="CA46" i="1"/>
  <c r="CB46" i="1" s="1"/>
  <c r="CA510" i="1"/>
  <c r="CB510" i="1" s="1"/>
  <c r="CA305" i="1"/>
  <c r="CB305" i="1" s="1"/>
  <c r="CC305" i="1" s="1"/>
  <c r="CD305" i="1" s="1"/>
  <c r="CA318" i="1"/>
  <c r="CB318" i="1" s="1"/>
  <c r="CC318" i="1" s="1"/>
  <c r="CA621" i="1"/>
  <c r="CA587" i="1"/>
  <c r="CB587" i="1" s="1"/>
  <c r="CC587" i="1" s="1"/>
  <c r="CA498" i="1"/>
  <c r="CB498" i="1" s="1"/>
  <c r="CC498" i="1" s="1"/>
  <c r="CA450" i="1"/>
  <c r="CB450" i="1" s="1"/>
  <c r="CC450" i="1" s="1"/>
  <c r="CA239" i="1"/>
  <c r="CB239" i="1" s="1"/>
  <c r="CA188" i="1"/>
  <c r="CB188" i="1" s="1"/>
  <c r="CC188" i="1" s="1"/>
  <c r="CA232" i="1"/>
  <c r="CB232" i="1" s="1"/>
  <c r="CA164" i="1"/>
  <c r="CB164" i="1" s="1"/>
  <c r="CA516" i="1"/>
  <c r="CB516" i="1" s="1"/>
  <c r="CA374" i="1"/>
  <c r="CB374" i="1" s="1"/>
  <c r="CC374" i="1" s="1"/>
  <c r="CA320" i="1"/>
  <c r="CB320" i="1" s="1"/>
  <c r="CC320" i="1" s="1"/>
  <c r="CA256" i="1"/>
  <c r="CB256" i="1" s="1"/>
  <c r="CA659" i="1"/>
  <c r="CA557" i="1"/>
  <c r="CB557" i="1" s="1"/>
  <c r="CC557" i="1" s="1"/>
  <c r="CA365" i="1"/>
  <c r="CB365" i="1" s="1"/>
  <c r="CC365" i="1" s="1"/>
  <c r="CA243" i="1"/>
  <c r="CB243" i="1" s="1"/>
  <c r="CA203" i="1"/>
  <c r="CB203" i="1" s="1"/>
  <c r="CA685" i="1"/>
  <c r="CB685" i="1" s="1"/>
  <c r="CC685" i="1" s="1"/>
  <c r="CD685" i="1" s="1"/>
  <c r="CA577" i="1"/>
  <c r="CB577" i="1" s="1"/>
  <c r="CA514" i="1"/>
  <c r="CB514" i="1" s="1"/>
  <c r="CA402" i="1"/>
  <c r="CB402" i="1" s="1"/>
  <c r="CC402" i="1" s="1"/>
  <c r="CA358" i="1"/>
  <c r="CB358" i="1" s="1"/>
  <c r="CA287" i="1"/>
  <c r="CB287" i="1" s="1"/>
  <c r="CA451" i="1"/>
  <c r="CB451" i="1" s="1"/>
  <c r="CA412" i="1"/>
  <c r="CB412" i="1" s="1"/>
  <c r="CA579" i="1"/>
  <c r="CB579" i="1" s="1"/>
  <c r="CA528" i="1"/>
  <c r="CB528" i="1" s="1"/>
  <c r="CA558" i="1"/>
  <c r="CB558" i="1" s="1"/>
  <c r="CA400" i="1"/>
  <c r="CB400" i="1" s="1"/>
  <c r="CA233" i="1"/>
  <c r="CB233" i="1" s="1"/>
  <c r="CC233" i="1" s="1"/>
  <c r="CA201" i="1"/>
  <c r="CB201" i="1" s="1"/>
  <c r="CA169" i="1"/>
  <c r="CB169" i="1" s="1"/>
  <c r="CA615" i="1"/>
  <c r="CB615" i="1" s="1"/>
  <c r="CC615" i="1" s="1"/>
  <c r="CA103" i="1"/>
  <c r="CB103" i="1" s="1"/>
  <c r="CA39" i="1"/>
  <c r="CB39" i="1" s="1"/>
  <c r="CA297" i="1"/>
  <c r="CB297" i="1" s="1"/>
  <c r="CC297" i="1" s="1"/>
  <c r="CA94" i="1"/>
  <c r="CB94" i="1" s="1"/>
  <c r="CA38" i="1"/>
  <c r="CB38" i="1" s="1"/>
  <c r="CA386" i="1"/>
  <c r="CB386" i="1" s="1"/>
  <c r="CC386" i="1" s="1"/>
  <c r="CA296" i="1"/>
  <c r="CB296" i="1" s="1"/>
  <c r="CA101" i="1"/>
  <c r="CB101" i="1" s="1"/>
  <c r="CC101" i="1" s="1"/>
  <c r="CA33" i="1"/>
  <c r="CB33" i="1" s="1"/>
  <c r="CC33" i="1" s="1"/>
  <c r="CD33" i="1" s="1"/>
  <c r="CA321" i="1"/>
  <c r="CB321" i="1" s="1"/>
  <c r="CC321" i="1" s="1"/>
  <c r="CA194" i="1"/>
  <c r="CB194" i="1" s="1"/>
  <c r="CA44" i="1"/>
  <c r="CB44" i="1" s="1"/>
  <c r="CB487" i="1"/>
  <c r="CC487" i="1" s="1"/>
  <c r="CA339" i="1"/>
  <c r="CB339" i="1" s="1"/>
  <c r="CC339" i="1" s="1"/>
  <c r="CA106" i="1"/>
  <c r="CB106" i="1" s="1"/>
  <c r="CA34" i="1"/>
  <c r="CB34" i="1" s="1"/>
  <c r="CA502" i="1"/>
  <c r="CB502" i="1" s="1"/>
  <c r="CA198" i="1"/>
  <c r="CB198" i="1" s="1"/>
  <c r="CA343" i="1"/>
  <c r="CB343" i="1" s="1"/>
  <c r="CC343" i="1" s="1"/>
  <c r="CA55" i="1"/>
  <c r="CB55" i="1" s="1"/>
  <c r="CA312" i="1"/>
  <c r="CB312" i="1" s="1"/>
  <c r="CA72" i="1"/>
  <c r="CB72" i="1" s="1"/>
  <c r="CA697" i="1"/>
  <c r="CA500" i="1"/>
  <c r="CA442" i="1"/>
  <c r="CB442" i="1" s="1"/>
  <c r="CA171" i="1"/>
  <c r="CB171" i="1" s="1"/>
  <c r="CA224" i="1"/>
  <c r="CB224" i="1" s="1"/>
  <c r="CA567" i="1"/>
  <c r="CB567" i="1" s="1"/>
  <c r="CC567" i="1" s="1"/>
  <c r="CA508" i="1"/>
  <c r="CB508" i="1" s="1"/>
  <c r="CC508" i="1" s="1"/>
  <c r="CA418" i="1"/>
  <c r="CB418" i="1" s="1"/>
  <c r="CC418" i="1" s="1"/>
  <c r="CA366" i="1"/>
  <c r="CB366" i="1" s="1"/>
  <c r="CA252" i="1"/>
  <c r="CB252" i="1" s="1"/>
  <c r="CC252" i="1" s="1"/>
  <c r="CA553" i="1"/>
  <c r="CB553" i="1" s="1"/>
  <c r="CB485" i="1"/>
  <c r="CC485" i="1" s="1"/>
  <c r="CA420" i="1"/>
  <c r="CB420" i="1" s="1"/>
  <c r="CA357" i="1"/>
  <c r="CB357" i="1" s="1"/>
  <c r="CA235" i="1"/>
  <c r="CB235" i="1" s="1"/>
  <c r="CA199" i="1"/>
  <c r="CB199" i="1" s="1"/>
  <c r="CC199" i="1" s="1"/>
  <c r="CA649" i="1"/>
  <c r="CA573" i="1"/>
  <c r="CA506" i="1"/>
  <c r="CA396" i="1"/>
  <c r="CA340" i="1"/>
  <c r="CB340" i="1" s="1"/>
  <c r="CC340" i="1" s="1"/>
  <c r="CA279" i="1"/>
  <c r="CB279" i="1" s="1"/>
  <c r="CA517" i="1"/>
  <c r="CB517" i="1" s="1"/>
  <c r="CC517" i="1" s="1"/>
  <c r="CA571" i="1"/>
  <c r="CA520" i="1"/>
  <c r="CB520" i="1" s="1"/>
  <c r="CC520" i="1" s="1"/>
  <c r="CA393" i="1"/>
  <c r="CB393" i="1" s="1"/>
  <c r="CC393" i="1" s="1"/>
  <c r="CA264" i="1"/>
  <c r="CB264" i="1" s="1"/>
  <c r="CC264" i="1" s="1"/>
  <c r="CA229" i="1"/>
  <c r="CB229" i="1" s="1"/>
  <c r="CC229" i="1" s="1"/>
  <c r="CA197" i="1"/>
  <c r="CB197" i="1" s="1"/>
  <c r="CA165" i="1"/>
  <c r="CB165" i="1" s="1"/>
  <c r="CC165" i="1" s="1"/>
  <c r="CA609" i="1"/>
  <c r="CB609" i="1" s="1"/>
  <c r="CA214" i="1"/>
  <c r="CB214" i="1" s="1"/>
  <c r="CC214" i="1" s="1"/>
  <c r="CA27" i="1"/>
  <c r="CB27" i="1" s="1"/>
  <c r="CA291" i="1"/>
  <c r="CB291" i="1" s="1"/>
  <c r="CA26" i="1"/>
  <c r="CB26" i="1" s="1"/>
  <c r="CC26" i="1" s="1"/>
  <c r="CA378" i="1"/>
  <c r="CB378" i="1" s="1"/>
  <c r="CC378" i="1" s="1"/>
  <c r="CA222" i="1"/>
  <c r="CB222" i="1" s="1"/>
  <c r="CC222" i="1" s="1"/>
  <c r="CA93" i="1"/>
  <c r="CB93" i="1" s="1"/>
  <c r="CA29" i="1"/>
  <c r="CB29" i="1" s="1"/>
  <c r="CA295" i="1"/>
  <c r="CB295" i="1" s="1"/>
  <c r="CC295" i="1" s="1"/>
  <c r="CA158" i="1"/>
  <c r="CB158" i="1" s="1"/>
  <c r="CA40" i="1"/>
  <c r="CB40" i="1" s="1"/>
  <c r="CA428" i="1"/>
  <c r="CB428" i="1" s="1"/>
  <c r="CA98" i="1"/>
  <c r="CB98" i="1" s="1"/>
  <c r="CC98" i="1" s="1"/>
  <c r="CA30" i="1"/>
  <c r="CB30" i="1" s="1"/>
  <c r="CA405" i="1"/>
  <c r="CB405" i="1" s="1"/>
  <c r="CC405" i="1" s="1"/>
  <c r="CA166" i="1"/>
  <c r="CB166" i="1" s="1"/>
  <c r="CA35" i="1"/>
  <c r="CB35" i="1" s="1"/>
  <c r="CA206" i="1"/>
  <c r="CB206" i="1" s="1"/>
  <c r="CA69" i="1"/>
  <c r="CB69" i="1" s="1"/>
  <c r="CA684" i="1"/>
  <c r="CB684" i="1" s="1"/>
  <c r="CC684" i="1" s="1"/>
  <c r="CA681" i="1"/>
  <c r="CB681" i="1" s="1"/>
  <c r="CC681" i="1" s="1"/>
  <c r="CA689" i="1"/>
  <c r="CA583" i="1"/>
  <c r="CB583" i="1" s="1"/>
  <c r="CA434" i="1"/>
  <c r="CB434" i="1" s="1"/>
  <c r="CC434" i="1" s="1"/>
  <c r="CA170" i="1"/>
  <c r="CA228" i="1"/>
  <c r="CA180" i="1"/>
  <c r="CB180" i="1" s="1"/>
  <c r="CC180" i="1" s="1"/>
  <c r="CA162" i="1"/>
  <c r="CB162" i="1" s="1"/>
  <c r="CC162" i="1" s="1"/>
  <c r="CA142" i="1"/>
  <c r="CB142" i="1" s="1"/>
  <c r="CB670" i="1"/>
  <c r="CC670" i="1" s="1"/>
  <c r="CA415" i="1"/>
  <c r="CB415" i="1" s="1"/>
  <c r="CA362" i="1"/>
  <c r="CB362" i="1" s="1"/>
  <c r="CA304" i="1"/>
  <c r="CA248" i="1"/>
  <c r="CB248" i="1" s="1"/>
  <c r="CB606" i="1"/>
  <c r="CC606" i="1" s="1"/>
  <c r="CA477" i="1"/>
  <c r="CB477" i="1" s="1"/>
  <c r="CC477" i="1" s="1"/>
  <c r="CD477" i="1" s="1"/>
  <c r="CA408" i="1"/>
  <c r="CB408" i="1" s="1"/>
  <c r="CC408" i="1" s="1"/>
  <c r="CA346" i="1"/>
  <c r="CB346" i="1" s="1"/>
  <c r="CA278" i="1"/>
  <c r="CB278" i="1" s="1"/>
  <c r="CA195" i="1"/>
  <c r="CB195" i="1" s="1"/>
  <c r="CC195" i="1" s="1"/>
  <c r="CD195" i="1" s="1"/>
  <c r="CA637" i="1"/>
  <c r="CA388" i="1"/>
  <c r="CB388" i="1" s="1"/>
  <c r="CC388" i="1" s="1"/>
  <c r="CA335" i="1"/>
  <c r="CB335" i="1" s="1"/>
  <c r="CA272" i="1"/>
  <c r="CB272" i="1" s="1"/>
  <c r="CC272" i="1" s="1"/>
  <c r="CA612" i="1"/>
  <c r="CB612" i="1" s="1"/>
  <c r="CA509" i="1"/>
  <c r="CA443" i="1"/>
  <c r="CB443" i="1" s="1"/>
  <c r="CA666" i="1"/>
  <c r="CA512" i="1"/>
  <c r="CB512" i="1" s="1"/>
  <c r="CA429" i="1"/>
  <c r="CA602" i="1"/>
  <c r="CB602" i="1" s="1"/>
  <c r="CC602" i="1" s="1"/>
  <c r="CB385" i="1"/>
  <c r="CC385" i="1" s="1"/>
  <c r="CD385" i="1" s="1"/>
  <c r="CA306" i="1"/>
  <c r="CB306" i="1" s="1"/>
  <c r="CC306" i="1" s="1"/>
  <c r="CA257" i="1"/>
  <c r="CB257" i="1" s="1"/>
  <c r="CA193" i="1"/>
  <c r="CB193" i="1" s="1"/>
  <c r="CC193" i="1" s="1"/>
  <c r="CD193" i="1" s="1"/>
  <c r="CA161" i="1"/>
  <c r="CB161" i="1" s="1"/>
  <c r="CA532" i="1"/>
  <c r="CB532" i="1" s="1"/>
  <c r="CA182" i="1"/>
  <c r="CB182" i="1" s="1"/>
  <c r="CA23" i="1"/>
  <c r="CB23" i="1" s="1"/>
  <c r="CA379" i="1"/>
  <c r="CB379" i="1" s="1"/>
  <c r="CA281" i="1"/>
  <c r="CB281" i="1" s="1"/>
  <c r="CA22" i="1"/>
  <c r="CB22" i="1" s="1"/>
  <c r="CA190" i="1"/>
  <c r="CB190" i="1" s="1"/>
  <c r="CA17" i="1"/>
  <c r="CB17" i="1" s="1"/>
  <c r="CC17" i="1" s="1"/>
  <c r="CA289" i="1"/>
  <c r="CB289" i="1" s="1"/>
  <c r="CA28" i="1"/>
  <c r="CB28" i="1" s="1"/>
  <c r="CB471" i="1"/>
  <c r="CA399" i="1"/>
  <c r="CB399" i="1" s="1"/>
  <c r="CC399" i="1" s="1"/>
  <c r="CA90" i="1"/>
  <c r="CA18" i="1"/>
  <c r="CA350" i="1"/>
  <c r="CB350" i="1" s="1"/>
  <c r="CA112" i="1"/>
  <c r="CA130" i="1"/>
  <c r="CB130" i="1" s="1"/>
  <c r="CC130" i="1" s="1"/>
  <c r="CD130" i="1" s="1"/>
  <c r="CA7" i="1"/>
  <c r="CB7" i="1" s="1"/>
  <c r="CA137" i="1"/>
  <c r="CA31" i="1"/>
  <c r="CB31" i="1" s="1"/>
  <c r="CC31" i="1" s="1"/>
  <c r="CA174" i="1"/>
  <c r="CB174" i="1" s="1"/>
  <c r="CA61" i="1"/>
  <c r="CB61" i="1" s="1"/>
  <c r="CA118" i="1"/>
  <c r="CB118" i="1" s="1"/>
  <c r="CC118" i="1" s="1"/>
  <c r="CA300" i="1"/>
  <c r="CB300" i="1" s="1"/>
  <c r="CC300" i="1" s="1"/>
  <c r="CA20" i="1"/>
  <c r="CB20" i="1" s="1"/>
  <c r="CC20" i="1" s="1"/>
  <c r="CA568" i="1"/>
  <c r="CA344" i="1"/>
  <c r="CB344" i="1" s="1"/>
  <c r="CC344" i="1" s="1"/>
  <c r="CA134" i="1"/>
  <c r="CA650" i="1"/>
  <c r="CA21" i="1"/>
  <c r="CB21" i="1" s="1"/>
  <c r="CA81" i="1"/>
  <c r="CB81" i="1" s="1"/>
  <c r="CC81" i="1" s="1"/>
  <c r="CA47" i="1"/>
  <c r="CB47" i="1" s="1"/>
  <c r="CC47" i="1" s="1"/>
  <c r="CA121" i="1"/>
  <c r="CB121" i="1" s="1"/>
  <c r="CC121" i="1" s="1"/>
  <c r="CA513" i="1"/>
  <c r="CB513" i="1" s="1"/>
  <c r="CC513" i="1" s="1"/>
  <c r="CA32" i="1"/>
  <c r="CB32" i="1" s="1"/>
  <c r="CC32" i="1" s="1"/>
  <c r="CA152" i="1"/>
  <c r="CB152" i="1" s="1"/>
  <c r="CA354" i="1"/>
  <c r="CB354" i="1" s="1"/>
  <c r="CA150" i="1"/>
  <c r="CB150" i="1" s="1"/>
  <c r="CA129" i="1"/>
  <c r="CB129" i="1" s="1"/>
  <c r="CC129" i="1" s="1"/>
  <c r="CA261" i="1"/>
  <c r="CB261" i="1" s="1"/>
  <c r="CA25" i="1"/>
  <c r="CB25" i="1" s="1"/>
  <c r="CC25" i="1" s="1"/>
  <c r="CD25" i="1" s="1"/>
  <c r="CA521" i="1"/>
  <c r="CB521" i="1" s="1"/>
  <c r="CC521" i="1" s="1"/>
  <c r="CA260" i="1"/>
  <c r="CB260" i="1" s="1"/>
  <c r="CA36" i="1"/>
  <c r="CB36" i="1" s="1"/>
  <c r="CC36" i="1" s="1"/>
  <c r="CA96" i="1"/>
  <c r="CB96" i="1" s="1"/>
  <c r="CC96" i="1" s="1"/>
  <c r="CA578" i="1"/>
  <c r="CB578" i="1" s="1"/>
  <c r="CC578" i="1" s="1"/>
  <c r="CA356" i="1"/>
  <c r="CB356" i="1" s="1"/>
  <c r="CC356" i="1" s="1"/>
  <c r="CA268" i="1"/>
  <c r="CB268" i="1" s="1"/>
  <c r="CC268" i="1" s="1"/>
  <c r="CA37" i="1"/>
  <c r="CB37" i="1" s="1"/>
  <c r="CA63" i="1"/>
  <c r="CB63" i="1" s="1"/>
  <c r="CA529" i="1"/>
  <c r="CB529" i="1" s="1"/>
  <c r="CA262" i="1"/>
  <c r="CB262" i="1" s="1"/>
  <c r="CA48" i="1"/>
  <c r="CB48" i="1" s="1"/>
  <c r="CC48" i="1" s="1"/>
  <c r="CA464" i="1"/>
  <c r="CB464" i="1" s="1"/>
  <c r="CA364" i="1"/>
  <c r="CB364" i="1" s="1"/>
  <c r="CA286" i="1"/>
  <c r="CB286" i="1" s="1"/>
  <c r="CC286" i="1" s="1"/>
  <c r="CA283" i="1"/>
  <c r="CB283" i="1" s="1"/>
  <c r="CA41" i="1"/>
  <c r="CA548" i="1"/>
  <c r="CB548" i="1" s="1"/>
  <c r="CA265" i="1"/>
  <c r="CB265" i="1" s="1"/>
  <c r="CA404" i="1"/>
  <c r="CB404" i="1" s="1"/>
  <c r="CC404" i="1" s="1"/>
  <c r="CA54" i="1"/>
  <c r="CB54" i="1" s="1"/>
  <c r="CC54" i="1" s="1"/>
  <c r="CA108" i="1"/>
  <c r="CB108" i="1" s="1"/>
  <c r="CC108" i="1" s="1"/>
  <c r="CA584" i="1"/>
  <c r="CB584" i="1" s="1"/>
  <c r="CC584" i="1" s="1"/>
  <c r="CA178" i="1"/>
  <c r="CB178" i="1" s="1"/>
  <c r="CA480" i="1"/>
  <c r="CB480" i="1" s="1"/>
  <c r="CA384" i="1"/>
  <c r="CA326" i="1"/>
  <c r="CB326" i="1" s="1"/>
  <c r="CC326" i="1" s="1"/>
  <c r="CA294" i="1"/>
  <c r="CB294" i="1" s="1"/>
  <c r="CA68" i="1"/>
  <c r="CB68" i="1" s="1"/>
  <c r="CC68" i="1" s="1"/>
  <c r="CA210" i="1"/>
  <c r="CB210" i="1" s="1"/>
  <c r="CA600" i="1"/>
  <c r="CB600" i="1" s="1"/>
  <c r="CC600" i="1" s="1"/>
  <c r="CA488" i="1"/>
  <c r="CA392" i="1"/>
  <c r="CB392" i="1" s="1"/>
  <c r="CC392" i="1" s="1"/>
  <c r="CA332" i="1"/>
  <c r="CB332" i="1" s="1"/>
  <c r="CA679" i="1"/>
  <c r="CB679" i="1" s="1"/>
  <c r="CC679" i="1" s="1"/>
  <c r="CA651" i="1"/>
  <c r="CB651" i="1" s="1"/>
  <c r="CA678" i="1"/>
  <c r="CB678" i="1" s="1"/>
  <c r="CA656" i="1"/>
  <c r="CB656" i="1" s="1"/>
  <c r="CC656" i="1" s="1"/>
  <c r="CA673" i="1"/>
  <c r="CB673" i="1" s="1"/>
  <c r="CA596" i="1"/>
  <c r="CB596" i="1" s="1"/>
  <c r="CA163" i="1"/>
  <c r="CB163" i="1" s="1"/>
  <c r="CC163" i="1" s="1"/>
  <c r="CA220" i="1"/>
  <c r="CB220" i="1" s="1"/>
  <c r="CC220" i="1" s="1"/>
  <c r="CA172" i="1"/>
  <c r="CB172" i="1" s="1"/>
  <c r="CA208" i="1"/>
  <c r="CB208" i="1" s="1"/>
  <c r="CA141" i="1"/>
  <c r="CB141" i="1" s="1"/>
  <c r="CC141" i="1" s="1"/>
  <c r="CA352" i="1"/>
  <c r="CB352" i="1" s="1"/>
  <c r="CC352" i="1" s="1"/>
  <c r="CA299" i="1"/>
  <c r="CB299" i="1" s="1"/>
  <c r="CA244" i="1"/>
  <c r="CB244" i="1" s="1"/>
  <c r="CC244" i="1" s="1"/>
  <c r="CA536" i="1"/>
  <c r="CB536" i="1" s="1"/>
  <c r="CC536" i="1" s="1"/>
  <c r="CA469" i="1"/>
  <c r="CB469" i="1" s="1"/>
  <c r="CA341" i="1"/>
  <c r="CB341" i="1" s="1"/>
  <c r="CA269" i="1"/>
  <c r="CB269" i="1" s="1"/>
  <c r="CA191" i="1"/>
  <c r="CB191" i="1" s="1"/>
  <c r="CA616" i="1"/>
  <c r="CB616" i="1" s="1"/>
  <c r="CA546" i="1"/>
  <c r="CB546" i="1" s="1"/>
  <c r="CC546" i="1" s="1"/>
  <c r="CA484" i="1"/>
  <c r="CA324" i="1"/>
  <c r="CB324" i="1" s="1"/>
  <c r="CC324" i="1" s="1"/>
  <c r="CA655" i="1"/>
  <c r="CB655" i="1" s="1"/>
  <c r="CC655" i="1" s="1"/>
  <c r="CB424" i="1"/>
  <c r="CC424" i="1" s="1"/>
  <c r="CA594" i="1"/>
  <c r="CB594" i="1" s="1"/>
  <c r="CC594" i="1" s="1"/>
  <c r="CA465" i="1"/>
  <c r="CB465" i="1" s="1"/>
  <c r="CC465" i="1" s="1"/>
  <c r="CA377" i="1"/>
  <c r="CB377" i="1" s="1"/>
  <c r="CC377" i="1" s="1"/>
  <c r="CA301" i="1"/>
  <c r="CB301" i="1" s="1"/>
  <c r="CC301" i="1" s="1"/>
  <c r="CA253" i="1"/>
  <c r="CB253" i="1" s="1"/>
  <c r="CC253" i="1" s="1"/>
  <c r="CA189" i="1"/>
  <c r="CB189" i="1" s="1"/>
  <c r="CC189" i="1" s="1"/>
  <c r="CA131" i="1"/>
  <c r="CB131" i="1" s="1"/>
  <c r="CC131" i="1" s="1"/>
  <c r="CA79" i="1"/>
  <c r="CB79" i="1" s="1"/>
  <c r="CB11" i="1"/>
  <c r="CC11" i="1" s="1"/>
  <c r="CA70" i="1"/>
  <c r="CB70" i="1" s="1"/>
  <c r="CA14" i="1"/>
  <c r="CA361" i="1"/>
  <c r="CB361" i="1" s="1"/>
  <c r="CA132" i="1"/>
  <c r="CB132" i="1" s="1"/>
  <c r="CB9" i="1"/>
  <c r="CC9" i="1" s="1"/>
  <c r="CA569" i="1"/>
  <c r="CA273" i="1"/>
  <c r="CB273" i="1" s="1"/>
  <c r="CA92" i="1"/>
  <c r="CB92" i="1" s="1"/>
  <c r="CC92" i="1" s="1"/>
  <c r="CA24" i="1"/>
  <c r="CB24" i="1" s="1"/>
  <c r="CC24" i="1" s="1"/>
  <c r="CA463" i="1"/>
  <c r="CB463" i="1" s="1"/>
  <c r="CC463" i="1" s="1"/>
  <c r="CA126" i="1"/>
  <c r="CB126" i="1" s="1"/>
  <c r="CA19" i="1"/>
  <c r="CA6" i="1"/>
  <c r="CA138" i="1"/>
  <c r="CB138" i="1" s="1"/>
  <c r="CA53" i="1"/>
  <c r="CB53" i="1" s="1"/>
  <c r="DG13" i="1"/>
  <c r="DH13" i="1" s="1"/>
  <c r="DI13" i="1" s="1"/>
  <c r="CB60" i="1"/>
  <c r="CC60" i="1" s="1"/>
  <c r="DG56" i="1"/>
  <c r="DH56" i="1" s="1"/>
  <c r="CB456" i="1"/>
  <c r="CC456" i="1" s="1"/>
  <c r="CB113" i="1"/>
  <c r="CC113" i="1" s="1"/>
  <c r="DG606" i="1"/>
  <c r="DH606" i="1" s="1"/>
  <c r="DG660" i="1"/>
  <c r="DH660" i="1" s="1"/>
  <c r="EL13" i="1"/>
  <c r="EM13" i="1" s="1"/>
  <c r="AW649" i="1"/>
  <c r="AW691" i="1"/>
  <c r="AW683" i="1"/>
  <c r="AX683" i="1" s="1"/>
  <c r="AW673" i="1"/>
  <c r="AW476" i="1"/>
  <c r="AX476" i="1" s="1"/>
  <c r="AW398" i="1"/>
  <c r="AW8" i="1"/>
  <c r="AX8" i="1" s="1"/>
  <c r="AW426" i="1"/>
  <c r="AX426" i="1" s="1"/>
  <c r="AW493" i="1"/>
  <c r="AW580" i="1"/>
  <c r="AX580" i="1" s="1"/>
  <c r="AW19" i="1"/>
  <c r="AX19" i="1" s="1"/>
  <c r="AW90" i="1"/>
  <c r="AW693" i="1"/>
  <c r="AX693" i="1" s="1"/>
  <c r="AW669" i="1"/>
  <c r="AW485" i="1"/>
  <c r="AX485" i="1" s="1"/>
  <c r="AY485" i="1" s="1"/>
  <c r="AW670" i="1"/>
  <c r="AX670" i="1" s="1"/>
  <c r="AW659" i="1"/>
  <c r="AX659" i="1" s="1"/>
  <c r="AW506" i="1"/>
  <c r="AW678" i="1"/>
  <c r="AX678" i="1" s="1"/>
  <c r="AW596" i="1"/>
  <c r="AW6" i="1"/>
  <c r="AX6" i="1" s="1"/>
  <c r="AW7" i="1"/>
  <c r="AX7" i="1" s="1"/>
  <c r="AW674" i="1"/>
  <c r="AX674" i="1" s="1"/>
  <c r="AX293" i="1"/>
  <c r="AY293" i="1" s="1"/>
  <c r="AW694" i="1"/>
  <c r="AX694" i="1" s="1"/>
  <c r="AW396" i="1"/>
  <c r="AW692" i="1"/>
  <c r="AW484" i="1"/>
  <c r="AW113" i="1"/>
  <c r="AX113" i="1" s="1"/>
  <c r="AW60" i="1"/>
  <c r="AX60" i="1" s="1"/>
  <c r="AW370" i="1"/>
  <c r="AX370" i="1" s="1"/>
  <c r="AW143" i="1"/>
  <c r="AX143" i="1" s="1"/>
  <c r="AW642" i="1"/>
  <c r="AX642" i="1" s="1"/>
  <c r="AW137" i="1"/>
  <c r="AW660" i="1"/>
  <c r="AX660" i="1" s="1"/>
  <c r="AW422" i="1"/>
  <c r="AW91" i="1"/>
  <c r="AX91" i="1" s="1"/>
  <c r="AW657" i="1"/>
  <c r="AW384" i="1"/>
  <c r="AW56" i="1"/>
  <c r="AX56" i="1" s="1"/>
  <c r="AW424" i="1"/>
  <c r="AX424" i="1" s="1"/>
  <c r="AY44" i="1"/>
  <c r="AX188" i="1"/>
  <c r="AY188" i="1" s="1"/>
  <c r="AX10" i="1"/>
  <c r="AY10" i="1" s="1"/>
  <c r="AX305" i="1"/>
  <c r="AY305" i="1" s="1"/>
  <c r="AW14" i="1"/>
  <c r="AX16" i="1"/>
  <c r="AW18" i="1"/>
  <c r="AW15" i="1"/>
  <c r="CD153" i="1"/>
  <c r="DI438" i="1"/>
  <c r="CB119" i="1"/>
  <c r="CC119" i="1" s="1"/>
  <c r="CD119" i="1" s="1"/>
  <c r="DG541" i="1"/>
  <c r="DH541" i="1" s="1"/>
  <c r="CC401" i="1"/>
  <c r="CD401" i="1" s="1"/>
  <c r="CC329" i="1"/>
  <c r="CD329" i="1" s="1"/>
  <c r="DG642" i="1"/>
  <c r="AX626" i="1"/>
  <c r="AY626" i="1" s="1"/>
  <c r="CC84" i="1"/>
  <c r="CD84" i="1" s="1"/>
  <c r="DG633" i="1"/>
  <c r="DH633" i="1" s="1"/>
  <c r="AY345" i="1"/>
  <c r="CC507" i="1"/>
  <c r="CD507" i="1" s="1"/>
  <c r="DG670" i="1"/>
  <c r="DG493" i="1"/>
  <c r="DH625" i="1"/>
  <c r="DI625" i="1" s="1"/>
  <c r="AX238" i="1"/>
  <c r="AY238" i="1" s="1"/>
  <c r="DI446" i="1"/>
  <c r="DH648" i="1"/>
  <c r="DI648" i="1" s="1"/>
  <c r="DH533" i="1"/>
  <c r="DH439" i="1"/>
  <c r="DI439" i="1" s="1"/>
  <c r="DI677" i="1"/>
  <c r="DI560" i="1"/>
  <c r="DG476" i="1"/>
  <c r="DI57" i="1"/>
  <c r="DI10" i="1"/>
  <c r="DG672" i="1"/>
  <c r="DH672" i="1" s="1"/>
  <c r="DG668" i="1"/>
  <c r="DG676" i="1"/>
  <c r="DH676" i="1" s="1"/>
  <c r="DH665" i="1"/>
  <c r="DI636" i="1"/>
  <c r="DG593" i="1"/>
  <c r="DI549" i="1"/>
  <c r="DG664" i="1"/>
  <c r="DH664" i="1" s="1"/>
  <c r="DG674" i="1"/>
  <c r="DG522" i="1"/>
  <c r="DI525" i="1"/>
  <c r="DI432" i="1"/>
  <c r="DI667" i="1"/>
  <c r="DI639" i="1"/>
  <c r="DI645" i="1"/>
  <c r="DI675" i="1"/>
  <c r="DG566" i="1"/>
  <c r="DG467" i="1"/>
  <c r="DG693" i="1"/>
  <c r="DG563" i="1"/>
  <c r="DH563" i="1" s="1"/>
  <c r="DG487" i="1"/>
  <c r="DH487" i="1" s="1"/>
  <c r="DH455" i="1"/>
  <c r="DG11" i="1"/>
  <c r="DH11" i="1" s="1"/>
  <c r="DH58" i="1"/>
  <c r="DI58" i="1" s="1"/>
  <c r="DG478" i="1"/>
  <c r="DH478" i="1" s="1"/>
  <c r="DG491" i="1"/>
  <c r="DG427" i="1"/>
  <c r="DH427" i="1" s="1"/>
  <c r="DG526" i="1"/>
  <c r="DH526" i="1" s="1"/>
  <c r="DG538" i="1"/>
  <c r="DG426" i="1"/>
  <c r="DG433" i="1"/>
  <c r="DG9" i="1"/>
  <c r="AY27" i="1"/>
  <c r="CC432" i="1"/>
  <c r="CD432" i="1" s="1"/>
  <c r="AX468" i="1"/>
  <c r="AY468" i="1" s="1"/>
  <c r="AX644" i="1"/>
  <c r="AY644" i="1" s="1"/>
  <c r="AX386" i="1"/>
  <c r="AY386" i="1" s="1"/>
  <c r="AX552" i="1"/>
  <c r="AY552" i="1" s="1"/>
  <c r="CC349" i="1"/>
  <c r="CD349" i="1" s="1"/>
  <c r="AY321" i="1"/>
  <c r="AY331" i="1"/>
  <c r="AX544" i="1"/>
  <c r="AY544" i="1" s="1"/>
  <c r="AX623" i="1"/>
  <c r="AY623" i="1" s="1"/>
  <c r="AX318" i="1"/>
  <c r="AY318" i="1" s="1"/>
  <c r="AW390" i="1"/>
  <c r="AX390" i="1" s="1"/>
  <c r="AY390" i="1" s="1"/>
  <c r="AY317" i="1"/>
  <c r="AX686" i="1"/>
  <c r="AY686" i="1" s="1"/>
  <c r="AY296" i="1"/>
  <c r="AY636" i="1"/>
  <c r="AY586" i="1"/>
  <c r="AY634" i="1"/>
  <c r="AY624" i="1"/>
  <c r="AX585" i="1"/>
  <c r="AY585" i="1" s="1"/>
  <c r="AX158" i="1"/>
  <c r="AY158" i="1" s="1"/>
  <c r="CC549" i="1"/>
  <c r="CD549" i="1" s="1"/>
  <c r="CD101" i="1"/>
  <c r="CB560" i="1"/>
  <c r="CC560" i="1" s="1"/>
  <c r="CD560" i="1" s="1"/>
  <c r="CB43" i="1"/>
  <c r="CB102" i="1"/>
  <c r="CB226" i="1"/>
  <c r="CB122" i="1"/>
  <c r="AW52" i="1"/>
  <c r="AX52" i="1" s="1"/>
  <c r="AY654" i="1"/>
  <c r="AX449" i="1"/>
  <c r="AY449" i="1" s="1"/>
  <c r="AY336" i="1"/>
  <c r="AX312" i="1"/>
  <c r="AY312" i="1" s="1"/>
  <c r="AY283" i="1"/>
  <c r="AX142" i="1"/>
  <c r="AY142" i="1" s="1"/>
  <c r="CB522" i="1"/>
  <c r="CB641" i="1"/>
  <c r="CC641" i="1" s="1"/>
  <c r="CB56" i="1"/>
  <c r="CC56" i="1" s="1"/>
  <c r="CD56" i="1" s="1"/>
  <c r="CB83" i="1"/>
  <c r="CC83" i="1" s="1"/>
  <c r="CD83" i="1" s="1"/>
  <c r="AW86" i="1"/>
  <c r="AX86" i="1" s="1"/>
  <c r="AW12" i="1"/>
  <c r="AY648" i="1"/>
  <c r="AY602" i="1"/>
  <c r="AY414" i="1"/>
  <c r="AY363" i="1"/>
  <c r="AX309" i="1"/>
  <c r="AY309" i="1" s="1"/>
  <c r="AX35" i="1"/>
  <c r="AY35" i="1" s="1"/>
  <c r="CC533" i="1"/>
  <c r="CD533" i="1" s="1"/>
  <c r="CB304" i="1"/>
  <c r="CB85" i="1"/>
  <c r="CC593" i="1"/>
  <c r="AY676" i="1"/>
  <c r="AY666" i="1"/>
  <c r="AX680" i="1"/>
  <c r="AY664" i="1"/>
  <c r="AX489" i="1"/>
  <c r="AY489" i="1" s="1"/>
  <c r="AY632" i="1"/>
  <c r="AY344" i="1"/>
  <c r="AY118" i="1"/>
  <c r="AX164" i="1"/>
  <c r="AY164" i="1" s="1"/>
  <c r="AY11" i="1"/>
  <c r="CC614" i="1"/>
  <c r="CD614" i="1" s="1"/>
  <c r="CD252" i="1"/>
  <c r="CB227" i="1"/>
  <c r="CC227" i="1" s="1"/>
  <c r="AW9" i="1"/>
  <c r="AX668" i="1"/>
  <c r="AY668" i="1" s="1"/>
  <c r="AX656" i="1"/>
  <c r="AY656" i="1" s="1"/>
  <c r="AY594" i="1"/>
  <c r="AY559" i="1"/>
  <c r="AW587" i="1"/>
  <c r="AX587" i="1" s="1"/>
  <c r="AY48" i="1"/>
  <c r="CC368" i="1"/>
  <c r="CD368" i="1" s="1"/>
  <c r="CB486" i="1"/>
  <c r="CC486" i="1" s="1"/>
  <c r="CB370" i="1"/>
  <c r="CC370" i="1" s="1"/>
  <c r="CC100" i="1"/>
  <c r="AW226" i="1"/>
  <c r="AX226" i="1" s="1"/>
  <c r="AX323" i="1"/>
  <c r="AY323" i="1" s="1"/>
  <c r="AW33" i="1"/>
  <c r="AY696" i="1"/>
  <c r="AY682" i="1"/>
  <c r="AY575" i="1"/>
  <c r="AX572" i="1"/>
  <c r="AX564" i="1"/>
  <c r="AX630" i="1"/>
  <c r="AX554" i="1"/>
  <c r="AX69" i="1"/>
  <c r="AY69" i="1" s="1"/>
  <c r="CB591" i="1"/>
  <c r="CC591" i="1" s="1"/>
  <c r="AY453" i="1"/>
  <c r="AY315" i="1"/>
  <c r="CB429" i="1"/>
  <c r="CC429" i="1" s="1"/>
  <c r="AW228" i="1"/>
  <c r="AX228" i="1" s="1"/>
  <c r="AY228" i="1" s="1"/>
  <c r="AW328" i="1"/>
  <c r="AX328" i="1" s="1"/>
  <c r="AX452" i="1"/>
  <c r="AY452" i="1" s="1"/>
  <c r="AX333" i="1"/>
  <c r="AY325" i="1"/>
  <c r="AY140" i="1"/>
  <c r="AX102" i="1"/>
  <c r="AX70" i="1"/>
  <c r="AY70" i="1" s="1"/>
  <c r="CC317" i="1"/>
  <c r="CD317" i="1" s="1"/>
  <c r="AX36" i="1"/>
  <c r="AY36" i="1" s="1"/>
  <c r="CD615" i="1"/>
  <c r="CC8" i="1"/>
  <c r="AY319" i="1"/>
  <c r="AX202" i="1"/>
  <c r="AY202" i="1" s="1"/>
  <c r="AY134" i="1"/>
  <c r="CD664" i="1"/>
  <c r="CC505" i="1"/>
  <c r="CC412" i="1"/>
  <c r="CD412" i="1" s="1"/>
  <c r="CD107" i="1"/>
  <c r="AY132" i="1"/>
  <c r="CD270" i="1"/>
  <c r="CD557" i="1"/>
  <c r="CC69" i="1"/>
  <c r="CC111" i="1"/>
  <c r="CD111" i="1" s="1"/>
  <c r="CD525" i="1"/>
  <c r="CC476" i="1"/>
  <c r="CD476" i="1" s="1"/>
  <c r="CD592" i="1"/>
  <c r="CD288" i="1"/>
  <c r="CC246" i="1"/>
  <c r="CD246" i="1" s="1"/>
  <c r="CC40" i="1"/>
  <c r="CD503" i="1"/>
  <c r="CD438" i="1"/>
  <c r="CD234" i="1"/>
  <c r="CD277" i="1"/>
  <c r="CC97" i="1"/>
  <c r="CD97" i="1" s="1"/>
  <c r="CD337" i="1"/>
  <c r="CC186" i="1"/>
  <c r="CC76" i="1"/>
  <c r="CD76" i="1" s="1"/>
  <c r="CC296" i="1"/>
  <c r="CD296" i="1" s="1"/>
  <c r="CC221" i="1"/>
  <c r="CD221" i="1" s="1"/>
  <c r="CC86" i="1"/>
  <c r="CB160" i="1"/>
  <c r="CD282" i="1"/>
  <c r="CC285" i="1"/>
  <c r="CD285" i="1" s="1"/>
  <c r="CC95" i="1"/>
  <c r="CD95" i="1" s="1"/>
  <c r="CD455" i="1"/>
  <c r="CD598" i="1"/>
  <c r="CD617" i="1"/>
  <c r="CD458" i="1"/>
  <c r="CD315" i="1"/>
  <c r="CD380" i="1"/>
  <c r="CD542" i="1"/>
  <c r="CD410" i="1"/>
  <c r="CD479" i="1"/>
  <c r="CD433" i="1"/>
  <c r="CD345" i="1"/>
  <c r="CD496" i="1"/>
  <c r="CD566" i="1"/>
  <c r="CD474" i="1"/>
  <c r="CD439" i="1"/>
  <c r="CD391" i="1"/>
  <c r="CD634" i="1"/>
  <c r="CD313" i="1"/>
  <c r="CD376" i="1"/>
  <c r="CD570" i="1"/>
  <c r="CD608" i="1"/>
  <c r="CD556" i="1"/>
  <c r="CB695" i="1"/>
  <c r="CB645" i="1"/>
  <c r="CC645" i="1" s="1"/>
  <c r="CB644" i="1"/>
  <c r="CC632" i="1"/>
  <c r="CB585" i="1"/>
  <c r="CD613" i="1"/>
  <c r="CD604" i="1"/>
  <c r="CD611" i="1"/>
  <c r="CD601" i="1"/>
  <c r="CC565" i="1"/>
  <c r="CD543" i="1"/>
  <c r="CC530" i="1"/>
  <c r="CB497" i="1"/>
  <c r="CC563" i="1"/>
  <c r="CC550" i="1"/>
  <c r="CC512" i="1"/>
  <c r="CD501" i="1"/>
  <c r="CC555" i="1"/>
  <c r="CC541" i="1"/>
  <c r="CC538" i="1"/>
  <c r="CC526" i="1"/>
  <c r="CD490" i="1"/>
  <c r="CD413" i="1"/>
  <c r="CC453" i="1"/>
  <c r="CD453" i="1" s="1"/>
  <c r="CC403" i="1"/>
  <c r="CC389" i="1"/>
  <c r="CD389" i="1" s="1"/>
  <c r="CC483" i="1"/>
  <c r="CD483" i="1" s="1"/>
  <c r="CC467" i="1"/>
  <c r="CC419" i="1"/>
  <c r="CC395" i="1"/>
  <c r="CD395" i="1" s="1"/>
  <c r="CC406" i="1"/>
  <c r="CC489" i="1"/>
  <c r="CC473" i="1"/>
  <c r="CC457" i="1"/>
  <c r="CD414" i="1"/>
  <c r="CC416" i="1"/>
  <c r="CC351" i="1"/>
  <c r="CC291" i="1"/>
  <c r="CD291" i="1" s="1"/>
  <c r="CC307" i="1"/>
  <c r="CD348" i="1"/>
  <c r="CC259" i="1"/>
  <c r="CC125" i="1"/>
  <c r="CB643" i="1"/>
  <c r="CB635" i="1"/>
  <c r="CB672" i="1"/>
  <c r="CC672" i="1" s="1"/>
  <c r="CB631" i="1"/>
  <c r="CC618" i="1"/>
  <c r="CB494" i="1"/>
  <c r="CB436" i="1"/>
  <c r="CC436" i="1" s="1"/>
  <c r="CC372" i="1"/>
  <c r="CB636" i="1"/>
  <c r="CC636" i="1" s="1"/>
  <c r="CB692" i="1"/>
  <c r="CC692" i="1" s="1"/>
  <c r="CB629" i="1"/>
  <c r="CB677" i="1"/>
  <c r="CB667" i="1"/>
  <c r="CB628" i="1"/>
  <c r="CC628" i="1" s="1"/>
  <c r="CD648" i="1"/>
  <c r="CB495" i="1"/>
  <c r="CB491" i="1"/>
  <c r="CC491" i="1" s="1"/>
  <c r="CC353" i="1"/>
  <c r="CC133" i="1"/>
  <c r="CD633" i="1"/>
  <c r="CD627" i="1"/>
  <c r="CB626" i="1"/>
  <c r="CC626" i="1" s="1"/>
  <c r="CB657" i="1"/>
  <c r="CC603" i="1"/>
  <c r="CC610" i="1"/>
  <c r="CC619" i="1"/>
  <c r="CC547" i="1"/>
  <c r="CC531" i="1"/>
  <c r="CD531" i="1" s="1"/>
  <c r="CC551" i="1"/>
  <c r="CD551" i="1" s="1"/>
  <c r="CD478" i="1"/>
  <c r="CC466" i="1"/>
  <c r="CC446" i="1"/>
  <c r="CC580" i="1"/>
  <c r="CC576" i="1"/>
  <c r="CC532" i="1"/>
  <c r="CC430" i="1"/>
  <c r="CC425" i="1"/>
  <c r="CD425" i="1" s="1"/>
  <c r="CC445" i="1"/>
  <c r="CC437" i="1"/>
  <c r="CD298" i="1"/>
  <c r="CD371" i="1"/>
  <c r="CD295" i="1"/>
  <c r="CC178" i="1"/>
  <c r="CC266" i="1"/>
  <c r="CC225" i="1"/>
  <c r="CB668" i="1"/>
  <c r="CB630" i="1"/>
  <c r="CC630" i="1" s="1"/>
  <c r="CB674" i="1"/>
  <c r="CC674" i="1" s="1"/>
  <c r="CB676" i="1"/>
  <c r="CB621" i="1"/>
  <c r="CB623" i="1"/>
  <c r="CC575" i="1"/>
  <c r="CC431" i="1"/>
  <c r="CC421" i="1"/>
  <c r="CB159" i="1"/>
  <c r="CC223" i="1"/>
  <c r="CB625" i="1"/>
  <c r="CC625" i="1" s="1"/>
  <c r="CD675" i="1"/>
  <c r="CD639" i="1"/>
  <c r="CB665" i="1"/>
  <c r="CC665" i="1" s="1"/>
  <c r="CB671" i="1"/>
  <c r="CC671" i="1" s="1"/>
  <c r="CB694" i="1"/>
  <c r="CB661" i="1"/>
  <c r="CC661" i="1" s="1"/>
  <c r="CB620" i="1"/>
  <c r="CC559" i="1"/>
  <c r="CC552" i="1"/>
  <c r="CC516" i="1"/>
  <c r="CC590" i="1"/>
  <c r="CC562" i="1"/>
  <c r="CD564" i="1"/>
  <c r="CD554" i="1"/>
  <c r="CD504" i="1"/>
  <c r="CC544" i="1"/>
  <c r="CD454" i="1"/>
  <c r="CC472" i="1"/>
  <c r="CD409" i="1"/>
  <c r="CD383" i="1"/>
  <c r="CD475" i="1"/>
  <c r="CD407" i="1"/>
  <c r="CD387" i="1"/>
  <c r="CD481" i="1"/>
  <c r="CD393" i="1"/>
  <c r="CD319" i="1"/>
  <c r="CC175" i="1"/>
  <c r="CD175" i="1" s="1"/>
  <c r="CB204" i="1"/>
  <c r="CC204" i="1" s="1"/>
  <c r="CD127" i="1"/>
  <c r="CB663" i="1"/>
  <c r="CC663" i="1" s="1"/>
  <c r="CB622" i="1"/>
  <c r="CC622" i="1" s="1"/>
  <c r="CB660" i="1"/>
  <c r="CC660" i="1" s="1"/>
  <c r="CB693" i="1"/>
  <c r="CB647" i="1"/>
  <c r="CB689" i="1"/>
  <c r="CC689" i="1" s="1"/>
  <c r="CB589" i="1"/>
  <c r="CC589" i="1" s="1"/>
  <c r="CB493" i="1"/>
  <c r="CB448" i="1"/>
  <c r="CC263" i="1"/>
  <c r="CB170" i="1"/>
  <c r="CB696" i="1"/>
  <c r="CC696" i="1" s="1"/>
  <c r="CB642" i="1"/>
  <c r="CB697" i="1"/>
  <c r="CB683" i="1"/>
  <c r="CB640" i="1"/>
  <c r="CB500" i="1"/>
  <c r="CC500" i="1" s="1"/>
  <c r="CC482" i="1"/>
  <c r="CB452" i="1"/>
  <c r="CD293" i="1"/>
  <c r="CC322" i="1"/>
  <c r="CC248" i="1"/>
  <c r="CB143" i="1"/>
  <c r="CD290" i="1"/>
  <c r="CC359" i="1"/>
  <c r="CB147" i="1"/>
  <c r="CC117" i="1"/>
  <c r="CD254" i="1"/>
  <c r="CC203" i="1"/>
  <c r="CB155" i="1"/>
  <c r="CC105" i="1"/>
  <c r="CC89" i="1"/>
  <c r="CC73" i="1"/>
  <c r="CC87" i="1"/>
  <c r="CC71" i="1"/>
  <c r="CD71" i="1" s="1"/>
  <c r="CC75" i="1"/>
  <c r="CD75" i="1" s="1"/>
  <c r="CB231" i="1"/>
  <c r="CC231" i="1" s="1"/>
  <c r="CC218" i="1"/>
  <c r="CB236" i="1"/>
  <c r="CC236" i="1" s="1"/>
  <c r="CC182" i="1"/>
  <c r="CB146" i="1"/>
  <c r="CC146" i="1" s="1"/>
  <c r="CB192" i="1"/>
  <c r="CB157" i="1"/>
  <c r="CC157" i="1" s="1"/>
  <c r="CC104" i="1"/>
  <c r="CC88" i="1"/>
  <c r="CD88" i="1" s="1"/>
  <c r="CC57" i="1"/>
  <c r="CD121" i="1"/>
  <c r="CC74" i="1"/>
  <c r="CD74" i="1" s="1"/>
  <c r="CD13" i="1"/>
  <c r="CC28" i="1"/>
  <c r="CC34" i="1"/>
  <c r="CB216" i="1"/>
  <c r="CC78" i="1"/>
  <c r="CD78" i="1" s="1"/>
  <c r="CB151" i="1"/>
  <c r="CC151" i="1" s="1"/>
  <c r="CC267" i="1"/>
  <c r="CC280" i="1"/>
  <c r="CC213" i="1"/>
  <c r="CD213" i="1" s="1"/>
  <c r="CD109" i="1"/>
  <c r="CC62" i="1"/>
  <c r="CC115" i="1"/>
  <c r="CB136" i="1"/>
  <c r="CC249" i="1"/>
  <c r="CD128" i="1"/>
  <c r="CD149" i="1"/>
  <c r="CC10" i="1"/>
  <c r="CD145" i="1"/>
  <c r="CB154" i="1"/>
  <c r="CC154" i="1" s="1"/>
  <c r="CB228" i="1"/>
  <c r="CC274" i="1"/>
  <c r="CD80" i="1"/>
  <c r="CC77" i="1"/>
  <c r="CD82" i="1"/>
  <c r="CB167" i="1"/>
  <c r="CC167" i="1" s="1"/>
  <c r="AY655" i="1"/>
  <c r="AY593" i="1"/>
  <c r="AY570" i="1"/>
  <c r="AY550" i="1"/>
  <c r="AY631" i="1"/>
  <c r="AY643" i="1"/>
  <c r="AY677" i="1"/>
  <c r="AY639" i="1"/>
  <c r="AY635" i="1"/>
  <c r="AY687" i="1"/>
  <c r="AY671" i="1"/>
  <c r="AY641" i="1"/>
  <c r="AY675" i="1"/>
  <c r="AW598" i="1"/>
  <c r="AX598" i="1" s="1"/>
  <c r="AW520" i="1"/>
  <c r="AW399" i="1"/>
  <c r="AX399" i="1" s="1"/>
  <c r="AY82" i="1"/>
  <c r="AX205" i="1"/>
  <c r="AY205" i="1" s="1"/>
  <c r="AY28" i="1"/>
  <c r="AX51" i="1"/>
  <c r="AW592" i="1"/>
  <c r="AX592" i="1" s="1"/>
  <c r="AW560" i="1"/>
  <c r="AX560" i="1" s="1"/>
  <c r="AY610" i="1"/>
  <c r="AW555" i="1"/>
  <c r="AY618" i="1"/>
  <c r="AX567" i="1"/>
  <c r="AX620" i="1"/>
  <c r="AW579" i="1"/>
  <c r="AX545" i="1"/>
  <c r="AY545" i="1" s="1"/>
  <c r="AW571" i="1"/>
  <c r="AX571" i="1" s="1"/>
  <c r="AW528" i="1"/>
  <c r="AX528" i="1" s="1"/>
  <c r="AW525" i="1"/>
  <c r="AW523" i="1"/>
  <c r="AX523" i="1" s="1"/>
  <c r="AX611" i="1"/>
  <c r="AY577" i="1"/>
  <c r="AW519" i="1"/>
  <c r="AX558" i="1"/>
  <c r="AY561" i="1"/>
  <c r="AW429" i="1"/>
  <c r="AX429" i="1" s="1"/>
  <c r="AW413" i="1"/>
  <c r="AW397" i="1"/>
  <c r="AY625" i="1"/>
  <c r="AW441" i="1"/>
  <c r="AX441" i="1" s="1"/>
  <c r="AX470" i="1"/>
  <c r="AX408" i="1"/>
  <c r="AX402" i="1"/>
  <c r="AX410" i="1"/>
  <c r="AX294" i="1"/>
  <c r="AY294" i="1" s="1"/>
  <c r="AW144" i="1"/>
  <c r="AX653" i="1"/>
  <c r="AY653" i="1" s="1"/>
  <c r="AX45" i="1"/>
  <c r="AX165" i="1"/>
  <c r="AX24" i="1"/>
  <c r="AW597" i="1"/>
  <c r="AW524" i="1"/>
  <c r="AX524" i="1" s="1"/>
  <c r="AX286" i="1"/>
  <c r="AW617" i="1"/>
  <c r="AX617" i="1" s="1"/>
  <c r="AW589" i="1"/>
  <c r="AX589" i="1" s="1"/>
  <c r="AW531" i="1"/>
  <c r="AW527" i="1"/>
  <c r="AW590" i="1"/>
  <c r="AX590" i="1" s="1"/>
  <c r="AW510" i="1"/>
  <c r="AW508" i="1"/>
  <c r="AX508" i="1" s="1"/>
  <c r="AW521" i="1"/>
  <c r="AY616" i="1"/>
  <c r="AW487" i="1"/>
  <c r="AX487" i="1" s="1"/>
  <c r="AW488" i="1"/>
  <c r="AX488" i="1" s="1"/>
  <c r="AX588" i="1"/>
  <c r="AX517" i="1"/>
  <c r="AY517" i="1" s="1"/>
  <c r="AW475" i="1"/>
  <c r="AX475" i="1" s="1"/>
  <c r="AW427" i="1"/>
  <c r="AW411" i="1"/>
  <c r="AX411" i="1" s="1"/>
  <c r="AW395" i="1"/>
  <c r="AW385" i="1"/>
  <c r="AY394" i="1"/>
  <c r="AX316" i="1"/>
  <c r="AY316" i="1" s="1"/>
  <c r="AW264" i="1"/>
  <c r="AY284" i="1"/>
  <c r="AW241" i="1"/>
  <c r="AY277" i="1"/>
  <c r="AW258" i="1"/>
  <c r="AY288" i="1"/>
  <c r="AW166" i="1"/>
  <c r="AX166" i="1" s="1"/>
  <c r="AX110" i="1"/>
  <c r="AY88" i="1"/>
  <c r="AX37" i="1"/>
  <c r="AX133" i="1"/>
  <c r="AX109" i="1"/>
  <c r="AY109" i="1" s="1"/>
  <c r="AW606" i="1"/>
  <c r="AW393" i="1"/>
  <c r="AX300" i="1"/>
  <c r="AX679" i="1"/>
  <c r="AX663" i="1"/>
  <c r="AY663" i="1" s="1"/>
  <c r="AX651" i="1"/>
  <c r="AX697" i="1"/>
  <c r="AX685" i="1"/>
  <c r="AX667" i="1"/>
  <c r="AY667" i="1" s="1"/>
  <c r="AX647" i="1"/>
  <c r="AW619" i="1"/>
  <c r="AW584" i="1"/>
  <c r="AX583" i="1"/>
  <c r="AY583" i="1" s="1"/>
  <c r="AW530" i="1"/>
  <c r="AW512" i="1"/>
  <c r="AW509" i="1"/>
  <c r="AX627" i="1"/>
  <c r="AX604" i="1"/>
  <c r="AY604" i="1" s="1"/>
  <c r="AW502" i="1"/>
  <c r="AX502" i="1" s="1"/>
  <c r="AW486" i="1"/>
  <c r="AY548" i="1"/>
  <c r="AX481" i="1"/>
  <c r="AX543" i="1"/>
  <c r="AW467" i="1"/>
  <c r="AY621" i="1"/>
  <c r="AX505" i="1"/>
  <c r="AY515" i="1"/>
  <c r="AX310" i="1"/>
  <c r="AY310" i="1" s="1"/>
  <c r="AX341" i="1"/>
  <c r="AX308" i="1"/>
  <c r="AY206" i="1"/>
  <c r="AY121" i="1"/>
  <c r="AX87" i="1"/>
  <c r="AX61" i="1"/>
  <c r="AX189" i="1"/>
  <c r="AY40" i="1"/>
  <c r="AX21" i="1"/>
  <c r="AX43" i="1"/>
  <c r="AY43" i="1" s="1"/>
  <c r="AW532" i="1"/>
  <c r="AW415" i="1"/>
  <c r="AX415" i="1" s="1"/>
  <c r="AW613" i="1"/>
  <c r="AW581" i="1"/>
  <c r="AX562" i="1"/>
  <c r="AW529" i="1"/>
  <c r="AW511" i="1"/>
  <c r="AX511" i="1" s="1"/>
  <c r="AW563" i="1"/>
  <c r="AW498" i="1"/>
  <c r="AX498" i="1" s="1"/>
  <c r="AX582" i="1"/>
  <c r="AY574" i="1"/>
  <c r="AW566" i="1"/>
  <c r="AX566" i="1" s="1"/>
  <c r="AW479" i="1"/>
  <c r="AW501" i="1"/>
  <c r="AW465" i="1"/>
  <c r="AW490" i="1"/>
  <c r="AW423" i="1"/>
  <c r="AW407" i="1"/>
  <c r="AX407" i="1" s="1"/>
  <c r="AX547" i="1"/>
  <c r="AY547" i="1" s="1"/>
  <c r="AW443" i="1"/>
  <c r="AY458" i="1"/>
  <c r="AY306" i="1"/>
  <c r="AY180" i="1"/>
  <c r="AW152" i="1"/>
  <c r="AX152" i="1" s="1"/>
  <c r="AY136" i="1"/>
  <c r="AY22" i="1"/>
  <c r="AY98" i="1"/>
  <c r="AY66" i="1"/>
  <c r="AX92" i="1"/>
  <c r="AY92" i="1" s="1"/>
  <c r="AX187" i="1"/>
  <c r="AY187" i="1" s="1"/>
  <c r="AX157" i="1"/>
  <c r="AY101" i="1"/>
  <c r="AW557" i="1"/>
  <c r="AX557" i="1" s="1"/>
  <c r="AW526" i="1"/>
  <c r="AW353" i="1"/>
  <c r="AX353" i="1" s="1"/>
  <c r="AX128" i="1"/>
  <c r="AY240" i="1"/>
  <c r="AY195" i="1"/>
  <c r="AW608" i="1"/>
  <c r="AX608" i="1" s="1"/>
  <c r="AW576" i="1"/>
  <c r="AX576" i="1" s="1"/>
  <c r="AY633" i="1"/>
  <c r="AY629" i="1"/>
  <c r="AX599" i="1"/>
  <c r="AY591" i="1"/>
  <c r="AX609" i="1"/>
  <c r="AW514" i="1"/>
  <c r="AX601" i="1"/>
  <c r="AW504" i="1"/>
  <c r="AW546" i="1"/>
  <c r="AX546" i="1" s="1"/>
  <c r="AX612" i="1"/>
  <c r="AX536" i="1"/>
  <c r="AW541" i="1"/>
  <c r="AX541" i="1" s="1"/>
  <c r="AY695" i="1"/>
  <c r="AW497" i="1"/>
  <c r="AW480" i="1"/>
  <c r="AX480" i="1" s="1"/>
  <c r="AY556" i="1"/>
  <c r="AX499" i="1"/>
  <c r="AX595" i="1"/>
  <c r="AX495" i="1"/>
  <c r="AW448" i="1"/>
  <c r="AX448" i="1" s="1"/>
  <c r="AW421" i="1"/>
  <c r="AX421" i="1" s="1"/>
  <c r="AW405" i="1"/>
  <c r="AX405" i="1" s="1"/>
  <c r="AW436" i="1"/>
  <c r="AW438" i="1"/>
  <c r="AY638" i="1"/>
  <c r="AY503" i="1"/>
  <c r="AY352" i="1"/>
  <c r="AX324" i="1"/>
  <c r="AX261" i="1"/>
  <c r="AX292" i="1"/>
  <c r="AX242" i="1"/>
  <c r="AX146" i="1"/>
  <c r="AX222" i="1"/>
  <c r="AY222" i="1" s="1"/>
  <c r="AX221" i="1"/>
  <c r="AX59" i="1"/>
  <c r="AW615" i="1"/>
  <c r="AW538" i="1"/>
  <c r="AX538" i="1" s="1"/>
  <c r="AW265" i="1"/>
  <c r="AW605" i="1"/>
  <c r="AW573" i="1"/>
  <c r="AW628" i="1"/>
  <c r="AX578" i="1"/>
  <c r="AW513" i="1"/>
  <c r="AW549" i="1"/>
  <c r="AX549" i="1" s="1"/>
  <c r="AW535" i="1"/>
  <c r="AW540" i="1"/>
  <c r="AW466" i="1"/>
  <c r="AX466" i="1" s="1"/>
  <c r="AW434" i="1"/>
  <c r="AW369" i="1"/>
  <c r="AW435" i="1"/>
  <c r="AX462" i="1"/>
  <c r="AX338" i="1"/>
  <c r="AX445" i="1"/>
  <c r="AX302" i="1"/>
  <c r="AX457" i="1"/>
  <c r="AW184" i="1"/>
  <c r="AX184" i="1" s="1"/>
  <c r="AY72" i="1"/>
  <c r="AY68" i="1"/>
  <c r="AX76" i="1"/>
  <c r="AY76" i="1" s="1"/>
  <c r="AX53" i="1"/>
  <c r="AY53" i="1" s="1"/>
  <c r="AX175" i="1"/>
  <c r="AY32" i="1"/>
  <c r="AX230" i="1"/>
  <c r="AW565" i="1"/>
  <c r="AW431" i="1"/>
  <c r="AX431" i="1" s="1"/>
  <c r="AY25" i="1"/>
  <c r="AY684" i="1"/>
  <c r="AY652" i="1"/>
  <c r="AY658" i="1"/>
  <c r="AY688" i="1"/>
  <c r="AY672" i="1"/>
  <c r="AY640" i="1"/>
  <c r="AW600" i="1"/>
  <c r="AX600" i="1" s="1"/>
  <c r="AW568" i="1"/>
  <c r="AX568" i="1" s="1"/>
  <c r="AW622" i="1"/>
  <c r="AX622" i="1" s="1"/>
  <c r="AY607" i="1"/>
  <c r="AW614" i="1"/>
  <c r="AX614" i="1" s="1"/>
  <c r="AW494" i="1"/>
  <c r="AW533" i="1"/>
  <c r="AX533" i="1" s="1"/>
  <c r="AW534" i="1"/>
  <c r="AX534" i="1" s="1"/>
  <c r="AW539" i="1"/>
  <c r="AX551" i="1"/>
  <c r="AY518" i="1"/>
  <c r="AY473" i="1"/>
  <c r="AW491" i="1"/>
  <c r="AX491" i="1" s="1"/>
  <c r="AY542" i="1"/>
  <c r="AW433" i="1"/>
  <c r="AX433" i="1" s="1"/>
  <c r="AY437" i="1"/>
  <c r="AW454" i="1"/>
  <c r="AX454" i="1" s="1"/>
  <c r="AW371" i="1"/>
  <c r="AX371" i="1" s="1"/>
  <c r="AY478" i="1"/>
  <c r="AY360" i="1"/>
  <c r="AY418" i="1"/>
  <c r="AY343" i="1"/>
  <c r="AY298" i="1"/>
  <c r="AY368" i="1"/>
  <c r="AY30" i="1"/>
  <c r="AX71" i="1"/>
  <c r="AX115" i="1"/>
  <c r="AX131" i="1"/>
  <c r="AX125" i="1"/>
  <c r="AW442" i="1"/>
  <c r="AW367" i="1"/>
  <c r="AW354" i="1"/>
  <c r="AX354" i="1" s="1"/>
  <c r="AW348" i="1"/>
  <c r="AY412" i="1"/>
  <c r="AX358" i="1"/>
  <c r="AW339" i="1"/>
  <c r="AY406" i="1"/>
  <c r="AY378" i="1"/>
  <c r="AW362" i="1"/>
  <c r="AX362" i="1" s="1"/>
  <c r="AW263" i="1"/>
  <c r="AW268" i="1"/>
  <c r="AX268" i="1" s="1"/>
  <c r="AY357" i="1"/>
  <c r="AY335" i="1"/>
  <c r="AY280" i="1"/>
  <c r="AW251" i="1"/>
  <c r="AX251" i="1" s="1"/>
  <c r="AY420" i="1"/>
  <c r="AY322" i="1"/>
  <c r="AW295" i="1"/>
  <c r="AX295" i="1" s="1"/>
  <c r="AW269" i="1"/>
  <c r="AW271" i="1"/>
  <c r="AX282" i="1"/>
  <c r="AY273" i="1"/>
  <c r="AX392" i="1"/>
  <c r="AW160" i="1"/>
  <c r="AX160" i="1" s="1"/>
  <c r="AX380" i="1"/>
  <c r="AY372" i="1"/>
  <c r="AX661" i="1"/>
  <c r="AY232" i="1"/>
  <c r="AX224" i="1"/>
  <c r="AX216" i="1"/>
  <c r="AX208" i="1"/>
  <c r="AX200" i="1"/>
  <c r="AX174" i="1"/>
  <c r="AW114" i="1"/>
  <c r="AX114" i="1" s="1"/>
  <c r="AW168" i="1"/>
  <c r="AX168" i="1" s="1"/>
  <c r="AX446" i="1"/>
  <c r="AX366" i="1"/>
  <c r="AW192" i="1"/>
  <c r="AX192" i="1" s="1"/>
  <c r="AX214" i="1"/>
  <c r="AY172" i="1"/>
  <c r="AY138" i="1"/>
  <c r="AY130" i="1"/>
  <c r="AX645" i="1"/>
  <c r="AX225" i="1"/>
  <c r="AX209" i="1"/>
  <c r="AX193" i="1"/>
  <c r="AX179" i="1"/>
  <c r="AX147" i="1"/>
  <c r="AX129" i="1"/>
  <c r="AX89" i="1"/>
  <c r="AX73" i="1"/>
  <c r="AY62" i="1"/>
  <c r="AY54" i="1"/>
  <c r="AY46" i="1"/>
  <c r="AY38" i="1"/>
  <c r="AX99" i="1"/>
  <c r="AX83" i="1"/>
  <c r="AX67" i="1"/>
  <c r="AX211" i="1"/>
  <c r="AX139" i="1"/>
  <c r="AX85" i="1"/>
  <c r="AX29" i="1"/>
  <c r="AY234" i="1"/>
  <c r="AX215" i="1"/>
  <c r="AX199" i="1"/>
  <c r="AX183" i="1"/>
  <c r="AX169" i="1"/>
  <c r="AX161" i="1"/>
  <c r="AX151" i="1"/>
  <c r="AX135" i="1"/>
  <c r="AW537" i="1"/>
  <c r="AW492" i="1"/>
  <c r="AX492" i="1" s="1"/>
  <c r="AW522" i="1"/>
  <c r="AX522" i="1" s="1"/>
  <c r="AW471" i="1"/>
  <c r="AW464" i="1"/>
  <c r="AX464" i="1" s="1"/>
  <c r="AW425" i="1"/>
  <c r="AW409" i="1"/>
  <c r="AX409" i="1" s="1"/>
  <c r="AW389" i="1"/>
  <c r="AW477" i="1"/>
  <c r="AX477" i="1" s="1"/>
  <c r="AW391" i="1"/>
  <c r="AY359" i="1"/>
  <c r="AY416" i="1"/>
  <c r="AW346" i="1"/>
  <c r="AY350" i="1"/>
  <c r="AY250" i="1"/>
  <c r="AW279" i="1"/>
  <c r="AX279" i="1" s="1"/>
  <c r="AW256" i="1"/>
  <c r="AW255" i="1"/>
  <c r="AX255" i="1" s="1"/>
  <c r="AW104" i="1"/>
  <c r="AY376" i="1"/>
  <c r="AW106" i="1"/>
  <c r="AX106" i="1" s="1"/>
  <c r="AY106" i="1" s="1"/>
  <c r="AW170" i="1"/>
  <c r="AY103" i="1"/>
  <c r="AY96" i="1"/>
  <c r="AY80" i="1"/>
  <c r="AY64" i="1"/>
  <c r="AY74" i="1"/>
  <c r="AY94" i="1"/>
  <c r="AY78" i="1"/>
  <c r="AW469" i="1"/>
  <c r="AW387" i="1"/>
  <c r="AW349" i="1"/>
  <c r="AX349" i="1" s="1"/>
  <c r="AW334" i="1"/>
  <c r="AX334" i="1" s="1"/>
  <c r="AW252" i="1"/>
  <c r="AW253" i="1"/>
  <c r="AX253" i="1" s="1"/>
  <c r="AW233" i="1"/>
  <c r="AY281" i="1"/>
  <c r="AW124" i="1"/>
  <c r="AX124" i="1" s="1"/>
  <c r="AW150" i="1"/>
  <c r="AX150" i="1" s="1"/>
  <c r="AW154" i="1"/>
  <c r="AY156" i="1"/>
  <c r="AY6" i="1"/>
  <c r="AW381" i="1"/>
  <c r="AX381" i="1" s="1"/>
  <c r="AW463" i="1"/>
  <c r="AW440" i="1"/>
  <c r="AX440" i="1" s="1"/>
  <c r="AW383" i="1"/>
  <c r="AW351" i="1"/>
  <c r="AW330" i="1"/>
  <c r="AX330" i="1" s="1"/>
  <c r="AY428" i="1"/>
  <c r="AY382" i="1"/>
  <c r="AY374" i="1"/>
  <c r="AW326" i="1"/>
  <c r="AX326" i="1" s="1"/>
  <c r="AW356" i="1"/>
  <c r="AX356" i="1" s="1"/>
  <c r="AX313" i="1"/>
  <c r="AW248" i="1"/>
  <c r="AX248" i="1" s="1"/>
  <c r="AW290" i="1"/>
  <c r="AX290" i="1" s="1"/>
  <c r="AW249" i="1"/>
  <c r="AX249" i="1" s="1"/>
  <c r="AY455" i="1"/>
  <c r="AX314" i="1"/>
  <c r="AY314" i="1" s="1"/>
  <c r="AW270" i="1"/>
  <c r="AY404" i="1"/>
  <c r="AW311" i="1"/>
  <c r="AW239" i="1"/>
  <c r="AW229" i="1"/>
  <c r="AX275" i="1"/>
  <c r="AY275" i="1" s="1"/>
  <c r="AX665" i="1"/>
  <c r="AY287" i="1"/>
  <c r="AW116" i="1"/>
  <c r="AX194" i="1"/>
  <c r="AY194" i="1" s="1"/>
  <c r="AX262" i="1"/>
  <c r="AX220" i="1"/>
  <c r="AY220" i="1" s="1"/>
  <c r="AX212" i="1"/>
  <c r="AX204" i="1"/>
  <c r="AX196" i="1"/>
  <c r="AY681" i="1"/>
  <c r="AX637" i="1"/>
  <c r="AY637" i="1" s="1"/>
  <c r="AX388" i="1"/>
  <c r="AW120" i="1"/>
  <c r="AX120" i="1" s="1"/>
  <c r="AX246" i="1"/>
  <c r="AY210" i="1"/>
  <c r="AX198" i="1"/>
  <c r="AX148" i="1"/>
  <c r="AX689" i="1"/>
  <c r="AY689" i="1" s="1"/>
  <c r="AX186" i="1"/>
  <c r="AY186" i="1" s="1"/>
  <c r="AX217" i="1"/>
  <c r="AX201" i="1"/>
  <c r="AY201" i="1" s="1"/>
  <c r="AX185" i="1"/>
  <c r="AX163" i="1"/>
  <c r="AX105" i="1"/>
  <c r="AX155" i="1"/>
  <c r="AY155" i="1" s="1"/>
  <c r="AX107" i="1"/>
  <c r="AX13" i="1"/>
  <c r="AY13" i="1" s="1"/>
  <c r="AX223" i="1"/>
  <c r="AX207" i="1"/>
  <c r="AX191" i="1"/>
  <c r="AY191" i="1" s="1"/>
  <c r="AX177" i="1"/>
  <c r="AX167" i="1"/>
  <c r="AY167" i="1" s="1"/>
  <c r="AX153" i="1"/>
  <c r="AY153" i="1" s="1"/>
  <c r="AX145" i="1"/>
  <c r="AX127" i="1"/>
  <c r="AY127" i="1" s="1"/>
  <c r="AX119" i="1"/>
  <c r="AX111" i="1"/>
  <c r="AY111" i="1" s="1"/>
  <c r="AX93" i="1"/>
  <c r="AY93" i="1" s="1"/>
  <c r="AX77" i="1"/>
  <c r="AX39" i="1"/>
  <c r="AY39" i="1" s="1"/>
  <c r="AX31" i="1"/>
  <c r="AY31" i="1" s="1"/>
  <c r="AX23" i="1"/>
  <c r="AY219" i="1"/>
  <c r="AY171" i="1"/>
  <c r="AY26" i="1"/>
  <c r="AW603" i="1"/>
  <c r="AW496" i="1"/>
  <c r="AW472" i="1"/>
  <c r="AX472" i="1" s="1"/>
  <c r="AW516" i="1"/>
  <c r="AW483" i="1"/>
  <c r="AW447" i="1"/>
  <c r="AW419" i="1"/>
  <c r="AX419" i="1" s="1"/>
  <c r="AW403" i="1"/>
  <c r="AX403" i="1" s="1"/>
  <c r="AW377" i="1"/>
  <c r="AW451" i="1"/>
  <c r="AX451" i="1" s="1"/>
  <c r="AW439" i="1"/>
  <c r="AW379" i="1"/>
  <c r="AX379" i="1" s="1"/>
  <c r="AX662" i="1"/>
  <c r="AX646" i="1"/>
  <c r="AW459" i="1"/>
  <c r="AX459" i="1" s="1"/>
  <c r="AX430" i="1"/>
  <c r="AX398" i="1"/>
  <c r="AY361" i="1"/>
  <c r="AW364" i="1"/>
  <c r="AX364" i="1" s="1"/>
  <c r="AX342" i="1"/>
  <c r="AY332" i="1"/>
  <c r="AY461" i="1"/>
  <c r="AX400" i="1"/>
  <c r="AY347" i="1"/>
  <c r="AX337" i="1"/>
  <c r="AX329" i="1"/>
  <c r="AW247" i="1"/>
  <c r="AX247" i="1" s="1"/>
  <c r="AW289" i="1"/>
  <c r="AW243" i="1"/>
  <c r="AX243" i="1" s="1"/>
  <c r="AY340" i="1"/>
  <c r="AW267" i="1"/>
  <c r="AW307" i="1"/>
  <c r="AW285" i="1"/>
  <c r="AX285" i="1" s="1"/>
  <c r="AX327" i="1"/>
  <c r="AW291" i="1"/>
  <c r="AY257" i="1"/>
  <c r="AY236" i="1"/>
  <c r="AW190" i="1"/>
  <c r="AX190" i="1" s="1"/>
  <c r="AX259" i="1"/>
  <c r="AX237" i="1"/>
  <c r="AW112" i="1"/>
  <c r="AX218" i="1"/>
  <c r="AX58" i="1"/>
  <c r="AX50" i="1"/>
  <c r="AX42" i="1"/>
  <c r="AX34" i="1"/>
  <c r="AW500" i="1"/>
  <c r="AX500" i="1" s="1"/>
  <c r="AW507" i="1"/>
  <c r="AW474" i="1"/>
  <c r="AX474" i="1" s="1"/>
  <c r="AW482" i="1"/>
  <c r="AW432" i="1"/>
  <c r="AW417" i="1"/>
  <c r="AW401" i="1"/>
  <c r="AX401" i="1" s="1"/>
  <c r="AW460" i="1"/>
  <c r="AW373" i="1"/>
  <c r="AW450" i="1"/>
  <c r="AX450" i="1" s="1"/>
  <c r="AW456" i="1"/>
  <c r="AW375" i="1"/>
  <c r="AW444" i="1"/>
  <c r="AW365" i="1"/>
  <c r="AX365" i="1" s="1"/>
  <c r="AY320" i="1"/>
  <c r="AY301" i="1"/>
  <c r="AW278" i="1"/>
  <c r="AX278" i="1" s="1"/>
  <c r="AX266" i="1"/>
  <c r="AW245" i="1"/>
  <c r="AW235" i="1"/>
  <c r="AY260" i="1"/>
  <c r="AW303" i="1"/>
  <c r="AX303" i="1" s="1"/>
  <c r="AW108" i="1"/>
  <c r="AX108" i="1" s="1"/>
  <c r="AX126" i="1"/>
  <c r="AW122" i="1"/>
  <c r="AX122" i="1" s="1"/>
  <c r="AX57" i="1"/>
  <c r="AX49" i="1"/>
  <c r="AX203" i="1"/>
  <c r="AX123" i="1"/>
  <c r="AX41" i="1"/>
  <c r="AX17" i="1"/>
  <c r="AX213" i="1"/>
  <c r="AX197" i="1"/>
  <c r="AX181" i="1"/>
  <c r="AX173" i="1"/>
  <c r="AX159" i="1"/>
  <c r="AX149" i="1"/>
  <c r="AX141" i="1"/>
  <c r="AY141" i="1" s="1"/>
  <c r="AX97" i="1"/>
  <c r="AX81" i="1"/>
  <c r="AX65" i="1"/>
  <c r="AX75" i="1"/>
  <c r="AX227" i="1"/>
  <c r="AY84" i="1"/>
  <c r="AX5" i="1"/>
  <c r="AX178" i="1"/>
  <c r="AX117" i="1"/>
  <c r="AX95" i="1"/>
  <c r="AX79" i="1"/>
  <c r="AX63" i="1"/>
  <c r="AX55" i="1"/>
  <c r="AX47" i="1"/>
  <c r="AY100" i="1"/>
  <c r="AW355" i="1"/>
  <c r="AW231" i="1"/>
  <c r="AX231" i="1" s="1"/>
  <c r="AW254" i="1"/>
  <c r="AW299" i="1"/>
  <c r="AX299" i="1" s="1"/>
  <c r="AW272" i="1"/>
  <c r="AW274" i="1"/>
  <c r="AX274" i="1" s="1"/>
  <c r="AW176" i="1"/>
  <c r="AX176" i="1" s="1"/>
  <c r="AW244" i="1"/>
  <c r="AX244" i="1" s="1"/>
  <c r="AW182" i="1"/>
  <c r="AX182" i="1" s="1"/>
  <c r="AX162" i="1"/>
  <c r="S30" i="22"/>
  <c r="L30" i="23"/>
  <c r="V30" i="23"/>
  <c r="F30" i="23"/>
  <c r="Y16" i="26"/>
  <c r="W30" i="23"/>
  <c r="AG12" i="32"/>
  <c r="E7" i="37"/>
  <c r="H30" i="22"/>
  <c r="AG30" i="29"/>
  <c r="AM30" i="23"/>
  <c r="AG30" i="23"/>
  <c r="E69" i="22"/>
  <c r="AJ30" i="23"/>
  <c r="F30" i="22"/>
  <c r="AJ12" i="30"/>
  <c r="AG83" i="29"/>
  <c r="AN83" i="31"/>
  <c r="AF30" i="23"/>
  <c r="Z14" i="26"/>
  <c r="AI30" i="23"/>
  <c r="J30" i="23"/>
  <c r="N30" i="23"/>
  <c r="AM30" i="22"/>
  <c r="Y30" i="22"/>
  <c r="Y15" i="26"/>
  <c r="AB30" i="22"/>
  <c r="H30" i="23"/>
  <c r="AI30" i="22"/>
  <c r="J30" i="22"/>
  <c r="AI71" i="22"/>
  <c r="Q30" i="22"/>
  <c r="R30" i="22"/>
  <c r="AD30" i="22"/>
  <c r="AN30" i="31"/>
  <c r="AN12" i="37"/>
  <c r="AG30" i="22"/>
  <c r="G30" i="23"/>
  <c r="P30" i="23"/>
  <c r="R30" i="23"/>
  <c r="M30" i="22"/>
  <c r="S30" i="23"/>
  <c r="Y13" i="26"/>
  <c r="E30" i="31"/>
  <c r="Z16" i="26"/>
  <c r="V30" i="22"/>
  <c r="I30" i="22"/>
  <c r="AI8" i="37"/>
  <c r="AI30" i="31"/>
  <c r="P30" i="22"/>
  <c r="AB12" i="26"/>
  <c r="AJ69" i="23"/>
  <c r="AJ69" i="22"/>
  <c r="AH83" i="29"/>
  <c r="L30" i="22"/>
  <c r="AJ30" i="31"/>
  <c r="I83" i="22"/>
  <c r="AI71" i="23"/>
  <c r="Z13" i="26"/>
  <c r="AI83" i="31"/>
  <c r="W30" i="22"/>
  <c r="AF30" i="22"/>
  <c r="M30" i="23"/>
  <c r="AD7" i="26"/>
  <c r="I83" i="23"/>
  <c r="AH30" i="29"/>
  <c r="AD83" i="22"/>
  <c r="I30" i="23"/>
  <c r="E69" i="23"/>
  <c r="O30" i="23"/>
  <c r="Z30" i="22"/>
  <c r="O30" i="22"/>
  <c r="AJ30" i="22"/>
  <c r="AN30" i="37"/>
  <c r="AH7" i="32"/>
  <c r="K30" i="23"/>
  <c r="G30" i="22"/>
  <c r="Z30" i="23"/>
  <c r="Q30" i="23"/>
  <c r="K30" i="22"/>
  <c r="E7" i="30"/>
  <c r="AJ8" i="30"/>
  <c r="AB30" i="23"/>
  <c r="N30" i="22"/>
  <c r="D8" i="37" l="1"/>
  <c r="AI28" i="37"/>
  <c r="AN28" i="37"/>
  <c r="AN81" i="37" s="1"/>
  <c r="D12" i="37"/>
  <c r="E28" i="37"/>
  <c r="D7" i="37"/>
  <c r="AI85" i="31"/>
  <c r="AN85" i="31"/>
  <c r="CB666" i="1"/>
  <c r="AI81" i="31"/>
  <c r="AN81" i="31"/>
  <c r="CB5" i="1"/>
  <c r="CC5" i="1" s="1"/>
  <c r="AG28" i="32"/>
  <c r="D12" i="32"/>
  <c r="D7" i="32"/>
  <c r="AH28" i="32"/>
  <c r="AG81" i="29"/>
  <c r="D12" i="30"/>
  <c r="CB650" i="1"/>
  <c r="CB662" i="1"/>
  <c r="D8" i="30"/>
  <c r="AJ28" i="30"/>
  <c r="E28" i="30"/>
  <c r="D7" i="30"/>
  <c r="D30" i="29"/>
  <c r="AH85" i="29"/>
  <c r="D30" i="31"/>
  <c r="AG85" i="29"/>
  <c r="D83" i="29"/>
  <c r="D85" i="29" s="1"/>
  <c r="CB690" i="1"/>
  <c r="CB4" i="1"/>
  <c r="CC4" i="1" s="1"/>
  <c r="CD4" i="1" s="1"/>
  <c r="AX4" i="1"/>
  <c r="E81" i="31"/>
  <c r="D28" i="31"/>
  <c r="AX690" i="1"/>
  <c r="AJ81" i="31"/>
  <c r="D28" i="29"/>
  <c r="AH81" i="29"/>
  <c r="D42" i="26"/>
  <c r="CC120" i="1"/>
  <c r="CD120" i="1" s="1"/>
  <c r="CC30" i="1"/>
  <c r="D37" i="26"/>
  <c r="CC256" i="1"/>
  <c r="CD256" i="1" s="1"/>
  <c r="D16" i="26"/>
  <c r="Z28" i="26"/>
  <c r="D15" i="26"/>
  <c r="AB28" i="26"/>
  <c r="D12" i="26"/>
  <c r="D7" i="26"/>
  <c r="AD28" i="26"/>
  <c r="Y28" i="26"/>
  <c r="D13" i="26"/>
  <c r="D14" i="26"/>
  <c r="CB511" i="1"/>
  <c r="CB569" i="1"/>
  <c r="CB568" i="1"/>
  <c r="CB637" i="1"/>
  <c r="CB571" i="1"/>
  <c r="CC571" i="1" s="1"/>
  <c r="CB646" i="1"/>
  <c r="D54" i="26"/>
  <c r="CC631" i="1"/>
  <c r="CB509" i="1"/>
  <c r="CB595" i="1"/>
  <c r="D42" i="27"/>
  <c r="AD85" i="22"/>
  <c r="AX509" i="1"/>
  <c r="D42" i="22"/>
  <c r="D37" i="22"/>
  <c r="I85" i="23"/>
  <c r="I85" i="22"/>
  <c r="O81" i="23"/>
  <c r="O81" i="22"/>
  <c r="R81" i="23"/>
  <c r="R81" i="22"/>
  <c r="N81" i="23"/>
  <c r="N81" i="22"/>
  <c r="K81" i="23"/>
  <c r="K81" i="22"/>
  <c r="AI73" i="23"/>
  <c r="AI81" i="23" s="1"/>
  <c r="AI73" i="22"/>
  <c r="AI81" i="22" s="1"/>
  <c r="D69" i="23"/>
  <c r="D69" i="22"/>
  <c r="AJ73" i="23"/>
  <c r="AJ81" i="23" s="1"/>
  <c r="AJ73" i="22"/>
  <c r="AJ81" i="22" s="1"/>
  <c r="M81" i="23"/>
  <c r="M81" i="22"/>
  <c r="P81" i="23"/>
  <c r="P81" i="22"/>
  <c r="L81" i="23"/>
  <c r="L81" i="22"/>
  <c r="AX384" i="1"/>
  <c r="H81" i="22"/>
  <c r="Q81" i="22"/>
  <c r="AX657" i="1"/>
  <c r="AX669" i="1"/>
  <c r="G81" i="22"/>
  <c r="I81" i="22"/>
  <c r="Q81" i="23"/>
  <c r="G81" i="23"/>
  <c r="F81" i="23"/>
  <c r="AX596" i="1"/>
  <c r="AX90" i="1"/>
  <c r="AX673" i="1"/>
  <c r="AY673" i="1" s="1"/>
  <c r="D37" i="23"/>
  <c r="I81" i="23"/>
  <c r="J81" i="22"/>
  <c r="S81" i="23"/>
  <c r="F81" i="22"/>
  <c r="H81" i="23"/>
  <c r="D54" i="22"/>
  <c r="AF81" i="22"/>
  <c r="W81" i="22"/>
  <c r="AX506" i="1"/>
  <c r="AX691" i="1"/>
  <c r="J81" i="23"/>
  <c r="V81" i="22"/>
  <c r="AF81" i="23"/>
  <c r="D28" i="22"/>
  <c r="AM81" i="22"/>
  <c r="AX493" i="1"/>
  <c r="AX649" i="1"/>
  <c r="S81" i="22"/>
  <c r="V81" i="23"/>
  <c r="D54" i="23"/>
  <c r="D28" i="23"/>
  <c r="W81" i="23"/>
  <c r="AM81" i="23"/>
  <c r="D42" i="23"/>
  <c r="CC299" i="1"/>
  <c r="CD300" i="1"/>
  <c r="CD268" i="1"/>
  <c r="CD47" i="1"/>
  <c r="CC261" i="1"/>
  <c r="CD20" i="1"/>
  <c r="AY693" i="1"/>
  <c r="CD392" i="1"/>
  <c r="AY476" i="1"/>
  <c r="CC283" i="1"/>
  <c r="CC37" i="1"/>
  <c r="CC55" i="1"/>
  <c r="CD286" i="1"/>
  <c r="CD584" i="1"/>
  <c r="CD49" i="1"/>
  <c r="CD258" i="1"/>
  <c r="CD402" i="1"/>
  <c r="CD183" i="1"/>
  <c r="AY678" i="1"/>
  <c r="CD546" i="1"/>
  <c r="CC361" i="1"/>
  <c r="CD347" i="1"/>
  <c r="CD114" i="1"/>
  <c r="CC44" i="1"/>
  <c r="CC271" i="1"/>
  <c r="CC357" i="1"/>
  <c r="CD165" i="1"/>
  <c r="CD567" i="1"/>
  <c r="CD209" i="1"/>
  <c r="CC93" i="1"/>
  <c r="CC46" i="1"/>
  <c r="CC94" i="1"/>
  <c r="CD94" i="1" s="1"/>
  <c r="CC251" i="1"/>
  <c r="CD251" i="1" s="1"/>
  <c r="CD302" i="1"/>
  <c r="CD217" i="1"/>
  <c r="CD654" i="1"/>
  <c r="CD405" i="1"/>
  <c r="CC316" i="1"/>
  <c r="CC279" i="1"/>
  <c r="CC400" i="1"/>
  <c r="CD400" i="1" s="1"/>
  <c r="CD301" i="1"/>
  <c r="CD600" i="1"/>
  <c r="CC126" i="1"/>
  <c r="CD126" i="1" s="1"/>
  <c r="CC197" i="1"/>
  <c r="CD340" i="1"/>
  <c r="CD297" i="1"/>
  <c r="CC420" i="1"/>
  <c r="CD420" i="1" s="1"/>
  <c r="CC653" i="1"/>
  <c r="CD653" i="1" s="1"/>
  <c r="CC22" i="1"/>
  <c r="CD110" i="1"/>
  <c r="CC470" i="1"/>
  <c r="CD222" i="1"/>
  <c r="CD66" i="1"/>
  <c r="CC202" i="1"/>
  <c r="CC572" i="1"/>
  <c r="CD572" i="1" s="1"/>
  <c r="CD518" i="1"/>
  <c r="CC394" i="1"/>
  <c r="CD314" i="1"/>
  <c r="CC241" i="1"/>
  <c r="CC194" i="1"/>
  <c r="CD194" i="1" s="1"/>
  <c r="CC215" i="1"/>
  <c r="CC514" i="1"/>
  <c r="CC303" i="1"/>
  <c r="CC558" i="1"/>
  <c r="CD343" i="1"/>
  <c r="CC177" i="1"/>
  <c r="CD177" i="1" s="1"/>
  <c r="CC240" i="1"/>
  <c r="CD240" i="1" s="1"/>
  <c r="CD123" i="1"/>
  <c r="DF147" i="1"/>
  <c r="DF97" i="1"/>
  <c r="DF102" i="1"/>
  <c r="DF149" i="1"/>
  <c r="DF125" i="1"/>
  <c r="DF618" i="1"/>
  <c r="DF280" i="1"/>
  <c r="DG280" i="1" s="1"/>
  <c r="DF267" i="1"/>
  <c r="DF216" i="1"/>
  <c r="DF370" i="1"/>
  <c r="DF619" i="1"/>
  <c r="DF313" i="1"/>
  <c r="DF227" i="1"/>
  <c r="DG227" i="1" s="1"/>
  <c r="DH227" i="1" s="1"/>
  <c r="DF395" i="1"/>
  <c r="DG395" i="1" s="1"/>
  <c r="DH395" i="1" s="1"/>
  <c r="DF419" i="1"/>
  <c r="DG419" i="1" s="1"/>
  <c r="DH419" i="1" s="1"/>
  <c r="DF497" i="1"/>
  <c r="DG497" i="1" s="1"/>
  <c r="DF551" i="1"/>
  <c r="DG551" i="1" s="1"/>
  <c r="DH551" i="1" s="1"/>
  <c r="DF315" i="1"/>
  <c r="DF254" i="1"/>
  <c r="DG254" i="1" s="1"/>
  <c r="DH254" i="1" s="1"/>
  <c r="DI254" i="1" s="1"/>
  <c r="DF293" i="1"/>
  <c r="DF107" i="1"/>
  <c r="DF115" i="1"/>
  <c r="DF155" i="1"/>
  <c r="DF620" i="1"/>
  <c r="DF288" i="1"/>
  <c r="DF371" i="1"/>
  <c r="DF274" i="1"/>
  <c r="DF608" i="1"/>
  <c r="DF387" i="1"/>
  <c r="DG387" i="1" s="1"/>
  <c r="DH387" i="1" s="1"/>
  <c r="DI387" i="1" s="1"/>
  <c r="DF223" i="1"/>
  <c r="DG223" i="1" s="1"/>
  <c r="DH223" i="1" s="1"/>
  <c r="DF403" i="1"/>
  <c r="DG403" i="1" s="1"/>
  <c r="DH403" i="1" s="1"/>
  <c r="DF471" i="1"/>
  <c r="DF472" i="1"/>
  <c r="DG472" i="1" s="1"/>
  <c r="DF570" i="1"/>
  <c r="DF597" i="1"/>
  <c r="DF694" i="1"/>
  <c r="DF100" i="1"/>
  <c r="DF218" i="1"/>
  <c r="DG218" i="1" s="1"/>
  <c r="DH218" i="1" s="1"/>
  <c r="DF416" i="1"/>
  <c r="DG416" i="1" s="1"/>
  <c r="DH416" i="1" s="1"/>
  <c r="DF389" i="1"/>
  <c r="DF160" i="1"/>
  <c r="DG160" i="1" s="1"/>
  <c r="DH160" i="1" s="1"/>
  <c r="DI160" i="1" s="1"/>
  <c r="DF109" i="1"/>
  <c r="DF122" i="1"/>
  <c r="DF145" i="1"/>
  <c r="DF345" i="1"/>
  <c r="DF282" i="1"/>
  <c r="DF376" i="1"/>
  <c r="DF458" i="1"/>
  <c r="DF231" i="1"/>
  <c r="DG231" i="1" s="1"/>
  <c r="DF473" i="1"/>
  <c r="DG473" i="1" s="1"/>
  <c r="DH473" i="1" s="1"/>
  <c r="DF474" i="1"/>
  <c r="DG474" i="1" s="1"/>
  <c r="DH474" i="1" s="1"/>
  <c r="DF614" i="1"/>
  <c r="DG614" i="1" s="1"/>
  <c r="DH614" i="1" s="1"/>
  <c r="DF113" i="1"/>
  <c r="DF157" i="1"/>
  <c r="DF153" i="1"/>
  <c r="DF91" i="1"/>
  <c r="DF348" i="1"/>
  <c r="DF544" i="1"/>
  <c r="DF290" i="1"/>
  <c r="DF496" i="1"/>
  <c r="DF225" i="1"/>
  <c r="DF317" i="1"/>
  <c r="DG317" i="1" s="1"/>
  <c r="DF401" i="1"/>
  <c r="DG401" i="1" s="1"/>
  <c r="DH401" i="1" s="1"/>
  <c r="DF398" i="1"/>
  <c r="DF475" i="1"/>
  <c r="DG475" i="1" s="1"/>
  <c r="DF613" i="1"/>
  <c r="DG613" i="1" s="1"/>
  <c r="DH613" i="1" s="1"/>
  <c r="DF372" i="1"/>
  <c r="DF391" i="1"/>
  <c r="DG391" i="1" s="1"/>
  <c r="DH391" i="1" s="1"/>
  <c r="DF128" i="1"/>
  <c r="DF119" i="1"/>
  <c r="DF95" i="1"/>
  <c r="DF151" i="1"/>
  <c r="DF351" i="1"/>
  <c r="DF552" i="1"/>
  <c r="DF298" i="1"/>
  <c r="DF623" i="1"/>
  <c r="DF249" i="1"/>
  <c r="DF456" i="1"/>
  <c r="DF136" i="1"/>
  <c r="DG136" i="1" s="1"/>
  <c r="DH136" i="1" s="1"/>
  <c r="DF319" i="1"/>
  <c r="DG319" i="1" s="1"/>
  <c r="DH319" i="1" s="1"/>
  <c r="DF407" i="1"/>
  <c r="DG407" i="1" s="1"/>
  <c r="DH407" i="1" s="1"/>
  <c r="DF495" i="1"/>
  <c r="DG495" i="1" s="1"/>
  <c r="DF479" i="1"/>
  <c r="DG479" i="1" s="1"/>
  <c r="DH479" i="1" s="1"/>
  <c r="DF542" i="1"/>
  <c r="DF221" i="1"/>
  <c r="DG221" i="1" s="1"/>
  <c r="DH221" i="1" s="1"/>
  <c r="DF543" i="1"/>
  <c r="DG543" i="1" s="1"/>
  <c r="DF117" i="1"/>
  <c r="DF143" i="1"/>
  <c r="DF104" i="1"/>
  <c r="DF270" i="1"/>
  <c r="DF236" i="1"/>
  <c r="DF380" i="1"/>
  <c r="DF353" i="1"/>
  <c r="DF277" i="1"/>
  <c r="DF598" i="1"/>
  <c r="DF133" i="1"/>
  <c r="DG133" i="1" s="1"/>
  <c r="DH133" i="1" s="1"/>
  <c r="DF322" i="1"/>
  <c r="DG322" i="1" s="1"/>
  <c r="DF410" i="1"/>
  <c r="DG410" i="1" s="1"/>
  <c r="DF494" i="1"/>
  <c r="DF481" i="1"/>
  <c r="DG481" i="1" s="1"/>
  <c r="DH481" i="1" s="1"/>
  <c r="DF482" i="1"/>
  <c r="DG482" i="1" s="1"/>
  <c r="DF550" i="1"/>
  <c r="DG550" i="1" s="1"/>
  <c r="DH550" i="1" s="1"/>
  <c r="DF622" i="1"/>
  <c r="DF307" i="1"/>
  <c r="DF111" i="1"/>
  <c r="DF337" i="1"/>
  <c r="DF246" i="1"/>
  <c r="DF383" i="1"/>
  <c r="DF617" i="1"/>
  <c r="DF385" i="1"/>
  <c r="DF285" i="1"/>
  <c r="DF213" i="1"/>
  <c r="DG213" i="1" s="1"/>
  <c r="DF329" i="1"/>
  <c r="DG329" i="1" s="1"/>
  <c r="DH329" i="1" s="1"/>
  <c r="DF413" i="1"/>
  <c r="DG413" i="1" s="1"/>
  <c r="DH413" i="1" s="1"/>
  <c r="DF457" i="1"/>
  <c r="DG457" i="1" s="1"/>
  <c r="DF483" i="1"/>
  <c r="DG483" i="1" s="1"/>
  <c r="DF604" i="1"/>
  <c r="DF696" i="1"/>
  <c r="DG696" i="1" s="1"/>
  <c r="CC29" i="1"/>
  <c r="CC534" i="1"/>
  <c r="CD534" i="1" s="1"/>
  <c r="CD211" i="1"/>
  <c r="CC539" i="1"/>
  <c r="CD517" i="1"/>
  <c r="CD233" i="1"/>
  <c r="AY596" i="1"/>
  <c r="CC510" i="1"/>
  <c r="CC235" i="1"/>
  <c r="CD235" i="1" s="1"/>
  <c r="CD602" i="1"/>
  <c r="CC312" i="1"/>
  <c r="CD99" i="1"/>
  <c r="CC185" i="1"/>
  <c r="CD185" i="1" s="1"/>
  <c r="CC38" i="1"/>
  <c r="CD38" i="1" s="1"/>
  <c r="CC335" i="1"/>
  <c r="CC588" i="1"/>
  <c r="CD508" i="1"/>
  <c r="CC63" i="1"/>
  <c r="CD63" i="1" s="1"/>
  <c r="CD284" i="1"/>
  <c r="CD513" i="1"/>
  <c r="CC609" i="1"/>
  <c r="CD609" i="1" s="1"/>
  <c r="CD524" i="1"/>
  <c r="CD423" i="1"/>
  <c r="CD536" i="1"/>
  <c r="CD487" i="1"/>
  <c r="CD521" i="1"/>
  <c r="CC686" i="1"/>
  <c r="CD686" i="1" s="1"/>
  <c r="CD449" i="1"/>
  <c r="CC23" i="1"/>
  <c r="CC480" i="1"/>
  <c r="CD480" i="1" s="1"/>
  <c r="CD9" i="1"/>
  <c r="CD605" i="1"/>
  <c r="CC461" i="1"/>
  <c r="CD461" i="1" s="1"/>
  <c r="DF87" i="1"/>
  <c r="DF634" i="1"/>
  <c r="DF565" i="1"/>
  <c r="DF647" i="1"/>
  <c r="DF501" i="1"/>
  <c r="DG501" i="1" s="1"/>
  <c r="DH501" i="1" s="1"/>
  <c r="DF485" i="1"/>
  <c r="DF559" i="1"/>
  <c r="DG559" i="1" s="1"/>
  <c r="DH559" i="1" s="1"/>
  <c r="DF585" i="1"/>
  <c r="DG585" i="1" s="1"/>
  <c r="DH585" i="1" s="1"/>
  <c r="DF630" i="1"/>
  <c r="DF88" i="1"/>
  <c r="DF85" i="1"/>
  <c r="DF692" i="1"/>
  <c r="DF556" i="1"/>
  <c r="DF669" i="1"/>
  <c r="DF431" i="1"/>
  <c r="DF503" i="1"/>
  <c r="DF657" i="1"/>
  <c r="DF430" i="1"/>
  <c r="DG430" i="1" s="1"/>
  <c r="DH430" i="1" s="1"/>
  <c r="DF562" i="1"/>
  <c r="DG562" i="1" s="1"/>
  <c r="DH562" i="1" s="1"/>
  <c r="DF555" i="1"/>
  <c r="DG555" i="1" s="1"/>
  <c r="DH555" i="1" s="1"/>
  <c r="DF599" i="1"/>
  <c r="DF505" i="1"/>
  <c r="DF60" i="1"/>
  <c r="DF73" i="1"/>
  <c r="DF80" i="1"/>
  <c r="DF86" i="1"/>
  <c r="DF643" i="1"/>
  <c r="DF695" i="1"/>
  <c r="DF504" i="1"/>
  <c r="DF590" i="1"/>
  <c r="DF661" i="1"/>
  <c r="DF489" i="1"/>
  <c r="DG489" i="1" s="1"/>
  <c r="DH489" i="1" s="1"/>
  <c r="DF65" i="1"/>
  <c r="DF8" i="1"/>
  <c r="DF74" i="1"/>
  <c r="DF437" i="1"/>
  <c r="DF564" i="1"/>
  <c r="DF601" i="1"/>
  <c r="DF490" i="1"/>
  <c r="DG490" i="1" s="1"/>
  <c r="DF486" i="1"/>
  <c r="DG486" i="1" s="1"/>
  <c r="DF575" i="1"/>
  <c r="DF632" i="1"/>
  <c r="DG632" i="1" s="1"/>
  <c r="DH632" i="1" s="1"/>
  <c r="DF641" i="1"/>
  <c r="DF82" i="1"/>
  <c r="DF62" i="1"/>
  <c r="DF89" i="1"/>
  <c r="DF75" i="1"/>
  <c r="DF445" i="1"/>
  <c r="DG445" i="1" s="1"/>
  <c r="DH445" i="1" s="1"/>
  <c r="DF576" i="1"/>
  <c r="DF592" i="1"/>
  <c r="DF644" i="1"/>
  <c r="DF421" i="1"/>
  <c r="DF499" i="1"/>
  <c r="DF591" i="1"/>
  <c r="DG591" i="1" s="1"/>
  <c r="DH591" i="1" s="1"/>
  <c r="DF83" i="1"/>
  <c r="DF76" i="1"/>
  <c r="DF611" i="1"/>
  <c r="DF580" i="1"/>
  <c r="DF610" i="1"/>
  <c r="DG610" i="1" s="1"/>
  <c r="DH610" i="1" s="1"/>
  <c r="DF424" i="1"/>
  <c r="DF466" i="1"/>
  <c r="DG466" i="1" s="1"/>
  <c r="DF589" i="1"/>
  <c r="DF454" i="1"/>
  <c r="DF77" i="1"/>
  <c r="DF84" i="1"/>
  <c r="DF436" i="1"/>
  <c r="DF629" i="1"/>
  <c r="DF671" i="1"/>
  <c r="DF425" i="1"/>
  <c r="DG425" i="1" s="1"/>
  <c r="DF78" i="1"/>
  <c r="DF635" i="1"/>
  <c r="DF631" i="1"/>
  <c r="DF683" i="1"/>
  <c r="DF663" i="1"/>
  <c r="DF640" i="1"/>
  <c r="DF554" i="1"/>
  <c r="DG554" i="1" s="1"/>
  <c r="DH554" i="1" s="1"/>
  <c r="DF547" i="1"/>
  <c r="CC568" i="1"/>
  <c r="CD189" i="1"/>
  <c r="CC358" i="1"/>
  <c r="CD358" i="1" s="1"/>
  <c r="CD606" i="1"/>
  <c r="CD324" i="1"/>
  <c r="CC242" i="1"/>
  <c r="CD242" i="1" s="1"/>
  <c r="EK10" i="1"/>
  <c r="EK541" i="1"/>
  <c r="EK593" i="1"/>
  <c r="EK526" i="1"/>
  <c r="EL526" i="1" s="1"/>
  <c r="EM526" i="1" s="1"/>
  <c r="EK674" i="1"/>
  <c r="EK668" i="1"/>
  <c r="EL668" i="1" s="1"/>
  <c r="EM668" i="1" s="1"/>
  <c r="EN668" i="1" s="1"/>
  <c r="EK549" i="1"/>
  <c r="EK426" i="1"/>
  <c r="EK667" i="1"/>
  <c r="EK538" i="1"/>
  <c r="EL538" i="1" s="1"/>
  <c r="EM538" i="1" s="1"/>
  <c r="EK672" i="1"/>
  <c r="EK606" i="1"/>
  <c r="EK560" i="1"/>
  <c r="EK56" i="1"/>
  <c r="EK427" i="1"/>
  <c r="EK522" i="1"/>
  <c r="EK645" i="1"/>
  <c r="EL645" i="1" s="1"/>
  <c r="EK677" i="1"/>
  <c r="EL677" i="1" s="1"/>
  <c r="EK467" i="1"/>
  <c r="EK58" i="1"/>
  <c r="EK432" i="1"/>
  <c r="EK639" i="1"/>
  <c r="EK660" i="1"/>
  <c r="EK439" i="1"/>
  <c r="EK633" i="1"/>
  <c r="EK493" i="1"/>
  <c r="EK491" i="1"/>
  <c r="EK455" i="1"/>
  <c r="EL455" i="1" s="1"/>
  <c r="EK670" i="1"/>
  <c r="EK665" i="1"/>
  <c r="EK625" i="1"/>
  <c r="EL625" i="1" s="1"/>
  <c r="EM625" i="1" s="1"/>
  <c r="EN625" i="1" s="1"/>
  <c r="EK533" i="1"/>
  <c r="EK675" i="1"/>
  <c r="EL675" i="1" s="1"/>
  <c r="EK676" i="1"/>
  <c r="EL676" i="1" s="1"/>
  <c r="EM676" i="1" s="1"/>
  <c r="EK525" i="1"/>
  <c r="EK9" i="1"/>
  <c r="EK476" i="1"/>
  <c r="EK566" i="1"/>
  <c r="EK636" i="1"/>
  <c r="EL636" i="1" s="1"/>
  <c r="EM636" i="1" s="1"/>
  <c r="EN636" i="1" s="1"/>
  <c r="EK563" i="1"/>
  <c r="EK487" i="1"/>
  <c r="EK438" i="1"/>
  <c r="EL438" i="1" s="1"/>
  <c r="EM438" i="1" s="1"/>
  <c r="EK648" i="1"/>
  <c r="EK693" i="1"/>
  <c r="EK57" i="1"/>
  <c r="EK11" i="1"/>
  <c r="EK433" i="1"/>
  <c r="EK478" i="1"/>
  <c r="EL478" i="1" s="1"/>
  <c r="EK446" i="1"/>
  <c r="EL446" i="1" s="1"/>
  <c r="EK664" i="1"/>
  <c r="EK642" i="1"/>
  <c r="CC276" i="1"/>
  <c r="CD253" i="1"/>
  <c r="CD523" i="1"/>
  <c r="CD244" i="1"/>
  <c r="CC132" i="1"/>
  <c r="CD132" i="1" s="1"/>
  <c r="CD367" i="1"/>
  <c r="CD325" i="1"/>
  <c r="CD581" i="1"/>
  <c r="CD374" i="1"/>
  <c r="CC219" i="1"/>
  <c r="CD219" i="1" s="1"/>
  <c r="AY659" i="1"/>
  <c r="CD230" i="1"/>
  <c r="CC586" i="1"/>
  <c r="CD586" i="1" s="1"/>
  <c r="CC364" i="1"/>
  <c r="CD364" i="1" s="1"/>
  <c r="AY694" i="1"/>
  <c r="CC103" i="1"/>
  <c r="CD103" i="1" s="1"/>
  <c r="CD245" i="1"/>
  <c r="CC607" i="1"/>
  <c r="CD607" i="1" s="1"/>
  <c r="CC334" i="1"/>
  <c r="CC579" i="1"/>
  <c r="CD579" i="1" s="1"/>
  <c r="CC308" i="1"/>
  <c r="CD308" i="1" s="1"/>
  <c r="AY580" i="1"/>
  <c r="CD460" i="1"/>
  <c r="CC535" i="1"/>
  <c r="CD535" i="1" s="1"/>
  <c r="CD250" i="1"/>
  <c r="CD377" i="1"/>
  <c r="CC52" i="1"/>
  <c r="CD52" i="1" s="1"/>
  <c r="CC519" i="1"/>
  <c r="CD519" i="1" s="1"/>
  <c r="CC210" i="1"/>
  <c r="CD210" i="1" s="1"/>
  <c r="CD363" i="1"/>
  <c r="CC255" i="1"/>
  <c r="CD255" i="1" s="1"/>
  <c r="CC528" i="1"/>
  <c r="CD378" i="1"/>
  <c r="CC511" i="1"/>
  <c r="CD321" i="1"/>
  <c r="CD98" i="1"/>
  <c r="CC50" i="1"/>
  <c r="CD50" i="1" s="1"/>
  <c r="CD338" i="1"/>
  <c r="CC616" i="1"/>
  <c r="CD616" i="1" s="1"/>
  <c r="CD352" i="1"/>
  <c r="CC462" i="1"/>
  <c r="CD462" i="1" s="1"/>
  <c r="CD229" i="1"/>
  <c r="CC181" i="1"/>
  <c r="CD181" i="1" s="1"/>
  <c r="CC198" i="1"/>
  <c r="CD198" i="1" s="1"/>
  <c r="CD187" i="1"/>
  <c r="CD320" i="1"/>
  <c r="CD356" i="1"/>
  <c r="CC680" i="1"/>
  <c r="CD129" i="1"/>
  <c r="CC577" i="1"/>
  <c r="CD577" i="1" s="1"/>
  <c r="CD124" i="1"/>
  <c r="CC238" i="1"/>
  <c r="CD238" i="1" s="1"/>
  <c r="CC161" i="1"/>
  <c r="CD463" i="1"/>
  <c r="CD81" i="1"/>
  <c r="CC39" i="1"/>
  <c r="CD39" i="1" s="1"/>
  <c r="CD108" i="1"/>
  <c r="CC362" i="1"/>
  <c r="CC260" i="1"/>
  <c r="CC64" i="1"/>
  <c r="CC247" i="1"/>
  <c r="CD375" i="1"/>
  <c r="CC287" i="1"/>
  <c r="CD287" i="1" s="1"/>
  <c r="CD382" i="1"/>
  <c r="CD365" i="1"/>
  <c r="CD31" i="1"/>
  <c r="CC72" i="1"/>
  <c r="CD72" i="1" s="1"/>
  <c r="CD310" i="1"/>
  <c r="CD32" i="1"/>
  <c r="CD386" i="1"/>
  <c r="CC67" i="1"/>
  <c r="CD67" i="1" s="1"/>
  <c r="CC201" i="1"/>
  <c r="CD201" i="1" s="1"/>
  <c r="CD342" i="1"/>
  <c r="CD214" i="1"/>
  <c r="CD397" i="1"/>
  <c r="CD571" i="1"/>
  <c r="CD435" i="1"/>
  <c r="CD540" i="1"/>
  <c r="CC548" i="1"/>
  <c r="CD548" i="1" s="1"/>
  <c r="CC379" i="1"/>
  <c r="CD379" i="1" s="1"/>
  <c r="CD418" i="1"/>
  <c r="CC45" i="1"/>
  <c r="CD339" i="1"/>
  <c r="CD582" i="1"/>
  <c r="CC179" i="1"/>
  <c r="CD179" i="1" s="1"/>
  <c r="CD655" i="1"/>
  <c r="CD168" i="1"/>
  <c r="CC35" i="1"/>
  <c r="CC417" i="1"/>
  <c r="CD199" i="1"/>
  <c r="CC332" i="1"/>
  <c r="CD332" i="1" s="1"/>
  <c r="CD36" i="1"/>
  <c r="CC341" i="1"/>
  <c r="CD341" i="1" s="1"/>
  <c r="CD344" i="1"/>
  <c r="CD399" i="1"/>
  <c r="AY674" i="1"/>
  <c r="CD92" i="1"/>
  <c r="CC152" i="1"/>
  <c r="CD152" i="1" s="1"/>
  <c r="CC327" i="1"/>
  <c r="CD327" i="1" s="1"/>
  <c r="CC468" i="1"/>
  <c r="CD468" i="1" s="1"/>
  <c r="CC27" i="1"/>
  <c r="CD27" i="1" s="1"/>
  <c r="CC336" i="1"/>
  <c r="CD336" i="1" s="1"/>
  <c r="CC169" i="1"/>
  <c r="CD169" i="1" s="1"/>
  <c r="CD520" i="1"/>
  <c r="CC207" i="1"/>
  <c r="CC612" i="1"/>
  <c r="CD612" i="1" s="1"/>
  <c r="CC355" i="1"/>
  <c r="CC273" i="1"/>
  <c r="CD273" i="1" s="1"/>
  <c r="AY60" i="1"/>
  <c r="CD331" i="1"/>
  <c r="CC243" i="1"/>
  <c r="CD243" i="1" s="1"/>
  <c r="CC106" i="1"/>
  <c r="CC281" i="1"/>
  <c r="CD281" i="1" s="1"/>
  <c r="CC366" i="1"/>
  <c r="CD366" i="1" s="1"/>
  <c r="CC59" i="1"/>
  <c r="CC53" i="1"/>
  <c r="CD53" i="1" s="1"/>
  <c r="CC265" i="1"/>
  <c r="CD265" i="1" s="1"/>
  <c r="CD330" i="1"/>
  <c r="CC561" i="1"/>
  <c r="CD447" i="1"/>
  <c r="CC262" i="1"/>
  <c r="CC174" i="1"/>
  <c r="CD174" i="1" s="1"/>
  <c r="CC624" i="1"/>
  <c r="CD624" i="1" s="1"/>
  <c r="CD326" i="1"/>
  <c r="CC206" i="1"/>
  <c r="CD206" i="1" s="1"/>
  <c r="CC574" i="1"/>
  <c r="CD574" i="1" s="1"/>
  <c r="CC515" i="1"/>
  <c r="CD515" i="1" s="1"/>
  <c r="CC527" i="1"/>
  <c r="CC79" i="1"/>
  <c r="CD79" i="1" s="1"/>
  <c r="CC451" i="1"/>
  <c r="CD451" i="1" s="1"/>
  <c r="CC158" i="1"/>
  <c r="CD158" i="1" s="1"/>
  <c r="CD578" i="1"/>
  <c r="CD26" i="1"/>
  <c r="CD264" i="1"/>
  <c r="CD68" i="1"/>
  <c r="CC553" i="1"/>
  <c r="CC428" i="1"/>
  <c r="CD428" i="1" s="1"/>
  <c r="AY493" i="1"/>
  <c r="CD11" i="1"/>
  <c r="AY370" i="1"/>
  <c r="CD48" i="1"/>
  <c r="CD594" i="1"/>
  <c r="CC294" i="1"/>
  <c r="CD294" i="1" s="1"/>
  <c r="CD113" i="1"/>
  <c r="CC61" i="1"/>
  <c r="CD61" i="1" s="1"/>
  <c r="CD96" i="1"/>
  <c r="CC257" i="1"/>
  <c r="CD257" i="1" s="1"/>
  <c r="CC354" i="1"/>
  <c r="CC650" i="1"/>
  <c r="CC21" i="1"/>
  <c r="CD21" i="1" s="1"/>
  <c r="CC190" i="1"/>
  <c r="CD190" i="1" s="1"/>
  <c r="CD465" i="1"/>
  <c r="CC415" i="1"/>
  <c r="CD24" i="1"/>
  <c r="CD118" i="1"/>
  <c r="AY670" i="1"/>
  <c r="AY113" i="1"/>
  <c r="CD17" i="1"/>
  <c r="CC269" i="1"/>
  <c r="CD269" i="1" s="1"/>
  <c r="CC70" i="1"/>
  <c r="CD70" i="1" s="1"/>
  <c r="CD54" i="1"/>
  <c r="CC191" i="1"/>
  <c r="CD191" i="1" s="1"/>
  <c r="CC464" i="1"/>
  <c r="CD464" i="1" s="1"/>
  <c r="CD404" i="1"/>
  <c r="CC502" i="1"/>
  <c r="CD502" i="1" s="1"/>
  <c r="CC350" i="1"/>
  <c r="CD350" i="1" s="1"/>
  <c r="CC166" i="1"/>
  <c r="CD166" i="1" s="1"/>
  <c r="DI606" i="1"/>
  <c r="CC150" i="1"/>
  <c r="CD150" i="1" s="1"/>
  <c r="AY19" i="1"/>
  <c r="DI660" i="1"/>
  <c r="CC15" i="1"/>
  <c r="AY642" i="1"/>
  <c r="CC673" i="1"/>
  <c r="CD673" i="1" s="1"/>
  <c r="CD328" i="1"/>
  <c r="DI56" i="1"/>
  <c r="CC596" i="1"/>
  <c r="CC529" i="1"/>
  <c r="CD529" i="1" s="1"/>
  <c r="CC138" i="1"/>
  <c r="CD138" i="1" s="1"/>
  <c r="CD131" i="1"/>
  <c r="CC469" i="1"/>
  <c r="CB384" i="1"/>
  <c r="CC669" i="1"/>
  <c r="CB3" i="1"/>
  <c r="CB134" i="1"/>
  <c r="CC134" i="1" s="1"/>
  <c r="CB90" i="1"/>
  <c r="CB649" i="1"/>
  <c r="CB6" i="1"/>
  <c r="CC6" i="1" s="1"/>
  <c r="CD6" i="1" s="1"/>
  <c r="CB41" i="1"/>
  <c r="CB137" i="1"/>
  <c r="CC471" i="1"/>
  <c r="CB19" i="1"/>
  <c r="CC19" i="1" s="1"/>
  <c r="CB484" i="1"/>
  <c r="CB488" i="1"/>
  <c r="CC488" i="1" s="1"/>
  <c r="CB659" i="1"/>
  <c r="CB422" i="1"/>
  <c r="CB691" i="1"/>
  <c r="CC16" i="1"/>
  <c r="CB369" i="1"/>
  <c r="DH493" i="1"/>
  <c r="DI493" i="1" s="1"/>
  <c r="CB14" i="1"/>
  <c r="DF360" i="1"/>
  <c r="DF605" i="1"/>
  <c r="DF357" i="1"/>
  <c r="DF687" i="1"/>
  <c r="DF131" i="1"/>
  <c r="DF187" i="1"/>
  <c r="DF363" i="1"/>
  <c r="DF50" i="1"/>
  <c r="DF18" i="1"/>
  <c r="DF500" i="1"/>
  <c r="DF656" i="1"/>
  <c r="DF195" i="1"/>
  <c r="DF653" i="1"/>
  <c r="DF679" i="1"/>
  <c r="DF3" i="1"/>
  <c r="DF144" i="1"/>
  <c r="DF681" i="1"/>
  <c r="DF72" i="1"/>
  <c r="DF251" i="1"/>
  <c r="DF49" i="1"/>
  <c r="DF29" i="1"/>
  <c r="DF94" i="1"/>
  <c r="DF137" i="1"/>
  <c r="DF35" i="1"/>
  <c r="DF105" i="1"/>
  <c r="DF41" i="1"/>
  <c r="DF90" i="1"/>
  <c r="DF159" i="1"/>
  <c r="DF42" i="1"/>
  <c r="DF5" i="1"/>
  <c r="DF69" i="1"/>
  <c r="DF6" i="1"/>
  <c r="DF158" i="1"/>
  <c r="DF252" i="1"/>
  <c r="DF596" i="1"/>
  <c r="DF212" i="1"/>
  <c r="DF264" i="1"/>
  <c r="DF511" i="1"/>
  <c r="DF189" i="1"/>
  <c r="DF291" i="1"/>
  <c r="DF460" i="1"/>
  <c r="DF173" i="1"/>
  <c r="DF224" i="1"/>
  <c r="DF362" i="1"/>
  <c r="DF447" i="1"/>
  <c r="DF627" i="1"/>
  <c r="DF191" i="1"/>
  <c r="DF287" i="1"/>
  <c r="DF350" i="1"/>
  <c r="DF204" i="1"/>
  <c r="DF268" i="1"/>
  <c r="DF367" i="1"/>
  <c r="DF171" i="1"/>
  <c r="DF233" i="1"/>
  <c r="DF289" i="1"/>
  <c r="DF355" i="1"/>
  <c r="DF7" i="1"/>
  <c r="DF211" i="1"/>
  <c r="DG211" i="1" s="1"/>
  <c r="DF215" i="1"/>
  <c r="DG215" i="1" s="1"/>
  <c r="DF325" i="1"/>
  <c r="DG325" i="1" s="1"/>
  <c r="DF333" i="1"/>
  <c r="DG333" i="1" s="1"/>
  <c r="DF397" i="1"/>
  <c r="DG397" i="1" s="1"/>
  <c r="DF411" i="1"/>
  <c r="DG411" i="1" s="1"/>
  <c r="DH411" i="1" s="1"/>
  <c r="DF461" i="1"/>
  <c r="DG461" i="1" s="1"/>
  <c r="DF469" i="1"/>
  <c r="DG469" i="1" s="1"/>
  <c r="DH469" i="1" s="1"/>
  <c r="DF470" i="1"/>
  <c r="DG470" i="1" s="1"/>
  <c r="DF546" i="1"/>
  <c r="DG546" i="1" s="1"/>
  <c r="DF578" i="1"/>
  <c r="DG578" i="1" s="1"/>
  <c r="DF524" i="1"/>
  <c r="DG524" i="1" s="1"/>
  <c r="DH524" i="1" s="1"/>
  <c r="DF579" i="1"/>
  <c r="DG579" i="1" s="1"/>
  <c r="DF607" i="1"/>
  <c r="DG607" i="1" s="1"/>
  <c r="DF595" i="1"/>
  <c r="DF691" i="1"/>
  <c r="DF682" i="1"/>
  <c r="DG682" i="1" s="1"/>
  <c r="DH682" i="1" s="1"/>
  <c r="DF690" i="1"/>
  <c r="DF34" i="1"/>
  <c r="DF259" i="1"/>
  <c r="DF40" i="1"/>
  <c r="DF150" i="1"/>
  <c r="DF46" i="1"/>
  <c r="DF108" i="1"/>
  <c r="DF52" i="1"/>
  <c r="DF166" i="1"/>
  <c r="DF47" i="1"/>
  <c r="DF110" i="1"/>
  <c r="DF16" i="1"/>
  <c r="DF22" i="1"/>
  <c r="DF92" i="1"/>
  <c r="DF164" i="1"/>
  <c r="DF260" i="1"/>
  <c r="DF340" i="1"/>
  <c r="DF441" i="1"/>
  <c r="DF220" i="1"/>
  <c r="DF272" i="1"/>
  <c r="DF354" i="1"/>
  <c r="DF515" i="1"/>
  <c r="DF637" i="1"/>
  <c r="DF197" i="1"/>
  <c r="DF301" i="1"/>
  <c r="DF507" i="1"/>
  <c r="DF178" i="1"/>
  <c r="DF230" i="1"/>
  <c r="DF374" i="1"/>
  <c r="DF453" i="1"/>
  <c r="DF199" i="1"/>
  <c r="DF295" i="1"/>
  <c r="DF373" i="1"/>
  <c r="DF210" i="1"/>
  <c r="DF276" i="1"/>
  <c r="DF537" i="1"/>
  <c r="DF569" i="1"/>
  <c r="DF621" i="1"/>
  <c r="DF177" i="1"/>
  <c r="DF358" i="1"/>
  <c r="DF27" i="1"/>
  <c r="DG27" i="1" s="1"/>
  <c r="DH27" i="1" s="1"/>
  <c r="DF23" i="1"/>
  <c r="DG23" i="1" s="1"/>
  <c r="DH23" i="1" s="1"/>
  <c r="DF229" i="1"/>
  <c r="DG229" i="1" s="1"/>
  <c r="DH229" i="1" s="1"/>
  <c r="DF219" i="1"/>
  <c r="DG219" i="1" s="1"/>
  <c r="DH219" i="1" s="1"/>
  <c r="DF318" i="1"/>
  <c r="DG318" i="1" s="1"/>
  <c r="DH318" i="1" s="1"/>
  <c r="DF326" i="1"/>
  <c r="DG326" i="1" s="1"/>
  <c r="DF334" i="1"/>
  <c r="DG334" i="1" s="1"/>
  <c r="DH334" i="1" s="1"/>
  <c r="DF392" i="1"/>
  <c r="DG392" i="1" s="1"/>
  <c r="DH392" i="1" s="1"/>
  <c r="DF412" i="1"/>
  <c r="DG412" i="1" s="1"/>
  <c r="DF420" i="1"/>
  <c r="DG420" i="1" s="1"/>
  <c r="DH420" i="1" s="1"/>
  <c r="DF429" i="1"/>
  <c r="DG429" i="1" s="1"/>
  <c r="DH429" i="1" s="1"/>
  <c r="DF488" i="1"/>
  <c r="DF583" i="1"/>
  <c r="DG583" i="1" s="1"/>
  <c r="DH583" i="1" s="1"/>
  <c r="DF582" i="1"/>
  <c r="DG582" i="1" s="1"/>
  <c r="DF98" i="1"/>
  <c r="DF55" i="1"/>
  <c r="DF299" i="1"/>
  <c r="DF112" i="1"/>
  <c r="DF45" i="1"/>
  <c r="DG45" i="1" s="1"/>
  <c r="DH45" i="1" s="1"/>
  <c r="DF103" i="1"/>
  <c r="DG103" i="1" s="1"/>
  <c r="DF51" i="1"/>
  <c r="DF116" i="1"/>
  <c r="DF180" i="1"/>
  <c r="DG180" i="1" s="1"/>
  <c r="DH180" i="1" s="1"/>
  <c r="DF21" i="1"/>
  <c r="DF38" i="1"/>
  <c r="DG38" i="1" s="1"/>
  <c r="DH38" i="1" s="1"/>
  <c r="DF123" i="1"/>
  <c r="DF165" i="1"/>
  <c r="DF343" i="1"/>
  <c r="DF612" i="1"/>
  <c r="DG612" i="1" s="1"/>
  <c r="DH612" i="1" s="1"/>
  <c r="DI612" i="1" s="1"/>
  <c r="DF673" i="1"/>
  <c r="DF228" i="1"/>
  <c r="DG228" i="1" s="1"/>
  <c r="DH228" i="1" s="1"/>
  <c r="DF377" i="1"/>
  <c r="DG377" i="1" s="1"/>
  <c r="DH377" i="1" s="1"/>
  <c r="DF519" i="1"/>
  <c r="DF654" i="1"/>
  <c r="DF205" i="1"/>
  <c r="DF309" i="1"/>
  <c r="DG309" i="1" s="1"/>
  <c r="DH309" i="1" s="1"/>
  <c r="DF536" i="1"/>
  <c r="DG536" i="1" s="1"/>
  <c r="DF568" i="1"/>
  <c r="DF186" i="1"/>
  <c r="DF232" i="1"/>
  <c r="DF650" i="1"/>
  <c r="DF207" i="1"/>
  <c r="DG207" i="1" s="1"/>
  <c r="DH207" i="1" s="1"/>
  <c r="DF303" i="1"/>
  <c r="DG303" i="1" s="1"/>
  <c r="DH303" i="1" s="1"/>
  <c r="DF284" i="1"/>
  <c r="DF390" i="1"/>
  <c r="DF573" i="1"/>
  <c r="DF185" i="1"/>
  <c r="DF265" i="1"/>
  <c r="DG265" i="1" s="1"/>
  <c r="DF297" i="1"/>
  <c r="DG297" i="1" s="1"/>
  <c r="DH297" i="1" s="1"/>
  <c r="DF381" i="1"/>
  <c r="DG381" i="1" s="1"/>
  <c r="DH381" i="1" s="1"/>
  <c r="DI381" i="1" s="1"/>
  <c r="DF464" i="1"/>
  <c r="DF17" i="1"/>
  <c r="DF237" i="1"/>
  <c r="DG237" i="1" s="1"/>
  <c r="DF336" i="1"/>
  <c r="DG336" i="1" s="1"/>
  <c r="DH336" i="1" s="1"/>
  <c r="DF327" i="1"/>
  <c r="DG327" i="1" s="1"/>
  <c r="DF396" i="1"/>
  <c r="DF405" i="1"/>
  <c r="DG405" i="1" s="1"/>
  <c r="DH405" i="1" s="1"/>
  <c r="DF465" i="1"/>
  <c r="DG465" i="1" s="1"/>
  <c r="DH465" i="1" s="1"/>
  <c r="DF528" i="1"/>
  <c r="DG528" i="1" s="1"/>
  <c r="DF697" i="1"/>
  <c r="DF508" i="1"/>
  <c r="DF81" i="1"/>
  <c r="DG81" i="1" s="1"/>
  <c r="DF124" i="1"/>
  <c r="DF114" i="1"/>
  <c r="DF163" i="1"/>
  <c r="DF68" i="1"/>
  <c r="DF120" i="1"/>
  <c r="DF63" i="1"/>
  <c r="DF32" i="1"/>
  <c r="DF118" i="1"/>
  <c r="DF43" i="1"/>
  <c r="DF126" i="1"/>
  <c r="DF182" i="1"/>
  <c r="DF278" i="1"/>
  <c r="DF346" i="1"/>
  <c r="DF512" i="1"/>
  <c r="DF176" i="1"/>
  <c r="DF523" i="1"/>
  <c r="DF245" i="1"/>
  <c r="DF312" i="1"/>
  <c r="DF440" i="1"/>
  <c r="DF540" i="1"/>
  <c r="DF572" i="1"/>
  <c r="DF649" i="1"/>
  <c r="DF194" i="1"/>
  <c r="DF240" i="1"/>
  <c r="DF306" i="1"/>
  <c r="DF388" i="1"/>
  <c r="DF510" i="1"/>
  <c r="DF655" i="1"/>
  <c r="DF239" i="1"/>
  <c r="DF311" i="1"/>
  <c r="DF379" i="1"/>
  <c r="DF646" i="1"/>
  <c r="DF226" i="1"/>
  <c r="DF292" i="1"/>
  <c r="DF545" i="1"/>
  <c r="DF577" i="1"/>
  <c r="DF193" i="1"/>
  <c r="DF269" i="1"/>
  <c r="DF305" i="1"/>
  <c r="DF384" i="1"/>
  <c r="DF33" i="1"/>
  <c r="DG33" i="1" s="1"/>
  <c r="DF253" i="1"/>
  <c r="DG253" i="1" s="1"/>
  <c r="DH253" i="1" s="1"/>
  <c r="DF235" i="1"/>
  <c r="DG235" i="1" s="1"/>
  <c r="DF241" i="1"/>
  <c r="DG241" i="1" s="1"/>
  <c r="DH241" i="1" s="1"/>
  <c r="DF320" i="1"/>
  <c r="DG320" i="1" s="1"/>
  <c r="DH320" i="1" s="1"/>
  <c r="DF328" i="1"/>
  <c r="DG328" i="1" s="1"/>
  <c r="DH328" i="1" s="1"/>
  <c r="DF400" i="1"/>
  <c r="DG400" i="1" s="1"/>
  <c r="DF406" i="1"/>
  <c r="DG406" i="1" s="1"/>
  <c r="DH406" i="1" s="1"/>
  <c r="DF414" i="1"/>
  <c r="DG414" i="1" s="1"/>
  <c r="DF422" i="1"/>
  <c r="DF428" i="1"/>
  <c r="DG428" i="1" s="1"/>
  <c r="DF530" i="1"/>
  <c r="DG530" i="1" s="1"/>
  <c r="DF558" i="1"/>
  <c r="DG558" i="1" s="1"/>
  <c r="DH558" i="1" s="1"/>
  <c r="DF587" i="1"/>
  <c r="DG587" i="1" s="1"/>
  <c r="DF678" i="1"/>
  <c r="DF39" i="1"/>
  <c r="DF121" i="1"/>
  <c r="DF61" i="1"/>
  <c r="DF170" i="1"/>
  <c r="DF67" i="1"/>
  <c r="DF70" i="1"/>
  <c r="DF130" i="1"/>
  <c r="DF79" i="1"/>
  <c r="DF37" i="1"/>
  <c r="DF142" i="1"/>
  <c r="DF54" i="1"/>
  <c r="DF127" i="1"/>
  <c r="DF190" i="1"/>
  <c r="DF286" i="1"/>
  <c r="DF369" i="1"/>
  <c r="DF514" i="1"/>
  <c r="DF184" i="1"/>
  <c r="DF238" i="1"/>
  <c r="DF296" i="1"/>
  <c r="DF527" i="1"/>
  <c r="DF686" i="1"/>
  <c r="DF261" i="1"/>
  <c r="DF339" i="1"/>
  <c r="DF444" i="1"/>
  <c r="DF652" i="1"/>
  <c r="DG652" i="1" s="1"/>
  <c r="DH652" i="1" s="1"/>
  <c r="DI652" i="1" s="1"/>
  <c r="DF202" i="1"/>
  <c r="DF248" i="1"/>
  <c r="DF314" i="1"/>
  <c r="DF586" i="1"/>
  <c r="DF659" i="1"/>
  <c r="DF255" i="1"/>
  <c r="DF335" i="1"/>
  <c r="DF382" i="1"/>
  <c r="DF234" i="1"/>
  <c r="DF300" i="1"/>
  <c r="DF581" i="1"/>
  <c r="DF651" i="1"/>
  <c r="DF201" i="1"/>
  <c r="DF273" i="1"/>
  <c r="DF506" i="1"/>
  <c r="DF624" i="1"/>
  <c r="DF25" i="1"/>
  <c r="DG25" i="1" s="1"/>
  <c r="DH25" i="1" s="1"/>
  <c r="DF138" i="1"/>
  <c r="DG138" i="1" s="1"/>
  <c r="DH138" i="1" s="1"/>
  <c r="DF141" i="1"/>
  <c r="DG141" i="1" s="1"/>
  <c r="DF257" i="1"/>
  <c r="DG257" i="1" s="1"/>
  <c r="DH257" i="1" s="1"/>
  <c r="DF321" i="1"/>
  <c r="DG321" i="1" s="1"/>
  <c r="DF404" i="1"/>
  <c r="DG404" i="1" s="1"/>
  <c r="DH404" i="1" s="1"/>
  <c r="DF415" i="1"/>
  <c r="DG415" i="1" s="1"/>
  <c r="DH415" i="1" s="1"/>
  <c r="DF423" i="1"/>
  <c r="DG423" i="1" s="1"/>
  <c r="DH423" i="1" s="1"/>
  <c r="DF492" i="1"/>
  <c r="DG492" i="1" s="1"/>
  <c r="DH492" i="1" s="1"/>
  <c r="DF477" i="1"/>
  <c r="DF521" i="1"/>
  <c r="DG521" i="1" s="1"/>
  <c r="DH521" i="1" s="1"/>
  <c r="DF532" i="1"/>
  <c r="DG532" i="1" s="1"/>
  <c r="DF615" i="1"/>
  <c r="DG615" i="1" s="1"/>
  <c r="DH615" i="1" s="1"/>
  <c r="DF603" i="1"/>
  <c r="DG603" i="1" s="1"/>
  <c r="DH603" i="1" s="1"/>
  <c r="DF684" i="1"/>
  <c r="DG684" i="1" s="1"/>
  <c r="DF154" i="1"/>
  <c r="DF12" i="1"/>
  <c r="DF167" i="1"/>
  <c r="DF14" i="1"/>
  <c r="DF4" i="1"/>
  <c r="DF146" i="1"/>
  <c r="DF15" i="1"/>
  <c r="DF48" i="1"/>
  <c r="DF59" i="1"/>
  <c r="DF132" i="1"/>
  <c r="DF198" i="1"/>
  <c r="DF294" i="1"/>
  <c r="DF516" i="1"/>
  <c r="DF192" i="1"/>
  <c r="DF304" i="1"/>
  <c r="DF386" i="1"/>
  <c r="DF531" i="1"/>
  <c r="DF342" i="1"/>
  <c r="DF448" i="1"/>
  <c r="DF548" i="1"/>
  <c r="DF214" i="1"/>
  <c r="DF256" i="1"/>
  <c r="DF435" i="1"/>
  <c r="DF263" i="1"/>
  <c r="DF341" i="1"/>
  <c r="DF450" i="1"/>
  <c r="DF242" i="1"/>
  <c r="DF308" i="1"/>
  <c r="DF513" i="1"/>
  <c r="DF553" i="1"/>
  <c r="DF588" i="1"/>
  <c r="DF209" i="1"/>
  <c r="DF316" i="1"/>
  <c r="DF434" i="1"/>
  <c r="DF509" i="1"/>
  <c r="DF638" i="1"/>
  <c r="DF243" i="1"/>
  <c r="DG243" i="1" s="1"/>
  <c r="DH243" i="1" s="1"/>
  <c r="DF247" i="1"/>
  <c r="DG247" i="1" s="1"/>
  <c r="DH247" i="1" s="1"/>
  <c r="DF330" i="1"/>
  <c r="DG330" i="1" s="1"/>
  <c r="DH330" i="1" s="1"/>
  <c r="DF408" i="1"/>
  <c r="DG408" i="1" s="1"/>
  <c r="DF394" i="1"/>
  <c r="DG394" i="1" s="1"/>
  <c r="DH394" i="1" s="1"/>
  <c r="DF463" i="1"/>
  <c r="DG463" i="1" s="1"/>
  <c r="DF498" i="1"/>
  <c r="DF459" i="1"/>
  <c r="DG459" i="1" s="1"/>
  <c r="DH459" i="1" s="1"/>
  <c r="DF480" i="1"/>
  <c r="DG480" i="1" s="1"/>
  <c r="DH480" i="1" s="1"/>
  <c r="DF535" i="1"/>
  <c r="DG535" i="1" s="1"/>
  <c r="DF567" i="1"/>
  <c r="DG567" i="1" s="1"/>
  <c r="DH567" i="1" s="1"/>
  <c r="DF534" i="1"/>
  <c r="DG534" i="1" s="1"/>
  <c r="DH534" i="1" s="1"/>
  <c r="DF680" i="1"/>
  <c r="DG680" i="1" s="1"/>
  <c r="DH680" i="1" s="1"/>
  <c r="DF174" i="1"/>
  <c r="DF161" i="1"/>
  <c r="DF179" i="1"/>
  <c r="DF28" i="1"/>
  <c r="DF101" i="1"/>
  <c r="DF129" i="1"/>
  <c r="DF19" i="1"/>
  <c r="DF20" i="1"/>
  <c r="DF26" i="1"/>
  <c r="DF168" i="1"/>
  <c r="DF53" i="1"/>
  <c r="DF152" i="1"/>
  <c r="DF148" i="1"/>
  <c r="DF206" i="1"/>
  <c r="DF302" i="1"/>
  <c r="DF375" i="1"/>
  <c r="DF518" i="1"/>
  <c r="DF200" i="1"/>
  <c r="DF451" i="1"/>
  <c r="DF600" i="1"/>
  <c r="DF275" i="1"/>
  <c r="DF365" i="1"/>
  <c r="DF449" i="1"/>
  <c r="DG449" i="1" s="1"/>
  <c r="DH449" i="1" s="1"/>
  <c r="DI449" i="1" s="1"/>
  <c r="DF584" i="1"/>
  <c r="DF689" i="1"/>
  <c r="DF266" i="1"/>
  <c r="DF356" i="1"/>
  <c r="DF175" i="1"/>
  <c r="DF271" i="1"/>
  <c r="DF344" i="1"/>
  <c r="DF188" i="1"/>
  <c r="DF250" i="1"/>
  <c r="DF361" i="1"/>
  <c r="DF557" i="1"/>
  <c r="DF594" i="1"/>
  <c r="DF217" i="1"/>
  <c r="DF281" i="1"/>
  <c r="DF349" i="1"/>
  <c r="DF517" i="1"/>
  <c r="DF139" i="1"/>
  <c r="DG139" i="1" s="1"/>
  <c r="DH139" i="1" s="1"/>
  <c r="DF338" i="1"/>
  <c r="DG338" i="1" s="1"/>
  <c r="DF323" i="1"/>
  <c r="DG323" i="1" s="1"/>
  <c r="DF331" i="1"/>
  <c r="DG331" i="1" s="1"/>
  <c r="DH331" i="1" s="1"/>
  <c r="DF399" i="1"/>
  <c r="DG399" i="1" s="1"/>
  <c r="DF409" i="1"/>
  <c r="DG409" i="1" s="1"/>
  <c r="DF417" i="1"/>
  <c r="DG417" i="1" s="1"/>
  <c r="DF539" i="1"/>
  <c r="DG539" i="1" s="1"/>
  <c r="DF571" i="1"/>
  <c r="DF628" i="1"/>
  <c r="DG628" i="1" s="1"/>
  <c r="DH628" i="1" s="1"/>
  <c r="DF662" i="1"/>
  <c r="DF658" i="1"/>
  <c r="DF71" i="1"/>
  <c r="DF66" i="1"/>
  <c r="DF366" i="1"/>
  <c r="DF203" i="1"/>
  <c r="DF44" i="1"/>
  <c r="DF106" i="1"/>
  <c r="DF24" i="1"/>
  <c r="DF93" i="1"/>
  <c r="DF134" i="1"/>
  <c r="DF30" i="1"/>
  <c r="DF99" i="1"/>
  <c r="DF36" i="1"/>
  <c r="DF156" i="1"/>
  <c r="DF31" i="1"/>
  <c r="DF96" i="1"/>
  <c r="DF169" i="1"/>
  <c r="DF64" i="1"/>
  <c r="DF162" i="1"/>
  <c r="DF244" i="1"/>
  <c r="DF310" i="1"/>
  <c r="DF378" i="1"/>
  <c r="DF520" i="1"/>
  <c r="DF208" i="1"/>
  <c r="DF262" i="1"/>
  <c r="DF462" i="1"/>
  <c r="DF626" i="1"/>
  <c r="DF181" i="1"/>
  <c r="DF283" i="1"/>
  <c r="DF368" i="1"/>
  <c r="DF452" i="1"/>
  <c r="DF602" i="1"/>
  <c r="DF172" i="1"/>
  <c r="DF222" i="1"/>
  <c r="DF359" i="1"/>
  <c r="DF443" i="1"/>
  <c r="DF616" i="1"/>
  <c r="DF183" i="1"/>
  <c r="DF279" i="1"/>
  <c r="DF347" i="1"/>
  <c r="DF196" i="1"/>
  <c r="DF258" i="1"/>
  <c r="DF364" i="1"/>
  <c r="DF529" i="1"/>
  <c r="DF561" i="1"/>
  <c r="DF685" i="1"/>
  <c r="DF352" i="1"/>
  <c r="DF442" i="1"/>
  <c r="DF140" i="1"/>
  <c r="DG140" i="1" s="1"/>
  <c r="DH140" i="1" s="1"/>
  <c r="DF135" i="1"/>
  <c r="DG135" i="1" s="1"/>
  <c r="DF324" i="1"/>
  <c r="DG324" i="1" s="1"/>
  <c r="DF332" i="1"/>
  <c r="DG332" i="1" s="1"/>
  <c r="DH332" i="1" s="1"/>
  <c r="DF393" i="1"/>
  <c r="DG393" i="1" s="1"/>
  <c r="DH393" i="1" s="1"/>
  <c r="DF418" i="1"/>
  <c r="DG418" i="1" s="1"/>
  <c r="DH418" i="1" s="1"/>
  <c r="DF402" i="1"/>
  <c r="DG402" i="1" s="1"/>
  <c r="DF502" i="1"/>
  <c r="DG502" i="1" s="1"/>
  <c r="DH502" i="1" s="1"/>
  <c r="DF468" i="1"/>
  <c r="DG468" i="1" s="1"/>
  <c r="DF484" i="1"/>
  <c r="DF666" i="1"/>
  <c r="DF574" i="1"/>
  <c r="DG574" i="1" s="1"/>
  <c r="DF609" i="1"/>
  <c r="DG609" i="1" s="1"/>
  <c r="DH609" i="1" s="1"/>
  <c r="DF688" i="1"/>
  <c r="DG688" i="1" s="1"/>
  <c r="CB112" i="1"/>
  <c r="CB396" i="1"/>
  <c r="CB506" i="1"/>
  <c r="CB12" i="1"/>
  <c r="DH670" i="1"/>
  <c r="CB18" i="1"/>
  <c r="CB573" i="1"/>
  <c r="AY426" i="1"/>
  <c r="AX15" i="1"/>
  <c r="AX422" i="1"/>
  <c r="AX484" i="1"/>
  <c r="AX137" i="1"/>
  <c r="AX396" i="1"/>
  <c r="AY16" i="1"/>
  <c r="AX14" i="1"/>
  <c r="AY691" i="1"/>
  <c r="AY649" i="1"/>
  <c r="AY669" i="1"/>
  <c r="AY660" i="1"/>
  <c r="DI38" i="1"/>
  <c r="AY424" i="1"/>
  <c r="AX692" i="1"/>
  <c r="AY384" i="1"/>
  <c r="AX104" i="1"/>
  <c r="AX397" i="1"/>
  <c r="AY397" i="1" s="1"/>
  <c r="CD459" i="1"/>
  <c r="AX112" i="1"/>
  <c r="AX385" i="1"/>
  <c r="CD408" i="1"/>
  <c r="CD388" i="1"/>
  <c r="CD537" i="1"/>
  <c r="CD486" i="1"/>
  <c r="AX442" i="1"/>
  <c r="AY442" i="1" s="1"/>
  <c r="AX494" i="1"/>
  <c r="AX12" i="1"/>
  <c r="CD306" i="1"/>
  <c r="AX507" i="1"/>
  <c r="AY507" i="1" s="1"/>
  <c r="EM446" i="1"/>
  <c r="EN446" i="1" s="1"/>
  <c r="DI445" i="1"/>
  <c r="EN13" i="1"/>
  <c r="AX18" i="1"/>
  <c r="EM478" i="1"/>
  <c r="EN526" i="1"/>
  <c r="EM645" i="1"/>
  <c r="EM675" i="1"/>
  <c r="EM455" i="1"/>
  <c r="DI218" i="1"/>
  <c r="CD641" i="1"/>
  <c r="AY122" i="1"/>
  <c r="CC289" i="1"/>
  <c r="CD289" i="1" s="1"/>
  <c r="CC522" i="1"/>
  <c r="CD522" i="1" s="1"/>
  <c r="DH231" i="1"/>
  <c r="DI231" i="1" s="1"/>
  <c r="DI541" i="1"/>
  <c r="CD450" i="1"/>
  <c r="DI223" i="1"/>
  <c r="DI533" i="1"/>
  <c r="DI227" i="1"/>
  <c r="DI455" i="1"/>
  <c r="DH538" i="1"/>
  <c r="DI538" i="1" s="1"/>
  <c r="DI427" i="1"/>
  <c r="DI526" i="1"/>
  <c r="DI664" i="1"/>
  <c r="AY226" i="1"/>
  <c r="DH322" i="1"/>
  <c r="DI322" i="1" s="1"/>
  <c r="DH280" i="1"/>
  <c r="DI280" i="1" s="1"/>
  <c r="DH642" i="1"/>
  <c r="DI642" i="1" s="1"/>
  <c r="DI633" i="1"/>
  <c r="DI297" i="1"/>
  <c r="DI610" i="1"/>
  <c r="DH522" i="1"/>
  <c r="DI522" i="1" s="1"/>
  <c r="DI665" i="1"/>
  <c r="DI473" i="1"/>
  <c r="DI559" i="1"/>
  <c r="DI563" i="1"/>
  <c r="DI487" i="1"/>
  <c r="DI136" i="1"/>
  <c r="DI474" i="1"/>
  <c r="DI550" i="1"/>
  <c r="DI401" i="1"/>
  <c r="DI479" i="1"/>
  <c r="DI392" i="1"/>
  <c r="DI413" i="1"/>
  <c r="DI416" i="1"/>
  <c r="DI430" i="1"/>
  <c r="DI329" i="1"/>
  <c r="DH475" i="1"/>
  <c r="DH470" i="1"/>
  <c r="DH425" i="1"/>
  <c r="DH215" i="1"/>
  <c r="DI215" i="1" s="1"/>
  <c r="DH317" i="1"/>
  <c r="DI419" i="1"/>
  <c r="DI11" i="1"/>
  <c r="DH546" i="1"/>
  <c r="DI591" i="1"/>
  <c r="DH483" i="1"/>
  <c r="DH482" i="1"/>
  <c r="DI613" i="1"/>
  <c r="DI554" i="1"/>
  <c r="DI676" i="1"/>
  <c r="DI478" i="1"/>
  <c r="DI585" i="1"/>
  <c r="DH9" i="1"/>
  <c r="DI9" i="1" s="1"/>
  <c r="DI395" i="1"/>
  <c r="DI489" i="1"/>
  <c r="DI221" i="1"/>
  <c r="DI403" i="1"/>
  <c r="DH433" i="1"/>
  <c r="DI433" i="1" s="1"/>
  <c r="DI405" i="1"/>
  <c r="DI551" i="1"/>
  <c r="DH693" i="1"/>
  <c r="DI693" i="1" s="1"/>
  <c r="DH668" i="1"/>
  <c r="DH410" i="1"/>
  <c r="DI410" i="1" s="1"/>
  <c r="DH426" i="1"/>
  <c r="DI426" i="1" s="1"/>
  <c r="DH412" i="1"/>
  <c r="DH543" i="1"/>
  <c r="DI543" i="1" s="1"/>
  <c r="DH566" i="1"/>
  <c r="DH674" i="1"/>
  <c r="DH696" i="1"/>
  <c r="DI696" i="1" s="1"/>
  <c r="DH593" i="1"/>
  <c r="DH476" i="1"/>
  <c r="DH490" i="1"/>
  <c r="DH486" i="1"/>
  <c r="DH428" i="1"/>
  <c r="DH457" i="1"/>
  <c r="DH472" i="1"/>
  <c r="DH491" i="1"/>
  <c r="DH141" i="1"/>
  <c r="DH495" i="1"/>
  <c r="DH467" i="1"/>
  <c r="DI632" i="1"/>
  <c r="DI407" i="1"/>
  <c r="DI562" i="1"/>
  <c r="DI672" i="1"/>
  <c r="DI555" i="1"/>
  <c r="AX537" i="1"/>
  <c r="AY537" i="1" s="1"/>
  <c r="CD626" i="1"/>
  <c r="CC667" i="1"/>
  <c r="CD667" i="1" s="1"/>
  <c r="CC360" i="1"/>
  <c r="CD360" i="1" s="1"/>
  <c r="AY587" i="1"/>
  <c r="AY448" i="1"/>
  <c r="AY566" i="1"/>
  <c r="CD318" i="1"/>
  <c r="AY328" i="1"/>
  <c r="CC122" i="1"/>
  <c r="CD122" i="1" s="1"/>
  <c r="CD441" i="1"/>
  <c r="CD227" i="1"/>
  <c r="AY349" i="1"/>
  <c r="CD373" i="1"/>
  <c r="CD272" i="1"/>
  <c r="AY166" i="1"/>
  <c r="AY221" i="1"/>
  <c r="AY647" i="1"/>
  <c r="AY651" i="1"/>
  <c r="AY588" i="1"/>
  <c r="CD417" i="1"/>
  <c r="CC304" i="1"/>
  <c r="CD304" i="1" s="1"/>
  <c r="AY326" i="1"/>
  <c r="AX463" i="1"/>
  <c r="AY463" i="1" s="1"/>
  <c r="CD89" i="1"/>
  <c r="CD558" i="1"/>
  <c r="CC676" i="1"/>
  <c r="CD491" i="1"/>
  <c r="CD69" i="1"/>
  <c r="AY243" i="1"/>
  <c r="CD73" i="1"/>
  <c r="AY400" i="1"/>
  <c r="AY128" i="1"/>
  <c r="AY410" i="1"/>
  <c r="AY611" i="1"/>
  <c r="CC683" i="1"/>
  <c r="CD683" i="1" s="1"/>
  <c r="CC652" i="1"/>
  <c r="CD652" i="1" s="1"/>
  <c r="CD631" i="1"/>
  <c r="AY181" i="1"/>
  <c r="AX271" i="1"/>
  <c r="CD262" i="1"/>
  <c r="AX307" i="1"/>
  <c r="AY307" i="1" s="1"/>
  <c r="AY196" i="1"/>
  <c r="AY334" i="1"/>
  <c r="AY302" i="1"/>
  <c r="AX504" i="1"/>
  <c r="AX465" i="1"/>
  <c r="CD663" i="1"/>
  <c r="AX471" i="1"/>
  <c r="AY454" i="1"/>
  <c r="AY491" i="1"/>
  <c r="AX605" i="1"/>
  <c r="AY605" i="1" s="1"/>
  <c r="AY353" i="1"/>
  <c r="AX241" i="1"/>
  <c r="AY241" i="1" s="1"/>
  <c r="CC333" i="1"/>
  <c r="AY42" i="1"/>
  <c r="AY213" i="1"/>
  <c r="AX432" i="1"/>
  <c r="AY432" i="1" s="1"/>
  <c r="AX245" i="1"/>
  <c r="AY245" i="1" s="1"/>
  <c r="AX456" i="1"/>
  <c r="AY456" i="1" s="1"/>
  <c r="AX267" i="1"/>
  <c r="AY247" i="1"/>
  <c r="AX233" i="1"/>
  <c r="AY233" i="1" s="1"/>
  <c r="AX389" i="1"/>
  <c r="AY389" i="1" s="1"/>
  <c r="AX467" i="1"/>
  <c r="AY467" i="1" s="1"/>
  <c r="AX584" i="1"/>
  <c r="AY584" i="1" s="1"/>
  <c r="AY685" i="1"/>
  <c r="CC668" i="1"/>
  <c r="CC629" i="1"/>
  <c r="CD629" i="1" s="1"/>
  <c r="CD457" i="1"/>
  <c r="CD370" i="1"/>
  <c r="AY176" i="1"/>
  <c r="AY190" i="1"/>
  <c r="AX469" i="1"/>
  <c r="AY469" i="1" s="1"/>
  <c r="AY538" i="1"/>
  <c r="AY419" i="1"/>
  <c r="AY207" i="1"/>
  <c r="AY185" i="1"/>
  <c r="AX229" i="1"/>
  <c r="AY149" i="1"/>
  <c r="AY61" i="1"/>
  <c r="AY697" i="1"/>
  <c r="AY617" i="1"/>
  <c r="CD182" i="1"/>
  <c r="CD276" i="1"/>
  <c r="CD473" i="1"/>
  <c r="CC160" i="1"/>
  <c r="CD429" i="1"/>
  <c r="CD292" i="1"/>
  <c r="AY450" i="1"/>
  <c r="AY522" i="1"/>
  <c r="CD200" i="1"/>
  <c r="CD500" i="1"/>
  <c r="CD322" i="1"/>
  <c r="CD665" i="1"/>
  <c r="CD421" i="1"/>
  <c r="CD355" i="1"/>
  <c r="CD362" i="1"/>
  <c r="CD323" i="1"/>
  <c r="CD674" i="1"/>
  <c r="CD628" i="1"/>
  <c r="CD40" i="1"/>
  <c r="AX33" i="1"/>
  <c r="AY184" i="1"/>
  <c r="AY445" i="1"/>
  <c r="AX369" i="1"/>
  <c r="AX540" i="1"/>
  <c r="AY540" i="1" s="1"/>
  <c r="AY59" i="1"/>
  <c r="AY292" i="1"/>
  <c r="AY576" i="1"/>
  <c r="AX443" i="1"/>
  <c r="AY443" i="1" s="1"/>
  <c r="AX490" i="1"/>
  <c r="AY490" i="1" s="1"/>
  <c r="AX479" i="1"/>
  <c r="AY479" i="1" s="1"/>
  <c r="AY511" i="1"/>
  <c r="AX613" i="1"/>
  <c r="AY613" i="1" s="1"/>
  <c r="AY308" i="1"/>
  <c r="AY502" i="1"/>
  <c r="AY110" i="1"/>
  <c r="AY56" i="1"/>
  <c r="CC228" i="1"/>
  <c r="CC136" i="1"/>
  <c r="CD136" i="1" s="1"/>
  <c r="CC216" i="1"/>
  <c r="CC651" i="1"/>
  <c r="CD651" i="1" s="1"/>
  <c r="CD689" i="1"/>
  <c r="CD660" i="1"/>
  <c r="CD30" i="1"/>
  <c r="CD445" i="1"/>
  <c r="CD133" i="1"/>
  <c r="CC595" i="1"/>
  <c r="CD186" i="1"/>
  <c r="CD334" i="1"/>
  <c r="CD316" i="1"/>
  <c r="AY564" i="1"/>
  <c r="CD599" i="1"/>
  <c r="AX444" i="1"/>
  <c r="AX373" i="1"/>
  <c r="AY373" i="1" s="1"/>
  <c r="AY472" i="1"/>
  <c r="AY477" i="1"/>
  <c r="AY464" i="1"/>
  <c r="AY492" i="1"/>
  <c r="AY160" i="1"/>
  <c r="AY295" i="1"/>
  <c r="AX348" i="1"/>
  <c r="AY348" i="1" s="1"/>
  <c r="AX526" i="1"/>
  <c r="AY526" i="1" s="1"/>
  <c r="AY87" i="1"/>
  <c r="AY300" i="1"/>
  <c r="AY487" i="1"/>
  <c r="CC208" i="1"/>
  <c r="CD208" i="1" s="1"/>
  <c r="CC171" i="1"/>
  <c r="CD171" i="1" s="1"/>
  <c r="CD106" i="1"/>
  <c r="CD64" i="1"/>
  <c r="CC164" i="1"/>
  <c r="CD164" i="1" s="1"/>
  <c r="CD202" i="1"/>
  <c r="CD681" i="1"/>
  <c r="CC583" i="1"/>
  <c r="CD470" i="1"/>
  <c r="CD86" i="1"/>
  <c r="CD8" i="1"/>
  <c r="CD539" i="1"/>
  <c r="AY354" i="1"/>
  <c r="AY598" i="1"/>
  <c r="CD482" i="1"/>
  <c r="CD430" i="1"/>
  <c r="CD403" i="1"/>
  <c r="CD354" i="1"/>
  <c r="CD57" i="1"/>
  <c r="CC697" i="1"/>
  <c r="CD248" i="1"/>
  <c r="CD622" i="1"/>
  <c r="CD225" i="1"/>
  <c r="CD419" i="1"/>
  <c r="CD568" i="1"/>
  <c r="CC585" i="1"/>
  <c r="CD610" i="1"/>
  <c r="CD541" i="1"/>
  <c r="CD553" i="1"/>
  <c r="AY333" i="1"/>
  <c r="AX9" i="1"/>
  <c r="CD505" i="1"/>
  <c r="AY554" i="1"/>
  <c r="AY680" i="1"/>
  <c r="CD672" i="1"/>
  <c r="CD259" i="1"/>
  <c r="CC346" i="1"/>
  <c r="CD346" i="1" s="1"/>
  <c r="CC278" i="1"/>
  <c r="CC102" i="1"/>
  <c r="CD102" i="1" s="1"/>
  <c r="CD220" i="1"/>
  <c r="CD307" i="1"/>
  <c r="CD394" i="1"/>
  <c r="CD485" i="1"/>
  <c r="CD444" i="1"/>
  <c r="CD645" i="1"/>
  <c r="CD312" i="1"/>
  <c r="AY102" i="1"/>
  <c r="AY86" i="1"/>
  <c r="CD636" i="1"/>
  <c r="CD514" i="1"/>
  <c r="CD682" i="1"/>
  <c r="CC116" i="1"/>
  <c r="CD591" i="1"/>
  <c r="AY630" i="1"/>
  <c r="CD100" i="1"/>
  <c r="CC443" i="1"/>
  <c r="CD443" i="1" s="1"/>
  <c r="CC509" i="1"/>
  <c r="CC173" i="1"/>
  <c r="AY572" i="1"/>
  <c r="CC309" i="1"/>
  <c r="CC7" i="1"/>
  <c r="CC85" i="1"/>
  <c r="CC205" i="1"/>
  <c r="AY52" i="1"/>
  <c r="CC226" i="1"/>
  <c r="CD226" i="1" s="1"/>
  <c r="CC43" i="1"/>
  <c r="CD593" i="1"/>
  <c r="CD146" i="1"/>
  <c r="CD656" i="1"/>
  <c r="CD135" i="1"/>
  <c r="CD139" i="1"/>
  <c r="CD236" i="1"/>
  <c r="CD688" i="1"/>
  <c r="CD671" i="1"/>
  <c r="CD625" i="1"/>
  <c r="CD630" i="1"/>
  <c r="CD231" i="1"/>
  <c r="CD696" i="1"/>
  <c r="CD492" i="1"/>
  <c r="CD692" i="1"/>
  <c r="CD184" i="1"/>
  <c r="CD141" i="1"/>
  <c r="CD661" i="1"/>
  <c r="CD436" i="1"/>
  <c r="CD154" i="1"/>
  <c r="CD204" i="1"/>
  <c r="CD188" i="1"/>
  <c r="CD59" i="1"/>
  <c r="CC144" i="1"/>
  <c r="CC142" i="1"/>
  <c r="CC140" i="1"/>
  <c r="CD87" i="1"/>
  <c r="CD105" i="1"/>
  <c r="CC192" i="1"/>
  <c r="CD29" i="1"/>
  <c r="CD279" i="1"/>
  <c r="CC143" i="1"/>
  <c r="CC493" i="1"/>
  <c r="CC647" i="1"/>
  <c r="CC693" i="1"/>
  <c r="CD28" i="1"/>
  <c r="CD516" i="1"/>
  <c r="CC159" i="1"/>
  <c r="CD424" i="1"/>
  <c r="CC442" i="1"/>
  <c r="CC623" i="1"/>
  <c r="CC621" i="1"/>
  <c r="CC657" i="1"/>
  <c r="CD22" i="1"/>
  <c r="CD197" i="1"/>
  <c r="CC677" i="1"/>
  <c r="CD467" i="1"/>
  <c r="CD456" i="1"/>
  <c r="CD618" i="1"/>
  <c r="CC635" i="1"/>
  <c r="CD241" i="1"/>
  <c r="CC156" i="1"/>
  <c r="CD372" i="1"/>
  <c r="CD498" i="1"/>
  <c r="CD512" i="1"/>
  <c r="CD466" i="1"/>
  <c r="CD431" i="1"/>
  <c r="CD559" i="1"/>
  <c r="CD357" i="1"/>
  <c r="CD550" i="1"/>
  <c r="CD528" i="1"/>
  <c r="CD415" i="1"/>
  <c r="CD526" i="1"/>
  <c r="CD162" i="1"/>
  <c r="CC51" i="1"/>
  <c r="CC224" i="1"/>
  <c r="CD151" i="1"/>
  <c r="CD196" i="1"/>
  <c r="CD55" i="1"/>
  <c r="CD157" i="1"/>
  <c r="CC172" i="1"/>
  <c r="CD172" i="1" s="1"/>
  <c r="CD35" i="1"/>
  <c r="CD212" i="1"/>
  <c r="CD10" i="1"/>
  <c r="CD587" i="1"/>
  <c r="CD434" i="1"/>
  <c r="CD589" i="1"/>
  <c r="CD544" i="1"/>
  <c r="CD34" i="1"/>
  <c r="CD207" i="1"/>
  <c r="CC687" i="1"/>
  <c r="CD679" i="1"/>
  <c r="CD670" i="1"/>
  <c r="CD658" i="1"/>
  <c r="CD684" i="1"/>
  <c r="CD117" i="1"/>
  <c r="CD361" i="1"/>
  <c r="CD563" i="1"/>
  <c r="CD510" i="1"/>
  <c r="CD426" i="1"/>
  <c r="CD580" i="1"/>
  <c r="CD267" i="1"/>
  <c r="CD261" i="1"/>
  <c r="CD260" i="1"/>
  <c r="CD203" i="1"/>
  <c r="CD280" i="1"/>
  <c r="CD215" i="1"/>
  <c r="CC452" i="1"/>
  <c r="CD263" i="1"/>
  <c r="CC448" i="1"/>
  <c r="CD178" i="1"/>
  <c r="CD619" i="1"/>
  <c r="CD46" i="1"/>
  <c r="CD161" i="1"/>
  <c r="CC495" i="1"/>
  <c r="CC662" i="1"/>
  <c r="CC148" i="1"/>
  <c r="CC678" i="1"/>
  <c r="CC638" i="1"/>
  <c r="CD125" i="1"/>
  <c r="CD565" i="1"/>
  <c r="CC644" i="1"/>
  <c r="CC695" i="1"/>
  <c r="CD538" i="1"/>
  <c r="CD590" i="1"/>
  <c r="CD527" i="1"/>
  <c r="CD530" i="1"/>
  <c r="CD552" i="1"/>
  <c r="CD167" i="1"/>
  <c r="CD91" i="1"/>
  <c r="CD440" i="1"/>
  <c r="CC640" i="1"/>
  <c r="CD60" i="1"/>
  <c r="CD283" i="1"/>
  <c r="CD223" i="1"/>
  <c r="CD303" i="1"/>
  <c r="CD603" i="1"/>
  <c r="CD93" i="1"/>
  <c r="CD218" i="1"/>
  <c r="CC497" i="1"/>
  <c r="CD597" i="1"/>
  <c r="CD588" i="1"/>
  <c r="CD632" i="1"/>
  <c r="CD353" i="1"/>
  <c r="CD555" i="1"/>
  <c r="CD511" i="1"/>
  <c r="CD45" i="1"/>
  <c r="CD23" i="1"/>
  <c r="CD472" i="1"/>
  <c r="CD44" i="1"/>
  <c r="CD406" i="1"/>
  <c r="CD561" i="1"/>
  <c r="CD680" i="1"/>
  <c r="CD437" i="1"/>
  <c r="CD575" i="1"/>
  <c r="CD416" i="1"/>
  <c r="CD562" i="1"/>
  <c r="CD19" i="1"/>
  <c r="CD62" i="1"/>
  <c r="CC176" i="1"/>
  <c r="CD104" i="1"/>
  <c r="CC232" i="1"/>
  <c r="CC155" i="1"/>
  <c r="CD155" i="1" s="1"/>
  <c r="CC147" i="1"/>
  <c r="CC642" i="1"/>
  <c r="CC170" i="1"/>
  <c r="CD335" i="1"/>
  <c r="CD596" i="1"/>
  <c r="CC239" i="1"/>
  <c r="CC620" i="1"/>
  <c r="CC694" i="1"/>
  <c r="CD694" i="1" s="1"/>
  <c r="CD274" i="1"/>
  <c r="CD115" i="1"/>
  <c r="CD180" i="1"/>
  <c r="CC494" i="1"/>
  <c r="CC646" i="1"/>
  <c r="CC643" i="1"/>
  <c r="CD37" i="1"/>
  <c r="CD446" i="1"/>
  <c r="CD247" i="1"/>
  <c r="CD489" i="1"/>
  <c r="CD351" i="1"/>
  <c r="CD359" i="1"/>
  <c r="CD249" i="1"/>
  <c r="CD271" i="1"/>
  <c r="CD163" i="1"/>
  <c r="CD299" i="1"/>
  <c r="CD547" i="1"/>
  <c r="CD266" i="1"/>
  <c r="CD532" i="1"/>
  <c r="CD469" i="1"/>
  <c r="CD77" i="1"/>
  <c r="CD427" i="1"/>
  <c r="CD576" i="1"/>
  <c r="AY268" i="1"/>
  <c r="AY255" i="1"/>
  <c r="AY608" i="1"/>
  <c r="AY590" i="1"/>
  <c r="AY523" i="1"/>
  <c r="AY571" i="1"/>
  <c r="AY600" i="1"/>
  <c r="AY231" i="1"/>
  <c r="AY500" i="1"/>
  <c r="AY541" i="1"/>
  <c r="AY330" i="1"/>
  <c r="AY251" i="1"/>
  <c r="AY622" i="1"/>
  <c r="AY480" i="1"/>
  <c r="AY441" i="1"/>
  <c r="AY303" i="1"/>
  <c r="AY120" i="1"/>
  <c r="AY249" i="1"/>
  <c r="AY253" i="1"/>
  <c r="AY279" i="1"/>
  <c r="AY362" i="1"/>
  <c r="AY488" i="1"/>
  <c r="AY381" i="1"/>
  <c r="AY524" i="1"/>
  <c r="AY244" i="1"/>
  <c r="AY124" i="1"/>
  <c r="AY534" i="1"/>
  <c r="AY405" i="1"/>
  <c r="AY475" i="1"/>
  <c r="AY589" i="1"/>
  <c r="AY299" i="1"/>
  <c r="AY208" i="1"/>
  <c r="AX355" i="1"/>
  <c r="AY401" i="1"/>
  <c r="AY474" i="1"/>
  <c r="AY77" i="1"/>
  <c r="AY177" i="1"/>
  <c r="AY217" i="1"/>
  <c r="AY237" i="1"/>
  <c r="AY212" i="1"/>
  <c r="AY285" i="1"/>
  <c r="AY451" i="1"/>
  <c r="AX447" i="1"/>
  <c r="AX516" i="1"/>
  <c r="AY516" i="1" s="1"/>
  <c r="AX270" i="1"/>
  <c r="AX387" i="1"/>
  <c r="AY387" i="1" s="1"/>
  <c r="AY409" i="1"/>
  <c r="AY183" i="1"/>
  <c r="AY67" i="1"/>
  <c r="AY73" i="1"/>
  <c r="AY645" i="1"/>
  <c r="AY168" i="1"/>
  <c r="AY216" i="1"/>
  <c r="AX263" i="1"/>
  <c r="AY263" i="1" s="1"/>
  <c r="AY358" i="1"/>
  <c r="AY131" i="1"/>
  <c r="AY115" i="1"/>
  <c r="AY371" i="1"/>
  <c r="AY431" i="1"/>
  <c r="AY230" i="1"/>
  <c r="AY126" i="1"/>
  <c r="AX628" i="1"/>
  <c r="AY628" i="1" s="1"/>
  <c r="AY146" i="1"/>
  <c r="AY261" i="1"/>
  <c r="AX438" i="1"/>
  <c r="AY438" i="1" s="1"/>
  <c r="AY41" i="1"/>
  <c r="AY557" i="1"/>
  <c r="AY407" i="1"/>
  <c r="AY499" i="1"/>
  <c r="AY415" i="1"/>
  <c r="AY65" i="1"/>
  <c r="AY481" i="1"/>
  <c r="AY509" i="1"/>
  <c r="AX530" i="1"/>
  <c r="AY530" i="1" s="1"/>
  <c r="AY117" i="1"/>
  <c r="AY133" i="1"/>
  <c r="AY411" i="1"/>
  <c r="AY508" i="1"/>
  <c r="AX531" i="1"/>
  <c r="AY531" i="1" s="1"/>
  <c r="AY47" i="1"/>
  <c r="AY259" i="1"/>
  <c r="AY402" i="1"/>
  <c r="AY429" i="1"/>
  <c r="AX519" i="1"/>
  <c r="AY519" i="1" s="1"/>
  <c r="AY560" i="1"/>
  <c r="AY169" i="1"/>
  <c r="AY388" i="1"/>
  <c r="AY266" i="1"/>
  <c r="AY403" i="1"/>
  <c r="AX496" i="1"/>
  <c r="AY199" i="1"/>
  <c r="AY83" i="1"/>
  <c r="AY89" i="1"/>
  <c r="AY224" i="1"/>
  <c r="AY204" i="1"/>
  <c r="AY462" i="1"/>
  <c r="AY466" i="1"/>
  <c r="AY612" i="1"/>
  <c r="AY546" i="1"/>
  <c r="AY601" i="1"/>
  <c r="AY599" i="1"/>
  <c r="AY5" i="1"/>
  <c r="AY152" i="1"/>
  <c r="AY63" i="1"/>
  <c r="AY97" i="1"/>
  <c r="AY313" i="1"/>
  <c r="AX619" i="1"/>
  <c r="AX606" i="1"/>
  <c r="AY329" i="1"/>
  <c r="AY75" i="1"/>
  <c r="AY165" i="1"/>
  <c r="AY562" i="1"/>
  <c r="AY225" i="1"/>
  <c r="AY182" i="1"/>
  <c r="AX272" i="1"/>
  <c r="AX254" i="1"/>
  <c r="AX235" i="1"/>
  <c r="AY365" i="1"/>
  <c r="AX417" i="1"/>
  <c r="AY417" i="1" s="1"/>
  <c r="AX482" i="1"/>
  <c r="AY482" i="1" s="1"/>
  <c r="AY8" i="1"/>
  <c r="AX291" i="1"/>
  <c r="AX289" i="1"/>
  <c r="AY459" i="1"/>
  <c r="AY379" i="1"/>
  <c r="AX116" i="1"/>
  <c r="AX311" i="1"/>
  <c r="AY290" i="1"/>
  <c r="AX383" i="1"/>
  <c r="AX256" i="1"/>
  <c r="AX425" i="1"/>
  <c r="AY425" i="1" s="1"/>
  <c r="AY215" i="1"/>
  <c r="AY99" i="1"/>
  <c r="AY129" i="1"/>
  <c r="AY192" i="1"/>
  <c r="AX269" i="1"/>
  <c r="AY269" i="1" s="1"/>
  <c r="AY81" i="1"/>
  <c r="AY49" i="1"/>
  <c r="AY433" i="1"/>
  <c r="AX539" i="1"/>
  <c r="AY533" i="1"/>
  <c r="AY568" i="1"/>
  <c r="AY198" i="1"/>
  <c r="AY174" i="1"/>
  <c r="AY242" i="1"/>
  <c r="AY398" i="1"/>
  <c r="AX423" i="1"/>
  <c r="AY595" i="1"/>
  <c r="AY95" i="1"/>
  <c r="AY342" i="1"/>
  <c r="AY582" i="1"/>
  <c r="AY159" i="1"/>
  <c r="AX395" i="1"/>
  <c r="AX427" i="1"/>
  <c r="AY427" i="1" s="1"/>
  <c r="AX413" i="1"/>
  <c r="AY413" i="1" s="1"/>
  <c r="AY543" i="1"/>
  <c r="AY399" i="1"/>
  <c r="AY627" i="1"/>
  <c r="AY211" i="1"/>
  <c r="AY108" i="1"/>
  <c r="AY7" i="1"/>
  <c r="AY119" i="1"/>
  <c r="AY223" i="1"/>
  <c r="AY105" i="1"/>
  <c r="AY34" i="1"/>
  <c r="AY150" i="1"/>
  <c r="AY147" i="1"/>
  <c r="AY366" i="1"/>
  <c r="AY392" i="1"/>
  <c r="AY79" i="1"/>
  <c r="AY614" i="1"/>
  <c r="AX565" i="1"/>
  <c r="AY218" i="1"/>
  <c r="AX435" i="1"/>
  <c r="AY435" i="1" s="1"/>
  <c r="AX434" i="1"/>
  <c r="AX535" i="1"/>
  <c r="AY535" i="1" s="1"/>
  <c r="AX513" i="1"/>
  <c r="AY513" i="1" s="1"/>
  <c r="AY227" i="1"/>
  <c r="AY123" i="1"/>
  <c r="AY337" i="1"/>
  <c r="AX514" i="1"/>
  <c r="AY578" i="1"/>
  <c r="AY57" i="1"/>
  <c r="AX501" i="1"/>
  <c r="AY498" i="1"/>
  <c r="AX581" i="1"/>
  <c r="AX532" i="1"/>
  <c r="AY532" i="1" s="1"/>
  <c r="AY189" i="1"/>
  <c r="AX521" i="1"/>
  <c r="AX510" i="1"/>
  <c r="AY510" i="1" s="1"/>
  <c r="AX527" i="1"/>
  <c r="AY197" i="1"/>
  <c r="AY408" i="1"/>
  <c r="AY528" i="1"/>
  <c r="AX579" i="1"/>
  <c r="AY51" i="1"/>
  <c r="AY162" i="1"/>
  <c r="AY274" i="1"/>
  <c r="AY278" i="1"/>
  <c r="AX375" i="1"/>
  <c r="AX460" i="1"/>
  <c r="AY364" i="1"/>
  <c r="AX439" i="1"/>
  <c r="AY439" i="1" s="1"/>
  <c r="AX377" i="1"/>
  <c r="AY377" i="1" s="1"/>
  <c r="AX483" i="1"/>
  <c r="AX603" i="1"/>
  <c r="AY248" i="1"/>
  <c r="AY356" i="1"/>
  <c r="AX351" i="1"/>
  <c r="AY351" i="1" s="1"/>
  <c r="AY440" i="1"/>
  <c r="AX154" i="1"/>
  <c r="AX252" i="1"/>
  <c r="AY246" i="1"/>
  <c r="AX346" i="1"/>
  <c r="AY346" i="1" s="1"/>
  <c r="AX391" i="1"/>
  <c r="AY135" i="1"/>
  <c r="AY29" i="1"/>
  <c r="AY179" i="1"/>
  <c r="AY214" i="1"/>
  <c r="AY446" i="1"/>
  <c r="AY114" i="1"/>
  <c r="AY661" i="1"/>
  <c r="AX339" i="1"/>
  <c r="AY339" i="1" s="1"/>
  <c r="AX367" i="1"/>
  <c r="AY143" i="1"/>
  <c r="AY71" i="1"/>
  <c r="AY338" i="1"/>
  <c r="AY551" i="1"/>
  <c r="AX615" i="1"/>
  <c r="AY91" i="1"/>
  <c r="AY495" i="1"/>
  <c r="AY683" i="1"/>
  <c r="AY679" i="1"/>
  <c r="AY21" i="1"/>
  <c r="AX486" i="1"/>
  <c r="AX512" i="1"/>
  <c r="AY37" i="1"/>
  <c r="AX258" i="1"/>
  <c r="AX264" i="1"/>
  <c r="AY567" i="1"/>
  <c r="AY24" i="1"/>
  <c r="AY148" i="1"/>
  <c r="AX555" i="1"/>
  <c r="AY592" i="1"/>
  <c r="AY620" i="1"/>
  <c r="AY23" i="1"/>
  <c r="AY145" i="1"/>
  <c r="AY107" i="1"/>
  <c r="AY163" i="1"/>
  <c r="AY665" i="1"/>
  <c r="AY50" i="1"/>
  <c r="AY178" i="1"/>
  <c r="AX239" i="1"/>
  <c r="AX170" i="1"/>
  <c r="AY151" i="1"/>
  <c r="AY85" i="1"/>
  <c r="AY193" i="1"/>
  <c r="AY282" i="1"/>
  <c r="AY125" i="1"/>
  <c r="AY175" i="1"/>
  <c r="AY457" i="1"/>
  <c r="AX573" i="1"/>
  <c r="AX265" i="1"/>
  <c r="AY324" i="1"/>
  <c r="AY662" i="1"/>
  <c r="AX436" i="1"/>
  <c r="AX497" i="1"/>
  <c r="AY157" i="1"/>
  <c r="AX563" i="1"/>
  <c r="AX529" i="1"/>
  <c r="AY430" i="1"/>
  <c r="AY17" i="1"/>
  <c r="AY341" i="1"/>
  <c r="AX393" i="1"/>
  <c r="AY646" i="1"/>
  <c r="AX597" i="1"/>
  <c r="AY45" i="1"/>
  <c r="AX144" i="1"/>
  <c r="AY506" i="1"/>
  <c r="AX525" i="1"/>
  <c r="AX520" i="1"/>
  <c r="AY58" i="1"/>
  <c r="AY262" i="1"/>
  <c r="AY161" i="1"/>
  <c r="AY139" i="1"/>
  <c r="AY209" i="1"/>
  <c r="AY200" i="1"/>
  <c r="AY380" i="1"/>
  <c r="AY173" i="1"/>
  <c r="AY55" i="1"/>
  <c r="AY549" i="1"/>
  <c r="AY421" i="1"/>
  <c r="AY536" i="1"/>
  <c r="AY609" i="1"/>
  <c r="AY203" i="1"/>
  <c r="AY327" i="1"/>
  <c r="AY505" i="1"/>
  <c r="AY286" i="1"/>
  <c r="AY470" i="1"/>
  <c r="AY558" i="1"/>
  <c r="AI30" i="37"/>
  <c r="AI39" i="39"/>
  <c r="AI8" i="38"/>
  <c r="E7" i="38"/>
  <c r="E30" i="37"/>
  <c r="AI48" i="38"/>
  <c r="Y83" i="22"/>
  <c r="AN83" i="37"/>
  <c r="E83" i="37"/>
  <c r="AN12" i="38"/>
  <c r="AI40" i="39"/>
  <c r="DI481" i="1" l="1"/>
  <c r="EN438" i="1"/>
  <c r="DH466" i="1"/>
  <c r="DI391" i="1"/>
  <c r="DI614" i="1"/>
  <c r="EM677" i="1"/>
  <c r="EN677" i="1" s="1"/>
  <c r="EN538" i="1"/>
  <c r="DI501" i="1"/>
  <c r="EN676" i="1"/>
  <c r="AN88" i="31"/>
  <c r="AN85" i="37"/>
  <c r="AN88" i="37" s="1"/>
  <c r="E85" i="37"/>
  <c r="D30" i="37"/>
  <c r="D39" i="39"/>
  <c r="AI42" i="39"/>
  <c r="D42" i="39" s="1"/>
  <c r="D48" i="38"/>
  <c r="AI54" i="38"/>
  <c r="D54" i="38" s="1"/>
  <c r="AN28" i="38"/>
  <c r="D12" i="38"/>
  <c r="E28" i="38"/>
  <c r="D7" i="38"/>
  <c r="AI28" i="38"/>
  <c r="D8" i="38"/>
  <c r="D40" i="39"/>
  <c r="CD697" i="1"/>
  <c r="CD5" i="1"/>
  <c r="DG697" i="1"/>
  <c r="AI88" i="31"/>
  <c r="AI81" i="37"/>
  <c r="DG666" i="1"/>
  <c r="EL672" i="1"/>
  <c r="CC666" i="1"/>
  <c r="D28" i="37"/>
  <c r="E81" i="37"/>
  <c r="AG88" i="29"/>
  <c r="CD650" i="1"/>
  <c r="EL664" i="1"/>
  <c r="DG650" i="1"/>
  <c r="DG690" i="1"/>
  <c r="DG662" i="1"/>
  <c r="EL665" i="1"/>
  <c r="EM665" i="1" s="1"/>
  <c r="EN665" i="1" s="1"/>
  <c r="D28" i="32"/>
  <c r="D81" i="29"/>
  <c r="D88" i="29" s="1"/>
  <c r="B58" i="40" s="1"/>
  <c r="D81" i="31"/>
  <c r="AY690" i="1"/>
  <c r="AY4" i="1"/>
  <c r="AH88" i="29"/>
  <c r="D28" i="30"/>
  <c r="CC690" i="1"/>
  <c r="D28" i="26"/>
  <c r="EL648" i="1"/>
  <c r="EL525" i="1"/>
  <c r="EM525" i="1" s="1"/>
  <c r="EN525" i="1" s="1"/>
  <c r="DG547" i="1"/>
  <c r="DH547" i="1" s="1"/>
  <c r="DG542" i="1"/>
  <c r="CC637" i="1"/>
  <c r="EL522" i="1"/>
  <c r="EM522" i="1" s="1"/>
  <c r="DG570" i="1"/>
  <c r="CC569" i="1"/>
  <c r="DG571" i="1"/>
  <c r="DH571" i="1" s="1"/>
  <c r="DI571" i="1" s="1"/>
  <c r="DG595" i="1"/>
  <c r="EL639" i="1"/>
  <c r="EM639" i="1" s="1"/>
  <c r="DG575" i="1"/>
  <c r="DH575" i="1" s="1"/>
  <c r="I88" i="23"/>
  <c r="I88" i="22"/>
  <c r="AY137" i="1"/>
  <c r="AY112" i="1"/>
  <c r="AY484" i="1"/>
  <c r="AY422" i="1"/>
  <c r="AY90" i="1"/>
  <c r="AY15" i="1"/>
  <c r="AY657" i="1"/>
  <c r="AY396" i="1"/>
  <c r="AY14" i="1"/>
  <c r="DH265" i="1"/>
  <c r="DI265" i="1" s="1"/>
  <c r="DH211" i="1"/>
  <c r="DI682" i="1"/>
  <c r="DI133" i="1"/>
  <c r="DH497" i="1"/>
  <c r="DI497" i="1" s="1"/>
  <c r="DH213" i="1"/>
  <c r="DI213" i="1" s="1"/>
  <c r="DI319" i="1"/>
  <c r="DG246" i="1"/>
  <c r="DH246" i="1" s="1"/>
  <c r="DG494" i="1"/>
  <c r="DG236" i="1"/>
  <c r="DH236" i="1" s="1"/>
  <c r="DG298" i="1"/>
  <c r="DH298" i="1" s="1"/>
  <c r="DG372" i="1"/>
  <c r="DH372" i="1" s="1"/>
  <c r="DG290" i="1"/>
  <c r="DH290" i="1" s="1"/>
  <c r="DG122" i="1"/>
  <c r="DH122" i="1" s="1"/>
  <c r="DG597" i="1"/>
  <c r="DG274" i="1"/>
  <c r="DH274" i="1" s="1"/>
  <c r="DG619" i="1"/>
  <c r="DH619" i="1" s="1"/>
  <c r="DI619" i="1" s="1"/>
  <c r="DG102" i="1"/>
  <c r="DH102" i="1" s="1"/>
  <c r="DG337" i="1"/>
  <c r="DH337" i="1" s="1"/>
  <c r="DI337" i="1" s="1"/>
  <c r="DG270" i="1"/>
  <c r="DH270" i="1" s="1"/>
  <c r="DI270" i="1" s="1"/>
  <c r="DG552" i="1"/>
  <c r="DH552" i="1" s="1"/>
  <c r="DG544" i="1"/>
  <c r="DH544" i="1" s="1"/>
  <c r="DG109" i="1"/>
  <c r="DH109" i="1" s="1"/>
  <c r="DG371" i="1"/>
  <c r="DH371" i="1" s="1"/>
  <c r="DG315" i="1"/>
  <c r="DH315" i="1" s="1"/>
  <c r="DG370" i="1"/>
  <c r="DG97" i="1"/>
  <c r="DH97" i="1" s="1"/>
  <c r="DI97" i="1" s="1"/>
  <c r="EK97" i="1"/>
  <c r="EK398" i="1"/>
  <c r="EK157" i="1"/>
  <c r="EK472" i="1"/>
  <c r="EK348" i="1"/>
  <c r="EK133" i="1"/>
  <c r="EK481" i="1"/>
  <c r="EK401" i="1"/>
  <c r="EK153" i="1"/>
  <c r="EK370" i="1"/>
  <c r="EK604" i="1"/>
  <c r="EK383" i="1"/>
  <c r="EK218" i="1"/>
  <c r="EK298" i="1"/>
  <c r="EK482" i="1"/>
  <c r="EK413" i="1"/>
  <c r="EK552" i="1"/>
  <c r="EK277" i="1"/>
  <c r="EK416" i="1"/>
  <c r="EK236" i="1"/>
  <c r="EK483" i="1"/>
  <c r="EK544" i="1"/>
  <c r="EK143" i="1"/>
  <c r="EK550" i="1"/>
  <c r="EK551" i="1"/>
  <c r="EK317" i="1"/>
  <c r="EK385" i="1"/>
  <c r="EK623" i="1"/>
  <c r="EK457" i="1"/>
  <c r="EK223" i="1"/>
  <c r="EK456" i="1"/>
  <c r="EK391" i="1"/>
  <c r="EL391" i="1" s="1"/>
  <c r="EM391" i="1" s="1"/>
  <c r="EN391" i="1" s="1"/>
  <c r="EK145" i="1"/>
  <c r="EK216" i="1"/>
  <c r="EK285" i="1"/>
  <c r="EK246" i="1"/>
  <c r="EK543" i="1"/>
  <c r="EK619" i="1"/>
  <c r="EK151" i="1"/>
  <c r="EK570" i="1"/>
  <c r="EK597" i="1"/>
  <c r="EK614" i="1"/>
  <c r="EK403" i="1"/>
  <c r="EK147" i="1"/>
  <c r="EK473" i="1"/>
  <c r="EK227" i="1"/>
  <c r="EK353" i="1"/>
  <c r="EK458" i="1"/>
  <c r="EK149" i="1"/>
  <c r="EK387" i="1"/>
  <c r="EK474" i="1"/>
  <c r="EK293" i="1"/>
  <c r="EK122" i="1"/>
  <c r="EK249" i="1"/>
  <c r="EK100" i="1"/>
  <c r="EK91" i="1"/>
  <c r="EK267" i="1"/>
  <c r="EK608" i="1"/>
  <c r="EK598" i="1"/>
  <c r="EK618" i="1"/>
  <c r="EK419" i="1"/>
  <c r="EK155" i="1"/>
  <c r="EK495" i="1"/>
  <c r="EK231" i="1"/>
  <c r="EK371" i="1"/>
  <c r="EK497" i="1"/>
  <c r="EK475" i="1"/>
  <c r="EL475" i="1" s="1"/>
  <c r="EM475" i="1" s="1"/>
  <c r="EN475" i="1" s="1"/>
  <c r="EK329" i="1"/>
  <c r="EK95" i="1"/>
  <c r="EK288" i="1"/>
  <c r="EK104" i="1"/>
  <c r="EK113" i="1"/>
  <c r="EK319" i="1"/>
  <c r="EK617" i="1"/>
  <c r="EK613" i="1"/>
  <c r="EK160" i="1"/>
  <c r="EK471" i="1"/>
  <c r="EK254" i="1"/>
  <c r="EK542" i="1"/>
  <c r="EK280" i="1"/>
  <c r="EK376" i="1"/>
  <c r="EK496" i="1"/>
  <c r="EK622" i="1"/>
  <c r="EK125" i="1"/>
  <c r="EK351" i="1"/>
  <c r="EK337" i="1"/>
  <c r="EK372" i="1"/>
  <c r="EL372" i="1" s="1"/>
  <c r="EM372" i="1" s="1"/>
  <c r="EN372" i="1" s="1"/>
  <c r="EK111" i="1"/>
  <c r="EK117" i="1"/>
  <c r="EK389" i="1"/>
  <c r="EK102" i="1"/>
  <c r="EK107" i="1"/>
  <c r="EK221" i="1"/>
  <c r="EK479" i="1"/>
  <c r="EL479" i="1" s="1"/>
  <c r="EM479" i="1" s="1"/>
  <c r="EN479" i="1" s="1"/>
  <c r="EK307" i="1"/>
  <c r="EK136" i="1"/>
  <c r="EK282" i="1"/>
  <c r="EK395" i="1"/>
  <c r="EK620" i="1"/>
  <c r="EK290" i="1"/>
  <c r="EK322" i="1"/>
  <c r="EK694" i="1"/>
  <c r="EK345" i="1"/>
  <c r="EK109" i="1"/>
  <c r="EK380" i="1"/>
  <c r="EK270" i="1"/>
  <c r="EK119" i="1"/>
  <c r="EK410" i="1"/>
  <c r="EK225" i="1"/>
  <c r="EK115" i="1"/>
  <c r="EK274" i="1"/>
  <c r="EK494" i="1"/>
  <c r="EK315" i="1"/>
  <c r="EK128" i="1"/>
  <c r="EK313" i="1"/>
  <c r="EK407" i="1"/>
  <c r="EK696" i="1"/>
  <c r="EK213" i="1"/>
  <c r="DG111" i="1"/>
  <c r="DH111" i="1" s="1"/>
  <c r="DI111" i="1" s="1"/>
  <c r="DG104" i="1"/>
  <c r="DH104" i="1" s="1"/>
  <c r="DG351" i="1"/>
  <c r="DH351" i="1" s="1"/>
  <c r="DG348" i="1"/>
  <c r="DH348" i="1" s="1"/>
  <c r="DG288" i="1"/>
  <c r="DH288" i="1" s="1"/>
  <c r="DG216" i="1"/>
  <c r="DH216" i="1" s="1"/>
  <c r="DG147" i="1"/>
  <c r="DH147" i="1" s="1"/>
  <c r="DG307" i="1"/>
  <c r="DH307" i="1" s="1"/>
  <c r="DG143" i="1"/>
  <c r="DG151" i="1"/>
  <c r="DH151" i="1" s="1"/>
  <c r="DI151" i="1" s="1"/>
  <c r="DG398" i="1"/>
  <c r="DG91" i="1"/>
  <c r="DG458" i="1"/>
  <c r="DH458" i="1" s="1"/>
  <c r="DG389" i="1"/>
  <c r="DH389" i="1" s="1"/>
  <c r="DG471" i="1"/>
  <c r="DH471" i="1" s="1"/>
  <c r="DG620" i="1"/>
  <c r="DH620" i="1" s="1"/>
  <c r="DG267" i="1"/>
  <c r="DH267" i="1" s="1"/>
  <c r="DI267" i="1" s="1"/>
  <c r="DG285" i="1"/>
  <c r="DH285" i="1" s="1"/>
  <c r="DG622" i="1"/>
  <c r="DH622" i="1" s="1"/>
  <c r="DI622" i="1" s="1"/>
  <c r="DG598" i="1"/>
  <c r="DH598" i="1" s="1"/>
  <c r="DG117" i="1"/>
  <c r="DH117" i="1" s="1"/>
  <c r="DG95" i="1"/>
  <c r="DH95" i="1" s="1"/>
  <c r="DI95" i="1" s="1"/>
  <c r="DG153" i="1"/>
  <c r="DH153" i="1" s="1"/>
  <c r="DG376" i="1"/>
  <c r="DH376" i="1" s="1"/>
  <c r="DI376" i="1" s="1"/>
  <c r="DG155" i="1"/>
  <c r="DH155" i="1" s="1"/>
  <c r="DG385" i="1"/>
  <c r="DG277" i="1"/>
  <c r="DH277" i="1" s="1"/>
  <c r="DG456" i="1"/>
  <c r="DH456" i="1" s="1"/>
  <c r="DI456" i="1" s="1"/>
  <c r="DG119" i="1"/>
  <c r="DH119" i="1" s="1"/>
  <c r="DG157" i="1"/>
  <c r="DH157" i="1" s="1"/>
  <c r="DI157" i="1" s="1"/>
  <c r="DG282" i="1"/>
  <c r="DH282" i="1" s="1"/>
  <c r="DI282" i="1" s="1"/>
  <c r="DG115" i="1"/>
  <c r="DH115" i="1" s="1"/>
  <c r="DG618" i="1"/>
  <c r="DH618" i="1" s="1"/>
  <c r="DG604" i="1"/>
  <c r="DH604" i="1" s="1"/>
  <c r="DG617" i="1"/>
  <c r="DH617" i="1" s="1"/>
  <c r="DG353" i="1"/>
  <c r="DH353" i="1" s="1"/>
  <c r="DI353" i="1" s="1"/>
  <c r="DG249" i="1"/>
  <c r="DH249" i="1" s="1"/>
  <c r="DG128" i="1"/>
  <c r="DH128" i="1" s="1"/>
  <c r="DG225" i="1"/>
  <c r="DH225" i="1" s="1"/>
  <c r="DG113" i="1"/>
  <c r="DG345" i="1"/>
  <c r="DH345" i="1" s="1"/>
  <c r="DI345" i="1" s="1"/>
  <c r="DG100" i="1"/>
  <c r="DH100" i="1" s="1"/>
  <c r="DG107" i="1"/>
  <c r="DH107" i="1" s="1"/>
  <c r="DG125" i="1"/>
  <c r="DH125" i="1" s="1"/>
  <c r="DG383" i="1"/>
  <c r="DH383" i="1" s="1"/>
  <c r="DG380" i="1"/>
  <c r="DH380" i="1" s="1"/>
  <c r="DG623" i="1"/>
  <c r="DH623" i="1" s="1"/>
  <c r="DG496" i="1"/>
  <c r="DH496" i="1" s="1"/>
  <c r="DG145" i="1"/>
  <c r="DH145" i="1" s="1"/>
  <c r="DG694" i="1"/>
  <c r="DH694" i="1" s="1"/>
  <c r="DG608" i="1"/>
  <c r="DH608" i="1" s="1"/>
  <c r="DG293" i="1"/>
  <c r="DH293" i="1" s="1"/>
  <c r="DG313" i="1"/>
  <c r="DH313" i="1" s="1"/>
  <c r="DI313" i="1" s="1"/>
  <c r="DG149" i="1"/>
  <c r="DH149" i="1" s="1"/>
  <c r="DG635" i="1"/>
  <c r="DH635" i="1" s="1"/>
  <c r="DG454" i="1"/>
  <c r="DH454" i="1" s="1"/>
  <c r="DI454" i="1" s="1"/>
  <c r="DG83" i="1"/>
  <c r="DH83" i="1" s="1"/>
  <c r="DG75" i="1"/>
  <c r="DH75" i="1" s="1"/>
  <c r="DG73" i="1"/>
  <c r="DH73" i="1" s="1"/>
  <c r="DG503" i="1"/>
  <c r="DH503" i="1" s="1"/>
  <c r="DI503" i="1" s="1"/>
  <c r="DG78" i="1"/>
  <c r="DH78" i="1" s="1"/>
  <c r="DG589" i="1"/>
  <c r="DH589" i="1" s="1"/>
  <c r="DG89" i="1"/>
  <c r="DH89" i="1" s="1"/>
  <c r="DG601" i="1"/>
  <c r="DH601" i="1" s="1"/>
  <c r="DG661" i="1"/>
  <c r="DH661" i="1" s="1"/>
  <c r="DG60" i="1"/>
  <c r="DH60" i="1" s="1"/>
  <c r="DG431" i="1"/>
  <c r="DH431" i="1" s="1"/>
  <c r="DG499" i="1"/>
  <c r="DG62" i="1"/>
  <c r="DH62" i="1" s="1"/>
  <c r="DG564" i="1"/>
  <c r="DH564" i="1" s="1"/>
  <c r="DG590" i="1"/>
  <c r="DH590" i="1" s="1"/>
  <c r="DG505" i="1"/>
  <c r="DH505" i="1" s="1"/>
  <c r="DG669" i="1"/>
  <c r="DH669" i="1" s="1"/>
  <c r="DG485" i="1"/>
  <c r="DH485" i="1" s="1"/>
  <c r="DI485" i="1" s="1"/>
  <c r="DG671" i="1"/>
  <c r="DH671" i="1" s="1"/>
  <c r="DG424" i="1"/>
  <c r="DH424" i="1" s="1"/>
  <c r="DG421" i="1"/>
  <c r="DG82" i="1"/>
  <c r="DH82" i="1" s="1"/>
  <c r="DI82" i="1" s="1"/>
  <c r="DG437" i="1"/>
  <c r="DH437" i="1" s="1"/>
  <c r="DG504" i="1"/>
  <c r="DH504" i="1" s="1"/>
  <c r="DI504" i="1" s="1"/>
  <c r="DG599" i="1"/>
  <c r="DH599" i="1" s="1"/>
  <c r="DG556" i="1"/>
  <c r="DH556" i="1" s="1"/>
  <c r="DG640" i="1"/>
  <c r="DH640" i="1" s="1"/>
  <c r="DG629" i="1"/>
  <c r="DH629" i="1" s="1"/>
  <c r="DG644" i="1"/>
  <c r="DH644" i="1" s="1"/>
  <c r="DG641" i="1"/>
  <c r="DH641" i="1" s="1"/>
  <c r="DG74" i="1"/>
  <c r="DH74" i="1" s="1"/>
  <c r="DG695" i="1"/>
  <c r="DH695" i="1" s="1"/>
  <c r="DG692" i="1"/>
  <c r="DH692" i="1" s="1"/>
  <c r="DG647" i="1"/>
  <c r="DH647" i="1" s="1"/>
  <c r="DG663" i="1"/>
  <c r="DH663" i="1" s="1"/>
  <c r="DG436" i="1"/>
  <c r="DH436" i="1" s="1"/>
  <c r="DG580" i="1"/>
  <c r="DG592" i="1"/>
  <c r="DH592" i="1" s="1"/>
  <c r="DG8" i="1"/>
  <c r="DH8" i="1" s="1"/>
  <c r="DG643" i="1"/>
  <c r="DH643" i="1" s="1"/>
  <c r="DG85" i="1"/>
  <c r="DH85" i="1" s="1"/>
  <c r="DI85" i="1" s="1"/>
  <c r="DG565" i="1"/>
  <c r="DH565" i="1" s="1"/>
  <c r="DG683" i="1"/>
  <c r="DG84" i="1"/>
  <c r="DH84" i="1" s="1"/>
  <c r="DG611" i="1"/>
  <c r="DH611" i="1" s="1"/>
  <c r="DI611" i="1" s="1"/>
  <c r="DG576" i="1"/>
  <c r="DH576" i="1" s="1"/>
  <c r="DG65" i="1"/>
  <c r="DH65" i="1" s="1"/>
  <c r="DG86" i="1"/>
  <c r="DH86" i="1" s="1"/>
  <c r="DG88" i="1"/>
  <c r="DH88" i="1" s="1"/>
  <c r="DI88" i="1" s="1"/>
  <c r="DG634" i="1"/>
  <c r="DH634" i="1" s="1"/>
  <c r="DG631" i="1"/>
  <c r="DG77" i="1"/>
  <c r="DH77" i="1" s="1"/>
  <c r="DG76" i="1"/>
  <c r="DH76" i="1" s="1"/>
  <c r="EK62" i="1"/>
  <c r="EL62" i="1" s="1"/>
  <c r="EM62" i="1" s="1"/>
  <c r="EK641" i="1"/>
  <c r="EK430" i="1"/>
  <c r="EK585" i="1"/>
  <c r="EL585" i="1" s="1"/>
  <c r="EM585" i="1" s="1"/>
  <c r="EN585" i="1" s="1"/>
  <c r="EK75" i="1"/>
  <c r="EL75" i="1" s="1"/>
  <c r="EM75" i="1" s="1"/>
  <c r="EN75" i="1" s="1"/>
  <c r="EK591" i="1"/>
  <c r="EL591" i="1" s="1"/>
  <c r="EM591" i="1" s="1"/>
  <c r="EK683" i="1"/>
  <c r="EK632" i="1"/>
  <c r="EL632" i="1" s="1"/>
  <c r="EM632" i="1" s="1"/>
  <c r="EN632" i="1" s="1"/>
  <c r="EK640" i="1"/>
  <c r="EK425" i="1"/>
  <c r="EK65" i="1"/>
  <c r="EK564" i="1"/>
  <c r="EK80" i="1"/>
  <c r="EK499" i="1"/>
  <c r="EK85" i="1"/>
  <c r="EK501" i="1"/>
  <c r="EK74" i="1"/>
  <c r="EK421" i="1"/>
  <c r="EK87" i="1"/>
  <c r="EK580" i="1"/>
  <c r="EK601" i="1"/>
  <c r="EK635" i="1"/>
  <c r="EK486" i="1"/>
  <c r="EK436" i="1"/>
  <c r="EK610" i="1"/>
  <c r="EK84" i="1"/>
  <c r="EK599" i="1"/>
  <c r="EK489" i="1"/>
  <c r="EK485" i="1"/>
  <c r="EK657" i="1"/>
  <c r="EK644" i="1"/>
  <c r="EK82" i="1"/>
  <c r="EK631" i="1"/>
  <c r="EK437" i="1"/>
  <c r="EK555" i="1"/>
  <c r="EK592" i="1"/>
  <c r="EK643" i="1"/>
  <c r="EK661" i="1"/>
  <c r="EK504" i="1"/>
  <c r="EK634" i="1"/>
  <c r="EK505" i="1"/>
  <c r="EK76" i="1"/>
  <c r="EK663" i="1"/>
  <c r="EK431" i="1"/>
  <c r="EK60" i="1"/>
  <c r="EK490" i="1"/>
  <c r="EK8" i="1"/>
  <c r="EK78" i="1"/>
  <c r="EK554" i="1"/>
  <c r="EK86" i="1"/>
  <c r="EK83" i="1"/>
  <c r="EK88" i="1"/>
  <c r="EK556" i="1"/>
  <c r="EK630" i="1"/>
  <c r="EK89" i="1"/>
  <c r="EK466" i="1"/>
  <c r="EK559" i="1"/>
  <c r="EK454" i="1"/>
  <c r="EK589" i="1"/>
  <c r="EK503" i="1"/>
  <c r="EK647" i="1"/>
  <c r="EK576" i="1"/>
  <c r="EK590" i="1"/>
  <c r="EK445" i="1"/>
  <c r="EK562" i="1"/>
  <c r="EK547" i="1"/>
  <c r="EK575" i="1"/>
  <c r="EK692" i="1"/>
  <c r="EK669" i="1"/>
  <c r="EK424" i="1"/>
  <c r="EK73" i="1"/>
  <c r="EK77" i="1"/>
  <c r="EK611" i="1"/>
  <c r="EL611" i="1" s="1"/>
  <c r="EM611" i="1" s="1"/>
  <c r="EN611" i="1" s="1"/>
  <c r="EK695" i="1"/>
  <c r="EK565" i="1"/>
  <c r="EK671" i="1"/>
  <c r="EK629" i="1"/>
  <c r="DG80" i="1"/>
  <c r="DH80" i="1" s="1"/>
  <c r="DG657" i="1"/>
  <c r="DH657" i="1" s="1"/>
  <c r="DG630" i="1"/>
  <c r="DH630" i="1" s="1"/>
  <c r="DG87" i="1"/>
  <c r="DH87" i="1" s="1"/>
  <c r="DI87" i="1" s="1"/>
  <c r="EL57" i="1"/>
  <c r="EM57" i="1" s="1"/>
  <c r="EN57" i="1" s="1"/>
  <c r="EL476" i="1"/>
  <c r="EM476" i="1" s="1"/>
  <c r="EL670" i="1"/>
  <c r="EL432" i="1"/>
  <c r="EM432" i="1" s="1"/>
  <c r="EL560" i="1"/>
  <c r="EM560" i="1" s="1"/>
  <c r="EL674" i="1"/>
  <c r="EM674" i="1" s="1"/>
  <c r="EL693" i="1"/>
  <c r="EM693" i="1" s="1"/>
  <c r="EL9" i="1"/>
  <c r="EM9" i="1" s="1"/>
  <c r="EL58" i="1"/>
  <c r="EM58" i="1" s="1"/>
  <c r="EL606" i="1"/>
  <c r="EM606" i="1" s="1"/>
  <c r="EL642" i="1"/>
  <c r="EL491" i="1"/>
  <c r="EM491" i="1" s="1"/>
  <c r="EL467" i="1"/>
  <c r="EM467" i="1" s="1"/>
  <c r="EL593" i="1"/>
  <c r="EM593" i="1" s="1"/>
  <c r="EL493" i="1"/>
  <c r="EM493" i="1" s="1"/>
  <c r="EL541" i="1"/>
  <c r="EM541" i="1" s="1"/>
  <c r="EN541" i="1" s="1"/>
  <c r="EL487" i="1"/>
  <c r="EL633" i="1"/>
  <c r="EM633" i="1" s="1"/>
  <c r="EL667" i="1"/>
  <c r="EM667" i="1" s="1"/>
  <c r="EL10" i="1"/>
  <c r="EM10" i="1" s="1"/>
  <c r="EL563" i="1"/>
  <c r="EM563" i="1" s="1"/>
  <c r="EL533" i="1"/>
  <c r="EM533" i="1" s="1"/>
  <c r="EL439" i="1"/>
  <c r="EM439" i="1" s="1"/>
  <c r="EL426" i="1"/>
  <c r="EM426" i="1" s="1"/>
  <c r="EL433" i="1"/>
  <c r="EM433" i="1" s="1"/>
  <c r="EL660" i="1"/>
  <c r="EL427" i="1"/>
  <c r="EL549" i="1"/>
  <c r="EM549" i="1" s="1"/>
  <c r="EL11" i="1"/>
  <c r="EM11" i="1" s="1"/>
  <c r="EN11" i="1" s="1"/>
  <c r="EL566" i="1"/>
  <c r="EM566" i="1" s="1"/>
  <c r="EL56" i="1"/>
  <c r="DI228" i="1"/>
  <c r="DH235" i="1"/>
  <c r="DI235" i="1" s="1"/>
  <c r="CD488" i="1"/>
  <c r="DI521" i="1"/>
  <c r="DI459" i="1"/>
  <c r="DI524" i="1"/>
  <c r="DI45" i="1"/>
  <c r="DH333" i="1"/>
  <c r="DI333" i="1" s="1"/>
  <c r="DI429" i="1"/>
  <c r="DH535" i="1"/>
  <c r="DI535" i="1" s="1"/>
  <c r="DI229" i="1"/>
  <c r="DI303" i="1"/>
  <c r="DI320" i="1"/>
  <c r="DI27" i="1"/>
  <c r="DI420" i="1"/>
  <c r="DI257" i="1"/>
  <c r="DI480" i="1"/>
  <c r="DI331" i="1"/>
  <c r="DH237" i="1"/>
  <c r="DI237" i="1" s="1"/>
  <c r="DH327" i="1"/>
  <c r="DI469" i="1"/>
  <c r="DI334" i="1"/>
  <c r="DH414" i="1"/>
  <c r="DI414" i="1" s="1"/>
  <c r="DH33" i="1"/>
  <c r="DI33" i="1" s="1"/>
  <c r="DI25" i="1"/>
  <c r="DI180" i="1"/>
  <c r="DH400" i="1"/>
  <c r="DI400" i="1" s="1"/>
  <c r="DI415" i="1"/>
  <c r="DI583" i="1"/>
  <c r="DH536" i="1"/>
  <c r="DI536" i="1" s="1"/>
  <c r="DI411" i="1"/>
  <c r="DH607" i="1"/>
  <c r="DI607" i="1" s="1"/>
  <c r="DH684" i="1"/>
  <c r="DI684" i="1" s="1"/>
  <c r="DI318" i="1"/>
  <c r="DI628" i="1"/>
  <c r="DI394" i="1"/>
  <c r="DH461" i="1"/>
  <c r="DH326" i="1"/>
  <c r="DI326" i="1" s="1"/>
  <c r="DH595" i="1"/>
  <c r="DI595" i="1" s="1"/>
  <c r="DH81" i="1"/>
  <c r="DI81" i="1" s="1"/>
  <c r="DI423" i="1"/>
  <c r="DH582" i="1"/>
  <c r="DI582" i="1" s="1"/>
  <c r="DH468" i="1"/>
  <c r="DI468" i="1" s="1"/>
  <c r="DH463" i="1"/>
  <c r="DI609" i="1"/>
  <c r="DI534" i="1"/>
  <c r="DI138" i="1"/>
  <c r="DH323" i="1"/>
  <c r="DI323" i="1" s="1"/>
  <c r="DI502" i="1"/>
  <c r="DI336" i="1"/>
  <c r="DI393" i="1"/>
  <c r="DI377" i="1"/>
  <c r="DI139" i="1"/>
  <c r="DH338" i="1"/>
  <c r="DI338" i="1" s="1"/>
  <c r="DH539" i="1"/>
  <c r="DI539" i="1" s="1"/>
  <c r="DH402" i="1"/>
  <c r="DI402" i="1" s="1"/>
  <c r="DI253" i="1"/>
  <c r="DI406" i="1"/>
  <c r="DI492" i="1"/>
  <c r="DI328" i="1"/>
  <c r="DI309" i="1"/>
  <c r="DI241" i="1"/>
  <c r="DI404" i="1"/>
  <c r="DI207" i="1"/>
  <c r="DH578" i="1"/>
  <c r="DH321" i="1"/>
  <c r="DI321" i="1" s="1"/>
  <c r="DI558" i="1"/>
  <c r="DI247" i="1"/>
  <c r="DH688" i="1"/>
  <c r="DI688" i="1" s="1"/>
  <c r="DH528" i="1"/>
  <c r="DI528" i="1" s="1"/>
  <c r="DH587" i="1"/>
  <c r="DI587" i="1" s="1"/>
  <c r="DI243" i="1"/>
  <c r="DI465" i="1"/>
  <c r="DI219" i="1"/>
  <c r="DH532" i="1"/>
  <c r="DI532" i="1" s="1"/>
  <c r="DH579" i="1"/>
  <c r="DI579" i="1" s="1"/>
  <c r="DH530" i="1"/>
  <c r="DH325" i="1"/>
  <c r="DI325" i="1" s="1"/>
  <c r="DI603" i="1"/>
  <c r="DH397" i="1"/>
  <c r="DI397" i="1" s="1"/>
  <c r="DI23" i="1"/>
  <c r="DH103" i="1"/>
  <c r="DI103" i="1" s="1"/>
  <c r="DI418" i="1"/>
  <c r="DH408" i="1"/>
  <c r="DI408" i="1" s="1"/>
  <c r="DH324" i="1"/>
  <c r="DI324" i="1" s="1"/>
  <c r="DI680" i="1"/>
  <c r="DH417" i="1"/>
  <c r="DI417" i="1" s="1"/>
  <c r="DH409" i="1"/>
  <c r="DI409" i="1" s="1"/>
  <c r="DI567" i="1"/>
  <c r="DH399" i="1"/>
  <c r="DI399" i="1" s="1"/>
  <c r="DH574" i="1"/>
  <c r="DI574" i="1" s="1"/>
  <c r="DI332" i="1"/>
  <c r="DI140" i="1"/>
  <c r="DH135" i="1"/>
  <c r="DI135" i="1" s="1"/>
  <c r="DI615" i="1"/>
  <c r="DI330" i="1"/>
  <c r="DG442" i="1"/>
  <c r="DH442" i="1" s="1"/>
  <c r="DI442" i="1" s="1"/>
  <c r="DG347" i="1"/>
  <c r="DH347" i="1" s="1"/>
  <c r="DG602" i="1"/>
  <c r="DH602" i="1" s="1"/>
  <c r="DG208" i="1"/>
  <c r="DH208" i="1" s="1"/>
  <c r="DG96" i="1"/>
  <c r="DH96" i="1" s="1"/>
  <c r="DG24" i="1"/>
  <c r="DH24" i="1" s="1"/>
  <c r="DG557" i="1"/>
  <c r="DH557" i="1" s="1"/>
  <c r="DG266" i="1"/>
  <c r="DH266" i="1" s="1"/>
  <c r="DG200" i="1"/>
  <c r="DH200" i="1" s="1"/>
  <c r="DG168" i="1"/>
  <c r="DH168" i="1" s="1"/>
  <c r="DG161" i="1"/>
  <c r="DH161" i="1" s="1"/>
  <c r="DG498" i="1"/>
  <c r="DG509" i="1"/>
  <c r="DG242" i="1"/>
  <c r="DH242" i="1" s="1"/>
  <c r="DG448" i="1"/>
  <c r="DH448" i="1" s="1"/>
  <c r="DG198" i="1"/>
  <c r="DH198" i="1" s="1"/>
  <c r="DG167" i="1"/>
  <c r="DH167" i="1" s="1"/>
  <c r="DI167" i="1" s="1"/>
  <c r="DG477" i="1"/>
  <c r="DG300" i="1"/>
  <c r="DH300" i="1" s="1"/>
  <c r="DG248" i="1"/>
  <c r="DH248" i="1" s="1"/>
  <c r="DG296" i="1"/>
  <c r="DH296" i="1" s="1"/>
  <c r="DI296" i="1" s="1"/>
  <c r="DG54" i="1"/>
  <c r="DH54" i="1" s="1"/>
  <c r="DG61" i="1"/>
  <c r="DH61" i="1" s="1"/>
  <c r="DG422" i="1"/>
  <c r="DG292" i="1"/>
  <c r="DH292" i="1" s="1"/>
  <c r="DG388" i="1"/>
  <c r="DH388" i="1" s="1"/>
  <c r="DG312" i="1"/>
  <c r="DH312" i="1" s="1"/>
  <c r="DG126" i="1"/>
  <c r="DH126" i="1" s="1"/>
  <c r="DG114" i="1"/>
  <c r="DH114" i="1" s="1"/>
  <c r="DG396" i="1"/>
  <c r="DG232" i="1"/>
  <c r="DH232" i="1" s="1"/>
  <c r="DG21" i="1"/>
  <c r="DH21" i="1" s="1"/>
  <c r="DI21" i="1" s="1"/>
  <c r="DG55" i="1"/>
  <c r="DH55" i="1" s="1"/>
  <c r="DG358" i="1"/>
  <c r="DG295" i="1"/>
  <c r="DH295" i="1" s="1"/>
  <c r="DG197" i="1"/>
  <c r="DH197" i="1" s="1"/>
  <c r="DG260" i="1"/>
  <c r="DH260" i="1" s="1"/>
  <c r="DI260" i="1" s="1"/>
  <c r="DG52" i="1"/>
  <c r="DH52" i="1" s="1"/>
  <c r="DG204" i="1"/>
  <c r="DH204" i="1" s="1"/>
  <c r="DG173" i="1"/>
  <c r="DH173" i="1" s="1"/>
  <c r="DI173" i="1" s="1"/>
  <c r="DG252" i="1"/>
  <c r="DH252" i="1" s="1"/>
  <c r="DG41" i="1"/>
  <c r="DH41" i="1" s="1"/>
  <c r="DG72" i="1"/>
  <c r="DH72" i="1" s="1"/>
  <c r="DI72" i="1" s="1"/>
  <c r="DG500" i="1"/>
  <c r="DH500" i="1" s="1"/>
  <c r="DG605" i="1"/>
  <c r="DH605" i="1" s="1"/>
  <c r="CD16" i="1"/>
  <c r="CC649" i="1"/>
  <c r="CD649" i="1" s="1"/>
  <c r="CC12" i="1"/>
  <c r="CC112" i="1"/>
  <c r="CD112" i="1" s="1"/>
  <c r="DG352" i="1"/>
  <c r="DH352" i="1" s="1"/>
  <c r="DG279" i="1"/>
  <c r="DH279" i="1" s="1"/>
  <c r="DG452" i="1"/>
  <c r="DH452" i="1" s="1"/>
  <c r="DG520" i="1"/>
  <c r="DH520" i="1" s="1"/>
  <c r="DI520" i="1" s="1"/>
  <c r="DG31" i="1"/>
  <c r="DH31" i="1" s="1"/>
  <c r="DG106" i="1"/>
  <c r="DH106" i="1" s="1"/>
  <c r="DI106" i="1" s="1"/>
  <c r="DG361" i="1"/>
  <c r="DH361" i="1" s="1"/>
  <c r="DI361" i="1" s="1"/>
  <c r="DG689" i="1"/>
  <c r="DH689" i="1" s="1"/>
  <c r="DG518" i="1"/>
  <c r="DH518" i="1" s="1"/>
  <c r="DG26" i="1"/>
  <c r="DH26" i="1" s="1"/>
  <c r="DG174" i="1"/>
  <c r="DH174" i="1" s="1"/>
  <c r="DG434" i="1"/>
  <c r="DH434" i="1" s="1"/>
  <c r="DG450" i="1"/>
  <c r="DH450" i="1" s="1"/>
  <c r="DG342" i="1"/>
  <c r="DH342" i="1" s="1"/>
  <c r="DG132" i="1"/>
  <c r="DH132" i="1" s="1"/>
  <c r="DG12" i="1"/>
  <c r="DG234" i="1"/>
  <c r="DH234" i="1" s="1"/>
  <c r="DG202" i="1"/>
  <c r="DH202" i="1" s="1"/>
  <c r="DG238" i="1"/>
  <c r="DH238" i="1" s="1"/>
  <c r="DG142" i="1"/>
  <c r="DH142" i="1" s="1"/>
  <c r="DG121" i="1"/>
  <c r="DH121" i="1" s="1"/>
  <c r="DG226" i="1"/>
  <c r="DH226" i="1" s="1"/>
  <c r="DG306" i="1"/>
  <c r="DH306" i="1" s="1"/>
  <c r="DG245" i="1"/>
  <c r="DH245" i="1" s="1"/>
  <c r="DG43" i="1"/>
  <c r="DH43" i="1" s="1"/>
  <c r="DG124" i="1"/>
  <c r="DH124" i="1" s="1"/>
  <c r="DG185" i="1"/>
  <c r="DH185" i="1" s="1"/>
  <c r="DG186" i="1"/>
  <c r="DH186" i="1" s="1"/>
  <c r="DG98" i="1"/>
  <c r="DH98" i="1" s="1"/>
  <c r="DG177" i="1"/>
  <c r="DH177" i="1" s="1"/>
  <c r="DG199" i="1"/>
  <c r="DH199" i="1" s="1"/>
  <c r="DG637" i="1"/>
  <c r="DH637" i="1" s="1"/>
  <c r="DG164" i="1"/>
  <c r="DH164" i="1" s="1"/>
  <c r="DG108" i="1"/>
  <c r="DH108" i="1" s="1"/>
  <c r="DG691" i="1"/>
  <c r="DG7" i="1"/>
  <c r="DH7" i="1" s="1"/>
  <c r="DI7" i="1" s="1"/>
  <c r="DG350" i="1"/>
  <c r="DH350" i="1" s="1"/>
  <c r="DG460" i="1"/>
  <c r="DH460" i="1" s="1"/>
  <c r="DI460" i="1" s="1"/>
  <c r="DG158" i="1"/>
  <c r="DH158" i="1" s="1"/>
  <c r="DG105" i="1"/>
  <c r="DH105" i="1" s="1"/>
  <c r="DG681" i="1"/>
  <c r="DH681" i="1" s="1"/>
  <c r="DG18" i="1"/>
  <c r="DG360" i="1"/>
  <c r="DH360" i="1" s="1"/>
  <c r="CC691" i="1"/>
  <c r="CD691" i="1" s="1"/>
  <c r="CC506" i="1"/>
  <c r="CD506" i="1" s="1"/>
  <c r="DG685" i="1"/>
  <c r="DH685" i="1" s="1"/>
  <c r="DI685" i="1" s="1"/>
  <c r="DG183" i="1"/>
  <c r="DG368" i="1"/>
  <c r="DH368" i="1" s="1"/>
  <c r="DI368" i="1" s="1"/>
  <c r="DG378" i="1"/>
  <c r="DH378" i="1" s="1"/>
  <c r="DG156" i="1"/>
  <c r="DH156" i="1" s="1"/>
  <c r="DG44" i="1"/>
  <c r="DH44" i="1" s="1"/>
  <c r="DG250" i="1"/>
  <c r="DH250" i="1" s="1"/>
  <c r="DG584" i="1"/>
  <c r="DH584" i="1" s="1"/>
  <c r="DG375" i="1"/>
  <c r="DH375" i="1" s="1"/>
  <c r="DG20" i="1"/>
  <c r="DH20" i="1" s="1"/>
  <c r="DG316" i="1"/>
  <c r="DH316" i="1" s="1"/>
  <c r="DG341" i="1"/>
  <c r="DH341" i="1" s="1"/>
  <c r="DI341" i="1" s="1"/>
  <c r="DG531" i="1"/>
  <c r="DH531" i="1" s="1"/>
  <c r="DG59" i="1"/>
  <c r="DH59" i="1" s="1"/>
  <c r="DG154" i="1"/>
  <c r="DH154" i="1" s="1"/>
  <c r="DI154" i="1" s="1"/>
  <c r="DG624" i="1"/>
  <c r="DH624" i="1" s="1"/>
  <c r="DI624" i="1" s="1"/>
  <c r="DG382" i="1"/>
  <c r="DH382" i="1" s="1"/>
  <c r="DI382" i="1" s="1"/>
  <c r="DG184" i="1"/>
  <c r="DH184" i="1" s="1"/>
  <c r="DG37" i="1"/>
  <c r="DH37" i="1" s="1"/>
  <c r="DG39" i="1"/>
  <c r="DH39" i="1" s="1"/>
  <c r="DI39" i="1" s="1"/>
  <c r="DG384" i="1"/>
  <c r="DH384" i="1" s="1"/>
  <c r="DG646" i="1"/>
  <c r="DG240" i="1"/>
  <c r="DH240" i="1" s="1"/>
  <c r="DI240" i="1" s="1"/>
  <c r="DG523" i="1"/>
  <c r="DH523" i="1" s="1"/>
  <c r="DG118" i="1"/>
  <c r="DH118" i="1" s="1"/>
  <c r="DG573" i="1"/>
  <c r="DH573" i="1" s="1"/>
  <c r="DG568" i="1"/>
  <c r="DH568" i="1" s="1"/>
  <c r="DI568" i="1" s="1"/>
  <c r="DG673" i="1"/>
  <c r="DG116" i="1"/>
  <c r="DH116" i="1" s="1"/>
  <c r="DG621" i="1"/>
  <c r="DG453" i="1"/>
  <c r="DH453" i="1" s="1"/>
  <c r="DG515" i="1"/>
  <c r="DH515" i="1" s="1"/>
  <c r="DG92" i="1"/>
  <c r="DH92" i="1" s="1"/>
  <c r="DG46" i="1"/>
  <c r="DG355" i="1"/>
  <c r="DH355" i="1" s="1"/>
  <c r="DI355" i="1" s="1"/>
  <c r="DG287" i="1"/>
  <c r="DH287" i="1" s="1"/>
  <c r="DG291" i="1"/>
  <c r="DH291" i="1" s="1"/>
  <c r="DG6" i="1"/>
  <c r="DH6" i="1" s="1"/>
  <c r="DI6" i="1" s="1"/>
  <c r="DG35" i="1"/>
  <c r="DH35" i="1" s="1"/>
  <c r="DI35" i="1" s="1"/>
  <c r="DG144" i="1"/>
  <c r="DH144" i="1" s="1"/>
  <c r="DI144" i="1" s="1"/>
  <c r="DG50" i="1"/>
  <c r="DH50" i="1" s="1"/>
  <c r="EK509" i="1"/>
  <c r="EK301" i="1"/>
  <c r="EK146" i="1"/>
  <c r="EK28" i="1"/>
  <c r="EK30" i="1"/>
  <c r="EK24" i="1"/>
  <c r="EK21" i="1"/>
  <c r="EK186" i="1"/>
  <c r="EK356" i="1"/>
  <c r="EK507" i="1"/>
  <c r="EK605" i="1"/>
  <c r="EK202" i="1"/>
  <c r="EK294" i="1"/>
  <c r="EK342" i="1"/>
  <c r="EK512" i="1"/>
  <c r="EK572" i="1"/>
  <c r="EK651" i="1"/>
  <c r="EK167" i="1"/>
  <c r="EK256" i="1"/>
  <c r="EK311" i="1"/>
  <c r="EK375" i="1"/>
  <c r="EK577" i="1"/>
  <c r="EK72" i="1"/>
  <c r="EK241" i="1"/>
  <c r="EK535" i="1"/>
  <c r="EK53" i="1"/>
  <c r="EK110" i="1"/>
  <c r="EK161" i="1"/>
  <c r="EK281" i="1"/>
  <c r="EK369" i="1"/>
  <c r="EK434" i="1"/>
  <c r="EK34" i="1"/>
  <c r="EK176" i="1"/>
  <c r="EK568" i="1"/>
  <c r="EK652" i="1"/>
  <c r="EK171" i="1"/>
  <c r="EK279" i="1"/>
  <c r="EK347" i="1"/>
  <c r="EK422" i="1"/>
  <c r="EK477" i="1"/>
  <c r="EK573" i="1"/>
  <c r="EK116" i="1"/>
  <c r="EK142" i="1"/>
  <c r="EK166" i="1"/>
  <c r="EK156" i="1"/>
  <c r="EK208" i="1"/>
  <c r="EK196" i="1"/>
  <c r="EK211" i="1"/>
  <c r="EK257" i="1"/>
  <c r="EK200" i="1"/>
  <c r="EK314" i="1"/>
  <c r="EK296" i="1"/>
  <c r="EK330" i="1"/>
  <c r="EK415" i="1"/>
  <c r="EK393" i="1"/>
  <c r="EK462" i="1"/>
  <c r="EK607" i="1"/>
  <c r="EK680" i="1"/>
  <c r="EK681" i="1"/>
  <c r="EK658" i="1"/>
  <c r="EK206" i="1"/>
  <c r="EK309" i="1"/>
  <c r="EK154" i="1"/>
  <c r="EK36" i="1"/>
  <c r="EK92" i="1"/>
  <c r="EK38" i="1"/>
  <c r="EK3" i="1"/>
  <c r="EK29" i="1"/>
  <c r="EK123" i="1"/>
  <c r="EK233" i="1"/>
  <c r="EK448" i="1"/>
  <c r="EK519" i="1"/>
  <c r="EK229" i="1"/>
  <c r="EK302" i="1"/>
  <c r="EK515" i="1"/>
  <c r="EK67" i="1"/>
  <c r="EK175" i="1"/>
  <c r="EK259" i="1"/>
  <c r="EK518" i="1"/>
  <c r="EK578" i="1"/>
  <c r="EK628" i="1"/>
  <c r="EK244" i="1"/>
  <c r="EK61" i="1"/>
  <c r="EK169" i="1"/>
  <c r="EK297" i="1"/>
  <c r="EK388" i="1"/>
  <c r="EK447" i="1"/>
  <c r="EK626" i="1"/>
  <c r="EK42" i="1"/>
  <c r="EK328" i="1"/>
  <c r="EK411" i="1"/>
  <c r="EK55" i="1"/>
  <c r="EK90" i="1"/>
  <c r="EK179" i="1"/>
  <c r="EK287" i="1"/>
  <c r="EK574" i="1"/>
  <c r="EK132" i="1"/>
  <c r="EK158" i="1"/>
  <c r="EK182" i="1"/>
  <c r="EK215" i="1"/>
  <c r="EK210" i="1"/>
  <c r="EK212" i="1"/>
  <c r="EK258" i="1"/>
  <c r="EK251" i="1"/>
  <c r="EK217" i="1"/>
  <c r="EK318" i="1"/>
  <c r="EK312" i="1"/>
  <c r="EK516" i="1"/>
  <c r="EK464" i="1"/>
  <c r="EK615" i="1"/>
  <c r="EK686" i="1"/>
  <c r="EK656" i="1"/>
  <c r="EK93" i="1"/>
  <c r="EK7" i="1"/>
  <c r="EK226" i="1"/>
  <c r="EK321" i="1"/>
  <c r="EK400" i="1"/>
  <c r="EK44" i="1"/>
  <c r="EK37" i="1"/>
  <c r="EK141" i="1"/>
  <c r="EK463" i="1"/>
  <c r="EK621" i="1"/>
  <c r="EK232" i="1"/>
  <c r="EK310" i="1"/>
  <c r="EK350" i="1"/>
  <c r="EK528" i="1"/>
  <c r="EL528" i="1" s="1"/>
  <c r="EM528" i="1" s="1"/>
  <c r="EN528" i="1" s="1"/>
  <c r="EK588" i="1"/>
  <c r="EK70" i="1"/>
  <c r="EK183" i="1"/>
  <c r="EK327" i="1"/>
  <c r="EK521" i="1"/>
  <c r="EK685" i="1"/>
  <c r="EK304" i="1"/>
  <c r="EK443" i="1"/>
  <c r="EK69" i="1"/>
  <c r="EK121" i="1"/>
  <c r="EK177" i="1"/>
  <c r="EK305" i="1"/>
  <c r="EK394" i="1"/>
  <c r="EK451" i="1"/>
  <c r="EK224" i="1"/>
  <c r="EK336" i="1"/>
  <c r="EK520" i="1"/>
  <c r="EK584" i="1"/>
  <c r="EK101" i="1"/>
  <c r="EK187" i="1"/>
  <c r="EK299" i="1"/>
  <c r="EK355" i="1"/>
  <c r="EK581" i="1"/>
  <c r="EK174" i="1"/>
  <c r="EK172" i="1"/>
  <c r="EK220" i="1"/>
  <c r="EK214" i="1"/>
  <c r="EK219" i="1"/>
  <c r="EK276" i="1"/>
  <c r="EK252" i="1"/>
  <c r="EK203" i="1"/>
  <c r="EK386" i="1"/>
  <c r="EK402" i="1"/>
  <c r="EK399" i="1"/>
  <c r="EK442" i="1"/>
  <c r="EK470" i="1"/>
  <c r="EK452" i="1"/>
  <c r="EK609" i="1"/>
  <c r="EK697" i="1"/>
  <c r="EK165" i="1"/>
  <c r="EK15" i="1"/>
  <c r="EK261" i="1"/>
  <c r="EK408" i="1"/>
  <c r="EK98" i="1"/>
  <c r="EK583" i="1"/>
  <c r="EK52" i="1"/>
  <c r="EK17" i="1"/>
  <c r="EK45" i="1"/>
  <c r="EK384" i="1"/>
  <c r="EK637" i="1"/>
  <c r="EK245" i="1"/>
  <c r="EK316" i="1"/>
  <c r="EK374" i="1"/>
  <c r="EK531" i="1"/>
  <c r="EK596" i="1"/>
  <c r="EK41" i="1"/>
  <c r="EK191" i="1"/>
  <c r="EK275" i="1"/>
  <c r="EK335" i="1"/>
  <c r="EK418" i="1"/>
  <c r="EK534" i="1"/>
  <c r="EK586" i="1"/>
  <c r="EK32" i="1"/>
  <c r="EK94" i="1"/>
  <c r="EK557" i="1"/>
  <c r="EK684" i="1"/>
  <c r="EK81" i="1"/>
  <c r="EK127" i="1"/>
  <c r="EK185" i="1"/>
  <c r="EK396" i="1"/>
  <c r="EK461" i="1"/>
  <c r="EK571" i="1"/>
  <c r="EK653" i="1"/>
  <c r="EK108" i="1"/>
  <c r="EK237" i="1"/>
  <c r="EK338" i="1"/>
  <c r="EK523" i="1"/>
  <c r="EK63" i="1"/>
  <c r="EK131" i="1"/>
  <c r="EK230" i="1"/>
  <c r="EK357" i="1"/>
  <c r="EK435" i="1"/>
  <c r="EK502" i="1"/>
  <c r="EK582" i="1"/>
  <c r="EK152" i="1"/>
  <c r="EK118" i="1"/>
  <c r="EK266" i="1"/>
  <c r="EK284" i="1"/>
  <c r="EK272" i="1"/>
  <c r="EK204" i="1"/>
  <c r="EK308" i="1"/>
  <c r="EK306" i="1"/>
  <c r="EK360" i="1"/>
  <c r="EK532" i="1"/>
  <c r="EK468" i="1"/>
  <c r="EK616" i="1"/>
  <c r="EK650" i="1"/>
  <c r="EK646" i="1"/>
  <c r="EK649" i="1"/>
  <c r="EK173" i="1"/>
  <c r="EK23" i="1"/>
  <c r="EK269" i="1"/>
  <c r="EK114" i="1"/>
  <c r="EK25" i="1"/>
  <c r="EK47" i="1"/>
  <c r="EK397" i="1"/>
  <c r="EK124" i="1"/>
  <c r="EK260" i="1"/>
  <c r="EK324" i="1"/>
  <c r="EK392" i="1"/>
  <c r="EK612" i="1"/>
  <c r="EK46" i="1"/>
  <c r="EK135" i="1"/>
  <c r="EK209" i="1"/>
  <c r="EK283" i="1"/>
  <c r="EK343" i="1"/>
  <c r="EK40" i="1"/>
  <c r="EK390" i="1"/>
  <c r="EK508" i="1"/>
  <c r="EK567" i="1"/>
  <c r="EK19" i="1"/>
  <c r="EK129" i="1"/>
  <c r="EK195" i="1"/>
  <c r="EK325" i="1"/>
  <c r="EK404" i="1"/>
  <c r="EK579" i="1"/>
  <c r="EL579" i="1" s="1"/>
  <c r="EM579" i="1" s="1"/>
  <c r="EN579" i="1" s="1"/>
  <c r="EK112" i="1"/>
  <c r="EK240" i="1"/>
  <c r="EK344" i="1"/>
  <c r="EK536" i="1"/>
  <c r="EK66" i="1"/>
  <c r="EK139" i="1"/>
  <c r="EK250" i="1"/>
  <c r="EK363" i="1"/>
  <c r="EK449" i="1"/>
  <c r="EK513" i="1"/>
  <c r="EK600" i="1"/>
  <c r="EK168" i="1"/>
  <c r="EK190" i="1"/>
  <c r="EK134" i="1"/>
  <c r="EK188" i="1"/>
  <c r="EK289" i="1"/>
  <c r="EK193" i="1"/>
  <c r="EK235" i="1"/>
  <c r="EK286" i="1"/>
  <c r="EK334" i="1"/>
  <c r="EK352" i="1"/>
  <c r="EK366" i="1"/>
  <c r="EK441" i="1"/>
  <c r="EK440" i="1"/>
  <c r="EK484" i="1"/>
  <c r="EK181" i="1"/>
  <c r="EK31" i="1"/>
  <c r="EK688" i="1"/>
  <c r="EK4" i="1"/>
  <c r="EK68" i="1"/>
  <c r="EK6" i="1"/>
  <c r="EK33" i="1"/>
  <c r="EK18" i="1"/>
  <c r="EK50" i="1"/>
  <c r="EK162" i="1"/>
  <c r="EK253" i="1"/>
  <c r="EK480" i="1"/>
  <c r="EK148" i="1"/>
  <c r="EK262" i="1"/>
  <c r="EK326" i="1"/>
  <c r="EK459" i="1"/>
  <c r="EK545" i="1"/>
  <c r="EK51" i="1"/>
  <c r="EK222" i="1"/>
  <c r="EK291" i="1"/>
  <c r="EK359" i="1"/>
  <c r="EK465" i="1"/>
  <c r="EK594" i="1"/>
  <c r="EK48" i="1"/>
  <c r="EK205" i="1"/>
  <c r="EK511" i="1"/>
  <c r="EK27" i="1"/>
  <c r="EK96" i="1"/>
  <c r="EK137" i="1"/>
  <c r="EK234" i="1"/>
  <c r="EK333" i="1"/>
  <c r="EK412" i="1"/>
  <c r="EK587" i="1"/>
  <c r="EK673" i="1"/>
  <c r="EK120" i="1"/>
  <c r="EL120" i="1" s="1"/>
  <c r="EM120" i="1" s="1"/>
  <c r="EN120" i="1" s="1"/>
  <c r="EK264" i="1"/>
  <c r="EK362" i="1"/>
  <c r="EK453" i="1"/>
  <c r="EK537" i="1"/>
  <c r="EK71" i="1"/>
  <c r="EK323" i="1"/>
  <c r="EK529" i="1"/>
  <c r="EK184" i="1"/>
  <c r="EK197" i="1"/>
  <c r="EK239" i="1"/>
  <c r="EK268" i="1"/>
  <c r="EK255" i="1"/>
  <c r="EL255" i="1" s="1"/>
  <c r="EM255" i="1" s="1"/>
  <c r="EN255" i="1" s="1"/>
  <c r="EK346" i="1"/>
  <c r="EK364" i="1"/>
  <c r="EK354" i="1"/>
  <c r="EK377" i="1"/>
  <c r="EK358" i="1"/>
  <c r="EK492" i="1"/>
  <c r="EK450" i="1"/>
  <c r="EK189" i="1"/>
  <c r="EK39" i="1"/>
  <c r="EK365" i="1"/>
  <c r="EK498" i="1"/>
  <c r="EK130" i="1"/>
  <c r="EK12" i="1"/>
  <c r="EK79" i="1"/>
  <c r="EK14" i="1"/>
  <c r="EK5" i="1"/>
  <c r="EK103" i="1"/>
  <c r="EK170" i="1"/>
  <c r="EK429" i="1"/>
  <c r="EK164" i="1"/>
  <c r="EK332" i="1"/>
  <c r="EK488" i="1"/>
  <c r="EK627" i="1"/>
  <c r="EK54" i="1"/>
  <c r="EK105" i="1"/>
  <c r="EK238" i="1"/>
  <c r="EK295" i="1"/>
  <c r="EK361" i="1"/>
  <c r="EK569" i="1"/>
  <c r="EK602" i="1"/>
  <c r="EK409" i="1"/>
  <c r="EK524" i="1"/>
  <c r="EK35" i="1"/>
  <c r="EK99" i="1"/>
  <c r="EK265" i="1"/>
  <c r="EK341" i="1"/>
  <c r="EK420" i="1"/>
  <c r="EK506" i="1"/>
  <c r="EK687" i="1"/>
  <c r="EK144" i="1"/>
  <c r="EK263" i="1"/>
  <c r="EK331" i="1"/>
  <c r="EK406" i="1"/>
  <c r="EK242" i="1"/>
  <c r="EK49" i="1"/>
  <c r="EK444" i="1"/>
  <c r="EK381" i="1"/>
  <c r="EK539" i="1"/>
  <c r="EK138" i="1"/>
  <c r="EK20" i="1"/>
  <c r="EK22" i="1"/>
  <c r="EK16" i="1"/>
  <c r="EK106" i="1"/>
  <c r="EK178" i="1"/>
  <c r="EK292" i="1"/>
  <c r="EK500" i="1"/>
  <c r="EK180" i="1"/>
  <c r="EK340" i="1"/>
  <c r="EK561" i="1"/>
  <c r="EK59" i="1"/>
  <c r="EK159" i="1"/>
  <c r="EK248" i="1"/>
  <c r="EK303" i="1"/>
  <c r="EK367" i="1"/>
  <c r="EK64" i="1"/>
  <c r="EK228" i="1"/>
  <c r="EK417" i="1"/>
  <c r="EK527" i="1"/>
  <c r="EK43" i="1"/>
  <c r="EK273" i="1"/>
  <c r="EK349" i="1"/>
  <c r="EK428" i="1"/>
  <c r="EK517" i="1"/>
  <c r="EK26" i="1"/>
  <c r="EK320" i="1"/>
  <c r="EK553" i="1"/>
  <c r="EK638" i="1"/>
  <c r="EK163" i="1"/>
  <c r="EK271" i="1"/>
  <c r="EK339" i="1"/>
  <c r="EK414" i="1"/>
  <c r="EK558" i="1"/>
  <c r="EK126" i="1"/>
  <c r="EK207" i="1"/>
  <c r="EK192" i="1"/>
  <c r="EK368" i="1"/>
  <c r="EK624" i="1"/>
  <c r="EK678" i="1"/>
  <c r="EK691" i="1"/>
  <c r="EK469" i="1"/>
  <c r="EK379" i="1"/>
  <c r="EK405" i="1"/>
  <c r="EK666" i="1"/>
  <c r="EK194" i="1"/>
  <c r="EK546" i="1"/>
  <c r="EK682" i="1"/>
  <c r="EK201" i="1"/>
  <c r="EK510" i="1"/>
  <c r="EK595" i="1"/>
  <c r="EK150" i="1"/>
  <c r="EK243" i="1"/>
  <c r="EK300" i="1"/>
  <c r="EK373" i="1"/>
  <c r="EK603" i="1"/>
  <c r="EK654" i="1"/>
  <c r="EK689" i="1"/>
  <c r="EK247" i="1"/>
  <c r="EK278" i="1"/>
  <c r="EK378" i="1"/>
  <c r="EK514" i="1"/>
  <c r="EK460" i="1"/>
  <c r="EK659" i="1"/>
  <c r="EK655" i="1"/>
  <c r="EK198" i="1"/>
  <c r="EK423" i="1"/>
  <c r="EK530" i="1"/>
  <c r="EK540" i="1"/>
  <c r="EK662" i="1"/>
  <c r="EK679" i="1"/>
  <c r="EK140" i="1"/>
  <c r="EK199" i="1"/>
  <c r="EK382" i="1"/>
  <c r="EK548" i="1"/>
  <c r="EK690" i="1"/>
  <c r="CC422" i="1"/>
  <c r="CC90" i="1"/>
  <c r="DI670" i="1"/>
  <c r="DG561" i="1"/>
  <c r="DH561" i="1" s="1"/>
  <c r="DG616" i="1"/>
  <c r="DH616" i="1" s="1"/>
  <c r="DI616" i="1" s="1"/>
  <c r="DG283" i="1"/>
  <c r="DH283" i="1" s="1"/>
  <c r="DI283" i="1" s="1"/>
  <c r="DG310" i="1"/>
  <c r="DH310" i="1" s="1"/>
  <c r="DG36" i="1"/>
  <c r="DH36" i="1" s="1"/>
  <c r="DI36" i="1" s="1"/>
  <c r="DG203" i="1"/>
  <c r="DH203" i="1" s="1"/>
  <c r="DG517" i="1"/>
  <c r="DH517" i="1" s="1"/>
  <c r="DG188" i="1"/>
  <c r="DH188" i="1" s="1"/>
  <c r="DG302" i="1"/>
  <c r="DH302" i="1" s="1"/>
  <c r="DG19" i="1"/>
  <c r="DH19" i="1" s="1"/>
  <c r="DI19" i="1" s="1"/>
  <c r="DG209" i="1"/>
  <c r="DH209" i="1" s="1"/>
  <c r="DG263" i="1"/>
  <c r="DH263" i="1" s="1"/>
  <c r="DG386" i="1"/>
  <c r="DH386" i="1" s="1"/>
  <c r="DG48" i="1"/>
  <c r="DH48" i="1" s="1"/>
  <c r="DG506" i="1"/>
  <c r="DG335" i="1"/>
  <c r="DH335" i="1" s="1"/>
  <c r="DI335" i="1" s="1"/>
  <c r="DG444" i="1"/>
  <c r="DH444" i="1" s="1"/>
  <c r="DI444" i="1" s="1"/>
  <c r="DG514" i="1"/>
  <c r="DH514" i="1" s="1"/>
  <c r="DG79" i="1"/>
  <c r="DH79" i="1" s="1"/>
  <c r="DI79" i="1" s="1"/>
  <c r="DG678" i="1"/>
  <c r="DG305" i="1"/>
  <c r="DH305" i="1" s="1"/>
  <c r="DG379" i="1"/>
  <c r="DH379" i="1" s="1"/>
  <c r="DG194" i="1"/>
  <c r="DH194" i="1" s="1"/>
  <c r="DG176" i="1"/>
  <c r="DH176" i="1" s="1"/>
  <c r="DG32" i="1"/>
  <c r="DH32" i="1" s="1"/>
  <c r="DG508" i="1"/>
  <c r="DH508" i="1" s="1"/>
  <c r="DG390" i="1"/>
  <c r="DH390" i="1" s="1"/>
  <c r="DG51" i="1"/>
  <c r="DH51" i="1" s="1"/>
  <c r="DG569" i="1"/>
  <c r="DG374" i="1"/>
  <c r="DH374" i="1" s="1"/>
  <c r="DG354" i="1"/>
  <c r="DH354" i="1" s="1"/>
  <c r="DG22" i="1"/>
  <c r="DH22" i="1" s="1"/>
  <c r="DG150" i="1"/>
  <c r="DH150" i="1" s="1"/>
  <c r="DI150" i="1" s="1"/>
  <c r="DG289" i="1"/>
  <c r="DH289" i="1" s="1"/>
  <c r="DI289" i="1" s="1"/>
  <c r="DG191" i="1"/>
  <c r="DH191" i="1" s="1"/>
  <c r="DI191" i="1" s="1"/>
  <c r="DG189" i="1"/>
  <c r="DH189" i="1" s="1"/>
  <c r="DG69" i="1"/>
  <c r="DH69" i="1" s="1"/>
  <c r="DG137" i="1"/>
  <c r="DH137" i="1" s="1"/>
  <c r="DG3" i="1"/>
  <c r="DH3" i="1" s="1"/>
  <c r="DG363" i="1"/>
  <c r="DH363" i="1" s="1"/>
  <c r="DI363" i="1" s="1"/>
  <c r="CC14" i="1"/>
  <c r="CD14" i="1" s="1"/>
  <c r="CC659" i="1"/>
  <c r="CD659" i="1" s="1"/>
  <c r="CD471" i="1"/>
  <c r="DG529" i="1"/>
  <c r="DH529" i="1" s="1"/>
  <c r="DG443" i="1"/>
  <c r="DH443" i="1" s="1"/>
  <c r="DG181" i="1"/>
  <c r="DH181" i="1" s="1"/>
  <c r="DG244" i="1"/>
  <c r="DH244" i="1" s="1"/>
  <c r="DG99" i="1"/>
  <c r="DH99" i="1" s="1"/>
  <c r="DG366" i="1"/>
  <c r="DH366" i="1" s="1"/>
  <c r="DG349" i="1"/>
  <c r="DH349" i="1" s="1"/>
  <c r="DG344" i="1"/>
  <c r="DH344" i="1" s="1"/>
  <c r="DG365" i="1"/>
  <c r="DH365" i="1" s="1"/>
  <c r="DG206" i="1"/>
  <c r="DH206" i="1" s="1"/>
  <c r="DG129" i="1"/>
  <c r="DH129" i="1" s="1"/>
  <c r="DG588" i="1"/>
  <c r="DH588" i="1" s="1"/>
  <c r="DG435" i="1"/>
  <c r="DH435" i="1" s="1"/>
  <c r="DG304" i="1"/>
  <c r="DH304" i="1" s="1"/>
  <c r="DG15" i="1"/>
  <c r="DG273" i="1"/>
  <c r="DH273" i="1" s="1"/>
  <c r="DG255" i="1"/>
  <c r="DH255" i="1" s="1"/>
  <c r="DG339" i="1"/>
  <c r="DH339" i="1" s="1"/>
  <c r="DG369" i="1"/>
  <c r="DG130" i="1"/>
  <c r="DH130" i="1" s="1"/>
  <c r="DG269" i="1"/>
  <c r="DH269" i="1" s="1"/>
  <c r="DG311" i="1"/>
  <c r="DH311" i="1" s="1"/>
  <c r="DG649" i="1"/>
  <c r="DG512" i="1"/>
  <c r="DH512" i="1" s="1"/>
  <c r="DG63" i="1"/>
  <c r="DH63" i="1" s="1"/>
  <c r="DI63" i="1" s="1"/>
  <c r="DG17" i="1"/>
  <c r="DH17" i="1" s="1"/>
  <c r="DG284" i="1"/>
  <c r="DH284" i="1" s="1"/>
  <c r="DG343" i="1"/>
  <c r="DH343" i="1" s="1"/>
  <c r="DG488" i="1"/>
  <c r="DG537" i="1"/>
  <c r="DH537" i="1" s="1"/>
  <c r="DG230" i="1"/>
  <c r="DH230" i="1" s="1"/>
  <c r="DG272" i="1"/>
  <c r="DH272" i="1" s="1"/>
  <c r="DG16" i="1"/>
  <c r="DG40" i="1"/>
  <c r="DH40" i="1" s="1"/>
  <c r="DG233" i="1"/>
  <c r="DH233" i="1" s="1"/>
  <c r="DG627" i="1"/>
  <c r="DG511" i="1"/>
  <c r="DH511" i="1" s="1"/>
  <c r="DG5" i="1"/>
  <c r="DG94" i="1"/>
  <c r="DH94" i="1" s="1"/>
  <c r="DG679" i="1"/>
  <c r="DG187" i="1"/>
  <c r="DH187" i="1" s="1"/>
  <c r="CC137" i="1"/>
  <c r="CD134" i="1"/>
  <c r="CC573" i="1"/>
  <c r="DG364" i="1"/>
  <c r="DH364" i="1" s="1"/>
  <c r="DG359" i="1"/>
  <c r="DH359" i="1" s="1"/>
  <c r="DI359" i="1" s="1"/>
  <c r="DG626" i="1"/>
  <c r="DH626" i="1" s="1"/>
  <c r="DG162" i="1"/>
  <c r="DH162" i="1" s="1"/>
  <c r="DG30" i="1"/>
  <c r="DH30" i="1" s="1"/>
  <c r="DG66" i="1"/>
  <c r="DH66" i="1" s="1"/>
  <c r="DG281" i="1"/>
  <c r="DH281" i="1" s="1"/>
  <c r="DG271" i="1"/>
  <c r="DH271" i="1" s="1"/>
  <c r="DI271" i="1" s="1"/>
  <c r="DG275" i="1"/>
  <c r="DH275" i="1" s="1"/>
  <c r="DG148" i="1"/>
  <c r="DH148" i="1" s="1"/>
  <c r="DG101" i="1"/>
  <c r="DH101" i="1" s="1"/>
  <c r="DI101" i="1" s="1"/>
  <c r="DG553" i="1"/>
  <c r="DH553" i="1" s="1"/>
  <c r="DG256" i="1"/>
  <c r="DH256" i="1" s="1"/>
  <c r="DG192" i="1"/>
  <c r="DH192" i="1" s="1"/>
  <c r="DG146" i="1"/>
  <c r="DH146" i="1" s="1"/>
  <c r="DG201" i="1"/>
  <c r="DH201" i="1" s="1"/>
  <c r="DG659" i="1"/>
  <c r="DH659" i="1" s="1"/>
  <c r="DG261" i="1"/>
  <c r="DH261" i="1" s="1"/>
  <c r="DI261" i="1" s="1"/>
  <c r="DG286" i="1"/>
  <c r="DH286" i="1" s="1"/>
  <c r="DG70" i="1"/>
  <c r="DH70" i="1" s="1"/>
  <c r="DG193" i="1"/>
  <c r="DH193" i="1" s="1"/>
  <c r="DI193" i="1" s="1"/>
  <c r="DG239" i="1"/>
  <c r="DH239" i="1" s="1"/>
  <c r="DG572" i="1"/>
  <c r="DH572" i="1" s="1"/>
  <c r="DG346" i="1"/>
  <c r="DH346" i="1" s="1"/>
  <c r="DG120" i="1"/>
  <c r="DH120" i="1" s="1"/>
  <c r="DG464" i="1"/>
  <c r="DH464" i="1" s="1"/>
  <c r="DG205" i="1"/>
  <c r="DH205" i="1" s="1"/>
  <c r="DG165" i="1"/>
  <c r="DH165" i="1" s="1"/>
  <c r="DG276" i="1"/>
  <c r="DH276" i="1" s="1"/>
  <c r="DG178" i="1"/>
  <c r="DH178" i="1" s="1"/>
  <c r="DG220" i="1"/>
  <c r="DH220" i="1" s="1"/>
  <c r="DG110" i="1"/>
  <c r="DH110" i="1" s="1"/>
  <c r="DG259" i="1"/>
  <c r="DH259" i="1" s="1"/>
  <c r="DI259" i="1" s="1"/>
  <c r="DG171" i="1"/>
  <c r="DH171" i="1" s="1"/>
  <c r="DG447" i="1"/>
  <c r="DH447" i="1" s="1"/>
  <c r="DI447" i="1" s="1"/>
  <c r="DG264" i="1"/>
  <c r="DH264" i="1" s="1"/>
  <c r="DG42" i="1"/>
  <c r="DH42" i="1" s="1"/>
  <c r="DG29" i="1"/>
  <c r="DH29" i="1" s="1"/>
  <c r="DG653" i="1"/>
  <c r="DH653" i="1" s="1"/>
  <c r="DG131" i="1"/>
  <c r="CC41" i="1"/>
  <c r="CD41" i="1" s="1"/>
  <c r="CD15" i="1"/>
  <c r="CC396" i="1"/>
  <c r="DG484" i="1"/>
  <c r="DG258" i="1"/>
  <c r="DH258" i="1" s="1"/>
  <c r="DG222" i="1"/>
  <c r="DH222" i="1" s="1"/>
  <c r="DI222" i="1" s="1"/>
  <c r="DG462" i="1"/>
  <c r="DH462" i="1" s="1"/>
  <c r="DI462" i="1" s="1"/>
  <c r="DG64" i="1"/>
  <c r="DH64" i="1" s="1"/>
  <c r="DG134" i="1"/>
  <c r="DH134" i="1" s="1"/>
  <c r="DG71" i="1"/>
  <c r="DH71" i="1" s="1"/>
  <c r="DI71" i="1" s="1"/>
  <c r="DG217" i="1"/>
  <c r="DH217" i="1" s="1"/>
  <c r="DG175" i="1"/>
  <c r="DH175" i="1" s="1"/>
  <c r="DG600" i="1"/>
  <c r="DH600" i="1" s="1"/>
  <c r="DI600" i="1" s="1"/>
  <c r="DG152" i="1"/>
  <c r="DH152" i="1" s="1"/>
  <c r="DG28" i="1"/>
  <c r="DH28" i="1" s="1"/>
  <c r="DG513" i="1"/>
  <c r="DH513" i="1" s="1"/>
  <c r="DG214" i="1"/>
  <c r="DH214" i="1" s="1"/>
  <c r="DG516" i="1"/>
  <c r="DH516" i="1" s="1"/>
  <c r="DI516" i="1" s="1"/>
  <c r="DG4" i="1"/>
  <c r="DG651" i="1"/>
  <c r="DH651" i="1" s="1"/>
  <c r="DG586" i="1"/>
  <c r="DH586" i="1" s="1"/>
  <c r="DG686" i="1"/>
  <c r="DH686" i="1" s="1"/>
  <c r="DG190" i="1"/>
  <c r="DG67" i="1"/>
  <c r="DH67" i="1" s="1"/>
  <c r="DG577" i="1"/>
  <c r="DH577" i="1" s="1"/>
  <c r="DG655" i="1"/>
  <c r="DH655" i="1" s="1"/>
  <c r="DI655" i="1" s="1"/>
  <c r="DG540" i="1"/>
  <c r="DH540" i="1" s="1"/>
  <c r="DG278" i="1"/>
  <c r="DH278" i="1" s="1"/>
  <c r="DG68" i="1"/>
  <c r="DH68" i="1" s="1"/>
  <c r="DI68" i="1" s="1"/>
  <c r="DG654" i="1"/>
  <c r="DH654" i="1" s="1"/>
  <c r="DG123" i="1"/>
  <c r="DH123" i="1" s="1"/>
  <c r="DG112" i="1"/>
  <c r="DH112" i="1" s="1"/>
  <c r="DG210" i="1"/>
  <c r="DH210" i="1" s="1"/>
  <c r="DG507" i="1"/>
  <c r="DH507" i="1" s="1"/>
  <c r="DG441" i="1"/>
  <c r="DG47" i="1"/>
  <c r="DH47" i="1" s="1"/>
  <c r="DI47" i="1" s="1"/>
  <c r="DG34" i="1"/>
  <c r="DH34" i="1" s="1"/>
  <c r="DG367" i="1"/>
  <c r="DH367" i="1" s="1"/>
  <c r="DG362" i="1"/>
  <c r="DH362" i="1" s="1"/>
  <c r="DG212" i="1"/>
  <c r="DH212" i="1" s="1"/>
  <c r="DG159" i="1"/>
  <c r="DH159" i="1" s="1"/>
  <c r="DG49" i="1"/>
  <c r="DH49" i="1" s="1"/>
  <c r="DG195" i="1"/>
  <c r="DG687" i="1"/>
  <c r="DH687" i="1" s="1"/>
  <c r="CC369" i="1"/>
  <c r="CD369" i="1" s="1"/>
  <c r="CC3" i="1"/>
  <c r="CC384" i="1"/>
  <c r="CC18" i="1"/>
  <c r="DG196" i="1"/>
  <c r="DH196" i="1" s="1"/>
  <c r="DI196" i="1" s="1"/>
  <c r="DG172" i="1"/>
  <c r="DH172" i="1" s="1"/>
  <c r="DG262" i="1"/>
  <c r="DH262" i="1" s="1"/>
  <c r="DG169" i="1"/>
  <c r="DH169" i="1" s="1"/>
  <c r="DG93" i="1"/>
  <c r="DH93" i="1" s="1"/>
  <c r="DG658" i="1"/>
  <c r="DG594" i="1"/>
  <c r="DH594" i="1" s="1"/>
  <c r="DG356" i="1"/>
  <c r="DH356" i="1" s="1"/>
  <c r="DG451" i="1"/>
  <c r="DG53" i="1"/>
  <c r="DH53" i="1" s="1"/>
  <c r="DG179" i="1"/>
  <c r="DH179" i="1" s="1"/>
  <c r="DG638" i="1"/>
  <c r="DH638" i="1" s="1"/>
  <c r="DG308" i="1"/>
  <c r="DH308" i="1" s="1"/>
  <c r="DG548" i="1"/>
  <c r="DH548" i="1" s="1"/>
  <c r="DG294" i="1"/>
  <c r="DH294" i="1" s="1"/>
  <c r="DG14" i="1"/>
  <c r="DG581" i="1"/>
  <c r="DH581" i="1" s="1"/>
  <c r="DG314" i="1"/>
  <c r="DH314" i="1" s="1"/>
  <c r="DG527" i="1"/>
  <c r="DH527" i="1" s="1"/>
  <c r="DG127" i="1"/>
  <c r="DH127" i="1" s="1"/>
  <c r="DG170" i="1"/>
  <c r="DH170" i="1" s="1"/>
  <c r="DG545" i="1"/>
  <c r="DH545" i="1" s="1"/>
  <c r="DG510" i="1"/>
  <c r="DH510" i="1" s="1"/>
  <c r="DG440" i="1"/>
  <c r="DH440" i="1" s="1"/>
  <c r="DG182" i="1"/>
  <c r="DH182" i="1" s="1"/>
  <c r="DG163" i="1"/>
  <c r="DH163" i="1" s="1"/>
  <c r="DG519" i="1"/>
  <c r="DH519" i="1" s="1"/>
  <c r="DG299" i="1"/>
  <c r="DH299" i="1" s="1"/>
  <c r="DG373" i="1"/>
  <c r="DH373" i="1" s="1"/>
  <c r="DI373" i="1" s="1"/>
  <c r="DG301" i="1"/>
  <c r="DH301" i="1" s="1"/>
  <c r="DG340" i="1"/>
  <c r="DH340" i="1" s="1"/>
  <c r="DG166" i="1"/>
  <c r="DH166" i="1" s="1"/>
  <c r="DG268" i="1"/>
  <c r="DG224" i="1"/>
  <c r="DH224" i="1" s="1"/>
  <c r="DG596" i="1"/>
  <c r="DG90" i="1"/>
  <c r="DG251" i="1"/>
  <c r="DH251" i="1" s="1"/>
  <c r="DG656" i="1"/>
  <c r="DH656" i="1" s="1"/>
  <c r="DG357" i="1"/>
  <c r="DH357" i="1" s="1"/>
  <c r="DI357" i="1" s="1"/>
  <c r="CC484" i="1"/>
  <c r="CD484" i="1" s="1"/>
  <c r="CD669" i="1"/>
  <c r="AY385" i="1"/>
  <c r="AY692" i="1"/>
  <c r="AY369" i="1"/>
  <c r="AY12" i="1"/>
  <c r="AY494" i="1"/>
  <c r="AY471" i="1"/>
  <c r="AY18" i="1"/>
  <c r="AY104" i="1"/>
  <c r="EN522" i="1"/>
  <c r="EN674" i="1"/>
  <c r="EN645" i="1"/>
  <c r="EN455" i="1"/>
  <c r="EN478" i="1"/>
  <c r="EN675" i="1"/>
  <c r="DI578" i="1"/>
  <c r="DI211" i="1"/>
  <c r="DI482" i="1"/>
  <c r="DI495" i="1"/>
  <c r="DI461" i="1"/>
  <c r="DI470" i="1"/>
  <c r="DI412" i="1"/>
  <c r="DI599" i="1"/>
  <c r="DI491" i="1"/>
  <c r="DI467" i="1"/>
  <c r="DI546" i="1"/>
  <c r="DI476" i="1"/>
  <c r="DI674" i="1"/>
  <c r="DI486" i="1"/>
  <c r="DI490" i="1"/>
  <c r="DI425" i="1"/>
  <c r="DI593" i="1"/>
  <c r="DI566" i="1"/>
  <c r="DI530" i="1"/>
  <c r="DI475" i="1"/>
  <c r="DI466" i="1"/>
  <c r="DI472" i="1"/>
  <c r="DI668" i="1"/>
  <c r="DI317" i="1"/>
  <c r="DI141" i="1"/>
  <c r="DI327" i="1"/>
  <c r="DI463" i="1"/>
  <c r="DI457" i="1"/>
  <c r="DI483" i="1"/>
  <c r="DI428" i="1"/>
  <c r="CD173" i="1"/>
  <c r="AY229" i="1"/>
  <c r="AY512" i="1"/>
  <c r="AY483" i="1"/>
  <c r="CD147" i="1"/>
  <c r="CD585" i="1"/>
  <c r="CD224" i="1"/>
  <c r="CD278" i="1"/>
  <c r="AY291" i="1"/>
  <c r="AY144" i="1"/>
  <c r="AY565" i="1"/>
  <c r="AY527" i="1"/>
  <c r="CD228" i="1"/>
  <c r="AY267" i="1"/>
  <c r="AY395" i="1"/>
  <c r="AY525" i="1"/>
  <c r="AY264" i="1"/>
  <c r="CD205" i="1"/>
  <c r="CD676" i="1"/>
  <c r="CD662" i="1"/>
  <c r="CD232" i="1"/>
  <c r="CD695" i="1"/>
  <c r="AY444" i="1"/>
  <c r="CD160" i="1"/>
  <c r="CD668" i="1"/>
  <c r="CD43" i="1"/>
  <c r="CD309" i="1"/>
  <c r="CD7" i="1"/>
  <c r="CD687" i="1"/>
  <c r="CD644" i="1"/>
  <c r="CD643" i="1"/>
  <c r="CD116" i="1"/>
  <c r="AY9" i="1"/>
  <c r="AY33" i="1"/>
  <c r="CD216" i="1"/>
  <c r="AY465" i="1"/>
  <c r="CD452" i="1"/>
  <c r="CD509" i="1"/>
  <c r="CD85" i="1"/>
  <c r="CD583" i="1"/>
  <c r="CD595" i="1"/>
  <c r="CD333" i="1"/>
  <c r="AY504" i="1"/>
  <c r="AY271" i="1"/>
  <c r="CD144" i="1"/>
  <c r="CD192" i="1"/>
  <c r="CD51" i="1"/>
  <c r="CD635" i="1"/>
  <c r="CD621" i="1"/>
  <c r="CD620" i="1"/>
  <c r="CD678" i="1"/>
  <c r="CD646" i="1"/>
  <c r="CD497" i="1"/>
  <c r="CD640" i="1"/>
  <c r="CD623" i="1"/>
  <c r="CD159" i="1"/>
  <c r="CD448" i="1"/>
  <c r="CD148" i="1"/>
  <c r="CD677" i="1"/>
  <c r="CD143" i="1"/>
  <c r="CD140" i="1"/>
  <c r="CD142" i="1"/>
  <c r="CD642" i="1"/>
  <c r="CD693" i="1"/>
  <c r="CD239" i="1"/>
  <c r="CD495" i="1"/>
  <c r="CD494" i="1"/>
  <c r="CD156" i="1"/>
  <c r="CD657" i="1"/>
  <c r="CD647" i="1"/>
  <c r="CD638" i="1"/>
  <c r="CD493" i="1"/>
  <c r="CD170" i="1"/>
  <c r="CD442" i="1"/>
  <c r="CD176" i="1"/>
  <c r="AY170" i="1"/>
  <c r="AY579" i="1"/>
  <c r="AY615" i="1"/>
  <c r="AY258" i="1"/>
  <c r="AY252" i="1"/>
  <c r="AY447" i="1"/>
  <c r="AY606" i="1"/>
  <c r="AY597" i="1"/>
  <c r="AY520" i="1"/>
  <c r="AY529" i="1"/>
  <c r="AY497" i="1"/>
  <c r="AY581" i="1"/>
  <c r="AY154" i="1"/>
  <c r="AY501" i="1"/>
  <c r="AY539" i="1"/>
  <c r="AY355" i="1"/>
  <c r="AY573" i="1"/>
  <c r="AY265" i="1"/>
  <c r="AY436" i="1"/>
  <c r="AY270" i="1"/>
  <c r="AY423" i="1"/>
  <c r="AY254" i="1"/>
  <c r="AY311" i="1"/>
  <c r="AY391" i="1"/>
  <c r="AY393" i="1"/>
  <c r="AY486" i="1"/>
  <c r="AY603" i="1"/>
  <c r="AY514" i="1"/>
  <c r="AY434" i="1"/>
  <c r="AY239" i="1"/>
  <c r="AY272" i="1"/>
  <c r="AY116" i="1"/>
  <c r="AY619" i="1"/>
  <c r="AY460" i="1"/>
  <c r="AY555" i="1"/>
  <c r="AY563" i="1"/>
  <c r="AY521" i="1"/>
  <c r="AY289" i="1"/>
  <c r="AY256" i="1"/>
  <c r="AY235" i="1"/>
  <c r="AY375" i="1"/>
  <c r="AY383" i="1"/>
  <c r="AY367" i="1"/>
  <c r="AY496" i="1"/>
  <c r="E7" i="39"/>
  <c r="AN30" i="38"/>
  <c r="AI48" i="39"/>
  <c r="AI83" i="37"/>
  <c r="AI30" i="38"/>
  <c r="AN12" i="39"/>
  <c r="AI8" i="39"/>
  <c r="E30" i="38"/>
  <c r="DI547" i="1" l="1"/>
  <c r="EN639" i="1"/>
  <c r="DI575" i="1"/>
  <c r="E88" i="37"/>
  <c r="D81" i="37"/>
  <c r="AI85" i="37"/>
  <c r="AI88" i="37" s="1"/>
  <c r="D83" i="37"/>
  <c r="D85" i="37" s="1"/>
  <c r="AI28" i="39"/>
  <c r="D8" i="39"/>
  <c r="D12" i="39"/>
  <c r="AN28" i="39"/>
  <c r="D30" i="38"/>
  <c r="D7" i="39"/>
  <c r="E28" i="39"/>
  <c r="D48" i="39"/>
  <c r="AI54" i="39"/>
  <c r="D54" i="39" s="1"/>
  <c r="CD666" i="1"/>
  <c r="EM672" i="1"/>
  <c r="EN672" i="1" s="1"/>
  <c r="DH697" i="1"/>
  <c r="D28" i="38"/>
  <c r="E81" i="38"/>
  <c r="DH5" i="1"/>
  <c r="DH666" i="1"/>
  <c r="AI81" i="38"/>
  <c r="AN81" i="38"/>
  <c r="DH662" i="1"/>
  <c r="DH690" i="1"/>
  <c r="DI690" i="1" s="1"/>
  <c r="DH650" i="1"/>
  <c r="DI650" i="1" s="1"/>
  <c r="DH4" i="1"/>
  <c r="EM664" i="1"/>
  <c r="EN664" i="1" s="1"/>
  <c r="CD690" i="1"/>
  <c r="EN493" i="1"/>
  <c r="EN693" i="1"/>
  <c r="DI471" i="1"/>
  <c r="DH569" i="1"/>
  <c r="CD569" i="1"/>
  <c r="EM648" i="1"/>
  <c r="EN648" i="1" s="1"/>
  <c r="DH509" i="1"/>
  <c r="DH570" i="1"/>
  <c r="DI570" i="1" s="1"/>
  <c r="DH646" i="1"/>
  <c r="CD637" i="1"/>
  <c r="DH542" i="1"/>
  <c r="DI542" i="1" s="1"/>
  <c r="DH631" i="1"/>
  <c r="DI424" i="1"/>
  <c r="DI657" i="1"/>
  <c r="EN62" i="1"/>
  <c r="DI694" i="1"/>
  <c r="DI107" i="1"/>
  <c r="EN591" i="1"/>
  <c r="DI145" i="1"/>
  <c r="DI620" i="1"/>
  <c r="DI147" i="1"/>
  <c r="DI307" i="1"/>
  <c r="DI288" i="1"/>
  <c r="DI380" i="1"/>
  <c r="DI383" i="1"/>
  <c r="DI128" i="1"/>
  <c r="DI372" i="1"/>
  <c r="DI277" i="1"/>
  <c r="DI109" i="1"/>
  <c r="DI290" i="1"/>
  <c r="DI117" i="1"/>
  <c r="DI351" i="1"/>
  <c r="DI293" i="1"/>
  <c r="DI104" i="1"/>
  <c r="DI216" i="1"/>
  <c r="DI371" i="1"/>
  <c r="DI608" i="1"/>
  <c r="DI623" i="1"/>
  <c r="DI125" i="1"/>
  <c r="DI225" i="1"/>
  <c r="DI598" i="1"/>
  <c r="DI458" i="1"/>
  <c r="EL313" i="1"/>
  <c r="EM313" i="1" s="1"/>
  <c r="EN313" i="1" s="1"/>
  <c r="EL119" i="1"/>
  <c r="EM119" i="1" s="1"/>
  <c r="EN119" i="1" s="1"/>
  <c r="EL620" i="1"/>
  <c r="EM620" i="1" s="1"/>
  <c r="EL102" i="1"/>
  <c r="EM102" i="1" s="1"/>
  <c r="EL622" i="1"/>
  <c r="EM622" i="1" s="1"/>
  <c r="EN622" i="1" s="1"/>
  <c r="EL613" i="1"/>
  <c r="EM613" i="1" s="1"/>
  <c r="EL598" i="1"/>
  <c r="EM598" i="1" s="1"/>
  <c r="EN598" i="1" s="1"/>
  <c r="EL474" i="1"/>
  <c r="EM474" i="1" s="1"/>
  <c r="EL403" i="1"/>
  <c r="EM403" i="1" s="1"/>
  <c r="EN403" i="1" s="1"/>
  <c r="EL285" i="1"/>
  <c r="EM285" i="1" s="1"/>
  <c r="EN285" i="1" s="1"/>
  <c r="EL385" i="1"/>
  <c r="EM385" i="1" s="1"/>
  <c r="EN385" i="1" s="1"/>
  <c r="EL416" i="1"/>
  <c r="EM416" i="1" s="1"/>
  <c r="EN416" i="1" s="1"/>
  <c r="EL604" i="1"/>
  <c r="EM604" i="1" s="1"/>
  <c r="EL157" i="1"/>
  <c r="EM157" i="1" s="1"/>
  <c r="DI122" i="1"/>
  <c r="DI236" i="1"/>
  <c r="DI617" i="1"/>
  <c r="DI115" i="1"/>
  <c r="DH91" i="1"/>
  <c r="DI91" i="1" s="1"/>
  <c r="EL128" i="1"/>
  <c r="EM128" i="1" s="1"/>
  <c r="EL270" i="1"/>
  <c r="EM270" i="1" s="1"/>
  <c r="EL395" i="1"/>
  <c r="EM395" i="1" s="1"/>
  <c r="EL389" i="1"/>
  <c r="EM389" i="1" s="1"/>
  <c r="EL496" i="1"/>
  <c r="EM496" i="1" s="1"/>
  <c r="EL617" i="1"/>
  <c r="EM617" i="1" s="1"/>
  <c r="EL497" i="1"/>
  <c r="EM497" i="1" s="1"/>
  <c r="EL608" i="1"/>
  <c r="EM608" i="1" s="1"/>
  <c r="EN608" i="1" s="1"/>
  <c r="EL387" i="1"/>
  <c r="EM387" i="1" s="1"/>
  <c r="EN387" i="1" s="1"/>
  <c r="EL614" i="1"/>
  <c r="EM614" i="1" s="1"/>
  <c r="EL216" i="1"/>
  <c r="EM216" i="1" s="1"/>
  <c r="EL317" i="1"/>
  <c r="EM317" i="1" s="1"/>
  <c r="EL277" i="1"/>
  <c r="EM277" i="1" s="1"/>
  <c r="EL370" i="1"/>
  <c r="EM370" i="1" s="1"/>
  <c r="EL398" i="1"/>
  <c r="EM398" i="1" s="1"/>
  <c r="DI315" i="1"/>
  <c r="DI552" i="1"/>
  <c r="DH398" i="1"/>
  <c r="DI398" i="1" s="1"/>
  <c r="EL315" i="1"/>
  <c r="EM315" i="1" s="1"/>
  <c r="EN315" i="1" s="1"/>
  <c r="EL380" i="1"/>
  <c r="EM380" i="1" s="1"/>
  <c r="EL282" i="1"/>
  <c r="EM282" i="1" s="1"/>
  <c r="EL117" i="1"/>
  <c r="EM117" i="1" s="1"/>
  <c r="EN117" i="1" s="1"/>
  <c r="EL376" i="1"/>
  <c r="EM376" i="1" s="1"/>
  <c r="EL319" i="1"/>
  <c r="EM319" i="1" s="1"/>
  <c r="EL371" i="1"/>
  <c r="EM371" i="1" s="1"/>
  <c r="EL267" i="1"/>
  <c r="EM267" i="1" s="1"/>
  <c r="EN267" i="1" s="1"/>
  <c r="EL149" i="1"/>
  <c r="EM149" i="1" s="1"/>
  <c r="EL597" i="1"/>
  <c r="EM597" i="1" s="1"/>
  <c r="EL145" i="1"/>
  <c r="EM145" i="1" s="1"/>
  <c r="EL551" i="1"/>
  <c r="EM551" i="1" s="1"/>
  <c r="EL552" i="1"/>
  <c r="EM552" i="1" s="1"/>
  <c r="EL153" i="1"/>
  <c r="EM153" i="1" s="1"/>
  <c r="EL97" i="1"/>
  <c r="EM97" i="1" s="1"/>
  <c r="EN97" i="1" s="1"/>
  <c r="DI102" i="1"/>
  <c r="DH494" i="1"/>
  <c r="DI494" i="1" s="1"/>
  <c r="DI149" i="1"/>
  <c r="DI604" i="1"/>
  <c r="DH385" i="1"/>
  <c r="DI385" i="1" s="1"/>
  <c r="DI153" i="1"/>
  <c r="EL494" i="1"/>
  <c r="EM494" i="1" s="1"/>
  <c r="EL109" i="1"/>
  <c r="EM109" i="1" s="1"/>
  <c r="EN109" i="1" s="1"/>
  <c r="EL136" i="1"/>
  <c r="EM136" i="1" s="1"/>
  <c r="EN136" i="1" s="1"/>
  <c r="EL111" i="1"/>
  <c r="EM111" i="1" s="1"/>
  <c r="EL280" i="1"/>
  <c r="EM280" i="1" s="1"/>
  <c r="EL113" i="1"/>
  <c r="EM113" i="1" s="1"/>
  <c r="EL231" i="1"/>
  <c r="EM231" i="1" s="1"/>
  <c r="EL91" i="1"/>
  <c r="EM91" i="1" s="1"/>
  <c r="EL458" i="1"/>
  <c r="EM458" i="1" s="1"/>
  <c r="EL570" i="1"/>
  <c r="EM570" i="1" s="1"/>
  <c r="EL550" i="1"/>
  <c r="EM550" i="1" s="1"/>
  <c r="EL413" i="1"/>
  <c r="EM413" i="1" s="1"/>
  <c r="EL401" i="1"/>
  <c r="EM401" i="1" s="1"/>
  <c r="DI100" i="1"/>
  <c r="DI249" i="1"/>
  <c r="DI285" i="1"/>
  <c r="EL274" i="1"/>
  <c r="EM274" i="1" s="1"/>
  <c r="EL345" i="1"/>
  <c r="EM345" i="1" s="1"/>
  <c r="EL307" i="1"/>
  <c r="EM307" i="1" s="1"/>
  <c r="EN307" i="1" s="1"/>
  <c r="EL542" i="1"/>
  <c r="EM542" i="1" s="1"/>
  <c r="EL104" i="1"/>
  <c r="EM104" i="1" s="1"/>
  <c r="EL495" i="1"/>
  <c r="EM495" i="1" s="1"/>
  <c r="EL100" i="1"/>
  <c r="EM100" i="1" s="1"/>
  <c r="EL353" i="1"/>
  <c r="EM353" i="1" s="1"/>
  <c r="EL151" i="1"/>
  <c r="EM151" i="1" s="1"/>
  <c r="EL456" i="1"/>
  <c r="EM456" i="1" s="1"/>
  <c r="EL143" i="1"/>
  <c r="EM143" i="1" s="1"/>
  <c r="EL482" i="1"/>
  <c r="EM482" i="1" s="1"/>
  <c r="EL481" i="1"/>
  <c r="EM481" i="1" s="1"/>
  <c r="DI246" i="1"/>
  <c r="DI496" i="1"/>
  <c r="DI389" i="1"/>
  <c r="DH143" i="1"/>
  <c r="DI143" i="1" s="1"/>
  <c r="DI348" i="1"/>
  <c r="EL213" i="1"/>
  <c r="EM213" i="1" s="1"/>
  <c r="EL115" i="1"/>
  <c r="EM115" i="1" s="1"/>
  <c r="EN115" i="1" s="1"/>
  <c r="EL694" i="1"/>
  <c r="EM694" i="1" s="1"/>
  <c r="EN694" i="1" s="1"/>
  <c r="EL337" i="1"/>
  <c r="EM337" i="1" s="1"/>
  <c r="EN337" i="1" s="1"/>
  <c r="EL254" i="1"/>
  <c r="EM254" i="1" s="1"/>
  <c r="EL288" i="1"/>
  <c r="EM288" i="1" s="1"/>
  <c r="EL155" i="1"/>
  <c r="EL249" i="1"/>
  <c r="EM249" i="1" s="1"/>
  <c r="EN249" i="1" s="1"/>
  <c r="EL227" i="1"/>
  <c r="EM227" i="1" s="1"/>
  <c r="EL619" i="1"/>
  <c r="EM619" i="1" s="1"/>
  <c r="EL223" i="1"/>
  <c r="EM223" i="1" s="1"/>
  <c r="EL544" i="1"/>
  <c r="EM544" i="1" s="1"/>
  <c r="EL298" i="1"/>
  <c r="EM298" i="1" s="1"/>
  <c r="EL133" i="1"/>
  <c r="EM133" i="1" s="1"/>
  <c r="EL696" i="1"/>
  <c r="EM696" i="1" s="1"/>
  <c r="EL225" i="1"/>
  <c r="EM225" i="1" s="1"/>
  <c r="EL322" i="1"/>
  <c r="EM322" i="1" s="1"/>
  <c r="EL221" i="1"/>
  <c r="EM221" i="1" s="1"/>
  <c r="EL351" i="1"/>
  <c r="EM351" i="1" s="1"/>
  <c r="EL471" i="1"/>
  <c r="EM471" i="1" s="1"/>
  <c r="EN471" i="1" s="1"/>
  <c r="EL95" i="1"/>
  <c r="EM95" i="1" s="1"/>
  <c r="EN95" i="1" s="1"/>
  <c r="EL419" i="1"/>
  <c r="EM419" i="1" s="1"/>
  <c r="EL122" i="1"/>
  <c r="EM122" i="1" s="1"/>
  <c r="EL473" i="1"/>
  <c r="EM473" i="1" s="1"/>
  <c r="EL543" i="1"/>
  <c r="EM543" i="1" s="1"/>
  <c r="EL457" i="1"/>
  <c r="EM457" i="1" s="1"/>
  <c r="EL483" i="1"/>
  <c r="EM483" i="1" s="1"/>
  <c r="EL218" i="1"/>
  <c r="EM218" i="1" s="1"/>
  <c r="EL348" i="1"/>
  <c r="EM348" i="1" s="1"/>
  <c r="DI274" i="1"/>
  <c r="DH113" i="1"/>
  <c r="DI113" i="1" s="1"/>
  <c r="DI618" i="1"/>
  <c r="DI119" i="1"/>
  <c r="DI155" i="1"/>
  <c r="EL407" i="1"/>
  <c r="EM407" i="1" s="1"/>
  <c r="EL410" i="1"/>
  <c r="EM410" i="1" s="1"/>
  <c r="EL290" i="1"/>
  <c r="EM290" i="1" s="1"/>
  <c r="EL107" i="1"/>
  <c r="EM107" i="1" s="1"/>
  <c r="EL125" i="1"/>
  <c r="EM125" i="1" s="1"/>
  <c r="EL160" i="1"/>
  <c r="EM160" i="1" s="1"/>
  <c r="EL329" i="1"/>
  <c r="EM329" i="1" s="1"/>
  <c r="EL618" i="1"/>
  <c r="EM618" i="1" s="1"/>
  <c r="EN618" i="1" s="1"/>
  <c r="EL293" i="1"/>
  <c r="EL147" i="1"/>
  <c r="EM147" i="1" s="1"/>
  <c r="EL246" i="1"/>
  <c r="EM246" i="1" s="1"/>
  <c r="EN246" i="1" s="1"/>
  <c r="EL623" i="1"/>
  <c r="EM623" i="1" s="1"/>
  <c r="EL236" i="1"/>
  <c r="EM236" i="1" s="1"/>
  <c r="EL383" i="1"/>
  <c r="EM383" i="1" s="1"/>
  <c r="EL472" i="1"/>
  <c r="EM472" i="1" s="1"/>
  <c r="DH370" i="1"/>
  <c r="DI370" i="1" s="1"/>
  <c r="DI544" i="1"/>
  <c r="DH597" i="1"/>
  <c r="DI597" i="1" s="1"/>
  <c r="DI298" i="1"/>
  <c r="DI671" i="1"/>
  <c r="DI692" i="1"/>
  <c r="DI84" i="1"/>
  <c r="DI62" i="1"/>
  <c r="DI592" i="1"/>
  <c r="DI644" i="1"/>
  <c r="DI436" i="1"/>
  <c r="DI590" i="1"/>
  <c r="DI556" i="1"/>
  <c r="DI76" i="1"/>
  <c r="DI565" i="1"/>
  <c r="DI75" i="1"/>
  <c r="DI589" i="1"/>
  <c r="DI83" i="1"/>
  <c r="DI663" i="1"/>
  <c r="DI641" i="1"/>
  <c r="DI78" i="1"/>
  <c r="DI8" i="1"/>
  <c r="DI661" i="1"/>
  <c r="EL671" i="1"/>
  <c r="EM671" i="1" s="1"/>
  <c r="EL692" i="1"/>
  <c r="EM692" i="1" s="1"/>
  <c r="EN692" i="1" s="1"/>
  <c r="EL503" i="1"/>
  <c r="EM503" i="1" s="1"/>
  <c r="EL88" i="1"/>
  <c r="EM88" i="1" s="1"/>
  <c r="EL431" i="1"/>
  <c r="EM431" i="1" s="1"/>
  <c r="EL592" i="1"/>
  <c r="EM592" i="1" s="1"/>
  <c r="EN592" i="1" s="1"/>
  <c r="EL489" i="1"/>
  <c r="EM489" i="1" s="1"/>
  <c r="EN489" i="1" s="1"/>
  <c r="EL580" i="1"/>
  <c r="EM580" i="1" s="1"/>
  <c r="EN580" i="1" s="1"/>
  <c r="EL564" i="1"/>
  <c r="EM564" i="1" s="1"/>
  <c r="DI437" i="1"/>
  <c r="DH499" i="1"/>
  <c r="DI499" i="1" s="1"/>
  <c r="DI431" i="1"/>
  <c r="DI89" i="1"/>
  <c r="EL565" i="1"/>
  <c r="EM565" i="1" s="1"/>
  <c r="EL575" i="1"/>
  <c r="EM575" i="1" s="1"/>
  <c r="EL589" i="1"/>
  <c r="EM589" i="1" s="1"/>
  <c r="EL83" i="1"/>
  <c r="EM83" i="1" s="1"/>
  <c r="EL663" i="1"/>
  <c r="EM663" i="1" s="1"/>
  <c r="EL555" i="1"/>
  <c r="EM555" i="1" s="1"/>
  <c r="EN555" i="1" s="1"/>
  <c r="EL599" i="1"/>
  <c r="EM599" i="1" s="1"/>
  <c r="EL87" i="1"/>
  <c r="EM87" i="1" s="1"/>
  <c r="EL65" i="1"/>
  <c r="EL430" i="1"/>
  <c r="EM430" i="1" s="1"/>
  <c r="DH580" i="1"/>
  <c r="DI580" i="1" s="1"/>
  <c r="DI505" i="1"/>
  <c r="EL695" i="1"/>
  <c r="EM695" i="1" s="1"/>
  <c r="EL547" i="1"/>
  <c r="EM547" i="1" s="1"/>
  <c r="EN547" i="1" s="1"/>
  <c r="EL454" i="1"/>
  <c r="EM454" i="1" s="1"/>
  <c r="EL86" i="1"/>
  <c r="EM86" i="1" s="1"/>
  <c r="EN86" i="1" s="1"/>
  <c r="EL76" i="1"/>
  <c r="EM76" i="1" s="1"/>
  <c r="EL437" i="1"/>
  <c r="EM437" i="1" s="1"/>
  <c r="EL84" i="1"/>
  <c r="EM84" i="1" s="1"/>
  <c r="EL421" i="1"/>
  <c r="EM421" i="1" s="1"/>
  <c r="EL425" i="1"/>
  <c r="EM425" i="1" s="1"/>
  <c r="EN425" i="1" s="1"/>
  <c r="EL641" i="1"/>
  <c r="EM641" i="1" s="1"/>
  <c r="DI86" i="1"/>
  <c r="DI695" i="1"/>
  <c r="DI629" i="1"/>
  <c r="EN606" i="1"/>
  <c r="DI630" i="1"/>
  <c r="EL562" i="1"/>
  <c r="EM562" i="1" s="1"/>
  <c r="EL559" i="1"/>
  <c r="EM559" i="1" s="1"/>
  <c r="EN559" i="1" s="1"/>
  <c r="EL554" i="1"/>
  <c r="EM554" i="1" s="1"/>
  <c r="EL505" i="1"/>
  <c r="EM505" i="1" s="1"/>
  <c r="EL631" i="1"/>
  <c r="EL610" i="1"/>
  <c r="EM610" i="1" s="1"/>
  <c r="EL74" i="1"/>
  <c r="EM74" i="1" s="1"/>
  <c r="EL640" i="1"/>
  <c r="EM640" i="1" s="1"/>
  <c r="EN640" i="1" s="1"/>
  <c r="DI77" i="1"/>
  <c r="DI65" i="1"/>
  <c r="DH683" i="1"/>
  <c r="DI683" i="1" s="1"/>
  <c r="DI643" i="1"/>
  <c r="DI74" i="1"/>
  <c r="DI640" i="1"/>
  <c r="DH421" i="1"/>
  <c r="DI421" i="1" s="1"/>
  <c r="DI60" i="1"/>
  <c r="DI73" i="1"/>
  <c r="DI635" i="1"/>
  <c r="EL77" i="1"/>
  <c r="EM77" i="1" s="1"/>
  <c r="EL445" i="1"/>
  <c r="EM445" i="1" s="1"/>
  <c r="EL466" i="1"/>
  <c r="EM466" i="1" s="1"/>
  <c r="EL78" i="1"/>
  <c r="EL634" i="1"/>
  <c r="EM634" i="1" s="1"/>
  <c r="EL82" i="1"/>
  <c r="EM82" i="1" s="1"/>
  <c r="EL436" i="1"/>
  <c r="EM436" i="1" s="1"/>
  <c r="EN436" i="1" s="1"/>
  <c r="EL501" i="1"/>
  <c r="EM501" i="1" s="1"/>
  <c r="EL73" i="1"/>
  <c r="EM73" i="1" s="1"/>
  <c r="EN73" i="1" s="1"/>
  <c r="EL590" i="1"/>
  <c r="EM590" i="1" s="1"/>
  <c r="EL89" i="1"/>
  <c r="EM89" i="1" s="1"/>
  <c r="EL8" i="1"/>
  <c r="EM8" i="1" s="1"/>
  <c r="EN8" i="1" s="1"/>
  <c r="EL504" i="1"/>
  <c r="EM504" i="1" s="1"/>
  <c r="EL644" i="1"/>
  <c r="EM644" i="1" s="1"/>
  <c r="EL486" i="1"/>
  <c r="EM486" i="1" s="1"/>
  <c r="EL85" i="1"/>
  <c r="EM85" i="1" s="1"/>
  <c r="EN85" i="1" s="1"/>
  <c r="EL683" i="1"/>
  <c r="EM683" i="1" s="1"/>
  <c r="EN683" i="1" s="1"/>
  <c r="DI564" i="1"/>
  <c r="DI80" i="1"/>
  <c r="EL424" i="1"/>
  <c r="EM424" i="1" s="1"/>
  <c r="EN424" i="1" s="1"/>
  <c r="EL576" i="1"/>
  <c r="EM576" i="1" s="1"/>
  <c r="EN576" i="1" s="1"/>
  <c r="EL630" i="1"/>
  <c r="EM630" i="1" s="1"/>
  <c r="EL490" i="1"/>
  <c r="EM490" i="1" s="1"/>
  <c r="EL661" i="1"/>
  <c r="EM661" i="1" s="1"/>
  <c r="EL657" i="1"/>
  <c r="EM657" i="1" s="1"/>
  <c r="EL635" i="1"/>
  <c r="EM635" i="1" s="1"/>
  <c r="EN635" i="1" s="1"/>
  <c r="EL499" i="1"/>
  <c r="EM499" i="1" s="1"/>
  <c r="EN499" i="1" s="1"/>
  <c r="DI631" i="1"/>
  <c r="DI634" i="1"/>
  <c r="DI576" i="1"/>
  <c r="DI647" i="1"/>
  <c r="EL629" i="1"/>
  <c r="EM629" i="1" s="1"/>
  <c r="EL669" i="1"/>
  <c r="EL647" i="1"/>
  <c r="EL556" i="1"/>
  <c r="EM556" i="1" s="1"/>
  <c r="EL60" i="1"/>
  <c r="EM60" i="1" s="1"/>
  <c r="EN60" i="1" s="1"/>
  <c r="EL643" i="1"/>
  <c r="EM643" i="1" s="1"/>
  <c r="EL485" i="1"/>
  <c r="EM485" i="1" s="1"/>
  <c r="EN485" i="1" s="1"/>
  <c r="EL601" i="1"/>
  <c r="EM601" i="1" s="1"/>
  <c r="EL80" i="1"/>
  <c r="EM80" i="1" s="1"/>
  <c r="DI669" i="1"/>
  <c r="DI601" i="1"/>
  <c r="EN476" i="1"/>
  <c r="EN533" i="1"/>
  <c r="EN433" i="1"/>
  <c r="EN563" i="1"/>
  <c r="EN491" i="1"/>
  <c r="EM56" i="1"/>
  <c r="EN56" i="1" s="1"/>
  <c r="EN10" i="1"/>
  <c r="EN593" i="1"/>
  <c r="EN566" i="1"/>
  <c r="EN426" i="1"/>
  <c r="EN58" i="1"/>
  <c r="EN549" i="1"/>
  <c r="EN667" i="1"/>
  <c r="EN467" i="1"/>
  <c r="EN9" i="1"/>
  <c r="EN560" i="1"/>
  <c r="EM427" i="1"/>
  <c r="EN427" i="1" s="1"/>
  <c r="EN439" i="1"/>
  <c r="EN633" i="1"/>
  <c r="EN432" i="1"/>
  <c r="EM660" i="1"/>
  <c r="EN660" i="1" s="1"/>
  <c r="EM642" i="1"/>
  <c r="EN642" i="1" s="1"/>
  <c r="EM487" i="1"/>
  <c r="EN487" i="1" s="1"/>
  <c r="EM670" i="1"/>
  <c r="EN670" i="1" s="1"/>
  <c r="DI654" i="1"/>
  <c r="DI287" i="1"/>
  <c r="DI452" i="1"/>
  <c r="DI245" i="1"/>
  <c r="DI656" i="1"/>
  <c r="DI626" i="1"/>
  <c r="DI507" i="1"/>
  <c r="DI30" i="1"/>
  <c r="DI32" i="1"/>
  <c r="DI346" i="1"/>
  <c r="DI162" i="1"/>
  <c r="DI343" i="1"/>
  <c r="DI435" i="1"/>
  <c r="DI69" i="1"/>
  <c r="DI176" i="1"/>
  <c r="DI605" i="1"/>
  <c r="DI295" i="1"/>
  <c r="DI637" i="1"/>
  <c r="DI61" i="1"/>
  <c r="DI198" i="1"/>
  <c r="DI22" i="1"/>
  <c r="DI586" i="1"/>
  <c r="DI681" i="1"/>
  <c r="DI37" i="1"/>
  <c r="DI500" i="1"/>
  <c r="DI440" i="1"/>
  <c r="DI291" i="1"/>
  <c r="DI142" i="1"/>
  <c r="DI92" i="1"/>
  <c r="DI252" i="1"/>
  <c r="DI232" i="1"/>
  <c r="DI292" i="1"/>
  <c r="DI294" i="1"/>
  <c r="DI262" i="1"/>
  <c r="DI120" i="1"/>
  <c r="DI443" i="1"/>
  <c r="DI286" i="1"/>
  <c r="DI365" i="1"/>
  <c r="DI281" i="1"/>
  <c r="DI602" i="1"/>
  <c r="DI527" i="1"/>
  <c r="DI594" i="1"/>
  <c r="DI165" i="1"/>
  <c r="DI203" i="1"/>
  <c r="DI448" i="1"/>
  <c r="DI638" i="1"/>
  <c r="DI553" i="1"/>
  <c r="DI364" i="1"/>
  <c r="DI158" i="1"/>
  <c r="DI248" i="1"/>
  <c r="DI299" i="1"/>
  <c r="DI510" i="1"/>
  <c r="DI110" i="1"/>
  <c r="DI572" i="1"/>
  <c r="DI275" i="1"/>
  <c r="DI537" i="1"/>
  <c r="DI344" i="1"/>
  <c r="DI354" i="1"/>
  <c r="DI390" i="1"/>
  <c r="DI194" i="1"/>
  <c r="DI302" i="1"/>
  <c r="DI561" i="1"/>
  <c r="DI50" i="1"/>
  <c r="DI515" i="1"/>
  <c r="DI531" i="1"/>
  <c r="DI375" i="1"/>
  <c r="DI360" i="1"/>
  <c r="DI186" i="1"/>
  <c r="DI238" i="1"/>
  <c r="DI197" i="1"/>
  <c r="DI54" i="1"/>
  <c r="DI557" i="1"/>
  <c r="DI519" i="1"/>
  <c r="DI93" i="1"/>
  <c r="DI220" i="1"/>
  <c r="DI255" i="1"/>
  <c r="DI349" i="1"/>
  <c r="DI181" i="1"/>
  <c r="DI508" i="1"/>
  <c r="DI263" i="1"/>
  <c r="DI310" i="1"/>
  <c r="DI453" i="1"/>
  <c r="DI584" i="1"/>
  <c r="DI202" i="1"/>
  <c r="DI689" i="1"/>
  <c r="DI24" i="1"/>
  <c r="DI340" i="1"/>
  <c r="DI127" i="1"/>
  <c r="DI169" i="1"/>
  <c r="DI356" i="1"/>
  <c r="DI653" i="1"/>
  <c r="DI276" i="1"/>
  <c r="DI70" i="1"/>
  <c r="DI269" i="1"/>
  <c r="DI523" i="1"/>
  <c r="DI174" i="1"/>
  <c r="DI279" i="1"/>
  <c r="DI55" i="1"/>
  <c r="DI242" i="1"/>
  <c r="DI200" i="1"/>
  <c r="CD573" i="1"/>
  <c r="DH15" i="1"/>
  <c r="DI15" i="1" s="1"/>
  <c r="DI137" i="1"/>
  <c r="CD422" i="1"/>
  <c r="EL540" i="1"/>
  <c r="EM540" i="1" s="1"/>
  <c r="EL378" i="1"/>
  <c r="EM378" i="1" s="1"/>
  <c r="EN378" i="1" s="1"/>
  <c r="EL243" i="1"/>
  <c r="EM243" i="1" s="1"/>
  <c r="EL666" i="1"/>
  <c r="EL192" i="1"/>
  <c r="EM192" i="1" s="1"/>
  <c r="EN192" i="1" s="1"/>
  <c r="EL638" i="1"/>
  <c r="EM638" i="1" s="1"/>
  <c r="EN638" i="1" s="1"/>
  <c r="EL43" i="1"/>
  <c r="EM43" i="1" s="1"/>
  <c r="EN43" i="1" s="1"/>
  <c r="EL159" i="1"/>
  <c r="EM159" i="1" s="1"/>
  <c r="EL106" i="1"/>
  <c r="EM106" i="1" s="1"/>
  <c r="EN106" i="1" s="1"/>
  <c r="EL49" i="1"/>
  <c r="EM49" i="1" s="1"/>
  <c r="EL420" i="1"/>
  <c r="EM420" i="1" s="1"/>
  <c r="EL569" i="1"/>
  <c r="EL332" i="1"/>
  <c r="EM332" i="1" s="1"/>
  <c r="EL12" i="1"/>
  <c r="EL358" i="1"/>
  <c r="EM358" i="1" s="1"/>
  <c r="EL197" i="1"/>
  <c r="EM197" i="1" s="1"/>
  <c r="EL264" i="1"/>
  <c r="EM264" i="1" s="1"/>
  <c r="EL96" i="1"/>
  <c r="EM96" i="1" s="1"/>
  <c r="EL291" i="1"/>
  <c r="EM291" i="1" s="1"/>
  <c r="EL480" i="1"/>
  <c r="EM480" i="1" s="1"/>
  <c r="EN480" i="1" s="1"/>
  <c r="EL4" i="1"/>
  <c r="EL352" i="1"/>
  <c r="EM352" i="1" s="1"/>
  <c r="EL190" i="1"/>
  <c r="EM190" i="1" s="1"/>
  <c r="EL66" i="1"/>
  <c r="EM66" i="1" s="1"/>
  <c r="EL195" i="1"/>
  <c r="EM195" i="1" s="1"/>
  <c r="EN195" i="1" s="1"/>
  <c r="EL283" i="1"/>
  <c r="EM283" i="1" s="1"/>
  <c r="EL124" i="1"/>
  <c r="EM124" i="1" s="1"/>
  <c r="EN124" i="1" s="1"/>
  <c r="EL649" i="1"/>
  <c r="EM649" i="1" s="1"/>
  <c r="EL308" i="1"/>
  <c r="EM308" i="1" s="1"/>
  <c r="EL502" i="1"/>
  <c r="EM502" i="1" s="1"/>
  <c r="EL237" i="1"/>
  <c r="EM237" i="1" s="1"/>
  <c r="EN237" i="1" s="1"/>
  <c r="EL81" i="1"/>
  <c r="EM81" i="1" s="1"/>
  <c r="EL335" i="1"/>
  <c r="EM335" i="1" s="1"/>
  <c r="EL245" i="1"/>
  <c r="EM245" i="1" s="1"/>
  <c r="EL408" i="1"/>
  <c r="EM408" i="1" s="1"/>
  <c r="EL442" i="1"/>
  <c r="EM442" i="1" s="1"/>
  <c r="EL214" i="1"/>
  <c r="EL101" i="1"/>
  <c r="EM101" i="1" s="1"/>
  <c r="EN101" i="1" s="1"/>
  <c r="EL177" i="1"/>
  <c r="EM177" i="1" s="1"/>
  <c r="EL183" i="1"/>
  <c r="EL463" i="1"/>
  <c r="EM463" i="1" s="1"/>
  <c r="EL93" i="1"/>
  <c r="EM93" i="1" s="1"/>
  <c r="EL217" i="1"/>
  <c r="EM217" i="1" s="1"/>
  <c r="EN217" i="1" s="1"/>
  <c r="EL132" i="1"/>
  <c r="EM132" i="1" s="1"/>
  <c r="EL42" i="1"/>
  <c r="EM42" i="1" s="1"/>
  <c r="EL628" i="1"/>
  <c r="EM628" i="1" s="1"/>
  <c r="EN628" i="1" s="1"/>
  <c r="EL229" i="1"/>
  <c r="EM229" i="1" s="1"/>
  <c r="EL92" i="1"/>
  <c r="EM92" i="1" s="1"/>
  <c r="EN92" i="1" s="1"/>
  <c r="EL607" i="1"/>
  <c r="EM607" i="1" s="1"/>
  <c r="EL257" i="1"/>
  <c r="EM257" i="1" s="1"/>
  <c r="EL573" i="1"/>
  <c r="EL176" i="1"/>
  <c r="EM176" i="1" s="1"/>
  <c r="EL535" i="1"/>
  <c r="EM535" i="1" s="1"/>
  <c r="EL651" i="1"/>
  <c r="EL356" i="1"/>
  <c r="EM356" i="1" s="1"/>
  <c r="EL509" i="1"/>
  <c r="DI384" i="1"/>
  <c r="DH498" i="1"/>
  <c r="CD384" i="1"/>
  <c r="DI686" i="1"/>
  <c r="DI152" i="1"/>
  <c r="DI201" i="1"/>
  <c r="DI94" i="1"/>
  <c r="DI230" i="1"/>
  <c r="DI284" i="1"/>
  <c r="DI311" i="1"/>
  <c r="DI339" i="1"/>
  <c r="DI304" i="1"/>
  <c r="DI374" i="1"/>
  <c r="DI379" i="1"/>
  <c r="DI386" i="1"/>
  <c r="EL690" i="1"/>
  <c r="EL530" i="1"/>
  <c r="EM530" i="1" s="1"/>
  <c r="EL278" i="1"/>
  <c r="EM278" i="1" s="1"/>
  <c r="EN278" i="1" s="1"/>
  <c r="EL150" i="1"/>
  <c r="EM150" i="1" s="1"/>
  <c r="EL405" i="1"/>
  <c r="EM405" i="1" s="1"/>
  <c r="EL207" i="1"/>
  <c r="EM207" i="1" s="1"/>
  <c r="EL553" i="1"/>
  <c r="EM553" i="1" s="1"/>
  <c r="EL527" i="1"/>
  <c r="EM527" i="1" s="1"/>
  <c r="EN527" i="1" s="1"/>
  <c r="EL59" i="1"/>
  <c r="EM59" i="1" s="1"/>
  <c r="EL16" i="1"/>
  <c r="EL242" i="1"/>
  <c r="EM242" i="1" s="1"/>
  <c r="EN242" i="1" s="1"/>
  <c r="EL341" i="1"/>
  <c r="EM341" i="1" s="1"/>
  <c r="EN341" i="1" s="1"/>
  <c r="EL361" i="1"/>
  <c r="EM361" i="1" s="1"/>
  <c r="EL164" i="1"/>
  <c r="EM164" i="1" s="1"/>
  <c r="EL130" i="1"/>
  <c r="EM130" i="1" s="1"/>
  <c r="EL377" i="1"/>
  <c r="EM377" i="1" s="1"/>
  <c r="EL184" i="1"/>
  <c r="EM184" i="1" s="1"/>
  <c r="EL27" i="1"/>
  <c r="EM27" i="1" s="1"/>
  <c r="EL222" i="1"/>
  <c r="EM222" i="1" s="1"/>
  <c r="EN222" i="1" s="1"/>
  <c r="EL253" i="1"/>
  <c r="EM253" i="1" s="1"/>
  <c r="EL688" i="1"/>
  <c r="EM688" i="1" s="1"/>
  <c r="EL334" i="1"/>
  <c r="EM334" i="1" s="1"/>
  <c r="EL168" i="1"/>
  <c r="EM168" i="1" s="1"/>
  <c r="EL536" i="1"/>
  <c r="EM536" i="1" s="1"/>
  <c r="EL129" i="1"/>
  <c r="EM129" i="1" s="1"/>
  <c r="EN129" i="1" s="1"/>
  <c r="EL209" i="1"/>
  <c r="EM209" i="1" s="1"/>
  <c r="EN209" i="1" s="1"/>
  <c r="EL397" i="1"/>
  <c r="EM397" i="1" s="1"/>
  <c r="EL646" i="1"/>
  <c r="EL204" i="1"/>
  <c r="EM204" i="1" s="1"/>
  <c r="EL435" i="1"/>
  <c r="EM435" i="1" s="1"/>
  <c r="EN435" i="1" s="1"/>
  <c r="EL108" i="1"/>
  <c r="EL684" i="1"/>
  <c r="EM684" i="1" s="1"/>
  <c r="EN684" i="1" s="1"/>
  <c r="EL275" i="1"/>
  <c r="EM275" i="1" s="1"/>
  <c r="EN275" i="1" s="1"/>
  <c r="EL637" i="1"/>
  <c r="EL261" i="1"/>
  <c r="EM261" i="1" s="1"/>
  <c r="EN261" i="1" s="1"/>
  <c r="EL399" i="1"/>
  <c r="EM399" i="1" s="1"/>
  <c r="EL220" i="1"/>
  <c r="EM220" i="1" s="1"/>
  <c r="EN220" i="1" s="1"/>
  <c r="EL584" i="1"/>
  <c r="EM584" i="1" s="1"/>
  <c r="EN584" i="1" s="1"/>
  <c r="EL121" i="1"/>
  <c r="EM121" i="1" s="1"/>
  <c r="EL70" i="1"/>
  <c r="EM70" i="1" s="1"/>
  <c r="EN70" i="1" s="1"/>
  <c r="EL141" i="1"/>
  <c r="EM141" i="1" s="1"/>
  <c r="EL656" i="1"/>
  <c r="EM656" i="1" s="1"/>
  <c r="EL251" i="1"/>
  <c r="EM251" i="1" s="1"/>
  <c r="EL574" i="1"/>
  <c r="EL626" i="1"/>
  <c r="EM626" i="1" s="1"/>
  <c r="EN626" i="1" s="1"/>
  <c r="EL578" i="1"/>
  <c r="EM578" i="1" s="1"/>
  <c r="EL519" i="1"/>
  <c r="EL36" i="1"/>
  <c r="EM36" i="1" s="1"/>
  <c r="EL462" i="1"/>
  <c r="EM462" i="1" s="1"/>
  <c r="EN462" i="1" s="1"/>
  <c r="EL211" i="1"/>
  <c r="EM211" i="1" s="1"/>
  <c r="EN211" i="1" s="1"/>
  <c r="EL477" i="1"/>
  <c r="EL34" i="1"/>
  <c r="EM34" i="1" s="1"/>
  <c r="EN34" i="1" s="1"/>
  <c r="EL241" i="1"/>
  <c r="EM241" i="1" s="1"/>
  <c r="EL572" i="1"/>
  <c r="EM572" i="1" s="1"/>
  <c r="EL186" i="1"/>
  <c r="EM186" i="1" s="1"/>
  <c r="DI118" i="1"/>
  <c r="DI350" i="1"/>
  <c r="DH12" i="1"/>
  <c r="DI434" i="1"/>
  <c r="DI114" i="1"/>
  <c r="CD3" i="1"/>
  <c r="DI367" i="1"/>
  <c r="CD137" i="1"/>
  <c r="DI233" i="1"/>
  <c r="DI206" i="1"/>
  <c r="EL548" i="1"/>
  <c r="EM548" i="1" s="1"/>
  <c r="EN548" i="1" s="1"/>
  <c r="EL423" i="1"/>
  <c r="EM423" i="1" s="1"/>
  <c r="EL247" i="1"/>
  <c r="EM247" i="1" s="1"/>
  <c r="EL595" i="1"/>
  <c r="EM595" i="1" s="1"/>
  <c r="EL379" i="1"/>
  <c r="EM379" i="1" s="1"/>
  <c r="EL126" i="1"/>
  <c r="EM126" i="1" s="1"/>
  <c r="EL320" i="1"/>
  <c r="EM320" i="1" s="1"/>
  <c r="EN320" i="1" s="1"/>
  <c r="EL417" i="1"/>
  <c r="EM417" i="1" s="1"/>
  <c r="EL561" i="1"/>
  <c r="EM561" i="1" s="1"/>
  <c r="EN561" i="1" s="1"/>
  <c r="EL22" i="1"/>
  <c r="EM22" i="1" s="1"/>
  <c r="EL406" i="1"/>
  <c r="EM406" i="1" s="1"/>
  <c r="EN406" i="1" s="1"/>
  <c r="EL265" i="1"/>
  <c r="EM265" i="1" s="1"/>
  <c r="EL295" i="1"/>
  <c r="EL429" i="1"/>
  <c r="EM429" i="1" s="1"/>
  <c r="EN429" i="1" s="1"/>
  <c r="EL498" i="1"/>
  <c r="EL354" i="1"/>
  <c r="EM354" i="1" s="1"/>
  <c r="EL529" i="1"/>
  <c r="EM529" i="1" s="1"/>
  <c r="EL673" i="1"/>
  <c r="EM673" i="1" s="1"/>
  <c r="EL511" i="1"/>
  <c r="EM511" i="1" s="1"/>
  <c r="EN511" i="1" s="1"/>
  <c r="EL51" i="1"/>
  <c r="EM51" i="1" s="1"/>
  <c r="EN51" i="1" s="1"/>
  <c r="EL162" i="1"/>
  <c r="EM162" i="1" s="1"/>
  <c r="EL31" i="1"/>
  <c r="EM31" i="1" s="1"/>
  <c r="EL286" i="1"/>
  <c r="EM286" i="1" s="1"/>
  <c r="EL600" i="1"/>
  <c r="EM600" i="1" s="1"/>
  <c r="EL344" i="1"/>
  <c r="EM344" i="1" s="1"/>
  <c r="EL19" i="1"/>
  <c r="EM19" i="1" s="1"/>
  <c r="EN19" i="1" s="1"/>
  <c r="EL135" i="1"/>
  <c r="EM135" i="1" s="1"/>
  <c r="EL47" i="1"/>
  <c r="EM47" i="1" s="1"/>
  <c r="EL650" i="1"/>
  <c r="EL272" i="1"/>
  <c r="EM272" i="1" s="1"/>
  <c r="EL357" i="1"/>
  <c r="EL653" i="1"/>
  <c r="EM653" i="1" s="1"/>
  <c r="EL557" i="1"/>
  <c r="EM557" i="1" s="1"/>
  <c r="EL191" i="1"/>
  <c r="EM191" i="1" s="1"/>
  <c r="EL384" i="1"/>
  <c r="EL15" i="1"/>
  <c r="EM15" i="1" s="1"/>
  <c r="EN15" i="1" s="1"/>
  <c r="EL402" i="1"/>
  <c r="EM402" i="1" s="1"/>
  <c r="EL172" i="1"/>
  <c r="EM172" i="1" s="1"/>
  <c r="EN172" i="1" s="1"/>
  <c r="EL520" i="1"/>
  <c r="EM520" i="1" s="1"/>
  <c r="EN520" i="1" s="1"/>
  <c r="EL69" i="1"/>
  <c r="EM69" i="1" s="1"/>
  <c r="EN69" i="1" s="1"/>
  <c r="EL588" i="1"/>
  <c r="EM588" i="1" s="1"/>
  <c r="EL37" i="1"/>
  <c r="EM37" i="1" s="1"/>
  <c r="EN37" i="1" s="1"/>
  <c r="EL686" i="1"/>
  <c r="EM686" i="1" s="1"/>
  <c r="EL258" i="1"/>
  <c r="EM258" i="1" s="1"/>
  <c r="EN258" i="1" s="1"/>
  <c r="EL287" i="1"/>
  <c r="EL447" i="1"/>
  <c r="EM447" i="1" s="1"/>
  <c r="EL518" i="1"/>
  <c r="EM518" i="1" s="1"/>
  <c r="EN518" i="1" s="1"/>
  <c r="EL448" i="1"/>
  <c r="EM448" i="1" s="1"/>
  <c r="EN448" i="1" s="1"/>
  <c r="EL154" i="1"/>
  <c r="EM154" i="1" s="1"/>
  <c r="EL393" i="1"/>
  <c r="EM393" i="1" s="1"/>
  <c r="EL196" i="1"/>
  <c r="EM196" i="1" s="1"/>
  <c r="EL422" i="1"/>
  <c r="EL434" i="1"/>
  <c r="EM434" i="1" s="1"/>
  <c r="EL72" i="1"/>
  <c r="EM72" i="1" s="1"/>
  <c r="EL512" i="1"/>
  <c r="EM512" i="1" s="1"/>
  <c r="EL21" i="1"/>
  <c r="EM21" i="1" s="1"/>
  <c r="EN21" i="1" s="1"/>
  <c r="DI116" i="1"/>
  <c r="DI156" i="1"/>
  <c r="CD12" i="1"/>
  <c r="DH422" i="1"/>
  <c r="DI422" i="1" s="1"/>
  <c r="DI161" i="1"/>
  <c r="DI49" i="1"/>
  <c r="DH90" i="1"/>
  <c r="DI34" i="1"/>
  <c r="DI577" i="1"/>
  <c r="DI214" i="1"/>
  <c r="DI258" i="1"/>
  <c r="DI205" i="1"/>
  <c r="DI146" i="1"/>
  <c r="DI40" i="1"/>
  <c r="DI366" i="1"/>
  <c r="DI305" i="1"/>
  <c r="DI188" i="1"/>
  <c r="EL382" i="1"/>
  <c r="EL198" i="1"/>
  <c r="EM198" i="1" s="1"/>
  <c r="EL689" i="1"/>
  <c r="EM689" i="1" s="1"/>
  <c r="EL510" i="1"/>
  <c r="EM510" i="1" s="1"/>
  <c r="EN510" i="1" s="1"/>
  <c r="EL469" i="1"/>
  <c r="EM469" i="1" s="1"/>
  <c r="EL558" i="1"/>
  <c r="EM558" i="1" s="1"/>
  <c r="EL26" i="1"/>
  <c r="EM26" i="1" s="1"/>
  <c r="EN26" i="1" s="1"/>
  <c r="EL228" i="1"/>
  <c r="EM228" i="1" s="1"/>
  <c r="EL340" i="1"/>
  <c r="EM340" i="1" s="1"/>
  <c r="EL20" i="1"/>
  <c r="EM20" i="1" s="1"/>
  <c r="EL331" i="1"/>
  <c r="EM331" i="1" s="1"/>
  <c r="EN331" i="1" s="1"/>
  <c r="EL99" i="1"/>
  <c r="EL238" i="1"/>
  <c r="EM238" i="1" s="1"/>
  <c r="EN238" i="1" s="1"/>
  <c r="EL170" i="1"/>
  <c r="EM170" i="1" s="1"/>
  <c r="EL365" i="1"/>
  <c r="EM365" i="1" s="1"/>
  <c r="EN365" i="1" s="1"/>
  <c r="EL364" i="1"/>
  <c r="EM364" i="1" s="1"/>
  <c r="EL323" i="1"/>
  <c r="EM323" i="1" s="1"/>
  <c r="EN323" i="1" s="1"/>
  <c r="EL587" i="1"/>
  <c r="EM587" i="1" s="1"/>
  <c r="EL205" i="1"/>
  <c r="EM205" i="1" s="1"/>
  <c r="EL545" i="1"/>
  <c r="EM545" i="1" s="1"/>
  <c r="EN545" i="1" s="1"/>
  <c r="EL50" i="1"/>
  <c r="EM50" i="1" s="1"/>
  <c r="EL181" i="1"/>
  <c r="EM181" i="1" s="1"/>
  <c r="EL235" i="1"/>
  <c r="EM235" i="1" s="1"/>
  <c r="EL513" i="1"/>
  <c r="EM513" i="1" s="1"/>
  <c r="EN513" i="1" s="1"/>
  <c r="EL240" i="1"/>
  <c r="EM240" i="1" s="1"/>
  <c r="EL567" i="1"/>
  <c r="EM567" i="1" s="1"/>
  <c r="EL46" i="1"/>
  <c r="EM46" i="1" s="1"/>
  <c r="EN46" i="1" s="1"/>
  <c r="EL25" i="1"/>
  <c r="EM25" i="1" s="1"/>
  <c r="EL616" i="1"/>
  <c r="EM616" i="1" s="1"/>
  <c r="EN616" i="1" s="1"/>
  <c r="EL284" i="1"/>
  <c r="EL230" i="1"/>
  <c r="EM230" i="1" s="1"/>
  <c r="EN230" i="1" s="1"/>
  <c r="EL571" i="1"/>
  <c r="EM571" i="1" s="1"/>
  <c r="EL94" i="1"/>
  <c r="EM94" i="1" s="1"/>
  <c r="EN94" i="1" s="1"/>
  <c r="EL41" i="1"/>
  <c r="EM41" i="1" s="1"/>
  <c r="EL45" i="1"/>
  <c r="EM45" i="1" s="1"/>
  <c r="EL165" i="1"/>
  <c r="EM165" i="1" s="1"/>
  <c r="EN165" i="1" s="1"/>
  <c r="EL386" i="1"/>
  <c r="EM386" i="1" s="1"/>
  <c r="EL174" i="1"/>
  <c r="EM174" i="1" s="1"/>
  <c r="EL336" i="1"/>
  <c r="EM336" i="1" s="1"/>
  <c r="EL443" i="1"/>
  <c r="EM443" i="1" s="1"/>
  <c r="EL44" i="1"/>
  <c r="EM44" i="1" s="1"/>
  <c r="EL615" i="1"/>
  <c r="EM615" i="1" s="1"/>
  <c r="EL212" i="1"/>
  <c r="EM212" i="1" s="1"/>
  <c r="EN212" i="1" s="1"/>
  <c r="EL179" i="1"/>
  <c r="EM179" i="1" s="1"/>
  <c r="EL388" i="1"/>
  <c r="EM388" i="1" s="1"/>
  <c r="EL259" i="1"/>
  <c r="EM259" i="1" s="1"/>
  <c r="EL233" i="1"/>
  <c r="EM233" i="1" s="1"/>
  <c r="EN233" i="1" s="1"/>
  <c r="EL309" i="1"/>
  <c r="EM309" i="1" s="1"/>
  <c r="EN309" i="1" s="1"/>
  <c r="EL415" i="1"/>
  <c r="EM415" i="1" s="1"/>
  <c r="EN415" i="1" s="1"/>
  <c r="EL208" i="1"/>
  <c r="EM208" i="1" s="1"/>
  <c r="EL347" i="1"/>
  <c r="EM347" i="1" s="1"/>
  <c r="EN347" i="1" s="1"/>
  <c r="EL369" i="1"/>
  <c r="EM369" i="1" s="1"/>
  <c r="EN369" i="1" s="1"/>
  <c r="EL577" i="1"/>
  <c r="EM577" i="1" s="1"/>
  <c r="EN577" i="1" s="1"/>
  <c r="EL342" i="1"/>
  <c r="EM342" i="1" s="1"/>
  <c r="EL24" i="1"/>
  <c r="EM24" i="1" s="1"/>
  <c r="EN24" i="1" s="1"/>
  <c r="DH673" i="1"/>
  <c r="DI673" i="1" s="1"/>
  <c r="DI105" i="1"/>
  <c r="DH691" i="1"/>
  <c r="DI691" i="1" s="1"/>
  <c r="DI199" i="1"/>
  <c r="DI185" i="1"/>
  <c r="DI306" i="1"/>
  <c r="DI132" i="1"/>
  <c r="DI126" i="1"/>
  <c r="DH596" i="1"/>
  <c r="DI179" i="1"/>
  <c r="DI172" i="1"/>
  <c r="DI159" i="1"/>
  <c r="DI210" i="1"/>
  <c r="DI134" i="1"/>
  <c r="DI29" i="1"/>
  <c r="DI171" i="1"/>
  <c r="DI178" i="1"/>
  <c r="DI239" i="1"/>
  <c r="DI192" i="1"/>
  <c r="DI148" i="1"/>
  <c r="DH678" i="1"/>
  <c r="DI678" i="1" s="1"/>
  <c r="EL199" i="1"/>
  <c r="EM199" i="1" s="1"/>
  <c r="EL655" i="1"/>
  <c r="EM655" i="1" s="1"/>
  <c r="EN655" i="1" s="1"/>
  <c r="EL654" i="1"/>
  <c r="EM654" i="1" s="1"/>
  <c r="EL201" i="1"/>
  <c r="EM201" i="1" s="1"/>
  <c r="EL691" i="1"/>
  <c r="EM691" i="1" s="1"/>
  <c r="EL414" i="1"/>
  <c r="EL517" i="1"/>
  <c r="EM517" i="1" s="1"/>
  <c r="EL64" i="1"/>
  <c r="EM64" i="1" s="1"/>
  <c r="EL180" i="1"/>
  <c r="EM180" i="1" s="1"/>
  <c r="EN180" i="1" s="1"/>
  <c r="EL138" i="1"/>
  <c r="EM138" i="1" s="1"/>
  <c r="EL263" i="1"/>
  <c r="EM263" i="1" s="1"/>
  <c r="EL35" i="1"/>
  <c r="EM35" i="1" s="1"/>
  <c r="EL105" i="1"/>
  <c r="EM105" i="1" s="1"/>
  <c r="EL103" i="1"/>
  <c r="EM103" i="1" s="1"/>
  <c r="EL39" i="1"/>
  <c r="EM39" i="1" s="1"/>
  <c r="EN39" i="1" s="1"/>
  <c r="EL346" i="1"/>
  <c r="EM346" i="1" s="1"/>
  <c r="EL71" i="1"/>
  <c r="EM71" i="1" s="1"/>
  <c r="EL412" i="1"/>
  <c r="EM412" i="1" s="1"/>
  <c r="EN412" i="1" s="1"/>
  <c r="EL48" i="1"/>
  <c r="EM48" i="1" s="1"/>
  <c r="EL459" i="1"/>
  <c r="EM459" i="1" s="1"/>
  <c r="EL18" i="1"/>
  <c r="EL484" i="1"/>
  <c r="EL193" i="1"/>
  <c r="EM193" i="1" s="1"/>
  <c r="EL449" i="1"/>
  <c r="EM449" i="1" s="1"/>
  <c r="EL112" i="1"/>
  <c r="EL508" i="1"/>
  <c r="EM508" i="1" s="1"/>
  <c r="EN508" i="1" s="1"/>
  <c r="EL612" i="1"/>
  <c r="EM612" i="1" s="1"/>
  <c r="EL114" i="1"/>
  <c r="EM114" i="1" s="1"/>
  <c r="EL468" i="1"/>
  <c r="EM468" i="1" s="1"/>
  <c r="EL266" i="1"/>
  <c r="EM266" i="1" s="1"/>
  <c r="EL131" i="1"/>
  <c r="EM131" i="1" s="1"/>
  <c r="EL461" i="1"/>
  <c r="EM461" i="1" s="1"/>
  <c r="EL32" i="1"/>
  <c r="EM32" i="1" s="1"/>
  <c r="EL596" i="1"/>
  <c r="EM596" i="1" s="1"/>
  <c r="EN596" i="1" s="1"/>
  <c r="EL17" i="1"/>
  <c r="EM17" i="1" s="1"/>
  <c r="EN17" i="1" s="1"/>
  <c r="EL697" i="1"/>
  <c r="EL203" i="1"/>
  <c r="EM203" i="1" s="1"/>
  <c r="EL581" i="1"/>
  <c r="EM581" i="1" s="1"/>
  <c r="EN581" i="1" s="1"/>
  <c r="EL224" i="1"/>
  <c r="EM224" i="1" s="1"/>
  <c r="EL304" i="1"/>
  <c r="EM304" i="1" s="1"/>
  <c r="EN304" i="1" s="1"/>
  <c r="EL350" i="1"/>
  <c r="EM350" i="1" s="1"/>
  <c r="EL400" i="1"/>
  <c r="EM400" i="1" s="1"/>
  <c r="EL464" i="1"/>
  <c r="EM464" i="1" s="1"/>
  <c r="EL210" i="1"/>
  <c r="EM210" i="1" s="1"/>
  <c r="EL90" i="1"/>
  <c r="EM90" i="1" s="1"/>
  <c r="EN90" i="1" s="1"/>
  <c r="EL297" i="1"/>
  <c r="EL175" i="1"/>
  <c r="EM175" i="1" s="1"/>
  <c r="EN175" i="1" s="1"/>
  <c r="EL123" i="1"/>
  <c r="EM123" i="1" s="1"/>
  <c r="EL206" i="1"/>
  <c r="EM206" i="1" s="1"/>
  <c r="EL330" i="1"/>
  <c r="EM330" i="1" s="1"/>
  <c r="EL156" i="1"/>
  <c r="EM156" i="1" s="1"/>
  <c r="EL279" i="1"/>
  <c r="EM279" i="1" s="1"/>
  <c r="EN279" i="1" s="1"/>
  <c r="EL281" i="1"/>
  <c r="EM281" i="1" s="1"/>
  <c r="EL375" i="1"/>
  <c r="EM375" i="1" s="1"/>
  <c r="EN375" i="1" s="1"/>
  <c r="EL294" i="1"/>
  <c r="EM294" i="1" s="1"/>
  <c r="EN294" i="1" s="1"/>
  <c r="EL30" i="1"/>
  <c r="EM30" i="1" s="1"/>
  <c r="DI378" i="1"/>
  <c r="DI300" i="1"/>
  <c r="DI168" i="1"/>
  <c r="DI347" i="1"/>
  <c r="DH14" i="1"/>
  <c r="DI17" i="1"/>
  <c r="DI224" i="1"/>
  <c r="DI163" i="1"/>
  <c r="DI53" i="1"/>
  <c r="DH658" i="1"/>
  <c r="DI658" i="1" s="1"/>
  <c r="DI687" i="1"/>
  <c r="DI212" i="1"/>
  <c r="DI513" i="1"/>
  <c r="DI175" i="1"/>
  <c r="DI64" i="1"/>
  <c r="DH484" i="1"/>
  <c r="DI42" i="1"/>
  <c r="DI464" i="1"/>
  <c r="DI66" i="1"/>
  <c r="DI187" i="1"/>
  <c r="DI511" i="1"/>
  <c r="DH488" i="1"/>
  <c r="DI488" i="1" s="1"/>
  <c r="DI512" i="1"/>
  <c r="DI130" i="1"/>
  <c r="DI588" i="1"/>
  <c r="DI99" i="1"/>
  <c r="DI529" i="1"/>
  <c r="DI189" i="1"/>
  <c r="DI51" i="1"/>
  <c r="DH506" i="1"/>
  <c r="DI209" i="1"/>
  <c r="DI517" i="1"/>
  <c r="EL140" i="1"/>
  <c r="EM140" i="1" s="1"/>
  <c r="EN140" i="1" s="1"/>
  <c r="EL659" i="1"/>
  <c r="EM659" i="1" s="1"/>
  <c r="EL603" i="1"/>
  <c r="EM603" i="1" s="1"/>
  <c r="EL682" i="1"/>
  <c r="EM682" i="1" s="1"/>
  <c r="EL678" i="1"/>
  <c r="EM678" i="1" s="1"/>
  <c r="EL339" i="1"/>
  <c r="EM339" i="1" s="1"/>
  <c r="EN339" i="1" s="1"/>
  <c r="EL428" i="1"/>
  <c r="EM428" i="1" s="1"/>
  <c r="EL367" i="1"/>
  <c r="EM367" i="1" s="1"/>
  <c r="EN367" i="1" s="1"/>
  <c r="EL500" i="1"/>
  <c r="EM500" i="1" s="1"/>
  <c r="EL539" i="1"/>
  <c r="EM539" i="1" s="1"/>
  <c r="EN539" i="1" s="1"/>
  <c r="EL144" i="1"/>
  <c r="EM144" i="1" s="1"/>
  <c r="EL524" i="1"/>
  <c r="EM524" i="1" s="1"/>
  <c r="EL54" i="1"/>
  <c r="EM54" i="1" s="1"/>
  <c r="EL5" i="1"/>
  <c r="EL189" i="1"/>
  <c r="EM189" i="1" s="1"/>
  <c r="EL537" i="1"/>
  <c r="EM537" i="1" s="1"/>
  <c r="EL333" i="1"/>
  <c r="EM333" i="1" s="1"/>
  <c r="EL594" i="1"/>
  <c r="EM594" i="1" s="1"/>
  <c r="EL326" i="1"/>
  <c r="EM326" i="1" s="1"/>
  <c r="EN326" i="1" s="1"/>
  <c r="EL33" i="1"/>
  <c r="EM33" i="1" s="1"/>
  <c r="EN33" i="1" s="1"/>
  <c r="EL440" i="1"/>
  <c r="EM440" i="1" s="1"/>
  <c r="EL289" i="1"/>
  <c r="EM289" i="1" s="1"/>
  <c r="EL363" i="1"/>
  <c r="EL390" i="1"/>
  <c r="EM390" i="1" s="1"/>
  <c r="EL392" i="1"/>
  <c r="EM392" i="1" s="1"/>
  <c r="EL269" i="1"/>
  <c r="EM269" i="1" s="1"/>
  <c r="EL532" i="1"/>
  <c r="EM532" i="1" s="1"/>
  <c r="EL118" i="1"/>
  <c r="EM118" i="1" s="1"/>
  <c r="EL63" i="1"/>
  <c r="EM63" i="1" s="1"/>
  <c r="EN63" i="1" s="1"/>
  <c r="EL396" i="1"/>
  <c r="EM396" i="1" s="1"/>
  <c r="EL586" i="1"/>
  <c r="EM586" i="1" s="1"/>
  <c r="EN586" i="1" s="1"/>
  <c r="EL531" i="1"/>
  <c r="EM531" i="1" s="1"/>
  <c r="EL52" i="1"/>
  <c r="EM52" i="1" s="1"/>
  <c r="EL609" i="1"/>
  <c r="EM609" i="1" s="1"/>
  <c r="EL252" i="1"/>
  <c r="EM252" i="1" s="1"/>
  <c r="EL355" i="1"/>
  <c r="EM355" i="1" s="1"/>
  <c r="EN355" i="1" s="1"/>
  <c r="EL451" i="1"/>
  <c r="EM451" i="1" s="1"/>
  <c r="EN451" i="1" s="1"/>
  <c r="EL685" i="1"/>
  <c r="EM685" i="1" s="1"/>
  <c r="EL310" i="1"/>
  <c r="EM310" i="1" s="1"/>
  <c r="EL321" i="1"/>
  <c r="EM321" i="1" s="1"/>
  <c r="EL516" i="1"/>
  <c r="EM516" i="1" s="1"/>
  <c r="EL215" i="1"/>
  <c r="EM215" i="1" s="1"/>
  <c r="EL55" i="1"/>
  <c r="EM55" i="1" s="1"/>
  <c r="EL169" i="1"/>
  <c r="EM169" i="1" s="1"/>
  <c r="EN169" i="1" s="1"/>
  <c r="EL67" i="1"/>
  <c r="EM67" i="1" s="1"/>
  <c r="EN67" i="1" s="1"/>
  <c r="EL29" i="1"/>
  <c r="EM29" i="1" s="1"/>
  <c r="EL658" i="1"/>
  <c r="EM658" i="1" s="1"/>
  <c r="EL296" i="1"/>
  <c r="EM296" i="1" s="1"/>
  <c r="EL166" i="1"/>
  <c r="EM166" i="1" s="1"/>
  <c r="EL171" i="1"/>
  <c r="EM171" i="1" s="1"/>
  <c r="EN171" i="1" s="1"/>
  <c r="EL161" i="1"/>
  <c r="EM161" i="1" s="1"/>
  <c r="EN161" i="1" s="1"/>
  <c r="EL311" i="1"/>
  <c r="EM311" i="1" s="1"/>
  <c r="EL202" i="1"/>
  <c r="EM202" i="1" s="1"/>
  <c r="EL28" i="1"/>
  <c r="EM28" i="1" s="1"/>
  <c r="DI108" i="1"/>
  <c r="DI177" i="1"/>
  <c r="DI124" i="1"/>
  <c r="DI226" i="1"/>
  <c r="DI342" i="1"/>
  <c r="DI26" i="1"/>
  <c r="DI312" i="1"/>
  <c r="DH477" i="1"/>
  <c r="DI477" i="1" s="1"/>
  <c r="DI166" i="1"/>
  <c r="DI301" i="1"/>
  <c r="DI545" i="1"/>
  <c r="DI314" i="1"/>
  <c r="DI548" i="1"/>
  <c r="DI112" i="1"/>
  <c r="DI278" i="1"/>
  <c r="DI67" i="1"/>
  <c r="DI651" i="1"/>
  <c r="CD396" i="1"/>
  <c r="DH16" i="1"/>
  <c r="DI16" i="1" s="1"/>
  <c r="DI273" i="1"/>
  <c r="EL679" i="1"/>
  <c r="EM679" i="1" s="1"/>
  <c r="EN679" i="1" s="1"/>
  <c r="EL460" i="1"/>
  <c r="EM460" i="1" s="1"/>
  <c r="EL373" i="1"/>
  <c r="EM373" i="1" s="1"/>
  <c r="EL546" i="1"/>
  <c r="EM546" i="1" s="1"/>
  <c r="EL624" i="1"/>
  <c r="EM624" i="1" s="1"/>
  <c r="EN624" i="1" s="1"/>
  <c r="EL271" i="1"/>
  <c r="EL349" i="1"/>
  <c r="EM349" i="1" s="1"/>
  <c r="EL303" i="1"/>
  <c r="EM303" i="1" s="1"/>
  <c r="EN303" i="1" s="1"/>
  <c r="EL292" i="1"/>
  <c r="EM292" i="1" s="1"/>
  <c r="EN292" i="1" s="1"/>
  <c r="EL381" i="1"/>
  <c r="EM381" i="1" s="1"/>
  <c r="EL687" i="1"/>
  <c r="EM687" i="1" s="1"/>
  <c r="EL409" i="1"/>
  <c r="EM409" i="1" s="1"/>
  <c r="EN409" i="1" s="1"/>
  <c r="EL627" i="1"/>
  <c r="EM627" i="1" s="1"/>
  <c r="EL14" i="1"/>
  <c r="EL450" i="1"/>
  <c r="EM450" i="1" s="1"/>
  <c r="EN450" i="1" s="1"/>
  <c r="EL268" i="1"/>
  <c r="EM268" i="1" s="1"/>
  <c r="EL453" i="1"/>
  <c r="EM453" i="1" s="1"/>
  <c r="EN453" i="1" s="1"/>
  <c r="EL234" i="1"/>
  <c r="EM234" i="1" s="1"/>
  <c r="EN234" i="1" s="1"/>
  <c r="EL465" i="1"/>
  <c r="EM465" i="1" s="1"/>
  <c r="EL262" i="1"/>
  <c r="EM262" i="1" s="1"/>
  <c r="EN262" i="1" s="1"/>
  <c r="EL6" i="1"/>
  <c r="EM6" i="1" s="1"/>
  <c r="EN6" i="1" s="1"/>
  <c r="EL441" i="1"/>
  <c r="EM441" i="1" s="1"/>
  <c r="EN441" i="1" s="1"/>
  <c r="EL188" i="1"/>
  <c r="EM188" i="1" s="1"/>
  <c r="EN188" i="1" s="1"/>
  <c r="EL250" i="1"/>
  <c r="EL404" i="1"/>
  <c r="EM404" i="1" s="1"/>
  <c r="EN404" i="1" s="1"/>
  <c r="EL40" i="1"/>
  <c r="EM40" i="1" s="1"/>
  <c r="EN40" i="1" s="1"/>
  <c r="EL324" i="1"/>
  <c r="EL23" i="1"/>
  <c r="EM23" i="1" s="1"/>
  <c r="EL360" i="1"/>
  <c r="EM360" i="1" s="1"/>
  <c r="EL152" i="1"/>
  <c r="EM152" i="1" s="1"/>
  <c r="EL523" i="1"/>
  <c r="EM523" i="1" s="1"/>
  <c r="EL185" i="1"/>
  <c r="EM185" i="1" s="1"/>
  <c r="EL534" i="1"/>
  <c r="EM534" i="1" s="1"/>
  <c r="EL374" i="1"/>
  <c r="EM374" i="1" s="1"/>
  <c r="EN374" i="1" s="1"/>
  <c r="EL583" i="1"/>
  <c r="EM583" i="1" s="1"/>
  <c r="EL452" i="1"/>
  <c r="EM452" i="1" s="1"/>
  <c r="EL276" i="1"/>
  <c r="EM276" i="1" s="1"/>
  <c r="EL299" i="1"/>
  <c r="EL394" i="1"/>
  <c r="EM394" i="1" s="1"/>
  <c r="EN394" i="1" s="1"/>
  <c r="EL521" i="1"/>
  <c r="EM521" i="1" s="1"/>
  <c r="EN521" i="1" s="1"/>
  <c r="EL232" i="1"/>
  <c r="EM232" i="1" s="1"/>
  <c r="EL226" i="1"/>
  <c r="EM226" i="1" s="1"/>
  <c r="EL312" i="1"/>
  <c r="EM312" i="1" s="1"/>
  <c r="EL182" i="1"/>
  <c r="EM182" i="1" s="1"/>
  <c r="EL411" i="1"/>
  <c r="EL61" i="1"/>
  <c r="EM61" i="1" s="1"/>
  <c r="EN61" i="1" s="1"/>
  <c r="EL515" i="1"/>
  <c r="EM515" i="1" s="1"/>
  <c r="EL3" i="1"/>
  <c r="EL681" i="1"/>
  <c r="EL314" i="1"/>
  <c r="EM314" i="1" s="1"/>
  <c r="EL142" i="1"/>
  <c r="EM142" i="1" s="1"/>
  <c r="EL652" i="1"/>
  <c r="EM652" i="1" s="1"/>
  <c r="EN652" i="1" s="1"/>
  <c r="EL110" i="1"/>
  <c r="EM110" i="1" s="1"/>
  <c r="EL256" i="1"/>
  <c r="EM256" i="1" s="1"/>
  <c r="EL605" i="1"/>
  <c r="EM605" i="1" s="1"/>
  <c r="EL146" i="1"/>
  <c r="DI184" i="1"/>
  <c r="DI59" i="1"/>
  <c r="DI316" i="1"/>
  <c r="DI250" i="1"/>
  <c r="DI164" i="1"/>
  <c r="DI43" i="1"/>
  <c r="DI234" i="1"/>
  <c r="DI518" i="1"/>
  <c r="DI352" i="1"/>
  <c r="DI204" i="1"/>
  <c r="DI388" i="1"/>
  <c r="DI96" i="1"/>
  <c r="DI251" i="1"/>
  <c r="CD18" i="1"/>
  <c r="DH268" i="1"/>
  <c r="DI268" i="1" s="1"/>
  <c r="DI182" i="1"/>
  <c r="DI170" i="1"/>
  <c r="DI581" i="1"/>
  <c r="DI308" i="1"/>
  <c r="DH451" i="1"/>
  <c r="DI451" i="1" s="1"/>
  <c r="DH195" i="1"/>
  <c r="DI195" i="1" s="1"/>
  <c r="DI362" i="1"/>
  <c r="DH441" i="1"/>
  <c r="DI441" i="1" s="1"/>
  <c r="DI123" i="1"/>
  <c r="DI540" i="1"/>
  <c r="DH190" i="1"/>
  <c r="DI190" i="1" s="1"/>
  <c r="DI4" i="1"/>
  <c r="DI28" i="1"/>
  <c r="DI217" i="1"/>
  <c r="DH131" i="1"/>
  <c r="DI264" i="1"/>
  <c r="DI659" i="1"/>
  <c r="DI256" i="1"/>
  <c r="DH679" i="1"/>
  <c r="DI679" i="1" s="1"/>
  <c r="DH627" i="1"/>
  <c r="DI627" i="1" s="1"/>
  <c r="DI272" i="1"/>
  <c r="DH649" i="1"/>
  <c r="DI649" i="1" s="1"/>
  <c r="DH369" i="1"/>
  <c r="DI129" i="1"/>
  <c r="DI244" i="1"/>
  <c r="DI3" i="1"/>
  <c r="DI514" i="1"/>
  <c r="DI48" i="1"/>
  <c r="CD90" i="1"/>
  <c r="EL662" i="1"/>
  <c r="EL514" i="1"/>
  <c r="EM514" i="1" s="1"/>
  <c r="EL300" i="1"/>
  <c r="EM300" i="1" s="1"/>
  <c r="EL194" i="1"/>
  <c r="EM194" i="1" s="1"/>
  <c r="EL368" i="1"/>
  <c r="EM368" i="1" s="1"/>
  <c r="EL163" i="1"/>
  <c r="EM163" i="1" s="1"/>
  <c r="EL273" i="1"/>
  <c r="EM273" i="1" s="1"/>
  <c r="EN273" i="1" s="1"/>
  <c r="EL248" i="1"/>
  <c r="EM248" i="1" s="1"/>
  <c r="EN248" i="1" s="1"/>
  <c r="EL178" i="1"/>
  <c r="EM178" i="1" s="1"/>
  <c r="EL444" i="1"/>
  <c r="EM444" i="1" s="1"/>
  <c r="EL506" i="1"/>
  <c r="EL602" i="1"/>
  <c r="EM602" i="1" s="1"/>
  <c r="EN602" i="1" s="1"/>
  <c r="EL488" i="1"/>
  <c r="EM488" i="1" s="1"/>
  <c r="EL79" i="1"/>
  <c r="EM79" i="1" s="1"/>
  <c r="EN79" i="1" s="1"/>
  <c r="EL492" i="1"/>
  <c r="EM492" i="1" s="1"/>
  <c r="EL239" i="1"/>
  <c r="EM239" i="1" s="1"/>
  <c r="EL362" i="1"/>
  <c r="EM362" i="1" s="1"/>
  <c r="EL137" i="1"/>
  <c r="EM137" i="1" s="1"/>
  <c r="EL359" i="1"/>
  <c r="EL148" i="1"/>
  <c r="EM148" i="1" s="1"/>
  <c r="EL68" i="1"/>
  <c r="EM68" i="1" s="1"/>
  <c r="EL366" i="1"/>
  <c r="EM366" i="1" s="1"/>
  <c r="EL134" i="1"/>
  <c r="EM134" i="1" s="1"/>
  <c r="EN134" i="1" s="1"/>
  <c r="EL139" i="1"/>
  <c r="EM139" i="1" s="1"/>
  <c r="EN139" i="1" s="1"/>
  <c r="EL325" i="1"/>
  <c r="EM325" i="1" s="1"/>
  <c r="EL343" i="1"/>
  <c r="EM343" i="1" s="1"/>
  <c r="EL260" i="1"/>
  <c r="EM260" i="1" s="1"/>
  <c r="EL173" i="1"/>
  <c r="EM173" i="1" s="1"/>
  <c r="EN173" i="1" s="1"/>
  <c r="EL306" i="1"/>
  <c r="EM306" i="1" s="1"/>
  <c r="EL582" i="1"/>
  <c r="EM582" i="1" s="1"/>
  <c r="EN582" i="1" s="1"/>
  <c r="EL338" i="1"/>
  <c r="EM338" i="1" s="1"/>
  <c r="EL127" i="1"/>
  <c r="EM127" i="1" s="1"/>
  <c r="EN127" i="1" s="1"/>
  <c r="EL418" i="1"/>
  <c r="EM418" i="1" s="1"/>
  <c r="EL316" i="1"/>
  <c r="EM316" i="1" s="1"/>
  <c r="EL98" i="1"/>
  <c r="EM98" i="1" s="1"/>
  <c r="EL470" i="1"/>
  <c r="EM470" i="1" s="1"/>
  <c r="EL219" i="1"/>
  <c r="EL187" i="1"/>
  <c r="EM187" i="1" s="1"/>
  <c r="EL305" i="1"/>
  <c r="EM305" i="1" s="1"/>
  <c r="EN305" i="1" s="1"/>
  <c r="EL327" i="1"/>
  <c r="EM327" i="1" s="1"/>
  <c r="EN327" i="1" s="1"/>
  <c r="EL621" i="1"/>
  <c r="EL7" i="1"/>
  <c r="EM7" i="1" s="1"/>
  <c r="EN7" i="1" s="1"/>
  <c r="EL318" i="1"/>
  <c r="EM318" i="1" s="1"/>
  <c r="EL158" i="1"/>
  <c r="EM158" i="1" s="1"/>
  <c r="EL328" i="1"/>
  <c r="EM328" i="1" s="1"/>
  <c r="EL244" i="1"/>
  <c r="EM244" i="1" s="1"/>
  <c r="EL302" i="1"/>
  <c r="EM302" i="1" s="1"/>
  <c r="EN302" i="1" s="1"/>
  <c r="EL38" i="1"/>
  <c r="EM38" i="1" s="1"/>
  <c r="EL680" i="1"/>
  <c r="EM680" i="1" s="1"/>
  <c r="EL200" i="1"/>
  <c r="EM200" i="1" s="1"/>
  <c r="EL116" i="1"/>
  <c r="EM116" i="1" s="1"/>
  <c r="EL568" i="1"/>
  <c r="EM568" i="1" s="1"/>
  <c r="EL53" i="1"/>
  <c r="EM53" i="1" s="1"/>
  <c r="EN53" i="1" s="1"/>
  <c r="EL167" i="1"/>
  <c r="EM167" i="1" s="1"/>
  <c r="EL507" i="1"/>
  <c r="EM507" i="1" s="1"/>
  <c r="EL301" i="1"/>
  <c r="DH46" i="1"/>
  <c r="DI46" i="1" s="1"/>
  <c r="DH621" i="1"/>
  <c r="DI621" i="1" s="1"/>
  <c r="DI573" i="1"/>
  <c r="DI646" i="1"/>
  <c r="DI20" i="1"/>
  <c r="DI44" i="1"/>
  <c r="DH183" i="1"/>
  <c r="DH18" i="1"/>
  <c r="DI18" i="1" s="1"/>
  <c r="DI98" i="1"/>
  <c r="DI121" i="1"/>
  <c r="DI450" i="1"/>
  <c r="DI31" i="1"/>
  <c r="DI41" i="1"/>
  <c r="DI52" i="1"/>
  <c r="DH358" i="1"/>
  <c r="DI358" i="1" s="1"/>
  <c r="DH396" i="1"/>
  <c r="DI396" i="1" s="1"/>
  <c r="DI266" i="1"/>
  <c r="DI208" i="1"/>
  <c r="D88" i="37" l="1"/>
  <c r="C59" i="40" s="1"/>
  <c r="EM666" i="1"/>
  <c r="EN666" i="1" s="1"/>
  <c r="D81" i="38"/>
  <c r="EM5" i="1"/>
  <c r="EN5" i="1" s="1"/>
  <c r="DI666" i="1"/>
  <c r="DI697" i="1"/>
  <c r="DI5" i="1"/>
  <c r="D28" i="39"/>
  <c r="Y85" i="22"/>
  <c r="EM662" i="1"/>
  <c r="EM4" i="1"/>
  <c r="EN4" i="1" s="1"/>
  <c r="DI662" i="1"/>
  <c r="EM690" i="1"/>
  <c r="EN690" i="1" s="1"/>
  <c r="EM650" i="1"/>
  <c r="DI569" i="1"/>
  <c r="EM509" i="1"/>
  <c r="DI509" i="1"/>
  <c r="EM631" i="1"/>
  <c r="EN631" i="1" s="1"/>
  <c r="EM646" i="1"/>
  <c r="EN646" i="1" s="1"/>
  <c r="EM569" i="1"/>
  <c r="EN657" i="1"/>
  <c r="EN143" i="1"/>
  <c r="EN218" i="1"/>
  <c r="EN223" i="1"/>
  <c r="EN473" i="1"/>
  <c r="EN113" i="1"/>
  <c r="EN153" i="1"/>
  <c r="EN128" i="1"/>
  <c r="EN407" i="1"/>
  <c r="EN457" i="1"/>
  <c r="EN290" i="1"/>
  <c r="EN351" i="1"/>
  <c r="EN133" i="1"/>
  <c r="EN151" i="1"/>
  <c r="EN570" i="1"/>
  <c r="EN111" i="1"/>
  <c r="EN551" i="1"/>
  <c r="EN496" i="1"/>
  <c r="EN472" i="1"/>
  <c r="EN419" i="1"/>
  <c r="EN322" i="1"/>
  <c r="EN288" i="1"/>
  <c r="EN597" i="1"/>
  <c r="EN398" i="1"/>
  <c r="EN236" i="1"/>
  <c r="EN696" i="1"/>
  <c r="EN277" i="1"/>
  <c r="EN227" i="1"/>
  <c r="EN481" i="1"/>
  <c r="EN91" i="1"/>
  <c r="EN380" i="1"/>
  <c r="EN497" i="1"/>
  <c r="EN620" i="1"/>
  <c r="EN160" i="1"/>
  <c r="EN495" i="1"/>
  <c r="EN413" i="1"/>
  <c r="EN319" i="1"/>
  <c r="EN216" i="1"/>
  <c r="EN604" i="1"/>
  <c r="EM293" i="1"/>
  <c r="EN293" i="1" s="1"/>
  <c r="EN410" i="1"/>
  <c r="EN483" i="1"/>
  <c r="EN225" i="1"/>
  <c r="EN619" i="1"/>
  <c r="EM155" i="1"/>
  <c r="EN155" i="1" s="1"/>
  <c r="EN104" i="1"/>
  <c r="EN401" i="1"/>
  <c r="EN370" i="1"/>
  <c r="EN614" i="1"/>
  <c r="EN617" i="1"/>
  <c r="EN395" i="1"/>
  <c r="EN474" i="1"/>
  <c r="EN102" i="1"/>
  <c r="EN623" i="1"/>
  <c r="EN125" i="1"/>
  <c r="EN122" i="1"/>
  <c r="EN298" i="1"/>
  <c r="EN482" i="1"/>
  <c r="EN353" i="1"/>
  <c r="EN345" i="1"/>
  <c r="EN458" i="1"/>
  <c r="EN494" i="1"/>
  <c r="EN552" i="1"/>
  <c r="EN149" i="1"/>
  <c r="EN376" i="1"/>
  <c r="EN270" i="1"/>
  <c r="EN280" i="1"/>
  <c r="EN107" i="1"/>
  <c r="EN348" i="1"/>
  <c r="EN544" i="1"/>
  <c r="EN100" i="1"/>
  <c r="EN542" i="1"/>
  <c r="EN274" i="1"/>
  <c r="EN383" i="1"/>
  <c r="EN543" i="1"/>
  <c r="EN221" i="1"/>
  <c r="EN254" i="1"/>
  <c r="EN213" i="1"/>
  <c r="EN550" i="1"/>
  <c r="EN317" i="1"/>
  <c r="EN613" i="1"/>
  <c r="EN147" i="1"/>
  <c r="EN329" i="1"/>
  <c r="EN456" i="1"/>
  <c r="EN231" i="1"/>
  <c r="EN145" i="1"/>
  <c r="EN371" i="1"/>
  <c r="EN282" i="1"/>
  <c r="EN389" i="1"/>
  <c r="EN157" i="1"/>
  <c r="EN565" i="1"/>
  <c r="EN445" i="1"/>
  <c r="EN564" i="1"/>
  <c r="EN599" i="1"/>
  <c r="EN562" i="1"/>
  <c r="EN575" i="1"/>
  <c r="EN454" i="1"/>
  <c r="EN589" i="1"/>
  <c r="EN671" i="1"/>
  <c r="EN80" i="1"/>
  <c r="EN644" i="1"/>
  <c r="EM78" i="1"/>
  <c r="EN78" i="1" s="1"/>
  <c r="EN84" i="1"/>
  <c r="EN431" i="1"/>
  <c r="EN76" i="1"/>
  <c r="EN503" i="1"/>
  <c r="EN74" i="1"/>
  <c r="EM669" i="1"/>
  <c r="EN504" i="1"/>
  <c r="EN466" i="1"/>
  <c r="EN505" i="1"/>
  <c r="EN641" i="1"/>
  <c r="EN430" i="1"/>
  <c r="EN88" i="1"/>
  <c r="EN643" i="1"/>
  <c r="EN629" i="1"/>
  <c r="EN661" i="1"/>
  <c r="EN82" i="1"/>
  <c r="EN437" i="1"/>
  <c r="EM65" i="1"/>
  <c r="EN65" i="1" s="1"/>
  <c r="EN556" i="1"/>
  <c r="EN490" i="1"/>
  <c r="EN89" i="1"/>
  <c r="EN634" i="1"/>
  <c r="EN554" i="1"/>
  <c r="EN695" i="1"/>
  <c r="EN663" i="1"/>
  <c r="EN501" i="1"/>
  <c r="EN77" i="1"/>
  <c r="EN610" i="1"/>
  <c r="EN601" i="1"/>
  <c r="EM647" i="1"/>
  <c r="EN647" i="1" s="1"/>
  <c r="EN630" i="1"/>
  <c r="EN486" i="1"/>
  <c r="EN590" i="1"/>
  <c r="EN421" i="1"/>
  <c r="EN87" i="1"/>
  <c r="EN83" i="1"/>
  <c r="EN300" i="1"/>
  <c r="EN603" i="1"/>
  <c r="EN362" i="1"/>
  <c r="EN687" i="1"/>
  <c r="EN64" i="1"/>
  <c r="EN156" i="1"/>
  <c r="EN158" i="1"/>
  <c r="EN208" i="1"/>
  <c r="EN54" i="1"/>
  <c r="EN269" i="1"/>
  <c r="EN72" i="1"/>
  <c r="EN343" i="1"/>
  <c r="EN386" i="1"/>
  <c r="EN397" i="1"/>
  <c r="EN405" i="1"/>
  <c r="EN356" i="1"/>
  <c r="EN517" i="1"/>
  <c r="EN25" i="1"/>
  <c r="EN228" i="1"/>
  <c r="EN662" i="1"/>
  <c r="EN360" i="1"/>
  <c r="EN408" i="1"/>
  <c r="EN336" i="1"/>
  <c r="EN392" i="1"/>
  <c r="EN121" i="1"/>
  <c r="EN332" i="1"/>
  <c r="EN350" i="1"/>
  <c r="EN673" i="1"/>
  <c r="EN66" i="1"/>
  <c r="EN264" i="1"/>
  <c r="EN243" i="1"/>
  <c r="EN568" i="1"/>
  <c r="EN418" i="1"/>
  <c r="EN314" i="1"/>
  <c r="EN312" i="1"/>
  <c r="EN452" i="1"/>
  <c r="EN459" i="1"/>
  <c r="EN20" i="1"/>
  <c r="EN447" i="1"/>
  <c r="EN653" i="1"/>
  <c r="EN36" i="1"/>
  <c r="EN656" i="1"/>
  <c r="EN361" i="1"/>
  <c r="EN553" i="1"/>
  <c r="EN49" i="1"/>
  <c r="EN167" i="1"/>
  <c r="EN444" i="1"/>
  <c r="EN368" i="1"/>
  <c r="EN23" i="1"/>
  <c r="EN29" i="1"/>
  <c r="EN266" i="1"/>
  <c r="EN449" i="1"/>
  <c r="EN48" i="1"/>
  <c r="EN27" i="1"/>
  <c r="EN257" i="1"/>
  <c r="EN38" i="1"/>
  <c r="EN68" i="1"/>
  <c r="EN492" i="1"/>
  <c r="EN185" i="1"/>
  <c r="EN193" i="1"/>
  <c r="EN263" i="1"/>
  <c r="EN199" i="1"/>
  <c r="EN342" i="1"/>
  <c r="EN571" i="1"/>
  <c r="EN181" i="1"/>
  <c r="EN558" i="1"/>
  <c r="EN196" i="1"/>
  <c r="EN191" i="1"/>
  <c r="EN334" i="1"/>
  <c r="EN607" i="1"/>
  <c r="EN81" i="1"/>
  <c r="EN159" i="1"/>
  <c r="EN244" i="1"/>
  <c r="EN98" i="1"/>
  <c r="EN325" i="1"/>
  <c r="EN256" i="1"/>
  <c r="EN152" i="1"/>
  <c r="EN465" i="1"/>
  <c r="EN296" i="1"/>
  <c r="EN144" i="1"/>
  <c r="EN428" i="1"/>
  <c r="EN400" i="1"/>
  <c r="EN50" i="1"/>
  <c r="EN512" i="1"/>
  <c r="EN393" i="1"/>
  <c r="EN557" i="1"/>
  <c r="EN688" i="1"/>
  <c r="EN442" i="1"/>
  <c r="EN232" i="1"/>
  <c r="EN349" i="1"/>
  <c r="EN390" i="1"/>
  <c r="EN201" i="1"/>
  <c r="EN45" i="1"/>
  <c r="EN170" i="1"/>
  <c r="EN164" i="1"/>
  <c r="EN150" i="1"/>
  <c r="EN176" i="1"/>
  <c r="EN93" i="1"/>
  <c r="EN283" i="1"/>
  <c r="EN197" i="1"/>
  <c r="DI183" i="1"/>
  <c r="EM219" i="1"/>
  <c r="EN219" i="1" s="1"/>
  <c r="EM250" i="1"/>
  <c r="EN250" i="1" s="1"/>
  <c r="EM146" i="1"/>
  <c r="EM299" i="1"/>
  <c r="EN299" i="1" s="1"/>
  <c r="EN691" i="1"/>
  <c r="EM621" i="1"/>
  <c r="EN621" i="1" s="1"/>
  <c r="EM359" i="1"/>
  <c r="EN359" i="1" s="1"/>
  <c r="EM324" i="1"/>
  <c r="EN324" i="1" s="1"/>
  <c r="EM411" i="1"/>
  <c r="EN411" i="1" s="1"/>
  <c r="EM301" i="1"/>
  <c r="EN301" i="1" s="1"/>
  <c r="EN627" i="1"/>
  <c r="EM271" i="1"/>
  <c r="EN271" i="1" s="1"/>
  <c r="EN460" i="1"/>
  <c r="EN516" i="1"/>
  <c r="EN52" i="1"/>
  <c r="EM363" i="1"/>
  <c r="EN363" i="1" s="1"/>
  <c r="EN189" i="1"/>
  <c r="EN30" i="1"/>
  <c r="EN281" i="1"/>
  <c r="EN206" i="1"/>
  <c r="EM297" i="1"/>
  <c r="EN297" i="1" s="1"/>
  <c r="EN224" i="1"/>
  <c r="EN461" i="1"/>
  <c r="EN114" i="1"/>
  <c r="EM18" i="1"/>
  <c r="EN18" i="1" s="1"/>
  <c r="EN71" i="1"/>
  <c r="EN105" i="1"/>
  <c r="EM414" i="1"/>
  <c r="EN414" i="1" s="1"/>
  <c r="EN388" i="1"/>
  <c r="EN44" i="1"/>
  <c r="EN567" i="1"/>
  <c r="EN205" i="1"/>
  <c r="EM99" i="1"/>
  <c r="EN99" i="1" s="1"/>
  <c r="EM287" i="1"/>
  <c r="EN287" i="1" s="1"/>
  <c r="EN588" i="1"/>
  <c r="EM384" i="1"/>
  <c r="EN384" i="1" s="1"/>
  <c r="EM357" i="1"/>
  <c r="EN357" i="1" s="1"/>
  <c r="EN135" i="1"/>
  <c r="EN286" i="1"/>
  <c r="EM295" i="1"/>
  <c r="EN295" i="1" s="1"/>
  <c r="EN572" i="1"/>
  <c r="EM477" i="1"/>
  <c r="EN477" i="1" s="1"/>
  <c r="EM519" i="1"/>
  <c r="EN519" i="1" s="1"/>
  <c r="EM574" i="1"/>
  <c r="EN574" i="1" s="1"/>
  <c r="EM108" i="1"/>
  <c r="EN108" i="1" s="1"/>
  <c r="EN377" i="1"/>
  <c r="EM651" i="1"/>
  <c r="EN651" i="1" s="1"/>
  <c r="EN229" i="1"/>
  <c r="EM183" i="1"/>
  <c r="EN183" i="1" s="1"/>
  <c r="EM12" i="1"/>
  <c r="EN379" i="1"/>
  <c r="EN507" i="1"/>
  <c r="EN318" i="1"/>
  <c r="EN470" i="1"/>
  <c r="EN137" i="1"/>
  <c r="DI369" i="1"/>
  <c r="EN605" i="1"/>
  <c r="EM3" i="1"/>
  <c r="EN28" i="1"/>
  <c r="EN321" i="1"/>
  <c r="EN531" i="1"/>
  <c r="EN289" i="1"/>
  <c r="EN594" i="1"/>
  <c r="EN682" i="1"/>
  <c r="EN123" i="1"/>
  <c r="EN612" i="1"/>
  <c r="EN346" i="1"/>
  <c r="EN35" i="1"/>
  <c r="DI596" i="1"/>
  <c r="EN179" i="1"/>
  <c r="EN443" i="1"/>
  <c r="EN240" i="1"/>
  <c r="EN587" i="1"/>
  <c r="EM422" i="1"/>
  <c r="EN31" i="1"/>
  <c r="EN354" i="1"/>
  <c r="EN265" i="1"/>
  <c r="EN417" i="1"/>
  <c r="EN595" i="1"/>
  <c r="EN241" i="1"/>
  <c r="EN578" i="1"/>
  <c r="EN251" i="1"/>
  <c r="EN399" i="1"/>
  <c r="EN168" i="1"/>
  <c r="EN130" i="1"/>
  <c r="EN535" i="1"/>
  <c r="EN177" i="1"/>
  <c r="EN116" i="1"/>
  <c r="EN306" i="1"/>
  <c r="EN366" i="1"/>
  <c r="EM506" i="1"/>
  <c r="EN142" i="1"/>
  <c r="EN515" i="1"/>
  <c r="EN182" i="1"/>
  <c r="EN276" i="1"/>
  <c r="EN534" i="1"/>
  <c r="EN268" i="1"/>
  <c r="EN658" i="1"/>
  <c r="EN131" i="1"/>
  <c r="EN402" i="1"/>
  <c r="EN272" i="1"/>
  <c r="DI12" i="1"/>
  <c r="EN194" i="1"/>
  <c r="EN546" i="1"/>
  <c r="EN202" i="1"/>
  <c r="EN55" i="1"/>
  <c r="EN310" i="1"/>
  <c r="EN252" i="1"/>
  <c r="EN440" i="1"/>
  <c r="EN333" i="1"/>
  <c r="DI484" i="1"/>
  <c r="EN689" i="1"/>
  <c r="DI90" i="1"/>
  <c r="EN650" i="1"/>
  <c r="EN344" i="1"/>
  <c r="EN162" i="1"/>
  <c r="EM498" i="1"/>
  <c r="EN247" i="1"/>
  <c r="DI498" i="1"/>
  <c r="DI14" i="1"/>
  <c r="EN649" i="1"/>
  <c r="EN200" i="1"/>
  <c r="DI506" i="1"/>
  <c r="EN686" i="1"/>
  <c r="EN42" i="1"/>
  <c r="EN463" i="1"/>
  <c r="EN245" i="1"/>
  <c r="EN502" i="1"/>
  <c r="EN190" i="1"/>
  <c r="EN291" i="1"/>
  <c r="EN358" i="1"/>
  <c r="EN540" i="1"/>
  <c r="EN678" i="1"/>
  <c r="EN328" i="1"/>
  <c r="EN187" i="1"/>
  <c r="EN316" i="1"/>
  <c r="EN338" i="1"/>
  <c r="EN148" i="1"/>
  <c r="EN488" i="1"/>
  <c r="EN163" i="1"/>
  <c r="EN110" i="1"/>
  <c r="EN226" i="1"/>
  <c r="EN583" i="1"/>
  <c r="EN311" i="1"/>
  <c r="EN215" i="1"/>
  <c r="EN685" i="1"/>
  <c r="EN609" i="1"/>
  <c r="EN118" i="1"/>
  <c r="EN537" i="1"/>
  <c r="EN524" i="1"/>
  <c r="EN500" i="1"/>
  <c r="EN659" i="1"/>
  <c r="EN330" i="1"/>
  <c r="EN210" i="1"/>
  <c r="EN203" i="1"/>
  <c r="EN32" i="1"/>
  <c r="EN468" i="1"/>
  <c r="EM484" i="1"/>
  <c r="EN103" i="1"/>
  <c r="EN138" i="1"/>
  <c r="EN654" i="1"/>
  <c r="EN259" i="1"/>
  <c r="EN615" i="1"/>
  <c r="EN364" i="1"/>
  <c r="EN340" i="1"/>
  <c r="EN198" i="1"/>
  <c r="EN47" i="1"/>
  <c r="EN600" i="1"/>
  <c r="EN529" i="1"/>
  <c r="EN22" i="1"/>
  <c r="EN126" i="1"/>
  <c r="EN423" i="1"/>
  <c r="EN186" i="1"/>
  <c r="EN141" i="1"/>
  <c r="EM637" i="1"/>
  <c r="EN637" i="1" s="1"/>
  <c r="EN204" i="1"/>
  <c r="EN184" i="1"/>
  <c r="EM16" i="1"/>
  <c r="EN420" i="1"/>
  <c r="DI131" i="1"/>
  <c r="EN680" i="1"/>
  <c r="EN260" i="1"/>
  <c r="EN239" i="1"/>
  <c r="EN178" i="1"/>
  <c r="EN514" i="1"/>
  <c r="EM681" i="1"/>
  <c r="EN523" i="1"/>
  <c r="EM14" i="1"/>
  <c r="EN14" i="1" s="1"/>
  <c r="EN381" i="1"/>
  <c r="EN373" i="1"/>
  <c r="EN166" i="1"/>
  <c r="EN396" i="1"/>
  <c r="EN532" i="1"/>
  <c r="EN464" i="1"/>
  <c r="EM697" i="1"/>
  <c r="EM112" i="1"/>
  <c r="EN112" i="1" s="1"/>
  <c r="EN174" i="1"/>
  <c r="EN41" i="1"/>
  <c r="EM284" i="1"/>
  <c r="EN284" i="1" s="1"/>
  <c r="EN235" i="1"/>
  <c r="EN469" i="1"/>
  <c r="EM382" i="1"/>
  <c r="EN382" i="1" s="1"/>
  <c r="EN434" i="1"/>
  <c r="EN154" i="1"/>
  <c r="EN536" i="1"/>
  <c r="EN253" i="1"/>
  <c r="EN59" i="1"/>
  <c r="EN207" i="1"/>
  <c r="EN530" i="1"/>
  <c r="EM573" i="1"/>
  <c r="EN573" i="1" s="1"/>
  <c r="EN132" i="1"/>
  <c r="EM214" i="1"/>
  <c r="EN214" i="1" s="1"/>
  <c r="EN335" i="1"/>
  <c r="EN308" i="1"/>
  <c r="EN352" i="1"/>
  <c r="EN96" i="1"/>
  <c r="EN697" i="1" l="1"/>
  <c r="EN509" i="1"/>
  <c r="EN569" i="1"/>
  <c r="EN669" i="1"/>
  <c r="EN3" i="1"/>
  <c r="EN422" i="1"/>
  <c r="EN146" i="1"/>
  <c r="EN498" i="1"/>
  <c r="EN16" i="1"/>
  <c r="EN12" i="1"/>
  <c r="EN484" i="1"/>
  <c r="EN681" i="1"/>
  <c r="EN506" i="1"/>
  <c r="U696" i="1" l="1"/>
  <c r="U694" i="1"/>
  <c r="U623" i="1"/>
  <c r="U622" i="1"/>
  <c r="U620" i="1"/>
  <c r="U619" i="1"/>
  <c r="U618" i="1"/>
  <c r="U617" i="1"/>
  <c r="U614" i="1"/>
  <c r="U613" i="1"/>
  <c r="U608" i="1"/>
  <c r="U604" i="1"/>
  <c r="U598" i="1"/>
  <c r="U597" i="1"/>
  <c r="U570" i="1"/>
  <c r="U552" i="1"/>
  <c r="U551" i="1"/>
  <c r="U550" i="1"/>
  <c r="U544" i="1"/>
  <c r="U543" i="1"/>
  <c r="U542" i="1"/>
  <c r="U497" i="1"/>
  <c r="U496" i="1"/>
  <c r="U495" i="1"/>
  <c r="U494" i="1"/>
  <c r="U483" i="1"/>
  <c r="U482" i="1"/>
  <c r="U481" i="1"/>
  <c r="U479" i="1"/>
  <c r="U475" i="1"/>
  <c r="U474" i="1"/>
  <c r="U473" i="1"/>
  <c r="U472" i="1"/>
  <c r="U471" i="1"/>
  <c r="U458" i="1"/>
  <c r="U457" i="1"/>
  <c r="U456" i="1"/>
  <c r="U419" i="1"/>
  <c r="U416" i="1"/>
  <c r="U413" i="1"/>
  <c r="U410" i="1"/>
  <c r="U407" i="1"/>
  <c r="U403" i="1"/>
  <c r="U401" i="1"/>
  <c r="U398" i="1"/>
  <c r="U395" i="1"/>
  <c r="U391" i="1"/>
  <c r="U389" i="1"/>
  <c r="U387" i="1"/>
  <c r="U385" i="1"/>
  <c r="U383" i="1"/>
  <c r="U380" i="1"/>
  <c r="U376" i="1"/>
  <c r="U372" i="1"/>
  <c r="U371" i="1"/>
  <c r="U370" i="1"/>
  <c r="U353" i="1"/>
  <c r="U351" i="1"/>
  <c r="U348" i="1"/>
  <c r="U345" i="1"/>
  <c r="U337" i="1"/>
  <c r="U329" i="1"/>
  <c r="U322" i="1"/>
  <c r="U319" i="1"/>
  <c r="U317" i="1"/>
  <c r="U315" i="1"/>
  <c r="U313" i="1"/>
  <c r="U307" i="1"/>
  <c r="U298" i="1"/>
  <c r="U293" i="1"/>
  <c r="U290" i="1"/>
  <c r="U288" i="1"/>
  <c r="U285" i="1"/>
  <c r="U282" i="1"/>
  <c r="U280" i="1"/>
  <c r="U277" i="1"/>
  <c r="U274" i="1"/>
  <c r="U270" i="1"/>
  <c r="U267" i="1"/>
  <c r="U254" i="1"/>
  <c r="U249" i="1"/>
  <c r="U246" i="1"/>
  <c r="U236" i="1"/>
  <c r="U231" i="1"/>
  <c r="U227" i="1"/>
  <c r="U225" i="1"/>
  <c r="U223" i="1"/>
  <c r="U221" i="1"/>
  <c r="U218" i="1"/>
  <c r="U216" i="1"/>
  <c r="U213" i="1"/>
  <c r="U160" i="1"/>
  <c r="U157" i="1"/>
  <c r="U155" i="1"/>
  <c r="U153" i="1"/>
  <c r="U151" i="1"/>
  <c r="U149" i="1"/>
  <c r="U147" i="1"/>
  <c r="U145" i="1"/>
  <c r="U143" i="1"/>
  <c r="U136" i="1"/>
  <c r="U133" i="1"/>
  <c r="U128" i="1"/>
  <c r="U125" i="1"/>
  <c r="U122" i="1"/>
  <c r="U119" i="1"/>
  <c r="U117" i="1"/>
  <c r="U115" i="1"/>
  <c r="U113" i="1"/>
  <c r="U111" i="1"/>
  <c r="U109" i="1"/>
  <c r="U107" i="1"/>
  <c r="U104" i="1"/>
  <c r="U102" i="1"/>
  <c r="U100" i="1"/>
  <c r="U97" i="1"/>
  <c r="U95" i="1"/>
  <c r="U91" i="1"/>
  <c r="S681" i="1"/>
  <c r="S673" i="1"/>
  <c r="S617" i="1"/>
  <c r="S609" i="1"/>
  <c r="S601" i="1"/>
  <c r="S577" i="1"/>
  <c r="S569" i="1"/>
  <c r="S561" i="1"/>
  <c r="S545" i="1"/>
  <c r="S529" i="1"/>
  <c r="S511" i="1"/>
  <c r="S503" i="1"/>
  <c r="S495" i="1"/>
  <c r="S487" i="1"/>
  <c r="S479" i="1"/>
  <c r="S471" i="1"/>
  <c r="S463" i="1"/>
  <c r="S455" i="1"/>
  <c r="S439" i="1"/>
  <c r="S431" i="1"/>
  <c r="S423" i="1"/>
  <c r="S415" i="1"/>
  <c r="S407" i="1"/>
  <c r="S399" i="1"/>
  <c r="S391" i="1"/>
  <c r="S383" i="1"/>
  <c r="S375" i="1"/>
  <c r="S367" i="1"/>
  <c r="S359" i="1"/>
  <c r="S351" i="1"/>
  <c r="S343" i="1"/>
  <c r="S335" i="1"/>
  <c r="S327" i="1"/>
  <c r="S311" i="1"/>
  <c r="S303" i="1"/>
  <c r="S295" i="1"/>
  <c r="S287" i="1"/>
  <c r="S279" i="1"/>
  <c r="S271" i="1"/>
  <c r="S263" i="1"/>
  <c r="S255" i="1"/>
  <c r="S247" i="1"/>
  <c r="S239" i="1"/>
  <c r="S223" i="1"/>
  <c r="S215" i="1"/>
  <c r="S207" i="1"/>
  <c r="S199" i="1"/>
  <c r="S196" i="1"/>
  <c r="S191" i="1"/>
  <c r="S188" i="1"/>
  <c r="S183" i="1"/>
  <c r="S180" i="1"/>
  <c r="S175" i="1"/>
  <c r="S172" i="1"/>
  <c r="S167" i="1"/>
  <c r="S164" i="1"/>
  <c r="S156" i="1"/>
  <c r="S148" i="1"/>
  <c r="S140" i="1"/>
  <c r="S135" i="1"/>
  <c r="S132" i="1"/>
  <c r="S127" i="1"/>
  <c r="S126" i="1"/>
  <c r="S124" i="1"/>
  <c r="S111" i="1"/>
  <c r="S110" i="1"/>
  <c r="S108" i="1"/>
  <c r="S103" i="1"/>
  <c r="S102" i="1"/>
  <c r="S100" i="1"/>
  <c r="S95" i="1"/>
  <c r="S94" i="1"/>
  <c r="S92" i="1"/>
  <c r="S90" i="1"/>
  <c r="S47" i="1"/>
  <c r="S39" i="1"/>
  <c r="S31" i="1"/>
  <c r="S15" i="1"/>
  <c r="S7" i="1"/>
  <c r="D7" i="12"/>
  <c r="D6" i="12"/>
  <c r="S518" i="1" s="1"/>
  <c r="D5" i="12"/>
  <c r="S552" i="1" s="1"/>
  <c r="D4" i="12"/>
  <c r="S696" i="1" s="1"/>
  <c r="D3" i="12"/>
  <c r="S688" i="1" s="1"/>
  <c r="D2" i="12"/>
  <c r="S672" i="1" s="1"/>
  <c r="S55" i="1" l="1"/>
  <c r="S537" i="1"/>
  <c r="S633" i="1"/>
  <c r="S649" i="1"/>
  <c r="S697" i="1"/>
  <c r="S8" i="1"/>
  <c r="S16" i="1"/>
  <c r="S24" i="1"/>
  <c r="S32" i="1"/>
  <c r="S40" i="1"/>
  <c r="S48" i="1"/>
  <c r="S56" i="1"/>
  <c r="S64" i="1"/>
  <c r="S72" i="1"/>
  <c r="S80" i="1"/>
  <c r="S88" i="1"/>
  <c r="CF88" i="1" s="1"/>
  <c r="S96" i="1"/>
  <c r="S104" i="1"/>
  <c r="S112" i="1"/>
  <c r="S120" i="1"/>
  <c r="S128" i="1"/>
  <c r="S136" i="1"/>
  <c r="S144" i="1"/>
  <c r="S152" i="1"/>
  <c r="S160" i="1"/>
  <c r="S168" i="1"/>
  <c r="S176" i="1"/>
  <c r="S184" i="1"/>
  <c r="S192" i="1"/>
  <c r="S200" i="1"/>
  <c r="S208" i="1"/>
  <c r="S216" i="1"/>
  <c r="BA216" i="1" s="1"/>
  <c r="S224" i="1"/>
  <c r="S232" i="1"/>
  <c r="S240" i="1"/>
  <c r="S248" i="1"/>
  <c r="S256" i="1"/>
  <c r="S264" i="1"/>
  <c r="S272" i="1"/>
  <c r="S280" i="1"/>
  <c r="EP280" i="1" s="1"/>
  <c r="S288" i="1"/>
  <c r="S296" i="1"/>
  <c r="S304" i="1"/>
  <c r="S312" i="1"/>
  <c r="S320" i="1"/>
  <c r="S328" i="1"/>
  <c r="S336" i="1"/>
  <c r="S344" i="1"/>
  <c r="EP344" i="1" s="1"/>
  <c r="S352" i="1"/>
  <c r="S360" i="1"/>
  <c r="S368" i="1"/>
  <c r="S376" i="1"/>
  <c r="S384" i="1"/>
  <c r="S392" i="1"/>
  <c r="S400" i="1"/>
  <c r="S408" i="1"/>
  <c r="AZ408" i="1" s="1"/>
  <c r="S416" i="1"/>
  <c r="S424" i="1"/>
  <c r="S432" i="1"/>
  <c r="S440" i="1"/>
  <c r="S448" i="1"/>
  <c r="S456" i="1"/>
  <c r="S464" i="1"/>
  <c r="S472" i="1"/>
  <c r="S480" i="1"/>
  <c r="S488" i="1"/>
  <c r="S496" i="1"/>
  <c r="S504" i="1"/>
  <c r="S512" i="1"/>
  <c r="S522" i="1"/>
  <c r="S530" i="1"/>
  <c r="S538" i="1"/>
  <c r="S546" i="1"/>
  <c r="S554" i="1"/>
  <c r="S562" i="1"/>
  <c r="S570" i="1"/>
  <c r="S578" i="1"/>
  <c r="S586" i="1"/>
  <c r="S594" i="1"/>
  <c r="S602" i="1"/>
  <c r="S610" i="1"/>
  <c r="S618" i="1"/>
  <c r="S626" i="1"/>
  <c r="S634" i="1"/>
  <c r="S642" i="1"/>
  <c r="S650" i="1"/>
  <c r="S658" i="1"/>
  <c r="S666" i="1"/>
  <c r="S674" i="1"/>
  <c r="S682" i="1"/>
  <c r="S690" i="1"/>
  <c r="S3" i="1"/>
  <c r="S71" i="1"/>
  <c r="S231" i="1"/>
  <c r="S319" i="1"/>
  <c r="S553" i="1"/>
  <c r="BA553" i="1" s="1"/>
  <c r="S585" i="1"/>
  <c r="S641" i="1"/>
  <c r="S657" i="1"/>
  <c r="S689" i="1"/>
  <c r="S9" i="1"/>
  <c r="S17" i="1"/>
  <c r="S25" i="1"/>
  <c r="EP25" i="1" s="1"/>
  <c r="S33" i="1"/>
  <c r="S41" i="1"/>
  <c r="S49" i="1"/>
  <c r="S57" i="1"/>
  <c r="EP57" i="1" s="1"/>
  <c r="S65" i="1"/>
  <c r="S73" i="1"/>
  <c r="S81" i="1"/>
  <c r="S89" i="1"/>
  <c r="EP89" i="1" s="1"/>
  <c r="S97" i="1"/>
  <c r="BA97" i="1" s="1"/>
  <c r="S105" i="1"/>
  <c r="S113" i="1"/>
  <c r="S121" i="1"/>
  <c r="EO121" i="1" s="1"/>
  <c r="S129" i="1"/>
  <c r="S137" i="1"/>
  <c r="S145" i="1"/>
  <c r="S153" i="1"/>
  <c r="EP153" i="1" s="1"/>
  <c r="S161" i="1"/>
  <c r="CE161" i="1" s="1"/>
  <c r="S169" i="1"/>
  <c r="S177" i="1"/>
  <c r="S185" i="1"/>
  <c r="EP185" i="1" s="1"/>
  <c r="S193" i="1"/>
  <c r="S201" i="1"/>
  <c r="S209" i="1"/>
  <c r="S217" i="1"/>
  <c r="EP217" i="1" s="1"/>
  <c r="S225" i="1"/>
  <c r="S233" i="1"/>
  <c r="EO233" i="1" s="1"/>
  <c r="S241" i="1"/>
  <c r="S249" i="1"/>
  <c r="EP249" i="1" s="1"/>
  <c r="S257" i="1"/>
  <c r="S265" i="1"/>
  <c r="S273" i="1"/>
  <c r="S281" i="1"/>
  <c r="EP281" i="1" s="1"/>
  <c r="S289" i="1"/>
  <c r="AZ289" i="1" s="1"/>
  <c r="S297" i="1"/>
  <c r="S305" i="1"/>
  <c r="S313" i="1"/>
  <c r="EP313" i="1" s="1"/>
  <c r="S321" i="1"/>
  <c r="S329" i="1"/>
  <c r="S337" i="1"/>
  <c r="S345" i="1"/>
  <c r="EP345" i="1" s="1"/>
  <c r="S353" i="1"/>
  <c r="BA353" i="1" s="1"/>
  <c r="S361" i="1"/>
  <c r="EP361" i="1" s="1"/>
  <c r="S369" i="1"/>
  <c r="S377" i="1"/>
  <c r="EP377" i="1" s="1"/>
  <c r="S385" i="1"/>
  <c r="S393" i="1"/>
  <c r="EP393" i="1" s="1"/>
  <c r="S401" i="1"/>
  <c r="S409" i="1"/>
  <c r="EP409" i="1" s="1"/>
  <c r="S417" i="1"/>
  <c r="S425" i="1"/>
  <c r="S433" i="1"/>
  <c r="S441" i="1"/>
  <c r="EP441" i="1" s="1"/>
  <c r="S449" i="1"/>
  <c r="S457" i="1"/>
  <c r="S465" i="1"/>
  <c r="S473" i="1"/>
  <c r="EP473" i="1" s="1"/>
  <c r="S481" i="1"/>
  <c r="S489" i="1"/>
  <c r="EO489" i="1" s="1"/>
  <c r="S497" i="1"/>
  <c r="S505" i="1"/>
  <c r="EP505" i="1" s="1"/>
  <c r="S513" i="1"/>
  <c r="S523" i="1"/>
  <c r="S531" i="1"/>
  <c r="S539" i="1"/>
  <c r="EP539" i="1" s="1"/>
  <c r="S547" i="1"/>
  <c r="S555" i="1"/>
  <c r="S563" i="1"/>
  <c r="EO563" i="1" s="1"/>
  <c r="S571" i="1"/>
  <c r="EP571" i="1" s="1"/>
  <c r="S579" i="1"/>
  <c r="S587" i="1"/>
  <c r="EO587" i="1" s="1"/>
  <c r="S595" i="1"/>
  <c r="S603" i="1"/>
  <c r="EO603" i="1" s="1"/>
  <c r="S611" i="1"/>
  <c r="S619" i="1"/>
  <c r="S627" i="1"/>
  <c r="EO627" i="1" s="1"/>
  <c r="S635" i="1"/>
  <c r="EP635" i="1" s="1"/>
  <c r="S643" i="1"/>
  <c r="S651" i="1"/>
  <c r="EO651" i="1" s="1"/>
  <c r="S659" i="1"/>
  <c r="S667" i="1"/>
  <c r="EP667" i="1" s="1"/>
  <c r="S675" i="1"/>
  <c r="S683" i="1"/>
  <c r="EP683" i="1" s="1"/>
  <c r="S691" i="1"/>
  <c r="S119" i="1"/>
  <c r="S521" i="1"/>
  <c r="S593" i="1"/>
  <c r="S10" i="1"/>
  <c r="S26" i="1"/>
  <c r="EO26" i="1" s="1"/>
  <c r="S42" i="1"/>
  <c r="S58" i="1"/>
  <c r="S74" i="1"/>
  <c r="S98" i="1"/>
  <c r="EO98" i="1" s="1"/>
  <c r="S106" i="1"/>
  <c r="S114" i="1"/>
  <c r="S122" i="1"/>
  <c r="EP122" i="1" s="1"/>
  <c r="S130" i="1"/>
  <c r="EO130" i="1" s="1"/>
  <c r="S138" i="1"/>
  <c r="S146" i="1"/>
  <c r="EP146" i="1" s="1"/>
  <c r="S154" i="1"/>
  <c r="S162" i="1"/>
  <c r="EP162" i="1" s="1"/>
  <c r="S170" i="1"/>
  <c r="S178" i="1"/>
  <c r="S186" i="1"/>
  <c r="EO186" i="1" s="1"/>
  <c r="S194" i="1"/>
  <c r="EP194" i="1" s="1"/>
  <c r="S202" i="1"/>
  <c r="CF202" i="1" s="1"/>
  <c r="S210" i="1"/>
  <c r="EO210" i="1" s="1"/>
  <c r="S218" i="1"/>
  <c r="S226" i="1"/>
  <c r="EP226" i="1" s="1"/>
  <c r="S234" i="1"/>
  <c r="S242" i="1"/>
  <c r="EP242" i="1" s="1"/>
  <c r="S250" i="1"/>
  <c r="S258" i="1"/>
  <c r="EP258" i="1" s="1"/>
  <c r="S266" i="1"/>
  <c r="S274" i="1"/>
  <c r="S282" i="1"/>
  <c r="EP282" i="1" s="1"/>
  <c r="S290" i="1"/>
  <c r="EP290" i="1" s="1"/>
  <c r="S298" i="1"/>
  <c r="S306" i="1"/>
  <c r="EP306" i="1" s="1"/>
  <c r="S314" i="1"/>
  <c r="EP314" i="1" s="1"/>
  <c r="S322" i="1"/>
  <c r="EP322" i="1" s="1"/>
  <c r="S330" i="1"/>
  <c r="S338" i="1"/>
  <c r="S346" i="1"/>
  <c r="EP346" i="1" s="1"/>
  <c r="S354" i="1"/>
  <c r="EP354" i="1" s="1"/>
  <c r="S362" i="1"/>
  <c r="S370" i="1"/>
  <c r="EO370" i="1" s="1"/>
  <c r="S378" i="1"/>
  <c r="S386" i="1"/>
  <c r="EP386" i="1" s="1"/>
  <c r="S394" i="1"/>
  <c r="S402" i="1"/>
  <c r="S410" i="1"/>
  <c r="EO410" i="1" s="1"/>
  <c r="S418" i="1"/>
  <c r="EP418" i="1" s="1"/>
  <c r="S426" i="1"/>
  <c r="S434" i="1"/>
  <c r="S442" i="1"/>
  <c r="EO442" i="1" s="1"/>
  <c r="S450" i="1"/>
  <c r="EP450" i="1" s="1"/>
  <c r="S458" i="1"/>
  <c r="S466" i="1"/>
  <c r="S474" i="1"/>
  <c r="EP474" i="1" s="1"/>
  <c r="S482" i="1"/>
  <c r="EP482" i="1" s="1"/>
  <c r="S490" i="1"/>
  <c r="S498" i="1"/>
  <c r="EP498" i="1" s="1"/>
  <c r="S506" i="1"/>
  <c r="S514" i="1"/>
  <c r="EP514" i="1" s="1"/>
  <c r="S524" i="1"/>
  <c r="EO524" i="1" s="1"/>
  <c r="S532" i="1"/>
  <c r="S540" i="1"/>
  <c r="EO540" i="1" s="1"/>
  <c r="S548" i="1"/>
  <c r="EP548" i="1" s="1"/>
  <c r="S556" i="1"/>
  <c r="S564" i="1"/>
  <c r="S572" i="1"/>
  <c r="EP572" i="1" s="1"/>
  <c r="S580" i="1"/>
  <c r="EP580" i="1" s="1"/>
  <c r="S588" i="1"/>
  <c r="S596" i="1"/>
  <c r="EP596" i="1" s="1"/>
  <c r="S604" i="1"/>
  <c r="EO604" i="1" s="1"/>
  <c r="S612" i="1"/>
  <c r="EP612" i="1" s="1"/>
  <c r="S620" i="1"/>
  <c r="S628" i="1"/>
  <c r="EO628" i="1" s="1"/>
  <c r="S636" i="1"/>
  <c r="S644" i="1"/>
  <c r="EP644" i="1" s="1"/>
  <c r="S652" i="1"/>
  <c r="S660" i="1"/>
  <c r="S668" i="1"/>
  <c r="EO668" i="1" s="1"/>
  <c r="S676" i="1"/>
  <c r="EP676" i="1" s="1"/>
  <c r="S684" i="1"/>
  <c r="S692" i="1"/>
  <c r="S159" i="1"/>
  <c r="S625" i="1"/>
  <c r="S665" i="1"/>
  <c r="AZ665" i="1" s="1"/>
  <c r="S18" i="1"/>
  <c r="EP18" i="1" s="1"/>
  <c r="S34" i="1"/>
  <c r="EP34" i="1" s="1"/>
  <c r="S50" i="1"/>
  <c r="EP50" i="1" s="1"/>
  <c r="S66" i="1"/>
  <c r="S82" i="1"/>
  <c r="EO82" i="1" s="1"/>
  <c r="S11" i="1"/>
  <c r="EO11" i="1" s="1"/>
  <c r="S19" i="1"/>
  <c r="EP19" i="1" s="1"/>
  <c r="S27" i="1"/>
  <c r="CF27" i="1" s="1"/>
  <c r="S35" i="1"/>
  <c r="EP35" i="1" s="1"/>
  <c r="S43" i="1"/>
  <c r="EP43" i="1" s="1"/>
  <c r="S51" i="1"/>
  <c r="EP51" i="1" s="1"/>
  <c r="S59" i="1"/>
  <c r="S67" i="1"/>
  <c r="EO67" i="1" s="1"/>
  <c r="S75" i="1"/>
  <c r="S83" i="1"/>
  <c r="EP83" i="1" s="1"/>
  <c r="S91" i="1"/>
  <c r="S99" i="1"/>
  <c r="S107" i="1"/>
  <c r="EO107" i="1" s="1"/>
  <c r="S115" i="1"/>
  <c r="EP115" i="1" s="1"/>
  <c r="S123" i="1"/>
  <c r="S131" i="1"/>
  <c r="S139" i="1"/>
  <c r="EO139" i="1" s="1"/>
  <c r="S147" i="1"/>
  <c r="EP147" i="1" s="1"/>
  <c r="S155" i="1"/>
  <c r="CF155" i="1" s="1"/>
  <c r="S163" i="1"/>
  <c r="EP163" i="1" s="1"/>
  <c r="S171" i="1"/>
  <c r="EP171" i="1" s="1"/>
  <c r="S179" i="1"/>
  <c r="EP179" i="1" s="1"/>
  <c r="S187" i="1"/>
  <c r="S195" i="1"/>
  <c r="EO195" i="1" s="1"/>
  <c r="S203" i="1"/>
  <c r="S211" i="1"/>
  <c r="EP211" i="1" s="1"/>
  <c r="S219" i="1"/>
  <c r="S227" i="1"/>
  <c r="S235" i="1"/>
  <c r="EP235" i="1" s="1"/>
  <c r="S243" i="1"/>
  <c r="EO243" i="1" s="1"/>
  <c r="S251" i="1"/>
  <c r="S259" i="1"/>
  <c r="EO259" i="1" s="1"/>
  <c r="S267" i="1"/>
  <c r="EO267" i="1" s="1"/>
  <c r="S275" i="1"/>
  <c r="EP275" i="1" s="1"/>
  <c r="S283" i="1"/>
  <c r="S291" i="1"/>
  <c r="S299" i="1"/>
  <c r="EO299" i="1" s="1"/>
  <c r="S307" i="1"/>
  <c r="EP307" i="1" s="1"/>
  <c r="S315" i="1"/>
  <c r="S323" i="1"/>
  <c r="EO323" i="1" s="1"/>
  <c r="S331" i="1"/>
  <c r="S339" i="1"/>
  <c r="EP339" i="1" s="1"/>
  <c r="S347" i="1"/>
  <c r="AZ347" i="1" s="1"/>
  <c r="S355" i="1"/>
  <c r="S363" i="1"/>
  <c r="EP363" i="1" s="1"/>
  <c r="S371" i="1"/>
  <c r="EP371" i="1" s="1"/>
  <c r="S379" i="1"/>
  <c r="S387" i="1"/>
  <c r="EO387" i="1" s="1"/>
  <c r="S395" i="1"/>
  <c r="EO395" i="1" s="1"/>
  <c r="S403" i="1"/>
  <c r="EP403" i="1" s="1"/>
  <c r="S411" i="1"/>
  <c r="S419" i="1"/>
  <c r="EP419" i="1" s="1"/>
  <c r="S427" i="1"/>
  <c r="EP427" i="1" s="1"/>
  <c r="S435" i="1"/>
  <c r="EP435" i="1" s="1"/>
  <c r="S443" i="1"/>
  <c r="S451" i="1"/>
  <c r="EO451" i="1" s="1"/>
  <c r="S459" i="1"/>
  <c r="S467" i="1"/>
  <c r="EP467" i="1" s="1"/>
  <c r="S475" i="1"/>
  <c r="S483" i="1"/>
  <c r="S491" i="1"/>
  <c r="EP491" i="1" s="1"/>
  <c r="S499" i="1"/>
  <c r="EP499" i="1" s="1"/>
  <c r="S507" i="1"/>
  <c r="S515" i="1"/>
  <c r="EO515" i="1" s="1"/>
  <c r="S525" i="1"/>
  <c r="EO525" i="1" s="1"/>
  <c r="S533" i="1"/>
  <c r="EP533" i="1" s="1"/>
  <c r="S541" i="1"/>
  <c r="CF541" i="1" s="1"/>
  <c r="S549" i="1"/>
  <c r="EP549" i="1" s="1"/>
  <c r="S557" i="1"/>
  <c r="EP557" i="1" s="1"/>
  <c r="S565" i="1"/>
  <c r="EP565" i="1" s="1"/>
  <c r="S573" i="1"/>
  <c r="S581" i="1"/>
  <c r="EO581" i="1" s="1"/>
  <c r="S589" i="1"/>
  <c r="EO589" i="1" s="1"/>
  <c r="S597" i="1"/>
  <c r="EP597" i="1" s="1"/>
  <c r="S605" i="1"/>
  <c r="BA605" i="1" s="1"/>
  <c r="S613" i="1"/>
  <c r="EP613" i="1" s="1"/>
  <c r="S621" i="1"/>
  <c r="EO621" i="1" s="1"/>
  <c r="S629" i="1"/>
  <c r="EP629" i="1" s="1"/>
  <c r="S637" i="1"/>
  <c r="S645" i="1"/>
  <c r="S653" i="1"/>
  <c r="EP653" i="1" s="1"/>
  <c r="S661" i="1"/>
  <c r="EP661" i="1" s="1"/>
  <c r="S669" i="1"/>
  <c r="BA669" i="1" s="1"/>
  <c r="S677" i="1"/>
  <c r="EP677" i="1" s="1"/>
  <c r="S685" i="1"/>
  <c r="EO685" i="1" s="1"/>
  <c r="S693" i="1"/>
  <c r="EP693" i="1" s="1"/>
  <c r="S23" i="1"/>
  <c r="S79" i="1"/>
  <c r="EP79" i="1" s="1"/>
  <c r="S143" i="1"/>
  <c r="S20" i="1"/>
  <c r="EP20" i="1" s="1"/>
  <c r="S36" i="1"/>
  <c r="S60" i="1"/>
  <c r="EP60" i="1" s="1"/>
  <c r="S76" i="1"/>
  <c r="EP76" i="1" s="1"/>
  <c r="S204" i="1"/>
  <c r="EP204" i="1" s="1"/>
  <c r="S212" i="1"/>
  <c r="S220" i="1"/>
  <c r="EO220" i="1" s="1"/>
  <c r="S228" i="1"/>
  <c r="EP228" i="1" s="1"/>
  <c r="S236" i="1"/>
  <c r="EP236" i="1" s="1"/>
  <c r="S244" i="1"/>
  <c r="BA244" i="1" s="1"/>
  <c r="S252" i="1"/>
  <c r="EP252" i="1" s="1"/>
  <c r="S260" i="1"/>
  <c r="EP260" i="1" s="1"/>
  <c r="S268" i="1"/>
  <c r="EP268" i="1" s="1"/>
  <c r="S276" i="1"/>
  <c r="S284" i="1"/>
  <c r="EO284" i="1" s="1"/>
  <c r="S292" i="1"/>
  <c r="EO292" i="1" s="1"/>
  <c r="S300" i="1"/>
  <c r="EO300" i="1" s="1"/>
  <c r="S308" i="1"/>
  <c r="CF308" i="1" s="1"/>
  <c r="S316" i="1"/>
  <c r="EP316" i="1" s="1"/>
  <c r="S324" i="1"/>
  <c r="EP324" i="1" s="1"/>
  <c r="S332" i="1"/>
  <c r="EO332" i="1" s="1"/>
  <c r="S340" i="1"/>
  <c r="S348" i="1"/>
  <c r="EP348" i="1" s="1"/>
  <c r="S356" i="1"/>
  <c r="EO356" i="1" s="1"/>
  <c r="S364" i="1"/>
  <c r="EP364" i="1" s="1"/>
  <c r="S372" i="1"/>
  <c r="DJ372" i="1" s="1"/>
  <c r="S380" i="1"/>
  <c r="EP380" i="1" s="1"/>
  <c r="S388" i="1"/>
  <c r="EO388" i="1" s="1"/>
  <c r="S396" i="1"/>
  <c r="EP396" i="1" s="1"/>
  <c r="S404" i="1"/>
  <c r="S412" i="1"/>
  <c r="EO412" i="1" s="1"/>
  <c r="S420" i="1"/>
  <c r="EP420" i="1" s="1"/>
  <c r="S428" i="1"/>
  <c r="EO428" i="1" s="1"/>
  <c r="S436" i="1"/>
  <c r="DJ436" i="1" s="1"/>
  <c r="S444" i="1"/>
  <c r="EP444" i="1" s="1"/>
  <c r="S452" i="1"/>
  <c r="EO452" i="1" s="1"/>
  <c r="S460" i="1"/>
  <c r="EO460" i="1" s="1"/>
  <c r="S468" i="1"/>
  <c r="S476" i="1"/>
  <c r="EP476" i="1" s="1"/>
  <c r="S484" i="1"/>
  <c r="EP484" i="1" s="1"/>
  <c r="S492" i="1"/>
  <c r="EP492" i="1" s="1"/>
  <c r="S500" i="1"/>
  <c r="EO500" i="1" s="1"/>
  <c r="S508" i="1"/>
  <c r="EP508" i="1" s="1"/>
  <c r="S516" i="1"/>
  <c r="EO516" i="1" s="1"/>
  <c r="S526" i="1"/>
  <c r="EP526" i="1" s="1"/>
  <c r="S534" i="1"/>
  <c r="S542" i="1"/>
  <c r="EP542" i="1" s="1"/>
  <c r="S550" i="1"/>
  <c r="EO550" i="1" s="1"/>
  <c r="S558" i="1"/>
  <c r="EP558" i="1" s="1"/>
  <c r="S566" i="1"/>
  <c r="BA566" i="1" s="1"/>
  <c r="S574" i="1"/>
  <c r="EP574" i="1" s="1"/>
  <c r="S582" i="1"/>
  <c r="EP582" i="1" s="1"/>
  <c r="S590" i="1"/>
  <c r="EO590" i="1" s="1"/>
  <c r="S598" i="1"/>
  <c r="S606" i="1"/>
  <c r="EO606" i="1" s="1"/>
  <c r="S614" i="1"/>
  <c r="EP614" i="1" s="1"/>
  <c r="S622" i="1"/>
  <c r="EP622" i="1" s="1"/>
  <c r="S630" i="1"/>
  <c r="CE630" i="1" s="1"/>
  <c r="S638" i="1"/>
  <c r="EP638" i="1" s="1"/>
  <c r="S646" i="1"/>
  <c r="EP646" i="1" s="1"/>
  <c r="S654" i="1"/>
  <c r="EO654" i="1" s="1"/>
  <c r="S662" i="1"/>
  <c r="S670" i="1"/>
  <c r="EO670" i="1" s="1"/>
  <c r="S678" i="1"/>
  <c r="EO678" i="1" s="1"/>
  <c r="S686" i="1"/>
  <c r="EP686" i="1" s="1"/>
  <c r="S694" i="1"/>
  <c r="AZ694" i="1" s="1"/>
  <c r="S63" i="1"/>
  <c r="EP63" i="1" s="1"/>
  <c r="S151" i="1"/>
  <c r="EO151" i="1" s="1"/>
  <c r="S447" i="1"/>
  <c r="EP447" i="1" s="1"/>
  <c r="S4" i="1"/>
  <c r="S12" i="1"/>
  <c r="EP12" i="1" s="1"/>
  <c r="S28" i="1"/>
  <c r="EP28" i="1" s="1"/>
  <c r="S44" i="1"/>
  <c r="EP44" i="1" s="1"/>
  <c r="S52" i="1"/>
  <c r="DK52" i="1" s="1"/>
  <c r="S68" i="1"/>
  <c r="EO68" i="1" s="1"/>
  <c r="S84" i="1"/>
  <c r="EP84" i="1" s="1"/>
  <c r="S116" i="1"/>
  <c r="EO116" i="1" s="1"/>
  <c r="S5" i="1"/>
  <c r="S13" i="1"/>
  <c r="EO13" i="1" s="1"/>
  <c r="S21" i="1"/>
  <c r="EP21" i="1" s="1"/>
  <c r="S29" i="1"/>
  <c r="EP29" i="1" s="1"/>
  <c r="S37" i="1"/>
  <c r="CF37" i="1" s="1"/>
  <c r="S45" i="1"/>
  <c r="EP45" i="1" s="1"/>
  <c r="S53" i="1"/>
  <c r="EP53" i="1" s="1"/>
  <c r="S61" i="1"/>
  <c r="EO61" i="1" s="1"/>
  <c r="S69" i="1"/>
  <c r="S77" i="1"/>
  <c r="EO77" i="1" s="1"/>
  <c r="S85" i="1"/>
  <c r="EO85" i="1" s="1"/>
  <c r="S93" i="1"/>
  <c r="EO93" i="1" s="1"/>
  <c r="S101" i="1"/>
  <c r="AZ101" i="1" s="1"/>
  <c r="S109" i="1"/>
  <c r="EO109" i="1" s="1"/>
  <c r="S117" i="1"/>
  <c r="EP117" i="1" s="1"/>
  <c r="S125" i="1"/>
  <c r="EP125" i="1" s="1"/>
  <c r="S133" i="1"/>
  <c r="S141" i="1"/>
  <c r="EP141" i="1" s="1"/>
  <c r="S149" i="1"/>
  <c r="EO149" i="1" s="1"/>
  <c r="S157" i="1"/>
  <c r="EP157" i="1" s="1"/>
  <c r="S165" i="1"/>
  <c r="EP165" i="1" s="1"/>
  <c r="S173" i="1"/>
  <c r="EP173" i="1" s="1"/>
  <c r="S181" i="1"/>
  <c r="EP181" i="1" s="1"/>
  <c r="S189" i="1"/>
  <c r="EO189" i="1" s="1"/>
  <c r="S197" i="1"/>
  <c r="S205" i="1"/>
  <c r="EO205" i="1" s="1"/>
  <c r="S213" i="1"/>
  <c r="EO213" i="1" s="1"/>
  <c r="S221" i="1"/>
  <c r="EP221" i="1" s="1"/>
  <c r="S229" i="1"/>
  <c r="CE229" i="1" s="1"/>
  <c r="S237" i="1"/>
  <c r="EP237" i="1" s="1"/>
  <c r="S245" i="1"/>
  <c r="EP245" i="1" s="1"/>
  <c r="S253" i="1"/>
  <c r="EP253" i="1" s="1"/>
  <c r="S261" i="1"/>
  <c r="S269" i="1"/>
  <c r="EP269" i="1" s="1"/>
  <c r="S277" i="1"/>
  <c r="EP277" i="1" s="1"/>
  <c r="S285" i="1"/>
  <c r="EO285" i="1" s="1"/>
  <c r="S293" i="1"/>
  <c r="DJ293" i="1" s="1"/>
  <c r="S301" i="1"/>
  <c r="EO301" i="1" s="1"/>
  <c r="S309" i="1"/>
  <c r="EP309" i="1" s="1"/>
  <c r="S317" i="1"/>
  <c r="EO317" i="1" s="1"/>
  <c r="S325" i="1"/>
  <c r="S333" i="1"/>
  <c r="EO333" i="1" s="1"/>
  <c r="S341" i="1"/>
  <c r="EP341" i="1" s="1"/>
  <c r="S349" i="1"/>
  <c r="EO349" i="1" s="1"/>
  <c r="S357" i="1"/>
  <c r="CF357" i="1" s="1"/>
  <c r="S365" i="1"/>
  <c r="EO365" i="1" s="1"/>
  <c r="S373" i="1"/>
  <c r="EP373" i="1" s="1"/>
  <c r="S381" i="1"/>
  <c r="EO381" i="1" s="1"/>
  <c r="S389" i="1"/>
  <c r="S397" i="1"/>
  <c r="EP397" i="1" s="1"/>
  <c r="S405" i="1"/>
  <c r="EP405" i="1" s="1"/>
  <c r="S413" i="1"/>
  <c r="EP413" i="1" s="1"/>
  <c r="S421" i="1"/>
  <c r="AZ421" i="1" s="1"/>
  <c r="S429" i="1"/>
  <c r="EP429" i="1" s="1"/>
  <c r="S437" i="1"/>
  <c r="EP437" i="1" s="1"/>
  <c r="S445" i="1"/>
  <c r="EP445" i="1" s="1"/>
  <c r="S453" i="1"/>
  <c r="S461" i="1"/>
  <c r="S469" i="1"/>
  <c r="EO469" i="1" s="1"/>
  <c r="S477" i="1"/>
  <c r="EO477" i="1" s="1"/>
  <c r="S485" i="1"/>
  <c r="AZ485" i="1" s="1"/>
  <c r="S493" i="1"/>
  <c r="EO493" i="1" s="1"/>
  <c r="S501" i="1"/>
  <c r="EP501" i="1" s="1"/>
  <c r="S509" i="1"/>
  <c r="S519" i="1"/>
  <c r="S527" i="1"/>
  <c r="S535" i="1"/>
  <c r="EP535" i="1" s="1"/>
  <c r="S543" i="1"/>
  <c r="EO543" i="1" s="1"/>
  <c r="S551" i="1"/>
  <c r="EP551" i="1" s="1"/>
  <c r="S559" i="1"/>
  <c r="EP559" i="1" s="1"/>
  <c r="S567" i="1"/>
  <c r="EP567" i="1" s="1"/>
  <c r="S575" i="1"/>
  <c r="EO575" i="1" s="1"/>
  <c r="S583" i="1"/>
  <c r="S591" i="1"/>
  <c r="EO591" i="1" s="1"/>
  <c r="S599" i="1"/>
  <c r="EO599" i="1" s="1"/>
  <c r="S607" i="1"/>
  <c r="EO607" i="1" s="1"/>
  <c r="S615" i="1"/>
  <c r="BA615" i="1" s="1"/>
  <c r="S623" i="1"/>
  <c r="EP623" i="1" s="1"/>
  <c r="S631" i="1"/>
  <c r="EP631" i="1" s="1"/>
  <c r="S639" i="1"/>
  <c r="EP639" i="1" s="1"/>
  <c r="S647" i="1"/>
  <c r="S655" i="1"/>
  <c r="EP655" i="1" s="1"/>
  <c r="S663" i="1"/>
  <c r="EO663" i="1" s="1"/>
  <c r="S671" i="1"/>
  <c r="EP671" i="1" s="1"/>
  <c r="S679" i="1"/>
  <c r="AZ679" i="1" s="1"/>
  <c r="S687" i="1"/>
  <c r="EP687" i="1" s="1"/>
  <c r="S695" i="1"/>
  <c r="EP695" i="1" s="1"/>
  <c r="S87" i="1"/>
  <c r="EP87" i="1" s="1"/>
  <c r="S6" i="1"/>
  <c r="S14" i="1"/>
  <c r="EO14" i="1" s="1"/>
  <c r="S22" i="1"/>
  <c r="EO22" i="1" s="1"/>
  <c r="S30" i="1"/>
  <c r="EP30" i="1" s="1"/>
  <c r="S38" i="1"/>
  <c r="S46" i="1"/>
  <c r="EP46" i="1" s="1"/>
  <c r="S54" i="1"/>
  <c r="EO54" i="1" s="1"/>
  <c r="S62" i="1"/>
  <c r="EP62" i="1" s="1"/>
  <c r="S70" i="1"/>
  <c r="S78" i="1"/>
  <c r="EP78" i="1" s="1"/>
  <c r="S86" i="1"/>
  <c r="EO86" i="1" s="1"/>
  <c r="S118" i="1"/>
  <c r="EP118" i="1" s="1"/>
  <c r="S134" i="1"/>
  <c r="S142" i="1"/>
  <c r="EP142" i="1" s="1"/>
  <c r="S150" i="1"/>
  <c r="EP150" i="1" s="1"/>
  <c r="S158" i="1"/>
  <c r="EP158" i="1" s="1"/>
  <c r="S166" i="1"/>
  <c r="S174" i="1"/>
  <c r="EP174" i="1" s="1"/>
  <c r="S182" i="1"/>
  <c r="EP182" i="1" s="1"/>
  <c r="S190" i="1"/>
  <c r="EP190" i="1" s="1"/>
  <c r="S198" i="1"/>
  <c r="CF198" i="1" s="1"/>
  <c r="S206" i="1"/>
  <c r="EP206" i="1" s="1"/>
  <c r="S214" i="1"/>
  <c r="EP214" i="1" s="1"/>
  <c r="S222" i="1"/>
  <c r="EP222" i="1" s="1"/>
  <c r="S230" i="1"/>
  <c r="S238" i="1"/>
  <c r="EO238" i="1" s="1"/>
  <c r="S246" i="1"/>
  <c r="EP246" i="1" s="1"/>
  <c r="S254" i="1"/>
  <c r="EO254" i="1" s="1"/>
  <c r="S262" i="1"/>
  <c r="CE262" i="1" s="1"/>
  <c r="S270" i="1"/>
  <c r="EP270" i="1" s="1"/>
  <c r="S278" i="1"/>
  <c r="EO278" i="1" s="1"/>
  <c r="S286" i="1"/>
  <c r="EP286" i="1" s="1"/>
  <c r="S294" i="1"/>
  <c r="S302" i="1"/>
  <c r="EP302" i="1" s="1"/>
  <c r="S310" i="1"/>
  <c r="EP310" i="1" s="1"/>
  <c r="S318" i="1"/>
  <c r="EO318" i="1" s="1"/>
  <c r="S326" i="1"/>
  <c r="S334" i="1"/>
  <c r="EP334" i="1" s="1"/>
  <c r="S342" i="1"/>
  <c r="EO342" i="1" s="1"/>
  <c r="S350" i="1"/>
  <c r="EP350" i="1" s="1"/>
  <c r="S358" i="1"/>
  <c r="S366" i="1"/>
  <c r="S374" i="1"/>
  <c r="EO374" i="1" s="1"/>
  <c r="S382" i="1"/>
  <c r="EP382" i="1" s="1"/>
  <c r="S390" i="1"/>
  <c r="S398" i="1"/>
  <c r="EO398" i="1" s="1"/>
  <c r="S406" i="1"/>
  <c r="EO406" i="1" s="1"/>
  <c r="S414" i="1"/>
  <c r="EP414" i="1" s="1"/>
  <c r="S422" i="1"/>
  <c r="S430" i="1"/>
  <c r="EP430" i="1" s="1"/>
  <c r="S438" i="1"/>
  <c r="EP438" i="1" s="1"/>
  <c r="S446" i="1"/>
  <c r="EP446" i="1" s="1"/>
  <c r="S454" i="1"/>
  <c r="S462" i="1"/>
  <c r="EP462" i="1" s="1"/>
  <c r="S470" i="1"/>
  <c r="EO470" i="1" s="1"/>
  <c r="S478" i="1"/>
  <c r="EP478" i="1" s="1"/>
  <c r="S486" i="1"/>
  <c r="S494" i="1"/>
  <c r="EO494" i="1" s="1"/>
  <c r="S502" i="1"/>
  <c r="EO502" i="1" s="1"/>
  <c r="S510" i="1"/>
  <c r="EP510" i="1" s="1"/>
  <c r="S520" i="1"/>
  <c r="BA520" i="1" s="1"/>
  <c r="S528" i="1"/>
  <c r="EP528" i="1" s="1"/>
  <c r="S536" i="1"/>
  <c r="EO536" i="1" s="1"/>
  <c r="S544" i="1"/>
  <c r="EP544" i="1" s="1"/>
  <c r="S560" i="1"/>
  <c r="S568" i="1"/>
  <c r="EO568" i="1" s="1"/>
  <c r="S576" i="1"/>
  <c r="EP576" i="1" s="1"/>
  <c r="S584" i="1"/>
  <c r="EO584" i="1" s="1"/>
  <c r="S592" i="1"/>
  <c r="CF592" i="1" s="1"/>
  <c r="S600" i="1"/>
  <c r="EO600" i="1" s="1"/>
  <c r="S608" i="1"/>
  <c r="EP608" i="1" s="1"/>
  <c r="S616" i="1"/>
  <c r="EP616" i="1" s="1"/>
  <c r="S624" i="1"/>
  <c r="S632" i="1"/>
  <c r="EP632" i="1" s="1"/>
  <c r="S640" i="1"/>
  <c r="EP640" i="1" s="1"/>
  <c r="S648" i="1"/>
  <c r="EP648" i="1" s="1"/>
  <c r="S656" i="1"/>
  <c r="AZ656" i="1" s="1"/>
  <c r="S664" i="1"/>
  <c r="EP664" i="1" s="1"/>
  <c r="S680" i="1"/>
  <c r="EP680" i="1" s="1"/>
  <c r="EO9" i="1"/>
  <c r="EP9" i="1"/>
  <c r="EO17" i="1"/>
  <c r="EP17" i="1"/>
  <c r="EO25" i="1"/>
  <c r="EO33" i="1"/>
  <c r="EO41" i="1"/>
  <c r="EP41" i="1"/>
  <c r="EP49" i="1"/>
  <c r="EO49" i="1"/>
  <c r="EO57" i="1"/>
  <c r="EO65" i="1"/>
  <c r="EP65" i="1"/>
  <c r="EO73" i="1"/>
  <c r="EP73" i="1"/>
  <c r="EO81" i="1"/>
  <c r="EP81" i="1"/>
  <c r="EO89" i="1"/>
  <c r="EO105" i="1"/>
  <c r="EP105" i="1"/>
  <c r="EO113" i="1"/>
  <c r="EP113" i="1"/>
  <c r="EP121" i="1"/>
  <c r="EO129" i="1"/>
  <c r="EP129" i="1"/>
  <c r="EO137" i="1"/>
  <c r="EP137" i="1"/>
  <c r="EO145" i="1"/>
  <c r="EP145" i="1"/>
  <c r="EO153" i="1"/>
  <c r="EO169" i="1"/>
  <c r="EP169" i="1"/>
  <c r="EO177" i="1"/>
  <c r="EP177" i="1"/>
  <c r="EO185" i="1"/>
  <c r="EO193" i="1"/>
  <c r="EP193" i="1"/>
  <c r="EO201" i="1"/>
  <c r="EP201" i="1"/>
  <c r="EO209" i="1"/>
  <c r="EP209" i="1"/>
  <c r="EO217" i="1"/>
  <c r="EP233" i="1"/>
  <c r="EO241" i="1"/>
  <c r="EP241" i="1"/>
  <c r="EP257" i="1"/>
  <c r="EO257" i="1"/>
  <c r="EO265" i="1"/>
  <c r="EP265" i="1"/>
  <c r="EO273" i="1"/>
  <c r="EP273" i="1"/>
  <c r="EO281" i="1"/>
  <c r="EO297" i="1"/>
  <c r="EP297" i="1"/>
  <c r="EO305" i="1"/>
  <c r="EP305" i="1"/>
  <c r="EO313" i="1"/>
  <c r="EO321" i="1"/>
  <c r="EP321" i="1"/>
  <c r="EO329" i="1"/>
  <c r="EP329" i="1"/>
  <c r="EO337" i="1"/>
  <c r="EP337" i="1"/>
  <c r="EO345" i="1"/>
  <c r="EO361" i="1"/>
  <c r="EO369" i="1"/>
  <c r="EP369" i="1"/>
  <c r="EO385" i="1"/>
  <c r="EP385" i="1"/>
  <c r="EO393" i="1"/>
  <c r="EO401" i="1"/>
  <c r="EP401" i="1"/>
  <c r="EO409" i="1"/>
  <c r="EO425" i="1"/>
  <c r="EP425" i="1"/>
  <c r="EO433" i="1"/>
  <c r="EP433" i="1"/>
  <c r="EO441" i="1"/>
  <c r="EO449" i="1"/>
  <c r="EP449" i="1"/>
  <c r="EO457" i="1"/>
  <c r="EP457" i="1"/>
  <c r="EO465" i="1"/>
  <c r="EP465" i="1"/>
  <c r="EO473" i="1"/>
  <c r="EP489" i="1"/>
  <c r="EO497" i="1"/>
  <c r="EP497" i="1"/>
  <c r="EO513" i="1"/>
  <c r="EP513" i="1"/>
  <c r="EO523" i="1"/>
  <c r="EP523" i="1"/>
  <c r="EO531" i="1"/>
  <c r="EP531" i="1"/>
  <c r="EO539" i="1"/>
  <c r="EO555" i="1"/>
  <c r="EP555" i="1"/>
  <c r="EP563" i="1"/>
  <c r="EO571" i="1"/>
  <c r="EO579" i="1"/>
  <c r="EP579" i="1"/>
  <c r="EP587" i="1"/>
  <c r="EO595" i="1"/>
  <c r="EP595" i="1"/>
  <c r="EO619" i="1"/>
  <c r="EP619" i="1"/>
  <c r="EP627" i="1"/>
  <c r="EO643" i="1"/>
  <c r="EP643" i="1"/>
  <c r="EP651" i="1"/>
  <c r="EO659" i="1"/>
  <c r="EP659" i="1"/>
  <c r="EO683" i="1"/>
  <c r="EO691" i="1"/>
  <c r="EP691" i="1"/>
  <c r="EO518" i="1"/>
  <c r="EP518" i="1"/>
  <c r="EO10" i="1"/>
  <c r="EP10" i="1"/>
  <c r="EO18" i="1"/>
  <c r="EO34" i="1"/>
  <c r="EO58" i="1"/>
  <c r="EP58" i="1"/>
  <c r="EO66" i="1"/>
  <c r="EP66" i="1"/>
  <c r="EO74" i="1"/>
  <c r="EP74" i="1"/>
  <c r="EP82" i="1"/>
  <c r="EO90" i="1"/>
  <c r="EP90" i="1"/>
  <c r="EO106" i="1"/>
  <c r="EP106" i="1"/>
  <c r="EP114" i="1"/>
  <c r="EO114" i="1"/>
  <c r="EO122" i="1"/>
  <c r="EO146" i="1"/>
  <c r="EP154" i="1"/>
  <c r="EO154" i="1"/>
  <c r="EO162" i="1"/>
  <c r="EP170" i="1"/>
  <c r="EO170" i="1"/>
  <c r="EO178" i="1"/>
  <c r="EP178" i="1"/>
  <c r="EP186" i="1"/>
  <c r="EP210" i="1"/>
  <c r="EO218" i="1"/>
  <c r="EP218" i="1"/>
  <c r="EO234" i="1"/>
  <c r="EP234" i="1"/>
  <c r="EO242" i="1"/>
  <c r="EO250" i="1"/>
  <c r="EP250" i="1"/>
  <c r="EO274" i="1"/>
  <c r="EP274" i="1"/>
  <c r="EO282" i="1"/>
  <c r="EO298" i="1"/>
  <c r="EP298" i="1"/>
  <c r="EO306" i="1"/>
  <c r="EO314" i="1"/>
  <c r="EO322" i="1"/>
  <c r="EO338" i="1"/>
  <c r="EP338" i="1"/>
  <c r="EO346" i="1"/>
  <c r="EO354" i="1"/>
  <c r="EO362" i="1"/>
  <c r="EP362" i="1"/>
  <c r="EP370" i="1"/>
  <c r="EO378" i="1"/>
  <c r="EP378" i="1"/>
  <c r="EO402" i="1"/>
  <c r="EP402" i="1"/>
  <c r="EP410" i="1"/>
  <c r="EO418" i="1"/>
  <c r="EO426" i="1"/>
  <c r="EP426" i="1"/>
  <c r="EO434" i="1"/>
  <c r="EP434" i="1"/>
  <c r="EP442" i="1"/>
  <c r="EO466" i="1"/>
  <c r="EP466" i="1"/>
  <c r="EO482" i="1"/>
  <c r="EO490" i="1"/>
  <c r="EP490" i="1"/>
  <c r="EO498" i="1"/>
  <c r="EP506" i="1"/>
  <c r="EO506" i="1"/>
  <c r="EO532" i="1"/>
  <c r="EP532" i="1"/>
  <c r="EP540" i="1"/>
  <c r="EO548" i="1"/>
  <c r="EO556" i="1"/>
  <c r="EP556" i="1"/>
  <c r="EO564" i="1"/>
  <c r="EP564" i="1"/>
  <c r="EO572" i="1"/>
  <c r="EO596" i="1"/>
  <c r="EP604" i="1"/>
  <c r="EO620" i="1"/>
  <c r="EP620" i="1"/>
  <c r="EP628" i="1"/>
  <c r="EO636" i="1"/>
  <c r="EP636" i="1"/>
  <c r="EP660" i="1"/>
  <c r="EO660" i="1"/>
  <c r="EP668" i="1"/>
  <c r="EO676" i="1"/>
  <c r="EO684" i="1"/>
  <c r="EP684" i="1"/>
  <c r="EO692" i="1"/>
  <c r="EP692" i="1"/>
  <c r="EP11" i="1"/>
  <c r="EO35" i="1"/>
  <c r="EO43" i="1"/>
  <c r="EO59" i="1"/>
  <c r="EP59" i="1"/>
  <c r="EP67" i="1"/>
  <c r="EO75" i="1"/>
  <c r="EP75" i="1"/>
  <c r="EO99" i="1"/>
  <c r="EP99" i="1"/>
  <c r="EP107" i="1"/>
  <c r="EO123" i="1"/>
  <c r="EP123" i="1"/>
  <c r="EO131" i="1"/>
  <c r="EP131" i="1"/>
  <c r="EP139" i="1"/>
  <c r="EO163" i="1"/>
  <c r="EO171" i="1"/>
  <c r="EO179" i="1"/>
  <c r="EO187" i="1"/>
  <c r="EP187" i="1"/>
  <c r="EP195" i="1"/>
  <c r="EO203" i="1"/>
  <c r="EP203" i="1"/>
  <c r="EO227" i="1"/>
  <c r="EP227" i="1"/>
  <c r="EO235" i="1"/>
  <c r="EP251" i="1"/>
  <c r="EO251" i="1"/>
  <c r="EP259" i="1"/>
  <c r="EP267" i="1"/>
  <c r="EO291" i="1"/>
  <c r="EP291" i="1"/>
  <c r="EO307" i="1"/>
  <c r="EO315" i="1"/>
  <c r="EP315" i="1"/>
  <c r="EO331" i="1"/>
  <c r="EP331" i="1"/>
  <c r="EO355" i="1"/>
  <c r="EP355" i="1"/>
  <c r="EO371" i="1"/>
  <c r="EO379" i="1"/>
  <c r="EP379" i="1"/>
  <c r="EP395" i="1"/>
  <c r="EO419" i="1"/>
  <c r="EO435" i="1"/>
  <c r="EO443" i="1"/>
  <c r="EP443" i="1"/>
  <c r="EO459" i="1"/>
  <c r="EP459" i="1"/>
  <c r="EO483" i="1"/>
  <c r="EP483" i="1"/>
  <c r="EO491" i="1"/>
  <c r="EO507" i="1"/>
  <c r="EP507" i="1"/>
  <c r="EP515" i="1"/>
  <c r="EO549" i="1"/>
  <c r="EO565" i="1"/>
  <c r="EO573" i="1"/>
  <c r="EP573" i="1"/>
  <c r="EP589" i="1"/>
  <c r="EP621" i="1"/>
  <c r="EO637" i="1"/>
  <c r="EP637" i="1"/>
  <c r="EO645" i="1"/>
  <c r="EP645" i="1"/>
  <c r="EO661" i="1"/>
  <c r="EP685" i="1"/>
  <c r="EO4" i="1"/>
  <c r="EP4" i="1"/>
  <c r="EO12" i="1"/>
  <c r="EO60" i="1"/>
  <c r="EO92" i="1"/>
  <c r="EP92" i="1"/>
  <c r="EO100" i="1"/>
  <c r="EP100" i="1"/>
  <c r="EO108" i="1"/>
  <c r="EP108" i="1"/>
  <c r="EO124" i="1"/>
  <c r="EP124" i="1"/>
  <c r="EO132" i="1"/>
  <c r="EP132" i="1"/>
  <c r="EO140" i="1"/>
  <c r="EP140" i="1"/>
  <c r="EO148" i="1"/>
  <c r="EP148" i="1"/>
  <c r="EO156" i="1"/>
  <c r="EP156" i="1"/>
  <c r="EO164" i="1"/>
  <c r="EP164" i="1"/>
  <c r="EO172" i="1"/>
  <c r="EP172" i="1"/>
  <c r="EO180" i="1"/>
  <c r="EP180" i="1"/>
  <c r="EO188" i="1"/>
  <c r="EP188" i="1"/>
  <c r="EO196" i="1"/>
  <c r="EP196" i="1"/>
  <c r="EO212" i="1"/>
  <c r="EP212" i="1"/>
  <c r="EP220" i="1"/>
  <c r="EO228" i="1"/>
  <c r="EO252" i="1"/>
  <c r="EO260" i="1"/>
  <c r="EO276" i="1"/>
  <c r="EP276" i="1"/>
  <c r="EP284" i="1"/>
  <c r="EP292" i="1"/>
  <c r="EO316" i="1"/>
  <c r="EO340" i="1"/>
  <c r="EP340" i="1"/>
  <c r="EO348" i="1"/>
  <c r="EO364" i="1"/>
  <c r="EO404" i="1"/>
  <c r="EP404" i="1"/>
  <c r="EO420" i="1"/>
  <c r="EO468" i="1"/>
  <c r="EP468" i="1"/>
  <c r="EO476" i="1"/>
  <c r="EO492" i="1"/>
  <c r="EO534" i="1"/>
  <c r="EP534" i="1"/>
  <c r="EP550" i="1"/>
  <c r="EO582" i="1"/>
  <c r="EO598" i="1"/>
  <c r="EP598" i="1"/>
  <c r="EO662" i="1"/>
  <c r="EP662" i="1"/>
  <c r="EP670" i="1"/>
  <c r="EP678" i="1"/>
  <c r="EP5" i="1"/>
  <c r="EO5" i="1"/>
  <c r="EP13" i="1"/>
  <c r="EO45" i="1"/>
  <c r="EO69" i="1"/>
  <c r="EP69" i="1"/>
  <c r="EP77" i="1"/>
  <c r="EP109" i="1"/>
  <c r="EP133" i="1"/>
  <c r="EO133" i="1"/>
  <c r="EP149" i="1"/>
  <c r="EO181" i="1"/>
  <c r="EO197" i="1"/>
  <c r="EP197" i="1"/>
  <c r="EO221" i="1"/>
  <c r="EO237" i="1"/>
  <c r="EO253" i="1"/>
  <c r="EO261" i="1"/>
  <c r="EP261" i="1"/>
  <c r="EO269" i="1"/>
  <c r="EO277" i="1"/>
  <c r="EP301" i="1"/>
  <c r="EP317" i="1"/>
  <c r="EP325" i="1"/>
  <c r="EO325" i="1"/>
  <c r="EO341" i="1"/>
  <c r="EP349" i="1"/>
  <c r="EO373" i="1"/>
  <c r="EP381" i="1"/>
  <c r="EP389" i="1"/>
  <c r="EO389" i="1"/>
  <c r="EO405" i="1"/>
  <c r="EO429" i="1"/>
  <c r="EO445" i="1"/>
  <c r="EO453" i="1"/>
  <c r="EP453" i="1"/>
  <c r="EO461" i="1"/>
  <c r="EP461" i="1"/>
  <c r="EP477" i="1"/>
  <c r="EO509" i="1"/>
  <c r="EP509" i="1"/>
  <c r="EO519" i="1"/>
  <c r="EP519" i="1"/>
  <c r="EO527" i="1"/>
  <c r="EP527" i="1"/>
  <c r="EO559" i="1"/>
  <c r="EO583" i="1"/>
  <c r="EP583" i="1"/>
  <c r="EP591" i="1"/>
  <c r="EO647" i="1"/>
  <c r="EP647" i="1"/>
  <c r="EO671" i="1"/>
  <c r="EO6" i="1"/>
  <c r="EP6" i="1"/>
  <c r="EO46" i="1"/>
  <c r="EO70" i="1"/>
  <c r="EP70" i="1"/>
  <c r="EO78" i="1"/>
  <c r="EO94" i="1"/>
  <c r="EP94" i="1"/>
  <c r="EO102" i="1"/>
  <c r="EP102" i="1"/>
  <c r="EO110" i="1"/>
  <c r="EP110" i="1"/>
  <c r="EO126" i="1"/>
  <c r="EP126" i="1"/>
  <c r="EO166" i="1"/>
  <c r="EP166" i="1"/>
  <c r="EO174" i="1"/>
  <c r="EO230" i="1"/>
  <c r="EP230" i="1"/>
  <c r="EO270" i="1"/>
  <c r="EO294" i="1"/>
  <c r="EP294" i="1"/>
  <c r="EO358" i="1"/>
  <c r="EP358" i="1"/>
  <c r="EO366" i="1"/>
  <c r="EP366" i="1"/>
  <c r="EP422" i="1"/>
  <c r="EO422" i="1"/>
  <c r="EO438" i="1"/>
  <c r="EO486" i="1"/>
  <c r="EP486" i="1"/>
  <c r="EP552" i="1"/>
  <c r="EO552" i="1"/>
  <c r="EO560" i="1"/>
  <c r="EP560" i="1"/>
  <c r="EP584" i="1"/>
  <c r="EO616" i="1"/>
  <c r="EO624" i="1"/>
  <c r="EP624" i="1"/>
  <c r="EO672" i="1"/>
  <c r="EP672" i="1"/>
  <c r="EO688" i="1"/>
  <c r="EP688" i="1"/>
  <c r="EO696" i="1"/>
  <c r="EP696" i="1"/>
  <c r="EO7" i="1"/>
  <c r="EP7" i="1"/>
  <c r="EO15" i="1"/>
  <c r="EP15" i="1"/>
  <c r="EO23" i="1"/>
  <c r="EP23" i="1"/>
  <c r="EO31" i="1"/>
  <c r="EP31" i="1"/>
  <c r="EO39" i="1"/>
  <c r="EP39" i="1"/>
  <c r="EO47" i="1"/>
  <c r="EP47" i="1"/>
  <c r="EO55" i="1"/>
  <c r="EP55" i="1"/>
  <c r="EO71" i="1"/>
  <c r="EP71" i="1"/>
  <c r="EO79" i="1"/>
  <c r="EO95" i="1"/>
  <c r="EP95" i="1"/>
  <c r="EO103" i="1"/>
  <c r="EP103" i="1"/>
  <c r="EP111" i="1"/>
  <c r="EO111" i="1"/>
  <c r="EO119" i="1"/>
  <c r="EP119" i="1"/>
  <c r="EO127" i="1"/>
  <c r="EP127" i="1"/>
  <c r="EO135" i="1"/>
  <c r="EP135" i="1"/>
  <c r="EP143" i="1"/>
  <c r="EO143" i="1"/>
  <c r="EP151" i="1"/>
  <c r="EO159" i="1"/>
  <c r="EP159" i="1"/>
  <c r="EO167" i="1"/>
  <c r="EP167" i="1"/>
  <c r="EO175" i="1"/>
  <c r="EP175" i="1"/>
  <c r="EO183" i="1"/>
  <c r="EP183" i="1"/>
  <c r="EO191" i="1"/>
  <c r="EP191" i="1"/>
  <c r="EO199" i="1"/>
  <c r="EP199" i="1"/>
  <c r="EO207" i="1"/>
  <c r="EP207" i="1"/>
  <c r="EO215" i="1"/>
  <c r="EP215" i="1"/>
  <c r="EO223" i="1"/>
  <c r="EP223" i="1"/>
  <c r="EO231" i="1"/>
  <c r="EP231" i="1"/>
  <c r="EO239" i="1"/>
  <c r="EP239" i="1"/>
  <c r="EP247" i="1"/>
  <c r="EO247" i="1"/>
  <c r="EO255" i="1"/>
  <c r="EP255" i="1"/>
  <c r="EP263" i="1"/>
  <c r="EO263" i="1"/>
  <c r="EO271" i="1"/>
  <c r="EP271" i="1"/>
  <c r="EO279" i="1"/>
  <c r="EP279" i="1"/>
  <c r="EO287" i="1"/>
  <c r="EP287" i="1"/>
  <c r="EO295" i="1"/>
  <c r="EP295" i="1"/>
  <c r="EO303" i="1"/>
  <c r="EP303" i="1"/>
  <c r="EO311" i="1"/>
  <c r="EP311" i="1"/>
  <c r="EO319" i="1"/>
  <c r="EP319" i="1"/>
  <c r="EO327" i="1"/>
  <c r="EP327" i="1"/>
  <c r="EO335" i="1"/>
  <c r="EP335" i="1"/>
  <c r="EO343" i="1"/>
  <c r="EP343" i="1"/>
  <c r="EP351" i="1"/>
  <c r="EO351" i="1"/>
  <c r="EO359" i="1"/>
  <c r="EP359" i="1"/>
  <c r="EO367" i="1"/>
  <c r="EP367" i="1"/>
  <c r="EO375" i="1"/>
  <c r="EP375" i="1"/>
  <c r="EO383" i="1"/>
  <c r="EP383" i="1"/>
  <c r="EO391" i="1"/>
  <c r="EP391" i="1"/>
  <c r="EP399" i="1"/>
  <c r="EO399" i="1"/>
  <c r="EO407" i="1"/>
  <c r="EP407" i="1"/>
  <c r="EO415" i="1"/>
  <c r="EP415" i="1"/>
  <c r="EO423" i="1"/>
  <c r="EP423" i="1"/>
  <c r="EO431" i="1"/>
  <c r="EP431" i="1"/>
  <c r="EO439" i="1"/>
  <c r="EP439" i="1"/>
  <c r="EO455" i="1"/>
  <c r="EP455" i="1"/>
  <c r="EO463" i="1"/>
  <c r="EP463" i="1"/>
  <c r="EO471" i="1"/>
  <c r="EP471" i="1"/>
  <c r="EO479" i="1"/>
  <c r="EP479" i="1"/>
  <c r="EP487" i="1"/>
  <c r="EO487" i="1"/>
  <c r="EP495" i="1"/>
  <c r="EO495" i="1"/>
  <c r="EO503" i="1"/>
  <c r="EP503" i="1"/>
  <c r="EO511" i="1"/>
  <c r="EP511" i="1"/>
  <c r="EO521" i="1"/>
  <c r="EP521" i="1"/>
  <c r="EO529" i="1"/>
  <c r="EP529" i="1"/>
  <c r="EO537" i="1"/>
  <c r="EP537" i="1"/>
  <c r="EO545" i="1"/>
  <c r="EP545" i="1"/>
  <c r="EO561" i="1"/>
  <c r="EP561" i="1"/>
  <c r="EO569" i="1"/>
  <c r="EP569" i="1"/>
  <c r="EO577" i="1"/>
  <c r="EP577" i="1"/>
  <c r="EO585" i="1"/>
  <c r="EP585" i="1"/>
  <c r="EO593" i="1"/>
  <c r="EP593" i="1"/>
  <c r="EO601" i="1"/>
  <c r="EP601" i="1"/>
  <c r="EO609" i="1"/>
  <c r="EP609" i="1"/>
  <c r="EO617" i="1"/>
  <c r="EP617" i="1"/>
  <c r="EO625" i="1"/>
  <c r="EP625" i="1"/>
  <c r="EO633" i="1"/>
  <c r="EP633" i="1"/>
  <c r="EP641" i="1"/>
  <c r="EO641" i="1"/>
  <c r="EO649" i="1"/>
  <c r="EP649" i="1"/>
  <c r="EO657" i="1"/>
  <c r="EP657" i="1"/>
  <c r="EO673" i="1"/>
  <c r="EP673" i="1"/>
  <c r="EO681" i="1"/>
  <c r="EP681" i="1"/>
  <c r="EO689" i="1"/>
  <c r="EP689" i="1"/>
  <c r="EO697" i="1"/>
  <c r="EP697" i="1"/>
  <c r="EO8" i="1"/>
  <c r="EP8" i="1"/>
  <c r="EO16" i="1"/>
  <c r="EP16" i="1"/>
  <c r="EP32" i="1"/>
  <c r="EO32" i="1"/>
  <c r="EO40" i="1"/>
  <c r="EP40" i="1"/>
  <c r="EP48" i="1"/>
  <c r="EO48" i="1"/>
  <c r="EP56" i="1"/>
  <c r="EO56" i="1"/>
  <c r="EP64" i="1"/>
  <c r="EO64" i="1"/>
  <c r="EP72" i="1"/>
  <c r="EO72" i="1"/>
  <c r="EO80" i="1"/>
  <c r="EP80" i="1"/>
  <c r="EO96" i="1"/>
  <c r="EP96" i="1"/>
  <c r="EO104" i="1"/>
  <c r="EP104" i="1"/>
  <c r="EO112" i="1"/>
  <c r="EP112" i="1"/>
  <c r="EO120" i="1"/>
  <c r="EP120" i="1"/>
  <c r="EP128" i="1"/>
  <c r="EO128" i="1"/>
  <c r="EO136" i="1"/>
  <c r="EP136" i="1"/>
  <c r="EO144" i="1"/>
  <c r="EP144" i="1"/>
  <c r="EP160" i="1"/>
  <c r="EO160" i="1"/>
  <c r="EO168" i="1"/>
  <c r="EP168" i="1"/>
  <c r="EO176" i="1"/>
  <c r="EP176" i="1"/>
  <c r="EP184" i="1"/>
  <c r="EO184" i="1"/>
  <c r="EO192" i="1"/>
  <c r="EP192" i="1"/>
  <c r="EO200" i="1"/>
  <c r="EP200" i="1"/>
  <c r="EP208" i="1"/>
  <c r="EO208" i="1"/>
  <c r="EO224" i="1"/>
  <c r="EP224" i="1"/>
  <c r="EO232" i="1"/>
  <c r="EP232" i="1"/>
  <c r="EO240" i="1"/>
  <c r="EP240" i="1"/>
  <c r="EO248" i="1"/>
  <c r="EP248" i="1"/>
  <c r="EO256" i="1"/>
  <c r="EP256" i="1"/>
  <c r="EO264" i="1"/>
  <c r="EP264" i="1"/>
  <c r="EO272" i="1"/>
  <c r="EP272" i="1"/>
  <c r="EP288" i="1"/>
  <c r="EO288" i="1"/>
  <c r="EP296" i="1"/>
  <c r="EO296" i="1"/>
  <c r="EO304" i="1"/>
  <c r="EP304" i="1"/>
  <c r="EO312" i="1"/>
  <c r="EP312" i="1"/>
  <c r="EO320" i="1"/>
  <c r="EP320" i="1"/>
  <c r="EO328" i="1"/>
  <c r="EP328" i="1"/>
  <c r="EO336" i="1"/>
  <c r="EP336" i="1"/>
  <c r="EO352" i="1"/>
  <c r="EP352" i="1"/>
  <c r="EO360" i="1"/>
  <c r="EP360" i="1"/>
  <c r="EO368" i="1"/>
  <c r="EP368" i="1"/>
  <c r="EO376" i="1"/>
  <c r="EP376" i="1"/>
  <c r="EO384" i="1"/>
  <c r="EP384" i="1"/>
  <c r="EO392" i="1"/>
  <c r="EP392" i="1"/>
  <c r="EO400" i="1"/>
  <c r="EP400" i="1"/>
  <c r="EO416" i="1"/>
  <c r="EP416" i="1"/>
  <c r="EO424" i="1"/>
  <c r="EP424" i="1"/>
  <c r="EO432" i="1"/>
  <c r="EP432" i="1"/>
  <c r="EO440" i="1"/>
  <c r="EP440" i="1"/>
  <c r="EO448" i="1"/>
  <c r="EP448" i="1"/>
  <c r="EP456" i="1"/>
  <c r="EO456" i="1"/>
  <c r="EO464" i="1"/>
  <c r="EP464" i="1"/>
  <c r="EO480" i="1"/>
  <c r="EP480" i="1"/>
  <c r="EO488" i="1"/>
  <c r="EP488" i="1"/>
  <c r="EO496" i="1"/>
  <c r="EP496" i="1"/>
  <c r="EO504" i="1"/>
  <c r="EP504" i="1"/>
  <c r="EP512" i="1"/>
  <c r="EO512" i="1"/>
  <c r="EO522" i="1"/>
  <c r="EP522" i="1"/>
  <c r="EP530" i="1"/>
  <c r="EO530" i="1"/>
  <c r="EO546" i="1"/>
  <c r="EP546" i="1"/>
  <c r="EO554" i="1"/>
  <c r="EP554" i="1"/>
  <c r="EO562" i="1"/>
  <c r="EP562" i="1"/>
  <c r="EO570" i="1"/>
  <c r="EP570" i="1"/>
  <c r="EO578" i="1"/>
  <c r="EP578" i="1"/>
  <c r="EO586" i="1"/>
  <c r="EP586" i="1"/>
  <c r="EO594" i="1"/>
  <c r="EP594" i="1"/>
  <c r="EO610" i="1"/>
  <c r="EP610" i="1"/>
  <c r="EO618" i="1"/>
  <c r="EP618" i="1"/>
  <c r="EO626" i="1"/>
  <c r="EP626" i="1"/>
  <c r="EO634" i="1"/>
  <c r="EP634" i="1"/>
  <c r="EO642" i="1"/>
  <c r="EP642" i="1"/>
  <c r="EO650" i="1"/>
  <c r="EP650" i="1"/>
  <c r="EO658" i="1"/>
  <c r="EP658" i="1"/>
  <c r="EO674" i="1"/>
  <c r="EP674" i="1"/>
  <c r="EO682" i="1"/>
  <c r="EP682" i="1"/>
  <c r="EP690" i="1"/>
  <c r="EO690" i="1"/>
  <c r="DJ3" i="1"/>
  <c r="EO3" i="1"/>
  <c r="EP3" i="1"/>
  <c r="DK3" i="1"/>
  <c r="DJ89" i="1"/>
  <c r="DK89" i="1"/>
  <c r="DK145" i="1"/>
  <c r="DJ145" i="1"/>
  <c r="DK217" i="1"/>
  <c r="DJ217" i="1"/>
  <c r="DJ265" i="1"/>
  <c r="DK265" i="1"/>
  <c r="DJ321" i="1"/>
  <c r="DK321" i="1"/>
  <c r="DJ385" i="1"/>
  <c r="DK385" i="1"/>
  <c r="DJ425" i="1"/>
  <c r="DK425" i="1"/>
  <c r="DJ555" i="1"/>
  <c r="DK555" i="1"/>
  <c r="DJ627" i="1"/>
  <c r="DK627" i="1"/>
  <c r="DJ691" i="1"/>
  <c r="DK691" i="1"/>
  <c r="DK74" i="1"/>
  <c r="DJ74" i="1"/>
  <c r="DJ162" i="1"/>
  <c r="DK162" i="1"/>
  <c r="DJ338" i="1"/>
  <c r="DK338" i="1"/>
  <c r="DJ418" i="1"/>
  <c r="DK418" i="1"/>
  <c r="DJ466" i="1"/>
  <c r="DK466" i="1"/>
  <c r="DJ506" i="1"/>
  <c r="DK506" i="1"/>
  <c r="DJ532" i="1"/>
  <c r="DK532" i="1"/>
  <c r="DK540" i="1"/>
  <c r="DJ540" i="1"/>
  <c r="DJ548" i="1"/>
  <c r="DK548" i="1"/>
  <c r="DJ572" i="1"/>
  <c r="DK572" i="1"/>
  <c r="DJ596" i="1"/>
  <c r="DK596" i="1"/>
  <c r="DJ612" i="1"/>
  <c r="DK612" i="1"/>
  <c r="DJ628" i="1"/>
  <c r="DK628" i="1"/>
  <c r="DJ636" i="1"/>
  <c r="DK636" i="1"/>
  <c r="DJ644" i="1"/>
  <c r="DK644" i="1"/>
  <c r="DJ660" i="1"/>
  <c r="DK660" i="1"/>
  <c r="DJ668" i="1"/>
  <c r="DK668" i="1"/>
  <c r="DK676" i="1"/>
  <c r="DJ676" i="1"/>
  <c r="DJ684" i="1"/>
  <c r="DK684" i="1"/>
  <c r="DJ692" i="1"/>
  <c r="DK692" i="1"/>
  <c r="DJ49" i="1"/>
  <c r="DK49" i="1"/>
  <c r="DJ105" i="1"/>
  <c r="DK105" i="1"/>
  <c r="DJ185" i="1"/>
  <c r="DK185" i="1"/>
  <c r="DJ281" i="1"/>
  <c r="DK281" i="1"/>
  <c r="DJ337" i="1"/>
  <c r="DK337" i="1"/>
  <c r="DJ393" i="1"/>
  <c r="DK393" i="1"/>
  <c r="DJ457" i="1"/>
  <c r="DK457" i="1"/>
  <c r="DJ505" i="1"/>
  <c r="DK505" i="1"/>
  <c r="DJ539" i="1"/>
  <c r="DK539" i="1"/>
  <c r="DJ603" i="1"/>
  <c r="DK603" i="1"/>
  <c r="DJ643" i="1"/>
  <c r="DK643" i="1"/>
  <c r="DJ98" i="1"/>
  <c r="DK98" i="1"/>
  <c r="DJ146" i="1"/>
  <c r="DK146" i="1"/>
  <c r="DJ250" i="1"/>
  <c r="DK250" i="1"/>
  <c r="DK290" i="1"/>
  <c r="DJ290" i="1"/>
  <c r="DJ346" i="1"/>
  <c r="DK346" i="1"/>
  <c r="DJ474" i="1"/>
  <c r="DK474" i="1"/>
  <c r="DJ620" i="1"/>
  <c r="DK620" i="1"/>
  <c r="DK11" i="1"/>
  <c r="DJ11" i="1"/>
  <c r="DJ19" i="1"/>
  <c r="DK19" i="1"/>
  <c r="DJ35" i="1"/>
  <c r="DK35" i="1"/>
  <c r="DK43" i="1"/>
  <c r="DJ43" i="1"/>
  <c r="DJ51" i="1"/>
  <c r="DK51" i="1"/>
  <c r="DJ59" i="1"/>
  <c r="DK59" i="1"/>
  <c r="DJ67" i="1"/>
  <c r="DK67" i="1"/>
  <c r="DJ75" i="1"/>
  <c r="DK75" i="1"/>
  <c r="DJ83" i="1"/>
  <c r="DK83" i="1"/>
  <c r="DJ99" i="1"/>
  <c r="DK99" i="1"/>
  <c r="DJ107" i="1"/>
  <c r="DK107" i="1"/>
  <c r="DJ115" i="1"/>
  <c r="DK115" i="1"/>
  <c r="DJ123" i="1"/>
  <c r="DK123" i="1"/>
  <c r="DJ131" i="1"/>
  <c r="DK131" i="1"/>
  <c r="DJ139" i="1"/>
  <c r="DK139" i="1"/>
  <c r="DJ147" i="1"/>
  <c r="DK147" i="1"/>
  <c r="DJ163" i="1"/>
  <c r="DK163" i="1"/>
  <c r="DJ171" i="1"/>
  <c r="DK171" i="1"/>
  <c r="DJ179" i="1"/>
  <c r="DK179" i="1"/>
  <c r="DJ187" i="1"/>
  <c r="DK187" i="1"/>
  <c r="DJ195" i="1"/>
  <c r="DK195" i="1"/>
  <c r="DJ203" i="1"/>
  <c r="DK203" i="1"/>
  <c r="DJ211" i="1"/>
  <c r="DK211" i="1"/>
  <c r="DJ227" i="1"/>
  <c r="DK227" i="1"/>
  <c r="DJ235" i="1"/>
  <c r="DK235" i="1"/>
  <c r="DJ243" i="1"/>
  <c r="DK243" i="1"/>
  <c r="DK251" i="1"/>
  <c r="DJ251" i="1"/>
  <c r="DJ259" i="1"/>
  <c r="DK259" i="1"/>
  <c r="DJ267" i="1"/>
  <c r="DK267" i="1"/>
  <c r="DJ275" i="1"/>
  <c r="DK275" i="1"/>
  <c r="DJ291" i="1"/>
  <c r="DK291" i="1"/>
  <c r="DJ299" i="1"/>
  <c r="DK299" i="1"/>
  <c r="DJ307" i="1"/>
  <c r="DK307" i="1"/>
  <c r="DJ315" i="1"/>
  <c r="DK315" i="1"/>
  <c r="DJ323" i="1"/>
  <c r="DK323" i="1"/>
  <c r="DJ331" i="1"/>
  <c r="DK331" i="1"/>
  <c r="DJ339" i="1"/>
  <c r="DK339" i="1"/>
  <c r="DJ355" i="1"/>
  <c r="DK355" i="1"/>
  <c r="DJ363" i="1"/>
  <c r="DK363" i="1"/>
  <c r="DJ371" i="1"/>
  <c r="DK371" i="1"/>
  <c r="DJ379" i="1"/>
  <c r="DK379" i="1"/>
  <c r="DJ387" i="1"/>
  <c r="DK387" i="1"/>
  <c r="DK395" i="1"/>
  <c r="DJ395" i="1"/>
  <c r="DK403" i="1"/>
  <c r="DJ403" i="1"/>
  <c r="DK419" i="1"/>
  <c r="DJ419" i="1"/>
  <c r="DJ427" i="1"/>
  <c r="DK427" i="1"/>
  <c r="DJ435" i="1"/>
  <c r="DK435" i="1"/>
  <c r="DK443" i="1"/>
  <c r="DJ443" i="1"/>
  <c r="DJ451" i="1"/>
  <c r="DK451" i="1"/>
  <c r="DJ459" i="1"/>
  <c r="DK459" i="1"/>
  <c r="DJ467" i="1"/>
  <c r="DK467" i="1"/>
  <c r="DJ483" i="1"/>
  <c r="DK483" i="1"/>
  <c r="DJ491" i="1"/>
  <c r="DK491" i="1"/>
  <c r="DJ499" i="1"/>
  <c r="DK499" i="1"/>
  <c r="DJ507" i="1"/>
  <c r="DK507" i="1"/>
  <c r="DJ515" i="1"/>
  <c r="DK515" i="1"/>
  <c r="DJ525" i="1"/>
  <c r="DK525" i="1"/>
  <c r="DJ533" i="1"/>
  <c r="DK533" i="1"/>
  <c r="DJ549" i="1"/>
  <c r="DK549" i="1"/>
  <c r="DJ557" i="1"/>
  <c r="DK557" i="1"/>
  <c r="DK565" i="1"/>
  <c r="DJ565" i="1"/>
  <c r="DJ573" i="1"/>
  <c r="DK573" i="1"/>
  <c r="DJ581" i="1"/>
  <c r="DK581" i="1"/>
  <c r="DJ589" i="1"/>
  <c r="DK589" i="1"/>
  <c r="DK597" i="1"/>
  <c r="DJ597" i="1"/>
  <c r="DJ613" i="1"/>
  <c r="DK613" i="1"/>
  <c r="DJ621" i="1"/>
  <c r="DK621" i="1"/>
  <c r="DJ629" i="1"/>
  <c r="DK629" i="1"/>
  <c r="DJ637" i="1"/>
  <c r="DK637" i="1"/>
  <c r="DK645" i="1"/>
  <c r="DJ645" i="1"/>
  <c r="DJ653" i="1"/>
  <c r="DK653" i="1"/>
  <c r="DJ661" i="1"/>
  <c r="DK661" i="1"/>
  <c r="DK677" i="1"/>
  <c r="DJ677" i="1"/>
  <c r="DJ685" i="1"/>
  <c r="DK685" i="1"/>
  <c r="DJ693" i="1"/>
  <c r="DK693" i="1"/>
  <c r="DJ17" i="1"/>
  <c r="DK17" i="1"/>
  <c r="DJ81" i="1"/>
  <c r="DK81" i="1"/>
  <c r="DJ129" i="1"/>
  <c r="DK129" i="1"/>
  <c r="DJ177" i="1"/>
  <c r="DK177" i="1"/>
  <c r="DK241" i="1"/>
  <c r="DJ241" i="1"/>
  <c r="DJ305" i="1"/>
  <c r="DK305" i="1"/>
  <c r="DJ361" i="1"/>
  <c r="DK361" i="1"/>
  <c r="DJ473" i="1"/>
  <c r="DK473" i="1"/>
  <c r="DJ531" i="1"/>
  <c r="DK531" i="1"/>
  <c r="DJ579" i="1"/>
  <c r="DK579" i="1"/>
  <c r="DJ619" i="1"/>
  <c r="DK619" i="1"/>
  <c r="DJ683" i="1"/>
  <c r="DK683" i="1"/>
  <c r="DJ34" i="1"/>
  <c r="DK34" i="1"/>
  <c r="DJ82" i="1"/>
  <c r="DK82" i="1"/>
  <c r="DJ130" i="1"/>
  <c r="DK130" i="1"/>
  <c r="DJ178" i="1"/>
  <c r="DK178" i="1"/>
  <c r="DJ218" i="1"/>
  <c r="DK218" i="1"/>
  <c r="DJ274" i="1"/>
  <c r="DK274" i="1"/>
  <c r="DJ386" i="1"/>
  <c r="DK386" i="1"/>
  <c r="DJ426" i="1"/>
  <c r="DK426" i="1"/>
  <c r="DJ482" i="1"/>
  <c r="DK482" i="1"/>
  <c r="DJ604" i="1"/>
  <c r="DK604" i="1"/>
  <c r="DJ4" i="1"/>
  <c r="DK4" i="1"/>
  <c r="DK12" i="1"/>
  <c r="DJ12" i="1"/>
  <c r="DJ20" i="1"/>
  <c r="DK20" i="1"/>
  <c r="DJ28" i="1"/>
  <c r="DK28" i="1"/>
  <c r="DJ44" i="1"/>
  <c r="DK44" i="1"/>
  <c r="DJ60" i="1"/>
  <c r="DK60" i="1"/>
  <c r="DJ68" i="1"/>
  <c r="DK68" i="1"/>
  <c r="DJ76" i="1"/>
  <c r="DK76" i="1"/>
  <c r="DK84" i="1"/>
  <c r="DJ84" i="1"/>
  <c r="DJ92" i="1"/>
  <c r="DK92" i="1"/>
  <c r="DJ100" i="1"/>
  <c r="DK100" i="1"/>
  <c r="DJ108" i="1"/>
  <c r="DK108" i="1"/>
  <c r="DJ116" i="1"/>
  <c r="DK116" i="1"/>
  <c r="DJ124" i="1"/>
  <c r="DK124" i="1"/>
  <c r="DJ132" i="1"/>
  <c r="DK132" i="1"/>
  <c r="DJ140" i="1"/>
  <c r="DK140" i="1"/>
  <c r="DK148" i="1"/>
  <c r="DJ148" i="1"/>
  <c r="DJ156" i="1"/>
  <c r="DK156" i="1"/>
  <c r="DJ164" i="1"/>
  <c r="DK164" i="1"/>
  <c r="DK172" i="1"/>
  <c r="DJ172" i="1"/>
  <c r="DJ180" i="1"/>
  <c r="DK180" i="1"/>
  <c r="DJ188" i="1"/>
  <c r="DK188" i="1"/>
  <c r="DJ196" i="1"/>
  <c r="DK196" i="1"/>
  <c r="DJ204" i="1"/>
  <c r="DK204" i="1"/>
  <c r="DJ212" i="1"/>
  <c r="DK212" i="1"/>
  <c r="DK220" i="1"/>
  <c r="DJ220" i="1"/>
  <c r="DJ228" i="1"/>
  <c r="DK228" i="1"/>
  <c r="DK236" i="1"/>
  <c r="DJ236" i="1"/>
  <c r="DJ252" i="1"/>
  <c r="DK252" i="1"/>
  <c r="DJ260" i="1"/>
  <c r="DK260" i="1"/>
  <c r="DJ268" i="1"/>
  <c r="DK268" i="1"/>
  <c r="DJ276" i="1"/>
  <c r="DK276" i="1"/>
  <c r="DJ284" i="1"/>
  <c r="DK284" i="1"/>
  <c r="DJ292" i="1"/>
  <c r="DK292" i="1"/>
  <c r="DJ300" i="1"/>
  <c r="DK300" i="1"/>
  <c r="DJ316" i="1"/>
  <c r="DK316" i="1"/>
  <c r="DJ324" i="1"/>
  <c r="DK324" i="1"/>
  <c r="DJ332" i="1"/>
  <c r="DK332" i="1"/>
  <c r="DK340" i="1"/>
  <c r="DJ340" i="1"/>
  <c r="DK348" i="1"/>
  <c r="DJ348" i="1"/>
  <c r="DJ356" i="1"/>
  <c r="DK356" i="1"/>
  <c r="DK364" i="1"/>
  <c r="DJ364" i="1"/>
  <c r="DJ380" i="1"/>
  <c r="DK380" i="1"/>
  <c r="DK388" i="1"/>
  <c r="DJ388" i="1"/>
  <c r="DJ396" i="1"/>
  <c r="DK396" i="1"/>
  <c r="DJ404" i="1"/>
  <c r="DK404" i="1"/>
  <c r="DJ412" i="1"/>
  <c r="DK412" i="1"/>
  <c r="DJ420" i="1"/>
  <c r="DK420" i="1"/>
  <c r="DJ428" i="1"/>
  <c r="DK428" i="1"/>
  <c r="DK444" i="1"/>
  <c r="DJ444" i="1"/>
  <c r="DJ452" i="1"/>
  <c r="DK452" i="1"/>
  <c r="DJ460" i="1"/>
  <c r="DK460" i="1"/>
  <c r="DJ468" i="1"/>
  <c r="DK468" i="1"/>
  <c r="DJ476" i="1"/>
  <c r="DK476" i="1"/>
  <c r="DJ484" i="1"/>
  <c r="DK484" i="1"/>
  <c r="DK492" i="1"/>
  <c r="DJ492" i="1"/>
  <c r="DK508" i="1"/>
  <c r="DJ508" i="1"/>
  <c r="DJ516" i="1"/>
  <c r="DK516" i="1"/>
  <c r="DK526" i="1"/>
  <c r="DJ526" i="1"/>
  <c r="DJ534" i="1"/>
  <c r="DK534" i="1"/>
  <c r="DJ542" i="1"/>
  <c r="DK542" i="1"/>
  <c r="DJ550" i="1"/>
  <c r="DK550" i="1"/>
  <c r="DK558" i="1"/>
  <c r="DJ558" i="1"/>
  <c r="DJ574" i="1"/>
  <c r="DK574" i="1"/>
  <c r="DJ582" i="1"/>
  <c r="DK582" i="1"/>
  <c r="DJ590" i="1"/>
  <c r="DK590" i="1"/>
  <c r="DJ598" i="1"/>
  <c r="DK598" i="1"/>
  <c r="DJ606" i="1"/>
  <c r="DK606" i="1"/>
  <c r="DJ614" i="1"/>
  <c r="DK614" i="1"/>
  <c r="DJ622" i="1"/>
  <c r="DK622" i="1"/>
  <c r="DJ638" i="1"/>
  <c r="DK638" i="1"/>
  <c r="DJ646" i="1"/>
  <c r="DK646" i="1"/>
  <c r="DK654" i="1"/>
  <c r="DJ654" i="1"/>
  <c r="DJ662" i="1"/>
  <c r="DK662" i="1"/>
  <c r="DJ670" i="1"/>
  <c r="DK670" i="1"/>
  <c r="DJ678" i="1"/>
  <c r="DK678" i="1"/>
  <c r="DK686" i="1"/>
  <c r="DJ686" i="1"/>
  <c r="DJ9" i="1"/>
  <c r="DK9" i="1"/>
  <c r="DJ57" i="1"/>
  <c r="DK57" i="1"/>
  <c r="DJ113" i="1"/>
  <c r="DK113" i="1"/>
  <c r="DJ193" i="1"/>
  <c r="DK193" i="1"/>
  <c r="DK249" i="1"/>
  <c r="DJ249" i="1"/>
  <c r="DJ313" i="1"/>
  <c r="DK313" i="1"/>
  <c r="DJ377" i="1"/>
  <c r="DK377" i="1"/>
  <c r="DJ441" i="1"/>
  <c r="DK441" i="1"/>
  <c r="DJ523" i="1"/>
  <c r="DK523" i="1"/>
  <c r="DJ587" i="1"/>
  <c r="DK587" i="1"/>
  <c r="DJ651" i="1"/>
  <c r="DK651" i="1"/>
  <c r="DJ10" i="1"/>
  <c r="DK10" i="1"/>
  <c r="DJ58" i="1"/>
  <c r="DK58" i="1"/>
  <c r="DJ114" i="1"/>
  <c r="DK114" i="1"/>
  <c r="DJ170" i="1"/>
  <c r="DK170" i="1"/>
  <c r="DJ234" i="1"/>
  <c r="DK234" i="1"/>
  <c r="DJ306" i="1"/>
  <c r="DK306" i="1"/>
  <c r="DJ370" i="1"/>
  <c r="DK370" i="1"/>
  <c r="DJ442" i="1"/>
  <c r="DK442" i="1"/>
  <c r="DJ580" i="1"/>
  <c r="DK580" i="1"/>
  <c r="DJ5" i="1"/>
  <c r="DK5" i="1"/>
  <c r="DJ21" i="1"/>
  <c r="DK21" i="1"/>
  <c r="DJ29" i="1"/>
  <c r="DK29" i="1"/>
  <c r="DK45" i="1"/>
  <c r="DJ45" i="1"/>
  <c r="DK53" i="1"/>
  <c r="DJ53" i="1"/>
  <c r="DJ61" i="1"/>
  <c r="DK61" i="1"/>
  <c r="DK69" i="1"/>
  <c r="DJ69" i="1"/>
  <c r="DJ77" i="1"/>
  <c r="DK77" i="1"/>
  <c r="DJ85" i="1"/>
  <c r="DK85" i="1"/>
  <c r="DJ93" i="1"/>
  <c r="DK93" i="1"/>
  <c r="DJ109" i="1"/>
  <c r="DK109" i="1"/>
  <c r="DJ117" i="1"/>
  <c r="DK117" i="1"/>
  <c r="DJ125" i="1"/>
  <c r="DK125" i="1"/>
  <c r="DJ133" i="1"/>
  <c r="DK133" i="1"/>
  <c r="DJ141" i="1"/>
  <c r="DK141" i="1"/>
  <c r="DJ149" i="1"/>
  <c r="DK149" i="1"/>
  <c r="DJ157" i="1"/>
  <c r="DK157" i="1"/>
  <c r="DJ173" i="1"/>
  <c r="DK173" i="1"/>
  <c r="DJ181" i="1"/>
  <c r="DK181" i="1"/>
  <c r="DJ189" i="1"/>
  <c r="DK189" i="1"/>
  <c r="DJ197" i="1"/>
  <c r="DK197" i="1"/>
  <c r="DJ205" i="1"/>
  <c r="DK205" i="1"/>
  <c r="DJ213" i="1"/>
  <c r="DK213" i="1"/>
  <c r="DJ221" i="1"/>
  <c r="DK221" i="1"/>
  <c r="DJ237" i="1"/>
  <c r="DK237" i="1"/>
  <c r="DJ245" i="1"/>
  <c r="DK245" i="1"/>
  <c r="DJ253" i="1"/>
  <c r="DK253" i="1"/>
  <c r="DJ261" i="1"/>
  <c r="DK261" i="1"/>
  <c r="DK269" i="1"/>
  <c r="DJ269" i="1"/>
  <c r="DK277" i="1"/>
  <c r="DJ277" i="1"/>
  <c r="DK285" i="1"/>
  <c r="DJ285" i="1"/>
  <c r="DJ301" i="1"/>
  <c r="DK301" i="1"/>
  <c r="DJ309" i="1"/>
  <c r="DK309" i="1"/>
  <c r="DJ317" i="1"/>
  <c r="DK317" i="1"/>
  <c r="DJ325" i="1"/>
  <c r="DK325" i="1"/>
  <c r="DJ333" i="1"/>
  <c r="DK333" i="1"/>
  <c r="DJ341" i="1"/>
  <c r="DK341" i="1"/>
  <c r="DJ349" i="1"/>
  <c r="DK349" i="1"/>
  <c r="DJ365" i="1"/>
  <c r="DK365" i="1"/>
  <c r="DJ373" i="1"/>
  <c r="DK373" i="1"/>
  <c r="DJ381" i="1"/>
  <c r="DK381" i="1"/>
  <c r="DJ389" i="1"/>
  <c r="DK389" i="1"/>
  <c r="DJ397" i="1"/>
  <c r="DK397" i="1"/>
  <c r="DJ405" i="1"/>
  <c r="DK405" i="1"/>
  <c r="DK413" i="1"/>
  <c r="DJ413" i="1"/>
  <c r="DJ429" i="1"/>
  <c r="DK429" i="1"/>
  <c r="DJ437" i="1"/>
  <c r="DK437" i="1"/>
  <c r="DK445" i="1"/>
  <c r="DJ445" i="1"/>
  <c r="DJ453" i="1"/>
  <c r="DK453" i="1"/>
  <c r="DJ461" i="1"/>
  <c r="DK461" i="1"/>
  <c r="DJ469" i="1"/>
  <c r="DK469" i="1"/>
  <c r="DJ477" i="1"/>
  <c r="DK477" i="1"/>
  <c r="DJ493" i="1"/>
  <c r="DK493" i="1"/>
  <c r="DJ501" i="1"/>
  <c r="DK501" i="1"/>
  <c r="DJ509" i="1"/>
  <c r="DK509" i="1"/>
  <c r="DJ519" i="1"/>
  <c r="DK519" i="1"/>
  <c r="DJ527" i="1"/>
  <c r="DK527" i="1"/>
  <c r="DJ535" i="1"/>
  <c r="DK535" i="1"/>
  <c r="DJ543" i="1"/>
  <c r="DK543" i="1"/>
  <c r="DJ559" i="1"/>
  <c r="DK559" i="1"/>
  <c r="DJ567" i="1"/>
  <c r="DK567" i="1"/>
  <c r="DJ575" i="1"/>
  <c r="DK575" i="1"/>
  <c r="DJ583" i="1"/>
  <c r="DK583" i="1"/>
  <c r="DJ591" i="1"/>
  <c r="DK591" i="1"/>
  <c r="DJ599" i="1"/>
  <c r="DK599" i="1"/>
  <c r="DJ607" i="1"/>
  <c r="DK607" i="1"/>
  <c r="DJ623" i="1"/>
  <c r="DK623" i="1"/>
  <c r="DJ631" i="1"/>
  <c r="DK631" i="1"/>
  <c r="DJ639" i="1"/>
  <c r="DK639" i="1"/>
  <c r="DJ647" i="1"/>
  <c r="DK647" i="1"/>
  <c r="DJ655" i="1"/>
  <c r="DK655" i="1"/>
  <c r="DJ663" i="1"/>
  <c r="DK663" i="1"/>
  <c r="DJ671" i="1"/>
  <c r="DK671" i="1"/>
  <c r="DJ687" i="1"/>
  <c r="DK687" i="1"/>
  <c r="DJ695" i="1"/>
  <c r="DK695" i="1"/>
  <c r="DJ41" i="1"/>
  <c r="DK41" i="1"/>
  <c r="DJ153" i="1"/>
  <c r="DK153" i="1"/>
  <c r="DJ209" i="1"/>
  <c r="DK209" i="1"/>
  <c r="DJ257" i="1"/>
  <c r="DK257" i="1"/>
  <c r="DJ297" i="1"/>
  <c r="DK297" i="1"/>
  <c r="DJ401" i="1"/>
  <c r="DK401" i="1"/>
  <c r="DJ449" i="1"/>
  <c r="DK449" i="1"/>
  <c r="DJ489" i="1"/>
  <c r="DK489" i="1"/>
  <c r="DJ595" i="1"/>
  <c r="DK595" i="1"/>
  <c r="DJ659" i="1"/>
  <c r="DK659" i="1"/>
  <c r="DK18" i="1"/>
  <c r="DJ18" i="1"/>
  <c r="DJ50" i="1"/>
  <c r="DK50" i="1"/>
  <c r="DJ106" i="1"/>
  <c r="DK106" i="1"/>
  <c r="DJ154" i="1"/>
  <c r="DK154" i="1"/>
  <c r="DJ210" i="1"/>
  <c r="DK210" i="1"/>
  <c r="DJ258" i="1"/>
  <c r="DK258" i="1"/>
  <c r="DJ298" i="1"/>
  <c r="DK298" i="1"/>
  <c r="DJ354" i="1"/>
  <c r="DK354" i="1"/>
  <c r="DJ402" i="1"/>
  <c r="DK402" i="1"/>
  <c r="DJ450" i="1"/>
  <c r="DK450" i="1"/>
  <c r="DJ498" i="1"/>
  <c r="DK498" i="1"/>
  <c r="DJ13" i="1"/>
  <c r="DK13" i="1"/>
  <c r="DJ6" i="1"/>
  <c r="DK6" i="1"/>
  <c r="DK14" i="1"/>
  <c r="DJ14" i="1"/>
  <c r="DJ22" i="1"/>
  <c r="DK22" i="1"/>
  <c r="DK30" i="1"/>
  <c r="DJ30" i="1"/>
  <c r="DJ46" i="1"/>
  <c r="DK46" i="1"/>
  <c r="DJ54" i="1"/>
  <c r="DK54" i="1"/>
  <c r="DJ62" i="1"/>
  <c r="DK62" i="1"/>
  <c r="DK70" i="1"/>
  <c r="DJ70" i="1"/>
  <c r="DJ78" i="1"/>
  <c r="DK78" i="1"/>
  <c r="DJ86" i="1"/>
  <c r="DK86" i="1"/>
  <c r="DJ94" i="1"/>
  <c r="DK94" i="1"/>
  <c r="DJ102" i="1"/>
  <c r="DK102" i="1"/>
  <c r="DJ110" i="1"/>
  <c r="DK110" i="1"/>
  <c r="DJ118" i="1"/>
  <c r="DK118" i="1"/>
  <c r="DJ126" i="1"/>
  <c r="DK126" i="1"/>
  <c r="DK142" i="1"/>
  <c r="DJ142" i="1"/>
  <c r="DJ150" i="1"/>
  <c r="DK150" i="1"/>
  <c r="DJ158" i="1"/>
  <c r="DK158" i="1"/>
  <c r="DJ166" i="1"/>
  <c r="DK166" i="1"/>
  <c r="DK174" i="1"/>
  <c r="DJ174" i="1"/>
  <c r="DJ182" i="1"/>
  <c r="DK182" i="1"/>
  <c r="DJ190" i="1"/>
  <c r="DK190" i="1"/>
  <c r="DJ206" i="1"/>
  <c r="DK206" i="1"/>
  <c r="DJ214" i="1"/>
  <c r="DK214" i="1"/>
  <c r="DJ222" i="1"/>
  <c r="DK222" i="1"/>
  <c r="DJ230" i="1"/>
  <c r="DK230" i="1"/>
  <c r="DK238" i="1"/>
  <c r="DJ238" i="1"/>
  <c r="DJ246" i="1"/>
  <c r="DK246" i="1"/>
  <c r="DJ254" i="1"/>
  <c r="DK254" i="1"/>
  <c r="DJ270" i="1"/>
  <c r="DK270" i="1"/>
  <c r="DJ278" i="1"/>
  <c r="DK278" i="1"/>
  <c r="DJ286" i="1"/>
  <c r="DK286" i="1"/>
  <c r="DJ294" i="1"/>
  <c r="DK294" i="1"/>
  <c r="DJ302" i="1"/>
  <c r="DK302" i="1"/>
  <c r="DK310" i="1"/>
  <c r="DJ310" i="1"/>
  <c r="DJ318" i="1"/>
  <c r="DK318" i="1"/>
  <c r="DJ334" i="1"/>
  <c r="DK334" i="1"/>
  <c r="DJ342" i="1"/>
  <c r="DK342" i="1"/>
  <c r="DJ350" i="1"/>
  <c r="DK350" i="1"/>
  <c r="DJ358" i="1"/>
  <c r="DK358" i="1"/>
  <c r="DJ366" i="1"/>
  <c r="DK366" i="1"/>
  <c r="DJ374" i="1"/>
  <c r="DK374" i="1"/>
  <c r="DJ382" i="1"/>
  <c r="DK382" i="1"/>
  <c r="DJ398" i="1"/>
  <c r="DK398" i="1"/>
  <c r="DJ406" i="1"/>
  <c r="DK406" i="1"/>
  <c r="DJ414" i="1"/>
  <c r="DK414" i="1"/>
  <c r="DJ422" i="1"/>
  <c r="DK422" i="1"/>
  <c r="DJ430" i="1"/>
  <c r="DK430" i="1"/>
  <c r="DJ438" i="1"/>
  <c r="DK438" i="1"/>
  <c r="DJ446" i="1"/>
  <c r="DK446" i="1"/>
  <c r="DJ462" i="1"/>
  <c r="DK462" i="1"/>
  <c r="DJ470" i="1"/>
  <c r="DK470" i="1"/>
  <c r="DJ478" i="1"/>
  <c r="DK478" i="1"/>
  <c r="DJ486" i="1"/>
  <c r="DK486" i="1"/>
  <c r="DK494" i="1"/>
  <c r="DJ494" i="1"/>
  <c r="DJ502" i="1"/>
  <c r="DK502" i="1"/>
  <c r="DJ510" i="1"/>
  <c r="DK510" i="1"/>
  <c r="DJ528" i="1"/>
  <c r="DK528" i="1"/>
  <c r="DJ536" i="1"/>
  <c r="DK536" i="1"/>
  <c r="DJ544" i="1"/>
  <c r="DK544" i="1"/>
  <c r="DJ552" i="1"/>
  <c r="DK552" i="1"/>
  <c r="DJ560" i="1"/>
  <c r="DK560" i="1"/>
  <c r="DJ568" i="1"/>
  <c r="DK568" i="1"/>
  <c r="DJ576" i="1"/>
  <c r="DK576" i="1"/>
  <c r="DJ584" i="1"/>
  <c r="DK584" i="1"/>
  <c r="DJ600" i="1"/>
  <c r="DK600" i="1"/>
  <c r="DJ608" i="1"/>
  <c r="DK608" i="1"/>
  <c r="DJ616" i="1"/>
  <c r="DK616" i="1"/>
  <c r="DJ624" i="1"/>
  <c r="DK624" i="1"/>
  <c r="DK632" i="1"/>
  <c r="DJ632" i="1"/>
  <c r="DJ640" i="1"/>
  <c r="DK640" i="1"/>
  <c r="DJ648" i="1"/>
  <c r="DK648" i="1"/>
  <c r="DJ664" i="1"/>
  <c r="DK664" i="1"/>
  <c r="DJ672" i="1"/>
  <c r="DK672" i="1"/>
  <c r="DJ680" i="1"/>
  <c r="DK680" i="1"/>
  <c r="DJ688" i="1"/>
  <c r="DK688" i="1"/>
  <c r="DJ696" i="1"/>
  <c r="DK696" i="1"/>
  <c r="DJ25" i="1"/>
  <c r="DK25" i="1"/>
  <c r="DJ73" i="1"/>
  <c r="DK73" i="1"/>
  <c r="DJ137" i="1"/>
  <c r="DK137" i="1"/>
  <c r="DJ201" i="1"/>
  <c r="DK201" i="1"/>
  <c r="DJ273" i="1"/>
  <c r="DK273" i="1"/>
  <c r="DJ329" i="1"/>
  <c r="DK329" i="1"/>
  <c r="DJ369" i="1"/>
  <c r="DK369" i="1"/>
  <c r="DJ433" i="1"/>
  <c r="DK433" i="1"/>
  <c r="DJ497" i="1"/>
  <c r="DK497" i="1"/>
  <c r="DJ563" i="1"/>
  <c r="DK563" i="1"/>
  <c r="DK635" i="1"/>
  <c r="DJ635" i="1"/>
  <c r="DK518" i="1"/>
  <c r="DJ518" i="1"/>
  <c r="DJ66" i="1"/>
  <c r="DK66" i="1"/>
  <c r="DJ122" i="1"/>
  <c r="DK122" i="1"/>
  <c r="DJ194" i="1"/>
  <c r="DK194" i="1"/>
  <c r="DJ242" i="1"/>
  <c r="DK242" i="1"/>
  <c r="DJ314" i="1"/>
  <c r="DK314" i="1"/>
  <c r="DJ378" i="1"/>
  <c r="DK378" i="1"/>
  <c r="DJ434" i="1"/>
  <c r="DK434" i="1"/>
  <c r="DJ564" i="1"/>
  <c r="DK564" i="1"/>
  <c r="DJ23" i="1"/>
  <c r="DK23" i="1"/>
  <c r="DJ39" i="1"/>
  <c r="DK39" i="1"/>
  <c r="DJ47" i="1"/>
  <c r="DK47" i="1"/>
  <c r="DK55" i="1"/>
  <c r="DJ55" i="1"/>
  <c r="DJ63" i="1"/>
  <c r="DK63" i="1"/>
  <c r="DJ71" i="1"/>
  <c r="DK71" i="1"/>
  <c r="DJ79" i="1"/>
  <c r="DK79" i="1"/>
  <c r="DJ87" i="1"/>
  <c r="DK87" i="1"/>
  <c r="DJ95" i="1"/>
  <c r="DK95" i="1"/>
  <c r="DJ103" i="1"/>
  <c r="DK103" i="1"/>
  <c r="DJ111" i="1"/>
  <c r="DK111" i="1"/>
  <c r="DJ119" i="1"/>
  <c r="DK119" i="1"/>
  <c r="DJ127" i="1"/>
  <c r="DK127" i="1"/>
  <c r="DJ135" i="1"/>
  <c r="DK135" i="1"/>
  <c r="DJ143" i="1"/>
  <c r="DK143" i="1"/>
  <c r="DJ151" i="1"/>
  <c r="DK151" i="1"/>
  <c r="DJ159" i="1"/>
  <c r="DK159" i="1"/>
  <c r="DJ167" i="1"/>
  <c r="DK167" i="1"/>
  <c r="DJ175" i="1"/>
  <c r="DK175" i="1"/>
  <c r="DJ183" i="1"/>
  <c r="DK183" i="1"/>
  <c r="DJ191" i="1"/>
  <c r="DK191" i="1"/>
  <c r="DJ199" i="1"/>
  <c r="DK199" i="1"/>
  <c r="DJ207" i="1"/>
  <c r="DK207" i="1"/>
  <c r="DJ215" i="1"/>
  <c r="DK215" i="1"/>
  <c r="DJ223" i="1"/>
  <c r="DK223" i="1"/>
  <c r="DJ231" i="1"/>
  <c r="DK231" i="1"/>
  <c r="DJ239" i="1"/>
  <c r="DK239" i="1"/>
  <c r="DJ247" i="1"/>
  <c r="DK247" i="1"/>
  <c r="DJ255" i="1"/>
  <c r="DK255" i="1"/>
  <c r="DK263" i="1"/>
  <c r="DJ263" i="1"/>
  <c r="DJ271" i="1"/>
  <c r="DK271" i="1"/>
  <c r="DJ279" i="1"/>
  <c r="DK279" i="1"/>
  <c r="DK287" i="1"/>
  <c r="DJ287" i="1"/>
  <c r="DK295" i="1"/>
  <c r="DJ295" i="1"/>
  <c r="DJ303" i="1"/>
  <c r="DK303" i="1"/>
  <c r="DK311" i="1"/>
  <c r="DJ311" i="1"/>
  <c r="DJ319" i="1"/>
  <c r="DK319" i="1"/>
  <c r="DJ327" i="1"/>
  <c r="DK327" i="1"/>
  <c r="DJ335" i="1"/>
  <c r="DK335" i="1"/>
  <c r="DK343" i="1"/>
  <c r="DJ343" i="1"/>
  <c r="DK351" i="1"/>
  <c r="DJ351" i="1"/>
  <c r="DK359" i="1"/>
  <c r="DJ359" i="1"/>
  <c r="DJ367" i="1"/>
  <c r="DK367" i="1"/>
  <c r="DK375" i="1"/>
  <c r="DJ375" i="1"/>
  <c r="DK383" i="1"/>
  <c r="DJ383" i="1"/>
  <c r="DJ391" i="1"/>
  <c r="DK391" i="1"/>
  <c r="DJ399" i="1"/>
  <c r="DK399" i="1"/>
  <c r="DJ407" i="1"/>
  <c r="DK407" i="1"/>
  <c r="DJ415" i="1"/>
  <c r="DK415" i="1"/>
  <c r="DJ423" i="1"/>
  <c r="DK423" i="1"/>
  <c r="DJ431" i="1"/>
  <c r="DK431" i="1"/>
  <c r="DJ439" i="1"/>
  <c r="DK439" i="1"/>
  <c r="DJ447" i="1"/>
  <c r="DK447" i="1"/>
  <c r="DJ455" i="1"/>
  <c r="DK455" i="1"/>
  <c r="DJ463" i="1"/>
  <c r="DK463" i="1"/>
  <c r="DJ471" i="1"/>
  <c r="DK471" i="1"/>
  <c r="DJ479" i="1"/>
  <c r="DK479" i="1"/>
  <c r="DJ487" i="1"/>
  <c r="DK487" i="1"/>
  <c r="DJ495" i="1"/>
  <c r="DK495" i="1"/>
  <c r="DJ503" i="1"/>
  <c r="DK503" i="1"/>
  <c r="DK511" i="1"/>
  <c r="DJ511" i="1"/>
  <c r="DJ521" i="1"/>
  <c r="DK521" i="1"/>
  <c r="DJ529" i="1"/>
  <c r="DK529" i="1"/>
  <c r="DK537" i="1"/>
  <c r="DJ537" i="1"/>
  <c r="DJ545" i="1"/>
  <c r="DK545" i="1"/>
  <c r="DK561" i="1"/>
  <c r="DJ561" i="1"/>
  <c r="DJ569" i="1"/>
  <c r="DK569" i="1"/>
  <c r="DJ577" i="1"/>
  <c r="DK577" i="1"/>
  <c r="DK585" i="1"/>
  <c r="DJ585" i="1"/>
  <c r="DJ593" i="1"/>
  <c r="DK593" i="1"/>
  <c r="DJ601" i="1"/>
  <c r="DK601" i="1"/>
  <c r="DK609" i="1"/>
  <c r="DJ609" i="1"/>
  <c r="DJ617" i="1"/>
  <c r="DK617" i="1"/>
  <c r="DJ625" i="1"/>
  <c r="DK625" i="1"/>
  <c r="DJ633" i="1"/>
  <c r="DK633" i="1"/>
  <c r="DJ641" i="1"/>
  <c r="DK641" i="1"/>
  <c r="DJ649" i="1"/>
  <c r="DK649" i="1"/>
  <c r="DJ657" i="1"/>
  <c r="DK657" i="1"/>
  <c r="DJ673" i="1"/>
  <c r="DK673" i="1"/>
  <c r="DJ681" i="1"/>
  <c r="DK681" i="1"/>
  <c r="DK689" i="1"/>
  <c r="DJ689" i="1"/>
  <c r="DJ697" i="1"/>
  <c r="DK697" i="1"/>
  <c r="DJ65" i="1"/>
  <c r="DK65" i="1"/>
  <c r="DJ121" i="1"/>
  <c r="DK121" i="1"/>
  <c r="DK169" i="1"/>
  <c r="DJ169" i="1"/>
  <c r="DJ233" i="1"/>
  <c r="DK233" i="1"/>
  <c r="DJ345" i="1"/>
  <c r="DK345" i="1"/>
  <c r="DJ409" i="1"/>
  <c r="DK409" i="1"/>
  <c r="DJ465" i="1"/>
  <c r="DK465" i="1"/>
  <c r="DJ513" i="1"/>
  <c r="DK513" i="1"/>
  <c r="DJ571" i="1"/>
  <c r="DK571" i="1"/>
  <c r="DK667" i="1"/>
  <c r="DJ667" i="1"/>
  <c r="DJ26" i="1"/>
  <c r="DK26" i="1"/>
  <c r="DK90" i="1"/>
  <c r="DJ90" i="1"/>
  <c r="DJ186" i="1"/>
  <c r="DK186" i="1"/>
  <c r="DJ226" i="1"/>
  <c r="DK226" i="1"/>
  <c r="DJ282" i="1"/>
  <c r="DK282" i="1"/>
  <c r="DJ322" i="1"/>
  <c r="DK322" i="1"/>
  <c r="DK362" i="1"/>
  <c r="DJ362" i="1"/>
  <c r="DJ410" i="1"/>
  <c r="DK410" i="1"/>
  <c r="DJ490" i="1"/>
  <c r="DK490" i="1"/>
  <c r="DJ514" i="1"/>
  <c r="DK514" i="1"/>
  <c r="DK556" i="1"/>
  <c r="DJ556" i="1"/>
  <c r="DJ7" i="1"/>
  <c r="DK7" i="1"/>
  <c r="DJ15" i="1"/>
  <c r="DK15" i="1"/>
  <c r="DJ31" i="1"/>
  <c r="DK31" i="1"/>
  <c r="DK8" i="1"/>
  <c r="DJ8" i="1"/>
  <c r="DJ16" i="1"/>
  <c r="DK16" i="1"/>
  <c r="DJ32" i="1"/>
  <c r="DK32" i="1"/>
  <c r="DJ40" i="1"/>
  <c r="DK40" i="1"/>
  <c r="DJ48" i="1"/>
  <c r="DK48" i="1"/>
  <c r="DK56" i="1"/>
  <c r="DJ56" i="1"/>
  <c r="DJ64" i="1"/>
  <c r="DK64" i="1"/>
  <c r="DJ72" i="1"/>
  <c r="DK72" i="1"/>
  <c r="DJ80" i="1"/>
  <c r="DK80" i="1"/>
  <c r="DJ96" i="1"/>
  <c r="DK96" i="1"/>
  <c r="DK104" i="1"/>
  <c r="DJ104" i="1"/>
  <c r="DJ112" i="1"/>
  <c r="DK112" i="1"/>
  <c r="DK120" i="1"/>
  <c r="DJ120" i="1"/>
  <c r="DJ128" i="1"/>
  <c r="DK128" i="1"/>
  <c r="DJ136" i="1"/>
  <c r="DK136" i="1"/>
  <c r="DJ144" i="1"/>
  <c r="DK144" i="1"/>
  <c r="DJ160" i="1"/>
  <c r="DK160" i="1"/>
  <c r="DJ168" i="1"/>
  <c r="DK168" i="1"/>
  <c r="DJ176" i="1"/>
  <c r="DK176" i="1"/>
  <c r="DJ184" i="1"/>
  <c r="DK184" i="1"/>
  <c r="DJ192" i="1"/>
  <c r="DK192" i="1"/>
  <c r="DJ200" i="1"/>
  <c r="DK200" i="1"/>
  <c r="DJ208" i="1"/>
  <c r="DK208" i="1"/>
  <c r="DK224" i="1"/>
  <c r="DJ224" i="1"/>
  <c r="DJ232" i="1"/>
  <c r="DK232" i="1"/>
  <c r="DJ240" i="1"/>
  <c r="DK240" i="1"/>
  <c r="DJ248" i="1"/>
  <c r="DK248" i="1"/>
  <c r="DJ256" i="1"/>
  <c r="DK256" i="1"/>
  <c r="DK264" i="1"/>
  <c r="DJ264" i="1"/>
  <c r="DJ272" i="1"/>
  <c r="DK272" i="1"/>
  <c r="DJ288" i="1"/>
  <c r="DK288" i="1"/>
  <c r="DJ296" i="1"/>
  <c r="DK296" i="1"/>
  <c r="DJ304" i="1"/>
  <c r="DK304" i="1"/>
  <c r="DJ312" i="1"/>
  <c r="DK312" i="1"/>
  <c r="DK320" i="1"/>
  <c r="DJ320" i="1"/>
  <c r="DJ328" i="1"/>
  <c r="DK328" i="1"/>
  <c r="DK336" i="1"/>
  <c r="DJ336" i="1"/>
  <c r="DK352" i="1"/>
  <c r="DJ352" i="1"/>
  <c r="DK360" i="1"/>
  <c r="DJ360" i="1"/>
  <c r="DJ368" i="1"/>
  <c r="DK368" i="1"/>
  <c r="DJ376" i="1"/>
  <c r="DK376" i="1"/>
  <c r="DJ384" i="1"/>
  <c r="DK384" i="1"/>
  <c r="DJ392" i="1"/>
  <c r="DK392" i="1"/>
  <c r="DJ400" i="1"/>
  <c r="DK400" i="1"/>
  <c r="DJ416" i="1"/>
  <c r="DK416" i="1"/>
  <c r="DJ424" i="1"/>
  <c r="DK424" i="1"/>
  <c r="DK432" i="1"/>
  <c r="DJ432" i="1"/>
  <c r="DK440" i="1"/>
  <c r="DJ440" i="1"/>
  <c r="DJ448" i="1"/>
  <c r="DK448" i="1"/>
  <c r="DJ456" i="1"/>
  <c r="DK456" i="1"/>
  <c r="DJ464" i="1"/>
  <c r="DK464" i="1"/>
  <c r="DJ480" i="1"/>
  <c r="DK480" i="1"/>
  <c r="DJ488" i="1"/>
  <c r="DK488" i="1"/>
  <c r="DJ496" i="1"/>
  <c r="DK496" i="1"/>
  <c r="DJ504" i="1"/>
  <c r="DK504" i="1"/>
  <c r="DJ512" i="1"/>
  <c r="DK512" i="1"/>
  <c r="DJ522" i="1"/>
  <c r="DK522" i="1"/>
  <c r="DJ530" i="1"/>
  <c r="DK530" i="1"/>
  <c r="DJ546" i="1"/>
  <c r="DK546" i="1"/>
  <c r="DJ554" i="1"/>
  <c r="DK554" i="1"/>
  <c r="DJ562" i="1"/>
  <c r="DK562" i="1"/>
  <c r="DJ570" i="1"/>
  <c r="DK570" i="1"/>
  <c r="DJ578" i="1"/>
  <c r="DK578" i="1"/>
  <c r="DJ586" i="1"/>
  <c r="DK586" i="1"/>
  <c r="DJ594" i="1"/>
  <c r="DK594" i="1"/>
  <c r="DJ610" i="1"/>
  <c r="DK610" i="1"/>
  <c r="DJ618" i="1"/>
  <c r="DK618" i="1"/>
  <c r="DJ626" i="1"/>
  <c r="DK626" i="1"/>
  <c r="DJ634" i="1"/>
  <c r="DK634" i="1"/>
  <c r="DJ642" i="1"/>
  <c r="DK642" i="1"/>
  <c r="DJ650" i="1"/>
  <c r="DK650" i="1"/>
  <c r="DJ658" i="1"/>
  <c r="DK658" i="1"/>
  <c r="DJ674" i="1"/>
  <c r="DK674" i="1"/>
  <c r="DJ682" i="1"/>
  <c r="DK682" i="1"/>
  <c r="DJ690" i="1"/>
  <c r="DK690" i="1"/>
  <c r="CE457" i="1"/>
  <c r="AZ457" i="1"/>
  <c r="CF457" i="1"/>
  <c r="BA457" i="1"/>
  <c r="CE465" i="1"/>
  <c r="CF465" i="1"/>
  <c r="AZ465" i="1"/>
  <c r="BA465" i="1"/>
  <c r="CE505" i="1"/>
  <c r="AZ505" i="1"/>
  <c r="BA505" i="1"/>
  <c r="CF505" i="1"/>
  <c r="CF513" i="1"/>
  <c r="CE513" i="1"/>
  <c r="AZ513" i="1"/>
  <c r="BA513" i="1"/>
  <c r="CE523" i="1"/>
  <c r="CF523" i="1"/>
  <c r="BA523" i="1"/>
  <c r="AZ523" i="1"/>
  <c r="CE531" i="1"/>
  <c r="AZ531" i="1"/>
  <c r="CF531" i="1"/>
  <c r="BA531" i="1"/>
  <c r="CE539" i="1"/>
  <c r="AZ539" i="1"/>
  <c r="CF539" i="1"/>
  <c r="BA539" i="1"/>
  <c r="CE555" i="1"/>
  <c r="CF555" i="1"/>
  <c r="AZ555" i="1"/>
  <c r="BA555" i="1"/>
  <c r="CE563" i="1"/>
  <c r="AZ563" i="1"/>
  <c r="CF563" i="1"/>
  <c r="BA563" i="1"/>
  <c r="CE571" i="1"/>
  <c r="CF571" i="1"/>
  <c r="AZ571" i="1"/>
  <c r="BA571" i="1"/>
  <c r="CE579" i="1"/>
  <c r="CF579" i="1"/>
  <c r="AZ579" i="1"/>
  <c r="BA579" i="1"/>
  <c r="AZ587" i="1"/>
  <c r="CF587" i="1"/>
  <c r="CE587" i="1"/>
  <c r="BA587" i="1"/>
  <c r="CE595" i="1"/>
  <c r="AZ595" i="1"/>
  <c r="BA595" i="1"/>
  <c r="CF595" i="1"/>
  <c r="CE603" i="1"/>
  <c r="CF603" i="1"/>
  <c r="AZ603" i="1"/>
  <c r="BA603" i="1"/>
  <c r="CE619" i="1"/>
  <c r="CF619" i="1"/>
  <c r="AZ619" i="1"/>
  <c r="BA619" i="1"/>
  <c r="CE627" i="1"/>
  <c r="CF627" i="1"/>
  <c r="AZ627" i="1"/>
  <c r="BA627" i="1"/>
  <c r="AZ635" i="1"/>
  <c r="BA635" i="1"/>
  <c r="CE635" i="1"/>
  <c r="CF635" i="1"/>
  <c r="AZ651" i="1"/>
  <c r="CE651" i="1"/>
  <c r="BA651" i="1"/>
  <c r="CF651" i="1"/>
  <c r="CE659" i="1"/>
  <c r="CF659" i="1"/>
  <c r="AZ659" i="1"/>
  <c r="BA659" i="1"/>
  <c r="AZ667" i="1"/>
  <c r="CE667" i="1"/>
  <c r="BA667" i="1"/>
  <c r="CF667" i="1"/>
  <c r="AZ683" i="1"/>
  <c r="CE683" i="1"/>
  <c r="BA683" i="1"/>
  <c r="CF683" i="1"/>
  <c r="AZ691" i="1"/>
  <c r="CF691" i="1"/>
  <c r="CE691" i="1"/>
  <c r="BA691" i="1"/>
  <c r="CE518" i="1"/>
  <c r="AZ518" i="1"/>
  <c r="BA518" i="1"/>
  <c r="CF518" i="1"/>
  <c r="AZ10" i="1"/>
  <c r="BA10" i="1"/>
  <c r="CE10" i="1"/>
  <c r="CF10" i="1"/>
  <c r="AZ18" i="1"/>
  <c r="BA18" i="1"/>
  <c r="CE18" i="1"/>
  <c r="CF18" i="1"/>
  <c r="CE26" i="1"/>
  <c r="AZ26" i="1"/>
  <c r="BA26" i="1"/>
  <c r="CF26" i="1"/>
  <c r="AZ34" i="1"/>
  <c r="CE34" i="1"/>
  <c r="CF34" i="1"/>
  <c r="BA34" i="1"/>
  <c r="AZ50" i="1"/>
  <c r="CE50" i="1"/>
  <c r="BA50" i="1"/>
  <c r="CF50" i="1"/>
  <c r="CE58" i="1"/>
  <c r="AZ58" i="1"/>
  <c r="CF58" i="1"/>
  <c r="BA58" i="1"/>
  <c r="AZ66" i="1"/>
  <c r="CF66" i="1"/>
  <c r="CE66" i="1"/>
  <c r="BA66" i="1"/>
  <c r="AZ74" i="1"/>
  <c r="CE74" i="1"/>
  <c r="BA74" i="1"/>
  <c r="CF74" i="1"/>
  <c r="CE82" i="1"/>
  <c r="AZ82" i="1"/>
  <c r="CF82" i="1"/>
  <c r="BA82" i="1"/>
  <c r="AZ90" i="1"/>
  <c r="CE90" i="1"/>
  <c r="BA90" i="1"/>
  <c r="CF90" i="1"/>
  <c r="CE98" i="1"/>
  <c r="AZ98" i="1"/>
  <c r="CF98" i="1"/>
  <c r="BA98" i="1"/>
  <c r="CE106" i="1"/>
  <c r="BA106" i="1"/>
  <c r="AZ106" i="1"/>
  <c r="CF106" i="1"/>
  <c r="CF114" i="1"/>
  <c r="CE114" i="1"/>
  <c r="AZ114" i="1"/>
  <c r="BA114" i="1"/>
  <c r="CE122" i="1"/>
  <c r="AZ122" i="1"/>
  <c r="BA122" i="1"/>
  <c r="CF122" i="1"/>
  <c r="AZ130" i="1"/>
  <c r="BA130" i="1"/>
  <c r="CE130" i="1"/>
  <c r="CF130" i="1"/>
  <c r="AZ146" i="1"/>
  <c r="CE146" i="1"/>
  <c r="BA146" i="1"/>
  <c r="CF146" i="1"/>
  <c r="CE154" i="1"/>
  <c r="AZ154" i="1"/>
  <c r="CF154" i="1"/>
  <c r="BA154" i="1"/>
  <c r="AZ162" i="1"/>
  <c r="CF162" i="1"/>
  <c r="CE162" i="1"/>
  <c r="BA162" i="1"/>
  <c r="AZ170" i="1"/>
  <c r="CE170" i="1"/>
  <c r="BA170" i="1"/>
  <c r="CF170" i="1"/>
  <c r="CE178" i="1"/>
  <c r="AZ178" i="1"/>
  <c r="BA178" i="1"/>
  <c r="CF178" i="1"/>
  <c r="CE186" i="1"/>
  <c r="AZ186" i="1"/>
  <c r="BA186" i="1"/>
  <c r="CF186" i="1"/>
  <c r="AZ194" i="1"/>
  <c r="CE194" i="1"/>
  <c r="BA194" i="1"/>
  <c r="CF194" i="1"/>
  <c r="AZ210" i="1"/>
  <c r="BA210" i="1"/>
  <c r="CE210" i="1"/>
  <c r="CF210" i="1"/>
  <c r="CE218" i="1"/>
  <c r="AZ218" i="1"/>
  <c r="CF218" i="1"/>
  <c r="BA218" i="1"/>
  <c r="CE226" i="1"/>
  <c r="AZ226" i="1"/>
  <c r="BA226" i="1"/>
  <c r="CF226" i="1"/>
  <c r="BA234" i="1"/>
  <c r="AZ234" i="1"/>
  <c r="CF234" i="1"/>
  <c r="CE234" i="1"/>
  <c r="CE242" i="1"/>
  <c r="CF242" i="1"/>
  <c r="AZ242" i="1"/>
  <c r="BA242" i="1"/>
  <c r="CE250" i="1"/>
  <c r="AZ250" i="1"/>
  <c r="CF250" i="1"/>
  <c r="BA250" i="1"/>
  <c r="CE258" i="1"/>
  <c r="CF258" i="1"/>
  <c r="AZ258" i="1"/>
  <c r="BA258" i="1"/>
  <c r="CE274" i="1"/>
  <c r="AZ274" i="1"/>
  <c r="CF274" i="1"/>
  <c r="BA274" i="1"/>
  <c r="CE282" i="1"/>
  <c r="CF282" i="1"/>
  <c r="AZ282" i="1"/>
  <c r="BA282" i="1"/>
  <c r="CE290" i="1"/>
  <c r="CF290" i="1"/>
  <c r="AZ290" i="1"/>
  <c r="BA290" i="1"/>
  <c r="AZ298" i="1"/>
  <c r="CF298" i="1"/>
  <c r="CE298" i="1"/>
  <c r="BA298" i="1"/>
  <c r="CE306" i="1"/>
  <c r="AZ306" i="1"/>
  <c r="BA306" i="1"/>
  <c r="CF306" i="1"/>
  <c r="CE314" i="1"/>
  <c r="CF314" i="1"/>
  <c r="AZ314" i="1"/>
  <c r="BA314" i="1"/>
  <c r="BA322" i="1"/>
  <c r="AZ322" i="1"/>
  <c r="CE322" i="1"/>
  <c r="CF322" i="1"/>
  <c r="BA330" i="1"/>
  <c r="CE338" i="1"/>
  <c r="CF338" i="1"/>
  <c r="AZ338" i="1"/>
  <c r="BA338" i="1"/>
  <c r="CE346" i="1"/>
  <c r="AZ346" i="1"/>
  <c r="BA346" i="1"/>
  <c r="CF346" i="1"/>
  <c r="CE354" i="1"/>
  <c r="AZ354" i="1"/>
  <c r="CF354" i="1"/>
  <c r="BA354" i="1"/>
  <c r="AZ362" i="1"/>
  <c r="CE362" i="1"/>
  <c r="CF362" i="1"/>
  <c r="BA362" i="1"/>
  <c r="AZ370" i="1"/>
  <c r="BA370" i="1"/>
  <c r="CE370" i="1"/>
  <c r="CF370" i="1"/>
  <c r="CE378" i="1"/>
  <c r="AZ378" i="1"/>
  <c r="BA378" i="1"/>
  <c r="CF378" i="1"/>
  <c r="CE386" i="1"/>
  <c r="AZ386" i="1"/>
  <c r="BA386" i="1"/>
  <c r="CF386" i="1"/>
  <c r="CE402" i="1"/>
  <c r="CF402" i="1"/>
  <c r="AZ402" i="1"/>
  <c r="BA402" i="1"/>
  <c r="CE410" i="1"/>
  <c r="CF410" i="1"/>
  <c r="AZ410" i="1"/>
  <c r="BA410" i="1"/>
  <c r="AZ418" i="1"/>
  <c r="CE418" i="1"/>
  <c r="BA418" i="1"/>
  <c r="CF418" i="1"/>
  <c r="CE426" i="1"/>
  <c r="AZ426" i="1"/>
  <c r="BA426" i="1"/>
  <c r="CF426" i="1"/>
  <c r="CF434" i="1"/>
  <c r="AZ434" i="1"/>
  <c r="CE434" i="1"/>
  <c r="BA434" i="1"/>
  <c r="AZ442" i="1"/>
  <c r="CE442" i="1"/>
  <c r="BA442" i="1"/>
  <c r="CF442" i="1"/>
  <c r="CE450" i="1"/>
  <c r="BA450" i="1"/>
  <c r="CF450" i="1"/>
  <c r="AZ450" i="1"/>
  <c r="CE466" i="1"/>
  <c r="AZ466" i="1"/>
  <c r="BA466" i="1"/>
  <c r="CF466" i="1"/>
  <c r="CE474" i="1"/>
  <c r="CF474" i="1"/>
  <c r="AZ474" i="1"/>
  <c r="BA474" i="1"/>
  <c r="CE482" i="1"/>
  <c r="CF482" i="1"/>
  <c r="AZ482" i="1"/>
  <c r="BA482" i="1"/>
  <c r="CF490" i="1"/>
  <c r="CE490" i="1"/>
  <c r="AZ490" i="1"/>
  <c r="BA490" i="1"/>
  <c r="AZ498" i="1"/>
  <c r="CE498" i="1"/>
  <c r="BA498" i="1"/>
  <c r="CF498" i="1"/>
  <c r="CE506" i="1"/>
  <c r="AZ506" i="1"/>
  <c r="CF506" i="1"/>
  <c r="BA506" i="1"/>
  <c r="CE514" i="1"/>
  <c r="CF514" i="1"/>
  <c r="AZ514" i="1"/>
  <c r="BA514" i="1"/>
  <c r="CE532" i="1"/>
  <c r="CF532" i="1"/>
  <c r="AZ532" i="1"/>
  <c r="BA532" i="1"/>
  <c r="CE540" i="1"/>
  <c r="CF540" i="1"/>
  <c r="AZ540" i="1"/>
  <c r="BA540" i="1"/>
  <c r="AZ548" i="1"/>
  <c r="CE548" i="1"/>
  <c r="BA548" i="1"/>
  <c r="CF548" i="1"/>
  <c r="CE556" i="1"/>
  <c r="AZ556" i="1"/>
  <c r="BA556" i="1"/>
  <c r="CF556" i="1"/>
  <c r="CE564" i="1"/>
  <c r="AZ564" i="1"/>
  <c r="CF564" i="1"/>
  <c r="BA564" i="1"/>
  <c r="CE572" i="1"/>
  <c r="AZ572" i="1"/>
  <c r="BA572" i="1"/>
  <c r="CF572" i="1"/>
  <c r="CE580" i="1"/>
  <c r="BA580" i="1"/>
  <c r="AZ580" i="1"/>
  <c r="CF580" i="1"/>
  <c r="AZ596" i="1"/>
  <c r="CE596" i="1"/>
  <c r="BA596" i="1"/>
  <c r="CF596" i="1"/>
  <c r="AZ604" i="1"/>
  <c r="CE604" i="1"/>
  <c r="CF604" i="1"/>
  <c r="BA604" i="1"/>
  <c r="AZ612" i="1"/>
  <c r="CE612" i="1"/>
  <c r="CF612" i="1"/>
  <c r="BA612" i="1"/>
  <c r="AZ620" i="1"/>
  <c r="BA620" i="1"/>
  <c r="CE620" i="1"/>
  <c r="CF620" i="1"/>
  <c r="CE628" i="1"/>
  <c r="CF628" i="1"/>
  <c r="AZ628" i="1"/>
  <c r="BA628" i="1"/>
  <c r="AZ636" i="1"/>
  <c r="CE636" i="1"/>
  <c r="BA636" i="1"/>
  <c r="CF636" i="1"/>
  <c r="AZ644" i="1"/>
  <c r="BA644" i="1"/>
  <c r="CE644" i="1"/>
  <c r="CF644" i="1"/>
  <c r="AZ660" i="1"/>
  <c r="BA660" i="1"/>
  <c r="CE660" i="1"/>
  <c r="CF660" i="1"/>
  <c r="AZ668" i="1"/>
  <c r="CE668" i="1"/>
  <c r="BA668" i="1"/>
  <c r="CF668" i="1"/>
  <c r="AZ676" i="1"/>
  <c r="BA676" i="1"/>
  <c r="CE676" i="1"/>
  <c r="CF676" i="1"/>
  <c r="AZ684" i="1"/>
  <c r="BA684" i="1"/>
  <c r="CF684" i="1"/>
  <c r="CE684" i="1"/>
  <c r="AZ692" i="1"/>
  <c r="BA692" i="1"/>
  <c r="CE692" i="1"/>
  <c r="CF692" i="1"/>
  <c r="CE32" i="1"/>
  <c r="CF32" i="1"/>
  <c r="BA32" i="1"/>
  <c r="AZ32" i="1"/>
  <c r="AZ643" i="1"/>
  <c r="BA643" i="1"/>
  <c r="CE643" i="1"/>
  <c r="CF643" i="1"/>
  <c r="CE11" i="1"/>
  <c r="AZ11" i="1"/>
  <c r="BA11" i="1"/>
  <c r="CF11" i="1"/>
  <c r="AZ19" i="1"/>
  <c r="BA19" i="1"/>
  <c r="CE19" i="1"/>
  <c r="CF19" i="1"/>
  <c r="AZ35" i="1"/>
  <c r="CE35" i="1"/>
  <c r="BA35" i="1"/>
  <c r="CF35" i="1"/>
  <c r="AZ43" i="1"/>
  <c r="CE43" i="1"/>
  <c r="BA43" i="1"/>
  <c r="CF43" i="1"/>
  <c r="AZ51" i="1"/>
  <c r="CE51" i="1"/>
  <c r="BA51" i="1"/>
  <c r="CF51" i="1"/>
  <c r="CE59" i="1"/>
  <c r="AZ59" i="1"/>
  <c r="BA59" i="1"/>
  <c r="CF59" i="1"/>
  <c r="AZ67" i="1"/>
  <c r="CE67" i="1"/>
  <c r="BA67" i="1"/>
  <c r="CF67" i="1"/>
  <c r="AZ75" i="1"/>
  <c r="CE75" i="1"/>
  <c r="BA75" i="1"/>
  <c r="CF75" i="1"/>
  <c r="AZ83" i="1"/>
  <c r="BA83" i="1"/>
  <c r="CE83" i="1"/>
  <c r="CF83" i="1"/>
  <c r="AZ99" i="1"/>
  <c r="CE99" i="1"/>
  <c r="CF99" i="1"/>
  <c r="BA99" i="1"/>
  <c r="AZ107" i="1"/>
  <c r="CE107" i="1"/>
  <c r="CF107" i="1"/>
  <c r="BA107" i="1"/>
  <c r="AZ115" i="1"/>
  <c r="CE115" i="1"/>
  <c r="BA115" i="1"/>
  <c r="CF115" i="1"/>
  <c r="CE123" i="1"/>
  <c r="AZ123" i="1"/>
  <c r="CF123" i="1"/>
  <c r="BA123" i="1"/>
  <c r="CF131" i="1"/>
  <c r="CE131" i="1"/>
  <c r="AZ131" i="1"/>
  <c r="BA131" i="1"/>
  <c r="AZ139" i="1"/>
  <c r="CE139" i="1"/>
  <c r="CF139" i="1"/>
  <c r="BA139" i="1"/>
  <c r="AZ147" i="1"/>
  <c r="CE147" i="1"/>
  <c r="BA147" i="1"/>
  <c r="CF147" i="1"/>
  <c r="AZ163" i="1"/>
  <c r="CE163" i="1"/>
  <c r="CF163" i="1"/>
  <c r="BA163" i="1"/>
  <c r="AZ171" i="1"/>
  <c r="BA171" i="1"/>
  <c r="CE171" i="1"/>
  <c r="CF171" i="1"/>
  <c r="AZ179" i="1"/>
  <c r="CE179" i="1"/>
  <c r="CF179" i="1"/>
  <c r="BA179" i="1"/>
  <c r="CF187" i="1"/>
  <c r="CE187" i="1"/>
  <c r="AZ187" i="1"/>
  <c r="BA187" i="1"/>
  <c r="AZ195" i="1"/>
  <c r="BA195" i="1"/>
  <c r="CE195" i="1"/>
  <c r="CF195" i="1"/>
  <c r="AZ203" i="1"/>
  <c r="CE203" i="1"/>
  <c r="CF203" i="1"/>
  <c r="BA203" i="1"/>
  <c r="CE211" i="1"/>
  <c r="AZ211" i="1"/>
  <c r="CF211" i="1"/>
  <c r="BA211" i="1"/>
  <c r="CE227" i="1"/>
  <c r="AZ227" i="1"/>
  <c r="CF227" i="1"/>
  <c r="BA227" i="1"/>
  <c r="CE235" i="1"/>
  <c r="AZ235" i="1"/>
  <c r="CF235" i="1"/>
  <c r="BA235" i="1"/>
  <c r="CE243" i="1"/>
  <c r="CF243" i="1"/>
  <c r="AZ243" i="1"/>
  <c r="BA243" i="1"/>
  <c r="CE251" i="1"/>
  <c r="AZ251" i="1"/>
  <c r="CF251" i="1"/>
  <c r="BA251" i="1"/>
  <c r="CE259" i="1"/>
  <c r="AZ259" i="1"/>
  <c r="CF259" i="1"/>
  <c r="BA259" i="1"/>
  <c r="CE267" i="1"/>
  <c r="AZ267" i="1"/>
  <c r="CF267" i="1"/>
  <c r="BA267" i="1"/>
  <c r="CE275" i="1"/>
  <c r="CF275" i="1"/>
  <c r="AZ275" i="1"/>
  <c r="BA275" i="1"/>
  <c r="CE291" i="1"/>
  <c r="CF291" i="1"/>
  <c r="AZ291" i="1"/>
  <c r="BA291" i="1"/>
  <c r="CE299" i="1"/>
  <c r="AZ299" i="1"/>
  <c r="BA299" i="1"/>
  <c r="CF299" i="1"/>
  <c r="CE307" i="1"/>
  <c r="AZ307" i="1"/>
  <c r="CF307" i="1"/>
  <c r="BA307" i="1"/>
  <c r="CE315" i="1"/>
  <c r="AZ315" i="1"/>
  <c r="BA315" i="1"/>
  <c r="CF315" i="1"/>
  <c r="CE323" i="1"/>
  <c r="AZ323" i="1"/>
  <c r="CF323" i="1"/>
  <c r="BA323" i="1"/>
  <c r="CE331" i="1"/>
  <c r="AZ331" i="1"/>
  <c r="BA331" i="1"/>
  <c r="CF331" i="1"/>
  <c r="CE339" i="1"/>
  <c r="CF339" i="1"/>
  <c r="AZ339" i="1"/>
  <c r="BA339" i="1"/>
  <c r="CE355" i="1"/>
  <c r="AZ355" i="1"/>
  <c r="CF355" i="1"/>
  <c r="BA355" i="1"/>
  <c r="CE363" i="1"/>
  <c r="CF363" i="1"/>
  <c r="BA363" i="1"/>
  <c r="AZ363" i="1"/>
  <c r="CE371" i="1"/>
  <c r="CF371" i="1"/>
  <c r="BA371" i="1"/>
  <c r="AZ371" i="1"/>
  <c r="CE379" i="1"/>
  <c r="AZ379" i="1"/>
  <c r="CF379" i="1"/>
  <c r="BA379" i="1"/>
  <c r="CE387" i="1"/>
  <c r="CF387" i="1"/>
  <c r="AZ387" i="1"/>
  <c r="BA387" i="1"/>
  <c r="CE395" i="1"/>
  <c r="AZ395" i="1"/>
  <c r="CF395" i="1"/>
  <c r="BA395" i="1"/>
  <c r="AZ403" i="1"/>
  <c r="CE403" i="1"/>
  <c r="BA403" i="1"/>
  <c r="CF403" i="1"/>
  <c r="CE419" i="1"/>
  <c r="AZ419" i="1"/>
  <c r="BA419" i="1"/>
  <c r="CF419" i="1"/>
  <c r="CE427" i="1"/>
  <c r="AZ427" i="1"/>
  <c r="CF427" i="1"/>
  <c r="BA427" i="1"/>
  <c r="CE435" i="1"/>
  <c r="CF435" i="1"/>
  <c r="AZ435" i="1"/>
  <c r="BA435" i="1"/>
  <c r="CE443" i="1"/>
  <c r="AZ443" i="1"/>
  <c r="BA443" i="1"/>
  <c r="CF443" i="1"/>
  <c r="CE451" i="1"/>
  <c r="AZ451" i="1"/>
  <c r="CF451" i="1"/>
  <c r="BA451" i="1"/>
  <c r="CE459" i="1"/>
  <c r="BA459" i="1"/>
  <c r="CF459" i="1"/>
  <c r="AZ459" i="1"/>
  <c r="CE467" i="1"/>
  <c r="CF467" i="1"/>
  <c r="AZ467" i="1"/>
  <c r="BA467" i="1"/>
  <c r="CE483" i="1"/>
  <c r="CF483" i="1"/>
  <c r="AZ483" i="1"/>
  <c r="BA483" i="1"/>
  <c r="CE491" i="1"/>
  <c r="AZ491" i="1"/>
  <c r="CF491" i="1"/>
  <c r="BA491" i="1"/>
  <c r="AZ499" i="1"/>
  <c r="CE499" i="1"/>
  <c r="CF499" i="1"/>
  <c r="BA499" i="1"/>
  <c r="CE507" i="1"/>
  <c r="CF507" i="1"/>
  <c r="BA507" i="1"/>
  <c r="AZ507" i="1"/>
  <c r="CE515" i="1"/>
  <c r="AZ515" i="1"/>
  <c r="BA515" i="1"/>
  <c r="CF515" i="1"/>
  <c r="CE525" i="1"/>
  <c r="CF525" i="1"/>
  <c r="AZ525" i="1"/>
  <c r="BA525" i="1"/>
  <c r="CE533" i="1"/>
  <c r="AZ533" i="1"/>
  <c r="CF533" i="1"/>
  <c r="BA533" i="1"/>
  <c r="CE549" i="1"/>
  <c r="AZ549" i="1"/>
  <c r="BA549" i="1"/>
  <c r="CF549" i="1"/>
  <c r="CE557" i="1"/>
  <c r="CF557" i="1"/>
  <c r="AZ557" i="1"/>
  <c r="BA557" i="1"/>
  <c r="CE565" i="1"/>
  <c r="CF565" i="1"/>
  <c r="AZ565" i="1"/>
  <c r="BA565" i="1"/>
  <c r="CE573" i="1"/>
  <c r="CF573" i="1"/>
  <c r="AZ573" i="1"/>
  <c r="BA573" i="1"/>
  <c r="CE581" i="1"/>
  <c r="CF581" i="1"/>
  <c r="AZ581" i="1"/>
  <c r="BA581" i="1"/>
  <c r="AZ589" i="1"/>
  <c r="CE589" i="1"/>
  <c r="CF589" i="1"/>
  <c r="BA589" i="1"/>
  <c r="CE597" i="1"/>
  <c r="AZ597" i="1"/>
  <c r="CF597" i="1"/>
  <c r="BA597" i="1"/>
  <c r="CF613" i="1"/>
  <c r="CE613" i="1"/>
  <c r="AZ613" i="1"/>
  <c r="BA613" i="1"/>
  <c r="AZ621" i="1"/>
  <c r="BA621" i="1"/>
  <c r="CE621" i="1"/>
  <c r="CF621" i="1"/>
  <c r="AZ629" i="1"/>
  <c r="BA629" i="1"/>
  <c r="CE629" i="1"/>
  <c r="CF629" i="1"/>
  <c r="CE637" i="1"/>
  <c r="AZ637" i="1"/>
  <c r="CF637" i="1"/>
  <c r="BA637" i="1"/>
  <c r="AZ645" i="1"/>
  <c r="CE645" i="1"/>
  <c r="CF645" i="1"/>
  <c r="BA645" i="1"/>
  <c r="CE653" i="1"/>
  <c r="AZ653" i="1"/>
  <c r="CF653" i="1"/>
  <c r="BA653" i="1"/>
  <c r="AZ661" i="1"/>
  <c r="CE661" i="1"/>
  <c r="CF661" i="1"/>
  <c r="BA661" i="1"/>
  <c r="BA677" i="1"/>
  <c r="AZ677" i="1"/>
  <c r="CE677" i="1"/>
  <c r="CF677" i="1"/>
  <c r="CE685" i="1"/>
  <c r="AZ685" i="1"/>
  <c r="CF685" i="1"/>
  <c r="BA685" i="1"/>
  <c r="BA693" i="1"/>
  <c r="AZ693" i="1"/>
  <c r="CE693" i="1"/>
  <c r="CF693" i="1"/>
  <c r="AZ16" i="1"/>
  <c r="BA16" i="1"/>
  <c r="CE16" i="1"/>
  <c r="CF16" i="1"/>
  <c r="CE17" i="1"/>
  <c r="AZ17" i="1"/>
  <c r="CF17" i="1"/>
  <c r="BA17" i="1"/>
  <c r="CE65" i="1"/>
  <c r="AZ65" i="1"/>
  <c r="CF65" i="1"/>
  <c r="BA65" i="1"/>
  <c r="CF113" i="1"/>
  <c r="BA113" i="1"/>
  <c r="AZ113" i="1"/>
  <c r="CE113" i="1"/>
  <c r="CE153" i="1"/>
  <c r="AZ153" i="1"/>
  <c r="CF153" i="1"/>
  <c r="BA153" i="1"/>
  <c r="AZ201" i="1"/>
  <c r="CE201" i="1"/>
  <c r="CF201" i="1"/>
  <c r="BA201" i="1"/>
  <c r="CE257" i="1"/>
  <c r="AZ257" i="1"/>
  <c r="BA257" i="1"/>
  <c r="CF257" i="1"/>
  <c r="CE305" i="1"/>
  <c r="AZ305" i="1"/>
  <c r="BA305" i="1"/>
  <c r="CF305" i="1"/>
  <c r="CE361" i="1"/>
  <c r="BA361" i="1"/>
  <c r="AZ361" i="1"/>
  <c r="CF361" i="1"/>
  <c r="AZ473" i="1"/>
  <c r="BA473" i="1"/>
  <c r="CE473" i="1"/>
  <c r="CF473" i="1"/>
  <c r="BA4" i="1"/>
  <c r="CE4" i="1"/>
  <c r="AZ4" i="1"/>
  <c r="CF4" i="1"/>
  <c r="AZ12" i="1"/>
  <c r="CE12" i="1"/>
  <c r="CF12" i="1"/>
  <c r="BA12" i="1"/>
  <c r="CE20" i="1"/>
  <c r="AZ20" i="1"/>
  <c r="CF20" i="1"/>
  <c r="BA20" i="1"/>
  <c r="AZ28" i="1"/>
  <c r="BA28" i="1"/>
  <c r="CE28" i="1"/>
  <c r="CF28" i="1"/>
  <c r="AZ44" i="1"/>
  <c r="BA44" i="1"/>
  <c r="CE44" i="1"/>
  <c r="CF44" i="1"/>
  <c r="CE60" i="1"/>
  <c r="AZ60" i="1"/>
  <c r="BA60" i="1"/>
  <c r="CF60" i="1"/>
  <c r="CE68" i="1"/>
  <c r="AZ68" i="1"/>
  <c r="CF68" i="1"/>
  <c r="BA68" i="1"/>
  <c r="CE76" i="1"/>
  <c r="AZ76" i="1"/>
  <c r="CF76" i="1"/>
  <c r="BA76" i="1"/>
  <c r="CE84" i="1"/>
  <c r="AZ84" i="1"/>
  <c r="BA84" i="1"/>
  <c r="CF84" i="1"/>
  <c r="CE92" i="1"/>
  <c r="CF92" i="1"/>
  <c r="AZ92" i="1"/>
  <c r="BA92" i="1"/>
  <c r="CE100" i="1"/>
  <c r="AZ100" i="1"/>
  <c r="BA100" i="1"/>
  <c r="CF100" i="1"/>
  <c r="CE108" i="1"/>
  <c r="CF108" i="1"/>
  <c r="AZ108" i="1"/>
  <c r="BA108" i="1"/>
  <c r="CE116" i="1"/>
  <c r="AZ116" i="1"/>
  <c r="CF116" i="1"/>
  <c r="BA116" i="1"/>
  <c r="CE124" i="1"/>
  <c r="CF124" i="1"/>
  <c r="AZ124" i="1"/>
  <c r="BA124" i="1"/>
  <c r="CE132" i="1"/>
  <c r="AZ132" i="1"/>
  <c r="BA132" i="1"/>
  <c r="CF132" i="1"/>
  <c r="AZ140" i="1"/>
  <c r="BA140" i="1"/>
  <c r="CE140" i="1"/>
  <c r="CF140" i="1"/>
  <c r="CE148" i="1"/>
  <c r="AZ148" i="1"/>
  <c r="BA148" i="1"/>
  <c r="CF148" i="1"/>
  <c r="AZ156" i="1"/>
  <c r="BA156" i="1"/>
  <c r="CE156" i="1"/>
  <c r="CF156" i="1"/>
  <c r="AZ164" i="1"/>
  <c r="CE164" i="1"/>
  <c r="BA164" i="1"/>
  <c r="CF164" i="1"/>
  <c r="BA172" i="1"/>
  <c r="AZ172" i="1"/>
  <c r="CE172" i="1"/>
  <c r="CF172" i="1"/>
  <c r="BA180" i="1"/>
  <c r="AZ180" i="1"/>
  <c r="CE180" i="1"/>
  <c r="CF180" i="1"/>
  <c r="AZ188" i="1"/>
  <c r="BA188" i="1"/>
  <c r="CE188" i="1"/>
  <c r="CF188" i="1"/>
  <c r="AZ196" i="1"/>
  <c r="BA196" i="1"/>
  <c r="CF196" i="1"/>
  <c r="CE196" i="1"/>
  <c r="CE204" i="1"/>
  <c r="AZ204" i="1"/>
  <c r="BA204" i="1"/>
  <c r="CF204" i="1"/>
  <c r="AZ212" i="1"/>
  <c r="BA212" i="1"/>
  <c r="CF212" i="1"/>
  <c r="CE212" i="1"/>
  <c r="AZ220" i="1"/>
  <c r="CE220" i="1"/>
  <c r="CF220" i="1"/>
  <c r="BA220" i="1"/>
  <c r="CE228" i="1"/>
  <c r="BA228" i="1"/>
  <c r="AZ228" i="1"/>
  <c r="CF228" i="1"/>
  <c r="AZ236" i="1"/>
  <c r="BA236" i="1"/>
  <c r="CF236" i="1"/>
  <c r="CE236" i="1"/>
  <c r="CE252" i="1"/>
  <c r="CF252" i="1"/>
  <c r="AZ252" i="1"/>
  <c r="BA252" i="1"/>
  <c r="AZ260" i="1"/>
  <c r="CE260" i="1"/>
  <c r="BA260" i="1"/>
  <c r="CF260" i="1"/>
  <c r="CE268" i="1"/>
  <c r="CF268" i="1"/>
  <c r="AZ268" i="1"/>
  <c r="BA268" i="1"/>
  <c r="AZ276" i="1"/>
  <c r="BA276" i="1"/>
  <c r="CE276" i="1"/>
  <c r="CF276" i="1"/>
  <c r="AZ284" i="1"/>
  <c r="CE284" i="1"/>
  <c r="CF284" i="1"/>
  <c r="BA284" i="1"/>
  <c r="CE292" i="1"/>
  <c r="AZ292" i="1"/>
  <c r="CF292" i="1"/>
  <c r="BA292" i="1"/>
  <c r="CE300" i="1"/>
  <c r="CF300" i="1"/>
  <c r="AZ300" i="1"/>
  <c r="BA300" i="1"/>
  <c r="CE316" i="1"/>
  <c r="AZ316" i="1"/>
  <c r="CF316" i="1"/>
  <c r="BA316" i="1"/>
  <c r="CF324" i="1"/>
  <c r="CE324" i="1"/>
  <c r="AZ324" i="1"/>
  <c r="BA324" i="1"/>
  <c r="BA332" i="1"/>
  <c r="CE332" i="1"/>
  <c r="AZ332" i="1"/>
  <c r="CF332" i="1"/>
  <c r="CE340" i="1"/>
  <c r="BA340" i="1"/>
  <c r="AZ340" i="1"/>
  <c r="CF340" i="1"/>
  <c r="CF348" i="1"/>
  <c r="CE348" i="1"/>
  <c r="AZ348" i="1"/>
  <c r="BA348" i="1"/>
  <c r="CE356" i="1"/>
  <c r="CF356" i="1"/>
  <c r="AZ356" i="1"/>
  <c r="BA356" i="1"/>
  <c r="CE364" i="1"/>
  <c r="CF364" i="1"/>
  <c r="AZ364" i="1"/>
  <c r="BA364" i="1"/>
  <c r="CE380" i="1"/>
  <c r="AZ380" i="1"/>
  <c r="CF380" i="1"/>
  <c r="BA380" i="1"/>
  <c r="CE388" i="1"/>
  <c r="AZ388" i="1"/>
  <c r="BA388" i="1"/>
  <c r="CF388" i="1"/>
  <c r="AZ396" i="1"/>
  <c r="BA396" i="1"/>
  <c r="CE396" i="1"/>
  <c r="CF396" i="1"/>
  <c r="CE404" i="1"/>
  <c r="AZ404" i="1"/>
  <c r="BA404" i="1"/>
  <c r="CF404" i="1"/>
  <c r="AZ412" i="1"/>
  <c r="BA412" i="1"/>
  <c r="CE412" i="1"/>
  <c r="CF412" i="1"/>
  <c r="AZ420" i="1"/>
  <c r="CE420" i="1"/>
  <c r="BA420" i="1"/>
  <c r="CF420" i="1"/>
  <c r="CE428" i="1"/>
  <c r="AZ428" i="1"/>
  <c r="BA428" i="1"/>
  <c r="CF428" i="1"/>
  <c r="CE444" i="1"/>
  <c r="AZ444" i="1"/>
  <c r="CF444" i="1"/>
  <c r="BA444" i="1"/>
  <c r="AZ452" i="1"/>
  <c r="CE452" i="1"/>
  <c r="BA452" i="1"/>
  <c r="CF452" i="1"/>
  <c r="CF460" i="1"/>
  <c r="CE460" i="1"/>
  <c r="AZ460" i="1"/>
  <c r="BA460" i="1"/>
  <c r="AZ468" i="1"/>
  <c r="BA468" i="1"/>
  <c r="CE468" i="1"/>
  <c r="CF468" i="1"/>
  <c r="AZ476" i="1"/>
  <c r="BA476" i="1"/>
  <c r="CE476" i="1"/>
  <c r="CF476" i="1"/>
  <c r="AZ484" i="1"/>
  <c r="CF484" i="1"/>
  <c r="BA484" i="1"/>
  <c r="CE484" i="1"/>
  <c r="CE492" i="1"/>
  <c r="AZ492" i="1"/>
  <c r="CF492" i="1"/>
  <c r="BA492" i="1"/>
  <c r="BA500" i="1"/>
  <c r="CE508" i="1"/>
  <c r="CF508" i="1"/>
  <c r="AZ508" i="1"/>
  <c r="BA508" i="1"/>
  <c r="CE516" i="1"/>
  <c r="CF516" i="1"/>
  <c r="AZ516" i="1"/>
  <c r="BA516" i="1"/>
  <c r="CE526" i="1"/>
  <c r="CF526" i="1"/>
  <c r="AZ526" i="1"/>
  <c r="BA526" i="1"/>
  <c r="CE534" i="1"/>
  <c r="AZ534" i="1"/>
  <c r="CF534" i="1"/>
  <c r="BA534" i="1"/>
  <c r="CE542" i="1"/>
  <c r="AZ542" i="1"/>
  <c r="CF542" i="1"/>
  <c r="BA542" i="1"/>
  <c r="CE550" i="1"/>
  <c r="BA550" i="1"/>
  <c r="AZ550" i="1"/>
  <c r="CF550" i="1"/>
  <c r="CE558" i="1"/>
  <c r="AZ558" i="1"/>
  <c r="CF558" i="1"/>
  <c r="BA558" i="1"/>
  <c r="CE574" i="1"/>
  <c r="BA574" i="1"/>
  <c r="AZ574" i="1"/>
  <c r="CF574" i="1"/>
  <c r="CE582" i="1"/>
  <c r="AZ582" i="1"/>
  <c r="CF582" i="1"/>
  <c r="BA582" i="1"/>
  <c r="CE590" i="1"/>
  <c r="AZ590" i="1"/>
  <c r="CF590" i="1"/>
  <c r="BA590" i="1"/>
  <c r="CE598" i="1"/>
  <c r="AZ598" i="1"/>
  <c r="CF598" i="1"/>
  <c r="BA598" i="1"/>
  <c r="CF606" i="1"/>
  <c r="CE606" i="1"/>
  <c r="AZ606" i="1"/>
  <c r="BA606" i="1"/>
  <c r="CE614" i="1"/>
  <c r="AZ614" i="1"/>
  <c r="CF614" i="1"/>
  <c r="BA614" i="1"/>
  <c r="CE622" i="1"/>
  <c r="AZ622" i="1"/>
  <c r="BA622" i="1"/>
  <c r="CF622" i="1"/>
  <c r="AZ638" i="1"/>
  <c r="BA638" i="1"/>
  <c r="CE638" i="1"/>
  <c r="CF638" i="1"/>
  <c r="AZ646" i="1"/>
  <c r="BA646" i="1"/>
  <c r="CE646" i="1"/>
  <c r="CF646" i="1"/>
  <c r="CE654" i="1"/>
  <c r="AZ654" i="1"/>
  <c r="BA654" i="1"/>
  <c r="CF654" i="1"/>
  <c r="AZ662" i="1"/>
  <c r="CE662" i="1"/>
  <c r="BA662" i="1"/>
  <c r="CF662" i="1"/>
  <c r="AZ670" i="1"/>
  <c r="BA670" i="1"/>
  <c r="CE670" i="1"/>
  <c r="CF670" i="1"/>
  <c r="AZ678" i="1"/>
  <c r="BA678" i="1"/>
  <c r="CE678" i="1"/>
  <c r="CF678" i="1"/>
  <c r="AZ686" i="1"/>
  <c r="CE686" i="1"/>
  <c r="BA686" i="1"/>
  <c r="CF686" i="1"/>
  <c r="AZ48" i="1"/>
  <c r="BA48" i="1"/>
  <c r="CF48" i="1"/>
  <c r="CE48" i="1"/>
  <c r="BA33" i="1"/>
  <c r="AZ57" i="1"/>
  <c r="CE57" i="1"/>
  <c r="BA57" i="1"/>
  <c r="CF57" i="1"/>
  <c r="AZ81" i="1"/>
  <c r="CF81" i="1"/>
  <c r="CE81" i="1"/>
  <c r="BA81" i="1"/>
  <c r="CE137" i="1"/>
  <c r="AZ137" i="1"/>
  <c r="BA137" i="1"/>
  <c r="CF137" i="1"/>
  <c r="AZ169" i="1"/>
  <c r="CE169" i="1"/>
  <c r="CF169" i="1"/>
  <c r="BA169" i="1"/>
  <c r="AZ193" i="1"/>
  <c r="BA193" i="1"/>
  <c r="CF193" i="1"/>
  <c r="CE193" i="1"/>
  <c r="CE233" i="1"/>
  <c r="CF233" i="1"/>
  <c r="AZ233" i="1"/>
  <c r="BA233" i="1"/>
  <c r="AZ265" i="1"/>
  <c r="CE265" i="1"/>
  <c r="CF265" i="1"/>
  <c r="BA265" i="1"/>
  <c r="BA289" i="1"/>
  <c r="CE313" i="1"/>
  <c r="CF313" i="1"/>
  <c r="AZ313" i="1"/>
  <c r="BA313" i="1"/>
  <c r="CE345" i="1"/>
  <c r="BA345" i="1"/>
  <c r="CF345" i="1"/>
  <c r="AZ345" i="1"/>
  <c r="CF377" i="1"/>
  <c r="CE377" i="1"/>
  <c r="AZ377" i="1"/>
  <c r="BA377" i="1"/>
  <c r="CE393" i="1"/>
  <c r="CF393" i="1"/>
  <c r="AZ393" i="1"/>
  <c r="BA393" i="1"/>
  <c r="CE441" i="1"/>
  <c r="AZ441" i="1"/>
  <c r="CF441" i="1"/>
  <c r="BA441" i="1"/>
  <c r="AZ497" i="1"/>
  <c r="CE497" i="1"/>
  <c r="BA497" i="1"/>
  <c r="CF497" i="1"/>
  <c r="AZ5" i="1"/>
  <c r="CE5" i="1"/>
  <c r="BA5" i="1"/>
  <c r="CF5" i="1"/>
  <c r="CE13" i="1"/>
  <c r="AZ13" i="1"/>
  <c r="CF13" i="1"/>
  <c r="BA13" i="1"/>
  <c r="CE21" i="1"/>
  <c r="AZ21" i="1"/>
  <c r="BA21" i="1"/>
  <c r="CF21" i="1"/>
  <c r="CE29" i="1"/>
  <c r="AZ29" i="1"/>
  <c r="CF29" i="1"/>
  <c r="BA29" i="1"/>
  <c r="CE45" i="1"/>
  <c r="AZ45" i="1"/>
  <c r="CF45" i="1"/>
  <c r="BA45" i="1"/>
  <c r="CE53" i="1"/>
  <c r="AZ53" i="1"/>
  <c r="BA53" i="1"/>
  <c r="CF53" i="1"/>
  <c r="CE61" i="1"/>
  <c r="AZ61" i="1"/>
  <c r="BA61" i="1"/>
  <c r="CF61" i="1"/>
  <c r="AZ69" i="1"/>
  <c r="CE69" i="1"/>
  <c r="CF69" i="1"/>
  <c r="BA69" i="1"/>
  <c r="AZ77" i="1"/>
  <c r="CE77" i="1"/>
  <c r="BA77" i="1"/>
  <c r="CF77" i="1"/>
  <c r="CE85" i="1"/>
  <c r="AZ85" i="1"/>
  <c r="BA85" i="1"/>
  <c r="CF85" i="1"/>
  <c r="AZ93" i="1"/>
  <c r="CE93" i="1"/>
  <c r="BA93" i="1"/>
  <c r="CF93" i="1"/>
  <c r="CF109" i="1"/>
  <c r="AZ109" i="1"/>
  <c r="CE109" i="1"/>
  <c r="BA109" i="1"/>
  <c r="AZ117" i="1"/>
  <c r="CE117" i="1"/>
  <c r="BA117" i="1"/>
  <c r="CF117" i="1"/>
  <c r="CE125" i="1"/>
  <c r="AZ125" i="1"/>
  <c r="BA125" i="1"/>
  <c r="CF125" i="1"/>
  <c r="CE133" i="1"/>
  <c r="AZ133" i="1"/>
  <c r="CF133" i="1"/>
  <c r="BA133" i="1"/>
  <c r="AZ141" i="1"/>
  <c r="CE141" i="1"/>
  <c r="CF141" i="1"/>
  <c r="BA141" i="1"/>
  <c r="CE149" i="1"/>
  <c r="AZ149" i="1"/>
  <c r="CF149" i="1"/>
  <c r="BA149" i="1"/>
  <c r="CE157" i="1"/>
  <c r="AZ157" i="1"/>
  <c r="BA157" i="1"/>
  <c r="CF157" i="1"/>
  <c r="AZ173" i="1"/>
  <c r="BA173" i="1"/>
  <c r="CE173" i="1"/>
  <c r="CF173" i="1"/>
  <c r="AZ181" i="1"/>
  <c r="CE181" i="1"/>
  <c r="BA181" i="1"/>
  <c r="CF181" i="1"/>
  <c r="CE189" i="1"/>
  <c r="CF189" i="1"/>
  <c r="AZ189" i="1"/>
  <c r="BA189" i="1"/>
  <c r="AZ197" i="1"/>
  <c r="CE197" i="1"/>
  <c r="BA197" i="1"/>
  <c r="CF197" i="1"/>
  <c r="CE205" i="1"/>
  <c r="AZ205" i="1"/>
  <c r="BA205" i="1"/>
  <c r="CF205" i="1"/>
  <c r="AZ213" i="1"/>
  <c r="CE213" i="1"/>
  <c r="CF213" i="1"/>
  <c r="BA213" i="1"/>
  <c r="AZ221" i="1"/>
  <c r="CE221" i="1"/>
  <c r="BA221" i="1"/>
  <c r="CF221" i="1"/>
  <c r="AZ237" i="1"/>
  <c r="CF237" i="1"/>
  <c r="BA237" i="1"/>
  <c r="CE237" i="1"/>
  <c r="CE245" i="1"/>
  <c r="CF245" i="1"/>
  <c r="AZ245" i="1"/>
  <c r="BA245" i="1"/>
  <c r="CE253" i="1"/>
  <c r="CF253" i="1"/>
  <c r="AZ253" i="1"/>
  <c r="BA253" i="1"/>
  <c r="CE261" i="1"/>
  <c r="AZ261" i="1"/>
  <c r="CF261" i="1"/>
  <c r="BA261" i="1"/>
  <c r="CE269" i="1"/>
  <c r="CF269" i="1"/>
  <c r="AZ269" i="1"/>
  <c r="BA269" i="1"/>
  <c r="CE277" i="1"/>
  <c r="AZ277" i="1"/>
  <c r="CF277" i="1"/>
  <c r="BA277" i="1"/>
  <c r="CE285" i="1"/>
  <c r="CF285" i="1"/>
  <c r="AZ285" i="1"/>
  <c r="BA285" i="1"/>
  <c r="CE293" i="1"/>
  <c r="CE301" i="1"/>
  <c r="AZ301" i="1"/>
  <c r="CF301" i="1"/>
  <c r="BA301" i="1"/>
  <c r="AZ309" i="1"/>
  <c r="BA309" i="1"/>
  <c r="CE309" i="1"/>
  <c r="CF309" i="1"/>
  <c r="CE317" i="1"/>
  <c r="AZ317" i="1"/>
  <c r="BA317" i="1"/>
  <c r="CF317" i="1"/>
  <c r="AZ325" i="1"/>
  <c r="CE325" i="1"/>
  <c r="BA325" i="1"/>
  <c r="CF325" i="1"/>
  <c r="CE333" i="1"/>
  <c r="AZ333" i="1"/>
  <c r="BA333" i="1"/>
  <c r="CF333" i="1"/>
  <c r="CE341" i="1"/>
  <c r="AZ341" i="1"/>
  <c r="CF341" i="1"/>
  <c r="BA341" i="1"/>
  <c r="CE349" i="1"/>
  <c r="CF349" i="1"/>
  <c r="AZ349" i="1"/>
  <c r="BA349" i="1"/>
  <c r="CE365" i="1"/>
  <c r="CF365" i="1"/>
  <c r="AZ365" i="1"/>
  <c r="BA365" i="1"/>
  <c r="CE373" i="1"/>
  <c r="CF373" i="1"/>
  <c r="AZ373" i="1"/>
  <c r="BA373" i="1"/>
  <c r="CE381" i="1"/>
  <c r="AZ381" i="1"/>
  <c r="CF381" i="1"/>
  <c r="BA381" i="1"/>
  <c r="CE389" i="1"/>
  <c r="AZ389" i="1"/>
  <c r="CF389" i="1"/>
  <c r="BA389" i="1"/>
  <c r="CE397" i="1"/>
  <c r="CF397" i="1"/>
  <c r="BA397" i="1"/>
  <c r="AZ397" i="1"/>
  <c r="CE405" i="1"/>
  <c r="CF405" i="1"/>
  <c r="AZ405" i="1"/>
  <c r="BA405" i="1"/>
  <c r="CE413" i="1"/>
  <c r="CF413" i="1"/>
  <c r="AZ413" i="1"/>
  <c r="BA413" i="1"/>
  <c r="BA421" i="1"/>
  <c r="BA429" i="1"/>
  <c r="CE429" i="1"/>
  <c r="CF429" i="1"/>
  <c r="AZ429" i="1"/>
  <c r="CE437" i="1"/>
  <c r="AZ437" i="1"/>
  <c r="BA437" i="1"/>
  <c r="CF437" i="1"/>
  <c r="CE445" i="1"/>
  <c r="AZ445" i="1"/>
  <c r="CF445" i="1"/>
  <c r="BA445" i="1"/>
  <c r="AZ453" i="1"/>
  <c r="BA453" i="1"/>
  <c r="CE453" i="1"/>
  <c r="CF453" i="1"/>
  <c r="CE461" i="1"/>
  <c r="BA461" i="1"/>
  <c r="AZ461" i="1"/>
  <c r="CF461" i="1"/>
  <c r="CE469" i="1"/>
  <c r="CF469" i="1"/>
  <c r="AZ469" i="1"/>
  <c r="BA469" i="1"/>
  <c r="CE477" i="1"/>
  <c r="AZ477" i="1"/>
  <c r="BA477" i="1"/>
  <c r="CF477" i="1"/>
  <c r="AZ493" i="1"/>
  <c r="BA493" i="1"/>
  <c r="CE493" i="1"/>
  <c r="CF493" i="1"/>
  <c r="CF501" i="1"/>
  <c r="CE501" i="1"/>
  <c r="AZ501" i="1"/>
  <c r="BA501" i="1"/>
  <c r="CE509" i="1"/>
  <c r="BA509" i="1"/>
  <c r="AZ509" i="1"/>
  <c r="CF509" i="1"/>
  <c r="CE519" i="1"/>
  <c r="AZ519" i="1"/>
  <c r="CF519" i="1"/>
  <c r="BA519" i="1"/>
  <c r="CE527" i="1"/>
  <c r="AZ527" i="1"/>
  <c r="CF527" i="1"/>
  <c r="BA527" i="1"/>
  <c r="CE535" i="1"/>
  <c r="AZ535" i="1"/>
  <c r="CF535" i="1"/>
  <c r="BA535" i="1"/>
  <c r="AZ543" i="1"/>
  <c r="CF543" i="1"/>
  <c r="CE543" i="1"/>
  <c r="BA543" i="1"/>
  <c r="CE559" i="1"/>
  <c r="AZ559" i="1"/>
  <c r="BA559" i="1"/>
  <c r="CF559" i="1"/>
  <c r="CE567" i="1"/>
  <c r="AZ567" i="1"/>
  <c r="CF567" i="1"/>
  <c r="BA567" i="1"/>
  <c r="AZ575" i="1"/>
  <c r="BA575" i="1"/>
  <c r="CE575" i="1"/>
  <c r="CF575" i="1"/>
  <c r="AZ583" i="1"/>
  <c r="BA583" i="1"/>
  <c r="CE583" i="1"/>
  <c r="CF583" i="1"/>
  <c r="AZ591" i="1"/>
  <c r="BA591" i="1"/>
  <c r="CE591" i="1"/>
  <c r="CF591" i="1"/>
  <c r="CE599" i="1"/>
  <c r="AZ599" i="1"/>
  <c r="BA599" i="1"/>
  <c r="CF599" i="1"/>
  <c r="CE607" i="1"/>
  <c r="AZ607" i="1"/>
  <c r="BA607" i="1"/>
  <c r="CF607" i="1"/>
  <c r="AZ623" i="1"/>
  <c r="BA623" i="1"/>
  <c r="CE623" i="1"/>
  <c r="CF623" i="1"/>
  <c r="CE631" i="1"/>
  <c r="AZ631" i="1"/>
  <c r="BA631" i="1"/>
  <c r="CF631" i="1"/>
  <c r="CE639" i="1"/>
  <c r="CF639" i="1"/>
  <c r="BA639" i="1"/>
  <c r="AZ639" i="1"/>
  <c r="AZ647" i="1"/>
  <c r="CE647" i="1"/>
  <c r="BA647" i="1"/>
  <c r="CF647" i="1"/>
  <c r="CE655" i="1"/>
  <c r="CF655" i="1"/>
  <c r="BA655" i="1"/>
  <c r="AZ655" i="1"/>
  <c r="AZ663" i="1"/>
  <c r="CE663" i="1"/>
  <c r="BA663" i="1"/>
  <c r="CF663" i="1"/>
  <c r="BA671" i="1"/>
  <c r="CE671" i="1"/>
  <c r="AZ671" i="1"/>
  <c r="CF671" i="1"/>
  <c r="BA687" i="1"/>
  <c r="AZ687" i="1"/>
  <c r="CE687" i="1"/>
  <c r="CF687" i="1"/>
  <c r="AZ695" i="1"/>
  <c r="CE695" i="1"/>
  <c r="BA695" i="1"/>
  <c r="CF695" i="1"/>
  <c r="CE8" i="1"/>
  <c r="AZ8" i="1"/>
  <c r="CF8" i="1"/>
  <c r="BA8" i="1"/>
  <c r="CE9" i="1"/>
  <c r="CF9" i="1"/>
  <c r="AZ9" i="1"/>
  <c r="BA9" i="1"/>
  <c r="CE49" i="1"/>
  <c r="AZ49" i="1"/>
  <c r="CF49" i="1"/>
  <c r="BA49" i="1"/>
  <c r="CE89" i="1"/>
  <c r="AZ89" i="1"/>
  <c r="BA89" i="1"/>
  <c r="CF89" i="1"/>
  <c r="CE121" i="1"/>
  <c r="BA121" i="1"/>
  <c r="CF121" i="1"/>
  <c r="AZ121" i="1"/>
  <c r="CE145" i="1"/>
  <c r="CF145" i="1"/>
  <c r="AZ145" i="1"/>
  <c r="BA145" i="1"/>
  <c r="AZ177" i="1"/>
  <c r="CE177" i="1"/>
  <c r="BA177" i="1"/>
  <c r="CF177" i="1"/>
  <c r="CE209" i="1"/>
  <c r="AZ209" i="1"/>
  <c r="CF209" i="1"/>
  <c r="BA209" i="1"/>
  <c r="CE249" i="1"/>
  <c r="AZ249" i="1"/>
  <c r="CF249" i="1"/>
  <c r="BA249" i="1"/>
  <c r="CE281" i="1"/>
  <c r="BA281" i="1"/>
  <c r="AZ281" i="1"/>
  <c r="CF281" i="1"/>
  <c r="CE321" i="1"/>
  <c r="AZ321" i="1"/>
  <c r="BA321" i="1"/>
  <c r="CF321" i="1"/>
  <c r="CF353" i="1"/>
  <c r="CE401" i="1"/>
  <c r="CF401" i="1"/>
  <c r="AZ401" i="1"/>
  <c r="BA401" i="1"/>
  <c r="AZ489" i="1"/>
  <c r="CE489" i="1"/>
  <c r="CF489" i="1"/>
  <c r="BA489" i="1"/>
  <c r="CE6" i="1"/>
  <c r="AZ6" i="1"/>
  <c r="BA6" i="1"/>
  <c r="CF6" i="1"/>
  <c r="CE14" i="1"/>
  <c r="CF14" i="1"/>
  <c r="AZ14" i="1"/>
  <c r="BA14" i="1"/>
  <c r="CE22" i="1"/>
  <c r="AZ22" i="1"/>
  <c r="BA22" i="1"/>
  <c r="CF22" i="1"/>
  <c r="AZ30" i="1"/>
  <c r="BA30" i="1"/>
  <c r="CE30" i="1"/>
  <c r="CF30" i="1"/>
  <c r="AZ46" i="1"/>
  <c r="BA46" i="1"/>
  <c r="CE46" i="1"/>
  <c r="CF46" i="1"/>
  <c r="AZ54" i="1"/>
  <c r="CF54" i="1"/>
  <c r="BA54" i="1"/>
  <c r="CE54" i="1"/>
  <c r="AZ62" i="1"/>
  <c r="CE62" i="1"/>
  <c r="BA62" i="1"/>
  <c r="CF62" i="1"/>
  <c r="AZ70" i="1"/>
  <c r="CE70" i="1"/>
  <c r="CF70" i="1"/>
  <c r="BA70" i="1"/>
  <c r="AZ78" i="1"/>
  <c r="CE78" i="1"/>
  <c r="BA78" i="1"/>
  <c r="CF78" i="1"/>
  <c r="AZ86" i="1"/>
  <c r="CE86" i="1"/>
  <c r="BA86" i="1"/>
  <c r="CF86" i="1"/>
  <c r="AZ94" i="1"/>
  <c r="BA94" i="1"/>
  <c r="CE94" i="1"/>
  <c r="CF94" i="1"/>
  <c r="AZ102" i="1"/>
  <c r="CE102" i="1"/>
  <c r="BA102" i="1"/>
  <c r="CF102" i="1"/>
  <c r="CF110" i="1"/>
  <c r="AZ110" i="1"/>
  <c r="CE110" i="1"/>
  <c r="BA110" i="1"/>
  <c r="CE118" i="1"/>
  <c r="BA118" i="1"/>
  <c r="CF118" i="1"/>
  <c r="AZ118" i="1"/>
  <c r="CE126" i="1"/>
  <c r="AZ126" i="1"/>
  <c r="BA126" i="1"/>
  <c r="CF126" i="1"/>
  <c r="AZ142" i="1"/>
  <c r="BA142" i="1"/>
  <c r="CE142" i="1"/>
  <c r="CF142" i="1"/>
  <c r="CE150" i="1"/>
  <c r="CF150" i="1"/>
  <c r="BA150" i="1"/>
  <c r="AZ150" i="1"/>
  <c r="CE158" i="1"/>
  <c r="AZ158" i="1"/>
  <c r="CF158" i="1"/>
  <c r="BA158" i="1"/>
  <c r="CE166" i="1"/>
  <c r="CF166" i="1"/>
  <c r="AZ166" i="1"/>
  <c r="BA166" i="1"/>
  <c r="CE174" i="1"/>
  <c r="AZ174" i="1"/>
  <c r="CF174" i="1"/>
  <c r="BA174" i="1"/>
  <c r="CE182" i="1"/>
  <c r="AZ182" i="1"/>
  <c r="BA182" i="1"/>
  <c r="CF182" i="1"/>
  <c r="CE190" i="1"/>
  <c r="AZ190" i="1"/>
  <c r="BA190" i="1"/>
  <c r="CF190" i="1"/>
  <c r="AZ206" i="1"/>
  <c r="CE206" i="1"/>
  <c r="BA206" i="1"/>
  <c r="CF206" i="1"/>
  <c r="CE214" i="1"/>
  <c r="AZ214" i="1"/>
  <c r="CF214" i="1"/>
  <c r="BA214" i="1"/>
  <c r="CF222" i="1"/>
  <c r="AZ222" i="1"/>
  <c r="CE222" i="1"/>
  <c r="BA222" i="1"/>
  <c r="CE230" i="1"/>
  <c r="AZ230" i="1"/>
  <c r="CF230" i="1"/>
  <c r="BA230" i="1"/>
  <c r="AZ238" i="1"/>
  <c r="CE238" i="1"/>
  <c r="BA238" i="1"/>
  <c r="CF238" i="1"/>
  <c r="AZ246" i="1"/>
  <c r="CE246" i="1"/>
  <c r="CF246" i="1"/>
  <c r="BA246" i="1"/>
  <c r="CE254" i="1"/>
  <c r="CF254" i="1"/>
  <c r="AZ254" i="1"/>
  <c r="BA254" i="1"/>
  <c r="CF270" i="1"/>
  <c r="CE270" i="1"/>
  <c r="AZ270" i="1"/>
  <c r="BA270" i="1"/>
  <c r="AZ278" i="1"/>
  <c r="CE278" i="1"/>
  <c r="BA278" i="1"/>
  <c r="CF278" i="1"/>
  <c r="CF286" i="1"/>
  <c r="CE286" i="1"/>
  <c r="AZ286" i="1"/>
  <c r="BA286" i="1"/>
  <c r="CE294" i="1"/>
  <c r="AZ294" i="1"/>
  <c r="CF294" i="1"/>
  <c r="BA294" i="1"/>
  <c r="CE302" i="1"/>
  <c r="CF302" i="1"/>
  <c r="AZ302" i="1"/>
  <c r="BA302" i="1"/>
  <c r="CF310" i="1"/>
  <c r="CE310" i="1"/>
  <c r="AZ310" i="1"/>
  <c r="BA310" i="1"/>
  <c r="CE318" i="1"/>
  <c r="AZ318" i="1"/>
  <c r="BA318" i="1"/>
  <c r="CF318" i="1"/>
  <c r="CE334" i="1"/>
  <c r="AZ334" i="1"/>
  <c r="CF334" i="1"/>
  <c r="BA334" i="1"/>
  <c r="CE342" i="1"/>
  <c r="AZ342" i="1"/>
  <c r="CF342" i="1"/>
  <c r="BA342" i="1"/>
  <c r="AZ350" i="1"/>
  <c r="BA350" i="1"/>
  <c r="CE350" i="1"/>
  <c r="CF350" i="1"/>
  <c r="AZ358" i="1"/>
  <c r="CE358" i="1"/>
  <c r="BA358" i="1"/>
  <c r="CF358" i="1"/>
  <c r="AZ366" i="1"/>
  <c r="CE366" i="1"/>
  <c r="CF366" i="1"/>
  <c r="BA366" i="1"/>
  <c r="CE374" i="1"/>
  <c r="AZ374" i="1"/>
  <c r="BA374" i="1"/>
  <c r="CF374" i="1"/>
  <c r="CE382" i="1"/>
  <c r="AZ382" i="1"/>
  <c r="BA382" i="1"/>
  <c r="CF382" i="1"/>
  <c r="AZ398" i="1"/>
  <c r="CE398" i="1"/>
  <c r="BA398" i="1"/>
  <c r="CF398" i="1"/>
  <c r="AZ406" i="1"/>
  <c r="CE406" i="1"/>
  <c r="BA406" i="1"/>
  <c r="CF406" i="1"/>
  <c r="AZ414" i="1"/>
  <c r="BA414" i="1"/>
  <c r="CF414" i="1"/>
  <c r="CE414" i="1"/>
  <c r="AZ422" i="1"/>
  <c r="BA422" i="1"/>
  <c r="CE422" i="1"/>
  <c r="CF422" i="1"/>
  <c r="AZ430" i="1"/>
  <c r="CE430" i="1"/>
  <c r="CF430" i="1"/>
  <c r="BA430" i="1"/>
  <c r="CE438" i="1"/>
  <c r="CF438" i="1"/>
  <c r="AZ438" i="1"/>
  <c r="BA438" i="1"/>
  <c r="CE446" i="1"/>
  <c r="AZ446" i="1"/>
  <c r="BA446" i="1"/>
  <c r="CF446" i="1"/>
  <c r="CE462" i="1"/>
  <c r="AZ462" i="1"/>
  <c r="CF462" i="1"/>
  <c r="BA462" i="1"/>
  <c r="CE470" i="1"/>
  <c r="AZ470" i="1"/>
  <c r="BA470" i="1"/>
  <c r="CF470" i="1"/>
  <c r="CE478" i="1"/>
  <c r="AZ478" i="1"/>
  <c r="CF478" i="1"/>
  <c r="BA478" i="1"/>
  <c r="CE486" i="1"/>
  <c r="AZ486" i="1"/>
  <c r="CF486" i="1"/>
  <c r="BA486" i="1"/>
  <c r="CE494" i="1"/>
  <c r="BA494" i="1"/>
  <c r="AZ494" i="1"/>
  <c r="CF494" i="1"/>
  <c r="CE502" i="1"/>
  <c r="CF502" i="1"/>
  <c r="AZ502" i="1"/>
  <c r="BA502" i="1"/>
  <c r="CE510" i="1"/>
  <c r="CF510" i="1"/>
  <c r="AZ510" i="1"/>
  <c r="BA510" i="1"/>
  <c r="CE528" i="1"/>
  <c r="AZ528" i="1"/>
  <c r="BA528" i="1"/>
  <c r="CF528" i="1"/>
  <c r="CE536" i="1"/>
  <c r="AZ536" i="1"/>
  <c r="CF536" i="1"/>
  <c r="BA536" i="1"/>
  <c r="AZ544" i="1"/>
  <c r="CE544" i="1"/>
  <c r="BA544" i="1"/>
  <c r="CF544" i="1"/>
  <c r="AZ552" i="1"/>
  <c r="BA552" i="1"/>
  <c r="CE552" i="1"/>
  <c r="CF552" i="1"/>
  <c r="CE560" i="1"/>
  <c r="CF560" i="1"/>
  <c r="BA560" i="1"/>
  <c r="AZ560" i="1"/>
  <c r="CE568" i="1"/>
  <c r="AZ568" i="1"/>
  <c r="BA568" i="1"/>
  <c r="CF568" i="1"/>
  <c r="CE576" i="1"/>
  <c r="AZ576" i="1"/>
  <c r="CF576" i="1"/>
  <c r="BA576" i="1"/>
  <c r="CF584" i="1"/>
  <c r="CE584" i="1"/>
  <c r="AZ584" i="1"/>
  <c r="BA584" i="1"/>
  <c r="BA592" i="1"/>
  <c r="CE600" i="1"/>
  <c r="CF600" i="1"/>
  <c r="AZ600" i="1"/>
  <c r="BA600" i="1"/>
  <c r="CF608" i="1"/>
  <c r="CE608" i="1"/>
  <c r="AZ608" i="1"/>
  <c r="BA608" i="1"/>
  <c r="CE616" i="1"/>
  <c r="BA616" i="1"/>
  <c r="AZ616" i="1"/>
  <c r="CF616" i="1"/>
  <c r="AZ624" i="1"/>
  <c r="BA624" i="1"/>
  <c r="CE624" i="1"/>
  <c r="CF624" i="1"/>
  <c r="CE632" i="1"/>
  <c r="AZ632" i="1"/>
  <c r="BA632" i="1"/>
  <c r="CF632" i="1"/>
  <c r="AZ640" i="1"/>
  <c r="BA640" i="1"/>
  <c r="CE640" i="1"/>
  <c r="CF640" i="1"/>
  <c r="AZ648" i="1"/>
  <c r="BA648" i="1"/>
  <c r="CF648" i="1"/>
  <c r="CE648" i="1"/>
  <c r="BA656" i="1"/>
  <c r="CE664" i="1"/>
  <c r="AZ664" i="1"/>
  <c r="CF664" i="1"/>
  <c r="BA664" i="1"/>
  <c r="AZ672" i="1"/>
  <c r="CE672" i="1"/>
  <c r="BA672" i="1"/>
  <c r="CF672" i="1"/>
  <c r="AZ680" i="1"/>
  <c r="CE680" i="1"/>
  <c r="CF680" i="1"/>
  <c r="BA680" i="1"/>
  <c r="AZ688" i="1"/>
  <c r="BA688" i="1"/>
  <c r="CE688" i="1"/>
  <c r="CF688" i="1"/>
  <c r="AZ696" i="1"/>
  <c r="BA696" i="1"/>
  <c r="CE696" i="1"/>
  <c r="CF696" i="1"/>
  <c r="AZ56" i="1"/>
  <c r="CF56" i="1"/>
  <c r="BA56" i="1"/>
  <c r="CE56" i="1"/>
  <c r="CE25" i="1"/>
  <c r="AZ25" i="1"/>
  <c r="BA25" i="1"/>
  <c r="CF25" i="1"/>
  <c r="CE41" i="1"/>
  <c r="AZ41" i="1"/>
  <c r="CF41" i="1"/>
  <c r="BA41" i="1"/>
  <c r="AZ73" i="1"/>
  <c r="CE73" i="1"/>
  <c r="CF73" i="1"/>
  <c r="BA73" i="1"/>
  <c r="AZ105" i="1"/>
  <c r="CE105" i="1"/>
  <c r="CF105" i="1"/>
  <c r="BA105" i="1"/>
  <c r="CE129" i="1"/>
  <c r="AZ129" i="1"/>
  <c r="CF129" i="1"/>
  <c r="BA129" i="1"/>
  <c r="BA161" i="1"/>
  <c r="CE185" i="1"/>
  <c r="CF185" i="1"/>
  <c r="AZ185" i="1"/>
  <c r="BA185" i="1"/>
  <c r="AZ217" i="1"/>
  <c r="CF217" i="1"/>
  <c r="CE217" i="1"/>
  <c r="BA217" i="1"/>
  <c r="CE241" i="1"/>
  <c r="AZ241" i="1"/>
  <c r="CF241" i="1"/>
  <c r="BA241" i="1"/>
  <c r="AZ273" i="1"/>
  <c r="BA273" i="1"/>
  <c r="CE273" i="1"/>
  <c r="CF273" i="1"/>
  <c r="CE297" i="1"/>
  <c r="AZ297" i="1"/>
  <c r="BA297" i="1"/>
  <c r="CF297" i="1"/>
  <c r="CE329" i="1"/>
  <c r="AZ329" i="1"/>
  <c r="CF329" i="1"/>
  <c r="BA329" i="1"/>
  <c r="CE337" i="1"/>
  <c r="AZ337" i="1"/>
  <c r="CF337" i="1"/>
  <c r="BA337" i="1"/>
  <c r="CE369" i="1"/>
  <c r="CF369" i="1"/>
  <c r="AZ369" i="1"/>
  <c r="BA369" i="1"/>
  <c r="CE385" i="1"/>
  <c r="AZ385" i="1"/>
  <c r="BA385" i="1"/>
  <c r="CF385" i="1"/>
  <c r="CE409" i="1"/>
  <c r="CF409" i="1"/>
  <c r="BA409" i="1"/>
  <c r="AZ409" i="1"/>
  <c r="CE425" i="1"/>
  <c r="CF425" i="1"/>
  <c r="AZ425" i="1"/>
  <c r="BA425" i="1"/>
  <c r="CE433" i="1"/>
  <c r="CF433" i="1"/>
  <c r="AZ433" i="1"/>
  <c r="BA433" i="1"/>
  <c r="CE449" i="1"/>
  <c r="AZ449" i="1"/>
  <c r="CF449" i="1"/>
  <c r="BA449" i="1"/>
  <c r="CE7" i="1"/>
  <c r="AZ7" i="1"/>
  <c r="BA7" i="1"/>
  <c r="CF7" i="1"/>
  <c r="CE15" i="1"/>
  <c r="AZ15" i="1"/>
  <c r="CF15" i="1"/>
  <c r="BA15" i="1"/>
  <c r="CE23" i="1"/>
  <c r="AZ23" i="1"/>
  <c r="CF23" i="1"/>
  <c r="BA23" i="1"/>
  <c r="CE31" i="1"/>
  <c r="AZ31" i="1"/>
  <c r="CF31" i="1"/>
  <c r="BA31" i="1"/>
  <c r="CE39" i="1"/>
  <c r="AZ39" i="1"/>
  <c r="BA39" i="1"/>
  <c r="CF39" i="1"/>
  <c r="CE47" i="1"/>
  <c r="AZ47" i="1"/>
  <c r="CF47" i="1"/>
  <c r="BA47" i="1"/>
  <c r="AZ55" i="1"/>
  <c r="CE55" i="1"/>
  <c r="CF55" i="1"/>
  <c r="BA55" i="1"/>
  <c r="AZ63" i="1"/>
  <c r="CE63" i="1"/>
  <c r="CF63" i="1"/>
  <c r="BA63" i="1"/>
  <c r="CE71" i="1"/>
  <c r="AZ71" i="1"/>
  <c r="CF71" i="1"/>
  <c r="BA71" i="1"/>
  <c r="AZ79" i="1"/>
  <c r="CE79" i="1"/>
  <c r="BA79" i="1"/>
  <c r="CF79" i="1"/>
  <c r="CE87" i="1"/>
  <c r="AZ87" i="1"/>
  <c r="BA87" i="1"/>
  <c r="CF87" i="1"/>
  <c r="AZ95" i="1"/>
  <c r="CE95" i="1"/>
  <c r="BA95" i="1"/>
  <c r="CF95" i="1"/>
  <c r="AZ103" i="1"/>
  <c r="CE103" i="1"/>
  <c r="BA103" i="1"/>
  <c r="CF103" i="1"/>
  <c r="AZ111" i="1"/>
  <c r="CE111" i="1"/>
  <c r="BA111" i="1"/>
  <c r="CF111" i="1"/>
  <c r="CE119" i="1"/>
  <c r="CF119" i="1"/>
  <c r="AZ119" i="1"/>
  <c r="BA119" i="1"/>
  <c r="AZ127" i="1"/>
  <c r="CF127" i="1"/>
  <c r="CE127" i="1"/>
  <c r="BA127" i="1"/>
  <c r="AZ135" i="1"/>
  <c r="CE135" i="1"/>
  <c r="BA135" i="1"/>
  <c r="CF135" i="1"/>
  <c r="CE143" i="1"/>
  <c r="AZ143" i="1"/>
  <c r="BA143" i="1"/>
  <c r="CF143" i="1"/>
  <c r="AZ151" i="1"/>
  <c r="CE151" i="1"/>
  <c r="CF151" i="1"/>
  <c r="BA151" i="1"/>
  <c r="AZ159" i="1"/>
  <c r="CE159" i="1"/>
  <c r="BA159" i="1"/>
  <c r="CF159" i="1"/>
  <c r="AZ167" i="1"/>
  <c r="CE167" i="1"/>
  <c r="CF167" i="1"/>
  <c r="BA167" i="1"/>
  <c r="AZ175" i="1"/>
  <c r="CE175" i="1"/>
  <c r="BA175" i="1"/>
  <c r="CF175" i="1"/>
  <c r="CE183" i="1"/>
  <c r="AZ183" i="1"/>
  <c r="CF183" i="1"/>
  <c r="BA183" i="1"/>
  <c r="CE191" i="1"/>
  <c r="AZ191" i="1"/>
  <c r="BA191" i="1"/>
  <c r="CF191" i="1"/>
  <c r="CE199" i="1"/>
  <c r="CF199" i="1"/>
  <c r="AZ199" i="1"/>
  <c r="BA199" i="1"/>
  <c r="AZ207" i="1"/>
  <c r="CE207" i="1"/>
  <c r="BA207" i="1"/>
  <c r="CF207" i="1"/>
  <c r="AZ215" i="1"/>
  <c r="CE215" i="1"/>
  <c r="BA215" i="1"/>
  <c r="CF215" i="1"/>
  <c r="AZ223" i="1"/>
  <c r="CE223" i="1"/>
  <c r="BA223" i="1"/>
  <c r="CF223" i="1"/>
  <c r="CE231" i="1"/>
  <c r="AZ231" i="1"/>
  <c r="CF231" i="1"/>
  <c r="BA231" i="1"/>
  <c r="AZ239" i="1"/>
  <c r="CE239" i="1"/>
  <c r="BA239" i="1"/>
  <c r="CF239" i="1"/>
  <c r="CE247" i="1"/>
  <c r="BA247" i="1"/>
  <c r="AZ247" i="1"/>
  <c r="CF247" i="1"/>
  <c r="CE255" i="1"/>
  <c r="AZ255" i="1"/>
  <c r="BA255" i="1"/>
  <c r="CF255" i="1"/>
  <c r="CE263" i="1"/>
  <c r="CF263" i="1"/>
  <c r="AZ263" i="1"/>
  <c r="BA263" i="1"/>
  <c r="CE271" i="1"/>
  <c r="AZ271" i="1"/>
  <c r="CF271" i="1"/>
  <c r="BA271" i="1"/>
  <c r="CE279" i="1"/>
  <c r="AZ279" i="1"/>
  <c r="BA279" i="1"/>
  <c r="CF279" i="1"/>
  <c r="BA287" i="1"/>
  <c r="CE287" i="1"/>
  <c r="AZ287" i="1"/>
  <c r="CF287" i="1"/>
  <c r="CE295" i="1"/>
  <c r="CF295" i="1"/>
  <c r="AZ295" i="1"/>
  <c r="BA295" i="1"/>
  <c r="CE303" i="1"/>
  <c r="AZ303" i="1"/>
  <c r="CF303" i="1"/>
  <c r="BA303" i="1"/>
  <c r="CE311" i="1"/>
  <c r="CF311" i="1"/>
  <c r="AZ311" i="1"/>
  <c r="BA311" i="1"/>
  <c r="CE319" i="1"/>
  <c r="AZ319" i="1"/>
  <c r="BA319" i="1"/>
  <c r="CF319" i="1"/>
  <c r="AZ327" i="1"/>
  <c r="CE327" i="1"/>
  <c r="CF327" i="1"/>
  <c r="BA327" i="1"/>
  <c r="AZ335" i="1"/>
  <c r="BA335" i="1"/>
  <c r="CE335" i="1"/>
  <c r="CF335" i="1"/>
  <c r="CE343" i="1"/>
  <c r="AZ343" i="1"/>
  <c r="BA343" i="1"/>
  <c r="CF343" i="1"/>
  <c r="CE351" i="1"/>
  <c r="AZ351" i="1"/>
  <c r="CF351" i="1"/>
  <c r="BA351" i="1"/>
  <c r="AZ359" i="1"/>
  <c r="BA359" i="1"/>
  <c r="CE359" i="1"/>
  <c r="CF359" i="1"/>
  <c r="CE367" i="1"/>
  <c r="CF367" i="1"/>
  <c r="AZ367" i="1"/>
  <c r="BA367" i="1"/>
  <c r="CF375" i="1"/>
  <c r="CE375" i="1"/>
  <c r="AZ375" i="1"/>
  <c r="BA375" i="1"/>
  <c r="CE383" i="1"/>
  <c r="CF383" i="1"/>
  <c r="AZ383" i="1"/>
  <c r="BA383" i="1"/>
  <c r="CE391" i="1"/>
  <c r="CF391" i="1"/>
  <c r="AZ391" i="1"/>
  <c r="BA391" i="1"/>
  <c r="CE399" i="1"/>
  <c r="CF399" i="1"/>
  <c r="AZ399" i="1"/>
  <c r="BA399" i="1"/>
  <c r="CE407" i="1"/>
  <c r="CF407" i="1"/>
  <c r="BA407" i="1"/>
  <c r="AZ407" i="1"/>
  <c r="CE415" i="1"/>
  <c r="AZ415" i="1"/>
  <c r="BA415" i="1"/>
  <c r="CF415" i="1"/>
  <c r="CF423" i="1"/>
  <c r="CE423" i="1"/>
  <c r="AZ423" i="1"/>
  <c r="BA423" i="1"/>
  <c r="CE431" i="1"/>
  <c r="CF431" i="1"/>
  <c r="AZ431" i="1"/>
  <c r="BA431" i="1"/>
  <c r="CE439" i="1"/>
  <c r="CF439" i="1"/>
  <c r="AZ439" i="1"/>
  <c r="BA439" i="1"/>
  <c r="CE447" i="1"/>
  <c r="CF447" i="1"/>
  <c r="AZ447" i="1"/>
  <c r="BA447" i="1"/>
  <c r="CE455" i="1"/>
  <c r="BA455" i="1"/>
  <c r="CF455" i="1"/>
  <c r="AZ455" i="1"/>
  <c r="CE463" i="1"/>
  <c r="CF463" i="1"/>
  <c r="AZ463" i="1"/>
  <c r="BA463" i="1"/>
  <c r="CE471" i="1"/>
  <c r="CF471" i="1"/>
  <c r="AZ471" i="1"/>
  <c r="BA471" i="1"/>
  <c r="CE479" i="1"/>
  <c r="CF479" i="1"/>
  <c r="AZ479" i="1"/>
  <c r="BA479" i="1"/>
  <c r="CE487" i="1"/>
  <c r="CF487" i="1"/>
  <c r="AZ487" i="1"/>
  <c r="BA487" i="1"/>
  <c r="AZ495" i="1"/>
  <c r="CE495" i="1"/>
  <c r="BA495" i="1"/>
  <c r="CF495" i="1"/>
  <c r="CE503" i="1"/>
  <c r="AZ503" i="1"/>
  <c r="CF503" i="1"/>
  <c r="BA503" i="1"/>
  <c r="CE511" i="1"/>
  <c r="AZ511" i="1"/>
  <c r="BA511" i="1"/>
  <c r="CF511" i="1"/>
  <c r="CE521" i="1"/>
  <c r="CF521" i="1"/>
  <c r="AZ521" i="1"/>
  <c r="BA521" i="1"/>
  <c r="CE529" i="1"/>
  <c r="AZ529" i="1"/>
  <c r="CF529" i="1"/>
  <c r="BA529" i="1"/>
  <c r="CE537" i="1"/>
  <c r="AZ537" i="1"/>
  <c r="CF537" i="1"/>
  <c r="BA537" i="1"/>
  <c r="AZ545" i="1"/>
  <c r="CE545" i="1"/>
  <c r="CF545" i="1"/>
  <c r="BA545" i="1"/>
  <c r="CF553" i="1"/>
  <c r="AZ561" i="1"/>
  <c r="BA561" i="1"/>
  <c r="CE561" i="1"/>
  <c r="CF561" i="1"/>
  <c r="CE569" i="1"/>
  <c r="AZ569" i="1"/>
  <c r="BA569" i="1"/>
  <c r="CF569" i="1"/>
  <c r="CE577" i="1"/>
  <c r="BA577" i="1"/>
  <c r="AZ577" i="1"/>
  <c r="CF577" i="1"/>
  <c r="AZ585" i="1"/>
  <c r="CE585" i="1"/>
  <c r="BA585" i="1"/>
  <c r="CF585" i="1"/>
  <c r="CE593" i="1"/>
  <c r="AZ593" i="1"/>
  <c r="BA593" i="1"/>
  <c r="CF593" i="1"/>
  <c r="AZ601" i="1"/>
  <c r="CE601" i="1"/>
  <c r="CF601" i="1"/>
  <c r="BA601" i="1"/>
  <c r="AZ609" i="1"/>
  <c r="CE609" i="1"/>
  <c r="CF609" i="1"/>
  <c r="BA609" i="1"/>
  <c r="CF617" i="1"/>
  <c r="CE617" i="1"/>
  <c r="AZ617" i="1"/>
  <c r="BA617" i="1"/>
  <c r="AZ625" i="1"/>
  <c r="BA625" i="1"/>
  <c r="CE625" i="1"/>
  <c r="CF625" i="1"/>
  <c r="CE633" i="1"/>
  <c r="AZ633" i="1"/>
  <c r="BA633" i="1"/>
  <c r="CF633" i="1"/>
  <c r="CE641" i="1"/>
  <c r="BA641" i="1"/>
  <c r="AZ641" i="1"/>
  <c r="CF641" i="1"/>
  <c r="CE649" i="1"/>
  <c r="CF649" i="1"/>
  <c r="AZ649" i="1"/>
  <c r="BA649" i="1"/>
  <c r="BA657" i="1"/>
  <c r="AZ657" i="1"/>
  <c r="CE657" i="1"/>
  <c r="CF657" i="1"/>
  <c r="BA665" i="1"/>
  <c r="AZ673" i="1"/>
  <c r="BA673" i="1"/>
  <c r="CE673" i="1"/>
  <c r="CF673" i="1"/>
  <c r="BA681" i="1"/>
  <c r="AZ681" i="1"/>
  <c r="CE681" i="1"/>
  <c r="CF681" i="1"/>
  <c r="AZ689" i="1"/>
  <c r="CE689" i="1"/>
  <c r="CF689" i="1"/>
  <c r="BA689" i="1"/>
  <c r="AZ697" i="1"/>
  <c r="BA697" i="1"/>
  <c r="CE697" i="1"/>
  <c r="CF697" i="1"/>
  <c r="BA40" i="1"/>
  <c r="CE40" i="1"/>
  <c r="AZ40" i="1"/>
  <c r="CF40" i="1"/>
  <c r="AZ64" i="1"/>
  <c r="BA64" i="1"/>
  <c r="CE64" i="1"/>
  <c r="CF64" i="1"/>
  <c r="AZ72" i="1"/>
  <c r="CE72" i="1"/>
  <c r="BA72" i="1"/>
  <c r="CF72" i="1"/>
  <c r="CE80" i="1"/>
  <c r="AZ80" i="1"/>
  <c r="CF80" i="1"/>
  <c r="BA80" i="1"/>
  <c r="CE96" i="1"/>
  <c r="AZ96" i="1"/>
  <c r="BA96" i="1"/>
  <c r="CF96" i="1"/>
  <c r="CE104" i="1"/>
  <c r="AZ104" i="1"/>
  <c r="CF104" i="1"/>
  <c r="BA104" i="1"/>
  <c r="CE112" i="1"/>
  <c r="CF112" i="1"/>
  <c r="AZ112" i="1"/>
  <c r="BA112" i="1"/>
  <c r="CE120" i="1"/>
  <c r="CF120" i="1"/>
  <c r="AZ120" i="1"/>
  <c r="BA120" i="1"/>
  <c r="CE128" i="1"/>
  <c r="AZ128" i="1"/>
  <c r="CF128" i="1"/>
  <c r="BA128" i="1"/>
  <c r="BA136" i="1"/>
  <c r="CE136" i="1"/>
  <c r="AZ136" i="1"/>
  <c r="CF136" i="1"/>
  <c r="CE144" i="1"/>
  <c r="AZ144" i="1"/>
  <c r="BA144" i="1"/>
  <c r="CF144" i="1"/>
  <c r="AZ160" i="1"/>
  <c r="CE160" i="1"/>
  <c r="BA160" i="1"/>
  <c r="CF160" i="1"/>
  <c r="CE168" i="1"/>
  <c r="CF168" i="1"/>
  <c r="AZ168" i="1"/>
  <c r="BA168" i="1"/>
  <c r="CE176" i="1"/>
  <c r="BA176" i="1"/>
  <c r="AZ176" i="1"/>
  <c r="CF176" i="1"/>
  <c r="CE184" i="1"/>
  <c r="AZ184" i="1"/>
  <c r="BA184" i="1"/>
  <c r="CF184" i="1"/>
  <c r="AZ192" i="1"/>
  <c r="BA192" i="1"/>
  <c r="CE192" i="1"/>
  <c r="CF192" i="1"/>
  <c r="AZ200" i="1"/>
  <c r="CE200" i="1"/>
  <c r="BA200" i="1"/>
  <c r="CF200" i="1"/>
  <c r="AZ208" i="1"/>
  <c r="CE208" i="1"/>
  <c r="BA208" i="1"/>
  <c r="CF208" i="1"/>
  <c r="AZ224" i="1"/>
  <c r="CE224" i="1"/>
  <c r="BA224" i="1"/>
  <c r="CF224" i="1"/>
  <c r="AZ232" i="1"/>
  <c r="BA232" i="1"/>
  <c r="CE232" i="1"/>
  <c r="CF232" i="1"/>
  <c r="CE240" i="1"/>
  <c r="AZ240" i="1"/>
  <c r="CF240" i="1"/>
  <c r="BA240" i="1"/>
  <c r="CE248" i="1"/>
  <c r="AZ248" i="1"/>
  <c r="BA248" i="1"/>
  <c r="CF248" i="1"/>
  <c r="CE256" i="1"/>
  <c r="AZ256" i="1"/>
  <c r="CF256" i="1"/>
  <c r="BA256" i="1"/>
  <c r="CE264" i="1"/>
  <c r="CF264" i="1"/>
  <c r="AZ264" i="1"/>
  <c r="BA264" i="1"/>
  <c r="CE272" i="1"/>
  <c r="AZ272" i="1"/>
  <c r="CF272" i="1"/>
  <c r="BA272" i="1"/>
  <c r="CE288" i="1"/>
  <c r="AZ288" i="1"/>
  <c r="CF288" i="1"/>
  <c r="BA288" i="1"/>
  <c r="AZ296" i="1"/>
  <c r="BA296" i="1"/>
  <c r="CE296" i="1"/>
  <c r="CF296" i="1"/>
  <c r="AZ304" i="1"/>
  <c r="BA304" i="1"/>
  <c r="CE304" i="1"/>
  <c r="CF304" i="1"/>
  <c r="AZ312" i="1"/>
  <c r="CE312" i="1"/>
  <c r="BA312" i="1"/>
  <c r="CF312" i="1"/>
  <c r="AZ320" i="1"/>
  <c r="CF320" i="1"/>
  <c r="CE320" i="1"/>
  <c r="BA320" i="1"/>
  <c r="AZ328" i="1"/>
  <c r="CF328" i="1"/>
  <c r="CE328" i="1"/>
  <c r="BA328" i="1"/>
  <c r="AZ336" i="1"/>
  <c r="BA336" i="1"/>
  <c r="CF336" i="1"/>
  <c r="CE336" i="1"/>
  <c r="CE352" i="1"/>
  <c r="AZ352" i="1"/>
  <c r="CF352" i="1"/>
  <c r="BA352" i="1"/>
  <c r="CE360" i="1"/>
  <c r="AZ360" i="1"/>
  <c r="BA360" i="1"/>
  <c r="CF360" i="1"/>
  <c r="CE368" i="1"/>
  <c r="AZ368" i="1"/>
  <c r="BA368" i="1"/>
  <c r="CF368" i="1"/>
  <c r="CE376" i="1"/>
  <c r="AZ376" i="1"/>
  <c r="BA376" i="1"/>
  <c r="CF376" i="1"/>
  <c r="CE384" i="1"/>
  <c r="AZ384" i="1"/>
  <c r="CF384" i="1"/>
  <c r="BA384" i="1"/>
  <c r="CE392" i="1"/>
  <c r="AZ392" i="1"/>
  <c r="CF392" i="1"/>
  <c r="BA392" i="1"/>
  <c r="AZ400" i="1"/>
  <c r="CE400" i="1"/>
  <c r="CF400" i="1"/>
  <c r="BA400" i="1"/>
  <c r="CE416" i="1"/>
  <c r="AZ416" i="1"/>
  <c r="BA416" i="1"/>
  <c r="CF416" i="1"/>
  <c r="AZ424" i="1"/>
  <c r="CE424" i="1"/>
  <c r="BA424" i="1"/>
  <c r="CF424" i="1"/>
  <c r="CF432" i="1"/>
  <c r="CE432" i="1"/>
  <c r="AZ432" i="1"/>
  <c r="BA432" i="1"/>
  <c r="CE440" i="1"/>
  <c r="AZ440" i="1"/>
  <c r="BA440" i="1"/>
  <c r="CF440" i="1"/>
  <c r="AZ448" i="1"/>
  <c r="CE448" i="1"/>
  <c r="BA448" i="1"/>
  <c r="CF448" i="1"/>
  <c r="CE456" i="1"/>
  <c r="CF456" i="1"/>
  <c r="AZ456" i="1"/>
  <c r="BA456" i="1"/>
  <c r="CE464" i="1"/>
  <c r="AZ464" i="1"/>
  <c r="CF464" i="1"/>
  <c r="BA464" i="1"/>
  <c r="AZ480" i="1"/>
  <c r="CE480" i="1"/>
  <c r="CF480" i="1"/>
  <c r="BA480" i="1"/>
  <c r="CE488" i="1"/>
  <c r="AZ488" i="1"/>
  <c r="BA488" i="1"/>
  <c r="CF488" i="1"/>
  <c r="CF496" i="1"/>
  <c r="CE496" i="1"/>
  <c r="AZ496" i="1"/>
  <c r="BA496" i="1"/>
  <c r="CE504" i="1"/>
  <c r="CF504" i="1"/>
  <c r="AZ504" i="1"/>
  <c r="BA504" i="1"/>
  <c r="CE512" i="1"/>
  <c r="CF512" i="1"/>
  <c r="AZ512" i="1"/>
  <c r="BA512" i="1"/>
  <c r="CE522" i="1"/>
  <c r="AZ522" i="1"/>
  <c r="BA522" i="1"/>
  <c r="CF522" i="1"/>
  <c r="CE530" i="1"/>
  <c r="CF530" i="1"/>
  <c r="AZ530" i="1"/>
  <c r="BA530" i="1"/>
  <c r="CE546" i="1"/>
  <c r="CF546" i="1"/>
  <c r="AZ546" i="1"/>
  <c r="BA546" i="1"/>
  <c r="CE554" i="1"/>
  <c r="AZ554" i="1"/>
  <c r="CF554" i="1"/>
  <c r="BA554" i="1"/>
  <c r="CE562" i="1"/>
  <c r="AZ562" i="1"/>
  <c r="BA562" i="1"/>
  <c r="CF562" i="1"/>
  <c r="CE570" i="1"/>
  <c r="AZ570" i="1"/>
  <c r="CF570" i="1"/>
  <c r="BA570" i="1"/>
  <c r="CE578" i="1"/>
  <c r="AZ578" i="1"/>
  <c r="CF578" i="1"/>
  <c r="BA578" i="1"/>
  <c r="CE586" i="1"/>
  <c r="AZ586" i="1"/>
  <c r="BA586" i="1"/>
  <c r="CF586" i="1"/>
  <c r="BA594" i="1"/>
  <c r="CE594" i="1"/>
  <c r="CF594" i="1"/>
  <c r="AZ594" i="1"/>
  <c r="BA610" i="1"/>
  <c r="AZ610" i="1"/>
  <c r="CE610" i="1"/>
  <c r="CF610" i="1"/>
  <c r="AZ618" i="1"/>
  <c r="BA618" i="1"/>
  <c r="CE618" i="1"/>
  <c r="CF618" i="1"/>
  <c r="AZ626" i="1"/>
  <c r="BA626" i="1"/>
  <c r="CE626" i="1"/>
  <c r="CF626" i="1"/>
  <c r="CE634" i="1"/>
  <c r="AZ634" i="1"/>
  <c r="BA634" i="1"/>
  <c r="CF634" i="1"/>
  <c r="AZ642" i="1"/>
  <c r="BA642" i="1"/>
  <c r="CE642" i="1"/>
  <c r="CF642" i="1"/>
  <c r="CE650" i="1"/>
  <c r="AZ650" i="1"/>
  <c r="BA650" i="1"/>
  <c r="CF650" i="1"/>
  <c r="AZ658" i="1"/>
  <c r="BA658" i="1"/>
  <c r="CF658" i="1"/>
  <c r="CE658" i="1"/>
  <c r="AZ674" i="1"/>
  <c r="BA674" i="1"/>
  <c r="CE674" i="1"/>
  <c r="CF674" i="1"/>
  <c r="CE682" i="1"/>
  <c r="AZ682" i="1"/>
  <c r="BA682" i="1"/>
  <c r="CF682" i="1"/>
  <c r="AZ690" i="1"/>
  <c r="BA690" i="1"/>
  <c r="CE690" i="1"/>
  <c r="CF690" i="1"/>
  <c r="CE3" i="1"/>
  <c r="CF3" i="1"/>
  <c r="S517" i="1"/>
  <c r="CF485" i="1" l="1"/>
  <c r="EP398" i="1"/>
  <c r="EO246" i="1"/>
  <c r="EO21" i="1"/>
  <c r="EO614" i="1"/>
  <c r="EP516" i="1"/>
  <c r="EP388" i="1"/>
  <c r="CF679" i="1"/>
  <c r="BA165" i="1"/>
  <c r="BA436" i="1"/>
  <c r="EP536" i="1"/>
  <c r="EO76" i="1"/>
  <c r="CF551" i="1"/>
  <c r="BA630" i="1"/>
  <c r="EP213" i="1"/>
  <c r="EP85" i="1"/>
  <c r="BA229" i="1"/>
  <c r="DK615" i="1"/>
  <c r="DK101" i="1"/>
  <c r="BA101" i="1"/>
  <c r="CF694" i="1"/>
  <c r="DK308" i="1"/>
  <c r="DJ326" i="1"/>
  <c r="DK326" i="1"/>
  <c r="EO326" i="1"/>
  <c r="EP326" i="1"/>
  <c r="EO615" i="1"/>
  <c r="EP615" i="1"/>
  <c r="DJ615" i="1"/>
  <c r="EO357" i="1"/>
  <c r="EP357" i="1"/>
  <c r="DJ357" i="1"/>
  <c r="EO37" i="1"/>
  <c r="EP37" i="1"/>
  <c r="DJ37" i="1"/>
  <c r="EP566" i="1"/>
  <c r="EO566" i="1"/>
  <c r="DJ566" i="1"/>
  <c r="EO669" i="1"/>
  <c r="EP669" i="1"/>
  <c r="DJ669" i="1"/>
  <c r="DK669" i="1"/>
  <c r="AZ669" i="1"/>
  <c r="CE669" i="1"/>
  <c r="CF669" i="1"/>
  <c r="EO411" i="1"/>
  <c r="EP411" i="1"/>
  <c r="DJ411" i="1"/>
  <c r="DK411" i="1"/>
  <c r="CE411" i="1"/>
  <c r="CF411" i="1"/>
  <c r="AZ411" i="1"/>
  <c r="EO91" i="1"/>
  <c r="EP91" i="1"/>
  <c r="DJ91" i="1"/>
  <c r="DK91" i="1"/>
  <c r="AZ91" i="1"/>
  <c r="CE91" i="1"/>
  <c r="CF91" i="1"/>
  <c r="EO588" i="1"/>
  <c r="EP588" i="1"/>
  <c r="DK588" i="1"/>
  <c r="AZ588" i="1"/>
  <c r="DJ588" i="1"/>
  <c r="CE588" i="1"/>
  <c r="BA588" i="1"/>
  <c r="AZ266" i="1"/>
  <c r="EO266" i="1"/>
  <c r="CE266" i="1"/>
  <c r="EP266" i="1"/>
  <c r="DJ266" i="1"/>
  <c r="BA266" i="1"/>
  <c r="DK675" i="1"/>
  <c r="CE675" i="1"/>
  <c r="EO675" i="1"/>
  <c r="DJ675" i="1"/>
  <c r="CF675" i="1"/>
  <c r="EP675" i="1"/>
  <c r="AZ675" i="1"/>
  <c r="CE481" i="1"/>
  <c r="AZ481" i="1"/>
  <c r="DJ481" i="1"/>
  <c r="CF481" i="1"/>
  <c r="DK481" i="1"/>
  <c r="BA481" i="1"/>
  <c r="EP481" i="1"/>
  <c r="EO481" i="1"/>
  <c r="DJ225" i="1"/>
  <c r="EO225" i="1"/>
  <c r="DK225" i="1"/>
  <c r="EP225" i="1"/>
  <c r="EP33" i="1"/>
  <c r="DJ33" i="1"/>
  <c r="DK33" i="1"/>
  <c r="DK666" i="1"/>
  <c r="DJ666" i="1"/>
  <c r="EO666" i="1"/>
  <c r="DJ472" i="1"/>
  <c r="DK472" i="1"/>
  <c r="EP472" i="1"/>
  <c r="DK24" i="1"/>
  <c r="CF24" i="1"/>
  <c r="DJ24" i="1"/>
  <c r="CE24" i="1"/>
  <c r="EO24" i="1"/>
  <c r="AZ24" i="1"/>
  <c r="CF665" i="1"/>
  <c r="AZ553" i="1"/>
  <c r="CF161" i="1"/>
  <c r="CF656" i="1"/>
  <c r="CE592" i="1"/>
  <c r="CE679" i="1"/>
  <c r="AZ615" i="1"/>
  <c r="BA551" i="1"/>
  <c r="BA485" i="1"/>
  <c r="CF421" i="1"/>
  <c r="BA357" i="1"/>
  <c r="CF293" i="1"/>
  <c r="AZ229" i="1"/>
  <c r="AZ165" i="1"/>
  <c r="CF101" i="1"/>
  <c r="BA37" i="1"/>
  <c r="CE289" i="1"/>
  <c r="CF33" i="1"/>
  <c r="CE694" i="1"/>
  <c r="CF630" i="1"/>
  <c r="AZ566" i="1"/>
  <c r="CF500" i="1"/>
  <c r="AZ436" i="1"/>
  <c r="BA524" i="1"/>
  <c r="BA675" i="1"/>
  <c r="DK665" i="1"/>
  <c r="DK679" i="1"/>
  <c r="DK165" i="1"/>
  <c r="DJ390" i="1"/>
  <c r="DK390" i="1"/>
  <c r="EP390" i="1"/>
  <c r="EO390" i="1"/>
  <c r="EO165" i="1"/>
  <c r="DJ165" i="1"/>
  <c r="EO244" i="1"/>
  <c r="CE244" i="1"/>
  <c r="EP244" i="1"/>
  <c r="CF244" i="1"/>
  <c r="DJ244" i="1"/>
  <c r="AZ244" i="1"/>
  <c r="DJ219" i="1"/>
  <c r="DK219" i="1"/>
  <c r="CE219" i="1"/>
  <c r="AZ219" i="1"/>
  <c r="EO219" i="1"/>
  <c r="CF219" i="1"/>
  <c r="EP330" i="1"/>
  <c r="DJ330" i="1"/>
  <c r="DK330" i="1"/>
  <c r="CF330" i="1"/>
  <c r="CE330" i="1"/>
  <c r="AZ330" i="1"/>
  <c r="DJ353" i="1"/>
  <c r="DK353" i="1"/>
  <c r="EO353" i="1"/>
  <c r="EP353" i="1"/>
  <c r="DK344" i="1"/>
  <c r="DJ344" i="1"/>
  <c r="EO344" i="1"/>
  <c r="CE665" i="1"/>
  <c r="CE656" i="1"/>
  <c r="AZ592" i="1"/>
  <c r="AZ353" i="1"/>
  <c r="BA679" i="1"/>
  <c r="CF615" i="1"/>
  <c r="CE551" i="1"/>
  <c r="CE485" i="1"/>
  <c r="CE357" i="1"/>
  <c r="BA293" i="1"/>
  <c r="CF229" i="1"/>
  <c r="CF165" i="1"/>
  <c r="CE37" i="1"/>
  <c r="CF289" i="1"/>
  <c r="CE33" i="1"/>
  <c r="BA694" i="1"/>
  <c r="CF566" i="1"/>
  <c r="AZ500" i="1"/>
  <c r="BA24" i="1"/>
  <c r="DK97" i="1"/>
  <c r="DK229" i="1"/>
  <c r="EP408" i="1"/>
  <c r="EP485" i="1"/>
  <c r="DJ454" i="1"/>
  <c r="EP454" i="1"/>
  <c r="DK454" i="1"/>
  <c r="EO454" i="1"/>
  <c r="DJ134" i="1"/>
  <c r="DK134" i="1"/>
  <c r="EO134" i="1"/>
  <c r="EP134" i="1"/>
  <c r="EO421" i="1"/>
  <c r="EP421" i="1"/>
  <c r="DK421" i="1"/>
  <c r="EO101" i="1"/>
  <c r="EP101" i="1"/>
  <c r="DJ101" i="1"/>
  <c r="EO630" i="1"/>
  <c r="EP630" i="1"/>
  <c r="DJ630" i="1"/>
  <c r="EO36" i="1"/>
  <c r="EP36" i="1"/>
  <c r="DJ36" i="1"/>
  <c r="DK36" i="1"/>
  <c r="CE36" i="1"/>
  <c r="AZ36" i="1"/>
  <c r="CF36" i="1"/>
  <c r="EO475" i="1"/>
  <c r="EP475" i="1"/>
  <c r="DJ475" i="1"/>
  <c r="DK475" i="1"/>
  <c r="CE475" i="1"/>
  <c r="CF475" i="1"/>
  <c r="AZ475" i="1"/>
  <c r="DJ155" i="1"/>
  <c r="DK155" i="1"/>
  <c r="EO155" i="1"/>
  <c r="AZ155" i="1"/>
  <c r="EP155" i="1"/>
  <c r="BA155" i="1"/>
  <c r="CE155" i="1"/>
  <c r="EO652" i="1"/>
  <c r="DJ652" i="1"/>
  <c r="AZ652" i="1"/>
  <c r="EP652" i="1"/>
  <c r="DK652" i="1"/>
  <c r="BA652" i="1"/>
  <c r="CE652" i="1"/>
  <c r="DJ394" i="1"/>
  <c r="DK394" i="1"/>
  <c r="EO394" i="1"/>
  <c r="EP394" i="1"/>
  <c r="AZ394" i="1"/>
  <c r="CE394" i="1"/>
  <c r="BA394" i="1"/>
  <c r="EO42" i="1"/>
  <c r="EP42" i="1"/>
  <c r="DJ42" i="1"/>
  <c r="DK42" i="1"/>
  <c r="CE42" i="1"/>
  <c r="AZ42" i="1"/>
  <c r="BA42" i="1"/>
  <c r="DJ417" i="1"/>
  <c r="DK417" i="1"/>
  <c r="EP417" i="1"/>
  <c r="EO161" i="1"/>
  <c r="EP161" i="1"/>
  <c r="DJ161" i="1"/>
  <c r="DK161" i="1"/>
  <c r="DJ553" i="1"/>
  <c r="DK553" i="1"/>
  <c r="EO553" i="1"/>
  <c r="EP553" i="1"/>
  <c r="DK602" i="1"/>
  <c r="DJ602" i="1"/>
  <c r="EO602" i="1"/>
  <c r="DJ538" i="1"/>
  <c r="DK538" i="1"/>
  <c r="EO538" i="1"/>
  <c r="DJ280" i="1"/>
  <c r="DK280" i="1"/>
  <c r="EO280" i="1"/>
  <c r="CE553" i="1"/>
  <c r="AZ161" i="1"/>
  <c r="CE353" i="1"/>
  <c r="CE615" i="1"/>
  <c r="AZ551" i="1"/>
  <c r="CE421" i="1"/>
  <c r="AZ357" i="1"/>
  <c r="AZ293" i="1"/>
  <c r="CE165" i="1"/>
  <c r="CE101" i="1"/>
  <c r="AZ37" i="1"/>
  <c r="AZ33" i="1"/>
  <c r="AZ630" i="1"/>
  <c r="CE566" i="1"/>
  <c r="CE500" i="1"/>
  <c r="BA36" i="1"/>
  <c r="BA219" i="1"/>
  <c r="CF394" i="1"/>
  <c r="DK500" i="1"/>
  <c r="DK266" i="1"/>
  <c r="EO472" i="1"/>
  <c r="EO656" i="1"/>
  <c r="DJ656" i="1"/>
  <c r="EP656" i="1"/>
  <c r="DK656" i="1"/>
  <c r="DJ38" i="1"/>
  <c r="DK38" i="1"/>
  <c r="EO38" i="1"/>
  <c r="EP38" i="1"/>
  <c r="EO372" i="1"/>
  <c r="EP372" i="1"/>
  <c r="CE372" i="1"/>
  <c r="DK372" i="1"/>
  <c r="BA372" i="1"/>
  <c r="DJ152" i="1"/>
  <c r="DK152" i="1"/>
  <c r="EO152" i="1"/>
  <c r="CE666" i="1"/>
  <c r="CE602" i="1"/>
  <c r="BA538" i="1"/>
  <c r="CF472" i="1"/>
  <c r="CF408" i="1"/>
  <c r="CE344" i="1"/>
  <c r="CF280" i="1"/>
  <c r="CF216" i="1"/>
  <c r="BA152" i="1"/>
  <c r="AZ454" i="1"/>
  <c r="CF390" i="1"/>
  <c r="BA326" i="1"/>
  <c r="CF262" i="1"/>
  <c r="CF134" i="1"/>
  <c r="CF38" i="1"/>
  <c r="BA417" i="1"/>
  <c r="CF225" i="1"/>
  <c r="BA411" i="1"/>
  <c r="CF588" i="1"/>
  <c r="CF42" i="1"/>
  <c r="DK357" i="1"/>
  <c r="DK566" i="1"/>
  <c r="EP538" i="1"/>
  <c r="EP24" i="1"/>
  <c r="EO330" i="1"/>
  <c r="EO417" i="1"/>
  <c r="DJ520" i="1"/>
  <c r="DK520" i="1"/>
  <c r="EO520" i="1"/>
  <c r="EP520" i="1"/>
  <c r="DJ198" i="1"/>
  <c r="EO198" i="1"/>
  <c r="DK198" i="1"/>
  <c r="EP198" i="1"/>
  <c r="EO485" i="1"/>
  <c r="DJ485" i="1"/>
  <c r="EO229" i="1"/>
  <c r="EP229" i="1"/>
  <c r="DJ229" i="1"/>
  <c r="EP694" i="1"/>
  <c r="EO694" i="1"/>
  <c r="DJ694" i="1"/>
  <c r="EO436" i="1"/>
  <c r="EP436" i="1"/>
  <c r="CE436" i="1"/>
  <c r="DK436" i="1"/>
  <c r="CF436" i="1"/>
  <c r="EO541" i="1"/>
  <c r="EP541" i="1"/>
  <c r="DJ541" i="1"/>
  <c r="DK541" i="1"/>
  <c r="CE541" i="1"/>
  <c r="AZ541" i="1"/>
  <c r="BA541" i="1"/>
  <c r="EO283" i="1"/>
  <c r="EP283" i="1"/>
  <c r="DJ283" i="1"/>
  <c r="DK283" i="1"/>
  <c r="CE283" i="1"/>
  <c r="AZ283" i="1"/>
  <c r="BA283" i="1"/>
  <c r="EO665" i="1"/>
  <c r="EP665" i="1"/>
  <c r="DJ665" i="1"/>
  <c r="DJ458" i="1"/>
  <c r="DK458" i="1"/>
  <c r="CE458" i="1"/>
  <c r="EO458" i="1"/>
  <c r="AZ458" i="1"/>
  <c r="EP458" i="1"/>
  <c r="BA458" i="1"/>
  <c r="EO138" i="1"/>
  <c r="EP138" i="1"/>
  <c r="DJ138" i="1"/>
  <c r="BA138" i="1"/>
  <c r="DK138" i="1"/>
  <c r="AZ138" i="1"/>
  <c r="CE138" i="1"/>
  <c r="EO547" i="1"/>
  <c r="DJ547" i="1"/>
  <c r="CE547" i="1"/>
  <c r="EP547" i="1"/>
  <c r="DK547" i="1"/>
  <c r="AZ547" i="1"/>
  <c r="CF547" i="1"/>
  <c r="BA547" i="1"/>
  <c r="EO97" i="1"/>
  <c r="EP97" i="1"/>
  <c r="DJ97" i="1"/>
  <c r="DJ88" i="1"/>
  <c r="DK88" i="1"/>
  <c r="EP88" i="1"/>
  <c r="BA666" i="1"/>
  <c r="BA602" i="1"/>
  <c r="CF538" i="1"/>
  <c r="BA472" i="1"/>
  <c r="BA408" i="1"/>
  <c r="CF344" i="1"/>
  <c r="CE280" i="1"/>
  <c r="CF152" i="1"/>
  <c r="BA88" i="1"/>
  <c r="AZ520" i="1"/>
  <c r="BA454" i="1"/>
  <c r="BA390" i="1"/>
  <c r="AZ326" i="1"/>
  <c r="BA262" i="1"/>
  <c r="BA198" i="1"/>
  <c r="BA134" i="1"/>
  <c r="BA38" i="1"/>
  <c r="AZ417" i="1"/>
  <c r="BA225" i="1"/>
  <c r="CF97" i="1"/>
  <c r="BA91" i="1"/>
  <c r="CF266" i="1"/>
  <c r="DJ421" i="1"/>
  <c r="DK630" i="1"/>
  <c r="EP602" i="1"/>
  <c r="EO88" i="1"/>
  <c r="EO679" i="1"/>
  <c r="EP679" i="1"/>
  <c r="DJ679" i="1"/>
  <c r="EP308" i="1"/>
  <c r="CE308" i="1"/>
  <c r="EO308" i="1"/>
  <c r="AZ308" i="1"/>
  <c r="DJ308" i="1"/>
  <c r="BA308" i="1"/>
  <c r="DK216" i="1"/>
  <c r="DJ216" i="1"/>
  <c r="EO216" i="1"/>
  <c r="CF666" i="1"/>
  <c r="CF602" i="1"/>
  <c r="AZ538" i="1"/>
  <c r="AZ472" i="1"/>
  <c r="BA344" i="1"/>
  <c r="BA280" i="1"/>
  <c r="CE216" i="1"/>
  <c r="AZ152" i="1"/>
  <c r="CE88" i="1"/>
  <c r="CF520" i="1"/>
  <c r="CF454" i="1"/>
  <c r="AZ390" i="1"/>
  <c r="CF326" i="1"/>
  <c r="CE198" i="1"/>
  <c r="AZ134" i="1"/>
  <c r="AZ38" i="1"/>
  <c r="CF417" i="1"/>
  <c r="CE225" i="1"/>
  <c r="CE97" i="1"/>
  <c r="CF372" i="1"/>
  <c r="CF52" i="1"/>
  <c r="CF283" i="1"/>
  <c r="CF458" i="1"/>
  <c r="DK485" i="1"/>
  <c r="DK694" i="1"/>
  <c r="EP666" i="1"/>
  <c r="EP152" i="1"/>
  <c r="DJ592" i="1"/>
  <c r="DK592" i="1"/>
  <c r="EO592" i="1"/>
  <c r="EP592" i="1"/>
  <c r="EP262" i="1"/>
  <c r="DJ262" i="1"/>
  <c r="DK262" i="1"/>
  <c r="EO551" i="1"/>
  <c r="DJ551" i="1"/>
  <c r="EO293" i="1"/>
  <c r="EP293" i="1"/>
  <c r="DK293" i="1"/>
  <c r="EP52" i="1"/>
  <c r="EO52" i="1"/>
  <c r="AZ52" i="1"/>
  <c r="CE52" i="1"/>
  <c r="DJ52" i="1"/>
  <c r="BA52" i="1"/>
  <c r="EP500" i="1"/>
  <c r="DJ500" i="1"/>
  <c r="EO605" i="1"/>
  <c r="EP605" i="1"/>
  <c r="DJ605" i="1"/>
  <c r="DK605" i="1"/>
  <c r="CE605" i="1"/>
  <c r="CF605" i="1"/>
  <c r="AZ605" i="1"/>
  <c r="EO347" i="1"/>
  <c r="EP347" i="1"/>
  <c r="DJ347" i="1"/>
  <c r="DK347" i="1"/>
  <c r="CE347" i="1"/>
  <c r="BA347" i="1"/>
  <c r="CF347" i="1"/>
  <c r="EP27" i="1"/>
  <c r="DJ27" i="1"/>
  <c r="DK27" i="1"/>
  <c r="AZ27" i="1"/>
  <c r="BA27" i="1"/>
  <c r="CE27" i="1"/>
  <c r="EP524" i="1"/>
  <c r="DJ524" i="1"/>
  <c r="DK524" i="1"/>
  <c r="CE524" i="1"/>
  <c r="AZ524" i="1"/>
  <c r="CF524" i="1"/>
  <c r="DJ202" i="1"/>
  <c r="DK202" i="1"/>
  <c r="EP202" i="1"/>
  <c r="EO202" i="1"/>
  <c r="AZ202" i="1"/>
  <c r="CE202" i="1"/>
  <c r="BA202" i="1"/>
  <c r="AZ611" i="1"/>
  <c r="CE611" i="1"/>
  <c r="CF611" i="1"/>
  <c r="EO611" i="1"/>
  <c r="BA611" i="1"/>
  <c r="EP611" i="1"/>
  <c r="DJ611" i="1"/>
  <c r="DK611" i="1"/>
  <c r="DJ289" i="1"/>
  <c r="DK289" i="1"/>
  <c r="EO289" i="1"/>
  <c r="EP289" i="1"/>
  <c r="DJ408" i="1"/>
  <c r="DK408" i="1"/>
  <c r="EO408" i="1"/>
  <c r="AZ666" i="1"/>
  <c r="AZ602" i="1"/>
  <c r="CE538" i="1"/>
  <c r="CE472" i="1"/>
  <c r="CE408" i="1"/>
  <c r="AZ344" i="1"/>
  <c r="AZ280" i="1"/>
  <c r="AZ216" i="1"/>
  <c r="CE152" i="1"/>
  <c r="AZ88" i="1"/>
  <c r="CE520" i="1"/>
  <c r="CE454" i="1"/>
  <c r="CE390" i="1"/>
  <c r="CE326" i="1"/>
  <c r="AZ262" i="1"/>
  <c r="AZ198" i="1"/>
  <c r="CE134" i="1"/>
  <c r="CE38" i="1"/>
  <c r="CE417" i="1"/>
  <c r="AZ225" i="1"/>
  <c r="AZ97" i="1"/>
  <c r="AZ372" i="1"/>
  <c r="BA475" i="1"/>
  <c r="CF652" i="1"/>
  <c r="CF138" i="1"/>
  <c r="DK551" i="1"/>
  <c r="DK37" i="1"/>
  <c r="DK244" i="1"/>
  <c r="EP216" i="1"/>
  <c r="EO262" i="1"/>
  <c r="EP219" i="1"/>
  <c r="EO27" i="1"/>
  <c r="EO680" i="1"/>
  <c r="EO350" i="1"/>
  <c r="EO115" i="1"/>
  <c r="EO612" i="1"/>
  <c r="EO150" i="1"/>
  <c r="EO447" i="1"/>
  <c r="EO206" i="1"/>
  <c r="EO53" i="1"/>
  <c r="EO629" i="1"/>
  <c r="EP243" i="1"/>
  <c r="EO51" i="1"/>
  <c r="EO63" i="1"/>
  <c r="EO640" i="1"/>
  <c r="EP470" i="1"/>
  <c r="EO302" i="1"/>
  <c r="EO62" i="1"/>
  <c r="EP205" i="1"/>
  <c r="EO646" i="1"/>
  <c r="EO574" i="1"/>
  <c r="EO444" i="1"/>
  <c r="EO380" i="1"/>
  <c r="EO324" i="1"/>
  <c r="EO613" i="1"/>
  <c r="EO499" i="1"/>
  <c r="EP387" i="1"/>
  <c r="EO147" i="1"/>
  <c r="EO19" i="1"/>
  <c r="EO580" i="1"/>
  <c r="EO50" i="1"/>
  <c r="EO667" i="1"/>
  <c r="EO249" i="1"/>
  <c r="EO182" i="1"/>
  <c r="EP22" i="1"/>
  <c r="EO631" i="1"/>
  <c r="EO173" i="1"/>
  <c r="EO542" i="1"/>
  <c r="EO484" i="1"/>
  <c r="EP412" i="1"/>
  <c r="EP356" i="1"/>
  <c r="EP300" i="1"/>
  <c r="EP68" i="1"/>
  <c r="EP525" i="1"/>
  <c r="EO363" i="1"/>
  <c r="EO474" i="1"/>
  <c r="EO226" i="1"/>
  <c r="EP26" i="1"/>
  <c r="EO377" i="1"/>
  <c r="EO632" i="1"/>
  <c r="EP568" i="1"/>
  <c r="EP502" i="1"/>
  <c r="EP278" i="1"/>
  <c r="EO222" i="1"/>
  <c r="EP607" i="1"/>
  <c r="EP543" i="1"/>
  <c r="EO125" i="1"/>
  <c r="EO268" i="1"/>
  <c r="EO403" i="1"/>
  <c r="EO194" i="1"/>
  <c r="EO664" i="1"/>
  <c r="EO608" i="1"/>
  <c r="EO462" i="1"/>
  <c r="EO397" i="1"/>
  <c r="EO157" i="1"/>
  <c r="EO533" i="1"/>
  <c r="EO275" i="1"/>
  <c r="EO450" i="1"/>
  <c r="EO290" i="1"/>
  <c r="EP98" i="1"/>
  <c r="EP603" i="1"/>
  <c r="EO648" i="1"/>
  <c r="EO528" i="1"/>
  <c r="EP406" i="1"/>
  <c r="EO623" i="1"/>
  <c r="EO567" i="1"/>
  <c r="EP469" i="1"/>
  <c r="EP606" i="1"/>
  <c r="EO558" i="1"/>
  <c r="EO204" i="1"/>
  <c r="EP494" i="1"/>
  <c r="EO446" i="1"/>
  <c r="EP374" i="1"/>
  <c r="EP318" i="1"/>
  <c r="EO655" i="1"/>
  <c r="EP599" i="1"/>
  <c r="EP493" i="1"/>
  <c r="EP333" i="1"/>
  <c r="EP61" i="1"/>
  <c r="EP54" i="1"/>
  <c r="EO695" i="1"/>
  <c r="EO639" i="1"/>
  <c r="EP285" i="1"/>
  <c r="EP189" i="1"/>
  <c r="EO29" i="1"/>
  <c r="EO622" i="1"/>
  <c r="EP460" i="1"/>
  <c r="EO396" i="1"/>
  <c r="EO236" i="1"/>
  <c r="EO84" i="1"/>
  <c r="EO20" i="1"/>
  <c r="EP342" i="1"/>
  <c r="EO286" i="1"/>
  <c r="EO118" i="1"/>
  <c r="EP663" i="1"/>
  <c r="EO309" i="1"/>
  <c r="EP654" i="1"/>
  <c r="EO693" i="1"/>
  <c r="EO576" i="1"/>
  <c r="EO430" i="1"/>
  <c r="EO382" i="1"/>
  <c r="EP238" i="1"/>
  <c r="EO190" i="1"/>
  <c r="EO142" i="1"/>
  <c r="EP14" i="1"/>
  <c r="EP575" i="1"/>
  <c r="EO535" i="1"/>
  <c r="EO413" i="1"/>
  <c r="EP365" i="1"/>
  <c r="EO117" i="1"/>
  <c r="EO638" i="1"/>
  <c r="EP452" i="1"/>
  <c r="EP116" i="1"/>
  <c r="EO28" i="1"/>
  <c r="EO677" i="1"/>
  <c r="EP581" i="1"/>
  <c r="EP451" i="1"/>
  <c r="EP323" i="1"/>
  <c r="EP600" i="1"/>
  <c r="EO510" i="1"/>
  <c r="EO310" i="1"/>
  <c r="EO214" i="1"/>
  <c r="EP86" i="1"/>
  <c r="EO687" i="1"/>
  <c r="EO437" i="1"/>
  <c r="EO141" i="1"/>
  <c r="EP93" i="1"/>
  <c r="EO526" i="1"/>
  <c r="EO653" i="1"/>
  <c r="EO557" i="1"/>
  <c r="EO427" i="1"/>
  <c r="EP299" i="1"/>
  <c r="EO478" i="1"/>
  <c r="EO158" i="1"/>
  <c r="EO501" i="1"/>
  <c r="EO686" i="1"/>
  <c r="EP332" i="1"/>
  <c r="EO44" i="1"/>
  <c r="EO467" i="1"/>
  <c r="EO211" i="1"/>
  <c r="EO644" i="1"/>
  <c r="EO386" i="1"/>
  <c r="EP130" i="1"/>
  <c r="EO505" i="1"/>
  <c r="EO87" i="1"/>
  <c r="EO544" i="1"/>
  <c r="EO414" i="1"/>
  <c r="EO334" i="1"/>
  <c r="EP254" i="1"/>
  <c r="EO30" i="1"/>
  <c r="EO245" i="1"/>
  <c r="EP590" i="1"/>
  <c r="EO508" i="1"/>
  <c r="EP428" i="1"/>
  <c r="EO597" i="1"/>
  <c r="EO339" i="1"/>
  <c r="EO83" i="1"/>
  <c r="EO514" i="1"/>
  <c r="EO258" i="1"/>
  <c r="EO635" i="1"/>
  <c r="EO517" i="1"/>
  <c r="EP517" i="1"/>
  <c r="DJ517" i="1"/>
  <c r="DK517" i="1"/>
  <c r="CE517" i="1"/>
  <c r="CF517" i="1"/>
  <c r="AZ517" i="1"/>
  <c r="BA517" i="1"/>
  <c r="AI3" i="1" l="1"/>
  <c r="P36" i="21"/>
  <c r="AH40" i="18"/>
  <c r="AE34" i="17"/>
  <c r="H15" i="18"/>
  <c r="Z71" i="17"/>
  <c r="AH34" i="17"/>
  <c r="R71" i="19"/>
  <c r="N26" i="20"/>
  <c r="W17" i="20"/>
  <c r="V24" i="18"/>
  <c r="W48" i="18"/>
  <c r="F23" i="18"/>
  <c r="AA34" i="18"/>
  <c r="V71" i="18"/>
  <c r="C8" i="20"/>
  <c r="N16" i="18"/>
  <c r="AB40" i="28"/>
  <c r="Q16" i="18"/>
  <c r="AC18" i="20"/>
  <c r="T40" i="19"/>
  <c r="AF25" i="17"/>
  <c r="I36" i="21"/>
  <c r="H17" i="20"/>
  <c r="I8" i="20"/>
  <c r="M20" i="17"/>
  <c r="T16" i="19"/>
  <c r="J83" i="20"/>
  <c r="L17" i="17"/>
  <c r="I22" i="17"/>
  <c r="W33" i="17"/>
  <c r="X4" i="21"/>
  <c r="U33" i="19"/>
  <c r="H26" i="18"/>
  <c r="Q26" i="17"/>
  <c r="Y48" i="18"/>
  <c r="W22" i="21"/>
  <c r="AD83" i="26"/>
  <c r="S13" i="21"/>
  <c r="G13" i="19"/>
  <c r="E48" i="18"/>
  <c r="AJ25" i="20"/>
  <c r="J69" i="19"/>
  <c r="AH17" i="19"/>
  <c r="K48" i="17"/>
  <c r="J25" i="18"/>
  <c r="H13" i="20"/>
  <c r="AG23" i="20"/>
  <c r="AJ25" i="17"/>
  <c r="U34" i="20"/>
  <c r="U70" i="18"/>
  <c r="Y17" i="18"/>
  <c r="F60" i="17"/>
  <c r="Q19" i="17"/>
  <c r="AB22" i="17"/>
  <c r="AE18" i="20"/>
  <c r="F10" i="19"/>
  <c r="L41" i="21"/>
  <c r="P29" i="21"/>
  <c r="S68" i="18"/>
  <c r="AM10" i="18"/>
  <c r="M13" i="19"/>
  <c r="V23" i="17"/>
  <c r="O23" i="20"/>
  <c r="N39" i="20"/>
  <c r="AD69" i="18"/>
  <c r="E19" i="17"/>
  <c r="V12" i="17"/>
  <c r="AE19" i="20"/>
  <c r="Z68" i="23"/>
  <c r="AH17" i="18"/>
  <c r="U5" i="21"/>
  <c r="L7" i="18"/>
  <c r="AJ10" i="17"/>
  <c r="AH33" i="17"/>
  <c r="S5" i="21"/>
  <c r="J68" i="19"/>
  <c r="Z22" i="18"/>
  <c r="Z41" i="21"/>
  <c r="Y40" i="21"/>
  <c r="AH23" i="19"/>
  <c r="AK15" i="19"/>
  <c r="U68" i="18"/>
  <c r="P39" i="20"/>
  <c r="AC71" i="18"/>
  <c r="J9" i="19"/>
  <c r="K71" i="18"/>
  <c r="I68" i="19"/>
  <c r="S68" i="20"/>
  <c r="AA71" i="20"/>
  <c r="W22" i="17"/>
  <c r="H39" i="17"/>
  <c r="AM83" i="18"/>
  <c r="K16" i="21"/>
  <c r="AD8" i="20"/>
  <c r="AG30" i="32"/>
  <c r="AB9" i="19"/>
  <c r="AK13" i="17"/>
  <c r="Z40" i="21"/>
  <c r="M11" i="21"/>
  <c r="O6" i="21"/>
  <c r="AI21" i="20"/>
  <c r="T39" i="17"/>
  <c r="AH30" i="18"/>
  <c r="AI30" i="39"/>
  <c r="Q13" i="18"/>
  <c r="AD34" i="19"/>
  <c r="S13" i="19"/>
  <c r="X68" i="19"/>
  <c r="W14" i="17"/>
  <c r="AK19" i="17"/>
  <c r="AM26" i="17"/>
  <c r="C23" i="20"/>
  <c r="AA83" i="19"/>
  <c r="W25" i="19"/>
  <c r="AN21" i="19"/>
  <c r="S23" i="19"/>
  <c r="AG15" i="20"/>
  <c r="AJ69" i="18"/>
  <c r="AK60" i="19"/>
  <c r="AK9" i="20"/>
  <c r="E30" i="35"/>
  <c r="O15" i="19"/>
  <c r="N83" i="18"/>
  <c r="C24" i="17"/>
  <c r="J34" i="18"/>
  <c r="T11" i="21"/>
  <c r="AF33" i="17"/>
  <c r="G15" i="17"/>
  <c r="I33" i="18"/>
  <c r="H20" i="21"/>
  <c r="J60" i="18"/>
  <c r="U83" i="19"/>
  <c r="Z13" i="21"/>
  <c r="AH20" i="20"/>
  <c r="AF14" i="17"/>
  <c r="N68" i="19"/>
  <c r="AN10" i="18"/>
  <c r="Q71" i="19"/>
  <c r="AN24" i="17"/>
  <c r="E13" i="17"/>
  <c r="AB83" i="23"/>
  <c r="AG83" i="23"/>
  <c r="W22" i="20"/>
  <c r="K26" i="17"/>
  <c r="H36" i="21"/>
  <c r="M38" i="21"/>
  <c r="J18" i="18"/>
  <c r="I19" i="17"/>
  <c r="P38" i="21"/>
  <c r="P83" i="20"/>
  <c r="E17" i="20"/>
  <c r="AL14" i="18"/>
  <c r="I14" i="20"/>
  <c r="AK23" i="17"/>
  <c r="J17" i="18"/>
  <c r="T25" i="20"/>
  <c r="AD34" i="17"/>
  <c r="Q26" i="19"/>
  <c r="AJ68" i="17"/>
  <c r="O68" i="20"/>
  <c r="P24" i="18"/>
  <c r="M24" i="17"/>
  <c r="AF71" i="19"/>
  <c r="M33" i="21"/>
  <c r="AA40" i="20"/>
  <c r="L60" i="20"/>
  <c r="T23" i="20"/>
  <c r="G25" i="19"/>
  <c r="AD33" i="18"/>
  <c r="M11" i="18"/>
  <c r="AB16" i="19"/>
  <c r="AC83" i="19"/>
  <c r="AL30" i="18"/>
  <c r="AE71" i="17"/>
  <c r="I11" i="21"/>
  <c r="AN11" i="19"/>
  <c r="M18" i="18"/>
  <c r="J71" i="19"/>
  <c r="M83" i="20"/>
  <c r="AG40" i="20"/>
  <c r="T22" i="20"/>
  <c r="E23" i="20"/>
  <c r="H30" i="20"/>
  <c r="AG39" i="19"/>
  <c r="P23" i="18"/>
  <c r="AG10" i="19"/>
  <c r="T18" i="21"/>
  <c r="E83" i="18"/>
  <c r="AI17" i="20"/>
  <c r="N30" i="20"/>
  <c r="X21" i="21"/>
  <c r="S20" i="19"/>
  <c r="F60" i="18"/>
  <c r="Q18" i="20"/>
  <c r="Z9" i="17"/>
  <c r="K10" i="17"/>
  <c r="N38" i="21"/>
  <c r="AM11" i="20"/>
  <c r="AG70" i="23"/>
  <c r="J22" i="19"/>
  <c r="X36" i="21"/>
  <c r="N60" i="18"/>
  <c r="AK83" i="18"/>
  <c r="X9" i="20"/>
  <c r="AD10" i="18"/>
  <c r="E26" i="18"/>
  <c r="Z3" i="21"/>
  <c r="S18" i="17"/>
  <c r="O16" i="18"/>
  <c r="AI70" i="17"/>
  <c r="J10" i="21"/>
  <c r="AC24" i="17"/>
  <c r="AI60" i="19"/>
  <c r="N70" i="17"/>
  <c r="J30" i="17"/>
  <c r="AI60" i="17"/>
  <c r="L69" i="18"/>
  <c r="AC20" i="17"/>
  <c r="AM68" i="19"/>
  <c r="Y26" i="17"/>
  <c r="X26" i="21"/>
  <c r="F16" i="17"/>
  <c r="L14" i="18"/>
  <c r="I20" i="17"/>
  <c r="AD22" i="17"/>
  <c r="AD19" i="17"/>
  <c r="H9" i="17"/>
  <c r="X24" i="19"/>
  <c r="G15" i="19"/>
  <c r="AH12" i="20"/>
  <c r="R22" i="17"/>
  <c r="W4" i="21"/>
  <c r="S11" i="21"/>
  <c r="T17" i="19"/>
  <c r="AD83" i="17"/>
  <c r="AA21" i="18"/>
  <c r="AC30" i="19"/>
  <c r="AF69" i="19"/>
  <c r="Z33" i="21"/>
  <c r="S14" i="21"/>
  <c r="Z11" i="19"/>
  <c r="AC8" i="20"/>
  <c r="T25" i="19"/>
  <c r="AD48" i="17"/>
  <c r="AE11" i="18"/>
  <c r="AM17" i="17"/>
  <c r="O38" i="21"/>
  <c r="R14" i="17"/>
  <c r="J14" i="20"/>
  <c r="M31" i="21"/>
  <c r="G24" i="17"/>
  <c r="F40" i="20"/>
  <c r="AI24" i="20"/>
  <c r="N12" i="18"/>
  <c r="AL39" i="19"/>
  <c r="U12" i="18"/>
  <c r="AC83" i="20"/>
  <c r="L19" i="19"/>
  <c r="Q40" i="21"/>
  <c r="E14" i="20"/>
  <c r="AH83" i="17"/>
  <c r="L40" i="20"/>
  <c r="AB25" i="18"/>
  <c r="F14" i="19"/>
  <c r="AD68" i="22"/>
  <c r="L33" i="17"/>
  <c r="AC7" i="19"/>
  <c r="S30" i="19"/>
  <c r="P5" i="21"/>
  <c r="N12" i="19"/>
  <c r="T26" i="18"/>
  <c r="H22" i="21"/>
  <c r="I7" i="18"/>
  <c r="H9" i="20"/>
  <c r="X23" i="20"/>
  <c r="AE9" i="18"/>
  <c r="R12" i="20"/>
  <c r="K35" i="21"/>
  <c r="Y11" i="19"/>
  <c r="W83" i="20"/>
  <c r="Z30" i="27"/>
  <c r="AA10" i="17"/>
  <c r="Z30" i="26"/>
  <c r="AK10" i="17"/>
  <c r="R83" i="23"/>
  <c r="I10" i="17"/>
  <c r="S3" i="21"/>
  <c r="X18" i="17"/>
  <c r="T34" i="21"/>
  <c r="Z13" i="27"/>
  <c r="AD71" i="19"/>
  <c r="E83" i="30"/>
  <c r="M21" i="18"/>
  <c r="AD69" i="20"/>
  <c r="Q8" i="19"/>
  <c r="N10" i="19"/>
  <c r="E18" i="19"/>
  <c r="AL48" i="18"/>
  <c r="E30" i="18"/>
  <c r="K69" i="19"/>
  <c r="J24" i="17"/>
  <c r="Y21" i="20"/>
  <c r="AL16" i="20"/>
  <c r="T18" i="20"/>
  <c r="X12" i="21"/>
  <c r="AJ24" i="20"/>
  <c r="M40" i="21"/>
  <c r="U83" i="20"/>
  <c r="AC71" i="17"/>
  <c r="Z17" i="19"/>
  <c r="C24" i="18"/>
  <c r="X17" i="21"/>
  <c r="AD68" i="19"/>
  <c r="P26" i="20"/>
  <c r="F83" i="23"/>
  <c r="K14" i="18"/>
  <c r="V83" i="22"/>
  <c r="N71" i="18"/>
  <c r="L38" i="21"/>
  <c r="M17" i="20"/>
  <c r="AD24" i="19"/>
  <c r="Y13" i="27"/>
  <c r="E83" i="38"/>
  <c r="V83" i="23"/>
  <c r="C22" i="20"/>
  <c r="O15" i="20"/>
  <c r="AG13" i="19"/>
  <c r="AG16" i="19"/>
  <c r="S26" i="21"/>
  <c r="E21" i="18"/>
  <c r="O24" i="18"/>
  <c r="AJ33" i="17"/>
  <c r="AG7" i="20"/>
  <c r="AK68" i="20"/>
  <c r="AK23" i="19"/>
  <c r="G23" i="18"/>
  <c r="P19" i="19"/>
  <c r="G24" i="19"/>
  <c r="Y8" i="18"/>
  <c r="U24" i="20"/>
  <c r="X18" i="19"/>
  <c r="L9" i="17"/>
  <c r="T39" i="19"/>
  <c r="AG33" i="17"/>
  <c r="AG70" i="19"/>
  <c r="AG26" i="19"/>
  <c r="C20" i="19"/>
  <c r="AK60" i="18"/>
  <c r="AN15" i="18"/>
  <c r="M39" i="18"/>
  <c r="N34" i="18"/>
  <c r="U33" i="21"/>
  <c r="AE14" i="18"/>
  <c r="N11" i="20"/>
  <c r="AI16" i="17"/>
  <c r="AB60" i="18"/>
  <c r="AI23" i="20"/>
  <c r="AG18" i="19"/>
  <c r="X17" i="18"/>
  <c r="K13" i="17"/>
  <c r="E14" i="19"/>
  <c r="AB12" i="19"/>
  <c r="I6" i="21"/>
  <c r="AG8" i="17"/>
  <c r="N15" i="21"/>
  <c r="K20" i="19"/>
  <c r="R18" i="19"/>
  <c r="R9" i="19"/>
  <c r="N83" i="17"/>
  <c r="H8" i="20"/>
  <c r="AG22" i="19"/>
  <c r="AJ39" i="19"/>
  <c r="M21" i="17"/>
  <c r="W34" i="17"/>
  <c r="O12" i="18"/>
  <c r="P26" i="19"/>
  <c r="AJ10" i="18"/>
  <c r="AK40" i="18"/>
  <c r="F60" i="20"/>
  <c r="X20" i="21"/>
  <c r="H34" i="19"/>
  <c r="H26" i="17"/>
  <c r="H9" i="18"/>
  <c r="Z18" i="21"/>
  <c r="F14" i="18"/>
  <c r="I41" i="21"/>
  <c r="T9" i="19"/>
  <c r="U70" i="17"/>
  <c r="Y39" i="20"/>
  <c r="Q60" i="20"/>
  <c r="N33" i="18"/>
  <c r="L70" i="17"/>
  <c r="N25" i="18"/>
  <c r="I10" i="19"/>
  <c r="I4" i="21"/>
  <c r="W68" i="18"/>
  <c r="Z17" i="20"/>
  <c r="C12" i="20"/>
  <c r="I11" i="17"/>
  <c r="AE22" i="17"/>
  <c r="J83" i="18"/>
  <c r="U69" i="19"/>
  <c r="M7" i="19"/>
  <c r="Y13" i="17"/>
  <c r="G39" i="21"/>
  <c r="T10" i="19"/>
  <c r="AB15" i="19"/>
  <c r="Z34" i="18"/>
  <c r="AK69" i="17"/>
  <c r="R24" i="20"/>
  <c r="AE70" i="20"/>
  <c r="W71" i="20"/>
  <c r="X18" i="21"/>
  <c r="P13" i="18"/>
  <c r="V13" i="20"/>
  <c r="I34" i="19"/>
  <c r="AF60" i="20"/>
  <c r="R24" i="21"/>
  <c r="AL8" i="17"/>
  <c r="H19" i="19"/>
  <c r="K11" i="20"/>
  <c r="AC17" i="18"/>
  <c r="AB20" i="20"/>
  <c r="W40" i="21"/>
  <c r="T39" i="21"/>
  <c r="AG22" i="18"/>
  <c r="P7" i="21"/>
  <c r="Q71" i="17"/>
  <c r="P69" i="19"/>
  <c r="AD34" i="20"/>
  <c r="W14" i="20"/>
  <c r="H18" i="20"/>
  <c r="AJ7" i="17"/>
  <c r="O3" i="21"/>
  <c r="AE7" i="17"/>
  <c r="AI71" i="20"/>
  <c r="U7" i="21"/>
  <c r="AC33" i="20"/>
  <c r="AI7" i="20"/>
  <c r="M40" i="17"/>
  <c r="R83" i="19"/>
  <c r="AM15" i="19"/>
  <c r="R11" i="21"/>
  <c r="AM11" i="19"/>
  <c r="AH22" i="19"/>
  <c r="V38" i="21"/>
  <c r="X34" i="21"/>
  <c r="M20" i="20"/>
  <c r="AK25" i="19"/>
  <c r="V16" i="21"/>
  <c r="Z28" i="21"/>
  <c r="M3" i="21"/>
  <c r="O39" i="20"/>
  <c r="M10" i="20"/>
  <c r="H71" i="19"/>
  <c r="I7" i="17"/>
  <c r="X26" i="17"/>
  <c r="AD68" i="17"/>
  <c r="S60" i="20"/>
  <c r="AA69" i="20"/>
  <c r="T21" i="21"/>
  <c r="X12" i="20"/>
  <c r="S30" i="17"/>
  <c r="R15" i="21"/>
  <c r="K15" i="17"/>
  <c r="AN10" i="19"/>
  <c r="U28" i="21"/>
  <c r="K30" i="18"/>
  <c r="L17" i="19"/>
  <c r="AK12" i="20"/>
  <c r="AN60" i="19"/>
  <c r="AJ25" i="18"/>
  <c r="J40" i="20"/>
  <c r="AF21" i="18"/>
  <c r="Q69" i="17"/>
  <c r="H60" i="19"/>
  <c r="AI40" i="19"/>
  <c r="AK9" i="17"/>
  <c r="J83" i="22"/>
  <c r="H10" i="20"/>
  <c r="K48" i="18"/>
  <c r="S15" i="20"/>
  <c r="E20" i="18"/>
  <c r="S9" i="20"/>
  <c r="J12" i="19"/>
  <c r="V8" i="20"/>
  <c r="U7" i="19"/>
  <c r="AI26" i="20"/>
  <c r="T8" i="20"/>
  <c r="R7" i="17"/>
  <c r="AK24" i="19"/>
  <c r="Y36" i="21"/>
  <c r="Y23" i="17"/>
  <c r="AE13" i="18"/>
  <c r="J23" i="17"/>
  <c r="AB48" i="19"/>
  <c r="Z13" i="20"/>
  <c r="L69" i="19"/>
  <c r="AG71" i="18"/>
  <c r="H3" i="21"/>
  <c r="E40" i="20"/>
  <c r="M15" i="21"/>
  <c r="AC8" i="17"/>
  <c r="AK26" i="20"/>
  <c r="AB26" i="18"/>
  <c r="K14" i="19"/>
  <c r="AL22" i="19"/>
  <c r="AE19" i="17"/>
  <c r="AD22" i="19"/>
  <c r="R20" i="18"/>
  <c r="M8" i="20"/>
  <c r="M16" i="21"/>
  <c r="U10" i="20"/>
  <c r="T10" i="17"/>
  <c r="W11" i="21"/>
  <c r="Y26" i="21"/>
  <c r="AK14" i="19"/>
  <c r="AC16" i="18"/>
  <c r="AG11" i="20"/>
  <c r="AE14" i="20"/>
  <c r="X6" i="21"/>
  <c r="J8" i="18"/>
  <c r="N68" i="20"/>
  <c r="V23" i="19"/>
  <c r="AF34" i="17"/>
  <c r="S7" i="17"/>
  <c r="AA25" i="18"/>
  <c r="K30" i="21"/>
  <c r="AD48" i="28"/>
  <c r="N25" i="17"/>
  <c r="S15" i="19"/>
  <c r="AB33" i="19"/>
  <c r="R9" i="21"/>
  <c r="AE18" i="17"/>
  <c r="V14" i="19"/>
  <c r="O18" i="21"/>
  <c r="G33" i="21"/>
  <c r="I26" i="17"/>
  <c r="U10" i="19"/>
  <c r="S16" i="18"/>
  <c r="AH70" i="22"/>
  <c r="AM14" i="18"/>
  <c r="S7" i="20"/>
  <c r="AA19" i="17"/>
  <c r="AK19" i="18"/>
  <c r="AF13" i="18"/>
  <c r="F15" i="19"/>
  <c r="AI23" i="19"/>
  <c r="AE30" i="19"/>
  <c r="L68" i="19"/>
  <c r="AF11" i="19"/>
  <c r="R26" i="17"/>
  <c r="Z10" i="21"/>
  <c r="H39" i="21"/>
  <c r="Y39" i="17"/>
  <c r="Y25" i="17"/>
  <c r="AD23" i="18"/>
  <c r="T69" i="17"/>
  <c r="U20" i="19"/>
  <c r="S16" i="17"/>
  <c r="V22" i="18"/>
  <c r="I12" i="19"/>
  <c r="T21" i="18"/>
  <c r="AM25" i="17"/>
  <c r="AB30" i="28"/>
  <c r="J15" i="18"/>
  <c r="S14" i="20"/>
  <c r="R23" i="21"/>
  <c r="C17" i="20"/>
  <c r="AM60" i="19"/>
  <c r="R12" i="21"/>
  <c r="W60" i="19"/>
  <c r="AJ83" i="23"/>
  <c r="L20" i="18"/>
  <c r="O16" i="19"/>
  <c r="K70" i="20"/>
  <c r="AC68" i="19"/>
  <c r="N39" i="17"/>
  <c r="W26" i="18"/>
  <c r="K26" i="18"/>
  <c r="Z31" i="21"/>
  <c r="L27" i="21"/>
  <c r="V39" i="20"/>
  <c r="C20" i="20"/>
  <c r="U15" i="17"/>
  <c r="Z10" i="18"/>
  <c r="AA22" i="17"/>
  <c r="O70" i="17"/>
  <c r="AI68" i="17"/>
  <c r="Q30" i="19"/>
  <c r="N25" i="19"/>
  <c r="AD16" i="19"/>
  <c r="AJ40" i="18"/>
  <c r="V10" i="19"/>
  <c r="O10" i="20"/>
  <c r="AM60" i="20"/>
  <c r="H14" i="21"/>
  <c r="AK30" i="19"/>
  <c r="AL13" i="18"/>
  <c r="AH8" i="20"/>
  <c r="AD19" i="20"/>
  <c r="R68" i="18"/>
  <c r="U69" i="18"/>
  <c r="AF17" i="20"/>
  <c r="U22" i="17"/>
  <c r="G28" i="21"/>
  <c r="R12" i="19"/>
  <c r="S38" i="21"/>
  <c r="I60" i="17"/>
  <c r="M11" i="19"/>
  <c r="G23" i="20"/>
  <c r="AN19" i="19"/>
  <c r="R83" i="22"/>
  <c r="L24" i="18"/>
  <c r="T60" i="17"/>
  <c r="U33" i="18"/>
  <c r="U38" i="21"/>
  <c r="AF23" i="18"/>
  <c r="S12" i="19"/>
  <c r="S40" i="17"/>
  <c r="N10" i="18"/>
  <c r="V70" i="20"/>
  <c r="R39" i="20"/>
  <c r="N15" i="19"/>
  <c r="R7" i="18"/>
  <c r="AC22" i="17"/>
  <c r="AB69" i="19"/>
  <c r="Y33" i="19"/>
  <c r="X14" i="20"/>
  <c r="AC48" i="17"/>
  <c r="X24" i="20"/>
  <c r="L8" i="19"/>
  <c r="K14" i="20"/>
  <c r="AA25" i="17"/>
  <c r="L13" i="17"/>
  <c r="AN23" i="19"/>
  <c r="AN40" i="19"/>
  <c r="V11" i="18"/>
  <c r="W11" i="17"/>
  <c r="AM83" i="23"/>
  <c r="L25" i="17"/>
  <c r="N6" i="21"/>
  <c r="U18" i="21"/>
  <c r="S10" i="21"/>
  <c r="AN48" i="20"/>
  <c r="C8" i="17"/>
  <c r="AC12" i="17"/>
  <c r="S25" i="18"/>
  <c r="I30" i="20"/>
  <c r="J70" i="20"/>
  <c r="E71" i="20"/>
  <c r="H20" i="19"/>
  <c r="AL40" i="19"/>
  <c r="O13" i="20"/>
  <c r="Z17" i="18"/>
  <c r="AI48" i="18"/>
  <c r="AK60" i="20"/>
  <c r="S4" i="21"/>
  <c r="R42" i="21"/>
  <c r="AL23" i="20"/>
  <c r="N12" i="21"/>
  <c r="R9" i="17"/>
  <c r="E22" i="17"/>
  <c r="AC19" i="20"/>
  <c r="L12" i="19"/>
  <c r="O25" i="20"/>
  <c r="F7" i="20"/>
  <c r="P71" i="17"/>
  <c r="M26" i="18"/>
  <c r="U30" i="21"/>
  <c r="Z48" i="18"/>
  <c r="G33" i="18"/>
  <c r="R23" i="20"/>
  <c r="Q21" i="19"/>
  <c r="AB16" i="20"/>
  <c r="AK17" i="19"/>
  <c r="S23" i="17"/>
  <c r="I24" i="21"/>
  <c r="H17" i="17"/>
  <c r="Z14" i="17"/>
  <c r="M34" i="17"/>
  <c r="K26" i="20"/>
  <c r="P83" i="17"/>
  <c r="I15" i="18"/>
  <c r="AE14" i="19"/>
  <c r="O21" i="19"/>
  <c r="K19" i="19"/>
  <c r="R71" i="20"/>
  <c r="AK34" i="20"/>
  <c r="V71" i="17"/>
  <c r="AL25" i="18"/>
  <c r="AI21" i="18"/>
  <c r="K4" i="21"/>
  <c r="P20" i="18"/>
  <c r="AD25" i="18"/>
  <c r="I23" i="18"/>
  <c r="W20" i="19"/>
  <c r="G11" i="17"/>
  <c r="U15" i="19"/>
  <c r="N40" i="20"/>
  <c r="N13" i="18"/>
  <c r="AH69" i="18"/>
  <c r="AM15" i="17"/>
  <c r="K69" i="18"/>
  <c r="S8" i="17"/>
  <c r="H41" i="21"/>
  <c r="U34" i="21"/>
  <c r="Q9" i="20"/>
  <c r="E22" i="19"/>
  <c r="AK69" i="19"/>
  <c r="AJ26" i="17"/>
  <c r="AK39" i="20"/>
  <c r="G17" i="21"/>
  <c r="P14" i="17"/>
  <c r="AF23" i="20"/>
  <c r="AE40" i="18"/>
  <c r="L8" i="18"/>
  <c r="F48" i="17"/>
  <c r="AD10" i="19"/>
  <c r="U9" i="18"/>
  <c r="M13" i="18"/>
  <c r="K17" i="18"/>
  <c r="F17" i="18"/>
  <c r="AN10" i="20"/>
  <c r="AI16" i="18"/>
  <c r="T17" i="20"/>
  <c r="G11" i="18"/>
  <c r="AA34" i="19"/>
  <c r="AF22" i="17"/>
  <c r="AJ34" i="20"/>
  <c r="N22" i="21"/>
  <c r="N39" i="21"/>
  <c r="R25" i="18"/>
  <c r="AN30" i="18"/>
  <c r="T26" i="20"/>
  <c r="AC33" i="18"/>
  <c r="AB9" i="20"/>
  <c r="I26" i="19"/>
  <c r="AH60" i="17"/>
  <c r="Y25" i="18"/>
  <c r="U24" i="19"/>
  <c r="AG18" i="20"/>
  <c r="R30" i="17"/>
  <c r="AD18" i="17"/>
  <c r="AI8" i="18"/>
  <c r="W69" i="20"/>
  <c r="C26" i="20"/>
  <c r="T16" i="20"/>
  <c r="N7" i="20"/>
  <c r="AF71" i="17"/>
  <c r="X25" i="20"/>
  <c r="AE69" i="17"/>
  <c r="C17" i="19"/>
  <c r="N13" i="20"/>
  <c r="L34" i="21"/>
  <c r="F8" i="20"/>
  <c r="AG16" i="18"/>
  <c r="O26" i="18"/>
  <c r="L18" i="18"/>
  <c r="T43" i="21"/>
  <c r="AL68" i="19"/>
  <c r="H23" i="20"/>
  <c r="W68" i="20"/>
  <c r="V60" i="19"/>
  <c r="M18" i="17"/>
  <c r="AI7" i="19"/>
  <c r="V7" i="17"/>
  <c r="AN48" i="18"/>
  <c r="H40" i="18"/>
  <c r="G7" i="17"/>
  <c r="L24" i="21"/>
  <c r="AL11" i="18"/>
  <c r="AJ48" i="17"/>
  <c r="F17" i="17"/>
  <c r="AL23" i="18"/>
  <c r="AK30" i="20"/>
  <c r="W34" i="18"/>
  <c r="S12" i="21"/>
  <c r="S83" i="19"/>
  <c r="Q69" i="18"/>
  <c r="AN33" i="18"/>
  <c r="W83" i="19"/>
  <c r="Q26" i="21"/>
  <c r="U13" i="19"/>
  <c r="X21" i="20"/>
  <c r="M20" i="19"/>
  <c r="O8" i="20"/>
  <c r="W15" i="19"/>
  <c r="L48" i="20"/>
  <c r="AJ9" i="20"/>
  <c r="AI13" i="17"/>
  <c r="K10" i="21"/>
  <c r="Q30" i="21"/>
  <c r="E12" i="19"/>
  <c r="Z19" i="17"/>
  <c r="S14" i="18"/>
  <c r="Z8" i="17"/>
  <c r="J21" i="19"/>
  <c r="Y19" i="17"/>
  <c r="Q39" i="21"/>
  <c r="W14" i="18"/>
  <c r="Y39" i="19"/>
  <c r="W69" i="17"/>
  <c r="AF83" i="19"/>
  <c r="AK8" i="17"/>
  <c r="L42" i="21"/>
  <c r="AG26" i="18"/>
  <c r="AA9" i="19"/>
  <c r="AN9" i="20"/>
  <c r="N33" i="19"/>
  <c r="I69" i="17"/>
  <c r="X3" i="21"/>
  <c r="O10" i="18"/>
  <c r="W16" i="18"/>
  <c r="AM16" i="20"/>
  <c r="J7" i="19"/>
  <c r="AC7" i="18"/>
  <c r="P11" i="21"/>
  <c r="M23" i="18"/>
  <c r="X22" i="17"/>
  <c r="AA23" i="20"/>
  <c r="AF18" i="20"/>
  <c r="AL9" i="20"/>
  <c r="AM70" i="17"/>
  <c r="AF24" i="20"/>
  <c r="AJ11" i="19"/>
  <c r="O14" i="21"/>
  <c r="AN25" i="18"/>
  <c r="U19" i="18"/>
  <c r="W20" i="17"/>
  <c r="AJ34" i="18"/>
  <c r="L13" i="18"/>
  <c r="AF39" i="18"/>
  <c r="AC15" i="17"/>
  <c r="U21" i="18"/>
  <c r="AF7" i="19"/>
  <c r="V25" i="17"/>
  <c r="F7" i="18"/>
  <c r="Y21" i="18"/>
  <c r="Y71" i="17"/>
  <c r="X41" i="21"/>
  <c r="V48" i="19"/>
  <c r="AL83" i="17"/>
  <c r="P30" i="17"/>
  <c r="P9" i="18"/>
  <c r="P22" i="17"/>
  <c r="X15" i="19"/>
  <c r="T9" i="20"/>
  <c r="H83" i="23"/>
  <c r="AF68" i="20"/>
  <c r="T26" i="21"/>
  <c r="O18" i="17"/>
  <c r="AL48" i="19"/>
  <c r="AE20" i="19"/>
  <c r="Y29" i="21"/>
  <c r="AN13" i="20"/>
  <c r="G23" i="17"/>
  <c r="E30" i="39"/>
  <c r="R8" i="19"/>
  <c r="T13" i="21"/>
  <c r="G48" i="19"/>
  <c r="W30" i="21"/>
  <c r="N71" i="19"/>
  <c r="E9" i="19"/>
  <c r="V8" i="19"/>
  <c r="L12" i="18"/>
  <c r="E68" i="18"/>
  <c r="W33" i="18"/>
  <c r="G33" i="19"/>
  <c r="AA17" i="19"/>
  <c r="O69" i="20"/>
  <c r="Y8" i="19"/>
  <c r="W20" i="20"/>
  <c r="T15" i="19"/>
  <c r="L48" i="19"/>
  <c r="AM25" i="20"/>
  <c r="C21" i="20"/>
  <c r="U20" i="17"/>
  <c r="Q43" i="21"/>
  <c r="P25" i="17"/>
  <c r="L20" i="19"/>
  <c r="V13" i="19"/>
  <c r="AG8" i="19"/>
  <c r="M12" i="19"/>
  <c r="AA21" i="19"/>
  <c r="Y19" i="20"/>
  <c r="AN34" i="20"/>
  <c r="U9" i="17"/>
  <c r="W40" i="17"/>
  <c r="Q18" i="19"/>
  <c r="G16" i="20"/>
  <c r="AD70" i="19"/>
  <c r="AN39" i="19"/>
  <c r="AD40" i="18"/>
  <c r="AC22" i="19"/>
  <c r="I21" i="17"/>
  <c r="AI19" i="19"/>
  <c r="AC14" i="19"/>
  <c r="Q60" i="19"/>
  <c r="AN25" i="17"/>
  <c r="K34" i="17"/>
  <c r="AI33" i="19"/>
  <c r="O39" i="19"/>
  <c r="X14" i="18"/>
  <c r="W12" i="17"/>
  <c r="AB12" i="28"/>
  <c r="T14" i="17"/>
  <c r="AL13" i="19"/>
  <c r="AM71" i="20"/>
  <c r="AL40" i="20"/>
  <c r="T38" i="21"/>
  <c r="U23" i="20"/>
  <c r="W15" i="21"/>
  <c r="H60" i="20"/>
  <c r="AN9" i="17"/>
  <c r="T27" i="21"/>
  <c r="Y34" i="21"/>
  <c r="S9" i="21"/>
  <c r="AK48" i="18"/>
  <c r="O8" i="17"/>
  <c r="AN39" i="18"/>
  <c r="S11" i="18"/>
  <c r="I7" i="19"/>
  <c r="R11" i="17"/>
  <c r="E39" i="17"/>
  <c r="V33" i="20"/>
  <c r="AL7" i="18"/>
  <c r="G39" i="18"/>
  <c r="X40" i="19"/>
  <c r="N17" i="20"/>
  <c r="AB22" i="20"/>
  <c r="J23" i="18"/>
  <c r="Y71" i="20"/>
  <c r="K60" i="20"/>
  <c r="AD68" i="18"/>
  <c r="Z19" i="18"/>
  <c r="G10" i="21"/>
  <c r="AM40" i="17"/>
  <c r="AJ22" i="18"/>
  <c r="J19" i="19"/>
  <c r="Q33" i="19"/>
  <c r="AJ40" i="20"/>
  <c r="Y13" i="28"/>
  <c r="L60" i="17"/>
  <c r="M42" i="21"/>
  <c r="P30" i="19"/>
  <c r="P33" i="21"/>
  <c r="AB30" i="19"/>
  <c r="C12" i="18"/>
  <c r="Q14" i="20"/>
  <c r="Y30" i="18"/>
  <c r="G4" i="21"/>
  <c r="T34" i="19"/>
  <c r="AC40" i="19"/>
  <c r="J38" i="21"/>
  <c r="R15" i="17"/>
  <c r="AG70" i="17"/>
  <c r="Z25" i="19"/>
  <c r="Q70" i="20"/>
  <c r="E83" i="19"/>
  <c r="N24" i="20"/>
  <c r="R28" i="21"/>
  <c r="R25" i="20"/>
  <c r="AL19" i="19"/>
  <c r="Y24" i="20"/>
  <c r="AF22" i="20"/>
  <c r="R69" i="20"/>
  <c r="T11" i="20"/>
  <c r="AB21" i="18"/>
  <c r="O31" i="21"/>
  <c r="J15" i="17"/>
  <c r="Y9" i="20"/>
  <c r="F68" i="17"/>
  <c r="AC17" i="19"/>
  <c r="W33" i="21"/>
  <c r="V33" i="21"/>
  <c r="L7" i="20"/>
  <c r="K14" i="17"/>
  <c r="AG16" i="17"/>
  <c r="F71" i="19"/>
  <c r="K31" i="21"/>
  <c r="Q18" i="21"/>
  <c r="AJ34" i="17"/>
  <c r="X18" i="18"/>
  <c r="U16" i="20"/>
  <c r="AH13" i="19"/>
  <c r="K29" i="21"/>
  <c r="V11" i="21"/>
  <c r="AB48" i="17"/>
  <c r="AH70" i="18"/>
  <c r="AA15" i="19"/>
  <c r="Q17" i="21"/>
  <c r="K19" i="17"/>
  <c r="F70" i="20"/>
  <c r="H8" i="17"/>
  <c r="Q70" i="19"/>
  <c r="U8" i="20"/>
  <c r="AF25" i="19"/>
  <c r="K21" i="19"/>
  <c r="AD39" i="19"/>
  <c r="Y16" i="28"/>
  <c r="AK21" i="18"/>
  <c r="AK7" i="17"/>
  <c r="T18" i="17"/>
  <c r="AG18" i="18"/>
  <c r="P48" i="17"/>
  <c r="P14" i="18"/>
  <c r="AH19" i="20"/>
  <c r="AF13" i="19"/>
  <c r="E8" i="18"/>
  <c r="N83" i="20"/>
  <c r="H83" i="17"/>
  <c r="AJ12" i="18"/>
  <c r="S24" i="20"/>
  <c r="AM30" i="18"/>
  <c r="AA19" i="18"/>
  <c r="L10" i="17"/>
  <c r="Z20" i="20"/>
  <c r="Q83" i="22"/>
  <c r="G14" i="20"/>
  <c r="H18" i="21"/>
  <c r="L30" i="18"/>
  <c r="Q15" i="18"/>
  <c r="AA15" i="17"/>
  <c r="AM33" i="19"/>
  <c r="H11" i="17"/>
  <c r="Z11" i="20"/>
  <c r="AM71" i="19"/>
  <c r="Q83" i="23"/>
  <c r="AL8" i="20"/>
  <c r="E23" i="19"/>
  <c r="AC13" i="18"/>
  <c r="T18" i="18"/>
  <c r="AF48" i="19"/>
  <c r="Z33" i="17"/>
  <c r="I71" i="20"/>
  <c r="O33" i="20"/>
  <c r="H70" i="19"/>
  <c r="AE68" i="19"/>
  <c r="AN17" i="19"/>
  <c r="M30" i="18"/>
  <c r="F15" i="20"/>
  <c r="AM71" i="17"/>
  <c r="AE71" i="19"/>
  <c r="X24" i="17"/>
  <c r="I68" i="20"/>
  <c r="J68" i="18"/>
  <c r="N27" i="21"/>
  <c r="T60" i="20"/>
  <c r="T69" i="19"/>
  <c r="AC30" i="17"/>
  <c r="S30" i="18"/>
  <c r="U25" i="17"/>
  <c r="AN71" i="20"/>
  <c r="O11" i="17"/>
  <c r="AA30" i="18"/>
  <c r="O7" i="18"/>
  <c r="AH14" i="17"/>
  <c r="P21" i="18"/>
  <c r="AL20" i="17"/>
  <c r="T39" i="18"/>
  <c r="R7" i="19"/>
  <c r="W18" i="21"/>
  <c r="Z26" i="17"/>
  <c r="AJ24" i="19"/>
  <c r="AB14" i="17"/>
  <c r="W30" i="19"/>
  <c r="F48" i="18"/>
  <c r="U13" i="21"/>
  <c r="AI24" i="17"/>
  <c r="AM22" i="19"/>
  <c r="Z25" i="17"/>
  <c r="F16" i="20"/>
  <c r="AK20" i="20"/>
  <c r="AC13" i="17"/>
  <c r="AJ33" i="20"/>
  <c r="N13" i="17"/>
  <c r="F22" i="18"/>
  <c r="L70" i="20"/>
  <c r="X11" i="19"/>
  <c r="Q8" i="20"/>
  <c r="T68" i="20"/>
  <c r="V26" i="21"/>
  <c r="V12" i="19"/>
  <c r="N42" i="21"/>
  <c r="Z10" i="20"/>
  <c r="AH39" i="20"/>
  <c r="AB11" i="19"/>
  <c r="AG11" i="17"/>
  <c r="U22" i="19"/>
  <c r="J34" i="17"/>
  <c r="V5" i="21"/>
  <c r="H70" i="20"/>
  <c r="S7" i="18"/>
  <c r="E25" i="18"/>
  <c r="AF48" i="17"/>
  <c r="U24" i="17"/>
  <c r="AM30" i="20"/>
  <c r="AK11" i="18"/>
  <c r="Q39" i="19"/>
  <c r="V16" i="17"/>
  <c r="H15" i="17"/>
  <c r="AN14" i="17"/>
  <c r="AM39" i="17"/>
  <c r="AN71" i="19"/>
  <c r="K40" i="18"/>
  <c r="O15" i="21"/>
  <c r="V70" i="18"/>
  <c r="W15" i="18"/>
  <c r="Y14" i="19"/>
  <c r="P17" i="21"/>
  <c r="AJ13" i="20"/>
  <c r="AK39" i="18"/>
  <c r="AB18" i="20"/>
  <c r="T17" i="17"/>
  <c r="L40" i="17"/>
  <c r="W21" i="21"/>
  <c r="M70" i="18"/>
  <c r="J40" i="18"/>
  <c r="T10" i="21"/>
  <c r="Z15" i="17"/>
  <c r="U60" i="18"/>
  <c r="C19" i="19"/>
  <c r="M4" i="21"/>
  <c r="K39" i="21"/>
  <c r="P40" i="18"/>
  <c r="O33" i="19"/>
  <c r="H71" i="20"/>
  <c r="AB34" i="20"/>
  <c r="AA7" i="17"/>
  <c r="S33" i="19"/>
  <c r="H69" i="19"/>
  <c r="W68" i="19"/>
  <c r="AB12" i="20"/>
  <c r="E71" i="22"/>
  <c r="AL19" i="17"/>
  <c r="L48" i="17"/>
  <c r="F12" i="19"/>
  <c r="K16" i="20"/>
  <c r="N10" i="17"/>
  <c r="AN40" i="18"/>
  <c r="Q68" i="19"/>
  <c r="AG26" i="17"/>
  <c r="Z19" i="20"/>
  <c r="AH71" i="17"/>
  <c r="Y40" i="18"/>
  <c r="L23" i="21"/>
  <c r="X7" i="17"/>
  <c r="AB68" i="22"/>
  <c r="AL7" i="19"/>
  <c r="I19" i="19"/>
  <c r="U4" i="21"/>
  <c r="J22" i="18"/>
  <c r="E19" i="20"/>
  <c r="L26" i="17"/>
  <c r="AD20" i="20"/>
  <c r="AD12" i="20"/>
  <c r="Q69" i="19"/>
  <c r="K16" i="17"/>
  <c r="AD17" i="19"/>
  <c r="AG17" i="19"/>
  <c r="R20" i="19"/>
  <c r="U40" i="17"/>
  <c r="I25" i="18"/>
  <c r="E7" i="17"/>
  <c r="AE22" i="19"/>
  <c r="Q23" i="18"/>
  <c r="F40" i="17"/>
  <c r="H24" i="21"/>
  <c r="AI69" i="18"/>
  <c r="AF9" i="17"/>
  <c r="W70" i="18"/>
  <c r="R19" i="20"/>
  <c r="AH60" i="20"/>
  <c r="AG25" i="17"/>
  <c r="AE17" i="19"/>
  <c r="AN33" i="19"/>
  <c r="X39" i="21"/>
  <c r="S15" i="17"/>
  <c r="I9" i="19"/>
  <c r="AK48" i="17"/>
  <c r="Q20" i="18"/>
  <c r="AK14" i="18"/>
  <c r="R17" i="20"/>
  <c r="W39" i="20"/>
  <c r="AG7" i="19"/>
  <c r="W8" i="20"/>
  <c r="AM10" i="17"/>
  <c r="P25" i="19"/>
  <c r="G33" i="20"/>
  <c r="E13" i="18"/>
  <c r="Y13" i="20"/>
  <c r="AD83" i="28"/>
  <c r="AB60" i="19"/>
  <c r="E60" i="18"/>
  <c r="AB40" i="17"/>
  <c r="Y33" i="21"/>
  <c r="Q18" i="18"/>
  <c r="W36" i="21"/>
  <c r="AF34" i="18"/>
  <c r="G14" i="18"/>
  <c r="R33" i="17"/>
  <c r="H16" i="17"/>
  <c r="AK9" i="19"/>
  <c r="Z71" i="20"/>
  <c r="O7" i="20"/>
  <c r="H13" i="17"/>
  <c r="O70" i="18"/>
  <c r="AG34" i="17"/>
  <c r="S23" i="21"/>
  <c r="AD9" i="17"/>
  <c r="AN9" i="19"/>
  <c r="AK48" i="19"/>
  <c r="I70" i="19"/>
  <c r="AA11" i="20"/>
  <c r="M40" i="18"/>
  <c r="L12" i="17"/>
  <c r="E60" i="19"/>
  <c r="L18" i="20"/>
  <c r="Y22" i="21"/>
  <c r="F13" i="19"/>
  <c r="I83" i="18"/>
  <c r="Z12" i="18"/>
  <c r="T71" i="17"/>
  <c r="W48" i="19"/>
  <c r="Z39" i="20"/>
  <c r="R10" i="21"/>
  <c r="X83" i="19"/>
  <c r="V26" i="17"/>
  <c r="AI83" i="18"/>
  <c r="Q17" i="20"/>
  <c r="G38" i="21"/>
  <c r="U34" i="19"/>
  <c r="AH48" i="17"/>
  <c r="H40" i="21"/>
  <c r="H14" i="20"/>
  <c r="Z7" i="19"/>
  <c r="G7" i="20"/>
  <c r="P12" i="21"/>
  <c r="AI13" i="18"/>
  <c r="AL13" i="20"/>
  <c r="U10" i="18"/>
  <c r="AE8" i="17"/>
  <c r="J43" i="21"/>
  <c r="T16" i="21"/>
  <c r="AK33" i="20"/>
  <c r="J22" i="17"/>
  <c r="X39" i="20"/>
  <c r="Z22" i="17"/>
  <c r="S11" i="20"/>
  <c r="AF22" i="19"/>
  <c r="T83" i="20"/>
  <c r="U60" i="17"/>
  <c r="G33" i="17"/>
  <c r="AD24" i="18"/>
  <c r="V30" i="19"/>
  <c r="AB39" i="28"/>
  <c r="AF8" i="20"/>
  <c r="AJ70" i="19"/>
  <c r="M19" i="19"/>
  <c r="AA15" i="18"/>
  <c r="G24" i="21"/>
  <c r="W69" i="18"/>
  <c r="AK70" i="18"/>
  <c r="J69" i="20"/>
  <c r="F18" i="18"/>
  <c r="N34" i="21"/>
  <c r="AD11" i="17"/>
  <c r="I8" i="19"/>
  <c r="K5" i="21"/>
  <c r="V28" i="21"/>
  <c r="AG60" i="18"/>
  <c r="T12" i="20"/>
  <c r="K36" i="21"/>
  <c r="P42" i="21"/>
  <c r="Z23" i="19"/>
  <c r="L8" i="17"/>
  <c r="J68" i="17"/>
  <c r="U10" i="21"/>
  <c r="AL17" i="18"/>
  <c r="AM14" i="19"/>
  <c r="G40" i="18"/>
  <c r="V22" i="19"/>
  <c r="F24" i="20"/>
  <c r="AB15" i="20"/>
  <c r="F24" i="19"/>
  <c r="W34" i="21"/>
  <c r="T36" i="21"/>
  <c r="AD13" i="17"/>
  <c r="J8" i="17"/>
  <c r="R34" i="19"/>
  <c r="AD7" i="20"/>
  <c r="E40" i="17"/>
  <c r="AA60" i="18"/>
  <c r="AN83" i="19"/>
  <c r="T24" i="18"/>
  <c r="P15" i="21"/>
  <c r="F18" i="20"/>
  <c r="U24" i="21"/>
  <c r="S22" i="20"/>
  <c r="AA71" i="17"/>
  <c r="AE71" i="20"/>
  <c r="S20" i="21"/>
  <c r="AG33" i="20"/>
  <c r="M10" i="21"/>
  <c r="Y7" i="18"/>
  <c r="Q25" i="19"/>
  <c r="Y35" i="21"/>
  <c r="M20" i="21"/>
  <c r="AM21" i="19"/>
  <c r="AM12" i="17"/>
  <c r="N11" i="18"/>
  <c r="R19" i="18"/>
  <c r="S9" i="17"/>
  <c r="AD39" i="20"/>
  <c r="AA9" i="20"/>
  <c r="G60" i="19"/>
  <c r="AB9" i="18"/>
  <c r="AN8" i="20"/>
  <c r="N70" i="20"/>
  <c r="AF12" i="19"/>
  <c r="N60" i="17"/>
  <c r="L19" i="20"/>
  <c r="Y7" i="20"/>
  <c r="J9" i="20"/>
  <c r="L10" i="18"/>
  <c r="AK20" i="19"/>
  <c r="AH71" i="20"/>
  <c r="Y20" i="21"/>
  <c r="G69" i="19"/>
  <c r="R13" i="20"/>
  <c r="AN12" i="18"/>
  <c r="J14" i="19"/>
  <c r="U26" i="17"/>
  <c r="AF12" i="17"/>
  <c r="AK11" i="19"/>
  <c r="AN30" i="19"/>
  <c r="S23" i="20"/>
  <c r="Q15" i="19"/>
  <c r="F17" i="19"/>
  <c r="L69" i="17"/>
  <c r="S83" i="23"/>
  <c r="V83" i="20"/>
  <c r="AF14" i="19"/>
  <c r="M25" i="18"/>
  <c r="AL18" i="18"/>
  <c r="Z83" i="20"/>
  <c r="AD22" i="20"/>
  <c r="E71" i="18"/>
  <c r="AG20" i="20"/>
  <c r="O19" i="18"/>
  <c r="Y9" i="21"/>
  <c r="AB48" i="18"/>
  <c r="I69" i="20"/>
  <c r="U34" i="18"/>
  <c r="AI40" i="17"/>
  <c r="Q6" i="21"/>
  <c r="L83" i="23"/>
  <c r="Z20" i="18"/>
  <c r="J25" i="19"/>
  <c r="AD8" i="18"/>
  <c r="Z26" i="19"/>
  <c r="Q71" i="18"/>
  <c r="AM16" i="17"/>
  <c r="AM18" i="18"/>
  <c r="AB19" i="19"/>
  <c r="AH25" i="17"/>
  <c r="AN21" i="17"/>
  <c r="Z7" i="20"/>
  <c r="Y13" i="21"/>
  <c r="AL18" i="17"/>
  <c r="AH14" i="20"/>
  <c r="AL24" i="17"/>
  <c r="AL12" i="18"/>
  <c r="R70" i="18"/>
  <c r="E40" i="19"/>
  <c r="AE33" i="19"/>
  <c r="AG48" i="19"/>
  <c r="AF39" i="17"/>
  <c r="AC34" i="20"/>
  <c r="T12" i="19"/>
  <c r="H40" i="20"/>
  <c r="L14" i="17"/>
  <c r="F18" i="19"/>
  <c r="F68" i="18"/>
  <c r="G68" i="19"/>
  <c r="R13" i="21"/>
  <c r="AN33" i="17"/>
  <c r="AC39" i="20"/>
  <c r="AL26" i="20"/>
  <c r="G24" i="20"/>
  <c r="Y17" i="21"/>
  <c r="W71" i="18"/>
  <c r="AC12" i="18"/>
  <c r="AL26" i="19"/>
  <c r="AJ8" i="20"/>
  <c r="O10" i="19"/>
  <c r="G20" i="20"/>
  <c r="L7" i="19"/>
  <c r="AE17" i="17"/>
  <c r="AE9" i="17"/>
  <c r="AB11" i="17"/>
  <c r="AM70" i="18"/>
  <c r="S13" i="17"/>
  <c r="C20" i="18"/>
  <c r="G12" i="21"/>
  <c r="V12" i="18"/>
  <c r="AF34" i="20"/>
  <c r="AC18" i="17"/>
  <c r="E15" i="20"/>
  <c r="AM60" i="18"/>
  <c r="AE68" i="20"/>
  <c r="U39" i="21"/>
  <c r="H22" i="19"/>
  <c r="AC13" i="20"/>
  <c r="L30" i="17"/>
  <c r="U6" i="21"/>
  <c r="AJ69" i="17"/>
  <c r="O35" i="21"/>
  <c r="AB24" i="17"/>
  <c r="AJ21" i="17"/>
  <c r="O7" i="17"/>
  <c r="Y15" i="20"/>
  <c r="AK71" i="18"/>
  <c r="AJ18" i="17"/>
  <c r="V26" i="18"/>
  <c r="AM17" i="20"/>
  <c r="Y7" i="19"/>
  <c r="Y14" i="21"/>
  <c r="AL69" i="18"/>
  <c r="AC23" i="19"/>
  <c r="AI39" i="20"/>
  <c r="W39" i="18"/>
  <c r="K7" i="18"/>
  <c r="V29" i="21"/>
  <c r="Q36" i="21"/>
  <c r="C25" i="19"/>
  <c r="L20" i="20"/>
  <c r="AN12" i="20"/>
  <c r="N8" i="17"/>
  <c r="Z13" i="18"/>
  <c r="H13" i="18"/>
  <c r="X10" i="19"/>
  <c r="Q83" i="19"/>
  <c r="S34" i="21"/>
  <c r="AJ22" i="17"/>
  <c r="AA26" i="17"/>
  <c r="AC10" i="19"/>
  <c r="AJ70" i="18"/>
  <c r="AE34" i="19"/>
  <c r="Y68" i="23"/>
  <c r="AF16" i="17"/>
  <c r="K40" i="19"/>
  <c r="Y33" i="18"/>
  <c r="AE68" i="17"/>
  <c r="AL21" i="20"/>
  <c r="V33" i="18"/>
  <c r="AL9" i="17"/>
  <c r="U30" i="17"/>
  <c r="T3" i="21"/>
  <c r="AF11" i="17"/>
  <c r="Q19" i="19"/>
  <c r="AD71" i="20"/>
  <c r="AN20" i="19"/>
  <c r="Z34" i="17"/>
  <c r="AE40" i="20"/>
  <c r="K3" i="21"/>
  <c r="E33" i="18"/>
  <c r="Q15" i="17"/>
  <c r="J13" i="19"/>
  <c r="AC15" i="19"/>
  <c r="Z8" i="18"/>
  <c r="W26" i="19"/>
  <c r="Y26" i="19"/>
  <c r="W68" i="17"/>
  <c r="P30" i="20"/>
  <c r="AE7" i="18"/>
  <c r="L22" i="18"/>
  <c r="AJ48" i="20"/>
  <c r="X13" i="17"/>
  <c r="F10" i="20"/>
  <c r="AM8" i="19"/>
  <c r="S23" i="18"/>
  <c r="Y83" i="26"/>
  <c r="Q23" i="21"/>
  <c r="AM70" i="20"/>
  <c r="M17" i="19"/>
  <c r="G60" i="20"/>
  <c r="U7" i="18"/>
  <c r="O33" i="18"/>
  <c r="X20" i="18"/>
  <c r="U26" i="20"/>
  <c r="AN8" i="18"/>
  <c r="G68" i="20"/>
  <c r="E7" i="35"/>
  <c r="N11" i="17"/>
  <c r="AM68" i="20"/>
  <c r="AC14" i="20"/>
  <c r="O17" i="17"/>
  <c r="E17" i="18"/>
  <c r="N30" i="18"/>
  <c r="S18" i="21"/>
  <c r="H8" i="18"/>
  <c r="C24" i="19"/>
  <c r="T35" i="21"/>
  <c r="Y71" i="19"/>
  <c r="K34" i="18"/>
  <c r="V12" i="20"/>
  <c r="I3" i="21"/>
  <c r="U7" i="20"/>
  <c r="AH23" i="18"/>
  <c r="P20" i="17"/>
  <c r="J5" i="21"/>
  <c r="H68" i="17"/>
  <c r="R21" i="19"/>
  <c r="AM23" i="19"/>
  <c r="N11" i="19"/>
  <c r="H33" i="20"/>
  <c r="AK34" i="18"/>
  <c r="K60" i="18"/>
  <c r="N40" i="17"/>
  <c r="O23" i="17"/>
  <c r="Y11" i="21"/>
  <c r="R40" i="19"/>
  <c r="Q25" i="17"/>
  <c r="X9" i="21"/>
  <c r="O83" i="23"/>
  <c r="H16" i="19"/>
  <c r="N48" i="20"/>
  <c r="AA15" i="20"/>
  <c r="O10" i="17"/>
  <c r="N23" i="17"/>
  <c r="AJ20" i="20"/>
  <c r="J15" i="19"/>
  <c r="AB15" i="17"/>
  <c r="R16" i="17"/>
  <c r="H9" i="21"/>
  <c r="Y33" i="28"/>
  <c r="X18" i="20"/>
  <c r="T13" i="17"/>
  <c r="AC9" i="19"/>
  <c r="AI39" i="19"/>
  <c r="C8" i="18"/>
  <c r="X33" i="17"/>
  <c r="P31" i="21"/>
  <c r="H48" i="18"/>
  <c r="J33" i="17"/>
  <c r="O25" i="17"/>
  <c r="AE26" i="17"/>
  <c r="AB14" i="19"/>
  <c r="Y22" i="19"/>
  <c r="R60" i="19"/>
  <c r="AI83" i="38"/>
  <c r="AK25" i="18"/>
  <c r="Z83" i="23"/>
  <c r="O10" i="21"/>
  <c r="P70" i="20"/>
  <c r="AN11" i="20"/>
  <c r="AL34" i="20"/>
  <c r="Z12" i="19"/>
  <c r="W20" i="21"/>
  <c r="F71" i="17"/>
  <c r="T60" i="18"/>
  <c r="S35" i="21"/>
  <c r="AL22" i="20"/>
  <c r="AA25" i="20"/>
  <c r="H19" i="18"/>
  <c r="T83" i="18"/>
  <c r="J70" i="18"/>
  <c r="L9" i="18"/>
  <c r="AE15" i="17"/>
  <c r="O19" i="20"/>
  <c r="M19" i="20"/>
  <c r="AH30" i="20"/>
  <c r="K20" i="18"/>
  <c r="V19" i="20"/>
  <c r="E11" i="17"/>
  <c r="P26" i="21"/>
  <c r="L3" i="21"/>
  <c r="AA7" i="19"/>
  <c r="N8" i="19"/>
  <c r="W8" i="17"/>
  <c r="V13" i="18"/>
  <c r="G15" i="18"/>
  <c r="AD7" i="19"/>
  <c r="S24" i="19"/>
  <c r="N40" i="19"/>
  <c r="S60" i="19"/>
  <c r="U40" i="21"/>
  <c r="O42" i="21"/>
  <c r="S43" i="21"/>
  <c r="E70" i="19"/>
  <c r="J60" i="17"/>
  <c r="Y48" i="27"/>
  <c r="N16" i="21"/>
  <c r="AH69" i="17"/>
  <c r="M24" i="19"/>
  <c r="O9" i="20"/>
  <c r="AN33" i="20"/>
  <c r="AH60" i="19"/>
  <c r="G19" i="19"/>
  <c r="AH10" i="20"/>
  <c r="AG21" i="17"/>
  <c r="AA60" i="19"/>
  <c r="AF30" i="18"/>
  <c r="Q48" i="17"/>
  <c r="E16" i="20"/>
  <c r="V7" i="19"/>
  <c r="F20" i="17"/>
  <c r="K8" i="18"/>
  <c r="E14" i="18"/>
  <c r="E30" i="30"/>
  <c r="AF16" i="18"/>
  <c r="M70" i="20"/>
  <c r="AG60" i="19"/>
  <c r="V40" i="19"/>
  <c r="U21" i="20"/>
  <c r="AN60" i="17"/>
  <c r="AA19" i="20"/>
  <c r="W13" i="17"/>
  <c r="AE15" i="20"/>
  <c r="E18" i="17"/>
  <c r="AN22" i="18"/>
  <c r="T19" i="17"/>
  <c r="F69" i="17"/>
  <c r="AM7" i="17"/>
  <c r="AJ71" i="17"/>
  <c r="N19" i="20"/>
  <c r="AD39" i="17"/>
  <c r="AC24" i="20"/>
  <c r="O71" i="19"/>
  <c r="Q17" i="18"/>
  <c r="AD23" i="19"/>
  <c r="P40" i="17"/>
  <c r="AE20" i="20"/>
  <c r="R11" i="18"/>
  <c r="Z42" i="21"/>
  <c r="AJ7" i="19"/>
  <c r="AD22" i="18"/>
  <c r="X17" i="17"/>
  <c r="G41" i="21"/>
  <c r="F17" i="20"/>
  <c r="AC22" i="20"/>
  <c r="Z16" i="27"/>
  <c r="P8" i="19"/>
  <c r="AH25" i="18"/>
  <c r="K13" i="21"/>
  <c r="AM40" i="20"/>
  <c r="V9" i="21"/>
  <c r="K17" i="21"/>
  <c r="L21" i="17"/>
  <c r="O30" i="21"/>
  <c r="AF17" i="17"/>
  <c r="Y22" i="17"/>
  <c r="L10" i="19"/>
  <c r="AN22" i="19"/>
  <c r="AB20" i="17"/>
  <c r="AK83" i="19"/>
  <c r="AA12" i="17"/>
  <c r="AG7" i="18"/>
  <c r="AG17" i="18"/>
  <c r="G22" i="19"/>
  <c r="U39" i="19"/>
  <c r="W24" i="19"/>
  <c r="P21" i="19"/>
  <c r="C16" i="20"/>
  <c r="O48" i="17"/>
  <c r="R33" i="21"/>
  <c r="AA12" i="19"/>
  <c r="V48" i="20"/>
  <c r="M48" i="19"/>
  <c r="AA11" i="17"/>
  <c r="X16" i="21"/>
  <c r="Z12" i="20"/>
  <c r="X11" i="17"/>
  <c r="K22" i="18"/>
  <c r="AE16" i="20"/>
  <c r="AH25" i="20"/>
  <c r="P69" i="20"/>
  <c r="Y34" i="20"/>
  <c r="AN40" i="20"/>
  <c r="F71" i="20"/>
  <c r="V8" i="17"/>
  <c r="O48" i="19"/>
  <c r="Y15" i="21"/>
  <c r="F14" i="20"/>
  <c r="AC26" i="20"/>
  <c r="AF30" i="19"/>
  <c r="AI14" i="19"/>
  <c r="Z33" i="27"/>
  <c r="K68" i="19"/>
  <c r="H11" i="21"/>
  <c r="AC19" i="17"/>
  <c r="S39" i="19"/>
  <c r="Z70" i="18"/>
  <c r="P8" i="18"/>
  <c r="R16" i="21"/>
  <c r="H83" i="18"/>
  <c r="V31" i="21"/>
  <c r="AI9" i="19"/>
  <c r="Y40" i="20"/>
  <c r="Z23" i="21"/>
  <c r="O7" i="21"/>
  <c r="AK13" i="19"/>
  <c r="AB13" i="17"/>
  <c r="AI9" i="18"/>
  <c r="P70" i="18"/>
  <c r="X60" i="19"/>
  <c r="Y18" i="21"/>
  <c r="AK11" i="17"/>
  <c r="R9" i="18"/>
  <c r="O40" i="18"/>
  <c r="S26" i="19"/>
  <c r="AA8" i="20"/>
  <c r="V10" i="18"/>
  <c r="J24" i="19"/>
  <c r="AF14" i="20"/>
  <c r="AE15" i="19"/>
  <c r="L40" i="21"/>
  <c r="AG30" i="18"/>
  <c r="W70" i="19"/>
  <c r="AM48" i="20"/>
  <c r="Y21" i="19"/>
  <c r="E7" i="19"/>
  <c r="M18" i="20"/>
  <c r="L23" i="20"/>
  <c r="V21" i="18"/>
  <c r="H34" i="18"/>
  <c r="AE22" i="20"/>
  <c r="Y11" i="18"/>
  <c r="H20" i="18"/>
  <c r="AN22" i="17"/>
  <c r="W20" i="18"/>
  <c r="Z29" i="21"/>
  <c r="AK26" i="17"/>
  <c r="L15" i="21"/>
  <c r="AB10" i="19"/>
  <c r="T28" i="21"/>
  <c r="K8" i="19"/>
  <c r="AD9" i="18"/>
  <c r="P71" i="19"/>
  <c r="T22" i="21"/>
  <c r="L30" i="21"/>
  <c r="P22" i="20"/>
  <c r="AI23" i="17"/>
  <c r="L25" i="20"/>
  <c r="P60" i="17"/>
  <c r="X9" i="18"/>
  <c r="AL71" i="17"/>
  <c r="AM19" i="17"/>
  <c r="AA83" i="17"/>
  <c r="O40" i="19"/>
  <c r="X20" i="17"/>
  <c r="AM71" i="18"/>
  <c r="Y15" i="27"/>
  <c r="AG14" i="18"/>
  <c r="AB34" i="18"/>
  <c r="AD11" i="18"/>
  <c r="J20" i="18"/>
  <c r="O24" i="21"/>
  <c r="T68" i="19"/>
  <c r="E33" i="19"/>
  <c r="E15" i="19"/>
  <c r="H13" i="19"/>
  <c r="E24" i="19"/>
  <c r="AC33" i="19"/>
  <c r="Y39" i="21"/>
  <c r="G83" i="23"/>
  <c r="AM12" i="20"/>
  <c r="E25" i="20"/>
  <c r="W31" i="21"/>
  <c r="J33" i="18"/>
  <c r="M60" i="20"/>
  <c r="Z7" i="17"/>
  <c r="AE34" i="18"/>
  <c r="F19" i="20"/>
  <c r="P8" i="17"/>
  <c r="AF16" i="19"/>
  <c r="X33" i="20"/>
  <c r="M9" i="21"/>
  <c r="AA14" i="18"/>
  <c r="L25" i="19"/>
  <c r="Q83" i="17"/>
  <c r="AG13" i="17"/>
  <c r="F25" i="20"/>
  <c r="R16" i="20"/>
  <c r="AL17" i="20"/>
  <c r="C9" i="18"/>
  <c r="S13" i="18"/>
  <c r="S28" i="21"/>
  <c r="AN24" i="18"/>
  <c r="AN25" i="19"/>
  <c r="T71" i="18"/>
  <c r="Q31" i="21"/>
  <c r="N24" i="18"/>
  <c r="AD10" i="17"/>
  <c r="AA11" i="19"/>
  <c r="W7" i="18"/>
  <c r="N12" i="20"/>
  <c r="Q7" i="18"/>
  <c r="F20" i="19"/>
  <c r="P25" i="20"/>
  <c r="J24" i="21"/>
  <c r="O28" i="21"/>
  <c r="W7" i="21"/>
  <c r="AM8" i="18"/>
  <c r="H22" i="17"/>
  <c r="AI14" i="18"/>
  <c r="AF40" i="17"/>
  <c r="G17" i="20"/>
  <c r="Z48" i="28"/>
  <c r="U13" i="18"/>
  <c r="L15" i="19"/>
  <c r="V17" i="17"/>
  <c r="R13" i="19"/>
  <c r="I83" i="20"/>
  <c r="O71" i="20"/>
  <c r="AK12" i="18"/>
  <c r="AM22" i="18"/>
  <c r="N8" i="18"/>
  <c r="Z20" i="17"/>
  <c r="Q7" i="17"/>
  <c r="H26" i="21"/>
  <c r="Y69" i="17"/>
  <c r="AN26" i="18"/>
  <c r="K24" i="18"/>
  <c r="J20" i="21"/>
  <c r="Z17" i="17"/>
  <c r="U29" i="21"/>
  <c r="X20" i="19"/>
  <c r="T13" i="19"/>
  <c r="R15" i="20"/>
  <c r="Q16" i="17"/>
  <c r="N60" i="19"/>
  <c r="Z26" i="21"/>
  <c r="AM34" i="18"/>
  <c r="AC9" i="20"/>
  <c r="AH20" i="18"/>
  <c r="AG12" i="19"/>
  <c r="G39" i="17"/>
  <c r="I48" i="19"/>
  <c r="Z69" i="19"/>
  <c r="AN71" i="23"/>
  <c r="Q17" i="19"/>
  <c r="M16" i="18"/>
  <c r="P71" i="18"/>
  <c r="AJ71" i="20"/>
  <c r="AJ34" i="19"/>
  <c r="S10" i="20"/>
  <c r="AB12" i="18"/>
  <c r="AN60" i="18"/>
  <c r="U30" i="20"/>
  <c r="Z18" i="17"/>
  <c r="U71" i="17"/>
  <c r="R33" i="19"/>
  <c r="R70" i="17"/>
  <c r="AM12" i="19"/>
  <c r="U21" i="21"/>
  <c r="AA39" i="17"/>
  <c r="AC12" i="20"/>
  <c r="F25" i="19"/>
  <c r="AB26" i="17"/>
  <c r="C25" i="18"/>
  <c r="Q19" i="18"/>
  <c r="L60" i="19"/>
  <c r="T7" i="20"/>
  <c r="S7" i="21"/>
  <c r="X15" i="18"/>
  <c r="R39" i="19"/>
  <c r="L15" i="20"/>
  <c r="L39" i="21"/>
  <c r="AH16" i="20"/>
  <c r="X22" i="18"/>
  <c r="AL30" i="19"/>
  <c r="X23" i="17"/>
  <c r="P10" i="20"/>
  <c r="O21" i="20"/>
  <c r="N21" i="18"/>
  <c r="AG30" i="33"/>
  <c r="AF15" i="20"/>
  <c r="J7" i="17"/>
  <c r="T25" i="17"/>
  <c r="I42" i="21"/>
  <c r="AG13" i="18"/>
  <c r="AA7" i="20"/>
  <c r="J28" i="21"/>
  <c r="V60" i="20"/>
  <c r="U8" i="19"/>
  <c r="AD12" i="19"/>
  <c r="AA22" i="19"/>
  <c r="W48" i="17"/>
  <c r="Q21" i="21"/>
  <c r="AF18" i="19"/>
  <c r="AK24" i="20"/>
  <c r="R10" i="20"/>
  <c r="AG33" i="18"/>
  <c r="AJ14" i="17"/>
  <c r="U60" i="20"/>
  <c r="AE13" i="19"/>
  <c r="F26" i="20"/>
  <c r="N30" i="17"/>
  <c r="V10" i="20"/>
  <c r="AA17" i="18"/>
  <c r="W18" i="18"/>
  <c r="AK30" i="18"/>
  <c r="V18" i="20"/>
  <c r="AI34" i="19"/>
  <c r="R17" i="19"/>
  <c r="H10" i="18"/>
  <c r="AK17" i="20"/>
  <c r="F33" i="19"/>
  <c r="P19" i="18"/>
  <c r="W23" i="19"/>
  <c r="R71" i="18"/>
  <c r="L24" i="19"/>
  <c r="W22" i="19"/>
  <c r="AA24" i="17"/>
  <c r="W6" i="21"/>
  <c r="P60" i="20"/>
  <c r="R17" i="21"/>
  <c r="AJ60" i="18"/>
  <c r="M83" i="17"/>
  <c r="Q4" i="21"/>
  <c r="AM13" i="17"/>
  <c r="P10" i="17"/>
  <c r="AI9" i="17"/>
  <c r="AD20" i="18"/>
  <c r="I14" i="17"/>
  <c r="AG19" i="18"/>
  <c r="AD48" i="18"/>
  <c r="Q60" i="17"/>
  <c r="V60" i="18"/>
  <c r="AH26" i="17"/>
  <c r="AG8" i="20"/>
  <c r="U11" i="17"/>
  <c r="AM9" i="19"/>
  <c r="AE16" i="18"/>
  <c r="O20" i="17"/>
  <c r="S40" i="18"/>
  <c r="AL83" i="19"/>
  <c r="N20" i="18"/>
  <c r="Q68" i="17"/>
  <c r="AB23" i="19"/>
  <c r="AE7" i="19"/>
  <c r="I16" i="19"/>
  <c r="I21" i="19"/>
  <c r="J60" i="20"/>
  <c r="X16" i="20"/>
  <c r="K83" i="20"/>
  <c r="AG30" i="20"/>
  <c r="X25" i="17"/>
  <c r="J70" i="19"/>
  <c r="M12" i="17"/>
  <c r="F26" i="18"/>
  <c r="AH7" i="18"/>
  <c r="AG23" i="19"/>
  <c r="L24" i="17"/>
  <c r="J83" i="23"/>
  <c r="I13" i="17"/>
  <c r="H21" i="19"/>
  <c r="E16" i="18"/>
  <c r="W17" i="19"/>
  <c r="AL24" i="20"/>
  <c r="I70" i="18"/>
  <c r="K18" i="21"/>
  <c r="M9" i="18"/>
  <c r="O17" i="20"/>
  <c r="AF20" i="17"/>
  <c r="T11" i="17"/>
  <c r="AA39" i="18"/>
  <c r="AD26" i="20"/>
  <c r="L17" i="21"/>
  <c r="N17" i="17"/>
  <c r="AD20" i="17"/>
  <c r="X24" i="18"/>
  <c r="I18" i="21"/>
  <c r="G5" i="21"/>
  <c r="F83" i="18"/>
  <c r="AG69" i="19"/>
  <c r="N20" i="19"/>
  <c r="X39" i="18"/>
  <c r="E83" i="31"/>
  <c r="AJ26" i="19"/>
  <c r="AB22" i="19"/>
  <c r="AK10" i="18"/>
  <c r="G69" i="20"/>
  <c r="AJ21" i="20"/>
  <c r="Z15" i="19"/>
  <c r="G17" i="18"/>
  <c r="G10" i="18"/>
  <c r="G21" i="19"/>
  <c r="AA33" i="17"/>
  <c r="AJ12" i="35"/>
  <c r="AF68" i="17"/>
  <c r="AM15" i="18"/>
  <c r="J60" i="19"/>
  <c r="N26" i="19"/>
  <c r="AD33" i="17"/>
  <c r="AA69" i="19"/>
  <c r="O13" i="18"/>
  <c r="AK40" i="20"/>
  <c r="G34" i="19"/>
  <c r="L33" i="20"/>
  <c r="G18" i="20"/>
  <c r="R17" i="17"/>
  <c r="X19" i="19"/>
  <c r="AN7" i="19"/>
  <c r="K23" i="17"/>
  <c r="E16" i="19"/>
  <c r="AD83" i="20"/>
  <c r="AC18" i="18"/>
  <c r="U9" i="19"/>
  <c r="X19" i="18"/>
  <c r="U23" i="19"/>
  <c r="N17" i="18"/>
  <c r="AM83" i="19"/>
  <c r="R20" i="20"/>
  <c r="AJ70" i="20"/>
  <c r="Y34" i="19"/>
  <c r="V23" i="20"/>
  <c r="O20" i="18"/>
  <c r="L16" i="21"/>
  <c r="Z83" i="27"/>
  <c r="AC34" i="19"/>
  <c r="C7" i="18"/>
  <c r="Q9" i="18"/>
  <c r="I35" i="21"/>
  <c r="M35" i="21"/>
  <c r="AA70" i="17"/>
  <c r="S40" i="20"/>
  <c r="AB39" i="19"/>
  <c r="AI10" i="20"/>
  <c r="J15" i="20"/>
  <c r="W10" i="18"/>
  <c r="AD40" i="20"/>
  <c r="O34" i="17"/>
  <c r="AA70" i="18"/>
  <c r="I34" i="18"/>
  <c r="X71" i="18"/>
  <c r="AC21" i="18"/>
  <c r="AJ23" i="19"/>
  <c r="O24" i="17"/>
  <c r="N19" i="18"/>
  <c r="I22" i="21"/>
  <c r="AD7" i="18"/>
  <c r="H35" i="21"/>
  <c r="M83" i="19"/>
  <c r="Z10" i="19"/>
  <c r="AE9" i="19"/>
  <c r="AA30" i="20"/>
  <c r="S69" i="20"/>
  <c r="W10" i="19"/>
  <c r="AA34" i="17"/>
  <c r="I12" i="20"/>
  <c r="V30" i="20"/>
  <c r="AH70" i="17"/>
  <c r="O23" i="18"/>
  <c r="W21" i="17"/>
  <c r="E7" i="18"/>
  <c r="E24" i="20"/>
  <c r="R48" i="17"/>
  <c r="C16" i="17"/>
  <c r="C7" i="19"/>
  <c r="AJ40" i="17"/>
  <c r="G36" i="21"/>
  <c r="AC21" i="19"/>
  <c r="V39" i="21"/>
  <c r="Z14" i="28"/>
  <c r="S30" i="20"/>
  <c r="Z60" i="20"/>
  <c r="N23" i="20"/>
  <c r="AL60" i="20"/>
  <c r="P22" i="19"/>
  <c r="X22" i="21"/>
  <c r="G83" i="20"/>
  <c r="J10" i="19"/>
  <c r="S40" i="19"/>
  <c r="M16" i="17"/>
  <c r="I17" i="19"/>
  <c r="K33" i="21"/>
  <c r="AF9" i="18"/>
  <c r="AM48" i="17"/>
  <c r="K40" i="17"/>
  <c r="AM11" i="18"/>
  <c r="R6" i="21"/>
  <c r="G48" i="17"/>
  <c r="AL22" i="18"/>
  <c r="F30" i="19"/>
  <c r="AM30" i="17"/>
  <c r="AM18" i="17"/>
  <c r="AH48" i="34"/>
  <c r="G68" i="18"/>
  <c r="J24" i="20"/>
  <c r="J13" i="17"/>
  <c r="AH70" i="19"/>
  <c r="Q40" i="18"/>
  <c r="G71" i="18"/>
  <c r="U33" i="17"/>
  <c r="AJ24" i="17"/>
  <c r="AL15" i="19"/>
  <c r="AD15" i="20"/>
  <c r="Q68" i="18"/>
  <c r="Z25" i="18"/>
  <c r="AD39" i="18"/>
  <c r="AA30" i="19"/>
  <c r="AJ23" i="17"/>
  <c r="X7" i="20"/>
  <c r="AF20" i="18"/>
  <c r="Q24" i="20"/>
  <c r="Y18" i="18"/>
  <c r="E34" i="18"/>
  <c r="G22" i="21"/>
  <c r="AE24" i="20"/>
  <c r="N20" i="17"/>
  <c r="AH12" i="18"/>
  <c r="J33" i="19"/>
  <c r="AH48" i="20"/>
  <c r="H18" i="17"/>
  <c r="R23" i="17"/>
  <c r="AF7" i="17"/>
  <c r="N30" i="19"/>
  <c r="AH83" i="18"/>
  <c r="AF30" i="20"/>
  <c r="AJ40" i="19"/>
  <c r="AE23" i="19"/>
  <c r="I19" i="18"/>
  <c r="AC23" i="17"/>
  <c r="S69" i="19"/>
  <c r="O22" i="19"/>
  <c r="S21" i="19"/>
  <c r="K39" i="19"/>
  <c r="AN20" i="17"/>
  <c r="M24" i="18"/>
  <c r="AB7" i="19"/>
  <c r="AL70" i="20"/>
  <c r="K70" i="17"/>
  <c r="AN40" i="17"/>
  <c r="I10" i="20"/>
  <c r="K11" i="19"/>
  <c r="K20" i="21"/>
  <c r="AB70" i="18"/>
  <c r="O8" i="18"/>
  <c r="I34" i="17"/>
  <c r="E17" i="17"/>
  <c r="T22" i="18"/>
  <c r="C8" i="19"/>
  <c r="AG69" i="18"/>
  <c r="G14" i="17"/>
  <c r="H31" i="21"/>
  <c r="AM19" i="19"/>
  <c r="AE21" i="17"/>
  <c r="X48" i="18"/>
  <c r="AF70" i="17"/>
  <c r="AH30" i="32"/>
  <c r="AG14" i="19"/>
  <c r="O27" i="21"/>
  <c r="W34" i="19"/>
  <c r="J23" i="20"/>
  <c r="AJ14" i="18"/>
  <c r="J40" i="21"/>
  <c r="K7" i="17"/>
  <c r="Z33" i="20"/>
  <c r="I70" i="17"/>
  <c r="S19" i="18"/>
  <c r="AB33" i="18"/>
  <c r="R11" i="20"/>
  <c r="M14" i="20"/>
  <c r="O20" i="19"/>
  <c r="C22" i="19"/>
  <c r="I14" i="21"/>
  <c r="X17" i="20"/>
  <c r="G70" i="17"/>
  <c r="X40" i="17"/>
  <c r="AG23" i="18"/>
  <c r="K34" i="21"/>
  <c r="T7" i="17"/>
  <c r="R48" i="20"/>
  <c r="AA12" i="18"/>
  <c r="N17" i="19"/>
  <c r="T40" i="21"/>
  <c r="AL8" i="18"/>
  <c r="G30" i="21"/>
  <c r="AF34" i="19"/>
  <c r="I22" i="19"/>
  <c r="AC60" i="17"/>
  <c r="Z83" i="22"/>
  <c r="O24" i="19"/>
  <c r="AC69" i="20"/>
  <c r="T20" i="18"/>
  <c r="N39" i="18"/>
  <c r="H33" i="21"/>
  <c r="K22" i="20"/>
  <c r="Y9" i="17"/>
  <c r="S21" i="21"/>
  <c r="C21" i="17"/>
  <c r="Z8" i="19"/>
  <c r="AH70" i="23"/>
  <c r="AB19" i="20"/>
  <c r="E20" i="20"/>
  <c r="P8" i="20"/>
  <c r="M18" i="21"/>
  <c r="AK10" i="19"/>
  <c r="AN70" i="18"/>
  <c r="Q69" i="20"/>
  <c r="F15" i="17"/>
  <c r="E69" i="17"/>
  <c r="V35" i="21"/>
  <c r="J10" i="20"/>
  <c r="AA23" i="19"/>
  <c r="T21" i="17"/>
  <c r="L18" i="17"/>
  <c r="AL21" i="17"/>
  <c r="M30" i="21"/>
  <c r="J68" i="20"/>
  <c r="C21" i="19"/>
  <c r="V19" i="18"/>
  <c r="F13" i="18"/>
  <c r="E71" i="23"/>
  <c r="AI26" i="18"/>
  <c r="M13" i="17"/>
  <c r="AA17" i="17"/>
  <c r="AK33" i="19"/>
  <c r="S70" i="18"/>
  <c r="O15" i="18"/>
  <c r="AA34" i="20"/>
  <c r="AF40" i="19"/>
  <c r="AM22" i="20"/>
  <c r="AL20" i="20"/>
  <c r="AG83" i="22"/>
  <c r="K23" i="20"/>
  <c r="T60" i="19"/>
  <c r="U15" i="20"/>
  <c r="Y8" i="20"/>
  <c r="V9" i="20"/>
  <c r="N18" i="18"/>
  <c r="K24" i="19"/>
  <c r="R14" i="20"/>
  <c r="Y48" i="17"/>
  <c r="R8" i="17"/>
  <c r="P34" i="19"/>
  <c r="O9" i="21"/>
  <c r="AJ22" i="19"/>
  <c r="AB22" i="18"/>
  <c r="AG11" i="18"/>
  <c r="AD11" i="20"/>
  <c r="AI69" i="19"/>
  <c r="S71" i="19"/>
  <c r="K38" i="21"/>
  <c r="T68" i="17"/>
  <c r="P69" i="17"/>
  <c r="AC11" i="17"/>
  <c r="M17" i="17"/>
  <c r="W40" i="19"/>
  <c r="AM18" i="19"/>
  <c r="AJ13" i="18"/>
  <c r="R40" i="20"/>
  <c r="AD16" i="18"/>
  <c r="H34" i="20"/>
  <c r="R69" i="17"/>
  <c r="G26" i="17"/>
  <c r="AD13" i="18"/>
  <c r="F83" i="17"/>
  <c r="AK18" i="19"/>
  <c r="AK24" i="17"/>
  <c r="M8" i="18"/>
  <c r="AG40" i="17"/>
  <c r="P12" i="20"/>
  <c r="Z15" i="20"/>
  <c r="R20" i="17"/>
  <c r="AJ19" i="17"/>
  <c r="AJ16" i="17"/>
  <c r="AH70" i="20"/>
  <c r="AI68" i="19"/>
  <c r="AE33" i="17"/>
  <c r="U11" i="21"/>
  <c r="P16" i="21"/>
  <c r="Y10" i="20"/>
  <c r="K48" i="20"/>
  <c r="G13" i="18"/>
  <c r="AB11" i="18"/>
  <c r="U27" i="21"/>
  <c r="AM13" i="19"/>
  <c r="W14" i="19"/>
  <c r="AC60" i="18"/>
  <c r="S21" i="18"/>
  <c r="AJ21" i="18"/>
  <c r="T13" i="18"/>
  <c r="N35" i="21"/>
  <c r="P28" i="21"/>
  <c r="P24" i="21"/>
  <c r="AN48" i="19"/>
  <c r="AJ83" i="36"/>
  <c r="K12" i="18"/>
  <c r="AA14" i="19"/>
  <c r="L21" i="20"/>
  <c r="L83" i="20"/>
  <c r="S33" i="17"/>
  <c r="AG23" i="17"/>
  <c r="AA71" i="18"/>
  <c r="L26" i="21"/>
  <c r="I39" i="20"/>
  <c r="AD60" i="17"/>
  <c r="P17" i="18"/>
  <c r="Q13" i="17"/>
  <c r="V48" i="17"/>
  <c r="AH39" i="19"/>
  <c r="V30" i="17"/>
  <c r="X48" i="19"/>
  <c r="Y28" i="21"/>
  <c r="AE26" i="19"/>
  <c r="AM11" i="17"/>
  <c r="AM16" i="18"/>
  <c r="O5" i="21"/>
  <c r="AD16" i="20"/>
  <c r="AK12" i="17"/>
  <c r="AB7" i="20"/>
  <c r="AF68" i="19"/>
  <c r="Z7" i="21"/>
  <c r="AB8" i="17"/>
  <c r="W10" i="17"/>
  <c r="AB68" i="23"/>
  <c r="F9" i="20"/>
  <c r="AI30" i="18"/>
  <c r="S42" i="21"/>
  <c r="AE13" i="17"/>
  <c r="AA39" i="20"/>
  <c r="L30" i="19"/>
  <c r="M21" i="21"/>
  <c r="T42" i="21"/>
  <c r="J42" i="21"/>
  <c r="M15" i="19"/>
  <c r="R35" i="21"/>
  <c r="M69" i="18"/>
  <c r="K9" i="18"/>
  <c r="S34" i="20"/>
  <c r="AK13" i="18"/>
  <c r="AH7" i="19"/>
  <c r="M33" i="19"/>
  <c r="AH40" i="20"/>
  <c r="Q11" i="19"/>
  <c r="Q16" i="21"/>
  <c r="Z13" i="19"/>
  <c r="V68" i="17"/>
  <c r="C15" i="19"/>
  <c r="K10" i="20"/>
  <c r="K22" i="17"/>
  <c r="S22" i="19"/>
  <c r="K24" i="17"/>
  <c r="Y40" i="19"/>
  <c r="K12" i="20"/>
  <c r="Y71" i="18"/>
  <c r="AN7" i="17"/>
  <c r="AN7" i="20"/>
  <c r="R16" i="19"/>
  <c r="AB83" i="17"/>
  <c r="Z17" i="21"/>
  <c r="M70" i="19"/>
  <c r="K18" i="18"/>
  <c r="Q23" i="19"/>
  <c r="G31" i="21"/>
  <c r="U8" i="17"/>
  <c r="AD9" i="19"/>
  <c r="AM24" i="18"/>
  <c r="R70" i="19"/>
  <c r="G7" i="21"/>
  <c r="X60" i="20"/>
  <c r="S34" i="19"/>
  <c r="AD14" i="19"/>
  <c r="R7" i="21"/>
  <c r="H6" i="21"/>
  <c r="AA33" i="20"/>
  <c r="Z25" i="20"/>
  <c r="K9" i="20"/>
  <c r="U40" i="20"/>
  <c r="AI18" i="20"/>
  <c r="V20" i="21"/>
  <c r="N20" i="20"/>
  <c r="U12" i="21"/>
  <c r="AB10" i="17"/>
  <c r="S41" i="21"/>
  <c r="X21" i="18"/>
  <c r="K19" i="20"/>
  <c r="AC25" i="18"/>
  <c r="AK34" i="19"/>
  <c r="O22" i="21"/>
  <c r="Q14" i="21"/>
  <c r="R3" i="21"/>
  <c r="Q48" i="18"/>
  <c r="AJ71" i="19"/>
  <c r="K12" i="17"/>
  <c r="AH83" i="34"/>
  <c r="S20" i="17"/>
  <c r="Q39" i="17"/>
  <c r="O11" i="18"/>
  <c r="S70" i="17"/>
  <c r="AH24" i="18"/>
  <c r="AB13" i="19"/>
  <c r="Q34" i="19"/>
  <c r="AE11" i="19"/>
  <c r="Y30" i="26"/>
  <c r="G40" i="19"/>
  <c r="H83" i="22"/>
  <c r="AC11" i="18"/>
  <c r="G26" i="18"/>
  <c r="Q38" i="21"/>
  <c r="W7" i="20"/>
  <c r="L8" i="20"/>
  <c r="O17" i="21"/>
  <c r="AG83" i="32"/>
  <c r="AH83" i="19"/>
  <c r="H69" i="18"/>
  <c r="M9" i="20"/>
  <c r="I21" i="20"/>
  <c r="AN15" i="20"/>
  <c r="AA22" i="18"/>
  <c r="AB68" i="17"/>
  <c r="AK16" i="19"/>
  <c r="M30" i="17"/>
  <c r="E22" i="20"/>
  <c r="K83" i="18"/>
  <c r="I24" i="18"/>
  <c r="P24" i="20"/>
  <c r="AK20" i="17"/>
  <c r="V70" i="19"/>
  <c r="AD14" i="18"/>
  <c r="E30" i="36"/>
  <c r="AC33" i="17"/>
  <c r="Z69" i="18"/>
  <c r="N9" i="19"/>
  <c r="AJ30" i="35"/>
  <c r="AM24" i="19"/>
  <c r="AL26" i="18"/>
  <c r="G11" i="20"/>
  <c r="J11" i="19"/>
  <c r="N7" i="18"/>
  <c r="T71" i="20"/>
  <c r="Z5" i="21"/>
  <c r="E17" i="19"/>
  <c r="T40" i="18"/>
  <c r="AA26" i="19"/>
  <c r="AC24" i="19"/>
  <c r="AE25" i="18"/>
  <c r="M23" i="21"/>
  <c r="M48" i="18"/>
  <c r="M83" i="23"/>
  <c r="AB7" i="17"/>
  <c r="G60" i="18"/>
  <c r="Z33" i="28"/>
  <c r="Q12" i="17"/>
  <c r="U18" i="18"/>
  <c r="N39" i="19"/>
  <c r="I9" i="21"/>
  <c r="Q24" i="17"/>
  <c r="AM23" i="17"/>
  <c r="E60" i="17"/>
  <c r="O83" i="17"/>
  <c r="W39" i="19"/>
  <c r="W11" i="20"/>
  <c r="T30" i="21"/>
  <c r="E83" i="36"/>
  <c r="W16" i="17"/>
  <c r="S30" i="21"/>
  <c r="V20" i="17"/>
  <c r="U70" i="19"/>
  <c r="S10" i="17"/>
  <c r="Z14" i="19"/>
  <c r="T70" i="17"/>
  <c r="N18" i="19"/>
  <c r="AH68" i="18"/>
  <c r="AD48" i="27"/>
  <c r="W9" i="18"/>
  <c r="I23" i="17"/>
  <c r="AM69" i="18"/>
  <c r="V8" i="18"/>
  <c r="AN11" i="17"/>
  <c r="S17" i="21"/>
  <c r="Z68" i="22"/>
  <c r="K16" i="19"/>
  <c r="M60" i="17"/>
  <c r="H10" i="21"/>
  <c r="AC15" i="18"/>
  <c r="M12" i="21"/>
  <c r="W40" i="18"/>
  <c r="H12" i="21"/>
  <c r="S34" i="17"/>
  <c r="S14" i="17"/>
  <c r="AE48" i="20"/>
  <c r="H30" i="19"/>
  <c r="M25" i="17"/>
  <c r="AL25" i="17"/>
  <c r="K21" i="21"/>
  <c r="J48" i="17"/>
  <c r="AC9" i="18"/>
  <c r="P35" i="21"/>
  <c r="Y18" i="20"/>
  <c r="Z22" i="21"/>
  <c r="S31" i="21"/>
  <c r="AF24" i="18"/>
  <c r="L18" i="21"/>
  <c r="X69" i="20"/>
  <c r="W21" i="18"/>
  <c r="U23" i="21"/>
  <c r="T12" i="21"/>
  <c r="AH26" i="20"/>
  <c r="AD19" i="19"/>
  <c r="Y12" i="20"/>
  <c r="Q33" i="21"/>
  <c r="U12" i="17"/>
  <c r="AD60" i="18"/>
  <c r="H68" i="19"/>
  <c r="M19" i="18"/>
  <c r="AC39" i="18"/>
  <c r="U42" i="21"/>
  <c r="AF33" i="20"/>
  <c r="U68" i="20"/>
  <c r="AN9" i="18"/>
  <c r="U40" i="19"/>
  <c r="Y70" i="18"/>
  <c r="K71" i="19"/>
  <c r="AE39" i="17"/>
  <c r="AG20" i="19"/>
  <c r="AB39" i="17"/>
  <c r="E26" i="17"/>
  <c r="Y60" i="19"/>
  <c r="V69" i="20"/>
  <c r="Q24" i="18"/>
  <c r="M48" i="20"/>
  <c r="P24" i="19"/>
  <c r="T40" i="17"/>
  <c r="Y60" i="20"/>
  <c r="Y12" i="21"/>
  <c r="AH11" i="19"/>
  <c r="K22" i="19"/>
  <c r="O20" i="20"/>
  <c r="T26" i="17"/>
  <c r="AJ17" i="17"/>
  <c r="N4" i="21"/>
  <c r="K14" i="21"/>
  <c r="K13" i="20"/>
  <c r="F34" i="20"/>
  <c r="AK23" i="20"/>
  <c r="AL68" i="17"/>
  <c r="AB70" i="19"/>
  <c r="Z70" i="20"/>
  <c r="M69" i="20"/>
  <c r="M71" i="19"/>
  <c r="W69" i="19"/>
  <c r="T12" i="18"/>
  <c r="I24" i="19"/>
  <c r="AC30" i="20"/>
  <c r="J83" i="17"/>
  <c r="AN8" i="19"/>
  <c r="G11" i="21"/>
  <c r="I39" i="19"/>
  <c r="I15" i="21"/>
  <c r="AA23" i="18"/>
  <c r="AD21" i="18"/>
  <c r="H16" i="21"/>
  <c r="R15" i="18"/>
  <c r="L6" i="21"/>
  <c r="Q18" i="17"/>
  <c r="AL10" i="17"/>
  <c r="AF18" i="17"/>
  <c r="I33" i="17"/>
  <c r="Q24" i="21"/>
  <c r="E26" i="20"/>
  <c r="F24" i="17"/>
  <c r="O12" i="21"/>
  <c r="L23" i="18"/>
  <c r="AB19" i="18"/>
  <c r="AM13" i="20"/>
  <c r="AH17" i="20"/>
  <c r="AF8" i="19"/>
  <c r="P25" i="18"/>
  <c r="V17" i="20"/>
  <c r="L16" i="18"/>
  <c r="J8" i="20"/>
  <c r="M22" i="19"/>
  <c r="X29" i="21"/>
  <c r="P27" i="21"/>
  <c r="F19" i="17"/>
  <c r="AA24" i="20"/>
  <c r="Q26" i="18"/>
  <c r="J10" i="17"/>
  <c r="S36" i="21"/>
  <c r="AG68" i="18"/>
  <c r="H7" i="19"/>
  <c r="X83" i="20"/>
  <c r="AG14" i="17"/>
  <c r="AA69" i="18"/>
  <c r="X26" i="19"/>
  <c r="R4" i="21"/>
  <c r="X33" i="19"/>
  <c r="AA14" i="20"/>
  <c r="AB69" i="20"/>
  <c r="T34" i="20"/>
  <c r="P43" i="21"/>
  <c r="J36" i="21"/>
  <c r="S21" i="17"/>
  <c r="X34" i="19"/>
  <c r="S34" i="18"/>
  <c r="O14" i="20"/>
  <c r="T6" i="21"/>
  <c r="N21" i="21"/>
  <c r="L43" i="21"/>
  <c r="T11" i="18"/>
  <c r="N15" i="20"/>
  <c r="E34" i="20"/>
  <c r="V18" i="21"/>
  <c r="W34" i="20"/>
  <c r="AE60" i="19"/>
  <c r="AB39" i="18"/>
  <c r="S10" i="19"/>
  <c r="AH22" i="18"/>
  <c r="AB20" i="19"/>
  <c r="I60" i="18"/>
  <c r="E15" i="17"/>
  <c r="AI23" i="18"/>
  <c r="I13" i="19"/>
  <c r="AF83" i="17"/>
  <c r="J70" i="17"/>
  <c r="AC48" i="19"/>
  <c r="AK22" i="19"/>
  <c r="AI15" i="17"/>
  <c r="H33" i="18"/>
  <c r="Y34" i="17"/>
  <c r="AF48" i="18"/>
  <c r="U17" i="21"/>
  <c r="L83" i="22"/>
  <c r="E26" i="19"/>
  <c r="E20" i="19"/>
  <c r="O14" i="19"/>
  <c r="AK16" i="20"/>
  <c r="AI18" i="17"/>
  <c r="T34" i="17"/>
  <c r="AE8" i="20"/>
  <c r="W5" i="21"/>
  <c r="O41" i="21"/>
  <c r="N10" i="21"/>
  <c r="O25" i="19"/>
  <c r="Y16" i="18"/>
  <c r="O22" i="18"/>
  <c r="G14" i="21"/>
  <c r="H25" i="18"/>
  <c r="AI24" i="18"/>
  <c r="E83" i="35"/>
  <c r="T19" i="20"/>
  <c r="G9" i="21"/>
  <c r="AE17" i="20"/>
  <c r="F19" i="18"/>
  <c r="V7" i="21"/>
  <c r="O40" i="17"/>
  <c r="N28" i="21"/>
  <c r="K41" i="21"/>
  <c r="AB8" i="20"/>
  <c r="AG68" i="19"/>
  <c r="AH12" i="19"/>
  <c r="AI40" i="18"/>
  <c r="G11" i="19"/>
  <c r="AM70" i="19"/>
  <c r="K10" i="19"/>
  <c r="AM68" i="17"/>
  <c r="M69" i="19"/>
  <c r="AG68" i="20"/>
  <c r="Y9" i="18"/>
  <c r="H25" i="17"/>
  <c r="AB83" i="18"/>
  <c r="M48" i="17"/>
  <c r="E13" i="20"/>
  <c r="L60" i="18"/>
  <c r="K18" i="20"/>
  <c r="V25" i="20"/>
  <c r="W27" i="21"/>
  <c r="AA69" i="17"/>
  <c r="AG9" i="20"/>
  <c r="AE14" i="17"/>
  <c r="L19" i="18"/>
  <c r="W7" i="19"/>
  <c r="AJ83" i="19"/>
  <c r="P18" i="19"/>
  <c r="I24" i="20"/>
  <c r="AJ15" i="17"/>
  <c r="AC8" i="19"/>
  <c r="AD19" i="18"/>
  <c r="W16" i="19"/>
  <c r="AB14" i="20"/>
  <c r="AE40" i="17"/>
  <c r="AN71" i="22"/>
  <c r="AK26" i="19"/>
  <c r="M10" i="19"/>
  <c r="I18" i="20"/>
  <c r="AE26" i="18"/>
  <c r="P20" i="21"/>
  <c r="AF26" i="20"/>
  <c r="W28" i="21"/>
  <c r="K12" i="21"/>
  <c r="AM10" i="20"/>
  <c r="Z20" i="19"/>
  <c r="AD25" i="20"/>
  <c r="AE10" i="19"/>
  <c r="AL24" i="18"/>
  <c r="AN17" i="18"/>
  <c r="S8" i="19"/>
  <c r="F21" i="17"/>
  <c r="E39" i="18"/>
  <c r="F39" i="19"/>
  <c r="O34" i="19"/>
  <c r="AE23" i="17"/>
  <c r="I17" i="21"/>
  <c r="E71" i="17"/>
  <c r="P40" i="21"/>
  <c r="AD24" i="17"/>
  <c r="X60" i="18"/>
  <c r="V10" i="21"/>
  <c r="L39" i="18"/>
  <c r="F23" i="20"/>
  <c r="AA33" i="19"/>
  <c r="AK8" i="20"/>
  <c r="U19" i="19"/>
  <c r="AG70" i="22"/>
  <c r="AN14" i="18"/>
  <c r="AH10" i="17"/>
  <c r="G70" i="19"/>
  <c r="AC22" i="18"/>
  <c r="AK71" i="20"/>
  <c r="AG13" i="20"/>
  <c r="M21" i="20"/>
  <c r="AB13" i="18"/>
  <c r="L22" i="20"/>
  <c r="Q9" i="19"/>
  <c r="AF10" i="20"/>
  <c r="O13" i="19"/>
  <c r="F23" i="19"/>
  <c r="G34" i="17"/>
  <c r="N10" i="20"/>
  <c r="AG15" i="17"/>
  <c r="AL33" i="17"/>
  <c r="U12" i="20"/>
  <c r="AN12" i="19"/>
  <c r="E48" i="17"/>
  <c r="AF19" i="17"/>
  <c r="H24" i="19"/>
  <c r="P12" i="17"/>
  <c r="H83" i="19"/>
  <c r="R8" i="18"/>
  <c r="G26" i="20"/>
  <c r="AH48" i="19"/>
  <c r="I18" i="19"/>
  <c r="AJ11" i="20"/>
  <c r="L71" i="19"/>
  <c r="AH25" i="19"/>
  <c r="AI33" i="18"/>
  <c r="K13" i="19"/>
  <c r="M17" i="21"/>
  <c r="J26" i="17"/>
  <c r="V9" i="19"/>
  <c r="Z4" i="21"/>
  <c r="Q5" i="21"/>
  <c r="W12" i="19"/>
  <c r="AK60" i="17"/>
  <c r="Z19" i="19"/>
  <c r="AB24" i="18"/>
  <c r="U18" i="19"/>
  <c r="AL11" i="17"/>
  <c r="AK19" i="20"/>
  <c r="AA83" i="18"/>
  <c r="E25" i="17"/>
  <c r="AH24" i="20"/>
  <c r="AG22" i="17"/>
  <c r="N18" i="17"/>
  <c r="K20" i="17"/>
  <c r="T19" i="19"/>
  <c r="O11" i="21"/>
  <c r="I39" i="17"/>
  <c r="AC15" i="20"/>
  <c r="M60" i="19"/>
  <c r="I8" i="18"/>
  <c r="R22" i="21"/>
  <c r="S22" i="21"/>
  <c r="AL9" i="19"/>
  <c r="I68" i="18"/>
  <c r="AC11" i="19"/>
  <c r="N11" i="21"/>
  <c r="Y5" i="21"/>
  <c r="AA70" i="19"/>
  <c r="I40" i="21"/>
  <c r="AF15" i="17"/>
  <c r="M7" i="20"/>
  <c r="E70" i="18"/>
  <c r="G20" i="19"/>
  <c r="R26" i="19"/>
  <c r="AD23" i="20"/>
  <c r="P71" i="20"/>
  <c r="T33" i="20"/>
  <c r="T39" i="20"/>
  <c r="S26" i="18"/>
  <c r="AE39" i="20"/>
  <c r="O17" i="18"/>
  <c r="S17" i="18"/>
  <c r="AC8" i="18"/>
  <c r="P33" i="20"/>
  <c r="N12" i="17"/>
  <c r="G71" i="20"/>
  <c r="AI9" i="20"/>
  <c r="N16" i="17"/>
  <c r="E24" i="18"/>
  <c r="N70" i="18"/>
  <c r="X70" i="18"/>
  <c r="K28" i="21"/>
  <c r="X68" i="20"/>
  <c r="X15" i="20"/>
  <c r="X25" i="19"/>
  <c r="K15" i="18"/>
  <c r="AH69" i="20"/>
  <c r="AF20" i="20"/>
  <c r="M12" i="20"/>
  <c r="O25" i="18"/>
  <c r="V43" i="21"/>
  <c r="V11" i="17"/>
  <c r="AD70" i="20"/>
  <c r="P16" i="18"/>
  <c r="Q35" i="21"/>
  <c r="S25" i="19"/>
  <c r="Q10" i="20"/>
  <c r="AG48" i="18"/>
  <c r="AG39" i="20"/>
  <c r="X26" i="20"/>
  <c r="AE33" i="18"/>
  <c r="N34" i="19"/>
  <c r="AH26" i="18"/>
  <c r="Q83" i="20"/>
  <c r="AC71" i="19"/>
  <c r="AG69" i="17"/>
  <c r="V9" i="18"/>
  <c r="R22" i="20"/>
  <c r="O14" i="17"/>
  <c r="AA21" i="17"/>
  <c r="AC60" i="20"/>
  <c r="C19" i="18"/>
  <c r="J20" i="20"/>
  <c r="AI15" i="19"/>
  <c r="L7" i="17"/>
  <c r="K15" i="20"/>
  <c r="P24" i="17"/>
  <c r="F10" i="17"/>
  <c r="S33" i="18"/>
  <c r="K23" i="21"/>
  <c r="O70" i="19"/>
  <c r="AE10" i="18"/>
  <c r="W42" i="21"/>
  <c r="Q12" i="21"/>
  <c r="AJ60" i="19"/>
  <c r="I15" i="19"/>
  <c r="G70" i="20"/>
  <c r="AB48" i="27"/>
  <c r="L11" i="18"/>
  <c r="AJ68" i="18"/>
  <c r="AD30" i="28"/>
  <c r="X27" i="21"/>
  <c r="H70" i="18"/>
  <c r="P34" i="17"/>
  <c r="N16" i="19"/>
  <c r="N26" i="21"/>
  <c r="X10" i="21"/>
  <c r="F69" i="18"/>
  <c r="AD71" i="18"/>
  <c r="N69" i="19"/>
  <c r="AF25" i="18"/>
  <c r="I22" i="18"/>
  <c r="L16" i="20"/>
  <c r="Z21" i="17"/>
  <c r="AL14" i="19"/>
  <c r="AN68" i="19"/>
  <c r="P9" i="19"/>
  <c r="AB30" i="26"/>
  <c r="P9" i="20"/>
  <c r="AE34" i="20"/>
  <c r="AD15" i="18"/>
  <c r="J11" i="18"/>
  <c r="AH34" i="20"/>
  <c r="S14" i="19"/>
  <c r="P21" i="17"/>
  <c r="V23" i="21"/>
  <c r="S40" i="21"/>
  <c r="AJ8" i="17"/>
  <c r="AC70" i="18"/>
  <c r="P68" i="18"/>
  <c r="Z16" i="19"/>
  <c r="Y31" i="21"/>
  <c r="AN68" i="20"/>
  <c r="O39" i="21"/>
  <c r="F71" i="18"/>
  <c r="Y48" i="28"/>
  <c r="O18" i="19"/>
  <c r="W12" i="18"/>
  <c r="I7" i="21"/>
  <c r="N40" i="18"/>
  <c r="Z33" i="19"/>
  <c r="AH48" i="33"/>
  <c r="P68" i="19"/>
  <c r="R13" i="17"/>
  <c r="Z6" i="21"/>
  <c r="R5" i="21"/>
  <c r="Z10" i="17"/>
  <c r="P9" i="21"/>
  <c r="Y12" i="19"/>
  <c r="P7" i="20"/>
  <c r="AD21" i="17"/>
  <c r="AI8" i="17"/>
  <c r="R26" i="21"/>
  <c r="E19" i="18"/>
  <c r="G12" i="20"/>
  <c r="AA68" i="18"/>
  <c r="AL25" i="19"/>
  <c r="W12" i="20"/>
  <c r="AL33" i="18"/>
  <c r="AG30" i="34"/>
  <c r="AH13" i="20"/>
  <c r="O68" i="18"/>
  <c r="T48" i="17"/>
  <c r="I83" i="19"/>
  <c r="AH33" i="19"/>
  <c r="U25" i="18"/>
  <c r="J18" i="20"/>
  <c r="AH15" i="20"/>
  <c r="AD26" i="17"/>
  <c r="K30" i="17"/>
  <c r="M23" i="20"/>
  <c r="AF26" i="18"/>
  <c r="L22" i="21"/>
  <c r="I34" i="20"/>
  <c r="AD21" i="19"/>
  <c r="G19" i="17"/>
  <c r="W71" i="17"/>
  <c r="AK39" i="17"/>
  <c r="I33" i="21"/>
  <c r="O16" i="20"/>
  <c r="J12" i="17"/>
  <c r="Q10" i="21"/>
  <c r="AJ9" i="17"/>
  <c r="AA48" i="18"/>
  <c r="AM17" i="18"/>
  <c r="Q9" i="17"/>
  <c r="AI16" i="20"/>
  <c r="N21" i="19"/>
  <c r="AD12" i="17"/>
  <c r="Y27" i="21"/>
  <c r="W26" i="21"/>
  <c r="X19" i="20"/>
  <c r="G20" i="21"/>
  <c r="AI10" i="17"/>
  <c r="AG10" i="18"/>
  <c r="Q22" i="18"/>
  <c r="J35" i="21"/>
  <c r="Q30" i="18"/>
  <c r="AF23" i="17"/>
  <c r="AH30" i="33"/>
  <c r="T33" i="17"/>
  <c r="I20" i="18"/>
  <c r="T11" i="19"/>
  <c r="Q21" i="17"/>
  <c r="I38" i="21"/>
  <c r="T8" i="19"/>
  <c r="AF33" i="18"/>
  <c r="H24" i="18"/>
  <c r="S39" i="20"/>
  <c r="AF60" i="17"/>
  <c r="Y23" i="18"/>
  <c r="Y40" i="17"/>
  <c r="U17" i="18"/>
  <c r="AN70" i="17"/>
  <c r="S19" i="19"/>
  <c r="W15" i="20"/>
  <c r="AN60" i="20"/>
  <c r="AN70" i="19"/>
  <c r="AH39" i="18"/>
  <c r="AC70" i="20"/>
  <c r="AH10" i="18"/>
  <c r="V26" i="19"/>
  <c r="AK22" i="17"/>
  <c r="Q70" i="18"/>
  <c r="V22" i="21"/>
  <c r="C15" i="20"/>
  <c r="M68" i="17"/>
  <c r="V39" i="17"/>
  <c r="I10" i="21"/>
  <c r="AG83" i="19"/>
  <c r="AN18" i="19"/>
  <c r="R83" i="18"/>
  <c r="AN26" i="20"/>
  <c r="S17" i="20"/>
  <c r="P11" i="17"/>
  <c r="N19" i="17"/>
  <c r="AM7" i="19"/>
  <c r="L40" i="18"/>
  <c r="AH19" i="18"/>
  <c r="AG25" i="19"/>
  <c r="V4" i="21"/>
  <c r="R23" i="18"/>
  <c r="R31" i="21"/>
  <c r="E68" i="19"/>
  <c r="AC24" i="18"/>
  <c r="K11" i="18"/>
  <c r="Z21" i="21"/>
  <c r="G12" i="17"/>
  <c r="L9" i="21"/>
  <c r="K25" i="17"/>
  <c r="AF21" i="19"/>
  <c r="N22" i="18"/>
  <c r="AK7" i="18"/>
  <c r="AJ48" i="18"/>
  <c r="AG21" i="18"/>
  <c r="X33" i="21"/>
  <c r="R21" i="21"/>
  <c r="V16" i="20"/>
  <c r="P23" i="19"/>
  <c r="J24" i="18"/>
  <c r="Y23" i="21"/>
  <c r="X16" i="17"/>
  <c r="N34" i="17"/>
  <c r="T22" i="19"/>
  <c r="J6" i="21"/>
  <c r="AC26" i="17"/>
  <c r="H22" i="18"/>
  <c r="X16" i="19"/>
  <c r="S39" i="21"/>
  <c r="K25" i="18"/>
  <c r="AN30" i="39"/>
  <c r="G34" i="20"/>
  <c r="S21" i="20"/>
  <c r="T22" i="17"/>
  <c r="AG9" i="17"/>
  <c r="AJ11" i="18"/>
  <c r="P14" i="20"/>
  <c r="S9" i="19"/>
  <c r="AF33" i="19"/>
  <c r="M15" i="18"/>
  <c r="AD7" i="27"/>
  <c r="AB71" i="19"/>
  <c r="L4" i="21"/>
  <c r="R48" i="18"/>
  <c r="N24" i="21"/>
  <c r="M83" i="22"/>
  <c r="AE33" i="20"/>
  <c r="H42" i="21"/>
  <c r="G26" i="19"/>
  <c r="Y83" i="19"/>
  <c r="P33" i="19"/>
  <c r="J26" i="21"/>
  <c r="Y10" i="18"/>
  <c r="AG17" i="17"/>
  <c r="S13" i="20"/>
  <c r="R70" i="20"/>
  <c r="Q25" i="18"/>
  <c r="AB39" i="20"/>
  <c r="AH16" i="18"/>
  <c r="AE70" i="17"/>
  <c r="C14" i="18"/>
  <c r="AE25" i="17"/>
  <c r="P12" i="18"/>
  <c r="Z18" i="20"/>
  <c r="M10" i="17"/>
  <c r="AH19" i="17"/>
  <c r="AI68" i="18"/>
  <c r="AG26" i="20"/>
  <c r="Q10" i="19"/>
  <c r="M8" i="19"/>
  <c r="X39" i="19"/>
  <c r="W9" i="17"/>
  <c r="S16" i="19"/>
  <c r="N9" i="20"/>
  <c r="AJ15" i="19"/>
  <c r="AI60" i="20"/>
  <c r="AA40" i="17"/>
  <c r="AH12" i="17"/>
  <c r="AC30" i="18"/>
  <c r="X26" i="18"/>
  <c r="W23" i="21"/>
  <c r="AJ39" i="17"/>
  <c r="V19" i="17"/>
  <c r="F13" i="17"/>
  <c r="R83" i="17"/>
  <c r="AM20" i="19"/>
  <c r="I40" i="18"/>
  <c r="AB20" i="18"/>
  <c r="Z83" i="18"/>
  <c r="G25" i="20"/>
  <c r="Y30" i="19"/>
  <c r="O22" i="20"/>
  <c r="Y48" i="19"/>
  <c r="X34" i="17"/>
  <c r="J25" i="20"/>
  <c r="AM39" i="20"/>
  <c r="Z34" i="19"/>
  <c r="AL30" i="20"/>
  <c r="AB69" i="18"/>
  <c r="J22" i="21"/>
  <c r="AM34" i="17"/>
  <c r="K21" i="18"/>
  <c r="AJ21" i="19"/>
  <c r="Z16" i="20"/>
  <c r="P70" i="19"/>
  <c r="R23" i="19"/>
  <c r="AD48" i="19"/>
  <c r="V13" i="17"/>
  <c r="U10" i="17"/>
  <c r="AG17" i="20"/>
  <c r="AL68" i="20"/>
  <c r="R30" i="19"/>
  <c r="G9" i="19"/>
  <c r="N34" i="20"/>
  <c r="Y10" i="21"/>
  <c r="C15" i="17"/>
  <c r="X30" i="18"/>
  <c r="AG34" i="18"/>
  <c r="V19" i="19"/>
  <c r="H38" i="21"/>
  <c r="Z38" i="21"/>
  <c r="R40" i="17"/>
  <c r="AK33" i="17"/>
  <c r="R20" i="21"/>
  <c r="AJ30" i="18"/>
  <c r="AN19" i="18"/>
  <c r="T31" i="21"/>
  <c r="W9" i="21"/>
  <c r="Q21" i="20"/>
  <c r="AM26" i="18"/>
  <c r="AC34" i="17"/>
  <c r="U26" i="19"/>
  <c r="AF19" i="20"/>
  <c r="Q48" i="20"/>
  <c r="L23" i="19"/>
  <c r="AL39" i="17"/>
  <c r="O21" i="21"/>
  <c r="W17" i="17"/>
  <c r="G35" i="21"/>
  <c r="O70" i="20"/>
  <c r="J18" i="21"/>
  <c r="H48" i="19"/>
  <c r="AE23" i="18"/>
  <c r="AE60" i="17"/>
  <c r="AB70" i="17"/>
  <c r="X30" i="17"/>
  <c r="I26" i="20"/>
  <c r="AK9" i="18"/>
  <c r="AF23" i="19"/>
  <c r="AN24" i="19"/>
  <c r="AH10" i="19"/>
  <c r="Q12" i="18"/>
  <c r="I10" i="18"/>
  <c r="S71" i="17"/>
  <c r="L16" i="19"/>
  <c r="G19" i="20"/>
  <c r="AJ14" i="20"/>
  <c r="Q29" i="21"/>
  <c r="Y30" i="17"/>
  <c r="AN24" i="20"/>
  <c r="AE24" i="18"/>
  <c r="Y26" i="20"/>
  <c r="Y11" i="20"/>
  <c r="AL48" i="17"/>
  <c r="J17" i="19"/>
  <c r="U48" i="18"/>
  <c r="M28" i="21"/>
  <c r="AJ70" i="17"/>
  <c r="AH17" i="17"/>
  <c r="AF17" i="19"/>
  <c r="M14" i="18"/>
  <c r="M34" i="21"/>
  <c r="AB16" i="18"/>
  <c r="AN11" i="18"/>
  <c r="U31" i="21"/>
  <c r="AI83" i="22"/>
  <c r="AM26" i="20"/>
  <c r="G9" i="17"/>
  <c r="G18" i="18"/>
  <c r="Z24" i="21"/>
  <c r="Z40" i="17"/>
  <c r="AC25" i="17"/>
  <c r="T30" i="19"/>
  <c r="H7" i="17"/>
  <c r="AM9" i="20"/>
  <c r="P12" i="19"/>
  <c r="AD14" i="20"/>
  <c r="Z9" i="21"/>
  <c r="O16" i="17"/>
  <c r="Z26" i="18"/>
  <c r="J30" i="19"/>
  <c r="K11" i="21"/>
  <c r="V16" i="18"/>
  <c r="AI19" i="18"/>
  <c r="G30" i="19"/>
  <c r="AG12" i="20"/>
  <c r="AB33" i="17"/>
  <c r="AE70" i="18"/>
  <c r="I16" i="17"/>
  <c r="Y41" i="21"/>
  <c r="Y17" i="20"/>
  <c r="L12" i="21"/>
  <c r="AJ39" i="20"/>
  <c r="F22" i="17"/>
  <c r="Y30" i="21"/>
  <c r="U69" i="20"/>
  <c r="P19" i="17"/>
  <c r="T17" i="21"/>
  <c r="X11" i="21"/>
  <c r="AK68" i="19"/>
  <c r="O9" i="18"/>
  <c r="U13" i="17"/>
  <c r="AJ33" i="19"/>
  <c r="V18" i="18"/>
  <c r="AL9" i="18"/>
  <c r="H8" i="19"/>
  <c r="W25" i="18"/>
  <c r="U83" i="18"/>
  <c r="AB17" i="20"/>
  <c r="K9" i="21"/>
  <c r="AE13" i="20"/>
  <c r="AC12" i="19"/>
  <c r="G17" i="19"/>
  <c r="AL83" i="18"/>
  <c r="Y23" i="19"/>
  <c r="U39" i="18"/>
  <c r="N22" i="19"/>
  <c r="AH21" i="20"/>
  <c r="I23" i="21"/>
  <c r="AE22" i="18"/>
  <c r="X40" i="18"/>
  <c r="K27" i="21"/>
  <c r="I40" i="19"/>
  <c r="AF39" i="20"/>
  <c r="Z39" i="19"/>
  <c r="E71" i="19"/>
  <c r="AG12" i="34"/>
  <c r="P7" i="17"/>
  <c r="AA19" i="19"/>
  <c r="V11" i="20"/>
  <c r="J13" i="18"/>
  <c r="W9" i="20"/>
  <c r="Z9" i="18"/>
  <c r="K9" i="17"/>
  <c r="M9" i="17"/>
  <c r="N69" i="18"/>
  <c r="W11" i="18"/>
  <c r="L11" i="21"/>
  <c r="T18" i="19"/>
  <c r="AH21" i="19"/>
  <c r="U8" i="18"/>
  <c r="AM8" i="20"/>
  <c r="S25" i="17"/>
  <c r="W13" i="19"/>
  <c r="G7" i="19"/>
  <c r="AN13" i="17"/>
  <c r="AF13" i="17"/>
  <c r="X70" i="20"/>
  <c r="X14" i="19"/>
  <c r="AI7" i="18"/>
  <c r="M26" i="21"/>
  <c r="N24" i="19"/>
  <c r="S19" i="20"/>
  <c r="AE18" i="18"/>
  <c r="AL17" i="17"/>
  <c r="Q33" i="17"/>
  <c r="AB24" i="19"/>
  <c r="L70" i="18"/>
  <c r="AJ33" i="18"/>
  <c r="U68" i="19"/>
  <c r="X68" i="17"/>
  <c r="AN68" i="18"/>
  <c r="G34" i="18"/>
  <c r="L9" i="19"/>
  <c r="Y9" i="19"/>
  <c r="T9" i="18"/>
  <c r="AI12" i="20"/>
  <c r="AL18" i="20"/>
  <c r="H16" i="20"/>
  <c r="AE30" i="20"/>
  <c r="AD33" i="19"/>
  <c r="H7" i="20"/>
  <c r="AE69" i="20"/>
  <c r="I23" i="19"/>
  <c r="K83" i="22"/>
  <c r="J27" i="21"/>
  <c r="AB23" i="17"/>
  <c r="O69" i="19"/>
  <c r="AA16" i="20"/>
  <c r="AB83" i="28"/>
  <c r="AA10" i="19"/>
  <c r="K68" i="18"/>
  <c r="Y12" i="17"/>
  <c r="Z83" i="17"/>
  <c r="P4" i="21"/>
  <c r="AF9" i="19"/>
  <c r="N70" i="19"/>
  <c r="AG10" i="17"/>
  <c r="H34" i="17"/>
  <c r="Z15" i="21"/>
  <c r="Y13" i="19"/>
  <c r="I20" i="21"/>
  <c r="AF40" i="18"/>
  <c r="Y69" i="19"/>
  <c r="M22" i="20"/>
  <c r="H10" i="17"/>
  <c r="AG19" i="20"/>
  <c r="AJ10" i="20"/>
  <c r="X7" i="21"/>
  <c r="P16" i="20"/>
  <c r="F7" i="19"/>
  <c r="C18" i="18"/>
  <c r="I25" i="17"/>
  <c r="Z40" i="20"/>
  <c r="AC14" i="18"/>
  <c r="W19" i="20"/>
  <c r="AC39" i="19"/>
  <c r="T20" i="19"/>
  <c r="AA25" i="19"/>
  <c r="R18" i="21"/>
  <c r="AI33" i="17"/>
  <c r="Q8" i="18"/>
  <c r="AH71" i="18"/>
  <c r="AF19" i="18"/>
  <c r="O8" i="19"/>
  <c r="G10" i="17"/>
  <c r="AB24" i="20"/>
  <c r="AB18" i="19"/>
  <c r="AD48" i="20"/>
  <c r="G22" i="17"/>
  <c r="P40" i="20"/>
  <c r="G39" i="20"/>
  <c r="S26" i="20"/>
  <c r="T20" i="20"/>
  <c r="R30" i="21"/>
  <c r="W17" i="21"/>
  <c r="K48" i="19"/>
  <c r="H21" i="21"/>
  <c r="AC68" i="17"/>
  <c r="K21" i="17"/>
  <c r="AB12" i="17"/>
  <c r="K43" i="21"/>
  <c r="J20" i="17"/>
  <c r="M34" i="19"/>
  <c r="AC21" i="20"/>
  <c r="E18" i="20"/>
  <c r="AN8" i="17"/>
  <c r="T5" i="21"/>
  <c r="F24" i="18"/>
  <c r="R40" i="21"/>
  <c r="T10" i="20"/>
  <c r="H15" i="19"/>
  <c r="E15" i="18"/>
  <c r="AC69" i="17"/>
  <c r="K34" i="20"/>
  <c r="U12" i="19"/>
  <c r="AG24" i="20"/>
  <c r="AF15" i="19"/>
  <c r="I23" i="20"/>
  <c r="W10" i="20"/>
  <c r="AI71" i="19"/>
  <c r="AL20" i="19"/>
  <c r="U39" i="20"/>
  <c r="M34" i="18"/>
  <c r="O24" i="20"/>
  <c r="AM19" i="20"/>
  <c r="T33" i="19"/>
  <c r="F8" i="19"/>
  <c r="O19" i="17"/>
  <c r="U14" i="18"/>
  <c r="AB19" i="17"/>
  <c r="V3" i="21"/>
  <c r="U83" i="17"/>
  <c r="U3" i="21"/>
  <c r="V69" i="18"/>
  <c r="R33" i="18"/>
  <c r="AA68" i="17"/>
  <c r="Y16" i="20"/>
  <c r="Y34" i="18"/>
  <c r="P13" i="17"/>
  <c r="Q7" i="19"/>
  <c r="AD70" i="18"/>
  <c r="AD13" i="19"/>
  <c r="W24" i="18"/>
  <c r="J40" i="17"/>
  <c r="AB34" i="17"/>
  <c r="J39" i="17"/>
  <c r="J13" i="20"/>
  <c r="AN23" i="18"/>
  <c r="M26" i="20"/>
  <c r="AI11" i="20"/>
  <c r="N69" i="20"/>
  <c r="Y38" i="21"/>
  <c r="E34" i="17"/>
  <c r="V70" i="17"/>
  <c r="I60" i="19"/>
  <c r="Q12" i="19"/>
  <c r="H43" i="21"/>
  <c r="AM20" i="18"/>
  <c r="AM40" i="18"/>
  <c r="G9" i="20"/>
  <c r="N14" i="21"/>
  <c r="Y39" i="28"/>
  <c r="AA83" i="20"/>
  <c r="AD25" i="17"/>
  <c r="R43" i="21"/>
  <c r="AJ18" i="19"/>
  <c r="Z14" i="20"/>
  <c r="AI20" i="19"/>
  <c r="G9" i="18"/>
  <c r="G15" i="20"/>
  <c r="AF22" i="18"/>
  <c r="AH14" i="19"/>
  <c r="K22" i="21"/>
  <c r="O11" i="20"/>
  <c r="P10" i="19"/>
  <c r="Y19" i="18"/>
  <c r="X28" i="21"/>
  <c r="M30" i="20"/>
  <c r="E12" i="20"/>
  <c r="AI18" i="19"/>
  <c r="AB71" i="20"/>
  <c r="R21" i="18"/>
  <c r="L34" i="19"/>
  <c r="V42" i="21"/>
  <c r="AJ83" i="31"/>
  <c r="R14" i="18"/>
  <c r="AN69" i="20"/>
  <c r="I69" i="18"/>
  <c r="K17" i="20"/>
  <c r="K26" i="19"/>
  <c r="N48" i="18"/>
  <c r="E33" i="20"/>
  <c r="Q23" i="17"/>
  <c r="AK83" i="20"/>
  <c r="K69" i="17"/>
  <c r="AE15" i="18"/>
  <c r="R7" i="20"/>
  <c r="Y22" i="20"/>
  <c r="O15" i="17"/>
  <c r="O7" i="19"/>
  <c r="AE8" i="19"/>
  <c r="Y16" i="19"/>
  <c r="Z24" i="20"/>
  <c r="U26" i="21"/>
  <c r="AF39" i="19"/>
  <c r="T9" i="21"/>
  <c r="H69" i="17"/>
  <c r="AD68" i="20"/>
  <c r="H23" i="21"/>
  <c r="AF17" i="18"/>
  <c r="T40" i="20"/>
  <c r="AB26" i="20"/>
  <c r="F69" i="19"/>
  <c r="H26" i="19"/>
  <c r="M11" i="17"/>
  <c r="AF14" i="18"/>
  <c r="X8" i="17"/>
  <c r="AJ14" i="19"/>
  <c r="R27" i="21"/>
  <c r="AM9" i="18"/>
  <c r="H24" i="17"/>
  <c r="AM20" i="17"/>
  <c r="Z36" i="21"/>
  <c r="P23" i="20"/>
  <c r="N23" i="21"/>
  <c r="AH40" i="34"/>
  <c r="AL12" i="17"/>
  <c r="N22" i="17"/>
  <c r="N17" i="21"/>
  <c r="F21" i="18"/>
  <c r="Y30" i="20"/>
  <c r="N83" i="22"/>
  <c r="O83" i="18"/>
  <c r="J7" i="20"/>
  <c r="T48" i="18"/>
  <c r="AC69" i="19"/>
  <c r="Q83" i="18"/>
  <c r="X35" i="21"/>
  <c r="AJ17" i="20"/>
  <c r="R24" i="18"/>
  <c r="Z48" i="20"/>
  <c r="U15" i="18"/>
  <c r="I71" i="17"/>
  <c r="AA70" i="20"/>
  <c r="AI12" i="19"/>
  <c r="J11" i="20"/>
  <c r="AN17" i="17"/>
  <c r="Q23" i="20"/>
  <c r="AA8" i="19"/>
  <c r="C17" i="18"/>
  <c r="AI83" i="23"/>
  <c r="U30" i="18"/>
  <c r="T20" i="21"/>
  <c r="AE20" i="17"/>
  <c r="AA48" i="19"/>
  <c r="F39" i="17"/>
  <c r="L71" i="18"/>
  <c r="L11" i="20"/>
  <c r="X8" i="20"/>
  <c r="L5" i="21"/>
  <c r="P70" i="17"/>
  <c r="W60" i="17"/>
  <c r="AH40" i="17"/>
  <c r="V18" i="19"/>
  <c r="AB33" i="20"/>
  <c r="P18" i="17"/>
  <c r="L70" i="19"/>
  <c r="W8" i="18"/>
  <c r="AB30" i="20"/>
  <c r="T70" i="18"/>
  <c r="I40" i="20"/>
  <c r="AB60" i="20"/>
  <c r="H83" i="20"/>
  <c r="AI19" i="20"/>
  <c r="F11" i="20"/>
  <c r="AM33" i="20"/>
  <c r="O21" i="18"/>
  <c r="AA21" i="20"/>
  <c r="H12" i="17"/>
  <c r="AE24" i="19"/>
  <c r="O69" i="18"/>
  <c r="G43" i="21"/>
  <c r="Q15" i="21"/>
  <c r="T4" i="21"/>
  <c r="L39" i="20"/>
  <c r="AB10" i="18"/>
  <c r="C12" i="17"/>
  <c r="G22" i="18"/>
  <c r="M43" i="21"/>
  <c r="X15" i="21"/>
  <c r="AL14" i="17"/>
  <c r="AF70" i="18"/>
  <c r="AA24" i="19"/>
  <c r="AL39" i="18"/>
  <c r="AH22" i="17"/>
  <c r="J48" i="20"/>
  <c r="E21" i="20"/>
  <c r="X7" i="18"/>
  <c r="AE70" i="19"/>
  <c r="I16" i="20"/>
  <c r="Y33" i="20"/>
  <c r="G8" i="19"/>
  <c r="V27" i="21"/>
  <c r="N25" i="20"/>
  <c r="AB15" i="18"/>
  <c r="H19" i="20"/>
  <c r="S8" i="20"/>
  <c r="Q33" i="20"/>
  <c r="N9" i="18"/>
  <c r="J18" i="17"/>
  <c r="O21" i="17"/>
  <c r="AK7" i="20"/>
  <c r="S25" i="20"/>
  <c r="Z16" i="21"/>
  <c r="X12" i="17"/>
  <c r="Z27" i="21"/>
  <c r="X22" i="20"/>
  <c r="X12" i="18"/>
  <c r="R21" i="20"/>
  <c r="AI22" i="18"/>
  <c r="AM16" i="19"/>
  <c r="AH7" i="33"/>
  <c r="C13" i="19"/>
  <c r="AL12" i="20"/>
  <c r="AC25" i="20"/>
  <c r="J69" i="18"/>
  <c r="Q11" i="20"/>
  <c r="AL10" i="18"/>
  <c r="K6" i="21"/>
  <c r="M25" i="19"/>
  <c r="AB17" i="18"/>
  <c r="J71" i="18"/>
  <c r="H27" i="21"/>
  <c r="AK16" i="17"/>
  <c r="Z60" i="19"/>
  <c r="Q20" i="17"/>
  <c r="U33" i="20"/>
  <c r="AA20" i="20"/>
  <c r="L10" i="21"/>
  <c r="I13" i="21"/>
  <c r="AM23" i="18"/>
  <c r="AB9" i="17"/>
  <c r="AC20" i="18"/>
  <c r="V14" i="20"/>
  <c r="AN68" i="17"/>
  <c r="AI11" i="19"/>
  <c r="T33" i="21"/>
  <c r="N19" i="19"/>
  <c r="H23" i="17"/>
  <c r="O13" i="21"/>
  <c r="AJ30" i="30"/>
  <c r="J10" i="18"/>
  <c r="S26" i="17"/>
  <c r="AJ16" i="20"/>
  <c r="V15" i="17"/>
  <c r="AE12" i="20"/>
  <c r="F13" i="20"/>
  <c r="AD39" i="28"/>
  <c r="E30" i="19"/>
  <c r="R68" i="17"/>
  <c r="AD14" i="17"/>
  <c r="AN10" i="17"/>
  <c r="AC68" i="18"/>
  <c r="Z60" i="17"/>
  <c r="AC20" i="20"/>
  <c r="K18" i="17"/>
  <c r="X69" i="17"/>
  <c r="AN34" i="17"/>
  <c r="AJ69" i="19"/>
  <c r="F22" i="20"/>
  <c r="U24" i="18"/>
  <c r="P68" i="20"/>
  <c r="J19" i="17"/>
  <c r="Z14" i="27"/>
  <c r="AD60" i="20"/>
  <c r="F33" i="20"/>
  <c r="J12" i="18"/>
  <c r="AI7" i="17"/>
  <c r="AH9" i="19"/>
  <c r="Q28" i="21"/>
  <c r="Q12" i="20"/>
  <c r="AL13" i="17"/>
  <c r="AC18" i="19"/>
  <c r="X23" i="21"/>
  <c r="G17" i="17"/>
  <c r="AL15" i="20"/>
  <c r="L23" i="17"/>
  <c r="R29" i="21"/>
  <c r="T8" i="17"/>
  <c r="AI10" i="18"/>
  <c r="J39" i="20"/>
  <c r="AG25" i="20"/>
  <c r="J31" i="21"/>
  <c r="Q71" i="20"/>
  <c r="X22" i="19"/>
  <c r="AI12" i="18"/>
  <c r="AL60" i="17"/>
  <c r="AN20" i="18"/>
  <c r="AJ11" i="17"/>
  <c r="L10" i="20"/>
  <c r="N9" i="17"/>
  <c r="H39" i="20"/>
  <c r="O30" i="17"/>
  <c r="O23" i="21"/>
  <c r="AM83" i="20"/>
  <c r="AF83" i="23"/>
  <c r="AD7" i="17"/>
  <c r="AC68" i="20"/>
  <c r="M22" i="21"/>
  <c r="P83" i="22"/>
  <c r="P83" i="23"/>
  <c r="J33" i="21"/>
  <c r="AN39" i="20"/>
  <c r="AB23" i="20"/>
  <c r="AF12" i="18"/>
  <c r="N9" i="21"/>
  <c r="N36" i="21"/>
  <c r="AB25" i="19"/>
  <c r="W70" i="17"/>
  <c r="AE40" i="19"/>
  <c r="X21" i="19"/>
  <c r="W39" i="21"/>
  <c r="I14" i="19"/>
  <c r="K20" i="20"/>
  <c r="P30" i="21"/>
  <c r="P14" i="21"/>
  <c r="AH21" i="18"/>
  <c r="H23" i="18"/>
  <c r="O48" i="20"/>
  <c r="AI25" i="19"/>
  <c r="AA13" i="20"/>
  <c r="AB60" i="17"/>
  <c r="E12" i="18"/>
  <c r="C9" i="20"/>
  <c r="AG69" i="20"/>
  <c r="W24" i="21"/>
  <c r="AH16" i="17"/>
  <c r="T68" i="18"/>
  <c r="U23" i="17"/>
  <c r="AL16" i="18"/>
  <c r="K13" i="18"/>
  <c r="Z70" i="17"/>
  <c r="Y69" i="20"/>
  <c r="F33" i="17"/>
  <c r="H10" i="19"/>
  <c r="N7" i="21"/>
  <c r="T24" i="20"/>
  <c r="F11" i="18"/>
  <c r="AM14" i="20"/>
  <c r="N33" i="21"/>
  <c r="U17" i="20"/>
  <c r="U16" i="18"/>
  <c r="E10" i="20"/>
  <c r="Y15" i="19"/>
  <c r="AI25" i="17"/>
  <c r="V7" i="20"/>
  <c r="L33" i="18"/>
  <c r="W3" i="21"/>
  <c r="L14" i="21"/>
  <c r="AB16" i="17"/>
  <c r="Q16" i="19"/>
  <c r="AC40" i="18"/>
  <c r="U18" i="17"/>
  <c r="Y20" i="19"/>
  <c r="J23" i="19"/>
  <c r="S22" i="17"/>
  <c r="X30" i="19"/>
  <c r="N13" i="21"/>
  <c r="AM9" i="17"/>
  <c r="G40" i="21"/>
  <c r="H60" i="18"/>
  <c r="C26" i="18"/>
  <c r="U22" i="21"/>
  <c r="S68" i="19"/>
  <c r="Q34" i="21"/>
  <c r="I30" i="21"/>
  <c r="I71" i="19"/>
  <c r="AH68" i="20"/>
  <c r="X13" i="21"/>
  <c r="Y24" i="18"/>
  <c r="AE12" i="19"/>
  <c r="N8" i="20"/>
  <c r="S71" i="18"/>
  <c r="W83" i="23"/>
  <c r="AK71" i="19"/>
  <c r="C17" i="17"/>
  <c r="G83" i="17"/>
  <c r="Y4" i="21"/>
  <c r="K39" i="18"/>
  <c r="AG24" i="18"/>
  <c r="C19" i="17"/>
  <c r="Y13" i="18"/>
  <c r="AI21" i="19"/>
  <c r="AI22" i="17"/>
  <c r="G6" i="21"/>
  <c r="X83" i="17"/>
  <c r="X39" i="17"/>
  <c r="I18" i="17"/>
  <c r="Q27" i="21"/>
  <c r="AN69" i="17"/>
  <c r="X70" i="17"/>
  <c r="AA7" i="18"/>
  <c r="P15" i="19"/>
  <c r="O43" i="21"/>
  <c r="AL68" i="18"/>
  <c r="AJ83" i="22"/>
  <c r="AI20" i="20"/>
  <c r="P7" i="19"/>
  <c r="C16" i="19"/>
  <c r="AF18" i="18"/>
  <c r="AI39" i="17"/>
  <c r="AM69" i="17"/>
  <c r="AA20" i="17"/>
  <c r="W15" i="17"/>
  <c r="AJ30" i="19"/>
  <c r="AM83" i="22"/>
  <c r="AC48" i="20"/>
  <c r="X34" i="20"/>
  <c r="G42" i="21"/>
  <c r="AD83" i="19"/>
  <c r="K8" i="20"/>
  <c r="AM20" i="20"/>
  <c r="W19" i="17"/>
  <c r="M5" i="21"/>
  <c r="AE21" i="20"/>
  <c r="AF26" i="17"/>
  <c r="W40" i="20"/>
  <c r="E24" i="17"/>
  <c r="G30" i="17"/>
  <c r="AN15" i="19"/>
  <c r="V24" i="19"/>
  <c r="H48" i="20"/>
  <c r="H39" i="19"/>
  <c r="AL8" i="19"/>
  <c r="AH48" i="18"/>
  <c r="I17" i="18"/>
  <c r="K15" i="21"/>
  <c r="AL16" i="19"/>
  <c r="C22" i="18"/>
  <c r="AL12" i="19"/>
  <c r="W70" i="20"/>
  <c r="F26" i="17"/>
  <c r="AE16" i="19"/>
  <c r="AL15" i="17"/>
  <c r="AF19" i="19"/>
  <c r="AD26" i="19"/>
  <c r="L71" i="20"/>
  <c r="G19" i="18"/>
  <c r="Z23" i="17"/>
  <c r="AC34" i="18"/>
  <c r="H11" i="19"/>
  <c r="H34" i="21"/>
  <c r="N68" i="18"/>
  <c r="J16" i="19"/>
  <c r="M21" i="19"/>
  <c r="R8" i="20"/>
  <c r="E9" i="17"/>
  <c r="AC70" i="17"/>
  <c r="E21" i="19"/>
  <c r="P23" i="21"/>
  <c r="S17" i="17"/>
  <c r="U21" i="19"/>
  <c r="G16" i="17"/>
  <c r="R14" i="19"/>
  <c r="F83" i="22"/>
  <c r="Z33" i="18"/>
  <c r="W48" i="20"/>
  <c r="F16" i="18"/>
  <c r="S83" i="22"/>
  <c r="AG30" i="17"/>
  <c r="Z34" i="21"/>
  <c r="L16" i="17"/>
  <c r="T69" i="18"/>
  <c r="AN30" i="17"/>
  <c r="AM19" i="18"/>
  <c r="AN83" i="38"/>
  <c r="AK17" i="18"/>
  <c r="K21" i="20"/>
  <c r="AM12" i="18"/>
  <c r="U71" i="20"/>
  <c r="J18" i="19"/>
  <c r="AL20" i="18"/>
  <c r="V34" i="21"/>
  <c r="AJ20" i="19"/>
  <c r="S11" i="17"/>
  <c r="N14" i="17"/>
  <c r="U22" i="20"/>
  <c r="F40" i="18"/>
  <c r="AI15" i="20"/>
  <c r="M40" i="19"/>
  <c r="AE24" i="17"/>
  <c r="V22" i="20"/>
  <c r="M17" i="18"/>
  <c r="P20" i="19"/>
  <c r="N16" i="20"/>
  <c r="M14" i="19"/>
  <c r="P33" i="17"/>
  <c r="K25" i="20"/>
  <c r="AI8" i="20"/>
  <c r="AE83" i="18"/>
  <c r="AK26" i="18"/>
  <c r="AB14" i="18"/>
  <c r="AN48" i="17"/>
  <c r="AE10" i="20"/>
  <c r="T13" i="20"/>
  <c r="C9" i="17"/>
  <c r="S29" i="21"/>
  <c r="K71" i="20"/>
  <c r="AH7" i="17"/>
  <c r="Y14" i="17"/>
  <c r="H17" i="19"/>
  <c r="AF83" i="20"/>
  <c r="R19" i="19"/>
  <c r="I83" i="17"/>
  <c r="K18" i="19"/>
  <c r="E10" i="18"/>
  <c r="AD23" i="17"/>
  <c r="AE19" i="19"/>
  <c r="T83" i="19"/>
  <c r="F39" i="18"/>
  <c r="P26" i="17"/>
  <c r="I13" i="18"/>
  <c r="Z26" i="20"/>
  <c r="AG25" i="18"/>
  <c r="AI34" i="20"/>
  <c r="AH33" i="18"/>
  <c r="P16" i="19"/>
  <c r="O18" i="18"/>
  <c r="P13" i="21"/>
  <c r="Y15" i="18"/>
  <c r="AD33" i="20"/>
  <c r="K25" i="19"/>
  <c r="AE21" i="19"/>
  <c r="Y25" i="19"/>
  <c r="AC17" i="20"/>
  <c r="AH30" i="19"/>
  <c r="X13" i="18"/>
  <c r="AB21" i="17"/>
  <c r="AJ15" i="18"/>
  <c r="C18" i="19"/>
  <c r="X34" i="18"/>
  <c r="G16" i="21"/>
  <c r="AE21" i="18"/>
  <c r="J83" i="19"/>
  <c r="M69" i="17"/>
  <c r="T14" i="20"/>
  <c r="AJ16" i="19"/>
  <c r="AG8" i="18"/>
  <c r="AI24" i="19"/>
  <c r="X40" i="20"/>
  <c r="AJ20" i="18"/>
  <c r="V13" i="21"/>
  <c r="V21" i="19"/>
  <c r="AD18" i="20"/>
  <c r="U30" i="19"/>
  <c r="S60" i="17"/>
  <c r="AH18" i="18"/>
  <c r="S27" i="21"/>
  <c r="AK40" i="17"/>
  <c r="W23" i="20"/>
  <c r="AE26" i="20"/>
  <c r="AG40" i="19"/>
  <c r="T24" i="21"/>
  <c r="X71" i="20"/>
  <c r="AB8" i="19"/>
  <c r="T29" i="21"/>
  <c r="Y17" i="17"/>
  <c r="AJ60" i="17"/>
  <c r="AG71" i="17"/>
  <c r="Q7" i="20"/>
  <c r="K19" i="18"/>
  <c r="U14" i="20"/>
  <c r="L15" i="17"/>
  <c r="P7" i="18"/>
  <c r="AF11" i="20"/>
  <c r="AG68" i="17"/>
  <c r="Q22" i="19"/>
  <c r="AL19" i="20"/>
  <c r="X69" i="18"/>
  <c r="AN39" i="17"/>
  <c r="AM23" i="20"/>
  <c r="J21" i="20"/>
  <c r="E7" i="20"/>
  <c r="U13" i="20"/>
  <c r="AD30" i="19"/>
  <c r="Y21" i="21"/>
  <c r="N14" i="19"/>
  <c r="M6" i="21"/>
  <c r="T8" i="18"/>
  <c r="G70" i="18"/>
  <c r="AE60" i="20"/>
  <c r="Y24" i="19"/>
  <c r="AE17" i="18"/>
  <c r="AE8" i="18"/>
  <c r="AL25" i="20"/>
  <c r="AD30" i="20"/>
  <c r="G25" i="18"/>
  <c r="S24" i="21"/>
  <c r="U23" i="18"/>
  <c r="M39" i="21"/>
  <c r="AL7" i="17"/>
  <c r="Q13" i="19"/>
  <c r="J19" i="20"/>
  <c r="AN69" i="19"/>
  <c r="Z23" i="18"/>
  <c r="AA68" i="19"/>
  <c r="AJ30" i="17"/>
  <c r="G8" i="17"/>
  <c r="C25" i="17"/>
  <c r="G83" i="19"/>
  <c r="P60" i="18"/>
  <c r="I8" i="17"/>
  <c r="Y83" i="20"/>
  <c r="Y15" i="28"/>
  <c r="Q16" i="20"/>
  <c r="AE48" i="18"/>
  <c r="G40" i="20"/>
  <c r="L17" i="20"/>
  <c r="F19" i="19"/>
  <c r="F9" i="17"/>
  <c r="M68" i="18"/>
  <c r="R26" i="20"/>
  <c r="E22" i="18"/>
  <c r="Y16" i="27"/>
  <c r="AJ60" i="20"/>
  <c r="I25" i="20"/>
  <c r="O39" i="18"/>
  <c r="AG7" i="17"/>
  <c r="W19" i="19"/>
  <c r="AG12" i="17"/>
  <c r="AN19" i="20"/>
  <c r="AA71" i="19"/>
  <c r="AF83" i="22"/>
  <c r="N71" i="20"/>
  <c r="S20" i="18"/>
  <c r="S68" i="17"/>
  <c r="W17" i="18"/>
  <c r="AK69" i="20"/>
  <c r="AF60" i="19"/>
  <c r="L22" i="17"/>
  <c r="P18" i="18"/>
  <c r="N24" i="17"/>
  <c r="H12" i="19"/>
  <c r="R30" i="18"/>
  <c r="Z21" i="20"/>
  <c r="T23" i="18"/>
  <c r="H11" i="18"/>
  <c r="R60" i="20"/>
  <c r="AK71" i="17"/>
  <c r="AN26" i="17"/>
  <c r="AF12" i="20"/>
  <c r="Z18" i="18"/>
  <c r="M7" i="21"/>
  <c r="Y14" i="20"/>
  <c r="E13" i="19"/>
  <c r="AB12" i="27"/>
  <c r="P22" i="21"/>
  <c r="Q22" i="17"/>
  <c r="X21" i="17"/>
  <c r="X70" i="19"/>
  <c r="M8" i="17"/>
  <c r="AE12" i="17"/>
  <c r="N41" i="21"/>
  <c r="AJ18" i="18"/>
  <c r="AE11" i="20"/>
  <c r="V14" i="18"/>
  <c r="Z18" i="19"/>
  <c r="J41" i="21"/>
  <c r="L11" i="17"/>
  <c r="N18" i="21"/>
  <c r="R17" i="18"/>
  <c r="V30" i="18"/>
  <c r="I39" i="18"/>
  <c r="Q39" i="20"/>
  <c r="T20" i="17"/>
  <c r="F34" i="17"/>
  <c r="E69" i="19"/>
  <c r="Y17" i="19"/>
  <c r="V33" i="19"/>
  <c r="R26" i="18"/>
  <c r="AM22" i="17"/>
  <c r="T48" i="20"/>
  <c r="H23" i="19"/>
  <c r="F70" i="18"/>
  <c r="AE30" i="18"/>
  <c r="L68" i="18"/>
  <c r="J11" i="17"/>
  <c r="V48" i="18"/>
  <c r="S22" i="18"/>
  <c r="AJ17" i="18"/>
  <c r="Q15" i="20"/>
  <c r="AK21" i="20"/>
  <c r="AA33" i="18"/>
  <c r="Q41" i="21"/>
  <c r="N20" i="21"/>
  <c r="AH30" i="17"/>
  <c r="AH20" i="17"/>
  <c r="L13" i="20"/>
  <c r="V69" i="19"/>
  <c r="AJ19" i="19"/>
  <c r="W83" i="17"/>
  <c r="N60" i="20"/>
  <c r="K15" i="19"/>
  <c r="AE16" i="17"/>
  <c r="AL40" i="17"/>
  <c r="U17" i="17"/>
  <c r="AL17" i="19"/>
  <c r="O26" i="21"/>
  <c r="J22" i="20"/>
  <c r="AL71" i="18"/>
  <c r="W29" i="21"/>
  <c r="AC60" i="19"/>
  <c r="F40" i="19"/>
  <c r="I11" i="20"/>
  <c r="Z14" i="18"/>
  <c r="M7" i="18"/>
  <c r="O17" i="19"/>
  <c r="O39" i="17"/>
  <c r="N30" i="21"/>
  <c r="C13" i="17"/>
  <c r="AH9" i="18"/>
  <c r="AK25" i="20"/>
  <c r="G18" i="17"/>
  <c r="AG33" i="19"/>
  <c r="R13" i="18"/>
  <c r="AH20" i="19"/>
  <c r="C19" i="20"/>
  <c r="I40" i="17"/>
  <c r="AA11" i="18"/>
  <c r="K23" i="18"/>
  <c r="M34" i="20"/>
  <c r="L14" i="19"/>
  <c r="AJ8" i="18"/>
  <c r="AL71" i="20"/>
  <c r="T15" i="17"/>
  <c r="AJ26" i="18"/>
  <c r="X23" i="18"/>
  <c r="Z21" i="19"/>
  <c r="P11" i="19"/>
  <c r="P21" i="21"/>
  <c r="AK15" i="20"/>
  <c r="F7" i="17"/>
  <c r="Z34" i="20"/>
  <c r="C22" i="17"/>
  <c r="L33" i="21"/>
  <c r="AC26" i="18"/>
  <c r="W14" i="21"/>
  <c r="C18" i="20"/>
  <c r="AB17" i="19"/>
  <c r="P10" i="18"/>
  <c r="AI15" i="18"/>
  <c r="AN69" i="18"/>
  <c r="AM33" i="17"/>
  <c r="AL69" i="17"/>
  <c r="F48" i="20"/>
  <c r="F68" i="19"/>
  <c r="S18" i="20"/>
  <c r="J9" i="21"/>
  <c r="G71" i="19"/>
  <c r="Q60" i="18"/>
  <c r="I16" i="21"/>
  <c r="V22" i="17"/>
  <c r="Y30" i="28"/>
  <c r="O36" i="21"/>
  <c r="AA23" i="17"/>
  <c r="AI48" i="19"/>
  <c r="AC83" i="17"/>
  <c r="X8" i="18"/>
  <c r="X13" i="19"/>
  <c r="Z13" i="17"/>
  <c r="Z68" i="20"/>
  <c r="Y83" i="18"/>
  <c r="AL10" i="20"/>
  <c r="AI18" i="18"/>
  <c r="AC20" i="19"/>
  <c r="L21" i="18"/>
  <c r="G29" i="21"/>
  <c r="AC19" i="19"/>
  <c r="Z71" i="19"/>
  <c r="H5" i="21"/>
  <c r="AL34" i="17"/>
  <c r="H18" i="19"/>
  <c r="AK40" i="19"/>
  <c r="F34" i="19"/>
  <c r="Y11" i="17"/>
  <c r="AG39" i="17"/>
  <c r="U35" i="21"/>
  <c r="W21" i="19"/>
  <c r="Z43" i="21"/>
  <c r="S39" i="18"/>
  <c r="S48" i="17"/>
  <c r="J12" i="21"/>
  <c r="AG71" i="20"/>
  <c r="AM83" i="17"/>
  <c r="U34" i="17"/>
  <c r="Q10" i="17"/>
  <c r="W71" i="19"/>
  <c r="H48" i="17"/>
  <c r="J15" i="21"/>
  <c r="W23" i="18"/>
  <c r="AM21" i="18"/>
  <c r="J16" i="21"/>
  <c r="Q10" i="18"/>
  <c r="AE25" i="20"/>
  <c r="F20" i="18"/>
  <c r="S12" i="20"/>
  <c r="I71" i="18"/>
  <c r="H17" i="21"/>
  <c r="R39" i="17"/>
  <c r="AB25" i="20"/>
  <c r="W9" i="19"/>
  <c r="M36" i="21"/>
  <c r="I17" i="17"/>
  <c r="Y68" i="22"/>
  <c r="N48" i="19"/>
  <c r="W11" i="19"/>
  <c r="M24" i="21"/>
  <c r="AI83" i="17"/>
  <c r="Y7" i="21"/>
  <c r="J3" i="21"/>
  <c r="G8" i="18"/>
  <c r="AE69" i="19"/>
  <c r="AA68" i="20"/>
  <c r="AD69" i="19"/>
  <c r="AA18" i="20"/>
  <c r="AF21" i="17"/>
  <c r="AK14" i="17"/>
  <c r="AJ12" i="17"/>
  <c r="K30" i="19"/>
  <c r="R10" i="17"/>
  <c r="K10" i="18"/>
  <c r="S60" i="18"/>
  <c r="J20" i="19"/>
  <c r="AG60" i="17"/>
  <c r="O26" i="20"/>
  <c r="AJ12" i="20"/>
  <c r="R12" i="18"/>
  <c r="AC70" i="19"/>
  <c r="G16" i="18"/>
  <c r="R39" i="21"/>
  <c r="AH11" i="18"/>
  <c r="S16" i="21"/>
  <c r="R16" i="18"/>
  <c r="F14" i="17"/>
  <c r="X71" i="17"/>
  <c r="V25" i="18"/>
  <c r="N15" i="18"/>
  <c r="AF15" i="18"/>
  <c r="W18" i="19"/>
  <c r="K12" i="19"/>
  <c r="Z30" i="21"/>
  <c r="AJ20" i="17"/>
  <c r="T30" i="20"/>
  <c r="AK16" i="18"/>
  <c r="M83" i="18"/>
  <c r="R24" i="17"/>
  <c r="AL33" i="19"/>
  <c r="AM39" i="18"/>
  <c r="E8" i="19"/>
  <c r="AL18" i="19"/>
  <c r="M23" i="17"/>
  <c r="AH83" i="32"/>
  <c r="R10" i="19"/>
  <c r="V30" i="21"/>
  <c r="N22" i="20"/>
  <c r="O60" i="18"/>
  <c r="Y60" i="17"/>
  <c r="AH22" i="20"/>
  <c r="AH60" i="18"/>
  <c r="O16" i="21"/>
  <c r="AE30" i="17"/>
  <c r="AF10" i="17"/>
  <c r="E48" i="19"/>
  <c r="AD17" i="17"/>
  <c r="AG70" i="20"/>
  <c r="AN18" i="17"/>
  <c r="AA26" i="20"/>
  <c r="J39" i="19"/>
  <c r="P15" i="20"/>
  <c r="AN23" i="20"/>
  <c r="Z24" i="18"/>
  <c r="X48" i="17"/>
  <c r="R69" i="19"/>
  <c r="F20" i="20"/>
  <c r="G25" i="17"/>
  <c r="V21" i="20"/>
  <c r="AD13" i="20"/>
  <c r="Y19" i="19"/>
  <c r="W24" i="17"/>
  <c r="AH11" i="20"/>
  <c r="L31" i="21"/>
  <c r="AF7" i="18"/>
  <c r="AM48" i="18"/>
  <c r="AJ17" i="19"/>
  <c r="N33" i="17"/>
  <c r="Z69" i="20"/>
  <c r="N29" i="21"/>
  <c r="R15" i="19"/>
  <c r="X10" i="17"/>
  <c r="Y3" i="21"/>
  <c r="I68" i="17"/>
  <c r="J16" i="20"/>
  <c r="I60" i="20"/>
  <c r="R34" i="17"/>
  <c r="T7" i="21"/>
  <c r="V10" i="17"/>
  <c r="H21" i="17"/>
  <c r="AC19" i="18"/>
  <c r="X11" i="20"/>
  <c r="AJ18" i="20"/>
  <c r="W10" i="21"/>
  <c r="W26" i="20"/>
  <c r="AI13" i="20"/>
  <c r="L39" i="19"/>
  <c r="L83" i="18"/>
  <c r="S10" i="18"/>
  <c r="AN83" i="17"/>
  <c r="T9" i="17"/>
  <c r="Z40" i="28"/>
  <c r="T14" i="21"/>
  <c r="G12" i="19"/>
  <c r="AD8" i="17"/>
  <c r="G83" i="22"/>
  <c r="AM8" i="17"/>
  <c r="M7" i="17"/>
  <c r="M33" i="17"/>
  <c r="Y20" i="18"/>
  <c r="R22" i="19"/>
  <c r="X42" i="21"/>
  <c r="AD20" i="19"/>
  <c r="K9" i="19"/>
  <c r="F26" i="19"/>
  <c r="J29" i="21"/>
  <c r="AF71" i="18"/>
  <c r="AG19" i="19"/>
  <c r="AE7" i="20"/>
  <c r="X48" i="20"/>
  <c r="Q8" i="17"/>
  <c r="AE48" i="19"/>
  <c r="F83" i="19"/>
  <c r="F25" i="17"/>
  <c r="J14" i="17"/>
  <c r="Q11" i="21"/>
  <c r="AJ83" i="35"/>
  <c r="AN30" i="20"/>
  <c r="AH18" i="19"/>
  <c r="N21" i="17"/>
  <c r="U19" i="20"/>
  <c r="T69" i="20"/>
  <c r="Z12" i="17"/>
  <c r="S24" i="17"/>
  <c r="E11" i="20"/>
  <c r="I34" i="21"/>
  <c r="AJ71" i="18"/>
  <c r="AK23" i="18"/>
  <c r="Z13" i="28"/>
  <c r="AJ7" i="18"/>
  <c r="Q13" i="20"/>
  <c r="H71" i="18"/>
  <c r="C15" i="18"/>
  <c r="I12" i="17"/>
  <c r="AK15" i="17"/>
  <c r="G21" i="21"/>
  <c r="AC40" i="17"/>
  <c r="H39" i="18"/>
  <c r="Q11" i="18"/>
  <c r="M23" i="19"/>
  <c r="Z22" i="19"/>
  <c r="C23" i="17"/>
  <c r="AN18" i="20"/>
  <c r="J34" i="21"/>
  <c r="K40" i="20"/>
  <c r="L20" i="17"/>
  <c r="L68" i="17"/>
  <c r="AL16" i="17"/>
  <c r="AB68" i="18"/>
  <c r="AC13" i="19"/>
  <c r="AD40" i="19"/>
  <c r="N23" i="18"/>
  <c r="I15" i="17"/>
  <c r="H22" i="20"/>
  <c r="O34" i="18"/>
  <c r="T15" i="20"/>
  <c r="U20" i="21"/>
  <c r="K70" i="18"/>
  <c r="AD15" i="17"/>
  <c r="N14" i="18"/>
  <c r="V40" i="21"/>
  <c r="AJ23" i="18"/>
  <c r="F11" i="17"/>
  <c r="G13" i="21"/>
  <c r="F12" i="18"/>
  <c r="F22" i="19"/>
  <c r="AK69" i="18"/>
  <c r="R22" i="18"/>
  <c r="Y69" i="18"/>
  <c r="F8" i="18"/>
  <c r="Q17" i="17"/>
  <c r="I21" i="21"/>
  <c r="Y83" i="17"/>
  <c r="AL70" i="18"/>
  <c r="AC21" i="17"/>
  <c r="P60" i="19"/>
  <c r="M13" i="21"/>
  <c r="AK12" i="19"/>
  <c r="V33" i="17"/>
  <c r="L83" i="17"/>
  <c r="S69" i="18"/>
  <c r="V34" i="17"/>
  <c r="I48" i="18"/>
  <c r="AD71" i="17"/>
  <c r="W38" i="21"/>
  <c r="L12" i="20"/>
  <c r="M10" i="18"/>
  <c r="R12" i="17"/>
  <c r="X23" i="19"/>
  <c r="X9" i="17"/>
  <c r="Y83" i="28"/>
  <c r="M68" i="20"/>
  <c r="AB83" i="27"/>
  <c r="AE39" i="19"/>
  <c r="U11" i="20"/>
  <c r="P3" i="21"/>
  <c r="M26" i="17"/>
  <c r="C14" i="17"/>
  <c r="V14" i="17"/>
  <c r="AD60" i="19"/>
  <c r="H19" i="17"/>
  <c r="U48" i="19"/>
  <c r="AJ13" i="19"/>
  <c r="W30" i="20"/>
  <c r="L19" i="17"/>
  <c r="U17" i="19"/>
  <c r="AH7" i="34"/>
  <c r="AH34" i="18"/>
  <c r="P48" i="20"/>
  <c r="AL48" i="20"/>
  <c r="Z30" i="20"/>
  <c r="J33" i="20"/>
  <c r="AG12" i="33"/>
  <c r="AK8" i="18"/>
  <c r="AM10" i="19"/>
  <c r="Y48" i="20"/>
  <c r="E40" i="18"/>
  <c r="M22" i="17"/>
  <c r="AH15" i="18"/>
  <c r="V36" i="21"/>
  <c r="Q30" i="20"/>
  <c r="X25" i="18"/>
  <c r="AN21" i="18"/>
  <c r="AG14" i="20"/>
  <c r="AK24" i="18"/>
  <c r="L24" i="20"/>
  <c r="AD30" i="26"/>
  <c r="V34" i="19"/>
  <c r="U40" i="18"/>
  <c r="AE83" i="19"/>
  <c r="AN83" i="39"/>
  <c r="AM18" i="20"/>
  <c r="AL30" i="17"/>
  <c r="E14" i="17"/>
  <c r="AJ10" i="19"/>
  <c r="AB21" i="19"/>
  <c r="AM25" i="19"/>
  <c r="I11" i="19"/>
  <c r="AL11" i="20"/>
  <c r="AG20" i="18"/>
  <c r="W18" i="17"/>
  <c r="J14" i="18"/>
  <c r="P21" i="20"/>
  <c r="G39" i="19"/>
  <c r="K17" i="19"/>
  <c r="E68" i="20"/>
  <c r="AK20" i="18"/>
  <c r="J34" i="19"/>
  <c r="S9" i="18"/>
  <c r="AM7" i="18"/>
  <c r="AN71" i="18"/>
  <c r="K70" i="19"/>
  <c r="G15" i="21"/>
  <c r="Z83" i="28"/>
  <c r="Q19" i="20"/>
  <c r="AI25" i="18"/>
  <c r="AA24" i="18"/>
  <c r="M60" i="18"/>
  <c r="AA13" i="18"/>
  <c r="S18" i="19"/>
  <c r="L20" i="21"/>
  <c r="J17" i="20"/>
  <c r="N69" i="17"/>
  <c r="AI12" i="17"/>
  <c r="J11" i="21"/>
  <c r="AK30" i="17"/>
  <c r="U69" i="17"/>
  <c r="T41" i="21"/>
  <c r="R39" i="18"/>
  <c r="K7" i="20"/>
  <c r="H68" i="18"/>
  <c r="V18" i="17"/>
  <c r="R40" i="18"/>
  <c r="I22" i="20"/>
  <c r="AJ7" i="20"/>
  <c r="AH23" i="17"/>
  <c r="U9" i="21"/>
  <c r="N18" i="20"/>
  <c r="O83" i="20"/>
  <c r="V16" i="19"/>
  <c r="Q34" i="17"/>
  <c r="E12" i="17"/>
  <c r="K16" i="18"/>
  <c r="F34" i="18"/>
  <c r="R38" i="21"/>
  <c r="AJ30" i="20"/>
  <c r="AM48" i="19"/>
  <c r="Q40" i="20"/>
  <c r="I30" i="18"/>
  <c r="U43" i="21"/>
  <c r="AM69" i="19"/>
  <c r="C7" i="20"/>
  <c r="S18" i="18"/>
  <c r="AJ30" i="36"/>
  <c r="I39" i="21"/>
  <c r="R21" i="17"/>
  <c r="V15" i="18"/>
  <c r="F70" i="19"/>
  <c r="I28" i="21"/>
  <c r="K24" i="20"/>
  <c r="K83" i="17"/>
  <c r="M71" i="17"/>
  <c r="AL39" i="20"/>
  <c r="AG70" i="18"/>
  <c r="V6" i="21"/>
  <c r="AI39" i="18"/>
  <c r="AN15" i="17"/>
  <c r="AG16" i="20"/>
  <c r="E23" i="18"/>
  <c r="I25" i="19"/>
  <c r="V40" i="17"/>
  <c r="H33" i="17"/>
  <c r="S83" i="20"/>
  <c r="K83" i="19"/>
  <c r="AC23" i="18"/>
  <c r="AB10" i="20"/>
  <c r="Z23" i="20"/>
  <c r="Y12" i="18"/>
  <c r="AL21" i="18"/>
  <c r="O12" i="19"/>
  <c r="P34" i="21"/>
  <c r="I19" i="20"/>
  <c r="X13" i="20"/>
  <c r="M71" i="20"/>
  <c r="X19" i="17"/>
  <c r="Z40" i="18"/>
  <c r="U71" i="18"/>
  <c r="Z21" i="18"/>
  <c r="AJ39" i="18"/>
  <c r="U14" i="21"/>
  <c r="R25" i="19"/>
  <c r="W13" i="21"/>
  <c r="H12" i="20"/>
  <c r="P30" i="18"/>
  <c r="I26" i="21"/>
  <c r="AD34" i="18"/>
  <c r="J7" i="18"/>
  <c r="I15" i="20"/>
  <c r="H26" i="20"/>
  <c r="AM25" i="18"/>
  <c r="AD18" i="19"/>
  <c r="C9" i="19"/>
  <c r="AL60" i="19"/>
  <c r="AL34" i="19"/>
  <c r="AC71" i="20"/>
  <c r="G24" i="18"/>
  <c r="V21" i="17"/>
  <c r="AC7" i="20"/>
  <c r="AH68" i="19"/>
  <c r="L13" i="19"/>
  <c r="AA39" i="19"/>
  <c r="Z11" i="18"/>
  <c r="AG40" i="18"/>
  <c r="AB83" i="20"/>
  <c r="U25" i="19"/>
  <c r="H14" i="18"/>
  <c r="AB17" i="17"/>
  <c r="AI17" i="17"/>
  <c r="M70" i="17"/>
  <c r="F60" i="19"/>
  <c r="AB68" i="19"/>
  <c r="K11" i="17"/>
  <c r="V17" i="21"/>
  <c r="W16" i="20"/>
  <c r="G21" i="17"/>
  <c r="AJ26" i="20"/>
  <c r="M11" i="20"/>
  <c r="H11" i="20"/>
  <c r="AJ19" i="20"/>
  <c r="V34" i="20"/>
  <c r="AN34" i="18"/>
  <c r="J40" i="19"/>
  <c r="AD10" i="20"/>
  <c r="O60" i="17"/>
  <c r="AM7" i="20"/>
  <c r="C21" i="18"/>
  <c r="U21" i="17"/>
  <c r="Y70" i="17"/>
  <c r="N14" i="20"/>
  <c r="U70" i="20"/>
  <c r="F8" i="17"/>
  <c r="V60" i="17"/>
  <c r="F15" i="18"/>
  <c r="AG83" i="17"/>
  <c r="Z7" i="18"/>
  <c r="M15" i="20"/>
  <c r="AD21" i="20"/>
  <c r="AH69" i="19"/>
  <c r="O19" i="19"/>
  <c r="Q40" i="17"/>
  <c r="K7" i="19"/>
  <c r="AF48" i="20"/>
  <c r="AI19" i="17"/>
  <c r="G20" i="17"/>
  <c r="G48" i="18"/>
  <c r="T33" i="18"/>
  <c r="K7" i="21"/>
  <c r="X17" i="19"/>
  <c r="G13" i="17"/>
  <c r="T15" i="18"/>
  <c r="E23" i="17"/>
  <c r="AE9" i="20"/>
  <c r="AN22" i="20"/>
  <c r="Z48" i="17"/>
  <c r="C20" i="17"/>
  <c r="L29" i="21"/>
  <c r="O26" i="17"/>
  <c r="AN21" i="20"/>
  <c r="R14" i="21"/>
  <c r="P34" i="18"/>
  <c r="Z15" i="18"/>
  <c r="Y60" i="18"/>
  <c r="Q14" i="18"/>
  <c r="Z83" i="26"/>
  <c r="Z22" i="20"/>
  <c r="AM69" i="20"/>
  <c r="J12" i="20"/>
  <c r="G7" i="18"/>
  <c r="R25" i="17"/>
  <c r="E25" i="19"/>
  <c r="Z35" i="21"/>
  <c r="J30" i="18"/>
  <c r="E10" i="17"/>
  <c r="X30" i="20"/>
  <c r="AH9" i="20"/>
  <c r="Y18" i="17"/>
  <c r="V24" i="17"/>
  <c r="F10" i="18"/>
  <c r="C26" i="19"/>
  <c r="AL69" i="19"/>
  <c r="U48" i="17"/>
  <c r="AH8" i="17"/>
  <c r="C16" i="18"/>
  <c r="AF60" i="18"/>
  <c r="S48" i="20"/>
  <c r="O40" i="21"/>
  <c r="V40" i="20"/>
  <c r="AF21" i="20"/>
  <c r="AI26" i="19"/>
  <c r="T21" i="20"/>
  <c r="E83" i="39"/>
  <c r="AA9" i="17"/>
  <c r="AH19" i="19"/>
  <c r="H25" i="19"/>
  <c r="Z40" i="19"/>
  <c r="AE20" i="18"/>
  <c r="W83" i="22"/>
  <c r="O18" i="20"/>
  <c r="N26" i="18"/>
  <c r="O29" i="21"/>
  <c r="Z30" i="17"/>
  <c r="S12" i="17"/>
  <c r="AF16" i="20"/>
  <c r="AN14" i="20"/>
  <c r="Q26" i="20"/>
  <c r="AC16" i="19"/>
  <c r="E39" i="20"/>
  <c r="AG24" i="17"/>
  <c r="J25" i="17"/>
  <c r="T71" i="19"/>
  <c r="S33" i="21"/>
  <c r="G8" i="20"/>
  <c r="I43" i="21"/>
  <c r="H14" i="19"/>
  <c r="J13" i="21"/>
  <c r="J30" i="20"/>
  <c r="U14" i="17"/>
  <c r="H9" i="19"/>
  <c r="AF70" i="20"/>
  <c r="AD7" i="28"/>
  <c r="T70" i="19"/>
  <c r="AN34" i="19"/>
  <c r="AM68" i="18"/>
  <c r="P23" i="17"/>
  <c r="Q21" i="18"/>
  <c r="AF68" i="18"/>
  <c r="X20" i="20"/>
  <c r="R34" i="21"/>
  <c r="Q48" i="19"/>
  <c r="AK21" i="19"/>
  <c r="H30" i="17"/>
  <c r="AN83" i="20"/>
  <c r="L21" i="19"/>
  <c r="H30" i="21"/>
  <c r="K26" i="21"/>
  <c r="S20" i="20"/>
  <c r="L21" i="21"/>
  <c r="AD9" i="20"/>
  <c r="I29" i="21"/>
  <c r="H28" i="21"/>
  <c r="L9" i="20"/>
  <c r="U41" i="21"/>
  <c r="AI14" i="20"/>
  <c r="J48" i="19"/>
  <c r="O30" i="19"/>
  <c r="AK21" i="17"/>
  <c r="V20" i="18"/>
  <c r="W21" i="20"/>
  <c r="X5" i="21"/>
  <c r="I26" i="18"/>
  <c r="Y39" i="18"/>
  <c r="AE68" i="18"/>
  <c r="I21" i="18"/>
  <c r="W13" i="18"/>
  <c r="O40" i="20"/>
  <c r="U9" i="20"/>
  <c r="J26" i="20"/>
  <c r="R19" i="17"/>
  <c r="Q20" i="21"/>
  <c r="AA13" i="19"/>
  <c r="AJ83" i="17"/>
  <c r="P19" i="20"/>
  <c r="AA10" i="18"/>
  <c r="AM14" i="17"/>
  <c r="I18" i="18"/>
  <c r="AA10" i="20"/>
  <c r="W33" i="19"/>
  <c r="K34" i="19"/>
  <c r="X12" i="19"/>
  <c r="P11" i="18"/>
  <c r="AI70" i="18"/>
  <c r="R18" i="18"/>
  <c r="K23" i="19"/>
  <c r="T30" i="17"/>
  <c r="AA20" i="19"/>
  <c r="Q14" i="19"/>
  <c r="AL14" i="20"/>
  <c r="E48" i="20"/>
  <c r="L26" i="18"/>
  <c r="V34" i="18"/>
  <c r="AK14" i="20"/>
  <c r="C13" i="20"/>
  <c r="AI48" i="20"/>
  <c r="C13" i="18"/>
  <c r="AI30" i="17"/>
  <c r="M40" i="20"/>
  <c r="T24" i="17"/>
  <c r="AD24" i="20"/>
  <c r="AM15" i="20"/>
  <c r="AF69" i="20"/>
  <c r="AG48" i="20"/>
  <c r="O30" i="18"/>
  <c r="AH21" i="17"/>
  <c r="Q25" i="20"/>
  <c r="V25" i="19"/>
  <c r="K39" i="17"/>
  <c r="R36" i="21"/>
  <c r="V23" i="18"/>
  <c r="M20" i="18"/>
  <c r="Z14" i="21"/>
  <c r="AJ19" i="18"/>
  <c r="V83" i="17"/>
  <c r="P40" i="19"/>
  <c r="P20" i="20"/>
  <c r="AN71" i="17"/>
  <c r="G21" i="18"/>
  <c r="AA40" i="18"/>
  <c r="AJ83" i="20"/>
  <c r="E69" i="18"/>
  <c r="AK17" i="17"/>
  <c r="AM39" i="19"/>
  <c r="W25" i="17"/>
  <c r="AC26" i="19"/>
  <c r="Y15" i="17"/>
  <c r="Z12" i="21"/>
  <c r="AD17" i="20"/>
  <c r="U16" i="17"/>
  <c r="W30" i="17"/>
  <c r="I9" i="17"/>
  <c r="C18" i="17"/>
  <c r="AG9" i="19"/>
  <c r="L34" i="20"/>
  <c r="AC16" i="17"/>
  <c r="O12" i="20"/>
  <c r="AG24" i="19"/>
  <c r="E21" i="17"/>
  <c r="Q3" i="21"/>
  <c r="AB8" i="18"/>
  <c r="AK11" i="20"/>
  <c r="I30" i="19"/>
  <c r="S15" i="21"/>
  <c r="G10" i="20"/>
  <c r="I5" i="21"/>
  <c r="Z68" i="17"/>
  <c r="K24" i="21"/>
  <c r="AE19" i="18"/>
  <c r="O83" i="22"/>
  <c r="H18" i="18"/>
  <c r="R60" i="17"/>
  <c r="P18" i="21"/>
  <c r="G71" i="17"/>
  <c r="AM24" i="17"/>
  <c r="I9" i="20"/>
  <c r="E69" i="20"/>
  <c r="Z48" i="19"/>
  <c r="C26" i="17"/>
  <c r="J19" i="18"/>
  <c r="V26" i="20"/>
  <c r="AN7" i="18"/>
  <c r="W26" i="17"/>
  <c r="AL83" i="20"/>
  <c r="S69" i="17"/>
  <c r="Z39" i="21"/>
  <c r="V24" i="21"/>
  <c r="K39" i="20"/>
  <c r="AG39" i="18"/>
  <c r="AM34" i="20"/>
  <c r="X40" i="21"/>
  <c r="AH39" i="34"/>
  <c r="T26" i="19"/>
  <c r="T16" i="18"/>
  <c r="AK68" i="18"/>
  <c r="AI25" i="20"/>
  <c r="J30" i="21"/>
  <c r="G27" i="21"/>
  <c r="Z68" i="19"/>
  <c r="N48" i="17"/>
  <c r="AD8" i="19"/>
  <c r="Y20" i="20"/>
  <c r="P39" i="19"/>
  <c r="F33" i="18"/>
  <c r="G14" i="19"/>
  <c r="AD18" i="18"/>
  <c r="E9" i="20"/>
  <c r="AK70" i="20"/>
  <c r="AE71" i="18"/>
  <c r="W24" i="20"/>
  <c r="AI71" i="17"/>
  <c r="O68" i="19"/>
  <c r="T10" i="18"/>
  <c r="V71" i="20"/>
  <c r="L34" i="17"/>
  <c r="G69" i="17"/>
  <c r="K83" i="23"/>
  <c r="F30" i="18"/>
  <c r="AK34" i="17"/>
  <c r="W35" i="21"/>
  <c r="AI17" i="18"/>
  <c r="AK39" i="19"/>
  <c r="AI13" i="19"/>
  <c r="Y68" i="19"/>
  <c r="I30" i="17"/>
  <c r="AF24" i="19"/>
  <c r="L26" i="20"/>
  <c r="T7" i="19"/>
  <c r="G16" i="19"/>
  <c r="K60" i="19"/>
  <c r="O33" i="21"/>
  <c r="AM30" i="19"/>
  <c r="H15" i="20"/>
  <c r="T30" i="18"/>
  <c r="AE83" i="17"/>
  <c r="Z39" i="18"/>
  <c r="P17" i="19"/>
  <c r="X83" i="18"/>
  <c r="AB48" i="20"/>
  <c r="J39" i="18"/>
  <c r="U39" i="17"/>
  <c r="T34" i="18"/>
  <c r="N68" i="17"/>
  <c r="P11" i="20"/>
  <c r="AJ13" i="17"/>
  <c r="G21" i="20"/>
  <c r="R69" i="18"/>
  <c r="AH8" i="18"/>
  <c r="AI11" i="18"/>
  <c r="AL70" i="17"/>
  <c r="AE10" i="17"/>
  <c r="P83" i="18"/>
  <c r="X71" i="19"/>
  <c r="AF8" i="17"/>
  <c r="V15" i="21"/>
  <c r="U25" i="20"/>
  <c r="J9" i="18"/>
  <c r="I48" i="17"/>
  <c r="V20" i="19"/>
  <c r="AA60" i="17"/>
  <c r="T23" i="21"/>
  <c r="AF10" i="19"/>
  <c r="M12" i="18"/>
  <c r="AL23" i="19"/>
  <c r="AJ83" i="30"/>
  <c r="J26" i="18"/>
  <c r="AI17" i="19"/>
  <c r="AH18" i="20"/>
  <c r="I33" i="19"/>
  <c r="AK7" i="19"/>
  <c r="AC14" i="17"/>
  <c r="L30" i="20"/>
  <c r="AI30" i="19"/>
  <c r="AA18" i="18"/>
  <c r="P22" i="18"/>
  <c r="AH83" i="20"/>
  <c r="F16" i="19"/>
  <c r="G18" i="21"/>
  <c r="M71" i="18"/>
  <c r="AK33" i="18"/>
  <c r="AB30" i="17"/>
  <c r="AI16" i="19"/>
  <c r="AN18" i="18"/>
  <c r="E11" i="19"/>
  <c r="O4" i="21"/>
  <c r="K68" i="17"/>
  <c r="P41" i="21"/>
  <c r="F12" i="17"/>
  <c r="AB21" i="20"/>
  <c r="AC10" i="17"/>
  <c r="M26" i="19"/>
  <c r="Q22" i="20"/>
  <c r="AH68" i="17"/>
  <c r="AI83" i="20"/>
  <c r="G23" i="19"/>
  <c r="V68" i="19"/>
  <c r="AG34" i="20"/>
  <c r="AB18" i="18"/>
  <c r="M39" i="19"/>
  <c r="Q42" i="21"/>
  <c r="AI26" i="17"/>
  <c r="S6" i="21"/>
  <c r="E8" i="20"/>
  <c r="P14" i="19"/>
  <c r="F25" i="18"/>
  <c r="L26" i="19"/>
  <c r="L71" i="17"/>
  <c r="AK18" i="20"/>
  <c r="AB23" i="18"/>
  <c r="U26" i="18"/>
  <c r="N15" i="17"/>
  <c r="AI8" i="19"/>
  <c r="H13" i="21"/>
  <c r="AB40" i="19"/>
  <c r="T24" i="19"/>
  <c r="I24" i="17"/>
  <c r="AK70" i="17"/>
  <c r="I70" i="20"/>
  <c r="S39" i="17"/>
  <c r="M15" i="17"/>
  <c r="L13" i="21"/>
  <c r="AG15" i="19"/>
  <c r="O34" i="20"/>
  <c r="C14" i="19"/>
  <c r="W60" i="20"/>
  <c r="H33" i="19"/>
  <c r="E83" i="20"/>
  <c r="T83" i="17"/>
  <c r="Y10" i="17"/>
  <c r="Y68" i="17"/>
  <c r="W83" i="18"/>
  <c r="F9" i="18"/>
  <c r="R71" i="17"/>
  <c r="AI70" i="20"/>
  <c r="AL11" i="19"/>
  <c r="AH7" i="20"/>
  <c r="W7" i="17"/>
  <c r="AN25" i="20"/>
  <c r="AC17" i="17"/>
  <c r="AN13" i="19"/>
  <c r="K68" i="20"/>
  <c r="S15" i="18"/>
  <c r="F69" i="20"/>
  <c r="E39" i="19"/>
  <c r="S19" i="17"/>
  <c r="F39" i="20"/>
  <c r="AG22" i="20"/>
  <c r="AA16" i="19"/>
  <c r="P48" i="19"/>
  <c r="X69" i="19"/>
  <c r="Y10" i="19"/>
  <c r="AB25" i="17"/>
  <c r="AJ69" i="20"/>
  <c r="K60" i="17"/>
  <c r="AD15" i="19"/>
  <c r="P68" i="17"/>
  <c r="AJ8" i="19"/>
  <c r="J8" i="19"/>
  <c r="Z69" i="17"/>
  <c r="Y24" i="21"/>
  <c r="AH11" i="17"/>
  <c r="J16" i="17"/>
  <c r="AI69" i="20"/>
  <c r="Y23" i="20"/>
  <c r="AJ12" i="36"/>
  <c r="AE25" i="19"/>
  <c r="M29" i="21"/>
  <c r="Y43" i="21"/>
  <c r="AN16" i="18"/>
  <c r="T12" i="17"/>
  <c r="I69" i="19"/>
  <c r="Y25" i="20"/>
  <c r="X14" i="17"/>
  <c r="Y70" i="20"/>
  <c r="Y70" i="19"/>
  <c r="W60" i="18"/>
  <c r="X10" i="18"/>
  <c r="P39" i="17"/>
  <c r="T19" i="18"/>
  <c r="AG48" i="17"/>
  <c r="AC83" i="18"/>
  <c r="T15" i="21"/>
  <c r="Y68" i="20"/>
  <c r="AB40" i="20"/>
  <c r="AA13" i="17"/>
  <c r="AB40" i="18"/>
  <c r="R18" i="17"/>
  <c r="AM60" i="17"/>
  <c r="AF71" i="20"/>
  <c r="Z83" i="19"/>
  <c r="E9" i="18"/>
  <c r="J14" i="21"/>
  <c r="AL26" i="17"/>
  <c r="P15" i="18"/>
  <c r="N31" i="21"/>
  <c r="Z16" i="17"/>
  <c r="AI11" i="17"/>
  <c r="AC48" i="18"/>
  <c r="H60" i="17"/>
  <c r="AM17" i="19"/>
  <c r="AL19" i="18"/>
  <c r="J34" i="20"/>
  <c r="V39" i="18"/>
  <c r="Z70" i="19"/>
  <c r="AN14" i="19"/>
  <c r="G40" i="17"/>
  <c r="X11" i="18"/>
  <c r="N43" i="21"/>
  <c r="AE48" i="17"/>
  <c r="Y26" i="18"/>
  <c r="J69" i="17"/>
  <c r="AA9" i="18"/>
  <c r="T23" i="19"/>
  <c r="O48" i="18"/>
  <c r="O9" i="17"/>
  <c r="T14" i="18"/>
  <c r="U7" i="17"/>
  <c r="AH39" i="17"/>
  <c r="L36" i="21"/>
  <c r="AF11" i="18"/>
  <c r="M39" i="17"/>
  <c r="U11" i="18"/>
  <c r="G30" i="20"/>
  <c r="H21" i="18"/>
  <c r="AH15" i="19"/>
  <c r="X60" i="17"/>
  <c r="Y16" i="17"/>
  <c r="AA16" i="18"/>
  <c r="H16" i="18"/>
  <c r="H25" i="20"/>
  <c r="C14" i="20"/>
  <c r="M33" i="18"/>
  <c r="K8" i="17"/>
  <c r="E10" i="19"/>
  <c r="L48" i="18"/>
  <c r="AJ25" i="19"/>
  <c r="AH13" i="18"/>
  <c r="AE23" i="20"/>
  <c r="E7" i="36"/>
  <c r="AB83" i="19"/>
  <c r="O20" i="21"/>
  <c r="C25" i="20"/>
  <c r="V39" i="19"/>
  <c r="I31" i="21"/>
  <c r="U11" i="19"/>
  <c r="AB70" i="20"/>
  <c r="S71" i="20"/>
  <c r="AE18" i="19"/>
  <c r="AF40" i="20"/>
  <c r="X38" i="21"/>
  <c r="Y22" i="18"/>
  <c r="AF30" i="17"/>
  <c r="AM26" i="19"/>
  <c r="S17" i="19"/>
  <c r="M19" i="17"/>
  <c r="AG19" i="17"/>
  <c r="R34" i="20"/>
  <c r="AA40" i="19"/>
  <c r="M24" i="20"/>
  <c r="N7" i="17"/>
  <c r="AB83" i="26"/>
  <c r="S7" i="19"/>
  <c r="AB71" i="17"/>
  <c r="F21" i="19"/>
  <c r="F12" i="20"/>
  <c r="I12" i="18"/>
  <c r="U20" i="20"/>
  <c r="X9" i="19"/>
  <c r="Z24" i="19"/>
  <c r="AL15" i="18"/>
  <c r="AH40" i="19"/>
  <c r="M14" i="21"/>
  <c r="V17" i="19"/>
  <c r="T21" i="19"/>
  <c r="J21" i="21"/>
  <c r="E60" i="20"/>
  <c r="E11" i="18"/>
  <c r="Z9" i="20"/>
  <c r="AC23" i="20"/>
  <c r="J17" i="17"/>
  <c r="Q14" i="17"/>
  <c r="AL70" i="19"/>
  <c r="AF24" i="17"/>
  <c r="AG18" i="17"/>
  <c r="AF83" i="18"/>
  <c r="R11" i="19"/>
  <c r="AK19" i="19"/>
  <c r="AD12" i="18"/>
  <c r="E70" i="17"/>
  <c r="V7" i="18"/>
  <c r="E33" i="17"/>
  <c r="AG34" i="19"/>
  <c r="I7" i="20"/>
  <c r="H24" i="20"/>
  <c r="AJ16" i="18"/>
  <c r="F83" i="20"/>
  <c r="AN16" i="19"/>
  <c r="V9" i="17"/>
  <c r="AH26" i="19"/>
  <c r="H71" i="17"/>
  <c r="AB69" i="17"/>
  <c r="AI33" i="20"/>
  <c r="AL23" i="17"/>
  <c r="G18" i="19"/>
  <c r="N83" i="19"/>
  <c r="O60" i="20"/>
  <c r="L69" i="20"/>
  <c r="AI22" i="19"/>
  <c r="R9" i="20"/>
  <c r="Y20" i="17"/>
  <c r="AD30" i="17"/>
  <c r="Z71" i="18"/>
  <c r="G12" i="18"/>
  <c r="AM33" i="18"/>
  <c r="T7" i="18"/>
  <c r="AH24" i="17"/>
  <c r="L39" i="17"/>
  <c r="AG12" i="18"/>
  <c r="AG20" i="17"/>
  <c r="AH18" i="17"/>
  <c r="L25" i="18"/>
  <c r="T23" i="17"/>
  <c r="AF9" i="20"/>
  <c r="AJ15" i="20"/>
  <c r="I13" i="20"/>
  <c r="M13" i="20"/>
  <c r="F68" i="20"/>
  <c r="N5" i="21"/>
  <c r="AK48" i="20"/>
  <c r="P16" i="17"/>
  <c r="L7" i="21"/>
  <c r="AA8" i="17"/>
  <c r="AJ68" i="20"/>
  <c r="AH15" i="17"/>
  <c r="M68" i="19"/>
  <c r="Q70" i="17"/>
  <c r="U15" i="21"/>
  <c r="Y21" i="17"/>
  <c r="AN16" i="20"/>
  <c r="L28" i="21"/>
  <c r="AA14" i="17"/>
  <c r="X16" i="18"/>
  <c r="AF8" i="18"/>
  <c r="W41" i="21"/>
  <c r="N26" i="17"/>
  <c r="E16" i="17"/>
  <c r="S48" i="18"/>
  <c r="G10" i="19"/>
  <c r="M39" i="20"/>
  <c r="K33" i="19"/>
  <c r="K33" i="17"/>
  <c r="P17" i="20"/>
  <c r="AH8" i="19"/>
  <c r="AJ23" i="20"/>
  <c r="V14" i="21"/>
  <c r="N33" i="20"/>
  <c r="AN26" i="19"/>
  <c r="AA48" i="17"/>
  <c r="AA26" i="18"/>
  <c r="Q11" i="17"/>
  <c r="I48" i="20"/>
  <c r="AD16" i="17"/>
  <c r="M25" i="20"/>
  <c r="AD25" i="19"/>
  <c r="H14" i="17"/>
  <c r="R68" i="19"/>
  <c r="AH24" i="19"/>
  <c r="Q24" i="19"/>
  <c r="V71" i="19"/>
  <c r="AN19" i="17"/>
  <c r="X24" i="21"/>
  <c r="J48" i="18"/>
  <c r="AK15" i="18"/>
  <c r="N71" i="17"/>
  <c r="J9" i="17"/>
  <c r="G22" i="20"/>
  <c r="AN23" i="17"/>
  <c r="X8" i="19"/>
  <c r="AI34" i="17"/>
  <c r="AM40" i="19"/>
  <c r="V40" i="18"/>
  <c r="K71" i="17"/>
  <c r="AB26" i="19"/>
  <c r="AG9" i="18"/>
  <c r="AM13" i="18"/>
  <c r="N7" i="19"/>
  <c r="AB34" i="19"/>
  <c r="AL22" i="17"/>
  <c r="P15" i="17"/>
  <c r="AC40" i="20"/>
  <c r="W39" i="17"/>
  <c r="AA48" i="20"/>
  <c r="AJ9" i="18"/>
  <c r="Z8" i="20"/>
  <c r="E19" i="19"/>
  <c r="I20" i="19"/>
  <c r="K33" i="18"/>
  <c r="S70" i="20"/>
  <c r="U68" i="17"/>
  <c r="AI20" i="18"/>
  <c r="AD83" i="27"/>
  <c r="AN83" i="18"/>
  <c r="F30" i="20"/>
  <c r="V68" i="20"/>
  <c r="J21" i="18"/>
  <c r="J16" i="18"/>
  <c r="AB7" i="18"/>
  <c r="R34" i="18"/>
  <c r="S11" i="19"/>
  <c r="AK18" i="18"/>
  <c r="AG10" i="20"/>
  <c r="H68" i="20"/>
  <c r="AI70" i="19"/>
  <c r="F21" i="20"/>
  <c r="O14" i="18"/>
  <c r="AI34" i="18"/>
  <c r="Q68" i="20"/>
  <c r="V24" i="20"/>
  <c r="AI68" i="20"/>
  <c r="X33" i="18"/>
  <c r="AH14" i="18"/>
  <c r="AN20" i="20"/>
  <c r="X30" i="21"/>
  <c r="T25" i="18"/>
  <c r="U22" i="18"/>
  <c r="M18" i="19"/>
  <c r="L17" i="18"/>
  <c r="T48" i="19"/>
  <c r="AD83" i="18"/>
  <c r="L15" i="18"/>
  <c r="G26" i="21"/>
  <c r="F18" i="17"/>
  <c r="AF25" i="20"/>
  <c r="S48" i="19"/>
  <c r="Y83" i="27"/>
  <c r="R24" i="19"/>
  <c r="AD17" i="18"/>
  <c r="H15" i="21"/>
  <c r="AM34" i="19"/>
  <c r="E68" i="17"/>
  <c r="C23" i="19"/>
  <c r="AB11" i="20"/>
  <c r="M16" i="20"/>
  <c r="AI83" i="19"/>
  <c r="Y18" i="19"/>
  <c r="AI69" i="17"/>
  <c r="AD40" i="17"/>
  <c r="E30" i="20"/>
  <c r="Z30" i="28"/>
  <c r="AA18" i="19"/>
  <c r="AD30" i="27"/>
  <c r="AB30" i="18"/>
  <c r="X15" i="17"/>
  <c r="S83" i="17"/>
  <c r="AJ9" i="19"/>
  <c r="G13" i="20"/>
  <c r="Y40" i="28"/>
  <c r="W23" i="17"/>
  <c r="P39" i="18"/>
  <c r="S70" i="19"/>
  <c r="AL24" i="19"/>
  <c r="L40" i="19"/>
  <c r="AH13" i="17"/>
  <c r="P69" i="18"/>
  <c r="AL7" i="20"/>
  <c r="Z16" i="28"/>
  <c r="P17" i="17"/>
  <c r="U20" i="18"/>
  <c r="R60" i="18"/>
  <c r="AH83" i="33"/>
  <c r="H20" i="20"/>
  <c r="U19" i="17"/>
  <c r="Q9" i="21"/>
  <c r="O71" i="17"/>
  <c r="E18" i="18"/>
  <c r="M9" i="19"/>
  <c r="K33" i="20"/>
  <c r="T70" i="20"/>
  <c r="AI71" i="18"/>
  <c r="W12" i="21"/>
  <c r="I11" i="18"/>
  <c r="Y8" i="17"/>
  <c r="AF20" i="19"/>
  <c r="G48" i="20"/>
  <c r="Q34" i="20"/>
  <c r="AE11" i="17"/>
  <c r="Y6" i="21"/>
  <c r="P48" i="18"/>
  <c r="AJ12" i="19"/>
  <c r="I27" i="21"/>
  <c r="J71" i="17"/>
  <c r="AN17" i="20"/>
  <c r="L83" i="19"/>
  <c r="Q20" i="19"/>
  <c r="L33" i="19"/>
  <c r="V83" i="18"/>
  <c r="Q34" i="18"/>
  <c r="L68" i="20"/>
  <c r="AG21" i="19"/>
  <c r="AH9" i="17"/>
  <c r="H20" i="17"/>
  <c r="I33" i="20"/>
  <c r="Y14" i="18"/>
  <c r="O30" i="20"/>
  <c r="H40" i="17"/>
  <c r="AN16" i="17"/>
  <c r="AJ83" i="18"/>
  <c r="J71" i="20"/>
  <c r="W16" i="21"/>
  <c r="I14" i="18"/>
  <c r="H7" i="18"/>
  <c r="V20" i="20"/>
  <c r="K30" i="20"/>
  <c r="AI83" i="39"/>
  <c r="AD30" i="18"/>
  <c r="J26" i="19"/>
  <c r="P10" i="21"/>
  <c r="H7" i="21"/>
  <c r="AC39" i="17"/>
  <c r="AB30" i="27"/>
  <c r="Z20" i="21"/>
  <c r="R30" i="20"/>
  <c r="O33" i="17"/>
  <c r="W19" i="18"/>
  <c r="H29" i="21"/>
  <c r="AA8" i="18"/>
  <c r="V21" i="21"/>
  <c r="AK18" i="17"/>
  <c r="W33" i="20"/>
  <c r="AA12" i="20"/>
  <c r="K17" i="17"/>
  <c r="R48" i="19"/>
  <c r="O11" i="19"/>
  <c r="O34" i="21"/>
  <c r="Q13" i="21"/>
  <c r="G60" i="17"/>
  <c r="AA30" i="17"/>
  <c r="AC7" i="17"/>
  <c r="E34" i="19"/>
  <c r="AC25" i="19"/>
  <c r="Y33" i="17"/>
  <c r="AJ48" i="19"/>
  <c r="R33" i="20"/>
  <c r="AJ22" i="20"/>
  <c r="S12" i="18"/>
  <c r="AB18" i="17"/>
  <c r="AG83" i="20"/>
  <c r="O9" i="19"/>
  <c r="X14" i="21"/>
  <c r="F9" i="19"/>
  <c r="AH34" i="19"/>
  <c r="E8" i="17"/>
  <c r="V15" i="19"/>
  <c r="F48" i="19"/>
  <c r="AE60" i="18"/>
  <c r="AD26" i="18"/>
  <c r="Y42" i="21"/>
  <c r="M27" i="21"/>
  <c r="AB13" i="20"/>
  <c r="U16" i="19"/>
  <c r="S33" i="20"/>
  <c r="AC10" i="20"/>
  <c r="P18" i="20"/>
  <c r="AM21" i="20"/>
  <c r="AG30" i="19"/>
  <c r="H21" i="20"/>
  <c r="C23" i="18"/>
  <c r="V41" i="21"/>
  <c r="AC9" i="17"/>
  <c r="F23" i="17"/>
  <c r="G68" i="17"/>
  <c r="AG83" i="34"/>
  <c r="V12" i="21"/>
  <c r="Y7" i="17"/>
  <c r="M22" i="18"/>
  <c r="AI60" i="18"/>
  <c r="R18" i="20"/>
  <c r="Q7" i="21"/>
  <c r="AL34" i="18"/>
  <c r="C12" i="19"/>
  <c r="AL71" i="19"/>
  <c r="T14" i="19"/>
  <c r="O60" i="19"/>
  <c r="O12" i="17"/>
  <c r="Q22" i="21"/>
  <c r="W8" i="19"/>
  <c r="K69" i="20"/>
  <c r="AI48" i="17"/>
  <c r="F30" i="17"/>
  <c r="AK83" i="17"/>
  <c r="AL10" i="19"/>
  <c r="S24" i="18"/>
  <c r="AK68" i="17"/>
  <c r="X31" i="21"/>
  <c r="G69" i="18"/>
  <c r="U60" i="19"/>
  <c r="AH71" i="19"/>
  <c r="P33" i="18"/>
  <c r="W13" i="20"/>
  <c r="Z30" i="19"/>
  <c r="X10" i="20"/>
  <c r="AE83" i="20"/>
  <c r="Q40" i="19"/>
  <c r="U16" i="21"/>
  <c r="R68" i="20"/>
  <c r="O26" i="19"/>
  <c r="V11" i="19"/>
  <c r="AC10" i="18"/>
  <c r="N21" i="20"/>
  <c r="Z39" i="17"/>
  <c r="AG83" i="18"/>
  <c r="AD68" i="23"/>
  <c r="AD11" i="19"/>
  <c r="V69" i="17"/>
  <c r="N23" i="19"/>
  <c r="AF26" i="19"/>
  <c r="F11" i="19"/>
  <c r="G34" i="21"/>
  <c r="W43" i="21"/>
  <c r="AA17" i="20"/>
  <c r="H40" i="19"/>
  <c r="S16" i="20"/>
  <c r="AK25" i="17"/>
  <c r="M14" i="17"/>
  <c r="AL60" i="18"/>
  <c r="O22" i="17"/>
  <c r="AM24" i="20"/>
  <c r="AF69" i="17"/>
  <c r="AG11" i="19"/>
  <c r="T17" i="18"/>
  <c r="J17" i="21"/>
  <c r="AG60" i="20"/>
  <c r="K42" i="21"/>
  <c r="Z60" i="18"/>
  <c r="L18" i="19"/>
  <c r="P6" i="21"/>
  <c r="Z11" i="17"/>
  <c r="AE12" i="18"/>
  <c r="AG83" i="33"/>
  <c r="AI14" i="17"/>
  <c r="H69" i="20"/>
  <c r="Z24" i="17"/>
  <c r="W30" i="18"/>
  <c r="AC16" i="20"/>
  <c r="Y30" i="27"/>
  <c r="AJ24" i="18"/>
  <c r="AI10" i="19"/>
  <c r="AB71" i="18"/>
  <c r="AG15" i="18"/>
  <c r="R10" i="18"/>
  <c r="E20" i="17"/>
  <c r="P39" i="21"/>
  <c r="L11" i="19"/>
  <c r="J21" i="17"/>
  <c r="AL40" i="18"/>
  <c r="AB68" i="20"/>
  <c r="J4" i="21"/>
  <c r="I20" i="20"/>
  <c r="AE69" i="18"/>
  <c r="O13" i="17"/>
  <c r="AF10" i="18"/>
  <c r="W25" i="20"/>
  <c r="Y16" i="21"/>
  <c r="AC11" i="20"/>
  <c r="AH16" i="19"/>
  <c r="I17" i="20"/>
  <c r="AK22" i="18"/>
  <c r="AL33" i="20"/>
  <c r="AF13" i="20"/>
  <c r="AD70" i="17"/>
  <c r="AL21" i="19"/>
  <c r="O71" i="18"/>
  <c r="V83" i="19"/>
  <c r="AF70" i="19"/>
  <c r="U71" i="19"/>
  <c r="O83" i="19"/>
  <c r="V68" i="18"/>
  <c r="AA18" i="17"/>
  <c r="AG71" i="19"/>
  <c r="H4" i="21"/>
  <c r="U18" i="20"/>
  <c r="Y33" i="27"/>
  <c r="C24" i="20"/>
  <c r="Z48" i="27"/>
  <c r="F70" i="17"/>
  <c r="G20" i="18"/>
  <c r="L22" i="19"/>
  <c r="N83" i="23"/>
  <c r="O68" i="17"/>
  <c r="N40" i="21"/>
  <c r="L35" i="21"/>
  <c r="R41" i="21"/>
  <c r="W22" i="18"/>
  <c r="G83" i="18"/>
  <c r="N13" i="19"/>
  <c r="AN12" i="17"/>
  <c r="AI22" i="20"/>
  <c r="P13" i="19"/>
  <c r="AH30" i="34"/>
  <c r="Q33" i="18"/>
  <c r="Y68" i="18"/>
  <c r="AG21" i="20"/>
  <c r="H17" i="18"/>
  <c r="AF69" i="18"/>
  <c r="T16" i="17"/>
  <c r="U48" i="20"/>
  <c r="AA16" i="17"/>
  <c r="Q20" i="20"/>
  <c r="P9" i="17"/>
  <c r="L14" i="20"/>
  <c r="U36" i="21"/>
  <c r="AB48" i="28"/>
  <c r="X7" i="19"/>
  <c r="AD69" i="17"/>
  <c r="N3" i="21"/>
  <c r="J23" i="21"/>
  <c r="J7" i="21"/>
  <c r="AN13" i="18"/>
  <c r="Z68" i="18"/>
  <c r="H70" i="17"/>
  <c r="AI30" i="20"/>
  <c r="P13" i="20"/>
  <c r="I16" i="18"/>
  <c r="X68" i="18"/>
  <c r="W18" i="20"/>
  <c r="AH23" i="20"/>
  <c r="AL69" i="20"/>
  <c r="M41" i="21"/>
  <c r="Y24" i="17"/>
  <c r="L34" i="18"/>
  <c r="K40" i="21"/>
  <c r="AK8" i="19"/>
  <c r="AM21" i="17"/>
  <c r="AF7" i="20"/>
  <c r="AK22" i="20"/>
  <c r="H12" i="18"/>
  <c r="Z30" i="18"/>
  <c r="P26" i="18"/>
  <c r="M30" i="19"/>
  <c r="AA22" i="20"/>
  <c r="S8" i="18"/>
  <c r="X43" i="21"/>
  <c r="E70" i="20"/>
  <c r="Q30" i="17"/>
  <c r="V15" i="20"/>
  <c r="P83" i="19"/>
  <c r="AE39" i="18"/>
  <c r="AC69" i="18"/>
  <c r="AH33" i="20"/>
  <c r="AN70" i="20"/>
  <c r="S83" i="18"/>
  <c r="Z11" i="21"/>
  <c r="AI21" i="17"/>
  <c r="AJ68" i="19"/>
  <c r="Q39" i="18"/>
  <c r="G30" i="18"/>
  <c r="AK70" i="19"/>
  <c r="M33" i="20"/>
  <c r="I12" i="21"/>
  <c r="Z16" i="18"/>
  <c r="H30" i="18"/>
  <c r="Z9" i="19"/>
  <c r="AK13" i="20"/>
  <c r="AA60" i="20"/>
  <c r="I9" i="18"/>
  <c r="U14" i="19"/>
  <c r="M16" i="19"/>
  <c r="AI20" i="17"/>
  <c r="AB83" i="22"/>
  <c r="O23" i="19"/>
  <c r="AI40" i="20"/>
  <c r="G23" i="21"/>
  <c r="AK10" i="20"/>
  <c r="AA20" i="18"/>
  <c r="O69" i="17"/>
  <c r="J39" i="21"/>
  <c r="R83" i="20"/>
  <c r="P34" i="20"/>
  <c r="V17" i="18"/>
  <c r="C7" i="22"/>
  <c r="C7" i="17"/>
  <c r="C7" i="23"/>
  <c r="R85" i="20" l="1"/>
  <c r="F39" i="21"/>
  <c r="C23" i="21"/>
  <c r="AB85" i="22"/>
  <c r="AA63" i="20"/>
  <c r="E12" i="21"/>
  <c r="M37" i="20"/>
  <c r="Q42" i="18"/>
  <c r="AJ73" i="19"/>
  <c r="S85" i="18"/>
  <c r="AH37" i="20"/>
  <c r="AE42" i="18"/>
  <c r="P85" i="19"/>
  <c r="D70" i="20"/>
  <c r="AF28" i="20"/>
  <c r="X73" i="18"/>
  <c r="Z73" i="18"/>
  <c r="F7" i="21"/>
  <c r="F23" i="21"/>
  <c r="N8" i="21"/>
  <c r="X28" i="19"/>
  <c r="AB54" i="28"/>
  <c r="U54" i="20"/>
  <c r="Y73" i="18"/>
  <c r="Q37" i="18"/>
  <c r="G85" i="18"/>
  <c r="O73" i="17"/>
  <c r="N85" i="23"/>
  <c r="N88" i="23" s="1"/>
  <c r="Z54" i="27"/>
  <c r="Y37" i="27"/>
  <c r="D33" i="27"/>
  <c r="D4" i="21"/>
  <c r="V73" i="18"/>
  <c r="O85" i="19"/>
  <c r="V85" i="19"/>
  <c r="AL37" i="20"/>
  <c r="F4" i="21"/>
  <c r="AB73" i="20"/>
  <c r="D20" i="17"/>
  <c r="D30" i="27"/>
  <c r="D83" i="33"/>
  <c r="D85" i="33" s="1"/>
  <c r="AG85" i="33"/>
  <c r="Z63" i="18"/>
  <c r="AG63" i="20"/>
  <c r="F17" i="21"/>
  <c r="AL63" i="18"/>
  <c r="C34" i="21"/>
  <c r="AD73" i="23"/>
  <c r="AD81" i="23" s="1"/>
  <c r="AD88" i="23" s="1"/>
  <c r="AG85" i="18"/>
  <c r="Z42" i="17"/>
  <c r="R73" i="20"/>
  <c r="AE85" i="20"/>
  <c r="P37" i="18"/>
  <c r="U63" i="19"/>
  <c r="AK73" i="17"/>
  <c r="AK85" i="17"/>
  <c r="AI54" i="17"/>
  <c r="O63" i="19"/>
  <c r="D24" i="40"/>
  <c r="AI63" i="18"/>
  <c r="Y28" i="17"/>
  <c r="D83" i="34"/>
  <c r="D85" i="34" s="1"/>
  <c r="AG85" i="34"/>
  <c r="G73" i="17"/>
  <c r="S37" i="20"/>
  <c r="AE63" i="18"/>
  <c r="F54" i="19"/>
  <c r="D8" i="17"/>
  <c r="B8" i="40" s="1"/>
  <c r="AG85" i="20"/>
  <c r="R37" i="20"/>
  <c r="AJ54" i="19"/>
  <c r="Y37" i="17"/>
  <c r="D34" i="19"/>
  <c r="D36" i="40" s="1"/>
  <c r="AC28" i="17"/>
  <c r="G63" i="17"/>
  <c r="R54" i="19"/>
  <c r="W37" i="20"/>
  <c r="D29" i="21"/>
  <c r="O37" i="17"/>
  <c r="Z25" i="21"/>
  <c r="AC42" i="17"/>
  <c r="D7" i="21"/>
  <c r="AI85" i="39"/>
  <c r="H28" i="18"/>
  <c r="AJ85" i="18"/>
  <c r="I37" i="20"/>
  <c r="L73" i="20"/>
  <c r="V85" i="18"/>
  <c r="L37" i="19"/>
  <c r="L85" i="19"/>
  <c r="E27" i="21"/>
  <c r="P54" i="18"/>
  <c r="G54" i="20"/>
  <c r="K37" i="20"/>
  <c r="D18" i="18"/>
  <c r="Q19" i="21"/>
  <c r="AH85" i="33"/>
  <c r="R63" i="18"/>
  <c r="AL28" i="20"/>
  <c r="P42" i="18"/>
  <c r="D40" i="28"/>
  <c r="S85" i="17"/>
  <c r="D30" i="20"/>
  <c r="E30" i="40" s="1"/>
  <c r="AI85" i="19"/>
  <c r="E73" i="17"/>
  <c r="D68" i="17"/>
  <c r="D15" i="21"/>
  <c r="D83" i="27"/>
  <c r="D85" i="27" s="1"/>
  <c r="Y85" i="27"/>
  <c r="S54" i="19"/>
  <c r="C26" i="21"/>
  <c r="G32" i="21"/>
  <c r="AD85" i="18"/>
  <c r="T54" i="19"/>
  <c r="X37" i="18"/>
  <c r="AI73" i="20"/>
  <c r="Q73" i="20"/>
  <c r="H73" i="20"/>
  <c r="AB28" i="18"/>
  <c r="V73" i="20"/>
  <c r="AN85" i="18"/>
  <c r="AD85" i="27"/>
  <c r="U73" i="17"/>
  <c r="K37" i="18"/>
  <c r="D19" i="19"/>
  <c r="AA54" i="20"/>
  <c r="W42" i="17"/>
  <c r="N28" i="19"/>
  <c r="J54" i="18"/>
  <c r="R73" i="19"/>
  <c r="I54" i="20"/>
  <c r="AA54" i="17"/>
  <c r="N37" i="20"/>
  <c r="K37" i="17"/>
  <c r="K37" i="19"/>
  <c r="M42" i="20"/>
  <c r="S54" i="18"/>
  <c r="D16" i="17"/>
  <c r="M73" i="19"/>
  <c r="AJ73" i="20"/>
  <c r="AK54" i="20"/>
  <c r="F73" i="20"/>
  <c r="L42" i="17"/>
  <c r="T28" i="18"/>
  <c r="AM37" i="18"/>
  <c r="O63" i="20"/>
  <c r="N85" i="19"/>
  <c r="AI37" i="20"/>
  <c r="F85" i="20"/>
  <c r="I28" i="20"/>
  <c r="D33" i="17"/>
  <c r="B35" i="40" s="1"/>
  <c r="E37" i="17"/>
  <c r="V28" i="18"/>
  <c r="D70" i="17"/>
  <c r="AF85" i="18"/>
  <c r="E63" i="20"/>
  <c r="D60" i="20"/>
  <c r="E51" i="40" s="1"/>
  <c r="F21" i="21"/>
  <c r="S28" i="19"/>
  <c r="AB85" i="26"/>
  <c r="N28" i="17"/>
  <c r="X44" i="21"/>
  <c r="E31" i="21"/>
  <c r="V42" i="19"/>
  <c r="O25" i="21"/>
  <c r="AB85" i="19"/>
  <c r="E28" i="36"/>
  <c r="D7" i="36"/>
  <c r="L54" i="18"/>
  <c r="M37" i="18"/>
  <c r="X63" i="17"/>
  <c r="M42" i="17"/>
  <c r="AH42" i="17"/>
  <c r="U28" i="17"/>
  <c r="O54" i="18"/>
  <c r="AE54" i="17"/>
  <c r="V42" i="18"/>
  <c r="H63" i="17"/>
  <c r="AC54" i="18"/>
  <c r="F14" i="21"/>
  <c r="D9" i="18"/>
  <c r="C10" i="40" s="1"/>
  <c r="Z85" i="19"/>
  <c r="AM63" i="17"/>
  <c r="Y73" i="20"/>
  <c r="AC85" i="18"/>
  <c r="AG54" i="17"/>
  <c r="P42" i="17"/>
  <c r="W63" i="18"/>
  <c r="D12" i="36"/>
  <c r="AJ28" i="36"/>
  <c r="AJ81" i="36" s="1"/>
  <c r="P73" i="17"/>
  <c r="K63" i="17"/>
  <c r="P54" i="19"/>
  <c r="F42" i="20"/>
  <c r="D39" i="19"/>
  <c r="D41" i="40" s="1"/>
  <c r="E42" i="19"/>
  <c r="K73" i="20"/>
  <c r="W28" i="17"/>
  <c r="AH28" i="20"/>
  <c r="W85" i="18"/>
  <c r="Y73" i="17"/>
  <c r="T85" i="17"/>
  <c r="D83" i="20"/>
  <c r="E85" i="20"/>
  <c r="H37" i="19"/>
  <c r="W63" i="20"/>
  <c r="S42" i="17"/>
  <c r="D13" i="21"/>
  <c r="D8" i="20"/>
  <c r="E8" i="40"/>
  <c r="M42" i="19"/>
  <c r="V73" i="19"/>
  <c r="AI85" i="20"/>
  <c r="AH73" i="17"/>
  <c r="K73" i="17"/>
  <c r="AK37" i="18"/>
  <c r="C18" i="21"/>
  <c r="AH85" i="20"/>
  <c r="AK28" i="19"/>
  <c r="I37" i="19"/>
  <c r="AJ85" i="30"/>
  <c r="AA63" i="17"/>
  <c r="I54" i="17"/>
  <c r="P85" i="18"/>
  <c r="N73" i="17"/>
  <c r="U42" i="17"/>
  <c r="J42" i="18"/>
  <c r="AB54" i="20"/>
  <c r="X85" i="18"/>
  <c r="Z42" i="18"/>
  <c r="AE85" i="17"/>
  <c r="O37" i="21"/>
  <c r="K63" i="19"/>
  <c r="T28" i="19"/>
  <c r="Y73" i="19"/>
  <c r="AK42" i="19"/>
  <c r="K85" i="23"/>
  <c r="K88" i="23" s="1"/>
  <c r="O73" i="19"/>
  <c r="D9" i="20"/>
  <c r="E10" i="40"/>
  <c r="F37" i="18"/>
  <c r="P42" i="19"/>
  <c r="N54" i="17"/>
  <c r="Z73" i="19"/>
  <c r="C27" i="21"/>
  <c r="F30" i="21"/>
  <c r="AK73" i="18"/>
  <c r="AH42" i="34"/>
  <c r="D42" i="34" s="1"/>
  <c r="D39" i="34"/>
  <c r="AG42" i="18"/>
  <c r="K42" i="20"/>
  <c r="AL85" i="20"/>
  <c r="AN28" i="18"/>
  <c r="Z54" i="19"/>
  <c r="D69" i="20"/>
  <c r="R63" i="17"/>
  <c r="O85" i="22"/>
  <c r="O88" i="22" s="1"/>
  <c r="Z73" i="17"/>
  <c r="E5" i="21"/>
  <c r="Q8" i="21"/>
  <c r="D21" i="17"/>
  <c r="AM42" i="19"/>
  <c r="D69" i="18"/>
  <c r="AJ85" i="20"/>
  <c r="V85" i="17"/>
  <c r="K42" i="17"/>
  <c r="AG54" i="20"/>
  <c r="AI54" i="20"/>
  <c r="D48" i="20"/>
  <c r="E47" i="40" s="1"/>
  <c r="E54" i="20"/>
  <c r="W37" i="19"/>
  <c r="AJ85" i="17"/>
  <c r="Q25" i="21"/>
  <c r="AE73" i="18"/>
  <c r="Y42" i="18"/>
  <c r="J54" i="19"/>
  <c r="D28" i="21"/>
  <c r="E29" i="21"/>
  <c r="K32" i="21"/>
  <c r="D30" i="21"/>
  <c r="AN85" i="20"/>
  <c r="Q54" i="19"/>
  <c r="AF73" i="18"/>
  <c r="AM73" i="18"/>
  <c r="D7" i="28"/>
  <c r="AD28" i="28"/>
  <c r="F13" i="21"/>
  <c r="E43" i="21"/>
  <c r="S37" i="21"/>
  <c r="D39" i="20"/>
  <c r="E41" i="40" s="1"/>
  <c r="E42" i="20"/>
  <c r="W85" i="22"/>
  <c r="W88" i="22" s="1"/>
  <c r="E85" i="39"/>
  <c r="D83" i="39"/>
  <c r="D85" i="39" s="1"/>
  <c r="S54" i="20"/>
  <c r="AF63" i="18"/>
  <c r="U54" i="17"/>
  <c r="D25" i="19"/>
  <c r="G28" i="18"/>
  <c r="Z85" i="26"/>
  <c r="Y63" i="18"/>
  <c r="Z54" i="17"/>
  <c r="D23" i="17"/>
  <c r="T37" i="18"/>
  <c r="G54" i="18"/>
  <c r="AF54" i="20"/>
  <c r="K28" i="19"/>
  <c r="Z28" i="18"/>
  <c r="AG85" i="17"/>
  <c r="V63" i="17"/>
  <c r="AM28" i="20"/>
  <c r="O63" i="17"/>
  <c r="AB73" i="19"/>
  <c r="F63" i="19"/>
  <c r="AB85" i="20"/>
  <c r="AA42" i="19"/>
  <c r="AH73" i="19"/>
  <c r="AC28" i="20"/>
  <c r="AL63" i="19"/>
  <c r="J28" i="18"/>
  <c r="I32" i="21"/>
  <c r="E26" i="21"/>
  <c r="AJ42" i="18"/>
  <c r="K85" i="19"/>
  <c r="S85" i="20"/>
  <c r="H37" i="17"/>
  <c r="D23" i="18"/>
  <c r="AI42" i="18"/>
  <c r="AL42" i="20"/>
  <c r="K85" i="17"/>
  <c r="E28" i="21"/>
  <c r="E39" i="21"/>
  <c r="AM54" i="19"/>
  <c r="R44" i="21"/>
  <c r="D12" i="17"/>
  <c r="O85" i="20"/>
  <c r="U19" i="21"/>
  <c r="AJ28" i="20"/>
  <c r="H73" i="18"/>
  <c r="K28" i="20"/>
  <c r="R42" i="18"/>
  <c r="F11" i="21"/>
  <c r="L25" i="21"/>
  <c r="M63" i="18"/>
  <c r="Z85" i="28"/>
  <c r="C15" i="21"/>
  <c r="AM28" i="18"/>
  <c r="E73" i="20"/>
  <c r="D68" i="20"/>
  <c r="G42" i="19"/>
  <c r="D14" i="17"/>
  <c r="AN85" i="39"/>
  <c r="AE85" i="19"/>
  <c r="AD81" i="26"/>
  <c r="D40" i="18"/>
  <c r="C42" i="40" s="1"/>
  <c r="Y54" i="20"/>
  <c r="AG28" i="33"/>
  <c r="AG81" i="33" s="1"/>
  <c r="D12" i="33"/>
  <c r="J37" i="20"/>
  <c r="AL54" i="20"/>
  <c r="P54" i="20"/>
  <c r="AH28" i="34"/>
  <c r="D7" i="34"/>
  <c r="U54" i="19"/>
  <c r="AD63" i="19"/>
  <c r="P8" i="21"/>
  <c r="AE42" i="19"/>
  <c r="AB85" i="27"/>
  <c r="M73" i="20"/>
  <c r="D83" i="28"/>
  <c r="D85" i="28" s="1"/>
  <c r="Y85" i="28"/>
  <c r="W44" i="21"/>
  <c r="I54" i="18"/>
  <c r="L85" i="17"/>
  <c r="V37" i="17"/>
  <c r="P63" i="19"/>
  <c r="Y85" i="17"/>
  <c r="E21" i="21"/>
  <c r="C13" i="21"/>
  <c r="U25" i="21"/>
  <c r="AB73" i="18"/>
  <c r="L73" i="17"/>
  <c r="F34" i="21"/>
  <c r="H42" i="18"/>
  <c r="C21" i="21"/>
  <c r="AJ28" i="18"/>
  <c r="Z28" i="28"/>
  <c r="E34" i="21"/>
  <c r="AJ85" i="35"/>
  <c r="F85" i="19"/>
  <c r="AE54" i="19"/>
  <c r="X54" i="20"/>
  <c r="AE28" i="20"/>
  <c r="F29" i="21"/>
  <c r="M37" i="17"/>
  <c r="M28" i="17"/>
  <c r="G85" i="22"/>
  <c r="G88" i="22" s="1"/>
  <c r="Z42" i="28"/>
  <c r="AN85" i="17"/>
  <c r="L85" i="18"/>
  <c r="L42" i="19"/>
  <c r="I63" i="20"/>
  <c r="I73" i="17"/>
  <c r="Y8" i="21"/>
  <c r="N37" i="17"/>
  <c r="AM54" i="18"/>
  <c r="AF28" i="18"/>
  <c r="X54" i="17"/>
  <c r="J42" i="19"/>
  <c r="D48" i="19"/>
  <c r="D47" i="40" s="1"/>
  <c r="E54" i="19"/>
  <c r="AH63" i="18"/>
  <c r="Y63" i="17"/>
  <c r="O63" i="18"/>
  <c r="AH85" i="32"/>
  <c r="D8" i="19"/>
  <c r="D8" i="40"/>
  <c r="AM42" i="18"/>
  <c r="AL37" i="19"/>
  <c r="M85" i="18"/>
  <c r="AG63" i="17"/>
  <c r="S63" i="18"/>
  <c r="AA73" i="20"/>
  <c r="J8" i="21"/>
  <c r="F3" i="21"/>
  <c r="AI85" i="17"/>
  <c r="N54" i="19"/>
  <c r="D68" i="22"/>
  <c r="Y73" i="22"/>
  <c r="Y81" i="22" s="1"/>
  <c r="Y88" i="22" s="1"/>
  <c r="R42" i="17"/>
  <c r="D17" i="21"/>
  <c r="F16" i="21"/>
  <c r="F15" i="21"/>
  <c r="H54" i="17"/>
  <c r="AM85" i="17"/>
  <c r="F12" i="21"/>
  <c r="S54" i="17"/>
  <c r="S42" i="18"/>
  <c r="AG42" i="17"/>
  <c r="D5" i="21"/>
  <c r="C29" i="21"/>
  <c r="Y85" i="18"/>
  <c r="Z73" i="20"/>
  <c r="AC85" i="17"/>
  <c r="AI54" i="19"/>
  <c r="D30" i="28"/>
  <c r="E16" i="21"/>
  <c r="J19" i="21"/>
  <c r="F9" i="21"/>
  <c r="F73" i="19"/>
  <c r="F54" i="20"/>
  <c r="AM37" i="17"/>
  <c r="L37" i="21"/>
  <c r="F28" i="17"/>
  <c r="AG37" i="19"/>
  <c r="O42" i="17"/>
  <c r="M28" i="18"/>
  <c r="AC63" i="19"/>
  <c r="O32" i="21"/>
  <c r="N63" i="20"/>
  <c r="W85" i="17"/>
  <c r="N25" i="21"/>
  <c r="AA37" i="18"/>
  <c r="V54" i="18"/>
  <c r="L73" i="18"/>
  <c r="T54" i="20"/>
  <c r="V37" i="19"/>
  <c r="D69" i="19"/>
  <c r="Q42" i="20"/>
  <c r="I42" i="18"/>
  <c r="F41" i="21"/>
  <c r="D12" i="27"/>
  <c r="AB28" i="27"/>
  <c r="D13" i="19"/>
  <c r="R63" i="20"/>
  <c r="AF63" i="19"/>
  <c r="S73" i="17"/>
  <c r="AF85" i="22"/>
  <c r="AF88" i="22" s="1"/>
  <c r="AG28" i="17"/>
  <c r="O42" i="18"/>
  <c r="AJ63" i="20"/>
  <c r="D16" i="27"/>
  <c r="D22" i="18"/>
  <c r="M73" i="18"/>
  <c r="AE54" i="18"/>
  <c r="D15" i="28"/>
  <c r="Y85" i="20"/>
  <c r="P63" i="18"/>
  <c r="G85" i="19"/>
  <c r="AA73" i="19"/>
  <c r="AL28" i="17"/>
  <c r="AE63" i="20"/>
  <c r="E6" i="40"/>
  <c r="D7" i="20"/>
  <c r="E28" i="20"/>
  <c r="AN42" i="17"/>
  <c r="AG73" i="17"/>
  <c r="P28" i="18"/>
  <c r="Q28" i="20"/>
  <c r="AJ63" i="17"/>
  <c r="S63" i="17"/>
  <c r="J85" i="19"/>
  <c r="C16" i="21"/>
  <c r="AD37" i="20"/>
  <c r="AH37" i="18"/>
  <c r="F42" i="18"/>
  <c r="T85" i="19"/>
  <c r="I85" i="17"/>
  <c r="AF85" i="20"/>
  <c r="AH28" i="17"/>
  <c r="AN54" i="17"/>
  <c r="AE85" i="18"/>
  <c r="P37" i="17"/>
  <c r="AN85" i="38"/>
  <c r="AN88" i="38" s="1"/>
  <c r="S85" i="22"/>
  <c r="S88" i="22" s="1"/>
  <c r="W54" i="20"/>
  <c r="Z37" i="18"/>
  <c r="F85" i="22"/>
  <c r="F88" i="22" s="1"/>
  <c r="D21" i="19"/>
  <c r="D9" i="17"/>
  <c r="B10" i="40" s="1"/>
  <c r="N73" i="18"/>
  <c r="D34" i="21"/>
  <c r="AH54" i="18"/>
  <c r="H42" i="19"/>
  <c r="H54" i="20"/>
  <c r="D24" i="17"/>
  <c r="AD85" i="19"/>
  <c r="C42" i="21"/>
  <c r="AC54" i="20"/>
  <c r="AM85" i="22"/>
  <c r="AM88" i="22" s="1"/>
  <c r="AI42" i="17"/>
  <c r="P28" i="19"/>
  <c r="AJ85" i="22"/>
  <c r="AJ88" i="22" s="1"/>
  <c r="AL73" i="18"/>
  <c r="AA28" i="18"/>
  <c r="X42" i="17"/>
  <c r="X85" i="17"/>
  <c r="C6" i="21"/>
  <c r="K42" i="18"/>
  <c r="G85" i="17"/>
  <c r="W85" i="23"/>
  <c r="W88" i="23" s="1"/>
  <c r="AH73" i="20"/>
  <c r="E30" i="21"/>
  <c r="E32" i="21" s="1"/>
  <c r="S73" i="19"/>
  <c r="H63" i="18"/>
  <c r="C40" i="21"/>
  <c r="W8" i="21"/>
  <c r="L37" i="18"/>
  <c r="V28" i="20"/>
  <c r="N37" i="21"/>
  <c r="F37" i="17"/>
  <c r="T73" i="18"/>
  <c r="D12" i="18"/>
  <c r="AB63" i="17"/>
  <c r="O54" i="20"/>
  <c r="N19" i="21"/>
  <c r="AN42" i="20"/>
  <c r="F33" i="21"/>
  <c r="J37" i="21"/>
  <c r="P85" i="23"/>
  <c r="P88" i="23" s="1"/>
  <c r="P85" i="22"/>
  <c r="P88" i="22" s="1"/>
  <c r="AC73" i="20"/>
  <c r="AD28" i="17"/>
  <c r="AF85" i="23"/>
  <c r="AF88" i="23" s="1"/>
  <c r="AM85" i="20"/>
  <c r="H42" i="20"/>
  <c r="AL63" i="17"/>
  <c r="F31" i="21"/>
  <c r="J42" i="20"/>
  <c r="AI28" i="17"/>
  <c r="F37" i="20"/>
  <c r="AD63" i="20"/>
  <c r="D14" i="27"/>
  <c r="P73" i="20"/>
  <c r="Z63" i="17"/>
  <c r="AC73" i="18"/>
  <c r="R73" i="17"/>
  <c r="D30" i="19"/>
  <c r="D30" i="40" s="1"/>
  <c r="AD42" i="28"/>
  <c r="AJ81" i="30"/>
  <c r="AJ88" i="30" s="1"/>
  <c r="T37" i="21"/>
  <c r="AN73" i="17"/>
  <c r="E13" i="21"/>
  <c r="U37" i="20"/>
  <c r="Z63" i="19"/>
  <c r="D27" i="21"/>
  <c r="D7" i="33"/>
  <c r="AH28" i="33"/>
  <c r="D28" i="33" s="1"/>
  <c r="AK28" i="20"/>
  <c r="Q37" i="20"/>
  <c r="Y37" i="20"/>
  <c r="X28" i="18"/>
  <c r="D21" i="20"/>
  <c r="J54" i="20"/>
  <c r="AL42" i="18"/>
  <c r="B24" i="40"/>
  <c r="L42" i="20"/>
  <c r="C43" i="21"/>
  <c r="AM37" i="20"/>
  <c r="H85" i="20"/>
  <c r="AB63" i="20"/>
  <c r="AB37" i="20"/>
  <c r="W63" i="17"/>
  <c r="F42" i="17"/>
  <c r="AA54" i="19"/>
  <c r="T25" i="21"/>
  <c r="AI85" i="23"/>
  <c r="AI88" i="23" s="1"/>
  <c r="Z54" i="20"/>
  <c r="Q85" i="18"/>
  <c r="T54" i="18"/>
  <c r="J28" i="20"/>
  <c r="O85" i="18"/>
  <c r="N85" i="22"/>
  <c r="N88" i="22" s="1"/>
  <c r="D40" i="34"/>
  <c r="D23" i="21"/>
  <c r="AD73" i="20"/>
  <c r="T19" i="21"/>
  <c r="AF42" i="19"/>
  <c r="U32" i="21"/>
  <c r="O28" i="19"/>
  <c r="R28" i="20"/>
  <c r="AK85" i="20"/>
  <c r="E37" i="20"/>
  <c r="D33" i="20"/>
  <c r="E35" i="40" s="1"/>
  <c r="N54" i="18"/>
  <c r="AJ85" i="31"/>
  <c r="AJ88" i="31" s="1"/>
  <c r="D12" i="20"/>
  <c r="AA85" i="20"/>
  <c r="Y42" i="28"/>
  <c r="D39" i="28"/>
  <c r="D43" i="21"/>
  <c r="I63" i="19"/>
  <c r="D34" i="17"/>
  <c r="B36" i="40" s="1"/>
  <c r="Y44" i="21"/>
  <c r="J42" i="17"/>
  <c r="Q28" i="19"/>
  <c r="AA73" i="17"/>
  <c r="R37" i="18"/>
  <c r="U8" i="21"/>
  <c r="U85" i="17"/>
  <c r="V8" i="21"/>
  <c r="T37" i="19"/>
  <c r="U42" i="20"/>
  <c r="D15" i="18"/>
  <c r="D18" i="20"/>
  <c r="AC73" i="17"/>
  <c r="D21" i="21"/>
  <c r="K54" i="19"/>
  <c r="G42" i="20"/>
  <c r="AD54" i="20"/>
  <c r="AI37" i="17"/>
  <c r="AC42" i="19"/>
  <c r="F28" i="19"/>
  <c r="I25" i="21"/>
  <c r="E20" i="21"/>
  <c r="Z85" i="17"/>
  <c r="K73" i="18"/>
  <c r="AB85" i="28"/>
  <c r="F27" i="21"/>
  <c r="K85" i="22"/>
  <c r="K88" i="22" s="1"/>
  <c r="H28" i="20"/>
  <c r="AD37" i="19"/>
  <c r="AN73" i="18"/>
  <c r="X73" i="17"/>
  <c r="U73" i="19"/>
  <c r="AJ37" i="18"/>
  <c r="Q37" i="17"/>
  <c r="M32" i="21"/>
  <c r="AI28" i="18"/>
  <c r="G28" i="19"/>
  <c r="P28" i="17"/>
  <c r="AG28" i="34"/>
  <c r="AG81" i="34" s="1"/>
  <c r="D12" i="34"/>
  <c r="D71" i="19"/>
  <c r="Z42" i="19"/>
  <c r="AF42" i="20"/>
  <c r="E23" i="21"/>
  <c r="U42" i="18"/>
  <c r="AL85" i="18"/>
  <c r="K19" i="21"/>
  <c r="U85" i="18"/>
  <c r="AJ37" i="19"/>
  <c r="AK73" i="19"/>
  <c r="AJ42" i="20"/>
  <c r="AB37" i="17"/>
  <c r="Z19" i="21"/>
  <c r="H28" i="17"/>
  <c r="AI85" i="22"/>
  <c r="AI88" i="22" s="1"/>
  <c r="U54" i="18"/>
  <c r="AL54" i="17"/>
  <c r="AE63" i="17"/>
  <c r="H54" i="19"/>
  <c r="F18" i="21"/>
  <c r="C35" i="21"/>
  <c r="AL42" i="17"/>
  <c r="Q54" i="20"/>
  <c r="W19" i="21"/>
  <c r="R25" i="21"/>
  <c r="AK37" i="17"/>
  <c r="Z44" i="21"/>
  <c r="D38" i="21"/>
  <c r="H44" i="21"/>
  <c r="AL73" i="20"/>
  <c r="AD54" i="19"/>
  <c r="F22" i="21"/>
  <c r="AM42" i="20"/>
  <c r="Y54" i="19"/>
  <c r="Z85" i="18"/>
  <c r="R85" i="17"/>
  <c r="AJ42" i="17"/>
  <c r="AI63" i="20"/>
  <c r="X42" i="19"/>
  <c r="AI73" i="18"/>
  <c r="AB42" i="20"/>
  <c r="J32" i="21"/>
  <c r="F26" i="21"/>
  <c r="P37" i="19"/>
  <c r="Y85" i="19"/>
  <c r="D42" i="21"/>
  <c r="AE37" i="20"/>
  <c r="M85" i="22"/>
  <c r="M88" i="22" s="1"/>
  <c r="R54" i="18"/>
  <c r="D7" i="27"/>
  <c r="AD28" i="27"/>
  <c r="AF37" i="19"/>
  <c r="AN81" i="39"/>
  <c r="F6" i="21"/>
  <c r="X37" i="21"/>
  <c r="AJ54" i="18"/>
  <c r="AK28" i="18"/>
  <c r="L19" i="21"/>
  <c r="E73" i="19"/>
  <c r="D68" i="19"/>
  <c r="AM28" i="19"/>
  <c r="R85" i="18"/>
  <c r="AG85" i="19"/>
  <c r="E10" i="21"/>
  <c r="V42" i="17"/>
  <c r="M73" i="17"/>
  <c r="AH42" i="18"/>
  <c r="AN63" i="20"/>
  <c r="AF63" i="17"/>
  <c r="S42" i="20"/>
  <c r="AF37" i="18"/>
  <c r="E38" i="21"/>
  <c r="I44" i="21"/>
  <c r="T37" i="17"/>
  <c r="F35" i="21"/>
  <c r="G25" i="21"/>
  <c r="C20" i="21"/>
  <c r="W32" i="21"/>
  <c r="AA54" i="18"/>
  <c r="I37" i="21"/>
  <c r="E33" i="21"/>
  <c r="AK42" i="17"/>
  <c r="AH37" i="19"/>
  <c r="I85" i="19"/>
  <c r="T54" i="17"/>
  <c r="O73" i="18"/>
  <c r="D30" i="34"/>
  <c r="AL37" i="18"/>
  <c r="AA73" i="18"/>
  <c r="D19" i="18"/>
  <c r="R32" i="21"/>
  <c r="P28" i="20"/>
  <c r="P19" i="21"/>
  <c r="P73" i="19"/>
  <c r="AH54" i="33"/>
  <c r="D54" i="33" s="1"/>
  <c r="D48" i="33"/>
  <c r="Z37" i="19"/>
  <c r="E7" i="21"/>
  <c r="Y54" i="28"/>
  <c r="D48" i="28"/>
  <c r="AN73" i="20"/>
  <c r="P73" i="18"/>
  <c r="AB81" i="26"/>
  <c r="AN73" i="19"/>
  <c r="N32" i="21"/>
  <c r="AJ73" i="18"/>
  <c r="AB54" i="27"/>
  <c r="AJ63" i="19"/>
  <c r="S37" i="18"/>
  <c r="L28" i="17"/>
  <c r="AC63" i="20"/>
  <c r="Q85" i="20"/>
  <c r="AE37" i="18"/>
  <c r="AG42" i="20"/>
  <c r="AG54" i="18"/>
  <c r="X73" i="20"/>
  <c r="D24" i="18"/>
  <c r="P37" i="20"/>
  <c r="AE42" i="20"/>
  <c r="T42" i="20"/>
  <c r="T37" i="20"/>
  <c r="D70" i="18"/>
  <c r="M28" i="20"/>
  <c r="E40" i="21"/>
  <c r="I73" i="18"/>
  <c r="M63" i="19"/>
  <c r="I42" i="17"/>
  <c r="D25" i="17"/>
  <c r="AA85" i="18"/>
  <c r="AK63" i="17"/>
  <c r="AI37" i="18"/>
  <c r="AH54" i="19"/>
  <c r="H85" i="19"/>
  <c r="E54" i="17"/>
  <c r="D48" i="17"/>
  <c r="B47" i="40" s="1"/>
  <c r="AL37" i="17"/>
  <c r="D70" i="22"/>
  <c r="AG73" i="22"/>
  <c r="AG81" i="22" s="1"/>
  <c r="AA37" i="19"/>
  <c r="L42" i="18"/>
  <c r="X63" i="18"/>
  <c r="D71" i="17"/>
  <c r="E17" i="21"/>
  <c r="F42" i="19"/>
  <c r="D39" i="18"/>
  <c r="C41" i="40" s="1"/>
  <c r="E42" i="18"/>
  <c r="P25" i="21"/>
  <c r="AN73" i="22"/>
  <c r="AN81" i="22" s="1"/>
  <c r="AN88" i="22" s="1"/>
  <c r="AJ85" i="19"/>
  <c r="W28" i="19"/>
  <c r="L63" i="18"/>
  <c r="D13" i="20"/>
  <c r="M54" i="17"/>
  <c r="AB85" i="18"/>
  <c r="AG73" i="20"/>
  <c r="AM73" i="17"/>
  <c r="AG73" i="19"/>
  <c r="C9" i="21"/>
  <c r="G19" i="21"/>
  <c r="D83" i="35"/>
  <c r="D85" i="35" s="1"/>
  <c r="E85" i="35"/>
  <c r="C14" i="21"/>
  <c r="D20" i="19"/>
  <c r="D26" i="19"/>
  <c r="L85" i="22"/>
  <c r="L88" i="22" s="1"/>
  <c r="AF54" i="18"/>
  <c r="H37" i="18"/>
  <c r="AC54" i="19"/>
  <c r="AF85" i="17"/>
  <c r="D15" i="17"/>
  <c r="I63" i="18"/>
  <c r="AB42" i="18"/>
  <c r="AE63" i="19"/>
  <c r="D34" i="20"/>
  <c r="E36" i="40" s="1"/>
  <c r="F36" i="21"/>
  <c r="X37" i="19"/>
  <c r="X85" i="20"/>
  <c r="H28" i="19"/>
  <c r="AG73" i="18"/>
  <c r="D26" i="20"/>
  <c r="I37" i="17"/>
  <c r="D16" i="21"/>
  <c r="E15" i="21"/>
  <c r="I42" i="19"/>
  <c r="C11" i="21"/>
  <c r="J85" i="17"/>
  <c r="AL73" i="17"/>
  <c r="Y63" i="20"/>
  <c r="M54" i="20"/>
  <c r="Y63" i="19"/>
  <c r="D26" i="17"/>
  <c r="AB42" i="17"/>
  <c r="AE42" i="17"/>
  <c r="U73" i="20"/>
  <c r="AF37" i="20"/>
  <c r="AC42" i="18"/>
  <c r="H73" i="19"/>
  <c r="AD63" i="18"/>
  <c r="Q37" i="21"/>
  <c r="J54" i="17"/>
  <c r="AE54" i="20"/>
  <c r="D12" i="21"/>
  <c r="D10" i="21"/>
  <c r="M63" i="17"/>
  <c r="Z73" i="22"/>
  <c r="Z81" i="22" s="1"/>
  <c r="AD54" i="27"/>
  <c r="AH73" i="18"/>
  <c r="D83" i="36"/>
  <c r="D85" i="36" s="1"/>
  <c r="E85" i="36"/>
  <c r="W42" i="19"/>
  <c r="O85" i="17"/>
  <c r="D60" i="17"/>
  <c r="B51" i="40" s="1"/>
  <c r="E63" i="17"/>
  <c r="I19" i="21"/>
  <c r="E9" i="21"/>
  <c r="N42" i="19"/>
  <c r="Z37" i="28"/>
  <c r="G63" i="18"/>
  <c r="AB28" i="17"/>
  <c r="M85" i="23"/>
  <c r="M88" i="23" s="1"/>
  <c r="M54" i="18"/>
  <c r="D17" i="19"/>
  <c r="N28" i="18"/>
  <c r="AC37" i="17"/>
  <c r="D30" i="36"/>
  <c r="K85" i="18"/>
  <c r="D22" i="20"/>
  <c r="AB73" i="17"/>
  <c r="AH85" i="19"/>
  <c r="AG85" i="32"/>
  <c r="D83" i="32"/>
  <c r="D85" i="32" s="1"/>
  <c r="W28" i="20"/>
  <c r="Q44" i="21"/>
  <c r="H85" i="22"/>
  <c r="H88" i="22" s="1"/>
  <c r="D30" i="26"/>
  <c r="D81" i="26" s="1"/>
  <c r="Y81" i="26"/>
  <c r="Q42" i="17"/>
  <c r="AH85" i="34"/>
  <c r="Q54" i="18"/>
  <c r="R8" i="21"/>
  <c r="V25" i="21"/>
  <c r="AA37" i="20"/>
  <c r="D6" i="21"/>
  <c r="X63" i="20"/>
  <c r="C7" i="21"/>
  <c r="C31" i="21"/>
  <c r="AB85" i="17"/>
  <c r="AN28" i="20"/>
  <c r="AN28" i="17"/>
  <c r="V73" i="17"/>
  <c r="M37" i="19"/>
  <c r="AH28" i="19"/>
  <c r="F42" i="21"/>
  <c r="AA42" i="20"/>
  <c r="AB73" i="23"/>
  <c r="AB81" i="23" s="1"/>
  <c r="AF73" i="19"/>
  <c r="AB28" i="20"/>
  <c r="X54" i="19"/>
  <c r="AH42" i="19"/>
  <c r="V54" i="17"/>
  <c r="AD63" i="17"/>
  <c r="I42" i="20"/>
  <c r="L32" i="21"/>
  <c r="S37" i="17"/>
  <c r="L85" i="20"/>
  <c r="AJ85" i="36"/>
  <c r="AJ88" i="36" s="1"/>
  <c r="AN54" i="19"/>
  <c r="AC63" i="18"/>
  <c r="K54" i="20"/>
  <c r="AE37" i="17"/>
  <c r="AI73" i="19"/>
  <c r="F85" i="17"/>
  <c r="T73" i="17"/>
  <c r="K44" i="21"/>
  <c r="O19" i="21"/>
  <c r="Y54" i="17"/>
  <c r="T63" i="19"/>
  <c r="AG85" i="22"/>
  <c r="AG88" i="22" s="1"/>
  <c r="AK37" i="19"/>
  <c r="E73" i="23"/>
  <c r="D71" i="23"/>
  <c r="J73" i="20"/>
  <c r="D69" i="17"/>
  <c r="D20" i="20"/>
  <c r="AH73" i="23"/>
  <c r="AH81" i="23" s="1"/>
  <c r="AH88" i="23" s="1"/>
  <c r="D33" i="21"/>
  <c r="H37" i="21"/>
  <c r="N42" i="18"/>
  <c r="Z85" i="22"/>
  <c r="Z88" i="22" s="1"/>
  <c r="AC63" i="17"/>
  <c r="C30" i="21"/>
  <c r="R54" i="20"/>
  <c r="T28" i="17"/>
  <c r="E14" i="21"/>
  <c r="AB37" i="18"/>
  <c r="Z37" i="20"/>
  <c r="K28" i="17"/>
  <c r="F40" i="21"/>
  <c r="AH81" i="32"/>
  <c r="X54" i="18"/>
  <c r="D31" i="21"/>
  <c r="D17" i="17"/>
  <c r="K25" i="21"/>
  <c r="AB28" i="19"/>
  <c r="K42" i="19"/>
  <c r="AH85" i="18"/>
  <c r="AF28" i="17"/>
  <c r="AH54" i="20"/>
  <c r="J37" i="19"/>
  <c r="C22" i="21"/>
  <c r="D34" i="18"/>
  <c r="C36" i="40" s="1"/>
  <c r="X28" i="20"/>
  <c r="AD42" i="18"/>
  <c r="Q73" i="18"/>
  <c r="U37" i="17"/>
  <c r="G73" i="18"/>
  <c r="D48" i="34"/>
  <c r="AH54" i="34"/>
  <c r="D54" i="34" s="1"/>
  <c r="G54" i="17"/>
  <c r="AM54" i="17"/>
  <c r="K37" i="21"/>
  <c r="G85" i="20"/>
  <c r="AL63" i="20"/>
  <c r="Z63" i="20"/>
  <c r="D14" i="28"/>
  <c r="C36" i="21"/>
  <c r="R54" i="17"/>
  <c r="D24" i="20"/>
  <c r="C6" i="40"/>
  <c r="E28" i="18"/>
  <c r="D7" i="18"/>
  <c r="M85" i="19"/>
  <c r="D35" i="21"/>
  <c r="AD28" i="18"/>
  <c r="E22" i="21"/>
  <c r="AB42" i="19"/>
  <c r="E35" i="21"/>
  <c r="Z85" i="27"/>
  <c r="AM85" i="19"/>
  <c r="AD85" i="20"/>
  <c r="D16" i="19"/>
  <c r="AN28" i="19"/>
  <c r="L37" i="20"/>
  <c r="AD37" i="17"/>
  <c r="J63" i="19"/>
  <c r="AF73" i="17"/>
  <c r="AJ28" i="35"/>
  <c r="AJ81" i="35" s="1"/>
  <c r="AJ88" i="35" s="1"/>
  <c r="D12" i="35"/>
  <c r="AA37" i="17"/>
  <c r="E85" i="31"/>
  <c r="E88" i="31" s="1"/>
  <c r="D83" i="31"/>
  <c r="D85" i="31" s="1"/>
  <c r="D88" i="31" s="1"/>
  <c r="B59" i="40" s="1"/>
  <c r="X42" i="18"/>
  <c r="F85" i="18"/>
  <c r="C5" i="21"/>
  <c r="E18" i="21"/>
  <c r="AA42" i="18"/>
  <c r="D16" i="18"/>
  <c r="J85" i="23"/>
  <c r="J88" i="23" s="1"/>
  <c r="AH28" i="18"/>
  <c r="K85" i="20"/>
  <c r="J63" i="20"/>
  <c r="AE28" i="19"/>
  <c r="Q73" i="17"/>
  <c r="AL85" i="19"/>
  <c r="V63" i="18"/>
  <c r="AD54" i="18"/>
  <c r="M85" i="17"/>
  <c r="AJ63" i="18"/>
  <c r="P63" i="20"/>
  <c r="F37" i="19"/>
  <c r="U63" i="20"/>
  <c r="AG37" i="18"/>
  <c r="W54" i="17"/>
  <c r="V63" i="20"/>
  <c r="F28" i="21"/>
  <c r="AA28" i="20"/>
  <c r="E42" i="21"/>
  <c r="J28" i="17"/>
  <c r="D30" i="33"/>
  <c r="R42" i="19"/>
  <c r="T28" i="20"/>
  <c r="L63" i="19"/>
  <c r="AA42" i="17"/>
  <c r="R37" i="19"/>
  <c r="AN63" i="18"/>
  <c r="AN73" i="23"/>
  <c r="AN81" i="23" s="1"/>
  <c r="AN88" i="23" s="1"/>
  <c r="I54" i="19"/>
  <c r="G42" i="17"/>
  <c r="Z32" i="21"/>
  <c r="N63" i="19"/>
  <c r="J25" i="21"/>
  <c r="F20" i="21"/>
  <c r="D26" i="21"/>
  <c r="H32" i="21"/>
  <c r="Q28" i="17"/>
  <c r="I85" i="20"/>
  <c r="Z54" i="28"/>
  <c r="F24" i="21"/>
  <c r="Q28" i="18"/>
  <c r="W28" i="18"/>
  <c r="Q85" i="17"/>
  <c r="M19" i="21"/>
  <c r="X37" i="20"/>
  <c r="Z28" i="17"/>
  <c r="M63" i="20"/>
  <c r="J37" i="18"/>
  <c r="D25" i="20"/>
  <c r="G85" i="23"/>
  <c r="G88" i="23" s="1"/>
  <c r="AC37" i="19"/>
  <c r="D24" i="19"/>
  <c r="D15" i="19"/>
  <c r="E37" i="19"/>
  <c r="D33" i="19"/>
  <c r="D35" i="40" s="1"/>
  <c r="D37" i="40" s="1"/>
  <c r="T73" i="19"/>
  <c r="D15" i="27"/>
  <c r="AA85" i="17"/>
  <c r="P63" i="17"/>
  <c r="E28" i="19"/>
  <c r="D6" i="40"/>
  <c r="D7" i="19"/>
  <c r="AM54" i="20"/>
  <c r="X63" i="19"/>
  <c r="H85" i="18"/>
  <c r="S42" i="19"/>
  <c r="D11" i="21"/>
  <c r="K73" i="19"/>
  <c r="Z37" i="27"/>
  <c r="D37" i="27" s="1"/>
  <c r="O54" i="19"/>
  <c r="M54" i="19"/>
  <c r="V54" i="20"/>
  <c r="R37" i="21"/>
  <c r="O54" i="17"/>
  <c r="U42" i="19"/>
  <c r="AG28" i="18"/>
  <c r="AK85" i="19"/>
  <c r="V19" i="21"/>
  <c r="C41" i="21"/>
  <c r="AJ28" i="19"/>
  <c r="AD42" i="17"/>
  <c r="AM28" i="17"/>
  <c r="D18" i="17"/>
  <c r="AN63" i="17"/>
  <c r="AG63" i="19"/>
  <c r="D30" i="30"/>
  <c r="D81" i="30" s="1"/>
  <c r="E81" i="30"/>
  <c r="D14" i="18"/>
  <c r="V28" i="19"/>
  <c r="D16" i="20"/>
  <c r="Q54" i="17"/>
  <c r="AA63" i="19"/>
  <c r="AH63" i="19"/>
  <c r="AN37" i="20"/>
  <c r="D48" i="27"/>
  <c r="Y54" i="27"/>
  <c r="J63" i="17"/>
  <c r="D70" i="19"/>
  <c r="S63" i="19"/>
  <c r="AD28" i="19"/>
  <c r="AA28" i="19"/>
  <c r="L8" i="21"/>
  <c r="P32" i="21"/>
  <c r="T85" i="18"/>
  <c r="T63" i="18"/>
  <c r="W25" i="21"/>
  <c r="Z85" i="23"/>
  <c r="AI85" i="38"/>
  <c r="AI88" i="38" s="1"/>
  <c r="R63" i="19"/>
  <c r="J37" i="17"/>
  <c r="H54" i="18"/>
  <c r="X37" i="17"/>
  <c r="AI42" i="19"/>
  <c r="Y37" i="28"/>
  <c r="D33" i="28"/>
  <c r="D9" i="21"/>
  <c r="H19" i="21"/>
  <c r="N54" i="20"/>
  <c r="O85" i="23"/>
  <c r="O88" i="23" s="1"/>
  <c r="X19" i="21"/>
  <c r="K63" i="18"/>
  <c r="H37" i="20"/>
  <c r="H73" i="17"/>
  <c r="F5" i="21"/>
  <c r="F8" i="21" s="1"/>
  <c r="U28" i="20"/>
  <c r="E19" i="40" s="1"/>
  <c r="E3" i="21"/>
  <c r="I8" i="21"/>
  <c r="D17" i="18"/>
  <c r="AM73" i="20"/>
  <c r="E28" i="35"/>
  <c r="E81" i="35" s="1"/>
  <c r="E88" i="35" s="1"/>
  <c r="D7" i="35"/>
  <c r="G73" i="20"/>
  <c r="O37" i="18"/>
  <c r="U28" i="18"/>
  <c r="G63" i="20"/>
  <c r="D83" i="26"/>
  <c r="D85" i="26" s="1"/>
  <c r="Y85" i="26"/>
  <c r="Y88" i="26" s="1"/>
  <c r="AJ54" i="20"/>
  <c r="AE28" i="18"/>
  <c r="W73" i="17"/>
  <c r="D33" i="18"/>
  <c r="C35" i="40" s="1"/>
  <c r="C37" i="40" s="1"/>
  <c r="E37" i="18"/>
  <c r="K8" i="21"/>
  <c r="T8" i="21"/>
  <c r="V37" i="18"/>
  <c r="V81" i="18" s="1"/>
  <c r="V88" i="18" s="1"/>
  <c r="AE73" i="17"/>
  <c r="Y37" i="18"/>
  <c r="D68" i="23"/>
  <c r="Y73" i="23"/>
  <c r="Y81" i="23" s="1"/>
  <c r="Y88" i="23" s="1"/>
  <c r="Q85" i="19"/>
  <c r="K28" i="18"/>
  <c r="W42" i="18"/>
  <c r="AI42" i="20"/>
  <c r="Y28" i="19"/>
  <c r="O28" i="17"/>
  <c r="AE73" i="20"/>
  <c r="AM63" i="18"/>
  <c r="D15" i="20"/>
  <c r="C12" i="21"/>
  <c r="L28" i="19"/>
  <c r="AC42" i="20"/>
  <c r="AN37" i="17"/>
  <c r="G73" i="19"/>
  <c r="F73" i="18"/>
  <c r="AF42" i="17"/>
  <c r="AG54" i="19"/>
  <c r="AE37" i="19"/>
  <c r="D40" i="19"/>
  <c r="D42" i="40" s="1"/>
  <c r="D43" i="40" s="1"/>
  <c r="Z28" i="20"/>
  <c r="L85" i="23"/>
  <c r="L88" i="23" s="1"/>
  <c r="AB54" i="18"/>
  <c r="Y19" i="21"/>
  <c r="D71" i="18"/>
  <c r="Z85" i="20"/>
  <c r="V85" i="20"/>
  <c r="S85" i="23"/>
  <c r="S88" i="23" s="1"/>
  <c r="Y25" i="21"/>
  <c r="Y28" i="20"/>
  <c r="N63" i="17"/>
  <c r="G63" i="19"/>
  <c r="AD42" i="20"/>
  <c r="M25" i="21"/>
  <c r="Y28" i="18"/>
  <c r="AG37" i="20"/>
  <c r="S25" i="21"/>
  <c r="AN85" i="19"/>
  <c r="AA63" i="18"/>
  <c r="D40" i="17"/>
  <c r="B42" i="40" s="1"/>
  <c r="AD28" i="20"/>
  <c r="AD81" i="20" s="1"/>
  <c r="AD88" i="20" s="1"/>
  <c r="J73" i="17"/>
  <c r="AG63" i="18"/>
  <c r="C24" i="21"/>
  <c r="AB42" i="28"/>
  <c r="G37" i="17"/>
  <c r="U63" i="17"/>
  <c r="T85" i="20"/>
  <c r="X42" i="20"/>
  <c r="AK37" i="20"/>
  <c r="F43" i="21"/>
  <c r="G28" i="20"/>
  <c r="Z28" i="19"/>
  <c r="D40" i="21"/>
  <c r="AH54" i="17"/>
  <c r="C38" i="21"/>
  <c r="G44" i="21"/>
  <c r="AI85" i="18"/>
  <c r="X85" i="19"/>
  <c r="Z42" i="20"/>
  <c r="W54" i="19"/>
  <c r="I85" i="18"/>
  <c r="E63" i="19"/>
  <c r="D60" i="19"/>
  <c r="D51" i="40" s="1"/>
  <c r="AK54" i="19"/>
  <c r="O28" i="20"/>
  <c r="R37" i="17"/>
  <c r="Y37" i="21"/>
  <c r="E63" i="18"/>
  <c r="D60" i="18"/>
  <c r="C51" i="40" s="1"/>
  <c r="AB63" i="19"/>
  <c r="AD85" i="28"/>
  <c r="D13" i="18"/>
  <c r="G37" i="20"/>
  <c r="AG28" i="19"/>
  <c r="W42" i="20"/>
  <c r="AK54" i="17"/>
  <c r="AN37" i="19"/>
  <c r="AH63" i="20"/>
  <c r="D24" i="21"/>
  <c r="E28" i="17"/>
  <c r="D7" i="17"/>
  <c r="B6" i="40"/>
  <c r="D19" i="20"/>
  <c r="AL28" i="19"/>
  <c r="AB73" i="22"/>
  <c r="AB81" i="22" s="1"/>
  <c r="X28" i="17"/>
  <c r="Q73" i="19"/>
  <c r="L54" i="17"/>
  <c r="E73" i="22"/>
  <c r="D71" i="22"/>
  <c r="W73" i="19"/>
  <c r="S37" i="19"/>
  <c r="S81" i="19" s="1"/>
  <c r="AA28" i="17"/>
  <c r="O37" i="19"/>
  <c r="U63" i="18"/>
  <c r="AK42" i="18"/>
  <c r="AM42" i="17"/>
  <c r="Q42" i="19"/>
  <c r="AF54" i="17"/>
  <c r="D25" i="18"/>
  <c r="S28" i="18"/>
  <c r="AH42" i="20"/>
  <c r="V32" i="21"/>
  <c r="T73" i="20"/>
  <c r="AJ37" i="20"/>
  <c r="F54" i="18"/>
  <c r="R28" i="19"/>
  <c r="T42" i="18"/>
  <c r="O28" i="18"/>
  <c r="T63" i="20"/>
  <c r="J73" i="18"/>
  <c r="I73" i="20"/>
  <c r="AE73" i="19"/>
  <c r="O37" i="20"/>
  <c r="Z37" i="17"/>
  <c r="AF54" i="19"/>
  <c r="AF81" i="19" s="1"/>
  <c r="D23" i="19"/>
  <c r="Q85" i="23"/>
  <c r="Q88" i="23" s="1"/>
  <c r="AM37" i="19"/>
  <c r="D18" i="21"/>
  <c r="Q85" i="22"/>
  <c r="Q88" i="22" s="1"/>
  <c r="H85" i="17"/>
  <c r="N85" i="20"/>
  <c r="D8" i="18"/>
  <c r="C8" i="40"/>
  <c r="C12" i="40" s="1"/>
  <c r="P54" i="17"/>
  <c r="AK28" i="17"/>
  <c r="D16" i="28"/>
  <c r="AD42" i="19"/>
  <c r="AB54" i="17"/>
  <c r="L28" i="20"/>
  <c r="V37" i="21"/>
  <c r="W37" i="21"/>
  <c r="F73" i="17"/>
  <c r="E85" i="19"/>
  <c r="D83" i="19"/>
  <c r="J44" i="21"/>
  <c r="F38" i="21"/>
  <c r="C4" i="21"/>
  <c r="C24" i="40"/>
  <c r="P37" i="21"/>
  <c r="L63" i="17"/>
  <c r="D13" i="28"/>
  <c r="Y28" i="28"/>
  <c r="Y81" i="28" s="1"/>
  <c r="Q37" i="19"/>
  <c r="C10" i="21"/>
  <c r="AD73" i="18"/>
  <c r="K63" i="20"/>
  <c r="K81" i="20" s="1"/>
  <c r="K88" i="20" s="1"/>
  <c r="G42" i="18"/>
  <c r="AL28" i="18"/>
  <c r="V37" i="20"/>
  <c r="E42" i="17"/>
  <c r="D39" i="17"/>
  <c r="B41" i="40" s="1"/>
  <c r="I28" i="19"/>
  <c r="AN42" i="18"/>
  <c r="AK54" i="18"/>
  <c r="S19" i="21"/>
  <c r="H63" i="20"/>
  <c r="T44" i="21"/>
  <c r="D12" i="28"/>
  <c r="AB28" i="28"/>
  <c r="O42" i="19"/>
  <c r="AI37" i="19"/>
  <c r="AN42" i="19"/>
  <c r="L54" i="19"/>
  <c r="G37" i="19"/>
  <c r="W37" i="18"/>
  <c r="E73" i="18"/>
  <c r="D68" i="18"/>
  <c r="D9" i="19"/>
  <c r="D10" i="40"/>
  <c r="G54" i="19"/>
  <c r="E81" i="39"/>
  <c r="E88" i="39" s="1"/>
  <c r="D30" i="39"/>
  <c r="D81" i="39" s="1"/>
  <c r="AL54" i="19"/>
  <c r="T32" i="21"/>
  <c r="AF73" i="20"/>
  <c r="H85" i="23"/>
  <c r="H88" i="23" s="1"/>
  <c r="AL85" i="17"/>
  <c r="V54" i="19"/>
  <c r="F28" i="18"/>
  <c r="AF28" i="19"/>
  <c r="AF42" i="18"/>
  <c r="AC28" i="18"/>
  <c r="J28" i="19"/>
  <c r="X8" i="21"/>
  <c r="N37" i="19"/>
  <c r="AF85" i="19"/>
  <c r="Y42" i="19"/>
  <c r="L54" i="20"/>
  <c r="Q32" i="21"/>
  <c r="W85" i="19"/>
  <c r="AN37" i="18"/>
  <c r="S85" i="19"/>
  <c r="AJ54" i="17"/>
  <c r="G28" i="17"/>
  <c r="AN54" i="18"/>
  <c r="V28" i="17"/>
  <c r="AI28" i="19"/>
  <c r="V63" i="19"/>
  <c r="W73" i="20"/>
  <c r="AL73" i="19"/>
  <c r="N28" i="20"/>
  <c r="AH63" i="17"/>
  <c r="AC37" i="18"/>
  <c r="F54" i="17"/>
  <c r="C17" i="21"/>
  <c r="AK42" i="20"/>
  <c r="AK81" i="20" s="1"/>
  <c r="AK88" i="20" s="1"/>
  <c r="D22" i="19"/>
  <c r="D41" i="21"/>
  <c r="P85" i="17"/>
  <c r="E24" i="21"/>
  <c r="G37" i="18"/>
  <c r="Z54" i="18"/>
  <c r="F28" i="20"/>
  <c r="D22" i="17"/>
  <c r="AK63" i="20"/>
  <c r="AI54" i="18"/>
  <c r="D71" i="20"/>
  <c r="AN54" i="20"/>
  <c r="D54" i="20" s="1"/>
  <c r="AM85" i="23"/>
  <c r="AM88" i="23" s="1"/>
  <c r="AC54" i="17"/>
  <c r="Y37" i="19"/>
  <c r="R28" i="18"/>
  <c r="R81" i="18" s="1"/>
  <c r="R42" i="20"/>
  <c r="U44" i="21"/>
  <c r="U37" i="18"/>
  <c r="T63" i="17"/>
  <c r="R85" i="22"/>
  <c r="R88" i="22" s="1"/>
  <c r="I63" i="17"/>
  <c r="S44" i="21"/>
  <c r="C28" i="21"/>
  <c r="R73" i="18"/>
  <c r="D14" i="21"/>
  <c r="AM63" i="20"/>
  <c r="AI73" i="17"/>
  <c r="V42" i="20"/>
  <c r="N42" i="17"/>
  <c r="AC73" i="19"/>
  <c r="AJ85" i="23"/>
  <c r="AJ88" i="23" s="1"/>
  <c r="W63" i="19"/>
  <c r="AM63" i="19"/>
  <c r="Y42" i="17"/>
  <c r="D39" i="21"/>
  <c r="L73" i="19"/>
  <c r="S28" i="20"/>
  <c r="AH73" i="22"/>
  <c r="AH81" i="22" s="1"/>
  <c r="AH88" i="22" s="1"/>
  <c r="G37" i="21"/>
  <c r="C33" i="21"/>
  <c r="R19" i="21"/>
  <c r="AB37" i="19"/>
  <c r="AD54" i="28"/>
  <c r="D54" i="28" s="1"/>
  <c r="S28" i="17"/>
  <c r="N73" i="20"/>
  <c r="Y32" i="21"/>
  <c r="D40" i="20"/>
  <c r="E42" i="40" s="1"/>
  <c r="E43" i="40" s="1"/>
  <c r="H8" i="21"/>
  <c r="D3" i="21"/>
  <c r="AB54" i="19"/>
  <c r="R28" i="17"/>
  <c r="R81" i="17" s="1"/>
  <c r="R88" i="17" s="1"/>
  <c r="U28" i="19"/>
  <c r="D20" i="18"/>
  <c r="K54" i="18"/>
  <c r="J85" i="22"/>
  <c r="J88" i="22" s="1"/>
  <c r="H63" i="19"/>
  <c r="AN63" i="19"/>
  <c r="S63" i="20"/>
  <c r="AD73" i="17"/>
  <c r="I28" i="17"/>
  <c r="O42" i="20"/>
  <c r="M8" i="21"/>
  <c r="V44" i="21"/>
  <c r="R85" i="19"/>
  <c r="AI28" i="20"/>
  <c r="AC37" i="20"/>
  <c r="AE28" i="17"/>
  <c r="O8" i="21"/>
  <c r="AJ28" i="17"/>
  <c r="AF63" i="20"/>
  <c r="C39" i="21"/>
  <c r="M28" i="19"/>
  <c r="J85" i="18"/>
  <c r="E24" i="40"/>
  <c r="W73" i="18"/>
  <c r="E4" i="21"/>
  <c r="N37" i="18"/>
  <c r="Y42" i="20"/>
  <c r="E41" i="21"/>
  <c r="E44" i="21" s="1"/>
  <c r="X25" i="21"/>
  <c r="F63" i="20"/>
  <c r="AJ42" i="19"/>
  <c r="N85" i="17"/>
  <c r="E6" i="21"/>
  <c r="D14" i="19"/>
  <c r="AB63" i="18"/>
  <c r="U37" i="21"/>
  <c r="M42" i="18"/>
  <c r="AK63" i="18"/>
  <c r="AG37" i="17"/>
  <c r="T42" i="19"/>
  <c r="AK73" i="20"/>
  <c r="AG28" i="20"/>
  <c r="AJ37" i="17"/>
  <c r="D21" i="18"/>
  <c r="S32" i="21"/>
  <c r="V85" i="23"/>
  <c r="V88" i="23" s="1"/>
  <c r="D83" i="38"/>
  <c r="D85" i="38" s="1"/>
  <c r="D88" i="38" s="1"/>
  <c r="D59" i="40" s="1"/>
  <c r="E85" i="38"/>
  <c r="E88" i="38" s="1"/>
  <c r="D13" i="27"/>
  <c r="Y28" i="27"/>
  <c r="L44" i="21"/>
  <c r="V85" i="22"/>
  <c r="V88" i="22" s="1"/>
  <c r="F85" i="23"/>
  <c r="F88" i="23" s="1"/>
  <c r="AD73" i="19"/>
  <c r="U85" i="20"/>
  <c r="D30" i="18"/>
  <c r="C30" i="40" s="1"/>
  <c r="AL54" i="18"/>
  <c r="D18" i="19"/>
  <c r="E85" i="30"/>
  <c r="E88" i="30" s="1"/>
  <c r="D83" i="30"/>
  <c r="D85" i="30" s="1"/>
  <c r="D88" i="30" s="1"/>
  <c r="C57" i="40" s="1"/>
  <c r="Z28" i="27"/>
  <c r="S8" i="21"/>
  <c r="R85" i="23"/>
  <c r="R88" i="23" s="1"/>
  <c r="Z81" i="26"/>
  <c r="Z88" i="26" s="1"/>
  <c r="W85" i="20"/>
  <c r="I28" i="18"/>
  <c r="D22" i="21"/>
  <c r="AC28" i="19"/>
  <c r="L37" i="17"/>
  <c r="AD73" i="22"/>
  <c r="AD81" i="22" s="1"/>
  <c r="AD88" i="22" s="1"/>
  <c r="AH85" i="17"/>
  <c r="D14" i="20"/>
  <c r="AC85" i="20"/>
  <c r="AL42" i="19"/>
  <c r="O44" i="21"/>
  <c r="AD54" i="17"/>
  <c r="Z37" i="21"/>
  <c r="AD85" i="17"/>
  <c r="X32" i="21"/>
  <c r="AM73" i="19"/>
  <c r="AI63" i="17"/>
  <c r="AI63" i="19"/>
  <c r="F10" i="21"/>
  <c r="Z8" i="21"/>
  <c r="D26" i="18"/>
  <c r="AK85" i="18"/>
  <c r="N63" i="18"/>
  <c r="AG73" i="23"/>
  <c r="AG81" i="23" s="1"/>
  <c r="AG88" i="23" s="1"/>
  <c r="D70" i="23"/>
  <c r="N44" i="21"/>
  <c r="F63" i="18"/>
  <c r="D83" i="18"/>
  <c r="E85" i="18"/>
  <c r="AG42" i="19"/>
  <c r="D23" i="20"/>
  <c r="M85" i="20"/>
  <c r="E11" i="21"/>
  <c r="AC85" i="19"/>
  <c r="AD37" i="18"/>
  <c r="L63" i="20"/>
  <c r="M37" i="21"/>
  <c r="O73" i="20"/>
  <c r="AJ73" i="17"/>
  <c r="D17" i="20"/>
  <c r="P85" i="20"/>
  <c r="P44" i="21"/>
  <c r="M44" i="21"/>
  <c r="D36" i="21"/>
  <c r="AG85" i="23"/>
  <c r="AB85" i="23"/>
  <c r="D13" i="17"/>
  <c r="N73" i="19"/>
  <c r="U85" i="19"/>
  <c r="J63" i="18"/>
  <c r="H25" i="21"/>
  <c r="D20" i="21"/>
  <c r="I37" i="18"/>
  <c r="AF37" i="17"/>
  <c r="N85" i="18"/>
  <c r="D30" i="35"/>
  <c r="AK63" i="19"/>
  <c r="AA85" i="19"/>
  <c r="X73" i="19"/>
  <c r="AI81" i="39"/>
  <c r="T42" i="17"/>
  <c r="D30" i="32"/>
  <c r="D81" i="32" s="1"/>
  <c r="AG81" i="32"/>
  <c r="AG88" i="32" s="1"/>
  <c r="AM85" i="18"/>
  <c r="H42" i="17"/>
  <c r="S73" i="20"/>
  <c r="I73" i="19"/>
  <c r="P42" i="20"/>
  <c r="U73" i="18"/>
  <c r="J73" i="19"/>
  <c r="AH37" i="17"/>
  <c r="L28" i="18"/>
  <c r="C18" i="40" s="1"/>
  <c r="Z73" i="23"/>
  <c r="Z81" i="23" s="1"/>
  <c r="Z88" i="23" s="1"/>
  <c r="D19" i="17"/>
  <c r="N42" i="20"/>
  <c r="S73" i="18"/>
  <c r="S81" i="18" s="1"/>
  <c r="S88" i="18" s="1"/>
  <c r="F63" i="17"/>
  <c r="K54" i="17"/>
  <c r="E54" i="18"/>
  <c r="D48" i="18"/>
  <c r="C47" i="40" s="1"/>
  <c r="F47" i="40" s="1"/>
  <c r="AD85" i="26"/>
  <c r="AD88" i="26" s="1"/>
  <c r="Y54" i="18"/>
  <c r="U37" i="19"/>
  <c r="W37" i="17"/>
  <c r="J85" i="20"/>
  <c r="E36" i="21"/>
  <c r="W54" i="18"/>
  <c r="AB88" i="23"/>
  <c r="O81" i="17"/>
  <c r="O88" i="17" s="1"/>
  <c r="D88" i="39"/>
  <c r="E59" i="40" s="1"/>
  <c r="AG88" i="33"/>
  <c r="D37" i="28"/>
  <c r="B19" i="40"/>
  <c r="AW3" i="1"/>
  <c r="EQ218" i="1"/>
  <c r="T218" i="1" s="1"/>
  <c r="EQ100" i="1"/>
  <c r="T100" i="1" s="1"/>
  <c r="EQ398" i="1"/>
  <c r="T398" i="1" s="1"/>
  <c r="EQ544" i="1"/>
  <c r="T544" i="1" s="1"/>
  <c r="EQ497" i="1"/>
  <c r="T497" i="1" s="1"/>
  <c r="EQ109" i="1"/>
  <c r="T109" i="1" s="1"/>
  <c r="EQ458" i="1"/>
  <c r="T458" i="1" s="1"/>
  <c r="EQ416" i="1"/>
  <c r="T416" i="1" s="1"/>
  <c r="EQ473" i="1"/>
  <c r="T473" i="1" s="1"/>
  <c r="EQ307" i="1"/>
  <c r="T307" i="1" s="1"/>
  <c r="EQ227" i="1"/>
  <c r="T227" i="1" s="1"/>
  <c r="EQ457" i="1"/>
  <c r="T457" i="1" s="1"/>
  <c r="EQ149" i="1"/>
  <c r="T149" i="1" s="1"/>
  <c r="EQ107" i="1"/>
  <c r="T107" i="1" s="1"/>
  <c r="EQ160" i="1"/>
  <c r="T160" i="1" s="1"/>
  <c r="EQ293" i="1"/>
  <c r="T293" i="1" s="1"/>
  <c r="EQ618" i="1"/>
  <c r="T618" i="1" s="1"/>
  <c r="EQ620" i="1"/>
  <c r="T620" i="1" s="1"/>
  <c r="EQ345" i="1"/>
  <c r="T345" i="1" s="1"/>
  <c r="E30" i="23"/>
  <c r="E30" i="17"/>
  <c r="E30" i="22"/>
  <c r="S88" i="19" l="1"/>
  <c r="D8" i="21"/>
  <c r="AH81" i="19"/>
  <c r="AH88" i="19" s="1"/>
  <c r="C19" i="40"/>
  <c r="B22" i="40"/>
  <c r="F6" i="40"/>
  <c r="AA81" i="17"/>
  <c r="AA88" i="17" s="1"/>
  <c r="I81" i="18"/>
  <c r="I88" i="18" s="1"/>
  <c r="P45" i="21"/>
  <c r="AJ81" i="20"/>
  <c r="AJ88" i="20" s="1"/>
  <c r="F81" i="17"/>
  <c r="F88" i="17" s="1"/>
  <c r="N45" i="21"/>
  <c r="E37" i="21"/>
  <c r="AN88" i="39"/>
  <c r="M81" i="18"/>
  <c r="M88" i="18" s="1"/>
  <c r="AB88" i="26"/>
  <c r="T81" i="18"/>
  <c r="T88" i="18" s="1"/>
  <c r="J81" i="20"/>
  <c r="J88" i="20" s="1"/>
  <c r="D28" i="34"/>
  <c r="Z81" i="27"/>
  <c r="Y81" i="18"/>
  <c r="Y88" i="18" s="1"/>
  <c r="J81" i="19"/>
  <c r="J88" i="19" s="1"/>
  <c r="D28" i="35"/>
  <c r="AB81" i="28"/>
  <c r="AB88" i="28" s="1"/>
  <c r="AF88" i="19"/>
  <c r="D88" i="32"/>
  <c r="C58" i="40" s="1"/>
  <c r="AB81" i="17"/>
  <c r="AB88" i="17" s="1"/>
  <c r="AI81" i="18"/>
  <c r="AI88" i="18" s="1"/>
  <c r="O81" i="19"/>
  <c r="O88" i="19" s="1"/>
  <c r="D81" i="33"/>
  <c r="D88" i="33" s="1"/>
  <c r="D58" i="40" s="1"/>
  <c r="D32" i="21"/>
  <c r="E12" i="40"/>
  <c r="AB81" i="20"/>
  <c r="F8" i="40"/>
  <c r="AE81" i="18"/>
  <c r="AE88" i="18" s="1"/>
  <c r="AB88" i="22"/>
  <c r="D28" i="27"/>
  <c r="S45" i="21"/>
  <c r="E20" i="40"/>
  <c r="H81" i="20"/>
  <c r="H88" i="20" s="1"/>
  <c r="X81" i="20"/>
  <c r="X88" i="20" s="1"/>
  <c r="E22" i="40"/>
  <c r="R45" i="21"/>
  <c r="T81" i="20"/>
  <c r="X45" i="21"/>
  <c r="AB81" i="18"/>
  <c r="AB88" i="18" s="1"/>
  <c r="AF81" i="20"/>
  <c r="AF88" i="20" s="1"/>
  <c r="Y81" i="17"/>
  <c r="Y88" i="17" s="1"/>
  <c r="Y81" i="19"/>
  <c r="Y88" i="19" s="1"/>
  <c r="Q45" i="21"/>
  <c r="AF81" i="18"/>
  <c r="AF88" i="18" s="1"/>
  <c r="D12" i="40"/>
  <c r="Z81" i="17"/>
  <c r="Z88" i="17" s="1"/>
  <c r="R81" i="19"/>
  <c r="R88" i="19" s="1"/>
  <c r="F51" i="40"/>
  <c r="AE81" i="20"/>
  <c r="AE88" i="20" s="1"/>
  <c r="F81" i="19"/>
  <c r="F88" i="19" s="1"/>
  <c r="P81" i="18"/>
  <c r="P88" i="18" s="1"/>
  <c r="P81" i="19"/>
  <c r="P88" i="19" s="1"/>
  <c r="B12" i="40"/>
  <c r="D63" i="18"/>
  <c r="N81" i="18"/>
  <c r="F19" i="21"/>
  <c r="AC81" i="20"/>
  <c r="AC88" i="20" s="1"/>
  <c r="AA81" i="20"/>
  <c r="AA88" i="20" s="1"/>
  <c r="D17" i="40"/>
  <c r="L81" i="17"/>
  <c r="L88" i="17" s="1"/>
  <c r="T81" i="17"/>
  <c r="T88" i="17" s="1"/>
  <c r="L45" i="21"/>
  <c r="D44" i="21"/>
  <c r="U45" i="21"/>
  <c r="AD81" i="17"/>
  <c r="AD88" i="17" s="1"/>
  <c r="E81" i="20"/>
  <c r="E88" i="20" s="1"/>
  <c r="B21" i="40"/>
  <c r="AG81" i="19"/>
  <c r="AG88" i="19" s="1"/>
  <c r="Z81" i="28"/>
  <c r="Z88" i="28" s="1"/>
  <c r="AJ81" i="18"/>
  <c r="AJ88" i="18" s="1"/>
  <c r="AK81" i="18"/>
  <c r="AK88" i="18" s="1"/>
  <c r="N81" i="17"/>
  <c r="N88" i="17" s="1"/>
  <c r="I81" i="17"/>
  <c r="I88" i="17" s="1"/>
  <c r="S81" i="17"/>
  <c r="S88" i="17" s="1"/>
  <c r="F41" i="40"/>
  <c r="AM81" i="17"/>
  <c r="AC81" i="18"/>
  <c r="AC88" i="18" s="1"/>
  <c r="D28" i="36"/>
  <c r="D81" i="36" s="1"/>
  <c r="D88" i="36" s="1"/>
  <c r="E57" i="40" s="1"/>
  <c r="F35" i="40"/>
  <c r="U81" i="17"/>
  <c r="U88" i="17" s="1"/>
  <c r="X81" i="18"/>
  <c r="X88" i="18" s="1"/>
  <c r="C32" i="21"/>
  <c r="G81" i="17"/>
  <c r="G88" i="17" s="1"/>
  <c r="Z81" i="18"/>
  <c r="Z88" i="18" s="1"/>
  <c r="M81" i="20"/>
  <c r="M88" i="20" s="1"/>
  <c r="D28" i="28"/>
  <c r="E81" i="18"/>
  <c r="E88" i="18" s="1"/>
  <c r="AH81" i="17"/>
  <c r="AH88" i="17" s="1"/>
  <c r="D73" i="19"/>
  <c r="AN81" i="20"/>
  <c r="AN88" i="20" s="1"/>
  <c r="L81" i="18"/>
  <c r="L88" i="18" s="1"/>
  <c r="E81" i="36"/>
  <c r="E88" i="36" s="1"/>
  <c r="R88" i="18"/>
  <c r="B37" i="40"/>
  <c r="F10" i="40"/>
  <c r="AI88" i="39"/>
  <c r="AG88" i="34"/>
  <c r="K81" i="17"/>
  <c r="K88" i="17" s="1"/>
  <c r="E21" i="40"/>
  <c r="AH81" i="20"/>
  <c r="AH88" i="20" s="1"/>
  <c r="R81" i="20"/>
  <c r="R88" i="20" s="1"/>
  <c r="G81" i="20"/>
  <c r="G88" i="20" s="1"/>
  <c r="M45" i="21"/>
  <c r="D25" i="21"/>
  <c r="AC81" i="19"/>
  <c r="AC88" i="19" s="1"/>
  <c r="AK81" i="17"/>
  <c r="AK88" i="17" s="1"/>
  <c r="Z81" i="20"/>
  <c r="Z88" i="20" s="1"/>
  <c r="F25" i="21"/>
  <c r="AD81" i="27"/>
  <c r="AD88" i="27" s="1"/>
  <c r="V81" i="20"/>
  <c r="V88" i="20" s="1"/>
  <c r="V45" i="21"/>
  <c r="U81" i="18"/>
  <c r="U88" i="18" s="1"/>
  <c r="Q81" i="19"/>
  <c r="Q88" i="19" s="1"/>
  <c r="N81" i="19"/>
  <c r="N88" i="19" s="1"/>
  <c r="L81" i="20"/>
  <c r="L88" i="20" s="1"/>
  <c r="AM81" i="19"/>
  <c r="AM88" i="19" s="1"/>
  <c r="W81" i="20"/>
  <c r="W88" i="20" s="1"/>
  <c r="C44" i="21"/>
  <c r="F42" i="40"/>
  <c r="X81" i="17"/>
  <c r="X88" i="17" s="1"/>
  <c r="AA81" i="19"/>
  <c r="AA88" i="19" s="1"/>
  <c r="AG81" i="18"/>
  <c r="AG88" i="18" s="1"/>
  <c r="AJ81" i="17"/>
  <c r="AJ88" i="17" s="1"/>
  <c r="F81" i="18"/>
  <c r="F88" i="18" s="1"/>
  <c r="AB81" i="19"/>
  <c r="AB88" i="19" s="1"/>
  <c r="AF81" i="17"/>
  <c r="AF88" i="17" s="1"/>
  <c r="AG81" i="20"/>
  <c r="AG88" i="20" s="1"/>
  <c r="Y45" i="21"/>
  <c r="L81" i="19"/>
  <c r="L88" i="19" s="1"/>
  <c r="T45" i="21"/>
  <c r="W81" i="17"/>
  <c r="W88" i="17" s="1"/>
  <c r="D19" i="21"/>
  <c r="T81" i="19"/>
  <c r="T88" i="19" s="1"/>
  <c r="B18" i="40"/>
  <c r="D37" i="19"/>
  <c r="AN81" i="19"/>
  <c r="AN88" i="19" s="1"/>
  <c r="C37" i="21"/>
  <c r="Q81" i="18"/>
  <c r="Q88" i="18" s="1"/>
  <c r="C25" i="21"/>
  <c r="F44" i="21"/>
  <c r="AC81" i="17"/>
  <c r="AC88" i="17" s="1"/>
  <c r="D37" i="21"/>
  <c r="D45" i="21" s="1"/>
  <c r="D57" i="21" s="1"/>
  <c r="AE81" i="17"/>
  <c r="AE88" i="17" s="1"/>
  <c r="I81" i="20"/>
  <c r="I88" i="20" s="1"/>
  <c r="I45" i="21"/>
  <c r="H81" i="19"/>
  <c r="H88" i="19" s="1"/>
  <c r="P81" i="20"/>
  <c r="P88" i="20" s="1"/>
  <c r="O81" i="18"/>
  <c r="O88" i="18" s="1"/>
  <c r="J45" i="21"/>
  <c r="AI81" i="20"/>
  <c r="AI88" i="20" s="1"/>
  <c r="AL81" i="20"/>
  <c r="AL88" i="20" s="1"/>
  <c r="AK81" i="19"/>
  <c r="AK88" i="19" s="1"/>
  <c r="Z81" i="19"/>
  <c r="Z88" i="19" s="1"/>
  <c r="P81" i="17"/>
  <c r="P88" i="17" s="1"/>
  <c r="Q81" i="17"/>
  <c r="Q88" i="17" s="1"/>
  <c r="F32" i="21"/>
  <c r="E25" i="21"/>
  <c r="AI81" i="17"/>
  <c r="AI88" i="17" s="1"/>
  <c r="AL81" i="18"/>
  <c r="AL88" i="18" s="1"/>
  <c r="D42" i="28"/>
  <c r="B20" i="40"/>
  <c r="O81" i="20"/>
  <c r="O88" i="20" s="1"/>
  <c r="AH81" i="18"/>
  <c r="AH88" i="18" s="1"/>
  <c r="Q81" i="20"/>
  <c r="Q88" i="20" s="1"/>
  <c r="D63" i="20"/>
  <c r="V81" i="19"/>
  <c r="V88" i="19" s="1"/>
  <c r="O45" i="21"/>
  <c r="F37" i="21"/>
  <c r="H81" i="18"/>
  <c r="H88" i="18" s="1"/>
  <c r="K45" i="21"/>
  <c r="D37" i="20"/>
  <c r="Z45" i="21"/>
  <c r="D54" i="18"/>
  <c r="D22" i="40"/>
  <c r="AI81" i="19"/>
  <c r="AI88" i="19" s="1"/>
  <c r="D73" i="20"/>
  <c r="D28" i="19"/>
  <c r="D29" i="40" s="1"/>
  <c r="D31" i="40" s="1"/>
  <c r="E81" i="19"/>
  <c r="E88" i="19" s="1"/>
  <c r="J81" i="18"/>
  <c r="J88" i="18" s="1"/>
  <c r="D21" i="40"/>
  <c r="AE81" i="19"/>
  <c r="AE88" i="19" s="1"/>
  <c r="AD81" i="18"/>
  <c r="AD88" i="18" s="1"/>
  <c r="X81" i="19"/>
  <c r="X88" i="19" s="1"/>
  <c r="D42" i="19"/>
  <c r="E37" i="40"/>
  <c r="F36" i="40"/>
  <c r="F37" i="40" s="1"/>
  <c r="C19" i="21"/>
  <c r="D42" i="18"/>
  <c r="D54" i="17"/>
  <c r="S81" i="20"/>
  <c r="S88" i="20" s="1"/>
  <c r="D28" i="17"/>
  <c r="B29" i="40" s="1"/>
  <c r="H81" i="17"/>
  <c r="H88" i="17" s="1"/>
  <c r="B17" i="40"/>
  <c r="U81" i="20"/>
  <c r="U88" i="20" s="1"/>
  <c r="W45" i="21"/>
  <c r="K81" i="18"/>
  <c r="K88" i="18" s="1"/>
  <c r="C20" i="40"/>
  <c r="AA81" i="18"/>
  <c r="AA88" i="18" s="1"/>
  <c r="AN81" i="17"/>
  <c r="AN88" i="17" s="1"/>
  <c r="D28" i="20"/>
  <c r="E29" i="40" s="1"/>
  <c r="E31" i="40" s="1"/>
  <c r="AL81" i="17"/>
  <c r="AL88" i="17" s="1"/>
  <c r="AG81" i="17"/>
  <c r="AG88" i="17" s="1"/>
  <c r="AL81" i="19"/>
  <c r="AL88" i="19" s="1"/>
  <c r="D54" i="19"/>
  <c r="D73" i="17"/>
  <c r="M81" i="17"/>
  <c r="M88" i="17" s="1"/>
  <c r="V81" i="17"/>
  <c r="V88" i="17" s="1"/>
  <c r="AM81" i="20"/>
  <c r="AM88" i="20" s="1"/>
  <c r="G81" i="18"/>
  <c r="G88" i="18" s="1"/>
  <c r="C17" i="40"/>
  <c r="D42" i="20"/>
  <c r="N88" i="18"/>
  <c r="F81" i="20"/>
  <c r="F88" i="20" s="1"/>
  <c r="E17" i="40"/>
  <c r="AD81" i="19"/>
  <c r="AD88" i="19" s="1"/>
  <c r="D20" i="40"/>
  <c r="D54" i="27"/>
  <c r="D81" i="27" s="1"/>
  <c r="D88" i="27" s="1"/>
  <c r="Y81" i="27"/>
  <c r="Y88" i="27" s="1"/>
  <c r="AJ81" i="19"/>
  <c r="AJ88" i="19" s="1"/>
  <c r="D28" i="18"/>
  <c r="C29" i="40" s="1"/>
  <c r="C31" i="40" s="1"/>
  <c r="D19" i="40"/>
  <c r="F19" i="40" s="1"/>
  <c r="W81" i="19"/>
  <c r="W88" i="19" s="1"/>
  <c r="E18" i="40"/>
  <c r="Y81" i="20"/>
  <c r="Y88" i="20" s="1"/>
  <c r="E19" i="21"/>
  <c r="D37" i="17"/>
  <c r="D73" i="23"/>
  <c r="D73" i="22"/>
  <c r="I81" i="19"/>
  <c r="I88" i="19" s="1"/>
  <c r="T88" i="20"/>
  <c r="AD81" i="28"/>
  <c r="AD88" i="28" s="1"/>
  <c r="N81" i="20"/>
  <c r="N88" i="20" s="1"/>
  <c r="W81" i="18"/>
  <c r="W88" i="18" s="1"/>
  <c r="G81" i="19"/>
  <c r="G88" i="19" s="1"/>
  <c r="D63" i="19"/>
  <c r="D73" i="18"/>
  <c r="Z88" i="27"/>
  <c r="J81" i="17"/>
  <c r="J88" i="17" s="1"/>
  <c r="AH81" i="34"/>
  <c r="AH88" i="34" s="1"/>
  <c r="D63" i="17"/>
  <c r="D42" i="17"/>
  <c r="E8" i="21"/>
  <c r="M81" i="19"/>
  <c r="M88" i="19" s="1"/>
  <c r="U81" i="19"/>
  <c r="U88" i="19" s="1"/>
  <c r="H45" i="21"/>
  <c r="D37" i="18"/>
  <c r="AN81" i="18"/>
  <c r="AN88" i="18" s="1"/>
  <c r="D18" i="40"/>
  <c r="AM88" i="17"/>
  <c r="F59" i="40"/>
  <c r="AB88" i="20"/>
  <c r="Y88" i="28"/>
  <c r="AM81" i="18"/>
  <c r="AM88" i="18" s="1"/>
  <c r="AH88" i="32"/>
  <c r="D81" i="34"/>
  <c r="D88" i="34" s="1"/>
  <c r="E58" i="40" s="1"/>
  <c r="F58" i="40" s="1"/>
  <c r="C21" i="40"/>
  <c r="C43" i="40"/>
  <c r="D88" i="26"/>
  <c r="C56" i="40" s="1"/>
  <c r="C60" i="40" s="1"/>
  <c r="K81" i="19"/>
  <c r="K88" i="19" s="1"/>
  <c r="F24" i="40"/>
  <c r="AH81" i="33"/>
  <c r="AH88" i="33" s="1"/>
  <c r="B43" i="40"/>
  <c r="D81" i="35"/>
  <c r="D88" i="35" s="1"/>
  <c r="D57" i="40" s="1"/>
  <c r="C22" i="40"/>
  <c r="AB81" i="27"/>
  <c r="AB88" i="27" s="1"/>
  <c r="F43" i="40"/>
  <c r="F45" i="21"/>
  <c r="L15" i="15" s="1"/>
  <c r="L18" i="15" s="1"/>
  <c r="F12" i="40"/>
  <c r="H12" i="40"/>
  <c r="D81" i="28"/>
  <c r="D88" i="28" s="1"/>
  <c r="D30" i="23"/>
  <c r="E81" i="23"/>
  <c r="D30" i="22"/>
  <c r="E81" i="22"/>
  <c r="E81" i="17"/>
  <c r="D30" i="17"/>
  <c r="B30" i="40" s="1"/>
  <c r="AX3" i="1"/>
  <c r="EQ495" i="1"/>
  <c r="T495" i="1" s="1"/>
  <c r="EQ113" i="1"/>
  <c r="T113" i="1" s="1"/>
  <c r="EQ236" i="1"/>
  <c r="T236" i="1" s="1"/>
  <c r="EQ401" i="1"/>
  <c r="T401" i="1" s="1"/>
  <c r="EQ613" i="1"/>
  <c r="T613" i="1" s="1"/>
  <c r="AZ3" i="1"/>
  <c r="EQ389" i="1"/>
  <c r="T389" i="1" s="1"/>
  <c r="EQ319" i="1"/>
  <c r="T319" i="1" s="1"/>
  <c r="EQ380" i="1"/>
  <c r="T380" i="1" s="1"/>
  <c r="EQ403" i="1"/>
  <c r="T403" i="1" s="1"/>
  <c r="EQ617" i="1"/>
  <c r="T617" i="1" s="1"/>
  <c r="EQ614" i="1"/>
  <c r="T614" i="1" s="1"/>
  <c r="EQ329" i="1"/>
  <c r="T329" i="1" s="1"/>
  <c r="EQ298" i="1"/>
  <c r="T298" i="1" s="1"/>
  <c r="EQ623" i="1"/>
  <c r="T623" i="1" s="1"/>
  <c r="EQ285" i="1"/>
  <c r="T285" i="1" s="1"/>
  <c r="EQ494" i="1"/>
  <c r="T494" i="1" s="1"/>
  <c r="EQ216" i="1"/>
  <c r="T216" i="1" s="1"/>
  <c r="EQ337" i="1"/>
  <c r="T337" i="1" s="1"/>
  <c r="EQ542" i="1"/>
  <c r="T542" i="1" s="1"/>
  <c r="EQ608" i="1"/>
  <c r="T608" i="1" s="1"/>
  <c r="EQ128" i="1"/>
  <c r="T128" i="1" s="1"/>
  <c r="EQ570" i="1"/>
  <c r="T570" i="1" s="1"/>
  <c r="EQ348" i="1"/>
  <c r="T348" i="1" s="1"/>
  <c r="EQ91" i="1"/>
  <c r="T91" i="1" s="1"/>
  <c r="EQ221" i="1"/>
  <c r="T221" i="1" s="1"/>
  <c r="EQ496" i="1"/>
  <c r="T496" i="1" s="1"/>
  <c r="EQ270" i="1"/>
  <c r="T270" i="1" s="1"/>
  <c r="EQ604" i="1"/>
  <c r="T604" i="1" s="1"/>
  <c r="EQ315" i="1"/>
  <c r="T315" i="1" s="1"/>
  <c r="EQ619" i="1"/>
  <c r="T619" i="1" s="1"/>
  <c r="EQ475" i="1"/>
  <c r="T475" i="1" s="1"/>
  <c r="EQ267" i="1"/>
  <c r="T267" i="1" s="1"/>
  <c r="EQ119" i="1"/>
  <c r="T119" i="1" s="1"/>
  <c r="EQ151" i="1"/>
  <c r="T151" i="1" s="1"/>
  <c r="EQ471" i="1"/>
  <c r="T471" i="1" s="1"/>
  <c r="EQ97" i="1"/>
  <c r="T97" i="1" s="1"/>
  <c r="EQ472" i="1"/>
  <c r="T472" i="1" s="1"/>
  <c r="EQ317" i="1"/>
  <c r="T317" i="1" s="1"/>
  <c r="EQ117" i="1"/>
  <c r="T117" i="1" s="1"/>
  <c r="EQ143" i="1"/>
  <c r="T143" i="1" s="1"/>
  <c r="EQ115" i="1"/>
  <c r="T115" i="1" s="1"/>
  <c r="EQ370" i="1"/>
  <c r="T370" i="1" s="1"/>
  <c r="EQ104" i="1"/>
  <c r="T104" i="1" s="1"/>
  <c r="EQ322" i="1"/>
  <c r="T322" i="1" s="1"/>
  <c r="EQ372" i="1"/>
  <c r="T372" i="1" s="1"/>
  <c r="EQ125" i="1"/>
  <c r="T125" i="1" s="1"/>
  <c r="EQ351" i="1"/>
  <c r="T351" i="1" s="1"/>
  <c r="EQ481" i="1"/>
  <c r="T481" i="1" s="1"/>
  <c r="EQ213" i="1"/>
  <c r="T213" i="1" s="1"/>
  <c r="EQ254" i="1"/>
  <c r="T254" i="1" s="1"/>
  <c r="EQ413" i="1"/>
  <c r="T413" i="1" s="1"/>
  <c r="EQ385" i="1"/>
  <c r="T385" i="1" s="1"/>
  <c r="EQ371" i="1"/>
  <c r="T371" i="1" s="1"/>
  <c r="EQ111" i="1"/>
  <c r="T111" i="1" s="1"/>
  <c r="EQ383" i="1"/>
  <c r="T383" i="1" s="1"/>
  <c r="EQ102" i="1"/>
  <c r="T102" i="1" s="1"/>
  <c r="EQ95" i="1"/>
  <c r="T95" i="1" s="1"/>
  <c r="EQ249" i="1"/>
  <c r="T249" i="1" s="1"/>
  <c r="EQ153" i="1"/>
  <c r="T153" i="1" s="1"/>
  <c r="EQ474" i="1"/>
  <c r="T474" i="1" s="1"/>
  <c r="EQ694" i="1"/>
  <c r="T694" i="1" s="1"/>
  <c r="EQ622" i="1"/>
  <c r="T622" i="1" s="1"/>
  <c r="EQ225" i="1"/>
  <c r="T225" i="1" s="1"/>
  <c r="EQ553" i="1"/>
  <c r="T553" i="1" s="1"/>
  <c r="U553" i="1" s="1"/>
  <c r="EQ168" i="1"/>
  <c r="T168" i="1" s="1"/>
  <c r="U168" i="1" s="1"/>
  <c r="EQ96" i="1"/>
  <c r="T96" i="1" s="1"/>
  <c r="U96" i="1" s="1"/>
  <c r="EQ116" i="1"/>
  <c r="T116" i="1" s="1"/>
  <c r="U116" i="1" s="1"/>
  <c r="EQ349" i="1"/>
  <c r="T349" i="1" s="1"/>
  <c r="U349" i="1" s="1"/>
  <c r="EQ615" i="1"/>
  <c r="T615" i="1" s="1"/>
  <c r="U615" i="1" s="1"/>
  <c r="EQ518" i="1"/>
  <c r="T518" i="1" s="1"/>
  <c r="U518" i="1" s="1"/>
  <c r="EQ166" i="1"/>
  <c r="T166" i="1" s="1"/>
  <c r="U166" i="1" s="1"/>
  <c r="EQ332" i="1"/>
  <c r="T332" i="1" s="1"/>
  <c r="U332" i="1" s="1"/>
  <c r="EQ456" i="1"/>
  <c r="T456" i="1" s="1"/>
  <c r="EQ670" i="1"/>
  <c r="T670" i="1" s="1"/>
  <c r="U670" i="1" s="1"/>
  <c r="EQ384" i="1"/>
  <c r="T384" i="1" s="1"/>
  <c r="U384" i="1" s="1"/>
  <c r="EQ388" i="1"/>
  <c r="T388" i="1" s="1"/>
  <c r="U388" i="1" s="1"/>
  <c r="EQ525" i="1"/>
  <c r="T525" i="1" s="1"/>
  <c r="U525" i="1" s="1"/>
  <c r="EQ552" i="1"/>
  <c r="T552" i="1" s="1"/>
  <c r="EQ479" i="1"/>
  <c r="T479" i="1" s="1"/>
  <c r="EQ313" i="1"/>
  <c r="T313" i="1" s="1"/>
  <c r="EQ268" i="1"/>
  <c r="T268" i="1" s="1"/>
  <c r="U268" i="1" s="1"/>
  <c r="EQ53" i="1"/>
  <c r="T53" i="1" s="1"/>
  <c r="U53" i="1" s="1"/>
  <c r="EQ206" i="1"/>
  <c r="T206" i="1" s="1"/>
  <c r="U206" i="1" s="1"/>
  <c r="EQ459" i="1"/>
  <c r="T459" i="1" s="1"/>
  <c r="U459" i="1" s="1"/>
  <c r="EQ482" i="1"/>
  <c r="T482" i="1" s="1"/>
  <c r="EQ387" i="1"/>
  <c r="T387" i="1" s="1"/>
  <c r="EQ145" i="1"/>
  <c r="T145" i="1" s="1"/>
  <c r="EQ526" i="1"/>
  <c r="T526" i="1" s="1"/>
  <c r="U526" i="1" s="1"/>
  <c r="EQ645" i="1"/>
  <c r="T645" i="1" s="1"/>
  <c r="U645" i="1" s="1"/>
  <c r="EQ215" i="1"/>
  <c r="T215" i="1" s="1"/>
  <c r="U215" i="1" s="1"/>
  <c r="EQ291" i="1"/>
  <c r="T291" i="1" s="1"/>
  <c r="U291" i="1" s="1"/>
  <c r="EQ415" i="1"/>
  <c r="T415" i="1" s="1"/>
  <c r="U415" i="1" s="1"/>
  <c r="EQ72" i="1"/>
  <c r="T72" i="1" s="1"/>
  <c r="U72" i="1" s="1"/>
  <c r="EQ578" i="1"/>
  <c r="T578" i="1" s="1"/>
  <c r="U578" i="1" s="1"/>
  <c r="EQ616" i="1"/>
  <c r="T616" i="1" s="1"/>
  <c r="U616" i="1" s="1"/>
  <c r="EQ450" i="1"/>
  <c r="T450" i="1" s="1"/>
  <c r="U450" i="1" s="1"/>
  <c r="EQ515" i="1"/>
  <c r="T515" i="1" s="1"/>
  <c r="U515" i="1" s="1"/>
  <c r="EQ524" i="1"/>
  <c r="T524" i="1" s="1"/>
  <c r="U524" i="1" s="1"/>
  <c r="EQ277" i="1"/>
  <c r="T277" i="1" s="1"/>
  <c r="EQ155" i="1"/>
  <c r="T155" i="1" s="1"/>
  <c r="EQ376" i="1"/>
  <c r="T376" i="1" s="1"/>
  <c r="EQ597" i="1"/>
  <c r="T597" i="1" s="1"/>
  <c r="EQ410" i="1"/>
  <c r="T410" i="1" s="1"/>
  <c r="EQ157" i="1"/>
  <c r="T157" i="1" s="1"/>
  <c r="EQ419" i="1"/>
  <c r="T419" i="1" s="1"/>
  <c r="EQ223" i="1"/>
  <c r="T223" i="1" s="1"/>
  <c r="EQ598" i="1"/>
  <c r="T598" i="1" s="1"/>
  <c r="EQ688" i="1"/>
  <c r="T688" i="1" s="1"/>
  <c r="U688" i="1" s="1"/>
  <c r="EQ559" i="1"/>
  <c r="T559" i="1" s="1"/>
  <c r="U559" i="1" s="1"/>
  <c r="EQ274" i="1"/>
  <c r="T274" i="1" s="1"/>
  <c r="EQ136" i="1"/>
  <c r="T136" i="1" s="1"/>
  <c r="EQ391" i="1"/>
  <c r="T391" i="1" s="1"/>
  <c r="EQ290" i="1"/>
  <c r="T290" i="1" s="1"/>
  <c r="EQ483" i="1"/>
  <c r="T483" i="1" s="1"/>
  <c r="EQ543" i="1"/>
  <c r="T543" i="1" s="1"/>
  <c r="EQ353" i="1"/>
  <c r="T353" i="1" s="1"/>
  <c r="EQ696" i="1"/>
  <c r="T696" i="1" s="1"/>
  <c r="EQ282" i="1"/>
  <c r="T282" i="1" s="1"/>
  <c r="EQ395" i="1"/>
  <c r="T395" i="1" s="1"/>
  <c r="EQ133" i="1"/>
  <c r="T133" i="1" s="1"/>
  <c r="EQ288" i="1"/>
  <c r="T288" i="1" s="1"/>
  <c r="EQ231" i="1"/>
  <c r="T231" i="1" s="1"/>
  <c r="EQ147" i="1"/>
  <c r="T147" i="1" s="1"/>
  <c r="EQ246" i="1"/>
  <c r="T246" i="1" s="1"/>
  <c r="EQ407" i="1"/>
  <c r="T407" i="1" s="1"/>
  <c r="EQ550" i="1"/>
  <c r="T550" i="1" s="1"/>
  <c r="EQ280" i="1"/>
  <c r="T280" i="1" s="1"/>
  <c r="EQ122" i="1"/>
  <c r="T122" i="1" s="1"/>
  <c r="EQ551" i="1"/>
  <c r="T551" i="1" s="1"/>
  <c r="EQ140" i="1"/>
  <c r="T140" i="1" s="1"/>
  <c r="U140" i="1" s="1"/>
  <c r="EQ70" i="1"/>
  <c r="T70" i="1" s="1"/>
  <c r="U70" i="1" s="1"/>
  <c r="EQ36" i="1"/>
  <c r="T36" i="1" s="1"/>
  <c r="U36" i="1" s="1"/>
  <c r="EQ537" i="1"/>
  <c r="T537" i="1" s="1"/>
  <c r="U537" i="1" s="1"/>
  <c r="EQ341" i="1"/>
  <c r="T341" i="1" s="1"/>
  <c r="U341" i="1" s="1"/>
  <c r="EQ224" i="1"/>
  <c r="T224" i="1" s="1"/>
  <c r="U224" i="1" s="1"/>
  <c r="EQ545" i="1"/>
  <c r="T545" i="1" s="1"/>
  <c r="U545" i="1" s="1"/>
  <c r="EQ190" i="1"/>
  <c r="T190" i="1" s="1"/>
  <c r="U190" i="1" s="1"/>
  <c r="EQ185" i="1"/>
  <c r="T185" i="1" s="1"/>
  <c r="U185" i="1" s="1"/>
  <c r="EQ321" i="1"/>
  <c r="T321" i="1" s="1"/>
  <c r="U321" i="1" s="1"/>
  <c r="EQ519" i="1"/>
  <c r="T519" i="1" s="1"/>
  <c r="U519" i="1" s="1"/>
  <c r="EQ241" i="1"/>
  <c r="T241" i="1" s="1"/>
  <c r="U241" i="1" s="1"/>
  <c r="EQ369" i="1"/>
  <c r="T369" i="1" s="1"/>
  <c r="U369" i="1" s="1"/>
  <c r="EQ607" i="1"/>
  <c r="T607" i="1" s="1"/>
  <c r="U607" i="1" s="1"/>
  <c r="EQ286" i="1"/>
  <c r="T286" i="1" s="1"/>
  <c r="U286" i="1" s="1"/>
  <c r="EQ300" i="1"/>
  <c r="T300" i="1" s="1"/>
  <c r="U300" i="1" s="1"/>
  <c r="EQ636" i="1"/>
  <c r="T636" i="1" s="1"/>
  <c r="U636" i="1" s="1"/>
  <c r="EQ314" i="1"/>
  <c r="T314" i="1" s="1"/>
  <c r="U314" i="1" s="1"/>
  <c r="EQ192" i="1"/>
  <c r="T192" i="1" s="1"/>
  <c r="U192" i="1" s="1"/>
  <c r="EQ51" i="1"/>
  <c r="T51" i="1" s="1"/>
  <c r="U51" i="1" s="1"/>
  <c r="EQ208" i="1"/>
  <c r="T208" i="1" s="1"/>
  <c r="U208" i="1" s="1"/>
  <c r="EQ561" i="1"/>
  <c r="T561" i="1" s="1"/>
  <c r="U561" i="1" s="1"/>
  <c r="EQ198" i="1"/>
  <c r="T198" i="1" s="1"/>
  <c r="U198" i="1" s="1"/>
  <c r="EQ624" i="1"/>
  <c r="T624" i="1" s="1"/>
  <c r="U624" i="1" s="1"/>
  <c r="EQ667" i="1"/>
  <c r="T667" i="1" s="1"/>
  <c r="U667" i="1" s="1"/>
  <c r="EQ609" i="1"/>
  <c r="T609" i="1" s="1"/>
  <c r="U609" i="1" s="1"/>
  <c r="EQ240" i="1"/>
  <c r="T240" i="1" s="1"/>
  <c r="U240" i="1" s="1"/>
  <c r="EQ563" i="1"/>
  <c r="T563" i="1" s="1"/>
  <c r="U563" i="1" s="1"/>
  <c r="EQ444" i="1"/>
  <c r="T444" i="1" s="1"/>
  <c r="U444" i="1" s="1"/>
  <c r="EQ674" i="1"/>
  <c r="T674" i="1" s="1"/>
  <c r="U674" i="1" s="1"/>
  <c r="EQ672" i="1"/>
  <c r="T672" i="1" s="1"/>
  <c r="U672" i="1" s="1"/>
  <c r="EQ118" i="1"/>
  <c r="T118" i="1" s="1"/>
  <c r="U118" i="1" s="1"/>
  <c r="EQ263" i="1"/>
  <c r="T263" i="1" s="1"/>
  <c r="U263" i="1" s="1"/>
  <c r="EQ574" i="1"/>
  <c r="T574" i="1" s="1"/>
  <c r="U574" i="1" s="1"/>
  <c r="EQ299" i="1"/>
  <c r="T299" i="1" s="1"/>
  <c r="U299" i="1" s="1"/>
  <c r="EQ676" i="1"/>
  <c r="T676" i="1" s="1"/>
  <c r="U676" i="1" s="1"/>
  <c r="EQ666" i="1"/>
  <c r="T666" i="1" s="1"/>
  <c r="U666" i="1" s="1"/>
  <c r="EQ326" i="1"/>
  <c r="T326" i="1" s="1"/>
  <c r="U326" i="1" s="1"/>
  <c r="EQ492" i="1"/>
  <c r="T492" i="1" s="1"/>
  <c r="U492" i="1" s="1"/>
  <c r="EQ600" i="1"/>
  <c r="T600" i="1" s="1"/>
  <c r="U600" i="1" s="1"/>
  <c r="EQ612" i="1"/>
  <c r="T612" i="1" s="1"/>
  <c r="U612" i="1" s="1"/>
  <c r="EQ142" i="1"/>
  <c r="T142" i="1" s="1"/>
  <c r="U142" i="1" s="1"/>
  <c r="EQ406" i="1"/>
  <c r="T406" i="1" s="1"/>
  <c r="U406" i="1" s="1"/>
  <c r="EQ368" i="1"/>
  <c r="T368" i="1" s="1"/>
  <c r="U368" i="1" s="1"/>
  <c r="EQ438" i="1"/>
  <c r="T438" i="1" s="1"/>
  <c r="U438" i="1" s="1"/>
  <c r="EQ414" i="1"/>
  <c r="T414" i="1" s="1"/>
  <c r="U414" i="1" s="1"/>
  <c r="EQ408" i="1"/>
  <c r="T408" i="1" s="1"/>
  <c r="U408" i="1" s="1"/>
  <c r="EQ527" i="1"/>
  <c r="T527" i="1" s="1"/>
  <c r="U527" i="1" s="1"/>
  <c r="EQ392" i="1"/>
  <c r="T392" i="1" s="1"/>
  <c r="U392" i="1" s="1"/>
  <c r="EQ655" i="1"/>
  <c r="T655" i="1" s="1"/>
  <c r="U655" i="1" s="1"/>
  <c r="EQ18" i="1"/>
  <c r="T18" i="1" s="1"/>
  <c r="U18" i="1" s="1"/>
  <c r="EQ573" i="1"/>
  <c r="T573" i="1" s="1"/>
  <c r="U573" i="1" s="1"/>
  <c r="EQ677" i="1"/>
  <c r="T677" i="1" s="1"/>
  <c r="U677" i="1" s="1"/>
  <c r="EQ455" i="1"/>
  <c r="T455" i="1" s="1"/>
  <c r="U455" i="1" s="1"/>
  <c r="EQ485" i="1"/>
  <c r="T485" i="1" s="1"/>
  <c r="U485" i="1" s="1"/>
  <c r="EQ260" i="1"/>
  <c r="T260" i="1" s="1"/>
  <c r="U260" i="1" s="1"/>
  <c r="EQ571" i="1"/>
  <c r="T571" i="1" s="1"/>
  <c r="U571" i="1" s="1"/>
  <c r="EQ557" i="1"/>
  <c r="T557" i="1" s="1"/>
  <c r="U557" i="1" s="1"/>
  <c r="EQ308" i="1"/>
  <c r="T308" i="1" s="1"/>
  <c r="U308" i="1" s="1"/>
  <c r="EQ530" i="1"/>
  <c r="T530" i="1" s="1"/>
  <c r="U530" i="1" s="1"/>
  <c r="EQ523" i="1"/>
  <c r="T523" i="1" s="1"/>
  <c r="U523" i="1" s="1"/>
  <c r="E83" i="17"/>
  <c r="K3" i="15"/>
  <c r="E83" i="23"/>
  <c r="L3" i="15"/>
  <c r="J3" i="15"/>
  <c r="E83" i="22"/>
  <c r="I3" i="15"/>
  <c r="H37" i="40" l="1"/>
  <c r="F21" i="40"/>
  <c r="F29" i="40"/>
  <c r="F22" i="40"/>
  <c r="F18" i="40"/>
  <c r="E45" i="21"/>
  <c r="K15" i="15" s="1"/>
  <c r="K18" i="15" s="1"/>
  <c r="F20" i="40"/>
  <c r="F17" i="40"/>
  <c r="B23" i="40"/>
  <c r="E23" i="40"/>
  <c r="C23" i="40"/>
  <c r="H43" i="40"/>
  <c r="D23" i="40"/>
  <c r="J15" i="15"/>
  <c r="J18" i="15" s="1"/>
  <c r="F57" i="21"/>
  <c r="D56" i="40"/>
  <c r="D60" i="40" s="1"/>
  <c r="E56" i="40"/>
  <c r="F30" i="40"/>
  <c r="B31" i="40"/>
  <c r="H31" i="40" s="1"/>
  <c r="D83" i="23"/>
  <c r="D83" i="22"/>
  <c r="D83" i="17"/>
  <c r="E85" i="23"/>
  <c r="E88" i="23" s="1"/>
  <c r="E85" i="22"/>
  <c r="E88" i="22" s="1"/>
  <c r="M3" i="15"/>
  <c r="E85" i="17"/>
  <c r="E88" i="17" s="1"/>
  <c r="BA3" i="1"/>
  <c r="AY3" i="1"/>
  <c r="AY699" i="1" s="1"/>
  <c r="EQ24" i="1"/>
  <c r="T24" i="1" s="1"/>
  <c r="U24" i="1" s="1"/>
  <c r="EQ255" i="1"/>
  <c r="T255" i="1" s="1"/>
  <c r="U255" i="1" s="1"/>
  <c r="EQ45" i="1"/>
  <c r="T45" i="1" s="1"/>
  <c r="U45" i="1" s="1"/>
  <c r="EQ460" i="1"/>
  <c r="T460" i="1" s="1"/>
  <c r="U460" i="1" s="1"/>
  <c r="EQ154" i="1"/>
  <c r="T154" i="1" s="1"/>
  <c r="U154" i="1" s="1"/>
  <c r="EQ48" i="1"/>
  <c r="T48" i="1" s="1"/>
  <c r="U48" i="1" s="1"/>
  <c r="EQ586" i="1"/>
  <c r="T586" i="1" s="1"/>
  <c r="U586" i="1" s="1"/>
  <c r="EQ49" i="1"/>
  <c r="T49" i="1" s="1"/>
  <c r="U49" i="1" s="1"/>
  <c r="EQ197" i="1"/>
  <c r="T197" i="1" s="1"/>
  <c r="U197" i="1" s="1"/>
  <c r="EQ138" i="1"/>
  <c r="T138" i="1" s="1"/>
  <c r="U138" i="1" s="1"/>
  <c r="EQ167" i="1"/>
  <c r="T167" i="1" s="1"/>
  <c r="U167" i="1" s="1"/>
  <c r="EQ220" i="1"/>
  <c r="T220" i="1" s="1"/>
  <c r="U220" i="1" s="1"/>
  <c r="EQ196" i="1"/>
  <c r="T196" i="1" s="1"/>
  <c r="U196" i="1" s="1"/>
  <c r="EQ462" i="1"/>
  <c r="T462" i="1" s="1"/>
  <c r="U462" i="1" s="1"/>
  <c r="EQ461" i="1"/>
  <c r="T461" i="1" s="1"/>
  <c r="U461" i="1" s="1"/>
  <c r="EQ346" i="1"/>
  <c r="T346" i="1" s="1"/>
  <c r="U346" i="1" s="1"/>
  <c r="EQ158" i="1"/>
  <c r="T158" i="1" s="1"/>
  <c r="U158" i="1" s="1"/>
  <c r="EQ509" i="1"/>
  <c r="T509" i="1" s="1"/>
  <c r="U509" i="1" s="1"/>
  <c r="EQ129" i="1"/>
  <c r="T129" i="1" s="1"/>
  <c r="U129" i="1" s="1"/>
  <c r="EQ679" i="1"/>
  <c r="T679" i="1" s="1"/>
  <c r="U679" i="1" s="1"/>
  <c r="EQ170" i="1"/>
  <c r="T170" i="1" s="1"/>
  <c r="U170" i="1" s="1"/>
  <c r="EQ626" i="1"/>
  <c r="T626" i="1" s="1"/>
  <c r="U626" i="1" s="1"/>
  <c r="EQ589" i="1"/>
  <c r="T589" i="1" s="1"/>
  <c r="U589" i="1" s="1"/>
  <c r="EQ284" i="1"/>
  <c r="T284" i="1" s="1"/>
  <c r="U284" i="1" s="1"/>
  <c r="EQ583" i="1"/>
  <c r="T583" i="1" s="1"/>
  <c r="U583" i="1" s="1"/>
  <c r="EQ654" i="1"/>
  <c r="T654" i="1" s="1"/>
  <c r="U654" i="1" s="1"/>
  <c r="EQ226" i="1"/>
  <c r="T226" i="1" s="1"/>
  <c r="U226" i="1" s="1"/>
  <c r="EQ591" i="1"/>
  <c r="T591" i="1" s="1"/>
  <c r="U591" i="1" s="1"/>
  <c r="EQ69" i="1"/>
  <c r="T69" i="1" s="1"/>
  <c r="U69" i="1" s="1"/>
  <c r="EQ292" i="1"/>
  <c r="T292" i="1" s="1"/>
  <c r="U292" i="1" s="1"/>
  <c r="EQ433" i="1"/>
  <c r="T433" i="1" s="1"/>
  <c r="U433" i="1" s="1"/>
  <c r="EQ84" i="1"/>
  <c r="T84" i="1" s="1"/>
  <c r="U84" i="1" s="1"/>
  <c r="EQ86" i="1"/>
  <c r="T86" i="1" s="1"/>
  <c r="U86" i="1" s="1"/>
  <c r="EQ653" i="1"/>
  <c r="T653" i="1" s="1"/>
  <c r="U653" i="1" s="1"/>
  <c r="EQ10" i="1"/>
  <c r="T10" i="1" s="1"/>
  <c r="U10" i="1" s="1"/>
  <c r="EQ658" i="1"/>
  <c r="T658" i="1" s="1"/>
  <c r="U658" i="1" s="1"/>
  <c r="EQ489" i="1"/>
  <c r="T489" i="1" s="1"/>
  <c r="U489" i="1" s="1"/>
  <c r="EQ309" i="1"/>
  <c r="T309" i="1" s="1"/>
  <c r="U309" i="1" s="1"/>
  <c r="EQ400" i="1"/>
  <c r="T400" i="1" s="1"/>
  <c r="U400" i="1" s="1"/>
  <c r="EQ178" i="1"/>
  <c r="T178" i="1" s="1"/>
  <c r="U178" i="1" s="1"/>
  <c r="EQ181" i="1"/>
  <c r="T181" i="1" s="1"/>
  <c r="U181" i="1" s="1"/>
  <c r="EQ367" i="1"/>
  <c r="T367" i="1" s="1"/>
  <c r="U367" i="1" s="1"/>
  <c r="EQ418" i="1"/>
  <c r="T418" i="1" s="1"/>
  <c r="U418" i="1" s="1"/>
  <c r="EQ442" i="1"/>
  <c r="T442" i="1" s="1"/>
  <c r="U442" i="1" s="1"/>
  <c r="EQ554" i="1"/>
  <c r="T554" i="1" s="1"/>
  <c r="U554" i="1" s="1"/>
  <c r="EQ683" i="1"/>
  <c r="T683" i="1" s="1"/>
  <c r="U683" i="1" s="1"/>
  <c r="EQ310" i="1"/>
  <c r="T310" i="1" s="1"/>
  <c r="U310" i="1" s="1"/>
  <c r="EQ657" i="1"/>
  <c r="T657" i="1" s="1"/>
  <c r="U657" i="1" s="1"/>
  <c r="EQ402" i="1"/>
  <c r="T402" i="1" s="1"/>
  <c r="U402" i="1" s="1"/>
  <c r="EQ195" i="1"/>
  <c r="T195" i="1" s="1"/>
  <c r="U195" i="1" s="1"/>
  <c r="EQ697" i="1"/>
  <c r="T697" i="1" s="1"/>
  <c r="U697" i="1" s="1"/>
  <c r="EQ631" i="1"/>
  <c r="T631" i="1" s="1"/>
  <c r="U631" i="1" s="1"/>
  <c r="EQ30" i="1"/>
  <c r="T30" i="1" s="1"/>
  <c r="U30" i="1" s="1"/>
  <c r="EQ202" i="1"/>
  <c r="T202" i="1" s="1"/>
  <c r="U202" i="1" s="1"/>
  <c r="EQ521" i="1"/>
  <c r="T521" i="1" s="1"/>
  <c r="U521" i="1" s="1"/>
  <c r="EQ556" i="1"/>
  <c r="T556" i="1" s="1"/>
  <c r="U556" i="1" s="1"/>
  <c r="EQ106" i="1"/>
  <c r="T106" i="1" s="1"/>
  <c r="U106" i="1" s="1"/>
  <c r="EQ487" i="1"/>
  <c r="T487" i="1" s="1"/>
  <c r="U487" i="1" s="1"/>
  <c r="EQ630" i="1"/>
  <c r="T630" i="1" s="1"/>
  <c r="U630" i="1" s="1"/>
  <c r="EQ301" i="1"/>
  <c r="T301" i="1" s="1"/>
  <c r="U301" i="1" s="1"/>
  <c r="EQ528" i="1"/>
  <c r="T528" i="1" s="1"/>
  <c r="U528" i="1" s="1"/>
  <c r="EQ305" i="1"/>
  <c r="T305" i="1" s="1"/>
  <c r="U305" i="1" s="1"/>
  <c r="EQ427" i="1"/>
  <c r="T427" i="1" s="1"/>
  <c r="U427" i="1" s="1"/>
  <c r="EQ233" i="1"/>
  <c r="T233" i="1" s="1"/>
  <c r="U233" i="1" s="1"/>
  <c r="EQ448" i="1"/>
  <c r="T448" i="1" s="1"/>
  <c r="U448" i="1" s="1"/>
  <c r="EQ594" i="1"/>
  <c r="T594" i="1" s="1"/>
  <c r="U594" i="1" s="1"/>
  <c r="EQ188" i="1"/>
  <c r="T188" i="1" s="1"/>
  <c r="U188" i="1" s="1"/>
  <c r="EQ603" i="1"/>
  <c r="T603" i="1" s="1"/>
  <c r="U603" i="1" s="1"/>
  <c r="EQ539" i="1"/>
  <c r="T539" i="1" s="1"/>
  <c r="U539" i="1" s="1"/>
  <c r="EQ279" i="1"/>
  <c r="T279" i="1" s="1"/>
  <c r="U279" i="1" s="1"/>
  <c r="EQ148" i="1"/>
  <c r="T148" i="1" s="1"/>
  <c r="U148" i="1" s="1"/>
  <c r="EQ669" i="1"/>
  <c r="T669" i="1" s="1"/>
  <c r="U669" i="1" s="1"/>
  <c r="EQ244" i="1"/>
  <c r="T244" i="1" s="1"/>
  <c r="U244" i="1" s="1"/>
  <c r="EQ39" i="1"/>
  <c r="T39" i="1" s="1"/>
  <c r="U39" i="1" s="1"/>
  <c r="EQ662" i="1"/>
  <c r="T662" i="1" s="1"/>
  <c r="U662" i="1" s="1"/>
  <c r="EQ596" i="1"/>
  <c r="T596" i="1" s="1"/>
  <c r="U596" i="1" s="1"/>
  <c r="EQ634" i="1"/>
  <c r="T634" i="1" s="1"/>
  <c r="U634" i="1" s="1"/>
  <c r="EQ169" i="1"/>
  <c r="T169" i="1" s="1"/>
  <c r="U169" i="1" s="1"/>
  <c r="EQ205" i="1"/>
  <c r="T205" i="1" s="1"/>
  <c r="U205" i="1" s="1"/>
  <c r="EQ134" i="1"/>
  <c r="T134" i="1" s="1"/>
  <c r="U134" i="1" s="1"/>
  <c r="EQ85" i="1"/>
  <c r="T85" i="1" s="1"/>
  <c r="U85" i="1" s="1"/>
  <c r="EQ306" i="1"/>
  <c r="T306" i="1" s="1"/>
  <c r="U306" i="1" s="1"/>
  <c r="EQ534" i="1"/>
  <c r="T534" i="1" s="1"/>
  <c r="U534" i="1" s="1"/>
  <c r="EQ379" i="1"/>
  <c r="T379" i="1" s="1"/>
  <c r="U379" i="1" s="1"/>
  <c r="EQ15" i="1"/>
  <c r="T15" i="1" s="1"/>
  <c r="U15" i="1" s="1"/>
  <c r="EQ587" i="1"/>
  <c r="T587" i="1" s="1"/>
  <c r="U587" i="1" s="1"/>
  <c r="EQ141" i="1"/>
  <c r="T141" i="1" s="1"/>
  <c r="U141" i="1" s="1"/>
  <c r="EQ549" i="1"/>
  <c r="T549" i="1" s="1"/>
  <c r="U549" i="1" s="1"/>
  <c r="EQ78" i="1"/>
  <c r="T78" i="1" s="1"/>
  <c r="U78" i="1" s="1"/>
  <c r="EQ434" i="1"/>
  <c r="T434" i="1" s="1"/>
  <c r="U434" i="1" s="1"/>
  <c r="EQ248" i="1"/>
  <c r="T248" i="1" s="1"/>
  <c r="U248" i="1" s="1"/>
  <c r="EQ580" i="1"/>
  <c r="T580" i="1" s="1"/>
  <c r="U580" i="1" s="1"/>
  <c r="EQ644" i="1"/>
  <c r="T644" i="1" s="1"/>
  <c r="U644" i="1" s="1"/>
  <c r="EQ582" i="1"/>
  <c r="T582" i="1" s="1"/>
  <c r="U582" i="1" s="1"/>
  <c r="EQ451" i="1"/>
  <c r="T451" i="1" s="1"/>
  <c r="U451" i="1" s="1"/>
  <c r="EQ502" i="1"/>
  <c r="T502" i="1" s="1"/>
  <c r="U502" i="1" s="1"/>
  <c r="EQ189" i="1"/>
  <c r="T189" i="1" s="1"/>
  <c r="U189" i="1" s="1"/>
  <c r="EQ114" i="1"/>
  <c r="T114" i="1" s="1"/>
  <c r="U114" i="1" s="1"/>
  <c r="EQ200" i="1"/>
  <c r="T200" i="1" s="1"/>
  <c r="U200" i="1" s="1"/>
  <c r="EQ394" i="1"/>
  <c r="T394" i="1" s="1"/>
  <c r="U394" i="1" s="1"/>
  <c r="EQ581" i="1"/>
  <c r="T581" i="1" s="1"/>
  <c r="U581" i="1" s="1"/>
  <c r="EQ38" i="1"/>
  <c r="T38" i="1" s="1"/>
  <c r="U38" i="1" s="1"/>
  <c r="EQ120" i="1"/>
  <c r="T120" i="1" s="1"/>
  <c r="U120" i="1" s="1"/>
  <c r="EQ303" i="1"/>
  <c r="T303" i="1" s="1"/>
  <c r="U303" i="1" s="1"/>
  <c r="EQ452" i="1"/>
  <c r="T452" i="1" s="1"/>
  <c r="U452" i="1" s="1"/>
  <c r="EQ533" i="1"/>
  <c r="T533" i="1" s="1"/>
  <c r="U533" i="1" s="1"/>
  <c r="EQ633" i="1"/>
  <c r="T633" i="1" s="1"/>
  <c r="U633" i="1" s="1"/>
  <c r="EQ182" i="1"/>
  <c r="T182" i="1" s="1"/>
  <c r="U182" i="1" s="1"/>
  <c r="EQ150" i="1"/>
  <c r="T150" i="1" s="1"/>
  <c r="U150" i="1" s="1"/>
  <c r="EQ89" i="1"/>
  <c r="T89" i="1" s="1"/>
  <c r="U89" i="1" s="1"/>
  <c r="EQ34" i="1"/>
  <c r="T34" i="1" s="1"/>
  <c r="U34" i="1" s="1"/>
  <c r="EQ232" i="1"/>
  <c r="T232" i="1" s="1"/>
  <c r="U232" i="1" s="1"/>
  <c r="EQ159" i="1"/>
  <c r="T159" i="1" s="1"/>
  <c r="U159" i="1" s="1"/>
  <c r="EQ640" i="1"/>
  <c r="T640" i="1" s="1"/>
  <c r="U640" i="1" s="1"/>
  <c r="EQ137" i="1"/>
  <c r="T137" i="1" s="1"/>
  <c r="U137" i="1" s="1"/>
  <c r="EQ174" i="1"/>
  <c r="T174" i="1" s="1"/>
  <c r="U174" i="1" s="1"/>
  <c r="EQ105" i="1"/>
  <c r="T105" i="1" s="1"/>
  <c r="U105" i="1" s="1"/>
  <c r="EQ470" i="1"/>
  <c r="T470" i="1" s="1"/>
  <c r="U470" i="1" s="1"/>
  <c r="EQ602" i="1"/>
  <c r="T602" i="1" s="1"/>
  <c r="U602" i="1" s="1"/>
  <c r="EQ693" i="1"/>
  <c r="T693" i="1" s="1"/>
  <c r="U693" i="1" s="1"/>
  <c r="EQ486" i="1"/>
  <c r="T486" i="1" s="1"/>
  <c r="U486" i="1" s="1"/>
  <c r="EQ311" i="1"/>
  <c r="T311" i="1" s="1"/>
  <c r="U311" i="1" s="1"/>
  <c r="EQ130" i="1"/>
  <c r="T130" i="1" s="1"/>
  <c r="U130" i="1" s="1"/>
  <c r="EQ595" i="1"/>
  <c r="T595" i="1" s="1"/>
  <c r="U595" i="1" s="1"/>
  <c r="EQ175" i="1"/>
  <c r="T175" i="1" s="1"/>
  <c r="U175" i="1" s="1"/>
  <c r="EQ47" i="1"/>
  <c r="T47" i="1" s="1"/>
  <c r="U47" i="1" s="1"/>
  <c r="EQ211" i="1"/>
  <c r="T211" i="1" s="1"/>
  <c r="U211" i="1" s="1"/>
  <c r="EQ359" i="1"/>
  <c r="T359" i="1" s="1"/>
  <c r="U359" i="1" s="1"/>
  <c r="EQ87" i="1"/>
  <c r="T87" i="1" s="1"/>
  <c r="U87" i="1" s="1"/>
  <c r="EQ365" i="1"/>
  <c r="T365" i="1" s="1"/>
  <c r="U365" i="1" s="1"/>
  <c r="EQ440" i="1"/>
  <c r="T440" i="1" s="1"/>
  <c r="U440" i="1" s="1"/>
  <c r="EQ162" i="1"/>
  <c r="T162" i="1" s="1"/>
  <c r="U162" i="1" s="1"/>
  <c r="EQ529" i="1"/>
  <c r="T529" i="1" s="1"/>
  <c r="U529" i="1" s="1"/>
  <c r="EQ21" i="1"/>
  <c r="T21" i="1" s="1"/>
  <c r="U21" i="1" s="1"/>
  <c r="EQ239" i="1"/>
  <c r="T239" i="1" s="1"/>
  <c r="U239" i="1" s="1"/>
  <c r="EQ484" i="1"/>
  <c r="T484" i="1" s="1"/>
  <c r="U484" i="1" s="1"/>
  <c r="EQ191" i="1"/>
  <c r="T191" i="1" s="1"/>
  <c r="U191" i="1" s="1"/>
  <c r="EQ108" i="1"/>
  <c r="T108" i="1" s="1"/>
  <c r="U108" i="1" s="1"/>
  <c r="EQ562" i="1"/>
  <c r="T562" i="1" s="1"/>
  <c r="U562" i="1" s="1"/>
  <c r="EQ50" i="1"/>
  <c r="T50" i="1" s="1"/>
  <c r="U50" i="1" s="1"/>
  <c r="EQ131" i="1"/>
  <c r="T131" i="1" s="1"/>
  <c r="U131" i="1" s="1"/>
  <c r="EQ685" i="1"/>
  <c r="T685" i="1" s="1"/>
  <c r="U685" i="1" s="1"/>
  <c r="EQ262" i="1"/>
  <c r="T262" i="1" s="1"/>
  <c r="U262" i="1" s="1"/>
  <c r="EQ585" i="1"/>
  <c r="T585" i="1" s="1"/>
  <c r="U585" i="1" s="1"/>
  <c r="EQ512" i="1"/>
  <c r="T512" i="1" s="1"/>
  <c r="U512" i="1" s="1"/>
  <c r="EQ242" i="1"/>
  <c r="T242" i="1" s="1"/>
  <c r="U242" i="1" s="1"/>
  <c r="EQ558" i="1"/>
  <c r="T558" i="1" s="1"/>
  <c r="U558" i="1" s="1"/>
  <c r="EQ366" i="1"/>
  <c r="T366" i="1" s="1"/>
  <c r="U366" i="1" s="1"/>
  <c r="EQ44" i="1"/>
  <c r="T44" i="1" s="1"/>
  <c r="U44" i="1" s="1"/>
  <c r="EQ347" i="1"/>
  <c r="T347" i="1" s="1"/>
  <c r="U347" i="1" s="1"/>
  <c r="EQ229" i="1"/>
  <c r="T229" i="1" s="1"/>
  <c r="U229" i="1" s="1"/>
  <c r="EQ668" i="1"/>
  <c r="T668" i="1" s="1"/>
  <c r="U668" i="1" s="1"/>
  <c r="EQ579" i="1"/>
  <c r="T579" i="1" s="1"/>
  <c r="U579" i="1" s="1"/>
  <c r="EQ342" i="1"/>
  <c r="T342" i="1" s="1"/>
  <c r="U342" i="1" s="1"/>
  <c r="EQ546" i="1"/>
  <c r="T546" i="1" s="1"/>
  <c r="U546" i="1" s="1"/>
  <c r="EQ629" i="1"/>
  <c r="T629" i="1" s="1"/>
  <c r="U629" i="1" s="1"/>
  <c r="EQ338" i="1"/>
  <c r="T338" i="1" s="1"/>
  <c r="U338" i="1" s="1"/>
  <c r="EQ68" i="1"/>
  <c r="T68" i="1" s="1"/>
  <c r="U68" i="1" s="1"/>
  <c r="EQ627" i="1"/>
  <c r="T627" i="1" s="1"/>
  <c r="U627" i="1" s="1"/>
  <c r="EQ92" i="1"/>
  <c r="T92" i="1" s="1"/>
  <c r="U92" i="1" s="1"/>
  <c r="EQ681" i="1"/>
  <c r="T681" i="1" s="1"/>
  <c r="U681" i="1" s="1"/>
  <c r="EQ445" i="1"/>
  <c r="T445" i="1" s="1"/>
  <c r="U445" i="1" s="1"/>
  <c r="EQ593" i="1"/>
  <c r="T593" i="1" s="1"/>
  <c r="U593" i="1" s="1"/>
  <c r="EQ577" i="1"/>
  <c r="T577" i="1" s="1"/>
  <c r="U577" i="1" s="1"/>
  <c r="EQ60" i="1"/>
  <c r="T60" i="1" s="1"/>
  <c r="U60" i="1" s="1"/>
  <c r="EQ476" i="1"/>
  <c r="T476" i="1" s="1"/>
  <c r="U476" i="1" s="1"/>
  <c r="EQ686" i="1"/>
  <c r="T686" i="1" s="1"/>
  <c r="U686" i="1" s="1"/>
  <c r="EQ375" i="1"/>
  <c r="T375" i="1" s="1"/>
  <c r="U375" i="1" s="1"/>
  <c r="EQ278" i="1"/>
  <c r="T278" i="1" s="1"/>
  <c r="U278" i="1" s="1"/>
  <c r="EQ330" i="1"/>
  <c r="T330" i="1" s="1"/>
  <c r="U330" i="1" s="1"/>
  <c r="EQ77" i="1"/>
  <c r="T77" i="1" s="1"/>
  <c r="U77" i="1" s="1"/>
  <c r="EQ176" i="1"/>
  <c r="T176" i="1" s="1"/>
  <c r="U176" i="1" s="1"/>
  <c r="EQ501" i="1"/>
  <c r="T501" i="1" s="1"/>
  <c r="U501" i="1" s="1"/>
  <c r="EQ81" i="1"/>
  <c r="T81" i="1" s="1"/>
  <c r="U81" i="1" s="1"/>
  <c r="EQ144" i="1"/>
  <c r="T144" i="1" s="1"/>
  <c r="U144" i="1" s="1"/>
  <c r="EQ642" i="1"/>
  <c r="T642" i="1" s="1"/>
  <c r="U642" i="1" s="1"/>
  <c r="EQ58" i="1"/>
  <c r="T58" i="1" s="1"/>
  <c r="U58" i="1" s="1"/>
  <c r="EQ336" i="1"/>
  <c r="T336" i="1" s="1"/>
  <c r="U336" i="1" s="1"/>
  <c r="EQ447" i="1"/>
  <c r="T447" i="1" s="1"/>
  <c r="U447" i="1" s="1"/>
  <c r="EQ333" i="1"/>
  <c r="T333" i="1" s="1"/>
  <c r="U333" i="1" s="1"/>
  <c r="EQ638" i="1"/>
  <c r="T638" i="1" s="1"/>
  <c r="U638" i="1" s="1"/>
  <c r="EQ659" i="1"/>
  <c r="T659" i="1" s="1"/>
  <c r="U659" i="1" s="1"/>
  <c r="EQ399" i="1"/>
  <c r="T399" i="1" s="1"/>
  <c r="U399" i="1" s="1"/>
  <c r="EQ606" i="1"/>
  <c r="T606" i="1" s="1"/>
  <c r="U606" i="1" s="1"/>
  <c r="EQ164" i="1"/>
  <c r="T164" i="1" s="1"/>
  <c r="U164" i="1" s="1"/>
  <c r="EQ378" i="1"/>
  <c r="T378" i="1" s="1"/>
  <c r="U378" i="1" s="1"/>
  <c r="EQ464" i="1"/>
  <c r="T464" i="1" s="1"/>
  <c r="U464" i="1" s="1"/>
  <c r="EQ199" i="1"/>
  <c r="T199" i="1" s="1"/>
  <c r="U199" i="1" s="1"/>
  <c r="EQ183" i="1"/>
  <c r="T183" i="1" s="1"/>
  <c r="U183" i="1" s="1"/>
  <c r="EQ41" i="1"/>
  <c r="T41" i="1" s="1"/>
  <c r="U41" i="1" s="1"/>
  <c r="EQ52" i="1"/>
  <c r="T52" i="1" s="1"/>
  <c r="U52" i="1" s="1"/>
  <c r="EQ334" i="1"/>
  <c r="T334" i="1" s="1"/>
  <c r="U334" i="1" s="1"/>
  <c r="EQ73" i="1"/>
  <c r="T73" i="1" s="1"/>
  <c r="U73" i="1" s="1"/>
  <c r="EQ132" i="1"/>
  <c r="T132" i="1" s="1"/>
  <c r="U132" i="1" s="1"/>
  <c r="EQ28" i="1"/>
  <c r="T28" i="1" s="1"/>
  <c r="U28" i="1" s="1"/>
  <c r="EQ661" i="1"/>
  <c r="T661" i="1" s="1"/>
  <c r="U661" i="1" s="1"/>
  <c r="EQ335" i="1"/>
  <c r="T335" i="1" s="1"/>
  <c r="U335" i="1" s="1"/>
  <c r="EQ135" i="1"/>
  <c r="T135" i="1" s="1"/>
  <c r="U135" i="1" s="1"/>
  <c r="EQ74" i="1"/>
  <c r="T74" i="1" s="1"/>
  <c r="U74" i="1" s="1"/>
  <c r="EQ506" i="1"/>
  <c r="T506" i="1" s="1"/>
  <c r="U506" i="1" s="1"/>
  <c r="EQ228" i="1"/>
  <c r="T228" i="1" s="1"/>
  <c r="U228" i="1" s="1"/>
  <c r="EQ173" i="1"/>
  <c r="T173" i="1" s="1"/>
  <c r="U173" i="1" s="1"/>
  <c r="EQ156" i="1"/>
  <c r="T156" i="1" s="1"/>
  <c r="U156" i="1" s="1"/>
  <c r="EQ628" i="1"/>
  <c r="T628" i="1" s="1"/>
  <c r="U628" i="1" s="1"/>
  <c r="EQ429" i="1"/>
  <c r="T429" i="1" s="1"/>
  <c r="U429" i="1" s="1"/>
  <c r="EQ648" i="1"/>
  <c r="T648" i="1" s="1"/>
  <c r="U648" i="1" s="1"/>
  <c r="EQ302" i="1"/>
  <c r="T302" i="1" s="1"/>
  <c r="U302" i="1" s="1"/>
  <c r="EQ207" i="1"/>
  <c r="T207" i="1" s="1"/>
  <c r="U207" i="1" s="1"/>
  <c r="EQ294" i="1"/>
  <c r="T294" i="1" s="1"/>
  <c r="U294" i="1" s="1"/>
  <c r="EQ621" i="1"/>
  <c r="T621" i="1" s="1"/>
  <c r="U621" i="1" s="1"/>
  <c r="EQ576" i="1"/>
  <c r="T576" i="1" s="1"/>
  <c r="U576" i="1" s="1"/>
  <c r="EQ357" i="1"/>
  <c r="T357" i="1" s="1"/>
  <c r="U357" i="1" s="1"/>
  <c r="EQ272" i="1"/>
  <c r="T272" i="1" s="1"/>
  <c r="U272" i="1" s="1"/>
  <c r="EQ266" i="1"/>
  <c r="T266" i="1" s="1"/>
  <c r="U266" i="1" s="1"/>
  <c r="EQ146" i="1"/>
  <c r="T146" i="1" s="1"/>
  <c r="U146" i="1" s="1"/>
  <c r="EQ361" i="1"/>
  <c r="T361" i="1" s="1"/>
  <c r="U361" i="1" s="1"/>
  <c r="EQ22" i="1"/>
  <c r="T22" i="1" s="1"/>
  <c r="U22" i="1" s="1"/>
  <c r="EQ14" i="1"/>
  <c r="T14" i="1" s="1"/>
  <c r="U14" i="1" s="1"/>
  <c r="EQ505" i="1"/>
  <c r="T505" i="1" s="1"/>
  <c r="U505" i="1" s="1"/>
  <c r="EQ258" i="1"/>
  <c r="T258" i="1" s="1"/>
  <c r="U258" i="1" s="1"/>
  <c r="EQ217" i="1"/>
  <c r="T217" i="1" s="1"/>
  <c r="U217" i="1" s="1"/>
  <c r="EQ40" i="1"/>
  <c r="T40" i="1" s="1"/>
  <c r="U40" i="1" s="1"/>
  <c r="EQ649" i="1"/>
  <c r="T649" i="1" s="1"/>
  <c r="U649" i="1" s="1"/>
  <c r="EQ567" i="1"/>
  <c r="T567" i="1" s="1"/>
  <c r="U567" i="1" s="1"/>
  <c r="EQ203" i="1"/>
  <c r="T203" i="1" s="1"/>
  <c r="U203" i="1" s="1"/>
  <c r="EQ449" i="1"/>
  <c r="T449" i="1" s="1"/>
  <c r="U449" i="1" s="1"/>
  <c r="EQ695" i="1"/>
  <c r="T695" i="1" s="1"/>
  <c r="U695" i="1" s="1"/>
  <c r="EQ426" i="1"/>
  <c r="T426" i="1" s="1"/>
  <c r="U426" i="1" s="1"/>
  <c r="EQ209" i="1"/>
  <c r="T209" i="1" s="1"/>
  <c r="U209" i="1" s="1"/>
  <c r="EQ316" i="1"/>
  <c r="T316" i="1" s="1"/>
  <c r="U316" i="1" s="1"/>
  <c r="EQ548" i="1"/>
  <c r="T548" i="1" s="1"/>
  <c r="U548" i="1" s="1"/>
  <c r="EQ238" i="1"/>
  <c r="T238" i="1" s="1"/>
  <c r="U238" i="1" s="1"/>
  <c r="EQ566" i="1"/>
  <c r="T566" i="1" s="1"/>
  <c r="U566" i="1" s="1"/>
  <c r="EQ297" i="1"/>
  <c r="T297" i="1" s="1"/>
  <c r="U297" i="1" s="1"/>
  <c r="EQ650" i="1"/>
  <c r="T650" i="1" s="1"/>
  <c r="U650" i="1" s="1"/>
  <c r="EQ665" i="1"/>
  <c r="T665" i="1" s="1"/>
  <c r="U665" i="1" s="1"/>
  <c r="EQ390" i="1"/>
  <c r="T390" i="1" s="1"/>
  <c r="U390" i="1" s="1"/>
  <c r="EQ541" i="1"/>
  <c r="T541" i="1" s="1"/>
  <c r="U541" i="1" s="1"/>
  <c r="EQ382" i="1"/>
  <c r="T382" i="1" s="1"/>
  <c r="U382" i="1" s="1"/>
  <c r="EQ312" i="1"/>
  <c r="T312" i="1" s="1"/>
  <c r="U312" i="1" s="1"/>
  <c r="EQ210" i="1"/>
  <c r="T210" i="1" s="1"/>
  <c r="U210" i="1" s="1"/>
  <c r="EQ611" i="1"/>
  <c r="T611" i="1" s="1"/>
  <c r="U611" i="1" s="1"/>
  <c r="EQ354" i="1"/>
  <c r="T354" i="1" s="1"/>
  <c r="U354" i="1" s="1"/>
  <c r="EQ99" i="1"/>
  <c r="T99" i="1" s="1"/>
  <c r="U99" i="1" s="1"/>
  <c r="EQ535" i="1"/>
  <c r="T535" i="1" s="1"/>
  <c r="U535" i="1" s="1"/>
  <c r="EQ11" i="1"/>
  <c r="T11" i="1" s="1"/>
  <c r="U11" i="1" s="1"/>
  <c r="EQ386" i="1"/>
  <c r="T386" i="1" s="1"/>
  <c r="U386" i="1" s="1"/>
  <c r="EQ490" i="1"/>
  <c r="T490" i="1" s="1"/>
  <c r="U490" i="1" s="1"/>
  <c r="EQ127" i="1"/>
  <c r="T127" i="1" s="1"/>
  <c r="U127" i="1" s="1"/>
  <c r="EQ110" i="1"/>
  <c r="T110" i="1" s="1"/>
  <c r="U110" i="1" s="1"/>
  <c r="EQ690" i="1"/>
  <c r="T690" i="1" s="1"/>
  <c r="U690" i="1" s="1"/>
  <c r="EQ318" i="1"/>
  <c r="T318" i="1" s="1"/>
  <c r="U318" i="1" s="1"/>
  <c r="EQ684" i="1"/>
  <c r="T684" i="1" s="1"/>
  <c r="U684" i="1" s="1"/>
  <c r="EQ123" i="1"/>
  <c r="T123" i="1" s="1"/>
  <c r="U123" i="1" s="1"/>
  <c r="EQ243" i="1"/>
  <c r="T243" i="1" s="1"/>
  <c r="U243" i="1" s="1"/>
  <c r="EQ409" i="1"/>
  <c r="T409" i="1" s="1"/>
  <c r="U409" i="1" s="1"/>
  <c r="EQ103" i="1"/>
  <c r="T103" i="1" s="1"/>
  <c r="U103" i="1" s="1"/>
  <c r="EQ194" i="1"/>
  <c r="T194" i="1" s="1"/>
  <c r="U194" i="1" s="1"/>
  <c r="EQ381" i="1"/>
  <c r="T381" i="1" s="1"/>
  <c r="U381" i="1" s="1"/>
  <c r="EQ101" i="1"/>
  <c r="T101" i="1" s="1"/>
  <c r="U101" i="1" s="1"/>
  <c r="EQ478" i="1"/>
  <c r="T478" i="1" s="1"/>
  <c r="U478" i="1" s="1"/>
  <c r="EQ287" i="1"/>
  <c r="T287" i="1" s="1"/>
  <c r="U287" i="1" s="1"/>
  <c r="EQ420" i="1"/>
  <c r="T420" i="1" s="1"/>
  <c r="U420" i="1" s="1"/>
  <c r="EQ477" i="1"/>
  <c r="T477" i="1" s="1"/>
  <c r="U477" i="1" s="1"/>
  <c r="EQ584" i="1"/>
  <c r="T584" i="1" s="1"/>
  <c r="U584" i="1" s="1"/>
  <c r="EQ625" i="1"/>
  <c r="T625" i="1" s="1"/>
  <c r="U625" i="1" s="1"/>
  <c r="EQ428" i="1"/>
  <c r="T428" i="1" s="1"/>
  <c r="U428" i="1" s="1"/>
  <c r="EQ610" i="1"/>
  <c r="T610" i="1" s="1"/>
  <c r="U610" i="1" s="1"/>
  <c r="EQ374" i="1"/>
  <c r="T374" i="1" s="1"/>
  <c r="U374" i="1" s="1"/>
  <c r="EQ93" i="1"/>
  <c r="T93" i="1" s="1"/>
  <c r="U93" i="1" s="1"/>
  <c r="EQ663" i="1"/>
  <c r="T663" i="1" s="1"/>
  <c r="U663" i="1" s="1"/>
  <c r="EQ237" i="1"/>
  <c r="T237" i="1" s="1"/>
  <c r="U237" i="1" s="1"/>
  <c r="EQ532" i="1"/>
  <c r="T532" i="1" s="1"/>
  <c r="U532" i="1" s="1"/>
  <c r="EQ94" i="1"/>
  <c r="T94" i="1" s="1"/>
  <c r="U94" i="1" s="1"/>
  <c r="EQ430" i="1"/>
  <c r="T430" i="1" s="1"/>
  <c r="U430" i="1" s="1"/>
  <c r="EQ605" i="1"/>
  <c r="T605" i="1" s="1"/>
  <c r="U605" i="1" s="1"/>
  <c r="EQ4" i="1"/>
  <c r="T4" i="1" s="1"/>
  <c r="U4" i="1" s="1"/>
  <c r="EQ98" i="1"/>
  <c r="T98" i="1" s="1"/>
  <c r="U98" i="1" s="1"/>
  <c r="EQ599" i="1"/>
  <c r="T599" i="1" s="1"/>
  <c r="U599" i="1" s="1"/>
  <c r="EQ689" i="1"/>
  <c r="T689" i="1" s="1"/>
  <c r="U689" i="1" s="1"/>
  <c r="EQ264" i="1"/>
  <c r="T264" i="1" s="1"/>
  <c r="U264" i="1" s="1"/>
  <c r="EQ25" i="1"/>
  <c r="T25" i="1" s="1"/>
  <c r="U25" i="1" s="1"/>
  <c r="EQ76" i="1"/>
  <c r="T76" i="1" s="1"/>
  <c r="U76" i="1" s="1"/>
  <c r="EQ396" i="1"/>
  <c r="EQ569" i="1"/>
  <c r="T569" i="1" s="1"/>
  <c r="U569" i="1" s="1"/>
  <c r="EQ680" i="1"/>
  <c r="T680" i="1" s="1"/>
  <c r="U680" i="1" s="1"/>
  <c r="EQ652" i="1"/>
  <c r="T652" i="1" s="1"/>
  <c r="U652" i="1" s="1"/>
  <c r="EQ163" i="1"/>
  <c r="T163" i="1" s="1"/>
  <c r="U163" i="1" s="1"/>
  <c r="EQ161" i="1"/>
  <c r="T161" i="1" s="1"/>
  <c r="U161" i="1" s="1"/>
  <c r="EQ66" i="1"/>
  <c r="T66" i="1" s="1"/>
  <c r="U66" i="1" s="1"/>
  <c r="EQ352" i="1"/>
  <c r="T352" i="1" s="1"/>
  <c r="U352" i="1" s="1"/>
  <c r="EQ431" i="1"/>
  <c r="T431" i="1" s="1"/>
  <c r="U431" i="1" s="1"/>
  <c r="EQ491" i="1"/>
  <c r="T491" i="1" s="1"/>
  <c r="U491" i="1" s="1"/>
  <c r="EQ441" i="1"/>
  <c r="T441" i="1" s="1"/>
  <c r="U441" i="1" s="1"/>
  <c r="EQ560" i="1"/>
  <c r="T560" i="1" s="1"/>
  <c r="U560" i="1" s="1"/>
  <c r="EQ256" i="1"/>
  <c r="T256" i="1" s="1"/>
  <c r="U256" i="1" s="1"/>
  <c r="EQ63" i="1"/>
  <c r="T63" i="1" s="1"/>
  <c r="U63" i="1" s="1"/>
  <c r="EQ362" i="1"/>
  <c r="T362" i="1" s="1"/>
  <c r="U362" i="1" s="1"/>
  <c r="EQ328" i="1"/>
  <c r="T328" i="1" s="1"/>
  <c r="U328" i="1" s="1"/>
  <c r="EQ514" i="1"/>
  <c r="T514" i="1" s="1"/>
  <c r="U514" i="1" s="1"/>
  <c r="EQ664" i="1"/>
  <c r="T664" i="1" s="1"/>
  <c r="U664" i="1" s="1"/>
  <c r="EQ565" i="1"/>
  <c r="T565" i="1" s="1"/>
  <c r="U565" i="1" s="1"/>
  <c r="EQ172" i="1"/>
  <c r="T172" i="1" s="1"/>
  <c r="U172" i="1" s="1"/>
  <c r="EQ124" i="1"/>
  <c r="T124" i="1" s="1"/>
  <c r="U124" i="1" s="1"/>
  <c r="EQ423" i="1"/>
  <c r="T423" i="1" s="1"/>
  <c r="U423" i="1" s="1"/>
  <c r="EQ504" i="1"/>
  <c r="T504" i="1" s="1"/>
  <c r="U504" i="1" s="1"/>
  <c r="EQ31" i="1"/>
  <c r="T31" i="1" s="1"/>
  <c r="U31" i="1" s="1"/>
  <c r="EQ79" i="1"/>
  <c r="T79" i="1" s="1"/>
  <c r="U79" i="1" s="1"/>
  <c r="EQ373" i="1"/>
  <c r="T373" i="1" s="1"/>
  <c r="U373" i="1" s="1"/>
  <c r="EQ180" i="1"/>
  <c r="T180" i="1" s="1"/>
  <c r="U180" i="1" s="1"/>
  <c r="EQ572" i="1"/>
  <c r="T572" i="1" s="1"/>
  <c r="U572" i="1" s="1"/>
  <c r="EQ592" i="1"/>
  <c r="T592" i="1" s="1"/>
  <c r="U592" i="1" s="1"/>
  <c r="EQ540" i="1"/>
  <c r="T540" i="1" s="1"/>
  <c r="U540" i="1" s="1"/>
  <c r="EQ646" i="1"/>
  <c r="T646" i="1" s="1"/>
  <c r="U646" i="1" s="1"/>
  <c r="EQ55" i="1"/>
  <c r="T55" i="1" s="1"/>
  <c r="U55" i="1" s="1"/>
  <c r="EQ33" i="1"/>
  <c r="T33" i="1" s="1"/>
  <c r="U33" i="1" s="1"/>
  <c r="EQ71" i="1"/>
  <c r="T71" i="1" s="1"/>
  <c r="U71" i="1" s="1"/>
  <c r="EQ360" i="1"/>
  <c r="T360" i="1" s="1"/>
  <c r="U360" i="1" s="1"/>
  <c r="EQ29" i="1"/>
  <c r="T29" i="1" s="1"/>
  <c r="U29" i="1" s="1"/>
  <c r="EQ324" i="1"/>
  <c r="T324" i="1" s="1"/>
  <c r="U324" i="1" s="1"/>
  <c r="EQ46" i="1"/>
  <c r="T46" i="1" s="1"/>
  <c r="U46" i="1" s="1"/>
  <c r="EQ247" i="1"/>
  <c r="T247" i="1" s="1"/>
  <c r="U247" i="1" s="1"/>
  <c r="EQ538" i="1"/>
  <c r="T538" i="1" s="1"/>
  <c r="U538" i="1" s="1"/>
  <c r="EQ32" i="1"/>
  <c r="T32" i="1" s="1"/>
  <c r="U32" i="1" s="1"/>
  <c r="EQ171" i="1"/>
  <c r="T171" i="1" s="1"/>
  <c r="U171" i="1" s="1"/>
  <c r="EQ500" i="1"/>
  <c r="T500" i="1" s="1"/>
  <c r="U500" i="1" s="1"/>
  <c r="EQ234" i="1"/>
  <c r="T234" i="1" s="1"/>
  <c r="U234" i="1" s="1"/>
  <c r="EQ61" i="1"/>
  <c r="T61" i="1" s="1"/>
  <c r="U61" i="1" s="1"/>
  <c r="EQ327" i="1"/>
  <c r="T327" i="1" s="1"/>
  <c r="U327" i="1" s="1"/>
  <c r="EQ112" i="1"/>
  <c r="T112" i="1" s="1"/>
  <c r="U112" i="1" s="1"/>
  <c r="EQ513" i="1"/>
  <c r="T513" i="1" s="1"/>
  <c r="U513" i="1" s="1"/>
  <c r="EQ446" i="1"/>
  <c r="T446" i="1" s="1"/>
  <c r="U446" i="1" s="1"/>
  <c r="EQ9" i="1"/>
  <c r="T9" i="1" s="1"/>
  <c r="U9" i="1" s="1"/>
  <c r="EQ281" i="1"/>
  <c r="T281" i="1" s="1"/>
  <c r="U281" i="1" s="1"/>
  <c r="EQ432" i="1"/>
  <c r="T432" i="1" s="1"/>
  <c r="U432" i="1" s="1"/>
  <c r="EQ139" i="1"/>
  <c r="T139" i="1" s="1"/>
  <c r="U139" i="1" s="1"/>
  <c r="EQ404" i="1"/>
  <c r="T404" i="1" s="1"/>
  <c r="U404" i="1" s="1"/>
  <c r="EQ411" i="1"/>
  <c r="T411" i="1" s="1"/>
  <c r="U411" i="1" s="1"/>
  <c r="EQ295" i="1"/>
  <c r="T295" i="1" s="1"/>
  <c r="U295" i="1" s="1"/>
  <c r="EQ253" i="1"/>
  <c r="T253" i="1" s="1"/>
  <c r="U253" i="1" s="1"/>
  <c r="EQ639" i="1"/>
  <c r="T639" i="1" s="1"/>
  <c r="U639" i="1" s="1"/>
  <c r="EQ651" i="1"/>
  <c r="T651" i="1" s="1"/>
  <c r="U651" i="1" s="1"/>
  <c r="EQ469" i="1"/>
  <c r="T469" i="1" s="1"/>
  <c r="U469" i="1" s="1"/>
  <c r="EQ67" i="1"/>
  <c r="T67" i="1" s="1"/>
  <c r="U67" i="1" s="1"/>
  <c r="EQ80" i="1"/>
  <c r="T80" i="1" s="1"/>
  <c r="U80" i="1" s="1"/>
  <c r="EQ511" i="1"/>
  <c r="T511" i="1" s="1"/>
  <c r="U511" i="1" s="1"/>
  <c r="EQ468" i="1"/>
  <c r="T468" i="1" s="1"/>
  <c r="U468" i="1" s="1"/>
  <c r="EQ405" i="1"/>
  <c r="T405" i="1" s="1"/>
  <c r="U405" i="1" s="1"/>
  <c r="EQ88" i="1"/>
  <c r="T88" i="1" s="1"/>
  <c r="U88" i="1" s="1"/>
  <c r="EQ488" i="1"/>
  <c r="T488" i="1" s="1"/>
  <c r="U488" i="1" s="1"/>
  <c r="EQ393" i="1"/>
  <c r="T393" i="1" s="1"/>
  <c r="U393" i="1" s="1"/>
  <c r="EQ325" i="1"/>
  <c r="T325" i="1" s="1"/>
  <c r="U325" i="1" s="1"/>
  <c r="EQ358" i="1"/>
  <c r="T358" i="1" s="1"/>
  <c r="U358" i="1" s="1"/>
  <c r="EQ687" i="1"/>
  <c r="T687" i="1" s="1"/>
  <c r="U687" i="1" s="1"/>
  <c r="EQ635" i="1"/>
  <c r="T635" i="1" s="1"/>
  <c r="U635" i="1" s="1"/>
  <c r="EQ43" i="1"/>
  <c r="T43" i="1" s="1"/>
  <c r="U43" i="1" s="1"/>
  <c r="EQ269" i="1"/>
  <c r="T269" i="1" s="1"/>
  <c r="U269" i="1" s="1"/>
  <c r="EQ343" i="1"/>
  <c r="T343" i="1" s="1"/>
  <c r="U343" i="1" s="1"/>
  <c r="EQ678" i="1"/>
  <c r="T678" i="1" s="1"/>
  <c r="U678" i="1" s="1"/>
  <c r="EQ643" i="1"/>
  <c r="T643" i="1" s="1"/>
  <c r="U643" i="1" s="1"/>
  <c r="EQ660" i="1"/>
  <c r="T660" i="1" s="1"/>
  <c r="U660" i="1" s="1"/>
  <c r="EQ531" i="1"/>
  <c r="T531" i="1" s="1"/>
  <c r="U531" i="1" s="1"/>
  <c r="EQ454" i="1"/>
  <c r="T454" i="1" s="1"/>
  <c r="U454" i="1" s="1"/>
  <c r="EQ637" i="1"/>
  <c r="T637" i="1" s="1"/>
  <c r="U637" i="1" s="1"/>
  <c r="EQ75" i="1"/>
  <c r="T75" i="1" s="1"/>
  <c r="U75" i="1" s="1"/>
  <c r="EQ364" i="1"/>
  <c r="T364" i="1" s="1"/>
  <c r="U364" i="1" s="1"/>
  <c r="EQ424" i="1"/>
  <c r="T424" i="1" s="1"/>
  <c r="U424" i="1" s="1"/>
  <c r="EQ417" i="1"/>
  <c r="T417" i="1" s="1"/>
  <c r="U417" i="1" s="1"/>
  <c r="EQ443" i="1"/>
  <c r="T443" i="1" s="1"/>
  <c r="U443" i="1" s="1"/>
  <c r="EQ331" i="1"/>
  <c r="T331" i="1" s="1"/>
  <c r="U331" i="1" s="1"/>
  <c r="EQ17" i="1"/>
  <c r="T17" i="1" s="1"/>
  <c r="U17" i="1" s="1"/>
  <c r="EQ56" i="1"/>
  <c r="T56" i="1" s="1"/>
  <c r="U56" i="1" s="1"/>
  <c r="EQ245" i="1"/>
  <c r="T245" i="1" s="1"/>
  <c r="U245" i="1" s="1"/>
  <c r="EQ82" i="1"/>
  <c r="T82" i="1" s="1"/>
  <c r="U82" i="1" s="1"/>
  <c r="EQ251" i="1"/>
  <c r="T251" i="1" s="1"/>
  <c r="U251" i="1" s="1"/>
  <c r="EQ363" i="1"/>
  <c r="T363" i="1" s="1"/>
  <c r="U363" i="1" s="1"/>
  <c r="EQ377" i="1"/>
  <c r="T377" i="1" s="1"/>
  <c r="U377" i="1" s="1"/>
  <c r="EQ463" i="1"/>
  <c r="T463" i="1" s="1"/>
  <c r="U463" i="1" s="1"/>
  <c r="EQ493" i="1"/>
  <c r="T493" i="1" s="1"/>
  <c r="U493" i="1" s="1"/>
  <c r="EQ656" i="1"/>
  <c r="T656" i="1" s="1"/>
  <c r="U656" i="1" s="1"/>
  <c r="EQ412" i="1"/>
  <c r="T412" i="1" s="1"/>
  <c r="U412" i="1" s="1"/>
  <c r="EQ344" i="1"/>
  <c r="T344" i="1" s="1"/>
  <c r="U344" i="1" s="1"/>
  <c r="EQ214" i="1"/>
  <c r="T214" i="1" s="1"/>
  <c r="U214" i="1" s="1"/>
  <c r="EQ350" i="1"/>
  <c r="T350" i="1" s="1"/>
  <c r="U350" i="1" s="1"/>
  <c r="EQ304" i="1"/>
  <c r="T304" i="1" s="1"/>
  <c r="U304" i="1" s="1"/>
  <c r="EQ259" i="1"/>
  <c r="T259" i="1" s="1"/>
  <c r="U259" i="1" s="1"/>
  <c r="EQ219" i="1"/>
  <c r="T219" i="1" s="1"/>
  <c r="U219" i="1" s="1"/>
  <c r="EQ261" i="1"/>
  <c r="T261" i="1" s="1"/>
  <c r="U261" i="1" s="1"/>
  <c r="EQ8" i="1"/>
  <c r="T8" i="1" s="1"/>
  <c r="U8" i="1" s="1"/>
  <c r="EQ339" i="1"/>
  <c r="T339" i="1" s="1"/>
  <c r="U339" i="1" s="1"/>
  <c r="EQ436" i="1"/>
  <c r="T436" i="1" s="1"/>
  <c r="U436" i="1" s="1"/>
  <c r="EQ42" i="1"/>
  <c r="T42" i="1" s="1"/>
  <c r="U42" i="1" s="1"/>
  <c r="EQ121" i="1"/>
  <c r="T121" i="1" s="1"/>
  <c r="U121" i="1" s="1"/>
  <c r="EQ510" i="1"/>
  <c r="T510" i="1" s="1"/>
  <c r="U510" i="1" s="1"/>
  <c r="EQ257" i="1"/>
  <c r="T257" i="1" s="1"/>
  <c r="U257" i="1" s="1"/>
  <c r="EQ275" i="1"/>
  <c r="T275" i="1" s="1"/>
  <c r="U275" i="1" s="1"/>
  <c r="EQ536" i="1"/>
  <c r="T536" i="1" s="1"/>
  <c r="U536" i="1" s="1"/>
  <c r="EQ283" i="1"/>
  <c r="T283" i="1" s="1"/>
  <c r="U283" i="1" s="1"/>
  <c r="EQ271" i="1"/>
  <c r="T271" i="1" s="1"/>
  <c r="U271" i="1" s="1"/>
  <c r="EQ59" i="1"/>
  <c r="T59" i="1" s="1"/>
  <c r="U59" i="1" s="1"/>
  <c r="EQ421" i="1"/>
  <c r="T421" i="1" s="1"/>
  <c r="U421" i="1" s="1"/>
  <c r="EQ193" i="1"/>
  <c r="T193" i="1" s="1"/>
  <c r="U193" i="1" s="1"/>
  <c r="EQ179" i="1"/>
  <c r="T179" i="1" s="1"/>
  <c r="U179" i="1" s="1"/>
  <c r="EQ675" i="1"/>
  <c r="T675" i="1" s="1"/>
  <c r="U675" i="1" s="1"/>
  <c r="EQ356" i="1"/>
  <c r="T356" i="1" s="1"/>
  <c r="U356" i="1" s="1"/>
  <c r="EQ177" i="1"/>
  <c r="T177" i="1" s="1"/>
  <c r="U177" i="1" s="1"/>
  <c r="EQ64" i="1"/>
  <c r="T64" i="1" s="1"/>
  <c r="U64" i="1" s="1"/>
  <c r="EQ437" i="1"/>
  <c r="T437" i="1" s="1"/>
  <c r="U437" i="1" s="1"/>
  <c r="EQ187" i="1"/>
  <c r="T187" i="1" s="1"/>
  <c r="U187" i="1" s="1"/>
  <c r="EQ126" i="1"/>
  <c r="T126" i="1" s="1"/>
  <c r="U126" i="1" s="1"/>
  <c r="EQ16" i="1"/>
  <c r="T16" i="1" s="1"/>
  <c r="U16" i="1" s="1"/>
  <c r="EQ20" i="1"/>
  <c r="T20" i="1" s="1"/>
  <c r="U20" i="1" s="1"/>
  <c r="EQ590" i="1"/>
  <c r="T590" i="1" s="1"/>
  <c r="U590" i="1" s="1"/>
  <c r="EQ5" i="1"/>
  <c r="T5" i="1" s="1"/>
  <c r="U5" i="1" s="1"/>
  <c r="EQ467" i="1"/>
  <c r="T467" i="1" s="1"/>
  <c r="U467" i="1" s="1"/>
  <c r="EQ62" i="1"/>
  <c r="T62" i="1" s="1"/>
  <c r="U62" i="1" s="1"/>
  <c r="EQ265" i="1"/>
  <c r="T265" i="1" s="1"/>
  <c r="U265" i="1" s="1"/>
  <c r="EQ575" i="1"/>
  <c r="T575" i="1" s="1"/>
  <c r="U575" i="1" s="1"/>
  <c r="EQ186" i="1"/>
  <c r="T186" i="1" s="1"/>
  <c r="U186" i="1" s="1"/>
  <c r="EQ588" i="1"/>
  <c r="T588" i="1" s="1"/>
  <c r="U588" i="1" s="1"/>
  <c r="EQ516" i="1"/>
  <c r="T516" i="1" s="1"/>
  <c r="U516" i="1" s="1"/>
  <c r="EQ296" i="1"/>
  <c r="T296" i="1" s="1"/>
  <c r="U296" i="1" s="1"/>
  <c r="EQ184" i="1"/>
  <c r="T184" i="1" s="1"/>
  <c r="U184" i="1" s="1"/>
  <c r="EQ6" i="1"/>
  <c r="T6" i="1" s="1"/>
  <c r="U6" i="1" s="1"/>
  <c r="EQ425" i="1"/>
  <c r="T425" i="1" s="1"/>
  <c r="U425" i="1" s="1"/>
  <c r="EQ422" i="1"/>
  <c r="T422" i="1" s="1"/>
  <c r="U422" i="1" s="1"/>
  <c r="EQ23" i="1"/>
  <c r="T23" i="1" s="1"/>
  <c r="U23" i="1" s="1"/>
  <c r="EQ673" i="1"/>
  <c r="T673" i="1" s="1"/>
  <c r="U673" i="1" s="1"/>
  <c r="EQ273" i="1"/>
  <c r="T273" i="1" s="1"/>
  <c r="U273" i="1" s="1"/>
  <c r="EQ7" i="1"/>
  <c r="T7" i="1" s="1"/>
  <c r="U7" i="1" s="1"/>
  <c r="EQ320" i="1"/>
  <c r="T320" i="1" s="1"/>
  <c r="U320" i="1" s="1"/>
  <c r="EQ65" i="1"/>
  <c r="T65" i="1" s="1"/>
  <c r="U65" i="1" s="1"/>
  <c r="EQ212" i="1"/>
  <c r="T212" i="1" s="1"/>
  <c r="U212" i="1" s="1"/>
  <c r="EQ568" i="1"/>
  <c r="T568" i="1" s="1"/>
  <c r="U568" i="1" s="1"/>
  <c r="EQ507" i="1"/>
  <c r="T507" i="1" s="1"/>
  <c r="U507" i="1" s="1"/>
  <c r="EQ355" i="1"/>
  <c r="T355" i="1" s="1"/>
  <c r="U355" i="1" s="1"/>
  <c r="EQ13" i="1"/>
  <c r="T13" i="1" s="1"/>
  <c r="U13" i="1" s="1"/>
  <c r="EQ12" i="1"/>
  <c r="T12" i="1" s="1"/>
  <c r="U12" i="1" s="1"/>
  <c r="EQ57" i="1"/>
  <c r="T57" i="1" s="1"/>
  <c r="U57" i="1" s="1"/>
  <c r="EQ252" i="1"/>
  <c r="T252" i="1" s="1"/>
  <c r="U252" i="1" s="1"/>
  <c r="EQ235" i="1"/>
  <c r="T235" i="1" s="1"/>
  <c r="U235" i="1" s="1"/>
  <c r="EQ641" i="1"/>
  <c r="T641" i="1" s="1"/>
  <c r="U641" i="1" s="1"/>
  <c r="EQ466" i="1"/>
  <c r="T466" i="1" s="1"/>
  <c r="U466" i="1" s="1"/>
  <c r="EQ555" i="1"/>
  <c r="T555" i="1" s="1"/>
  <c r="U555" i="1" s="1"/>
  <c r="EQ671" i="1"/>
  <c r="T671" i="1" s="1"/>
  <c r="U671" i="1" s="1"/>
  <c r="EQ289" i="1"/>
  <c r="T289" i="1" s="1"/>
  <c r="U289" i="1" s="1"/>
  <c r="EQ520" i="1"/>
  <c r="T520" i="1" s="1"/>
  <c r="U520" i="1" s="1"/>
  <c r="EQ204" i="1"/>
  <c r="T204" i="1" s="1"/>
  <c r="U204" i="1" s="1"/>
  <c r="EQ37" i="1"/>
  <c r="T37" i="1" s="1"/>
  <c r="U37" i="1" s="1"/>
  <c r="EQ83" i="1"/>
  <c r="T83" i="1" s="1"/>
  <c r="U83" i="1" s="1"/>
  <c r="EQ465" i="1"/>
  <c r="T465" i="1" s="1"/>
  <c r="U465" i="1" s="1"/>
  <c r="EQ517" i="1"/>
  <c r="T517" i="1" s="1"/>
  <c r="U517" i="1" s="1"/>
  <c r="EQ340" i="1"/>
  <c r="T340" i="1" s="1"/>
  <c r="U340" i="1" s="1"/>
  <c r="EQ201" i="1"/>
  <c r="T201" i="1" s="1"/>
  <c r="U201" i="1" s="1"/>
  <c r="EQ323" i="1"/>
  <c r="T323" i="1" s="1"/>
  <c r="U323" i="1" s="1"/>
  <c r="EQ54" i="1"/>
  <c r="T54" i="1" s="1"/>
  <c r="U54" i="1" s="1"/>
  <c r="EQ35" i="1"/>
  <c r="T35" i="1" s="1"/>
  <c r="U35" i="1" s="1"/>
  <c r="EQ480" i="1"/>
  <c r="T480" i="1" s="1"/>
  <c r="U480" i="1" s="1"/>
  <c r="EQ692" i="1"/>
  <c r="T692" i="1" s="1"/>
  <c r="U692" i="1" s="1"/>
  <c r="EQ498" i="1"/>
  <c r="T498" i="1" s="1"/>
  <c r="U498" i="1" s="1"/>
  <c r="EQ647" i="1"/>
  <c r="T647" i="1" s="1"/>
  <c r="U647" i="1" s="1"/>
  <c r="EQ439" i="1"/>
  <c r="T439" i="1" s="1"/>
  <c r="U439" i="1" s="1"/>
  <c r="EQ564" i="1"/>
  <c r="T564" i="1" s="1"/>
  <c r="U564" i="1" s="1"/>
  <c r="EQ435" i="1"/>
  <c r="T435" i="1" s="1"/>
  <c r="U435" i="1" s="1"/>
  <c r="EQ601" i="1"/>
  <c r="T601" i="1" s="1"/>
  <c r="U601" i="1" s="1"/>
  <c r="EQ453" i="1"/>
  <c r="T453" i="1" s="1"/>
  <c r="U453" i="1" s="1"/>
  <c r="EQ632" i="1"/>
  <c r="T632" i="1" s="1"/>
  <c r="U632" i="1" s="1"/>
  <c r="EQ547" i="1"/>
  <c r="T547" i="1" s="1"/>
  <c r="U547" i="1" s="1"/>
  <c r="EQ27" i="1"/>
  <c r="T27" i="1" s="1"/>
  <c r="U27" i="1" s="1"/>
  <c r="EQ499" i="1"/>
  <c r="T499" i="1" s="1"/>
  <c r="U499" i="1" s="1"/>
  <c r="EQ90" i="1"/>
  <c r="T90" i="1" s="1"/>
  <c r="U90" i="1" s="1"/>
  <c r="EQ250" i="1"/>
  <c r="T250" i="1" s="1"/>
  <c r="U250" i="1" s="1"/>
  <c r="EQ508" i="1"/>
  <c r="T508" i="1" s="1"/>
  <c r="U508" i="1" s="1"/>
  <c r="EQ230" i="1"/>
  <c r="T230" i="1" s="1"/>
  <c r="U230" i="1" s="1"/>
  <c r="EQ503" i="1"/>
  <c r="T503" i="1" s="1"/>
  <c r="U503" i="1" s="1"/>
  <c r="EQ222" i="1"/>
  <c r="T222" i="1" s="1"/>
  <c r="U222" i="1" s="1"/>
  <c r="EQ19" i="1"/>
  <c r="T19" i="1" s="1"/>
  <c r="U19" i="1" s="1"/>
  <c r="EQ522" i="1"/>
  <c r="T522" i="1" s="1"/>
  <c r="U522" i="1" s="1"/>
  <c r="EQ397" i="1"/>
  <c r="T397" i="1" s="1"/>
  <c r="U397" i="1" s="1"/>
  <c r="EQ276" i="1"/>
  <c r="T276" i="1" s="1"/>
  <c r="U276" i="1" s="1"/>
  <c r="EQ682" i="1"/>
  <c r="T682" i="1" s="1"/>
  <c r="U682" i="1" s="1"/>
  <c r="EQ691" i="1"/>
  <c r="T691" i="1" s="1"/>
  <c r="U691" i="1" s="1"/>
  <c r="EQ152" i="1"/>
  <c r="T152" i="1" s="1"/>
  <c r="U152" i="1" s="1"/>
  <c r="EQ165" i="1"/>
  <c r="T165" i="1" s="1"/>
  <c r="U165" i="1" s="1"/>
  <c r="EQ26" i="1"/>
  <c r="J4" i="15"/>
  <c r="L4" i="15"/>
  <c r="G3" i="21"/>
  <c r="K4" i="15"/>
  <c r="I4" i="15"/>
  <c r="F31" i="40" l="1"/>
  <c r="E57" i="21"/>
  <c r="F23" i="40"/>
  <c r="H23" i="40"/>
  <c r="E60" i="40"/>
  <c r="T396" i="1"/>
  <c r="U396" i="1" s="1"/>
  <c r="M4" i="15"/>
  <c r="J17" i="15"/>
  <c r="L17" i="15"/>
  <c r="K17" i="15"/>
  <c r="G8" i="21"/>
  <c r="G45" i="21" s="1"/>
  <c r="C3" i="21"/>
  <c r="EQ3" i="1"/>
  <c r="I5" i="15"/>
  <c r="I8" i="15" s="1"/>
  <c r="I10" i="15" s="1"/>
  <c r="L5" i="15"/>
  <c r="J5" i="15"/>
  <c r="K5" i="15"/>
  <c r="T26" i="1"/>
  <c r="U26" i="1" s="1"/>
  <c r="C8" i="21" l="1"/>
  <c r="C45" i="21" s="1"/>
  <c r="T3" i="1"/>
  <c r="U3" i="1" s="1"/>
  <c r="EQ699" i="1"/>
  <c r="D79" i="22"/>
  <c r="D81" i="22" s="1"/>
  <c r="D79" i="23"/>
  <c r="D81" i="23" s="1"/>
  <c r="I6" i="15"/>
  <c r="K6" i="15"/>
  <c r="K9" i="15" s="1"/>
  <c r="K11" i="15" s="1"/>
  <c r="K8" i="15"/>
  <c r="K10" i="15" s="1"/>
  <c r="J6" i="15"/>
  <c r="J9" i="15" s="1"/>
  <c r="J11" i="15" s="1"/>
  <c r="J8" i="15"/>
  <c r="J10" i="15" s="1"/>
  <c r="L6" i="15"/>
  <c r="L9" i="15" s="1"/>
  <c r="L11" i="15" s="1"/>
  <c r="L8" i="15"/>
  <c r="L10" i="15" s="1"/>
  <c r="D84" i="19" l="1"/>
  <c r="D68" i="40" s="1"/>
  <c r="L16" i="15"/>
  <c r="I9" i="15"/>
  <c r="M10" i="15"/>
  <c r="M8" i="15"/>
  <c r="J16" i="15"/>
  <c r="K16" i="15"/>
  <c r="C57" i="21"/>
  <c r="H57" i="21" s="1"/>
  <c r="I15" i="15"/>
  <c r="I18" i="15" s="1"/>
  <c r="E46" i="21"/>
  <c r="F46" i="21"/>
  <c r="D74" i="19"/>
  <c r="D64" i="40" s="1"/>
  <c r="D46" i="21"/>
  <c r="D74" i="20"/>
  <c r="D84" i="20"/>
  <c r="E68" i="40" s="1"/>
  <c r="D84" i="18"/>
  <c r="C68" i="40" s="1"/>
  <c r="D74" i="18"/>
  <c r="C64" i="40" s="1"/>
  <c r="D79" i="20" l="1"/>
  <c r="D81" i="20" s="1"/>
  <c r="B81" i="20" s="1"/>
  <c r="B83" i="20" s="1"/>
  <c r="E64" i="40"/>
  <c r="B84" i="20"/>
  <c r="D79" i="19"/>
  <c r="D81" i="19" s="1"/>
  <c r="B81" i="19" s="1"/>
  <c r="B83" i="19" s="1"/>
  <c r="B84" i="19"/>
  <c r="D79" i="18"/>
  <c r="D81" i="18" s="1"/>
  <c r="B81" i="18" s="1"/>
  <c r="B83" i="18" s="1"/>
  <c r="B84" i="18"/>
  <c r="D85" i="20"/>
  <c r="D85" i="19"/>
  <c r="D85" i="18"/>
  <c r="D74" i="17"/>
  <c r="I11" i="15"/>
  <c r="M9" i="15"/>
  <c r="I17" i="15"/>
  <c r="M15" i="15"/>
  <c r="J19" i="15"/>
  <c r="K19" i="15"/>
  <c r="D47" i="21"/>
  <c r="D59" i="21" s="1"/>
  <c r="D58" i="21"/>
  <c r="F47" i="21"/>
  <c r="F59" i="21" s="1"/>
  <c r="F58" i="21"/>
  <c r="E47" i="21"/>
  <c r="E59" i="21" s="1"/>
  <c r="E58" i="21"/>
  <c r="D88" i="20" l="1"/>
  <c r="D79" i="17"/>
  <c r="D81" i="17" s="1"/>
  <c r="C81" i="17" s="1"/>
  <c r="C83" i="17" s="1"/>
  <c r="B92" i="17" s="1"/>
  <c r="B64" i="40"/>
  <c r="F64" i="40" s="1"/>
  <c r="D88" i="19"/>
  <c r="D88" i="18"/>
  <c r="D85" i="22"/>
  <c r="D88" i="22" s="1"/>
  <c r="B56" i="40" s="1"/>
  <c r="D85" i="23"/>
  <c r="D88" i="23" s="1"/>
  <c r="B57" i="40" s="1"/>
  <c r="F57" i="40" s="1"/>
  <c r="I16" i="15"/>
  <c r="M16" i="15" s="1"/>
  <c r="M11" i="15"/>
  <c r="O11" i="15" s="1"/>
  <c r="D84" i="17"/>
  <c r="C46" i="21"/>
  <c r="M17" i="15"/>
  <c r="M18" i="15"/>
  <c r="L19" i="15"/>
  <c r="I19" i="15"/>
  <c r="C84" i="17" l="1"/>
  <c r="B94" i="17" s="1"/>
  <c r="B68" i="40"/>
  <c r="F68" i="40" s="1"/>
  <c r="F56" i="40"/>
  <c r="F60" i="40" s="1"/>
  <c r="B60" i="40"/>
  <c r="H60" i="40" s="1"/>
  <c r="D85" i="17"/>
  <c r="D88" i="17" s="1"/>
  <c r="C58" i="21"/>
  <c r="H58" i="21" s="1"/>
  <c r="H62" i="21" s="1"/>
  <c r="M62" i="21" s="1"/>
  <c r="C47" i="21"/>
  <c r="M19" i="15"/>
  <c r="G47" i="21" l="1"/>
  <c r="C59" i="21"/>
  <c r="G59" i="21" s="1"/>
  <c r="G62" i="21" s="1"/>
</calcChain>
</file>

<file path=xl/sharedStrings.xml><?xml version="1.0" encoding="utf-8"?>
<sst xmlns="http://schemas.openxmlformats.org/spreadsheetml/2006/main" count="10889" uniqueCount="1667">
  <si>
    <t>L2</t>
  </si>
  <si>
    <t>WBS</t>
  </si>
  <si>
    <t>Institution</t>
  </si>
  <si>
    <t>Schedule Task Name</t>
  </si>
  <si>
    <t>Cost Activity</t>
  </si>
  <si>
    <t>Resource Name</t>
  </si>
  <si>
    <t>Type</t>
  </si>
  <si>
    <t>Subtype</t>
  </si>
  <si>
    <t>Resource ID</t>
  </si>
  <si>
    <t>Estimating Technique</t>
  </si>
  <si>
    <t>Indirect</t>
  </si>
  <si>
    <t>On/Off Ice</t>
  </si>
  <si>
    <t>Notes</t>
  </si>
  <si>
    <t>Complete Total PY5-PY8</t>
  </si>
  <si>
    <t>1.2.1.1</t>
  </si>
  <si>
    <t>UW</t>
  </si>
  <si>
    <t>Implementation Management and Controls</t>
  </si>
  <si>
    <t>EHWD Project Management and Controls (WIPAC_Implementation_Manager)</t>
  </si>
  <si>
    <t>McEwen</t>
  </si>
  <si>
    <t>Labor Hours</t>
  </si>
  <si>
    <t>Labor - LoE</t>
  </si>
  <si>
    <t>SE</t>
  </si>
  <si>
    <t>D - Expert Opinion</t>
  </si>
  <si>
    <t>Off Ice</t>
  </si>
  <si>
    <t>C1</t>
  </si>
  <si>
    <t>PSL</t>
  </si>
  <si>
    <t>Benson</t>
  </si>
  <si>
    <t>EN-ME</t>
  </si>
  <si>
    <t>1.2.1.2.5.1</t>
  </si>
  <si>
    <t>2022-23 Management &amp; Systems Engineering</t>
  </si>
  <si>
    <t>2022-23 Systems Engineering (Terry Benson)</t>
  </si>
  <si>
    <t>Labor - Task</t>
  </si>
  <si>
    <t>Engineering oversight and systems development  - coordination and planning, season planning, ASC interface, SIP, logistics coordination, drill procedures, EVMS, seasonal reports</t>
  </si>
  <si>
    <t>2022-23 Management</t>
  </si>
  <si>
    <t>Gibson</t>
  </si>
  <si>
    <t>EN</t>
  </si>
  <si>
    <t>Drill Manager LOE: 0.8 FTE = 1440 hr/yr</t>
  </si>
  <si>
    <t>2022-23 Systems Engineering Support</t>
  </si>
  <si>
    <t>Team meetings - weekly status, reviews, collaboration mtgs, ASC weekly and annual Weekly status mtgs: 35 wks * 1 hr * 12 people = 420 hr
ASC coord: 18 wks * 1 hr * 3 people = 78 hr
Total = 558 hr</t>
  </si>
  <si>
    <t>1.2.1.2.5.2</t>
  </si>
  <si>
    <t>Drill Procedure Review</t>
  </si>
  <si>
    <t>C2</t>
  </si>
  <si>
    <t>1 hr session/wk * 35 wks each year
8 people = 280 hr/yr</t>
  </si>
  <si>
    <t>1.2.1.2.5.3</t>
  </si>
  <si>
    <t>Drill Hole Modeling</t>
  </si>
  <si>
    <t>Hole modeling = 120 hr/yr</t>
  </si>
  <si>
    <t>1.2.1.2.6.1</t>
  </si>
  <si>
    <t>2023-24 Management &amp; Systems Engineering</t>
  </si>
  <si>
    <t>Engineering oversight and systems development</t>
  </si>
  <si>
    <t>2023-24 Management</t>
  </si>
  <si>
    <t>2023-24 Systems Engineering Support</t>
  </si>
  <si>
    <t>Team meetings - weekly status, reviews, collaboration mtgs, ASC weekly and annual
Weekly status mtgs: 35 wks * 1 hr * 12 people = 420 hr
ASC coord: 18 wks * 1 hr * 3 people = 54 hr
Total = 1914 hr</t>
  </si>
  <si>
    <t>1.2.1.2.6.2</t>
  </si>
  <si>
    <t>PY6 Season Debrief</t>
  </si>
  <si>
    <t>Season Debrief - 30 people, hybrid, 4 hr = 120 hr</t>
  </si>
  <si>
    <t>1.2.1.2.6.3</t>
  </si>
  <si>
    <t>1.2.1.2.6.5</t>
  </si>
  <si>
    <t>1.2.1.2.7.1</t>
  </si>
  <si>
    <t>2024-25 Management &amp; Systems Engineering</t>
  </si>
  <si>
    <t>System engineering oversight and systems development</t>
  </si>
  <si>
    <t>2024-25 Management</t>
  </si>
  <si>
    <t>2024-25 Systems Engineering Support</t>
  </si>
  <si>
    <t>Team meetings - weekly status, reviews, collaboration mtgs, ASC weekly and annual Weekly status mtgs: 35 wks * 1 hr * 12 people = 420 hr
ASC coord: 18 wks * 1 hr * 3 people = 54 hr
Total = 1914 hr</t>
  </si>
  <si>
    <t>1.2.1.2.7.2</t>
  </si>
  <si>
    <t>PY7 Season Debrief</t>
  </si>
  <si>
    <t>1.2.1.2.7.3</t>
  </si>
  <si>
    <t>1.2.1.2.7.5</t>
  </si>
  <si>
    <t>1.2.1.2.7.6</t>
  </si>
  <si>
    <t>Drill Readiness Review  (PSL)</t>
  </si>
  <si>
    <t>12 Engineers 2 days @ 8 hrs = 192 hr</t>
  </si>
  <si>
    <t>1.2.1.2.8.1</t>
  </si>
  <si>
    <t>2025-26 Management &amp; Systems Engineering</t>
  </si>
  <si>
    <t>2025-26 Systems Engineering</t>
  </si>
  <si>
    <t>System Engineer - Oct (pre-deployment) &amp; March/April for closeout. On-ice hours captured in Field Seasons.</t>
  </si>
  <si>
    <t>2025-26 Management</t>
  </si>
  <si>
    <t>Drill Manager LOE: Oct (pre-deployment) &amp; March/April for closeout. On-ice hours captured in Field Seasons.</t>
  </si>
  <si>
    <t>2025-26 Systems Engineering Support</t>
  </si>
  <si>
    <t>Engineering support hours for weekly status meeting &amp; off-ice engineering support</t>
  </si>
  <si>
    <t>1.2.1.2.8.2</t>
  </si>
  <si>
    <t>PY8 Season Debrief</t>
  </si>
  <si>
    <t>Tosi</t>
  </si>
  <si>
    <t>SC</t>
  </si>
  <si>
    <t>Tosi - 15%</t>
  </si>
  <si>
    <t>Tosi - 25%</t>
  </si>
  <si>
    <t>1.2.1.3.2.1</t>
  </si>
  <si>
    <t>String Management and Controls (2022-2023)</t>
  </si>
  <si>
    <t>1.2.1.3.2.2</t>
  </si>
  <si>
    <t>Installation Engineering (2022-2023)</t>
  </si>
  <si>
    <t>1.2.1.3.2.3</t>
  </si>
  <si>
    <t>Installation Engineering Support (2022-2023)</t>
  </si>
  <si>
    <t>1.2.1.3.3.1</t>
  </si>
  <si>
    <t>String Management and Controls (2023-2024)</t>
  </si>
  <si>
    <t>Tosi - 10%</t>
  </si>
  <si>
    <t>1.2.1.3.3.2</t>
  </si>
  <si>
    <t>Installation Engineering (2023-2024)</t>
  </si>
  <si>
    <t>Tosi - 30%</t>
  </si>
  <si>
    <t>1.2.1.3.3.3</t>
  </si>
  <si>
    <t>Installation Engineering Support  (2023-2024)</t>
  </si>
  <si>
    <t>1.2.1.3.4.1</t>
  </si>
  <si>
    <t>String Management and Controls (2024-2025)</t>
  </si>
  <si>
    <t>Tosi - 5%</t>
  </si>
  <si>
    <t>1.2.1.3.4.2</t>
  </si>
  <si>
    <t>Installation Engineering (2024-2025)</t>
  </si>
  <si>
    <t>1.2.1.3.4.3</t>
  </si>
  <si>
    <t>Installation Engineering Support (2024-2025)</t>
  </si>
  <si>
    <t>1.2.1.3.5.1</t>
  </si>
  <si>
    <t>String Management and Controls (2025-2026)</t>
  </si>
  <si>
    <t>1.2.1.3.5.2</t>
  </si>
  <si>
    <t>Installation Engineering (2025-2026)</t>
  </si>
  <si>
    <t>Tosi - 20%</t>
  </si>
  <si>
    <t>Zernick</t>
  </si>
  <si>
    <t>1.2.1.4.5</t>
  </si>
  <si>
    <t>2022-23 Quality &amp; Safety</t>
  </si>
  <si>
    <t>2022-23 Quality &amp; Safety HA Review</t>
  </si>
  <si>
    <t>12 sessions * 2 hr/session each year
6 people = 144 hr/yr</t>
  </si>
  <si>
    <t>1.2.1.4.6</t>
  </si>
  <si>
    <t>2023-24 Quality &amp; Safety</t>
  </si>
  <si>
    <t>2023-24 Quality &amp; Safety HA Review</t>
  </si>
  <si>
    <t>1.2.1.4.7</t>
  </si>
  <si>
    <t>2024-25 Quality &amp; Safety</t>
  </si>
  <si>
    <t>2025-25 Quality &amp; Safety HA Review</t>
  </si>
  <si>
    <t>1.2.1.4.8</t>
  </si>
  <si>
    <t>2025-26 Quality &amp; Safety</t>
  </si>
  <si>
    <t>2025-26 Quality &amp; Safety HA Review</t>
  </si>
  <si>
    <t>2 sessions * 2 hr/session each year
6 people = 24 hr/yr October &amp; November</t>
  </si>
  <si>
    <t>Travel</t>
  </si>
  <si>
    <t>1.2.1.5.5</t>
  </si>
  <si>
    <t>2022-23 Travel (non-deployment)</t>
  </si>
  <si>
    <t>Domestic</t>
  </si>
  <si>
    <t>E - Extrapolation from Actuals</t>
  </si>
  <si>
    <t>Collab Mtg (international): 1x $3600
ASC/Denver (domestic): 5x $1800 = $9k
Total = 3.6k+9k = 12.6k</t>
  </si>
  <si>
    <t>1.2.1.5.6</t>
  </si>
  <si>
    <t>2023-24 Travel (non-deployment)</t>
  </si>
  <si>
    <t>1.2.1.5.7</t>
  </si>
  <si>
    <t>2024-25 Travel (non-deployment)</t>
  </si>
  <si>
    <t>M &amp; S</t>
  </si>
  <si>
    <t>C - Engineering Buildup</t>
  </si>
  <si>
    <t>TE</t>
  </si>
  <si>
    <t>1.2.1.6.2.11</t>
  </si>
  <si>
    <t>Crate Control Systems Components Shipment 1 - DNF (Vessel)</t>
  </si>
  <si>
    <t>Collapsible Bulk Container, Black, 48 inH x 45 inL x 41 inW, 1EA w/ lid $838 W.W. Grainger Item #36XE25 &amp; #1XGG9</t>
  </si>
  <si>
    <t>1.2.1.6.2.20</t>
  </si>
  <si>
    <t>Load  Container C (Main/Combo Cables, Bull Wheel, Hose Heating Components, ARA Drill Components - Crate 2) (Vessel)</t>
  </si>
  <si>
    <t>$6000 estimated for 20' container purchase with delivery. PY3 container procurement was 6k.</t>
  </si>
  <si>
    <t>1.2.1.6.2.21</t>
  </si>
  <si>
    <t>Crate Drill Heads, Spare Parts to PTH (Vessel) Store in ICL - DNF</t>
  </si>
  <si>
    <t>1.2.1.6.2.22</t>
  </si>
  <si>
    <t>Crate Control Systems Components Shipment 2 - DNF (Comsur)</t>
  </si>
  <si>
    <t>1.2.1.6.2.23</t>
  </si>
  <si>
    <t>Crate Elect. Distribution System Components (ComSur)</t>
  </si>
  <si>
    <t>1.2.1.6.2.24</t>
  </si>
  <si>
    <t>Crate MDS Internal Hoses &amp; Spares Resupply (FS2 Resupply Container - Comsur)</t>
  </si>
  <si>
    <t>1.2.1.6.2.25</t>
  </si>
  <si>
    <t>Crate Drill Filtration Resupply (FS2 Resupply Container - Comsur)</t>
  </si>
  <si>
    <t>1.2.1.6.2.26</t>
  </si>
  <si>
    <t>Crate FS2 SES Interconnect Resupply (FS2 Resupply Container - Comsur)</t>
  </si>
  <si>
    <t>1.2.1.6.2.28</t>
  </si>
  <si>
    <t>Load FS2 Resupply Container (FS2 Comsur)</t>
  </si>
  <si>
    <t>Load FS2 Resupply Container (Comsur)</t>
  </si>
  <si>
    <t>1.2.1.6.2.29</t>
  </si>
  <si>
    <t>Crate Repair/Replacement Components Resupply (FS2 Resupply Container - Comsur)</t>
  </si>
  <si>
    <t>1.2.1.6.2.30</t>
  </si>
  <si>
    <t>Crate Control Systems Components Shipment 3 - DNF (Comsur)</t>
  </si>
  <si>
    <t>Crate Control Systems Components Shipment 3 - DNF (Vessel)</t>
  </si>
  <si>
    <t>1.2.1.6.3.1</t>
  </si>
  <si>
    <t>FS0 - Ship Control Systems Components Shipment 1, ARA System DNF, Drill Heads, &amp; Container C (Vessel)</t>
  </si>
  <si>
    <t>FS0 - Ship Control Systems Components Shipment 1, ARA System Parts, Drill Heads, &amp; Container C (Vessel)</t>
  </si>
  <si>
    <t>Estimated based on November 2021 trucking invoice (SEKO) - October '22 is a full 53' trailer load</t>
  </si>
  <si>
    <t>Estimated based on 2021 Reynolds &amp; Reynolds loading support invoice</t>
  </si>
  <si>
    <t>1.2.1.6.3.2</t>
  </si>
  <si>
    <t>FS1 - Ship Control Systems Components Shipment 2 - DNF (Comsur)</t>
  </si>
  <si>
    <t>Estimated based on November 2021 trucking invoice (SEKO) - August '23 is a partial truck load</t>
  </si>
  <si>
    <t>1.2.1.6.3.3</t>
  </si>
  <si>
    <t>FS2 - Ship Control Systems Components Shipment 3, Refit Resupply Container (Comsur)</t>
  </si>
  <si>
    <t>FS2 - Ship Control Systems Components Shipment 3, Resupply Container (Comsur)</t>
  </si>
  <si>
    <t>Estimated based on November 2021 trucking invoice (SEKO) - August '24 is a quarter truck load</t>
  </si>
  <si>
    <t>1.2.1.6.3.4</t>
  </si>
  <si>
    <t>FS3 - Ship Resupply Container (Comsur)</t>
  </si>
  <si>
    <t>Estimated based on November 2021 trucking invoice (SEKO) - August '25 is a quarter truck load</t>
  </si>
  <si>
    <t>1.2.1.6.4.1</t>
  </si>
  <si>
    <t>Crate Sensor Handling Structure</t>
  </si>
  <si>
    <t>Crate (Installation): Sensor Handling Structure (Vessel)</t>
  </si>
  <si>
    <t>1.2.1.6.4.2</t>
  </si>
  <si>
    <t>Crate Installation Kits</t>
  </si>
  <si>
    <t>Crate (Installation): Installation Kits (Vessel)</t>
  </si>
  <si>
    <t>7x 34"H x 48"L x 40"Wx 7crates at $699/each Grainger 1XGG6</t>
  </si>
  <si>
    <t>1.2.1.6.4.3</t>
  </si>
  <si>
    <t>Crate String Weights</t>
  </si>
  <si>
    <t>Crate (Installation): String Weights (Vessel)</t>
  </si>
  <si>
    <t>2x $517/each Collapsible Bulk Container, Black, 34 inH x 48 inL x 45 inW, 1EA
Item # 39H823</t>
  </si>
  <si>
    <t>Crate (Installation): String Weights  (Vessel)</t>
  </si>
  <si>
    <t>$1317 estimated for three 40" x 48" x 25" bulk containers with lids to package hardware for shipping</t>
  </si>
  <si>
    <t>1.2.1.6.4.4</t>
  </si>
  <si>
    <t>Crate Science Equipment FS2 (SPAT, IME, Pressure Sensors, Laser Rangers)</t>
  </si>
  <si>
    <t>Crate (Installation): Science Equipment FS2 (SPAT, IME, Laser Rangers, Pressure Sensors)(Comsur)</t>
  </si>
  <si>
    <t>$371/each estimated for two 45" x 48" x 44" bulk containers with lids to package hardware for shipping</t>
  </si>
  <si>
    <t>1.2.1.6.4.5</t>
  </si>
  <si>
    <t>Crate Science Equipment FS3</t>
  </si>
  <si>
    <t>Crate (Installation): Science Equipment FS3 (Comsur)</t>
  </si>
  <si>
    <t>1.2.1.6.5.1</t>
  </si>
  <si>
    <t>Ship Sensor Handling Structure</t>
  </si>
  <si>
    <t>Ship (Installation): Sensor Handling Structure (Vessel)</t>
  </si>
  <si>
    <t>DHF ships on truck with Container C</t>
  </si>
  <si>
    <t>1.2.1.6.5.2</t>
  </si>
  <si>
    <t>Ship Installation Kits</t>
  </si>
  <si>
    <t>Ship (Installation): Installation Kits  (Vessel)</t>
  </si>
  <si>
    <t>1.2.1.6.5.3</t>
  </si>
  <si>
    <t>Ship String Weights</t>
  </si>
  <si>
    <t>Ship (Installation): String Weights (Vessel)</t>
  </si>
  <si>
    <t>1.2.1.6.5.4</t>
  </si>
  <si>
    <t>Ship Science Crate FS2 (SPAT, IME, Pressure Sensors, Laser Rangers)</t>
  </si>
  <si>
    <t>Ship (Installation): Science Equipment FS2 (SPAT, IME, Laser Rangers, Pressure Sensors) (Comsur)</t>
  </si>
  <si>
    <t>1.2.1.6.5.5</t>
  </si>
  <si>
    <t>Ship Science Crate FS3</t>
  </si>
  <si>
    <t>Ship (Installation): Science Equipment FS3 (Comsur)</t>
  </si>
  <si>
    <t>CapEx</t>
  </si>
  <si>
    <t>EN-EE</t>
  </si>
  <si>
    <t>1.2.2.1.6</t>
  </si>
  <si>
    <t>Procure MHP Upgrade, Sub-Components, Spares (PY5)</t>
  </si>
  <si>
    <t>MHP: Procure MHP Upgrade, Sub-Components, Spares (PY5)</t>
  </si>
  <si>
    <t>C3</t>
  </si>
  <si>
    <t>1.2.2.1.7</t>
  </si>
  <si>
    <t>Develop HPU2 Integrate Plan</t>
  </si>
  <si>
    <t>MHP: Develop HPU2 Integrate Plan</t>
  </si>
  <si>
    <t>C4</t>
  </si>
  <si>
    <t>1.2.2.1.8</t>
  </si>
  <si>
    <t>Procure and Assemble HPU2 Integration Components</t>
  </si>
  <si>
    <t>MHP: Procure and Assemble HPU2 Integration Components</t>
  </si>
  <si>
    <t>1.2.2.1.10</t>
  </si>
  <si>
    <t>Procure MHP Upgrade, Sub-Components, Spares (PY6)</t>
  </si>
  <si>
    <t>MHP: Procure Upgrade, Sub-Components, Spares (PY6)</t>
  </si>
  <si>
    <t>1.2.2.2.4</t>
  </si>
  <si>
    <t>Procure and Upgrade Control Boxes (PY6)</t>
  </si>
  <si>
    <t>PHS: Procure and Upgrade Control Boxes (PY6)</t>
  </si>
  <si>
    <t>1.2.2.2.5</t>
  </si>
  <si>
    <t>Procure Upgrade, Sub-Components, Spares (PY6)</t>
  </si>
  <si>
    <t>PHS: Procure Upgrade, Sub-Components, Spares (PY6)</t>
  </si>
  <si>
    <t>1.2.2.3.8</t>
  </si>
  <si>
    <t>Procure ARA Fueling Hose &amp; Nozzle (PY5)</t>
  </si>
  <si>
    <t>Fuel Tower: Procure ARA Fueling Hose &amp; Nozzle (PY5)</t>
  </si>
  <si>
    <t>1.2.2.3.9</t>
  </si>
  <si>
    <t>Procure Racor Fuel Filter Elements and Gauges Replacements  (PY5)</t>
  </si>
  <si>
    <t>Fuel Tower: Procure Racor Fuel Filter Elements and Gauges Replacements  (PY5)</t>
  </si>
  <si>
    <t>1.2.2.3.10</t>
  </si>
  <si>
    <t>Procure Fuel system Upgrade/Maintenance Subcomponents (PY6)</t>
  </si>
  <si>
    <t>Fuel Tower: Procure Fuel system Upgrade/Maintenance Subcomponents (PY6)</t>
  </si>
  <si>
    <t>1.2.2.3.11</t>
  </si>
  <si>
    <t>Procure MHP Fuel Heat Exchangers Replacements  (PY6)</t>
  </si>
  <si>
    <t>Fuel Tower: Procure MHP Fuel Heat Exchangers Replacements  (PY6)</t>
  </si>
  <si>
    <t>1.2.3.1.5</t>
  </si>
  <si>
    <t>Crescent Emergency Repair Kit Assembly (PY6)</t>
  </si>
  <si>
    <t>Tower Ops: Crescent Emergency Repair Kit Assembly</t>
  </si>
  <si>
    <t>Lemery</t>
  </si>
  <si>
    <t>Lemry</t>
  </si>
  <si>
    <t>1.2.3.1.6</t>
  </si>
  <si>
    <t>Examine Interface between Dust Logger and Tower &amp; Address as Needed</t>
  </si>
  <si>
    <t>Tower Ops: Examine Interface between Dust Logger and Tower &amp; Address as Needed</t>
  </si>
  <si>
    <t>1.2.3.1.7.2</t>
  </si>
  <si>
    <t>Calibration Load Cell</t>
  </si>
  <si>
    <t>Tower Ops: Load Cell Calibration</t>
  </si>
  <si>
    <t>1.2.3.1.7.3</t>
  </si>
  <si>
    <t>Calibration Load Cell Rigging</t>
  </si>
  <si>
    <t>Tower Ops: Identify/Procure: Load Cell Rigging Calibration</t>
  </si>
  <si>
    <t>1.2.3.1.8</t>
  </si>
  <si>
    <t>Identify/Procure: TOS &amp; Tower Hardware, Repair Parts (PY5)</t>
  </si>
  <si>
    <t>Tower Ops: Identify/Procure: TOS &amp; Tower Hardware, Repair Parts (PY5)</t>
  </si>
  <si>
    <t>Driller tape: 4 cases @ 30 rolls/case = 120 rolls
$50/roll -&gt; $6k</t>
  </si>
  <si>
    <t>1.2.3.1.9</t>
  </si>
  <si>
    <t>Identify/Procure: TOS &amp; Tower Hardware, Repair Parts (PY6)</t>
  </si>
  <si>
    <t>Tower Ops: Identify/Procure: TOS &amp; Tower Hardware, Repair Parts (PY6)</t>
  </si>
  <si>
    <t>1.2.3.1.10</t>
  </si>
  <si>
    <t>Identify/Procure: TOS &amp; Tower Hardware, Repair Parts (PY7)</t>
  </si>
  <si>
    <t>Tower Ops: Identify/Procure: TOS &amp; Tower Hardware, Repair Parts (PY7)</t>
  </si>
  <si>
    <t>Driller tape: 50 rolls/hole x 7 holes = 350 rolls
Plus 3 cases @ 30 rolls/case = 440 rolls
$50/roll -&gt; $22k</t>
  </si>
  <si>
    <t>1.2.3.2.10</t>
  </si>
  <si>
    <t>Drillheads: Prepare Crates, Spares, Tools, &amp; Docs x3</t>
  </si>
  <si>
    <t>1.2.3.3.9</t>
  </si>
  <si>
    <t>Reels &amp; Winches: Drill Reels Sliprings - Final Testing &amp; Prep</t>
  </si>
  <si>
    <t>Reels &amp; Winches: Drill Reels Sliprings - final testing and prep</t>
  </si>
  <si>
    <t>1.2.3.3.10</t>
  </si>
  <si>
    <t>Reels &amp; Winches: TU20 Sliprings - Spec, Procure, Test</t>
  </si>
  <si>
    <t>Reels &amp; Winches: TU20 Sliprings - spec, procure, test</t>
  </si>
  <si>
    <t>1.2.3.3.11</t>
  </si>
  <si>
    <t>Reels &amp; Winches: Reel Components &amp; Spares (PY6). TU20 brakes</t>
  </si>
  <si>
    <t>Reels &amp; Winches: Reel Components &amp; Spares (PY6). TU20 brakes)</t>
  </si>
  <si>
    <t>Document Subsystem</t>
  </si>
  <si>
    <t>1.2.4.1.8</t>
  </si>
  <si>
    <t>Coordination with USAP IT (PY5)</t>
  </si>
  <si>
    <t>Architecture: Coordination with USAP IT (PY5) (station connectivity, internet, phone)</t>
  </si>
  <si>
    <t>1.2.4.1.9</t>
  </si>
  <si>
    <t>CS Drawings &amp; Documentation (PY5)</t>
  </si>
  <si>
    <t>Architecture: CS Drawings &amp; Documentation (PY5)</t>
  </si>
  <si>
    <t>1.2.4.1.10</t>
  </si>
  <si>
    <t>CS Drawings &amp; Documentation (PY6)</t>
  </si>
  <si>
    <t>Architecture: CS Drawings &amp; Documentation (PY6)</t>
  </si>
  <si>
    <t>1.2.4.1.11</t>
  </si>
  <si>
    <t>CS Drawings &amp; Documentation (PY7)</t>
  </si>
  <si>
    <t>Architecture: CS Drawings &amp; Documentation (PY7)</t>
  </si>
  <si>
    <t>1.2.4.1.12</t>
  </si>
  <si>
    <t>CS Drawings &amp; Documentation (PY8)</t>
  </si>
  <si>
    <t>Architecture: CS Drawings &amp; Documentation (PY8)</t>
  </si>
  <si>
    <t>1.2.4.2.2.5</t>
  </si>
  <si>
    <t>Procure System Sensors (PY5)</t>
  </si>
  <si>
    <t>Controls Hardware: Procure System Sensors (PY5)</t>
  </si>
  <si>
    <t>1.2.4.2.11.1</t>
  </si>
  <si>
    <t>CS HW Production Ignition Servers (3x: DCC, TOS1, TOS2)</t>
  </si>
  <si>
    <t>Network Controllers: CS HW Production Ignition Servers (3x: DCC, TOS1, TOS2)</t>
  </si>
  <si>
    <t>1.2.4.2.11.2</t>
  </si>
  <si>
    <t>CS HW Production Database Server (1x: DCC)</t>
  </si>
  <si>
    <t>Network Controllers: CS HW Production Database Server (1x: DCC)</t>
  </si>
  <si>
    <t>1.2.4.2.11.3</t>
  </si>
  <si>
    <t>CS HW Production Peripherals (3x sets: DCC, TOS1, TOS2)</t>
  </si>
  <si>
    <t>Network Controllers: CS HW Production Peripherals (3x sets: DCC, TOS1, TOS2)</t>
  </si>
  <si>
    <t>1.2.4.2.11.4</t>
  </si>
  <si>
    <t>CS HW DCC Core Switch &amp; Security Appliance</t>
  </si>
  <si>
    <t>Network Controllers: CS HW DCC Core Switch &amp; Security Appliance</t>
  </si>
  <si>
    <t>1.2.4.2.11.5</t>
  </si>
  <si>
    <t>CS HW Production Main PLC - PLC (redundant), I/O, network, UPS, in a box (3x: DCC, TOS1, TOS2)</t>
  </si>
  <si>
    <t>Network Controllers: CS HW Production Main PLC - PLC (redundant), I/O, network, UPS, in a box (3x: DCC, TOS1, TOS2)</t>
  </si>
  <si>
    <t>1.2.4.2.13</t>
  </si>
  <si>
    <t>CS HW PY6 Resupply</t>
  </si>
  <si>
    <t>Network Controllers: CS HW PY6 Resupply</t>
  </si>
  <si>
    <t>1.2.4.2.14</t>
  </si>
  <si>
    <t>CS HW PY7 Resupply</t>
  </si>
  <si>
    <t>Network Controllers: CS HW PY7 Resupply</t>
  </si>
  <si>
    <t>1.2.4.3.4</t>
  </si>
  <si>
    <t>PLC &amp; Software Development (w/sub-tasks)</t>
  </si>
  <si>
    <t>Controls Software:  PLC &amp; Software Development (w/sub-tasks)</t>
  </si>
  <si>
    <t>1.2.4.3.5</t>
  </si>
  <si>
    <t>SCADA Monitoring Software and Server Procurement</t>
  </si>
  <si>
    <t>Controls Software: SCADA Monitoring Software Procurement - Server</t>
  </si>
  <si>
    <t>Controls Software: SCADA Monitoring Software - Server</t>
  </si>
  <si>
    <t>1.2.4.3.9.1.1</t>
  </si>
  <si>
    <t>Local-Panel MDS-specific HMI (PY5)</t>
  </si>
  <si>
    <t>Operator Screen MHP: Local-Panel MDS-specific HMI (PY5)</t>
  </si>
  <si>
    <t>1.2.4.3.9.1.2</t>
  </si>
  <si>
    <t>Local-Panel MDS-specific HMI (PY6)</t>
  </si>
  <si>
    <t>Operator Screen MHP:  Local-Panel MDS-specific HMI (PY6)</t>
  </si>
  <si>
    <t>1.2.4.3.9.1.3</t>
  </si>
  <si>
    <t>DCC-based SCADA UI (PY5)</t>
  </si>
  <si>
    <t>Operator Screen MHP:  DCC-based SCADA UI (PY5)</t>
  </si>
  <si>
    <t>1.2.4.3.9.1.4</t>
  </si>
  <si>
    <t>DCC-based SCADA UI (PY6)</t>
  </si>
  <si>
    <t>Operator Screen MHP:  DCC-based SCADA UI (PY6)</t>
  </si>
  <si>
    <t>1.2.4.3.9.2.1</t>
  </si>
  <si>
    <t>Operator Screen Fuel System: Local-Panel MDS-specific HMI (PY5)</t>
  </si>
  <si>
    <t>1.2.4.3.9.2.2</t>
  </si>
  <si>
    <t>Operator Screen Fuel System:  Local-Panel MDS-specific HMI (PY6)</t>
  </si>
  <si>
    <t>1.2.4.3.9.2.3</t>
  </si>
  <si>
    <t>DCC-based SCADA  (PY5)</t>
  </si>
  <si>
    <t>Operator Screen Fuel System:  DCC-based SCADA  (PY5)</t>
  </si>
  <si>
    <t>1.2.4.3.9.2.4</t>
  </si>
  <si>
    <t>DCC-based SCADA (PY6)</t>
  </si>
  <si>
    <t>Operator Screen Fuel System:  DCC-based SCADA (PY6)</t>
  </si>
  <si>
    <t>1.2.4.3.9.3.1</t>
  </si>
  <si>
    <t>Operator Screen Gensets:  Local-Panel MDS-specific HMI (PY5)</t>
  </si>
  <si>
    <t>1.2.4.3.9.3.2</t>
  </si>
  <si>
    <t>Operator Screen Gensets:   Local-Panel MDS-specific HMI (PY6)</t>
  </si>
  <si>
    <t>1.2.4.3.9.3.3</t>
  </si>
  <si>
    <t>DCC-based SCADA (PY5)</t>
  </si>
  <si>
    <t>Operator Screen Gensets:   DCC-based SCADA (PY5)</t>
  </si>
  <si>
    <t>1.2.4.3.9.3.4</t>
  </si>
  <si>
    <t>Operator Screen Gensets:   DCC-based SCADA (PY6)</t>
  </si>
  <si>
    <t>1.2.4.3.9.4.3</t>
  </si>
  <si>
    <t>Operator Screen Rodwell: DCC-based SCADA (PY5)</t>
  </si>
  <si>
    <t>1.2.4.3.9.4.4</t>
  </si>
  <si>
    <t>Operator Screen Rodwell: DCC-based SCADA (PY6)</t>
  </si>
  <si>
    <t>1.2.4.3.9.5.1</t>
  </si>
  <si>
    <t>Operator Screen HPP: Local-Panel MDS-specific HMI (PY5)</t>
  </si>
  <si>
    <t>1.2.4.3.9.5.2</t>
  </si>
  <si>
    <t>Operator Screen HPP: Local-Panel MDS-specific HMI (PY6)</t>
  </si>
  <si>
    <t>1.2.4.3.9.5.3</t>
  </si>
  <si>
    <t>Operator Screen HPP:  DCC-based SCADA (PY5)</t>
  </si>
  <si>
    <t>1.2.4.3.9.5.4</t>
  </si>
  <si>
    <t>Operator Screen HPP:  DCC-based SCADA (PY6)</t>
  </si>
  <si>
    <t>1.2.4.3.9.6.1</t>
  </si>
  <si>
    <t>Operator Screen PHS: Local-Panel MDS-specific HMI (PY5)</t>
  </si>
  <si>
    <t>1.2.4.3.9.6.2</t>
  </si>
  <si>
    <t>Operator Screen PHS: Local-Panel MDS-specific HMI (PY6)</t>
  </si>
  <si>
    <t>1.2.4.3.9.6.3</t>
  </si>
  <si>
    <t>Operator Screen PHS: DCC-based SCADA (PY5)</t>
  </si>
  <si>
    <t>1.2.4.3.9.6.4</t>
  </si>
  <si>
    <t>Operator Screen PHS: DCC-based SCADA (PY6)</t>
  </si>
  <si>
    <t>1.2.4.3.10.1</t>
  </si>
  <si>
    <t>SCADA - DrillHead (PY5)</t>
  </si>
  <si>
    <t>TOS Operator Screen: SCADA - DrillHead (PY5)</t>
  </si>
  <si>
    <t>1.2.4.3.10.2</t>
  </si>
  <si>
    <t>SCADA - DrillHead (PY6)</t>
  </si>
  <si>
    <t>TOS Operator Screen:  SCADA - DrillHead (PY6)</t>
  </si>
  <si>
    <t>1.2.4.3.10.3</t>
  </si>
  <si>
    <t>SCADA - Drill_Settings (PY5)</t>
  </si>
  <si>
    <t>TOS Operator Screen:  SCADA - Drill_Settings (PY5)</t>
  </si>
  <si>
    <t>1.2.4.3.10.4</t>
  </si>
  <si>
    <t>SCADA - Drill_Settings (PY6)</t>
  </si>
  <si>
    <t>TOS Operator Screen:  SCADA - Drill_Settings (PY6)</t>
  </si>
  <si>
    <t>1.2.4.3.10.5</t>
  </si>
  <si>
    <t>SCADA - Drilling_Drill Control (PY5)</t>
  </si>
  <si>
    <t>TOS Operator Screen:  SCADA - SCADA - Drilling_Drill Control (PY5)</t>
  </si>
  <si>
    <t>1.2.4.3.10.6</t>
  </si>
  <si>
    <t>SCADA - Drilling_Drill Control (PY6)</t>
  </si>
  <si>
    <t>TOS Operator Screen:  SCADA - Drilling_Drill Control (PY6)</t>
  </si>
  <si>
    <t>1.2.4.3.10.7</t>
  </si>
  <si>
    <t>SCADA - Drilling_Cable Level Wind (PY5)</t>
  </si>
  <si>
    <t>TOS Operator Screen:  SCADA - SCADA - Drilling_Cable Level Wind (PY5)</t>
  </si>
  <si>
    <t>1.2.4.3.10.8</t>
  </si>
  <si>
    <t>SCADA - Drilling_Cable Level Wind (PY6)</t>
  </si>
  <si>
    <t>TOS Operator Screen:  SCADA - Drilling_Cable Level Wind (PY6)</t>
  </si>
  <si>
    <t>1.2.4.3.10.9</t>
  </si>
  <si>
    <t>SCADA - Drilling_Hose Level Wind (PY5)</t>
  </si>
  <si>
    <t>TOS Operator Screen:  SCADA - Drilling_Hose Level Wind (PY5)</t>
  </si>
  <si>
    <t>1.2.4.3.10.10</t>
  </si>
  <si>
    <t>SCADA - Drilling_Hose Level Wind (PY6)</t>
  </si>
  <si>
    <t>TOS Operator Screen:  SCADA - Drilling_Hose Level Wind (PY6)</t>
  </si>
  <si>
    <t>1.2.4.3.10.11</t>
  </si>
  <si>
    <t>SCADA - Return Water Pump (PY5)</t>
  </si>
  <si>
    <t>TOS Operator Screen:  SCADA - Return Water Pump (PY5)</t>
  </si>
  <si>
    <t>1.2.4.3.10.12</t>
  </si>
  <si>
    <t>SCADA - Return Water Pump (PY6)</t>
  </si>
  <si>
    <t>TOS Operator Screen:  SCADA - Return Water Pump (PY6)</t>
  </si>
  <si>
    <t>1.2.4.3.10.13</t>
  </si>
  <si>
    <t>SCADA - Deployment - Cable (PY5)</t>
  </si>
  <si>
    <t>TOS Operator Screen:  SCADA - Deployment - Cable (PY5)</t>
  </si>
  <si>
    <t>1.2.4.3.10.14</t>
  </si>
  <si>
    <t>SCADA - Deployment - Cable (PY6)</t>
  </si>
  <si>
    <t>TOS Operator Screen:  SCADA - Deployment - Cable (PY6)</t>
  </si>
  <si>
    <t>1.2.4.3.10.15</t>
  </si>
  <si>
    <t>SCADA - Deployment Settings (PY5)</t>
  </si>
  <si>
    <t>TOS Operator Screen:  SCADA - Deployment Settings (PY5)</t>
  </si>
  <si>
    <t>1.2.4.3.10.16</t>
  </si>
  <si>
    <t>SCADA - Deployment Settings (PY6)</t>
  </si>
  <si>
    <t>TOS Operator Screen:  SCADA - Deployment Settings (PY6)</t>
  </si>
  <si>
    <t>1.2.4.3.11.1</t>
  </si>
  <si>
    <t>Build DCC dB schema (PY5)</t>
  </si>
  <si>
    <t>TOS Operator Screen:  Build DCC dB schema (PY5)</t>
  </si>
  <si>
    <t>1.2.4.3.11.2</t>
  </si>
  <si>
    <t>Build DCC dB schema (PY6)</t>
  </si>
  <si>
    <t>TOS Operator Screen:  Build DCC dB schema (PY6)</t>
  </si>
  <si>
    <t>1.2.4.3.11.3</t>
  </si>
  <si>
    <t>Build Drill dB schema (PY5)</t>
  </si>
  <si>
    <t>TOS Operator Screen:  Build Drill dB schema (PY5)</t>
  </si>
  <si>
    <t>1.2.4.3.11.4</t>
  </si>
  <si>
    <t>Build Drill dB schema (PY6)</t>
  </si>
  <si>
    <t>TOS Operator Screen:  Build Drill dB schema (PY6)</t>
  </si>
  <si>
    <t>1.2.4.3.11.5</t>
  </si>
  <si>
    <t>Build Deploy dB schema (PY5)</t>
  </si>
  <si>
    <t>TOS Operator Screen:  Build Deploy dB schema (PY5)</t>
  </si>
  <si>
    <t>1.2.4.3.11.6</t>
  </si>
  <si>
    <t>Build Deploy dB schema (PY6)</t>
  </si>
  <si>
    <t>TOS Operator Screen:  Build Deploy dB schema (PY6)</t>
  </si>
  <si>
    <t>1.2.4.3.12</t>
  </si>
  <si>
    <t>CS SW Standup Production Computing Hardware, Configure, Verify before Shipment (3x systems) (PY6)</t>
  </si>
  <si>
    <t>Controls Software: CS SW Standup Production Computing Hardware, Configure, Verify before Shipment (3x systems) (PY6)</t>
  </si>
  <si>
    <t>1.2.4.3.13</t>
  </si>
  <si>
    <t>CS SW MDS-specific HMI Refinement (PY7)</t>
  </si>
  <si>
    <t>Controls Software: CS SW MDS-specific HMI Refinement (PY7)</t>
  </si>
  <si>
    <t>1.2.4.3.14</t>
  </si>
  <si>
    <t>CS SW DCC-based SCADA Refinement (PY7)</t>
  </si>
  <si>
    <t>Controls Software: CS SW DCC-based SCADA Refinement (PY7)</t>
  </si>
  <si>
    <t>1.2.4.3.15</t>
  </si>
  <si>
    <t>CS SW TOS-based SCADA Refinement (PY7)</t>
  </si>
  <si>
    <t>Controls Software: CS SW TOS-based SCADA Refinement (PY7)</t>
  </si>
  <si>
    <t>1.2.4.3.16</t>
  </si>
  <si>
    <t>CS SW dB Refinement (PY7)</t>
  </si>
  <si>
    <t>Controls Software: CS SW dB Refinement (PY7)</t>
  </si>
  <si>
    <t>1.2.4.4.4</t>
  </si>
  <si>
    <t>Programming and Testing at PSL</t>
  </si>
  <si>
    <t>Motor Drives: Programming and Testing at PSL (PSL_Engineer)</t>
  </si>
  <si>
    <t>1.2.4.5.6</t>
  </si>
  <si>
    <t>E-Stop Resupply (PY6)</t>
  </si>
  <si>
    <t>E-stop: Estop PY6 Resupply</t>
  </si>
  <si>
    <t>1.2.4.5.7</t>
  </si>
  <si>
    <t>E-Stop Resupply (PY7)</t>
  </si>
  <si>
    <t>E-stop: Estop PY7 Resupply</t>
  </si>
  <si>
    <t>1.2.4.6.3</t>
  </si>
  <si>
    <t>Update Workspace (desk, chairs), Procure Printer &amp; Accessories</t>
  </si>
  <si>
    <t>DCC: Update Workspace (desk, chairs), Procure Printer &amp; Accessories</t>
  </si>
  <si>
    <t>1.2.4.7.3</t>
  </si>
  <si>
    <t>Fabricate and Test SES &amp; SES to TOS Cables - Signal</t>
  </si>
  <si>
    <t>Outdoor Cables: Fabricate and Test SES &amp; SES to TOS Cables - Signal</t>
  </si>
  <si>
    <t>1.2.4.7.4</t>
  </si>
  <si>
    <t>CS Cabling Resupply (PY6)</t>
  </si>
  <si>
    <t>Outdoor Cables: CS Cabling Resupply (PY6)</t>
  </si>
  <si>
    <t>1.2.4.7.5</t>
  </si>
  <si>
    <t>CS Cabling Resupply (PY7)</t>
  </si>
  <si>
    <t>Outdoor Cables: CS Cabling Resupply (PY7)</t>
  </si>
  <si>
    <t>1.2.4.8.1.2.1</t>
  </si>
  <si>
    <t>Procure sample temperature display and digital thermostat, install in test bed heater, test</t>
  </si>
  <si>
    <t>CS: Procure sample temperature display and digital thermostat, install in test bed heater, test</t>
  </si>
  <si>
    <t>1.2.4.8.1.2.2</t>
  </si>
  <si>
    <t>Select and procure temperature display units for heater controls, conversion hardware</t>
  </si>
  <si>
    <t>CS: Select and procure temperature display units for heater controls, conversion hardware</t>
  </si>
  <si>
    <t>1.2.4.8.1.2.3</t>
  </si>
  <si>
    <t>Replace temperature display units, remove RTD DGHs, transfer net connections, test</t>
  </si>
  <si>
    <t>CS: Replace temperature display units, remove RTD DGHs, transfer net connections, test</t>
  </si>
  <si>
    <t>1.2.4.8.1.2.4</t>
  </si>
  <si>
    <t>Select and procure digital thermostats for heater controls, conversion hardware</t>
  </si>
  <si>
    <t>CS: Select and procure digital thermostats for heater controls, conversion hardware</t>
  </si>
  <si>
    <t>1.2.4.8.1.2.5</t>
  </si>
  <si>
    <t>Write thermostat field replacement procedure</t>
  </si>
  <si>
    <t>CS: Write thermostat field replacement procedure</t>
  </si>
  <si>
    <t>1.2.4.8.1.3.1</t>
  </si>
  <si>
    <t>Write rewiring and test instructions for MHP E-stop boxes (fixes switch contact selections made in Gen 1)</t>
  </si>
  <si>
    <t>CS: Write rewiring and test instructions for MHP E-stop boxes (fixes switch contact selections made in Gen 1)</t>
  </si>
  <si>
    <t>1.2.4.8.1.3.2</t>
  </si>
  <si>
    <t>Write test procedures for dry heater tests</t>
  </si>
  <si>
    <t>CS: Write test procedures for dry heater tests</t>
  </si>
  <si>
    <t>1.2.4.8.1.3.3</t>
  </si>
  <si>
    <t>Assemble equipment to test flow meters (excitation coil and portable pulse generator)</t>
  </si>
  <si>
    <t>CS: Assemble equipment to test flow meters (excitation coil and portable pulse generator)</t>
  </si>
  <si>
    <t>1.2.4.8.1.3.4</t>
  </si>
  <si>
    <t>Write flow meter test procedure and assemble test kit</t>
  </si>
  <si>
    <t>CS: Write flow meter test procedure and assemble test kit</t>
  </si>
  <si>
    <t>1.2.4.8.1.5.1</t>
  </si>
  <si>
    <t>Develop heater-based sensor readout; (heater temp/flow manifold pressures</t>
  </si>
  <si>
    <t>CS: Develop heater-based sensor readout; (heater temp/flow manifold pressures</t>
  </si>
  <si>
    <t>1.2.4.8.1.5.2</t>
  </si>
  <si>
    <t>Develop environmental sensor readout; (bldg temps, smoke, e-stop)</t>
  </si>
  <si>
    <t>CS: Develop environmental sensor readout; (bldg temps, smoke, e-stop)</t>
  </si>
  <si>
    <t>1.2.4.8.1.5.3</t>
  </si>
  <si>
    <t>Develop heater control; (ON/OFF, Thermostat setpoint)</t>
  </si>
  <si>
    <t>CS: Develop heater control; (ON/OFF, Thermostat setpoint)</t>
  </si>
  <si>
    <t>1.2.4.8.1.5.7</t>
  </si>
  <si>
    <t>Implement interlocks</t>
  </si>
  <si>
    <t>CS: Implement interlocks</t>
  </si>
  <si>
    <t>1.2.4.8.1.5.8</t>
  </si>
  <si>
    <t>CS: Document Subsystem</t>
  </si>
  <si>
    <t>Configure VFDs with accessories, connection pigtails, document</t>
  </si>
  <si>
    <t>CS: Configure VFDs with accessories, connection pigtails, document</t>
  </si>
  <si>
    <t>1.2.4.8.2.1.3</t>
  </si>
  <si>
    <t>Develop VFD installation strategy &amp; document, procure materials</t>
  </si>
  <si>
    <t>CS: Develop VFD installation strategy &amp; document, procure materials</t>
  </si>
  <si>
    <t>1.2.4.8.2.3.2</t>
  </si>
  <si>
    <t>Select and procure new power supplies for the network box, procure one RS-485 gateway</t>
  </si>
  <si>
    <t>CS: Select and procure new power supplies for the network box, procure one RS-485 gateway</t>
  </si>
  <si>
    <t>1.2.4.8.2.3.3</t>
  </si>
  <si>
    <t>Redesign and rebuild PHS network box with new I/O, document as-built configuration</t>
  </si>
  <si>
    <t>CS: Redesign and rebuild PHS network box with new I/O, document as-built configuration</t>
  </si>
  <si>
    <t>1.2.4.8.2.3.4</t>
  </si>
  <si>
    <t>Indicate where approximately 20 sensor and network cables terminate in PHS and document config. plans</t>
  </si>
  <si>
    <t>CS: Indicate where approximately 20 sensor and network cables terminate in PHS and document config. plans</t>
  </si>
  <si>
    <t>1.2.4.8.2.3.5</t>
  </si>
  <si>
    <t>Configure heater-mounted DGH modules, develop and document DGH installation and test plans</t>
  </si>
  <si>
    <t>CS: Configure heater-mounted DGH modules, develop and document DGH installation and test plans</t>
  </si>
  <si>
    <t>1.2.4.8.2.4</t>
  </si>
  <si>
    <t>CS PHS HW4: New E-stop Slap Switch &amp; Box for Outdoor Location</t>
  </si>
  <si>
    <t>CS PHS HW4: New estop slap switch and box for outdoor location</t>
  </si>
  <si>
    <t>1.2.4.8.2.5</t>
  </si>
  <si>
    <t>CS PHS HW5: Develop heater test procedures, configure test tools, document test plans</t>
  </si>
  <si>
    <t>1.2.4.8.2.7.1</t>
  </si>
  <si>
    <t>Develop and document test plans for all PHS system components</t>
  </si>
  <si>
    <t>CS: Develop and document test plans for all PHS system components</t>
  </si>
  <si>
    <t>1.2.4.8.2.7.2</t>
  </si>
  <si>
    <t>Review Gen-1 docs, identify where sensor connections terminated, plan for reconnection and test</t>
  </si>
  <si>
    <t>1.2.4.8.2.8.1</t>
  </si>
  <si>
    <t>Develop heater-based sensor readout; (heater temp/flow manifold pressures)</t>
  </si>
  <si>
    <t>CS: Develop heater-based sensor readout; (heater temp/flow manifold pressures)</t>
  </si>
  <si>
    <t>1.2.4.8.2.8.2</t>
  </si>
  <si>
    <t>1.2.4.8.2.8.3</t>
  </si>
  <si>
    <t>Develop water tank sensors readout</t>
  </si>
  <si>
    <t>CS: Develop water tank sensors readout</t>
  </si>
  <si>
    <t>1.2.4.8.2.8.4</t>
  </si>
  <si>
    <t>1.2.4.8.2.8.5</t>
  </si>
  <si>
    <t>Develop AB drive/pump control; (variable speed velocity drives)</t>
  </si>
  <si>
    <t>CS: Develop AB drive/pump control; (variable speed velocity drives)</t>
  </si>
  <si>
    <t>Configure/document network switch</t>
  </si>
  <si>
    <t>CS: Configure/document network switch</t>
  </si>
  <si>
    <t>Configure/document RTA gateway to M-DGH interface</t>
  </si>
  <si>
    <t>CS: Configure/document RTA gateway to M-DGH interface</t>
  </si>
  <si>
    <t>Configure/document Point I/O Block</t>
  </si>
  <si>
    <t>CS: Configure/document Point I/O Block</t>
  </si>
  <si>
    <t>1.2.4.8.2.8.10</t>
  </si>
  <si>
    <t>1.2.4.8.2.8.11</t>
  </si>
  <si>
    <t>1.2.4.8.3.1.3</t>
  </si>
  <si>
    <t>1.2.4.8.3.1.4</t>
  </si>
  <si>
    <t>Develop VFD mechanical and electrical installation strategies &amp; document, procure materials</t>
  </si>
  <si>
    <t>CS: Develop VFD mechanical and electrical installation strategies &amp; document, procure materials</t>
  </si>
  <si>
    <t>1.2.4.8.3.1.5</t>
  </si>
  <si>
    <t>SW configuration and autotuning, make plan - MDCR/LW, DSHR/LW, RWHR, RWCR, Tower Hoist</t>
  </si>
  <si>
    <t>CS: SW configuration and autotuning, make plan - MDCR/LW, DSHR/LW, RWHR, RWCR, Tower Hoist</t>
  </si>
  <si>
    <t>1.2.4.8.3.2.2</t>
  </si>
  <si>
    <t>Document changes to E-stop and Reel stop interfaces to motor drives, procure materials, implement</t>
  </si>
  <si>
    <t>CS: Document changes to E-stop and Reel stop interfaces to motor drives, procure materials, implement</t>
  </si>
  <si>
    <t>1.2.4.8.3.2.3</t>
  </si>
  <si>
    <t>Test refurbished E-stop panels with reel safety junction boxes, I/O boxes, network boxes, drives</t>
  </si>
  <si>
    <t>CS: Test refurbished E-stop panels with reel safety junction boxes, I/O boxes, network boxes, drives</t>
  </si>
  <si>
    <t>1.2.4.8.3.2.6</t>
  </si>
  <si>
    <t>Design new E-stop controllers for TOS, build and test boxes</t>
  </si>
  <si>
    <t>CS: Design new E-stop controllers for TOS, build and test boxes</t>
  </si>
  <si>
    <t>1.2.4.8.3.3.1</t>
  </si>
  <si>
    <t>Spec and procure new power supplies for TOS network boxes, procure DGH gateway, document changes</t>
  </si>
  <si>
    <t>CS: Spec and procure new power supplies for TOS network boxes, procure DGH gateway, document changes</t>
  </si>
  <si>
    <t>1.2.4.8.3.3.2</t>
  </si>
  <si>
    <t>Document plans for TOS network box upgrades, specify and procure tools and materials</t>
  </si>
  <si>
    <t>CS: Document plans for TOS network box upgrades, specify and procure tools and materials</t>
  </si>
  <si>
    <t>1.2.4.8.3.3.3</t>
  </si>
  <si>
    <t>Spec TOS network switch location, spec cables to drives, I/O boxes, network box, DCC modem, PC, PLC, e-stop controller</t>
  </si>
  <si>
    <t>CS: Spec TOS nework switch location, spec cables to drives, I/O boxes, network box, DCC modem, PC, PLC, e-stop controller</t>
  </si>
  <si>
    <t>1.2.4.8.3.3.4</t>
  </si>
  <si>
    <t>Design enclosures for TOS PLCs and attached I/O used for payout encoders, load cells; procure parts</t>
  </si>
  <si>
    <t>CS: Design enclosures for TOS PLCs and attached I/O used for payout encoders, load cells; procure parts</t>
  </si>
  <si>
    <t>1.2.4.8.3.3.5</t>
  </si>
  <si>
    <t>Construct enclosures for TOS PLCs and attached I/O , test</t>
  </si>
  <si>
    <t>CS: Construct enclosures for TOS PLCs and attached I/O , test</t>
  </si>
  <si>
    <t>1.2.4.8.3.5.1</t>
  </si>
  <si>
    <t>Develop and document on-ice test plans for E-stop, Reel-Stop, and Fault Detection hardware</t>
  </si>
  <si>
    <t>CS: Develop and document on-ice test plans for E-stop, Reel-Stop, and Fault Detection hardware</t>
  </si>
  <si>
    <t>1.2.4.8.3.5.2</t>
  </si>
  <si>
    <t>Develop and document on-ice test plans for integrated hardware</t>
  </si>
  <si>
    <t>CS: Develop and document on-ice test plans for integrated hardware</t>
  </si>
  <si>
    <t>1.2.4.8.3.6.2</t>
  </si>
  <si>
    <t>Test load cells and payout encoders with PLC, verify functionality required for payout control, load sharing</t>
  </si>
  <si>
    <t>CS: Test load cells and payout encoders with PLC, verify functionality required for payout control, load sharing</t>
  </si>
  <si>
    <t>1.2.4.8.3.8</t>
  </si>
  <si>
    <t>CS TOS HW9: Tower Hoist Reconnect Materials TOS2, Identify and Procure</t>
  </si>
  <si>
    <t>CS TOS HW9: Tower hoist reconnect materials TOS2, identify and procure</t>
  </si>
  <si>
    <t>1.2.4.8.3.9</t>
  </si>
  <si>
    <t>CS TOS HW10: Review deployment plans and HW, integrate with drill</t>
  </si>
  <si>
    <t>1.2.4.8.3.10.1</t>
  </si>
  <si>
    <t>Develop general control/monitoring software</t>
  </si>
  <si>
    <t>CS: Develop general control/monitoring software</t>
  </si>
  <si>
    <t>1.2.4.8.3.10.2</t>
  </si>
  <si>
    <t>Develop reel control software(MCR/LW, DSHR/LW, RWHR, RWCR, Tower Winch)</t>
  </si>
  <si>
    <t>CS: Develop reel control software(MCR/LW, DSHR/LW, RWHR, RWCR, Tower Winch)</t>
  </si>
  <si>
    <t>1.2.4.8.3.10.3</t>
  </si>
  <si>
    <t>Develop tension-sharing algorithm software (MCR/LW, DSHR/LW)</t>
  </si>
  <si>
    <t>CS: Develop tension-sharing algorithm software (MCR/LW, DSHR/LW)</t>
  </si>
  <si>
    <t>1.2.4.8.3.10.4</t>
  </si>
  <si>
    <t>Develop drillhead data monitoring interface)</t>
  </si>
  <si>
    <t>CS: Develop drillhead data monitoring interface)</t>
  </si>
  <si>
    <t>1.2.4.8.3.10.8</t>
  </si>
  <si>
    <t>1.2.4.8.3.10.9</t>
  </si>
  <si>
    <t>1.2.4.8.4.1</t>
  </si>
  <si>
    <t>CS HW Drillhead sofware/hardware production version</t>
  </si>
  <si>
    <t>1.2.4.8.4.2.1</t>
  </si>
  <si>
    <t>Port C-Lang ingest process to rPI platform &amp; test</t>
  </si>
  <si>
    <t>CS: Port C-Lang ingest process to rPI platform &amp; test</t>
  </si>
  <si>
    <t>1.2.4.8.4.2.2</t>
  </si>
  <si>
    <t>Integrate rPI platform into PLC infrastructure</t>
  </si>
  <si>
    <t>CS: Integrate rPI platform into PLC infrastructure</t>
  </si>
  <si>
    <t>1.2.4.8.4.2.3</t>
  </si>
  <si>
    <t>1.2.4.8.5.1</t>
  </si>
  <si>
    <t>Design, construct and test master E-stop controller, produce documentation and user instructions</t>
  </si>
  <si>
    <t>CS: Design, construct and test master E-stop controller, produce documentation and user instructions</t>
  </si>
  <si>
    <t>1.2.4.8.5.2</t>
  </si>
  <si>
    <t>Design and construct general-purpose I/O box for fuel sled, gather required component stock to install</t>
  </si>
  <si>
    <t>CS: Design and construct general-purpose I/O box for fuel sled, gather required component stock to install</t>
  </si>
  <si>
    <t>1.2.4.8.5.3</t>
  </si>
  <si>
    <t>Procure 20 kW three-phase heater for DCC and 208V breakers</t>
  </si>
  <si>
    <t>CS: Procure 20 kW three-phase heater for DCC and 208V breakers</t>
  </si>
  <si>
    <t>1.2.4.8.5.4</t>
  </si>
  <si>
    <t>WT1 VT pump drives: procure, configure, rewire plan</t>
  </si>
  <si>
    <t>CS: WT1 VT pump drives: procure, configure, rewire plan</t>
  </si>
  <si>
    <t>1.2.4.8.5.5</t>
  </si>
  <si>
    <t>WT1 VT pump drives: final configure</t>
  </si>
  <si>
    <t>CS: WT1 VT pump drives: final configure</t>
  </si>
  <si>
    <t>1.2.4.8.5.6</t>
  </si>
  <si>
    <t>WT1 VT pump drives: install plan and kit</t>
  </si>
  <si>
    <t>CS: WT1 VT pump drives: install plan and kit</t>
  </si>
  <si>
    <t>1.2.4.8.5.7.1</t>
  </si>
  <si>
    <t>Develop fuel system sensor readout ;  (multi-level tank status, control relay status )</t>
  </si>
  <si>
    <t>CS: Develop fuel system sensor readout ;  (multi-level tank status, control relay status )</t>
  </si>
  <si>
    <t>1.2.4.8.5.7.2</t>
  </si>
  <si>
    <t>1.2.4.8.5.7.3</t>
  </si>
  <si>
    <t>1.2.4.8.5.7.4</t>
  </si>
  <si>
    <t>1.2.4.8.6.1</t>
  </si>
  <si>
    <t>CS Gensets HW - identify, procure, assemble</t>
  </si>
  <si>
    <t>CS: CS Gensets HW - identify, procure, assemble</t>
  </si>
  <si>
    <t>1.2.4.8.6.2.1</t>
  </si>
  <si>
    <t>Develop sensor readout; (bldg temps, fuel temps, supply/return water temps)</t>
  </si>
  <si>
    <t>CS: Develop sensor readout; (bldg temps, fuel temps, supply/return water temps)</t>
  </si>
  <si>
    <t>1.2.4.8.6.2.2</t>
  </si>
  <si>
    <t>Develop sensor readout; (engine jacket temps, exhaust temps, drip pan status)</t>
  </si>
  <si>
    <t>CS: Develop sensor readout; (engine jacket temps, exhaust temps, drip pan status)</t>
  </si>
  <si>
    <t>1.2.4.8.6.2.3</t>
  </si>
  <si>
    <t>Configure/document  network switch</t>
  </si>
  <si>
    <t>CS: Configure/document  network switch</t>
  </si>
  <si>
    <t>1.2.4.8.6.2.4</t>
  </si>
  <si>
    <t>1.2.4.8.6.2.5</t>
  </si>
  <si>
    <t>Configure/document  M-DGHs</t>
  </si>
  <si>
    <t>CS: Configure/document  M-DGHs</t>
  </si>
  <si>
    <t>1.2.4.8.6.2.6</t>
  </si>
  <si>
    <t>1.2.4.8.7.1.3</t>
  </si>
  <si>
    <t>1.2.4.8.7.2.1</t>
  </si>
  <si>
    <t>Define requirements and procedures for reading signals applied to HPP motor drives</t>
  </si>
  <si>
    <t>CS: Define requirements and procedures for reading signals applied to HPP motor drives</t>
  </si>
  <si>
    <t>1.2.4.8.7.2.2</t>
  </si>
  <si>
    <t>Define method of verifying sensor readout accuracy (reading vs stimulus)</t>
  </si>
  <si>
    <t>CS: Define method of verifying sensor readout accuracy (reading vs stimulus)</t>
  </si>
  <si>
    <t>1.2.4.8.7.2.3</t>
  </si>
  <si>
    <t>Develop and document test procedures for on-ice personnel</t>
  </si>
  <si>
    <t>CS: Develop and document test procedures for on-ice personnel</t>
  </si>
  <si>
    <t>1.2.4.8.7.3.1</t>
  </si>
  <si>
    <t>Define core HPP PLC functions and requirements, define needed I/O connections</t>
  </si>
  <si>
    <t>CS: Define core HPP PLC functions and requirements, define needed I/O connections</t>
  </si>
  <si>
    <t>1.2.4.8.7.3.2</t>
  </si>
  <si>
    <t>Select PLC, Enclosure, Power supplies, I/O expansion cards, power distribution, connectors and cables</t>
  </si>
  <si>
    <t>CS: Select PLC, Enclosure, Power supplies, I/O expansion cards, power distribution, connectors and cables</t>
  </si>
  <si>
    <t>1.2.4.8.7.3.3</t>
  </si>
  <si>
    <t>Design and Construct PLC enclosure</t>
  </si>
  <si>
    <t>CS: Design and Construct PLC enclosure</t>
  </si>
  <si>
    <t>1.2.4.8.7.3.4</t>
  </si>
  <si>
    <t>Test HPP PLC enclosure with HPP Network box</t>
  </si>
  <si>
    <t>CS: Test HPP PLC enclosure with HPP Network box</t>
  </si>
  <si>
    <t>1.2.4.8.7.4.2</t>
  </si>
  <si>
    <t>Procure additional drives for charge pumps (4), AC and network pigtail materials</t>
  </si>
  <si>
    <t>CS: Procure additional drives for charge pumps (4), AC and network pigtail materials</t>
  </si>
  <si>
    <t>1.2.4.8.7.4.3</t>
  </si>
  <si>
    <t>Connectorize four drives with power and network pigtails, test each in test bed</t>
  </si>
  <si>
    <t>CS: Connectorize four drives with power and network pigtails, test each in test bed</t>
  </si>
  <si>
    <t>1.2.4.8.7.7.1</t>
  </si>
  <si>
    <t>Select and procure E-stop relays for pump VFD Enable signals</t>
  </si>
  <si>
    <t>CS: Select and procure E-stop relays for pump VFD Enable signals</t>
  </si>
  <si>
    <t>1.2.4.8.7.7.2</t>
  </si>
  <si>
    <t>Develop and document rewiring instructions for HPP E-stop box</t>
  </si>
  <si>
    <t>CS: Develop and document rewiring instructions for HPP E-stop box</t>
  </si>
  <si>
    <t>1.2.4.8.7.9.1</t>
  </si>
  <si>
    <t>Develop and document test plans for all HPP system components</t>
  </si>
  <si>
    <t>CS: Develop and document test plans for all HPP system components</t>
  </si>
  <si>
    <t>1.2.4.8.7.9.2</t>
  </si>
  <si>
    <t>Review Gen-1 docs, identify where sensor connections terminated, plan for field integration and test</t>
  </si>
  <si>
    <t>CS: Review Gen-1 docs, identify where sensor connections terminated, plan for field integration and test</t>
  </si>
  <si>
    <t>1.2.4.8.7.10.1</t>
  </si>
  <si>
    <t>Develop water path sensor readout; (pressure, temp, flow)</t>
  </si>
  <si>
    <t>CS: Develop water path sensor readout; (pressure, temp, flow)</t>
  </si>
  <si>
    <t>1.2.4.8.7.10.2</t>
  </si>
  <si>
    <t>1.2.4.8.7.10.9</t>
  </si>
  <si>
    <t>1.2.4.8.7.10.10</t>
  </si>
  <si>
    <t>1.2.4.8.8.2.1</t>
  </si>
  <si>
    <t>Develop ARA-drill sensor readout; (heater flows, head press, tank level)</t>
  </si>
  <si>
    <t>CS: Develop ARA-drill sensor readout; (heater flows, head press, tank level)</t>
  </si>
  <si>
    <t>1.2.4.8.8.2.2</t>
  </si>
  <si>
    <t>1.2.4.8.8.2.3</t>
  </si>
  <si>
    <t>1.2.4.8.8.2.4</t>
  </si>
  <si>
    <t>1.2.4.8.8.2.5</t>
  </si>
  <si>
    <t>1.2.4.8.8.2.6</t>
  </si>
  <si>
    <t>1.2.4.8.8.2.7</t>
  </si>
  <si>
    <t>1.2.4.8.8.2.8</t>
  </si>
  <si>
    <t>1.2.5.2.6</t>
  </si>
  <si>
    <t>GEN-1, 2, 3 - Procure Batteries</t>
  </si>
  <si>
    <t>GEN-2, 3, PDM - Procure Batteries</t>
  </si>
  <si>
    <t>1.2.5.2.7</t>
  </si>
  <si>
    <t>Generator 2 Subcontract Repairs in New Zealand</t>
  </si>
  <si>
    <t>GEN-2, 3, PDM - Generator 2 Subcontract Repairs in New Zealand</t>
  </si>
  <si>
    <t>Round trip trucking (Bascik Transport) from USAP site to Terra Cat $345 NZD plus GST- $275 USD estimated. Terra Cat quoted repair of injection pump governor shaft and electronic controller - $5229.03 USD. Estimated $6500.00 USD for diagnosis/repair/testing of alternator output issue and $2800 for structural repair of the 20' ISO shipping container that houses the power plant. Terra Cat was not willing to quote without diagnosis of alternator/structural issues. Total $14,804.03 USD</t>
  </si>
  <si>
    <t>1.2.5.2.8</t>
  </si>
  <si>
    <t>PDM - Procure Batteries</t>
  </si>
  <si>
    <t>1.2.5.2.9</t>
  </si>
  <si>
    <t>Develop SOW for South Pole Power Generation Technical Support Subcontract &amp; Communicate with Vendor (PY6)</t>
  </si>
  <si>
    <t>GEN-2, 3, PDM - Develop SOW for South Pole Power Generation Technical Support Subcontract &amp; Communicate with Vendor</t>
  </si>
  <si>
    <t>South Pole Contractor cost captured in FS2 (2023-24).</t>
  </si>
  <si>
    <t>1.2.5.2.10</t>
  </si>
  <si>
    <t>Predeployment Coordination with Power Generation Technical Support Subcontract Vendor (PY6)</t>
  </si>
  <si>
    <t>GEN-2, 3, PDM - Predeployment Coordination with Power Generation Technical Support Subcontract Vendor (PY6)</t>
  </si>
  <si>
    <t>1.2.5.4.3</t>
  </si>
  <si>
    <t>System Elec Dist: Design &amp; Procure</t>
  </si>
  <si>
    <t>Elec Dist. System:  Design &amp; Procure</t>
  </si>
  <si>
    <t>1.2.5.4.5</t>
  </si>
  <si>
    <t>System Elec Dist: Build and Test Subcomponents</t>
  </si>
  <si>
    <t>Elec Dist. System:  Build and Test Subcomponents</t>
  </si>
  <si>
    <t>1.2.5.4.8</t>
  </si>
  <si>
    <t>System Electrical Resupply (PY6)</t>
  </si>
  <si>
    <t>Elec Dist. System: System Electrical Resupply (PY6)</t>
  </si>
  <si>
    <t>1.2.5.4.10</t>
  </si>
  <si>
    <t>System Electrical Resupply (PY7)</t>
  </si>
  <si>
    <t>Elec Dist. System: System Electrical Resupply (PY7)</t>
  </si>
  <si>
    <t>1.2.6.1.3</t>
  </si>
  <si>
    <t>Procure Repair Parts, Replacements (PY6)</t>
  </si>
  <si>
    <t>Water Tanks: Procure Repair Parts, Replacements (PY6)</t>
  </si>
  <si>
    <t>1.2.6.2.5</t>
  </si>
  <si>
    <t>Procure Repair/Replacement Components (PY5)</t>
  </si>
  <si>
    <t>Pumps: Procure Repair/Replacement Components (PY5)</t>
  </si>
  <si>
    <t>Pumps: Procure Repair/Replacement Components (PY5))</t>
  </si>
  <si>
    <t>1.2.6.2.6</t>
  </si>
  <si>
    <t>Procure Repair/Replacement Components (PY6)</t>
  </si>
  <si>
    <t>Pumps: Procure Repair/Replacement Components (PY6)</t>
  </si>
  <si>
    <t>Procure Replacements and Spares</t>
  </si>
  <si>
    <t>1.2.6.4.9</t>
  </si>
  <si>
    <t>Procure External Interconnect Materials (PY6)</t>
  </si>
  <si>
    <t>Interconnect: Procure External Interconnect materials (PY6)</t>
  </si>
  <si>
    <t>1.2.6.5.1</t>
  </si>
  <si>
    <t>Identify Replacement Water Hoses (1-1/2", 3/4", and 1/2" Hose)</t>
  </si>
  <si>
    <t>MDS: Evaluate Water Hoses (1-1/2", 3/4", and 1/2" Hose)</t>
  </si>
  <si>
    <t>1.2.6.5.2</t>
  </si>
  <si>
    <t>Identify Replacement Fuel Hoses</t>
  </si>
  <si>
    <t>MDS: Evaluate Fuel Hoses</t>
  </si>
  <si>
    <t>1.2.6.5.3</t>
  </si>
  <si>
    <t>MDS: Procure Replacements Internal Hoses and Spares</t>
  </si>
  <si>
    <t>1.2.7.1.7</t>
  </si>
  <si>
    <t>IFD Follow-up Tasks (PY5)</t>
  </si>
  <si>
    <t>Support Equipment: IFD Follow-up Tasks (PY5)</t>
  </si>
  <si>
    <t>1.2.7.2.1</t>
  </si>
  <si>
    <t>Identify Spares and Replacements</t>
  </si>
  <si>
    <t>Support Equipment: Identify Spares and Replacements</t>
  </si>
  <si>
    <t>1.2.7.2.2</t>
  </si>
  <si>
    <t>Procure Spares and Replacements</t>
  </si>
  <si>
    <t>Support Equipment: Procure Spares and Replacements</t>
  </si>
  <si>
    <t>Support Equipment: Procure Hose Stock and Fittings</t>
  </si>
  <si>
    <t>1.2.7.2.4</t>
  </si>
  <si>
    <t>Procure Hose Stock and Fittings (FY5)</t>
  </si>
  <si>
    <t>1.2.7.2.5</t>
  </si>
  <si>
    <t>Spare Parts Inventory and Catalog - Electrical/Controls</t>
  </si>
  <si>
    <t>Support Equipment: Spare Parts Inventory and Catalog - Electrical/Controls</t>
  </si>
  <si>
    <t>1.2.7.3.1</t>
  </si>
  <si>
    <t>Identify Upgrade-Replacements, Spares</t>
  </si>
  <si>
    <t>Shops: Identify Upgrade-Replacements, Spares</t>
  </si>
  <si>
    <t>1.2.7.3.2</t>
  </si>
  <si>
    <t>Procure Upgrade-Replacements, Spares</t>
  </si>
  <si>
    <t>Shops: Procure Upgrade-Replacements, Spares</t>
  </si>
  <si>
    <t>1.2.7.4.7</t>
  </si>
  <si>
    <t>Commission/Maintenance/Decommission (PY5)</t>
  </si>
  <si>
    <t>Testbed: Commission/Maintenance/Decommission (PY5)</t>
  </si>
  <si>
    <t>1.2.7.4.8</t>
  </si>
  <si>
    <t>Commission/Maintenance/Decommission (PY6)</t>
  </si>
  <si>
    <t>Testbed: Commission/Maintenance/Decommission (PY6)</t>
  </si>
  <si>
    <t>1.2.7.4.9</t>
  </si>
  <si>
    <t>Commission/Maintenance/Decommission (PY7)</t>
  </si>
  <si>
    <t>Testbed: Commission/Maintenance/Decommission (PY7)</t>
  </si>
  <si>
    <t>1.2.7.4.10</t>
  </si>
  <si>
    <t>Commission/Maintenance/Decommission (PY8)</t>
  </si>
  <si>
    <t>Testbed: Commission/Maintenance/Decommission (PY8)</t>
  </si>
  <si>
    <t>1.2.7.5.5</t>
  </si>
  <si>
    <t>Procure Tools &amp; Equipment, &amp; Consumables</t>
  </si>
  <si>
    <t>Tools &amp; Equipment: Procure Tools &amp; Consumables</t>
  </si>
  <si>
    <t>1.2.8.1.2</t>
  </si>
  <si>
    <t>FS1 Off-Ice Safety Training &amp; PPE Procurement - 10 FTE Drillers (10-primary 2-alternates) &amp; 1 Safety Officer</t>
  </si>
  <si>
    <t>FS1 - Off-Ice EHWD &amp; Safety Training - 5 Drillers (w/ 2 alternates) (Driller_PSL_DirectHire)</t>
  </si>
  <si>
    <t>Contract staff training/travel labor - 3 Direct Hire + 2 alternates - assuming 7 days @ 8 hours per</t>
  </si>
  <si>
    <t>FS1 - Off-Ice EHWD &amp; Safety Training - 10 PSL (Driller Lead/Engineers)</t>
  </si>
  <si>
    <t>PSL staff training labor - Assuming 30 hours per PSL team member for training x 10 PSL Engineers</t>
  </si>
  <si>
    <t>FS1 - Off-Ice EHWD &amp; Safety Training -  Safety Training Materials/Vendors</t>
  </si>
  <si>
    <t>SafeStart, rigging, and Red Cross training - additional training materials added in coordination with USAP contractor</t>
  </si>
  <si>
    <t>FS1 - Off-Ice EHWD &amp; Safety Training -  Safety Equipment/Consumables</t>
  </si>
  <si>
    <t>Procurement of replacement smoke detector batteries, smoke detectors, toe warmers, hand warmers, oxygen, CO, H2S, monitors, first aid kit, work gloves, knee pads, goggles, and N95 masks</t>
  </si>
  <si>
    <t>FS1 - Off-Ice EHWD &amp; Safety Training -  5 DH Drillers (w/ 2 alternates) - (Direct Hire Travel -1 Domestic, 2 International, 2 Local)</t>
  </si>
  <si>
    <t>Foreign</t>
  </si>
  <si>
    <t>Contract staff training Foreign Travel - 3  Direct Hire w/ 2 alternates - 5 Total (estimating 2 local, 1 domestic, 2 intl).  Duration 7 days. $8200 total travel cost
2 Local - No travel costs
1 Domestic - $1800
2 International - $6400</t>
  </si>
  <si>
    <t>Contract staff training Domestic Travel  - 3 Direct Hire w/ 2 alternates - 5 Total (estimating 2 local, 1 domestic, 2 intl).  Duration 7 days. $8200 total travel cost
2 Local - No travel costs
1 Domestic - $1800
2 International - $6400</t>
  </si>
  <si>
    <t>1.2.8.1.3</t>
  </si>
  <si>
    <t>FS2 Off-Ice Safety Training &amp; PPE Procurement  - 16 Drillers (14 - Primary 2 - alternates) &amp; 1 Safety Officer</t>
  </si>
  <si>
    <t>FS2 - Off-Ice EHWD &amp; Safety Training - 8 Drillers (2 alternates) (Driller_PSL_DirectHire)</t>
  </si>
  <si>
    <t>Contract staff training/travel labor - 8 Direct Hire (w/ 2 alternates) - assuming 7 days @ 8 hours per (448 hours total)</t>
  </si>
  <si>
    <t>FS2 - 10 PSL (Driller_Lead/Engineer)</t>
  </si>
  <si>
    <t>FS2 - Off-Ice EHWD &amp; Safety Training -  Safety Training Materials/Vendors</t>
  </si>
  <si>
    <t>Red Cross and job specific training TBD - additional training materials added in coordination with USAP contractor</t>
  </si>
  <si>
    <t>FS2 - Off-Ice EHWD &amp; Safety Training -  Safety Equipment/Consumables</t>
  </si>
  <si>
    <t>Procurement of replacement smoke detector batteries, smoke detectors, toe warmers, hand warmers, absorbent pads, N95 masks, smoke and CO monitors</t>
  </si>
  <si>
    <t>FS2 - Off-Ice EHWD &amp; Safety Training - 8 DH Drillers w/ 2 alternates - (Direct Hire Travel -1 Domestic 2 International)</t>
  </si>
  <si>
    <t>Contract staff training International Travel - 8 Direct Hire w/ 2 alternates   Duration 7 days.
2 Local - No travel costs
3 Domestic - $5400
3 International - $9600</t>
  </si>
  <si>
    <t>FS2 - Off-Ice EHWD &amp; Safety Training - 6 DH Drillers w/ 2 alternates - (Direct Hire Travel -1 Domestic 2 International)</t>
  </si>
  <si>
    <t>Contract staff training Domestic Travel - 8 Direct Hire w/ 2 alternates   Duration 7 days.
2 Local - No travel costs
3 Domestic - $5400
3 International - $9600</t>
  </si>
  <si>
    <t>1.2.8.1.4</t>
  </si>
  <si>
    <t>FS3 Off-Ice Safety Training &amp; PPE Procurement  - 32 Drillers (28 - primary 4 - alternates) &amp; 1 Safety Officer</t>
  </si>
  <si>
    <t>FS3 - Off-Ice EHWD &amp; Safety Training - 22 Drillers (w/ 4 alternates) (Driller_PSL_DirectHire)</t>
  </si>
  <si>
    <t>Contract staff training/travel labor - 24 Direct Hire - 20 deploy w/ 4 alternates.   Duration 14 - 8 hour days with travel.</t>
  </si>
  <si>
    <t>FS3 - Off-Ice EHWD &amp; Safety Training - 10 PSL Staff - 2 Rotators (Engineer/Driller PSL_Lead)</t>
  </si>
  <si>
    <t>PSL staff training labor - Assuming 60 hours per PSL team member for training x 10 PSL Engineers</t>
  </si>
  <si>
    <t>FS3 - Off-Ice EHWD &amp; Safety Training -  Safety Training Materials/Vendors</t>
  </si>
  <si>
    <t>SafeStart, rigging, job specific training (TBD) and Red Cross training - additional training materials added in coordination with USAP contractor</t>
  </si>
  <si>
    <t>FS3 - Off-Ice EHWD &amp; Safety Training -  Safety Equipment/Consumables</t>
  </si>
  <si>
    <t>FS3 - Off-Ice EHWD &amp; Safety Training - 24 Drillers (Direct Hire Travel)</t>
  </si>
  <si>
    <t>Contract staff - Training Foreign Travel  - 24 Direct Hire - 20 deploy w/ 4 alternates   Duration 14 days with travel.
6 Local - No travel costs
12 Domestic - $21600
6 International - $19200</t>
  </si>
  <si>
    <t>Contract staff -Training Domestic Travel - 24 Direct Hire - 20 deploy w/ 4 alternates   Duration 14 days with travel.
6 Local - No travel costs
12 Domestic - $21600
6 International - $19200</t>
  </si>
  <si>
    <t>1.2.8.1.5</t>
  </si>
  <si>
    <t>FS3 Off-Ice Logging Winch Training with IDP (3 Drillers 1 day)</t>
  </si>
  <si>
    <t>FS3 - Off-Ice Logging Winch Training - 3 Drillers 1 day</t>
  </si>
  <si>
    <t>Logging Winch Training - 3 Drillers 1 day training with IDP support (IDP cost in Calibration WBS)</t>
  </si>
  <si>
    <t>1.2.8.5.2</t>
  </si>
  <si>
    <t>PQ, ECW &amp; Deployment Travel Costs (FS1)</t>
  </si>
  <si>
    <t>Deployment Travel &amp; PQ Costs (FS1) (Driller_PSL_Manager)</t>
  </si>
  <si>
    <t>1 Drill Manager, 5 days deployment travel 3 days redeployment</t>
  </si>
  <si>
    <t>Deployment Travel &amp; PQ Costs (FS1) (Safety Engineer)</t>
  </si>
  <si>
    <t>EN-S</t>
  </si>
  <si>
    <t>1 Safety Engineer, 5 days deployment travel 3 days redeployment</t>
  </si>
  <si>
    <t>Deployment Travel &amp; PQ Costs (FS1) (Driller_PSL_DirectHire) x 3</t>
  </si>
  <si>
    <t>3 Seasonal drillers, 5 days deployment travel 3 days redeployment  
(No Contributed drillers)</t>
  </si>
  <si>
    <t>Deployment Travel &amp; PQ Costs (FS1) (PSL_Engineer) x 9</t>
  </si>
  <si>
    <t>9 PSL Engineers (2 Rotators), 5 days deployment travel 3 days redeployment</t>
  </si>
  <si>
    <t>Deployment Travel &amp; PQ Costs (FS1) (Drill Team)</t>
  </si>
  <si>
    <t>16 - PQ's 1 Drill Lead, 1 Safety Engineer, 5 Direct Hire (2 alternate) &amp; 9 PSL Engineers @ $950/each (anticipated cost)</t>
  </si>
  <si>
    <t>14 - Deployment Travel @ $1800 each</t>
  </si>
  <si>
    <t>On Ice</t>
  </si>
  <si>
    <t>1.2.8.5.11</t>
  </si>
  <si>
    <t>On-Ice Labor  (FS1)</t>
  </si>
  <si>
    <t>On-Ice Labor  (FS1) (PSL Engineers)</t>
  </si>
  <si>
    <t>EE/ME Engineer Labor Totals from Population file. Assumes 2 days in McMurdo southbound and 0 days northbound.</t>
  </si>
  <si>
    <t>On-Ice Labor  (FS1) (PSL Contract Drillers)</t>
  </si>
  <si>
    <t>Technician Labor Totals from Population file. Assumes 2 days in McMurdo southbound and 0 days northbound.</t>
  </si>
  <si>
    <t>On-Ice Labor  (FS1) (Safety Engineer)</t>
  </si>
  <si>
    <t>Safety Engineer Labor Totals from Population file. Assumes 2 days in McMurdo southbound and 0 days northbound.</t>
  </si>
  <si>
    <t>1.2.8.6.2</t>
  </si>
  <si>
    <t>PQ, ECW &amp; Deployment Travel Costs (FS2)  Team</t>
  </si>
  <si>
    <t>Deployment Travel &amp; PQ Costs (FS2) (Driller_PSL_Manager)</t>
  </si>
  <si>
    <t>Deployment Travel &amp; PQ Costs (FS2) (Safety_Engineer)</t>
  </si>
  <si>
    <t>Deployment Travel &amp; PQ Costs (FS2) (PSL_Direct_Hire)</t>
  </si>
  <si>
    <t>6 PSL Direct Hire, 5 days deployment travel 3 days redeployment</t>
  </si>
  <si>
    <t>Deployment Travel &amp; PQ Costs (FS2) (PSL_Engineer)</t>
  </si>
  <si>
    <t>9 PSL Engineers w/ 2 Rotators, 5 days deployment travel 3 days redeployment</t>
  </si>
  <si>
    <t>Deployment Travel &amp; PQ Costs (FS2) (Drill Team)</t>
  </si>
  <si>
    <t>19 - PQ's @ $950/each (anticipated cost) - 2 Alternates and 17 Primaries</t>
  </si>
  <si>
    <t>17 - Deploy travel costs w/ 2 PSL rotator @ $1800 each</t>
  </si>
  <si>
    <t>1.2.8.6.6.9</t>
  </si>
  <si>
    <t>Parallel Gens through PDM Bays (Driller &amp; Contract Gen Tech)</t>
  </si>
  <si>
    <t>Generators/PDM: Parallel Gens through PDM Bays (Contract Gen Tech)</t>
  </si>
  <si>
    <t>Estimated 18 days of contractor cost @ $250 per hour 9 hour days plus travel &amp; PQ allowance of $1200 for a total of $41,700 or $5957 for each of the 7 days of work at the Pole.</t>
  </si>
  <si>
    <t>1.2.8.6.6.10</t>
  </si>
  <si>
    <t>Load Test using Resistance Heaters (Driller &amp; Contract Gen Tech)</t>
  </si>
  <si>
    <t>Generators/PDM: Load Test using Resistance Heaters (Contract Gen Tech)</t>
  </si>
  <si>
    <t>1.2.8.6.6.11</t>
  </si>
  <si>
    <t>Test Safety Shut-downs (Driller &amp; Contract Gen Tech)</t>
  </si>
  <si>
    <t>Generators/PDM: Test Safety Shut-downs (Contract Gen Tech)</t>
  </si>
  <si>
    <t>1.2.8.6.15</t>
  </si>
  <si>
    <t>On-ice Labor FS2</t>
  </si>
  <si>
    <t>On-Ice Labor  (FS2) (PSL Engineers)</t>
  </si>
  <si>
    <t>EE/ME Engineer Labor Totals from Population file. Assumes 2 days in McMurdo southbound and 1 day northbound.</t>
  </si>
  <si>
    <t>On-Ice Labor  (FS2) (PSL Drillers)</t>
  </si>
  <si>
    <t>Technician Labor Totals from Population file. Assumes 2 days in McMurdo southbound and 1 day northbound.</t>
  </si>
  <si>
    <t>On-Ice Labor  (FS2) (Safety Engineer)</t>
  </si>
  <si>
    <t>Safety Engineer Labor Totals from Population file. Assumes 2 days in McMurdo southbound and 1 day northbound.</t>
  </si>
  <si>
    <t>1.2.8.7.2</t>
  </si>
  <si>
    <t>PQ, ECW &amp; Deployment Travel Costs (FS3)</t>
  </si>
  <si>
    <t>Deployment Travel &amp; PQ Costs (FS3) (Driller_Manager)</t>
  </si>
  <si>
    <t>1 (Drill Manager), 5 days deployment travel 3 days redeployment</t>
  </si>
  <si>
    <t>Deployment Travel &amp; PQ Costs (FS3) (Safety_Engineer)</t>
  </si>
  <si>
    <t>1 (Safety Engineer), 5 days deployment travel 3 days redeployment</t>
  </si>
  <si>
    <t>Deployment Travel &amp; PQ Costs (FS3) (Driller_PSL_Direct_Hire)</t>
  </si>
  <si>
    <t>20 (PSL Direct Hire), 5 days deployment travel 3 days redeployment</t>
  </si>
  <si>
    <t>Deployment Travel &amp; PQ Costs (FS3) (Engineer_PSL)</t>
  </si>
  <si>
    <t>8 (PSL Engineers), 5 days deployment travel 3 days redeployment</t>
  </si>
  <si>
    <t>PQ Costs (FS3) (Drill Team)</t>
  </si>
  <si>
    <t>33 - PQ's @ $950/each (anticipated cost) 28 Drillers, Safety Engineer &amp; 4 Alternates</t>
  </si>
  <si>
    <t>Travel  (FS3) (Drill Team)</t>
  </si>
  <si>
    <t>29 - Deploy travel costs 29 (28 Drillers &amp; 1 Safety Engineer) @ $1800 each</t>
  </si>
  <si>
    <t>1.2.8.7.13</t>
  </si>
  <si>
    <t>On-Ice Labor  (FS3)</t>
  </si>
  <si>
    <t>On-Ice Labor  (FS3) (PSL Engineers)</t>
  </si>
  <si>
    <t>On-Ice Labor  (FS3) (PSL Contract Drillers)</t>
  </si>
  <si>
    <t>On-Ice Labor  (FS3) (Safety Engineer)</t>
  </si>
  <si>
    <t>1.2.9.1.3.2</t>
  </si>
  <si>
    <t>Procure Sensor Handling Equipment</t>
  </si>
  <si>
    <t>Off-Ice Install: Procure Sensor Handling Equipment</t>
  </si>
  <si>
    <t>1.2.9.1.3.3</t>
  </si>
  <si>
    <t>Procure ESD Mitigation Equipment</t>
  </si>
  <si>
    <t>Off-Ice Install: Procure ESD Sensor Handling Equipment</t>
  </si>
  <si>
    <t>Lab coats, ESDgloves, ESD runners</t>
  </si>
  <si>
    <t>1.2.9.2.8</t>
  </si>
  <si>
    <t>Procure Installation Hardware</t>
  </si>
  <si>
    <t>Off-Ice Install: Procure Installation Hardware</t>
  </si>
  <si>
    <t>1.2.9.2.9</t>
  </si>
  <si>
    <t>Procure Installation Weights</t>
  </si>
  <si>
    <t>Off-Ice Install: Procure Installation Weights</t>
  </si>
  <si>
    <t>1.2.9.3.2.1</t>
  </si>
  <si>
    <t>IME ICL Quad Connectivity Tester Design, Prototype, Production (2023-24)</t>
  </si>
  <si>
    <t>Off-ice Install: IME ICL Quad Connectivity Tester Design, Prototype &amp; Production (2023-24)</t>
  </si>
  <si>
    <t>IME ICL QCT</t>
  </si>
  <si>
    <t>IME ICL QCT 1 domestic travel to NTS at MSU</t>
  </si>
  <si>
    <t>Wisniewski</t>
  </si>
  <si>
    <t>1.2.9.3.3.2</t>
  </si>
  <si>
    <t>IME Depth Readout Development and System Integration (2022-23)</t>
  </si>
  <si>
    <t>Off-ice Install: IME Depth Readout Development and System Integration (2022-23)</t>
  </si>
  <si>
    <t>Duplicate system (1/TOS plus spares)</t>
  </si>
  <si>
    <t>1 domestic trip ($1800/person) to MSU for testing with full length quad</t>
  </si>
  <si>
    <t>Purchasing 2x materials for spares</t>
  </si>
  <si>
    <t>1.2.9.3.3.3</t>
  </si>
  <si>
    <t>IME Depth Readout System Final Integration (2023-24)</t>
  </si>
  <si>
    <t>Off-Ice Install: IME Depth Readout System Final Integration (2023-24)</t>
  </si>
  <si>
    <t>Test of all Paro Sensors</t>
  </si>
  <si>
    <t>1.2.9.3.3.7</t>
  </si>
  <si>
    <t>Procure Pressure Sensors</t>
  </si>
  <si>
    <t>Off-Ice Install: Procure Pressure Sensors</t>
  </si>
  <si>
    <t>May delay pressure sensor procurement if calibration shelf life duration in question. Vendor quote for 2022 is 11800/each, with increment of 3-5% / year</t>
  </si>
  <si>
    <t>1.2.9.4.2.3</t>
  </si>
  <si>
    <t>Procure Logbook Tablets</t>
  </si>
  <si>
    <t>Off-Ice Install: Procure Tablets for Logbook</t>
  </si>
  <si>
    <t>two rugged tablets for logbook keeping</t>
  </si>
  <si>
    <t>1.2.9.4.2.5</t>
  </si>
  <si>
    <t>Procure Laser Rangers, Tape Measures, Shop Lights, Helmets for Installation</t>
  </si>
  <si>
    <t>Off-Ice Install: Procure Laser Rangers &amp; various Installation Supplies</t>
  </si>
  <si>
    <t>Laser ranges to measure well depth and distance between DOMs (2)</t>
  </si>
  <si>
    <t>1.2.10.1.3</t>
  </si>
  <si>
    <t>FS3 Off-Ice Installation Training (Drillers, Installers, Management, including alternates)</t>
  </si>
  <si>
    <t>Install FS3: FS3 Off-Ice Installation Training: Drillers</t>
  </si>
  <si>
    <t>PSL Driller</t>
  </si>
  <si>
    <t>3x8 hours installation training (sensor handling, practice at the tower). Need (3+1 spare)x3=12 drillers</t>
  </si>
  <si>
    <t>1.2.10.4.2</t>
  </si>
  <si>
    <t>PQ, ECW, Deployment Travel Costs Installation Team FS2 (Headcount 1)</t>
  </si>
  <si>
    <t>Install FS2: Install Team FS2 PQ Costs (Headcount 1)</t>
  </si>
  <si>
    <t>1 - PQ @ $700/each (anticipated cost)</t>
  </si>
  <si>
    <t>Install FS2: Install Team FS2 ECW Costs (Headcount 1)</t>
  </si>
  <si>
    <t>1 - ECW allowance @ $250/each</t>
  </si>
  <si>
    <t>Install FS2: Install Team FS2 Deployment Travel Costs (Headcount 1)</t>
  </si>
  <si>
    <t>1 - International Travel (3 nights southbound, 2 nights northbound, plus per diem) @ $1800/each</t>
  </si>
  <si>
    <t>1.2.10.4.10</t>
  </si>
  <si>
    <t>Installation: On-Ice Labor  (FS2)</t>
  </si>
  <si>
    <t>Installation: On-Ice Labor  (FS2) (Installation Lead)</t>
  </si>
  <si>
    <t>1.2.10.5.2</t>
  </si>
  <si>
    <t>PQ, ECW, Deployment Travel Costs Install FS2 Installation Team</t>
  </si>
  <si>
    <t>Install FS3: Install Team FS3 PQ Costs (Headcount 1)</t>
  </si>
  <si>
    <t>Install FS3: Install Team FS3 ECW Costs (Headcount 1)</t>
  </si>
  <si>
    <t>Install FS3: Install Team FS3 Deployment Costs (Headcount 1 + 9 in-kind)</t>
  </si>
  <si>
    <t>1.2.10.5.8</t>
  </si>
  <si>
    <t>Installation: On-Ice Labor  (FS3)</t>
  </si>
  <si>
    <t>Installation: On-Ice Labor  (FS3) (Installation Lead)</t>
  </si>
  <si>
    <t>1.1.1.1</t>
  </si>
  <si>
    <t>Project Administration (B)</t>
  </si>
  <si>
    <t>Project admin - principal investigator</t>
  </si>
  <si>
    <t>KE</t>
  </si>
  <si>
    <t>A - Analogy</t>
  </si>
  <si>
    <t>PSU</t>
  </si>
  <si>
    <t>Project admin - Doug Cowen</t>
  </si>
  <si>
    <t>Cowen</t>
  </si>
  <si>
    <t>UMD</t>
  </si>
  <si>
    <t>Project admin - Greg Sullivan</t>
  </si>
  <si>
    <t>Sullivan</t>
  </si>
  <si>
    <t>Added by Erik B from UMD</t>
  </si>
  <si>
    <t>Project Director-ODell</t>
  </si>
  <si>
    <t>ODell</t>
  </si>
  <si>
    <t>Project manager-Feyzi</t>
  </si>
  <si>
    <t>Feyzi</t>
  </si>
  <si>
    <t>Project Office M&amp;S</t>
  </si>
  <si>
    <t>Project Advisory Panel Reviews - Panel Members Compensation</t>
  </si>
  <si>
    <t>6-panel members (domestic travel), 3 require some form of payment ~$1,000 each</t>
  </si>
  <si>
    <t>PO-Travel</t>
  </si>
  <si>
    <t>1.1.2.1</t>
  </si>
  <si>
    <t>Project Controls and Finance (B)</t>
  </si>
  <si>
    <t>MA</t>
  </si>
  <si>
    <t>1.1.3.1</t>
  </si>
  <si>
    <t>Quality, Safety  Management, Document Control Systems (B)</t>
  </si>
  <si>
    <t>Q&amp;A / Safety - Zernick</t>
  </si>
  <si>
    <t>1.1.4.1</t>
  </si>
  <si>
    <t>Logistics (B)</t>
  </si>
  <si>
    <t>Logistics-Tosi</t>
  </si>
  <si>
    <t>1.1.5.1</t>
  </si>
  <si>
    <t>Systems Engineering (B)</t>
  </si>
  <si>
    <t>System Engineering-Sandstrom</t>
  </si>
  <si>
    <t>Sandstrom</t>
  </si>
  <si>
    <t>Technical Coordination-DuVernois</t>
  </si>
  <si>
    <t>DuVernois</t>
  </si>
  <si>
    <t>SS</t>
  </si>
  <si>
    <t>1.3.3.1.2.5</t>
  </si>
  <si>
    <t>PDOM Rev3 Mainboard production (Qty. 27)</t>
  </si>
  <si>
    <t>Domestic trip to PCA manufacturer</t>
  </si>
  <si>
    <t>27 Rev3 PDOM Mainboards</t>
  </si>
  <si>
    <t>27 PDOM Calibration Boards</t>
  </si>
  <si>
    <t>1.3.3.2.2.5</t>
  </si>
  <si>
    <t>PDOM HV system production (Qty. 27)</t>
  </si>
  <si>
    <t>27 PDOM HV subsystems  (HV supply PCA)</t>
  </si>
  <si>
    <t>1.3.3.4.1</t>
  </si>
  <si>
    <t>Refurbish 10 IceCube DOMs</t>
  </si>
  <si>
    <t>35 Penetrator Cable Assemblies and attachment hardware</t>
  </si>
  <si>
    <t>1.3.3.4.5.1</t>
  </si>
  <si>
    <t>Refurbishment Batch #1 (Qty. 20)</t>
  </si>
  <si>
    <t>N.N.</t>
  </si>
  <si>
    <t>1.3.3.4.5.2</t>
  </si>
  <si>
    <t>FAT Batch #1</t>
  </si>
  <si>
    <t>Scientist</t>
  </si>
  <si>
    <t>1.3.3.4.5.3</t>
  </si>
  <si>
    <t>Packing Batch #1</t>
  </si>
  <si>
    <t>1.3.3.4.6</t>
  </si>
  <si>
    <t>Ship 2 + 1 spare PDOMs for Strings 87-88 to Pt. Hueneme</t>
  </si>
  <si>
    <t>Ship to Pt. Hueneme</t>
  </si>
  <si>
    <t>1.3.3.4.7</t>
  </si>
  <si>
    <t>Ship 12 + 1 spare PDOMs for Strings 89-93 to Pt. Hueneme</t>
  </si>
  <si>
    <t>1.3.4.2.3.3</t>
  </si>
  <si>
    <t>Firmware support during D-Egg FAT</t>
  </si>
  <si>
    <t>S. Griffin</t>
  </si>
  <si>
    <t>1.3.4.2.3.5</t>
  </si>
  <si>
    <t>Firmware support during mDOM FAT</t>
  </si>
  <si>
    <t>1.3.4.2.3.6</t>
  </si>
  <si>
    <t>Firmware support during development of Calibration Devices, Special Devices, system integration, and commissioning</t>
  </si>
  <si>
    <t>1.4.1.1.1.3.2.1</t>
  </si>
  <si>
    <t>MSU</t>
  </si>
  <si>
    <t>Fabrication</t>
  </si>
  <si>
    <t>First article cable fabrication</t>
  </si>
  <si>
    <t>Ng</t>
  </si>
  <si>
    <t>1.4.1.1.1.3.2.2</t>
  </si>
  <si>
    <t>Acceptance testing</t>
  </si>
  <si>
    <t>First article acceptance testing</t>
  </si>
  <si>
    <t>Wilkins</t>
  </si>
  <si>
    <t>1.4.1.1.1.3.2.4</t>
  </si>
  <si>
    <t>First article shipping to breakout installation facility</t>
  </si>
  <si>
    <t>1.4.1.1.1.3.3</t>
  </si>
  <si>
    <t>Production readiness review</t>
  </si>
  <si>
    <t>1.4.1.1.1.3.4</t>
  </si>
  <si>
    <t>Production of final six main cables</t>
  </si>
  <si>
    <t>1.4.1.1.1.3.6</t>
  </si>
  <si>
    <t>Production main cable shipping to breakout installation facility</t>
  </si>
  <si>
    <t>Production cable shipping to breakout installation facility</t>
  </si>
  <si>
    <t>1.4.1.1.2.2.1</t>
  </si>
  <si>
    <t>Breakout final design</t>
  </si>
  <si>
    <t>C5</t>
  </si>
  <si>
    <t>1.4.1.1.2.2.2</t>
  </si>
  <si>
    <t>Breakout prototype production</t>
  </si>
  <si>
    <t>1.4.1.1.2.2.3</t>
  </si>
  <si>
    <t>Breakout prototype testing</t>
  </si>
  <si>
    <t>1.4.1.1.2.2.4</t>
  </si>
  <si>
    <t>Breakout final design review</t>
  </si>
  <si>
    <t>1.4.1.1.3.2</t>
  </si>
  <si>
    <t>MCA production</t>
  </si>
  <si>
    <t>1.4.1.1.3.3</t>
  </si>
  <si>
    <t>Pre-ship review</t>
  </si>
  <si>
    <t>1.4.1.1.3.4</t>
  </si>
  <si>
    <t>Main Cable Assembly shipping to PTH (RDD 12/1/23 for FY24 vessel.  ROS 12/1/2025)</t>
  </si>
  <si>
    <t>Main Cable Assembly shipping to PTH</t>
  </si>
  <si>
    <t>1.4.1.2.1.5</t>
  </si>
  <si>
    <t>BCA prototype testing</t>
  </si>
  <si>
    <t>BCA prototype evaluation</t>
  </si>
  <si>
    <t>1.4.1.2.2.1</t>
  </si>
  <si>
    <t>BCA final design</t>
  </si>
  <si>
    <t>1.4.1.2.2.2</t>
  </si>
  <si>
    <t>BCA final design review</t>
  </si>
  <si>
    <t>1.4.1.2.2.4</t>
  </si>
  <si>
    <t>BCA procurement</t>
  </si>
  <si>
    <t>1.4.1.2.3.1</t>
  </si>
  <si>
    <t>BCA manufacturing</t>
  </si>
  <si>
    <t>BCA manufacturing - first two strings</t>
  </si>
  <si>
    <t>BCA connectors - first two strings, MCA side (62 connectors)</t>
  </si>
  <si>
    <t>PCA side connectors already purchased</t>
  </si>
  <si>
    <t>2,000 m of cable for first two strings and spares, $15/m based on SB 45027</t>
  </si>
  <si>
    <t>BCA fabrication costs - first two strings</t>
  </si>
  <si>
    <t>1.4.1.2.3.2</t>
  </si>
  <si>
    <t>BCA pre-ship review</t>
  </si>
  <si>
    <t>1.4.1.2.3.3</t>
  </si>
  <si>
    <t>Shipping to PTH (FY24 vessel, RDD 12/1/23 - ROS 2/1/25 to pre-position)</t>
  </si>
  <si>
    <t>Shipping to PTH</t>
  </si>
  <si>
    <t>BCA shipping costs to PTH (1st two strings)</t>
  </si>
  <si>
    <t>1.4.1.2.4.1</t>
  </si>
  <si>
    <t>BCA manufacturing - final five strings</t>
  </si>
  <si>
    <t>BCA connectors - last five strings, MCA side (110 connectors)</t>
  </si>
  <si>
    <t>4,556 m of cable for remaining five strings, $15/m based on SB 45027</t>
  </si>
  <si>
    <t>BCA fabrication costs - last five strings</t>
  </si>
  <si>
    <t>1.4.1.2.4.2</t>
  </si>
  <si>
    <t>Shipping to PTH  (FY24 vessel, RDD 12/1/23 - ROS 12/1/25)</t>
  </si>
  <si>
    <t>BCA shipping costs to PTH (remaining strings)</t>
  </si>
  <si>
    <t>1.4.1.2.5</t>
  </si>
  <si>
    <t>Breakout Cable Assemblies support</t>
  </si>
  <si>
    <t>Breakout Cable Assembly miscellaneous supplies</t>
  </si>
  <si>
    <t>F - Parametric</t>
  </si>
  <si>
    <t>1.4.1.3.4.2</t>
  </si>
  <si>
    <t>SPAT cable materials procurement</t>
  </si>
  <si>
    <t>SPAT cable materials</t>
  </si>
  <si>
    <t>1.4.1.3.4.3</t>
  </si>
  <si>
    <t>SPAT cable production</t>
  </si>
  <si>
    <t>1.4.1.3.4.4</t>
  </si>
  <si>
    <t>SPAT cable shipping to WIPAC</t>
  </si>
  <si>
    <t>SPAT cable shipping</t>
  </si>
  <si>
    <t>1.4.1.3.5</t>
  </si>
  <si>
    <t>Penetrator Cable Assemblies support</t>
  </si>
  <si>
    <t>Penetrator Cable Assembly Miscellaneous supplies</t>
  </si>
  <si>
    <t>1.4.1.4.1.5</t>
  </si>
  <si>
    <t>String hardware final design review</t>
  </si>
  <si>
    <t>1.4.1.4.1.7</t>
  </si>
  <si>
    <t>String hardware production</t>
  </si>
  <si>
    <t>String hardware shipping to MCA production facility</t>
  </si>
  <si>
    <t>1.4.1.4.2</t>
  </si>
  <si>
    <t>String hardware support</t>
  </si>
  <si>
    <t>String hardware miscellaneous supplies</t>
  </si>
  <si>
    <t>1.4.1.6.1</t>
  </si>
  <si>
    <t>Off-ice training Cable SMEs (FS3)</t>
  </si>
  <si>
    <t>Off-Ice Safety Training FS3 Cable SMEs (Headcount 2)</t>
  </si>
  <si>
    <t>standard domestic trip $1800 (x2)</t>
  </si>
  <si>
    <t>1.4.1.6.3</t>
  </si>
  <si>
    <t>PQ, ECW &amp; Deployment Travel Costs Cable SMEs (FS3)</t>
  </si>
  <si>
    <t>Cable SME FS3 PQ costs (Headcount 2)</t>
  </si>
  <si>
    <t>Cable SME FS3 ECW costs (Headcount 2)</t>
  </si>
  <si>
    <t>Cable SME FS3 Deployment travel (Headcount 2)</t>
  </si>
  <si>
    <t>1.4.1.6.4</t>
  </si>
  <si>
    <t>Cable SME support for FS3 activities (slot 1)</t>
  </si>
  <si>
    <t>On-Ice Cable SME support for FS3 activities (slot 1)</t>
  </si>
  <si>
    <t>1.4.1.6.5</t>
  </si>
  <si>
    <t>Cable SME support for FS3 activities (slot 2)</t>
  </si>
  <si>
    <t>On-Ice Cable SME support for FS3 activities (slot 2)</t>
  </si>
  <si>
    <t>TBD</t>
  </si>
  <si>
    <t>1.4.2.2.4</t>
  </si>
  <si>
    <t>SJBs</t>
  </si>
  <si>
    <t>1.4.2.2.6</t>
  </si>
  <si>
    <t>Kelley</t>
  </si>
  <si>
    <t>Shipping costs to PTH</t>
  </si>
  <si>
    <t>1.4.2.2.8</t>
  </si>
  <si>
    <t>Surface Junction Box support</t>
  </si>
  <si>
    <t>Surface Junction Box miscellaneous supplies</t>
  </si>
  <si>
    <t>1.4.2.3.2.3</t>
  </si>
  <si>
    <t>1.4.2.3.2.4</t>
  </si>
  <si>
    <t>1.4.2.3.2.5</t>
  </si>
  <si>
    <t>Shipping to PTH (NB: small -- RDD 9/15/23 for ComSur FY25, ROS 12/15/23)</t>
  </si>
  <si>
    <t>Shipping to PTH (NB: small)</t>
  </si>
  <si>
    <t>Shipping costs</t>
  </si>
  <si>
    <t>1.4.2.3.3.1</t>
  </si>
  <si>
    <t>Final design</t>
  </si>
  <si>
    <t>1.4.2.3.3.3</t>
  </si>
  <si>
    <t>Final design review</t>
  </si>
  <si>
    <t>1.4.2.3.3.4</t>
  </si>
  <si>
    <t>Procurement</t>
  </si>
  <si>
    <t>Patch cables (169)</t>
  </si>
  <si>
    <t>1.4.2.3.3.5</t>
  </si>
  <si>
    <t>Production</t>
  </si>
  <si>
    <t>1.4.2.3.3.6</t>
  </si>
  <si>
    <t>1.4.2.3.3.7</t>
  </si>
  <si>
    <t>Shipping to PTH (RDD 9/15/24 for FY25 ComSur, ROS 12/1/24)</t>
  </si>
  <si>
    <t>Patch cable shipping costs</t>
  </si>
  <si>
    <t>1.4.2.3.4</t>
  </si>
  <si>
    <t>ICL Upgrade support</t>
  </si>
  <si>
    <t>ICL Upgrade Support miscellaneous supplies</t>
  </si>
  <si>
    <t>1.4.2.4.4</t>
  </si>
  <si>
    <t>PQ, ECW, Deployment Travel Costs Cable SMEs (FS2)</t>
  </si>
  <si>
    <t>Cable SME FS2 PQ costs (Headcount 2)</t>
  </si>
  <si>
    <t>Cable SME FS2 ECW costs (Headcount 2)</t>
  </si>
  <si>
    <t>Cable SME FS2 Deployment travel (Headcount 2)</t>
  </si>
  <si>
    <t>1.4.2.4.5</t>
  </si>
  <si>
    <t>Cable SME support for FS2 activities (slot 1)</t>
  </si>
  <si>
    <t>1.4.2.4.6</t>
  </si>
  <si>
    <t>Cable SME support for FS2 activities (slot 2)</t>
  </si>
  <si>
    <t>Shoolz</t>
  </si>
  <si>
    <t>1.4.4.1.1.1</t>
  </si>
  <si>
    <t>White Rabbit OEM nodes for NTS and SPTS (10 total, 6 to be purchased)</t>
  </si>
  <si>
    <t>4 already purchased by NvE, 6 more planned</t>
  </si>
  <si>
    <t>White Rabbit OEM nodes for ICL (10)</t>
  </si>
  <si>
    <t>Fiber patch cables for ICL (10)</t>
  </si>
  <si>
    <t>1.4.4.1.1.5</t>
  </si>
  <si>
    <t>Shipping to PTH (RDD 9/15/24 for FY25 ComSur - ROS 12/1/24)</t>
  </si>
  <si>
    <t>1.4.4.1.2.1</t>
  </si>
  <si>
    <t>1.4.4.1.2.2</t>
  </si>
  <si>
    <t>Prototype production</t>
  </si>
  <si>
    <t>Timing monitoring prototype</t>
  </si>
  <si>
    <t>1.4.4.1.2.3</t>
  </si>
  <si>
    <t>Installation and testing at NTS/SPTS</t>
  </si>
  <si>
    <t>1.4.4.1.2.4</t>
  </si>
  <si>
    <t>Production of ICL system</t>
  </si>
  <si>
    <t>Timing monitoring system for ICL</t>
  </si>
  <si>
    <t>1.4.4.1.2.6</t>
  </si>
  <si>
    <t>assumes joint shipment with 1.4.4.1.1</t>
  </si>
  <si>
    <t>1.4.4.1.3</t>
  </si>
  <si>
    <t>Timing systems support</t>
  </si>
  <si>
    <t>Timing systems miscellaneous supplies</t>
  </si>
  <si>
    <t>1.4.4.2.1.5</t>
  </si>
  <si>
    <t>DC power supply chassis for ICL (3)</t>
  </si>
  <si>
    <t>48V DC power supply modules for ICL (15)</t>
  </si>
  <si>
    <t>1.4.4.2.2.1</t>
  </si>
  <si>
    <t>1.4.4.2.2.4</t>
  </si>
  <si>
    <t>Custom power fanout unit for NTS</t>
  </si>
  <si>
    <t>Power fanout cables for NTS (5)</t>
  </si>
  <si>
    <t>Custom power fanout units for ICL (2)</t>
  </si>
  <si>
    <t>Power fanout cables for ICL (10)</t>
  </si>
  <si>
    <t>1.4.4.2.3.4</t>
  </si>
  <si>
    <t>Power control unit for NTS</t>
  </si>
  <si>
    <t>Power control units for ICL (2)</t>
  </si>
  <si>
    <t>1.4.4.2.4.1</t>
  </si>
  <si>
    <t>Power system installation and testing at NTS</t>
  </si>
  <si>
    <t>Installation and testing at NTS</t>
  </si>
  <si>
    <t>1.4.4.2.4.2</t>
  </si>
  <si>
    <t>Power system final design review</t>
  </si>
  <si>
    <t>1.4.4.2.4.3</t>
  </si>
  <si>
    <t>1.4.4.2.4.4</t>
  </si>
  <si>
    <t>Shipping to PTH (ComSur RDD 9/15/24, ROS 12/1/24)</t>
  </si>
  <si>
    <t>1.4.4.2.5</t>
  </si>
  <si>
    <t>Power systems support</t>
  </si>
  <si>
    <t>Power systems miscellaneous supplies</t>
  </si>
  <si>
    <t>1.4.4.3.2</t>
  </si>
  <si>
    <t>PQ, ECW, Deployment Travel Costs FS2 Electronics SMEs (Headcount 2)</t>
  </si>
  <si>
    <t>Electronics SME FS2 PQ costs (slot 1)</t>
  </si>
  <si>
    <t>Electronics SME FS2 ECW costs (slot 1)</t>
  </si>
  <si>
    <t>Electronics SME FS2 Deployment travel (slot 1)</t>
  </si>
  <si>
    <t>Electronics SME FS2 PQ costs (slot 2)</t>
  </si>
  <si>
    <t>Electronics SME FS2 ECW costs (slot 2)</t>
  </si>
  <si>
    <t>Electronics SME FS2 Deployment travel (slot 2)</t>
  </si>
  <si>
    <t>1.4.4.3.3</t>
  </si>
  <si>
    <t>Electronics SME support for FS2 activities (slot 1)</t>
  </si>
  <si>
    <t>Electronics SME support for FS2 activities</t>
  </si>
  <si>
    <t>Halliday</t>
  </si>
  <si>
    <t>PO</t>
  </si>
  <si>
    <t>1.4.4.3.8</t>
  </si>
  <si>
    <t>Electronics SME support for FS3 activities (slot 1)</t>
  </si>
  <si>
    <t>1.4.4.3.5</t>
  </si>
  <si>
    <t>Off-ice training Electronics SMEs (FS3)</t>
  </si>
  <si>
    <t>Off-ice safety training FS3 Electronics SMEs</t>
  </si>
  <si>
    <t>1.4.4.3.7</t>
  </si>
  <si>
    <t>PQ, ECW, Deployment Travel Costs FS3 Electronics SMEs (Headcount 2)</t>
  </si>
  <si>
    <t>Electronics SME FS3 PQ costs (slot 1)</t>
  </si>
  <si>
    <t>Electronics SME FS3 ECW costs (slot 1)</t>
  </si>
  <si>
    <t>Electronics SME FS3 Deployment travel (slot 1)</t>
  </si>
  <si>
    <t>Electronics SME FS3 PQ costs (slot 2)</t>
  </si>
  <si>
    <t>Electronics SME FS3 ECW costs (slot 2)</t>
  </si>
  <si>
    <t>Electronics SME FS3 Deployment travel (slot 2)</t>
  </si>
  <si>
    <t>1.4.6</t>
  </si>
  <si>
    <t>CPT Management (PY4 onward)</t>
  </si>
  <si>
    <t>CPT Management - Ty DeYoung</t>
  </si>
  <si>
    <t>DeYoung</t>
  </si>
  <si>
    <t>CPT Management miscellaneous Supplies</t>
  </si>
  <si>
    <t>Reviews and Project Planning Meetings</t>
  </si>
  <si>
    <t>1.5.2.2.2.0</t>
  </si>
  <si>
    <t>Pencil Beam Engineering</t>
  </si>
  <si>
    <t>Overall coordination for Pencil Beam</t>
  </si>
  <si>
    <t>Wendt</t>
  </si>
  <si>
    <t>1.5.3.1.1</t>
  </si>
  <si>
    <t>UA</t>
  </si>
  <si>
    <t>Simulation Studies</t>
  </si>
  <si>
    <t>zeroed postdoc, needed later years when we have schedule approved</t>
  </si>
  <si>
    <t>1.5.3.2.4</t>
  </si>
  <si>
    <t>Create Database Structure for Timing Calibration Data</t>
  </si>
  <si>
    <t>1.5.3.2.5</t>
  </si>
  <si>
    <t>Analyze Timing Calibration Data from Deployed Modules</t>
  </si>
  <si>
    <t>1.5.3.3.2</t>
  </si>
  <si>
    <t>Create Database Structure for Geometry Calibration Data</t>
  </si>
  <si>
    <t>1.5.3.3.3</t>
  </si>
  <si>
    <t>Analyze Geometry Calibration Data from Deployed Modules</t>
  </si>
  <si>
    <t>1.5.3.4.2</t>
  </si>
  <si>
    <t>Software Development</t>
  </si>
  <si>
    <t>1.5.3.4.3</t>
  </si>
  <si>
    <t>Execution of Array Calibration</t>
  </si>
  <si>
    <t>Execution</t>
  </si>
  <si>
    <t>1.5.3.5.1</t>
  </si>
  <si>
    <t>Testing of dust logger and IDP winch</t>
  </si>
  <si>
    <t>Dust logger shipping UCB to UW/PSL</t>
  </si>
  <si>
    <t>PSL Engineering support for summer 2024 testing</t>
  </si>
  <si>
    <t>Research Scientist to test dust logger</t>
  </si>
  <si>
    <t>Senior Scientist</t>
  </si>
  <si>
    <t>Travel to test dust logger</t>
  </si>
  <si>
    <t>1.5.3.5.3</t>
  </si>
  <si>
    <t>Delivery of logger and winch to PTH</t>
  </si>
  <si>
    <t>Shipping of logger and winch to PTH</t>
  </si>
  <si>
    <t>1.5.4.1</t>
  </si>
  <si>
    <t>Calibration management</t>
  </si>
  <si>
    <t>Calibration Management</t>
  </si>
  <si>
    <t>Williams</t>
  </si>
  <si>
    <t>Miscellaneous supplies for calibration and outreach activities</t>
  </si>
  <si>
    <t>1.5.4.2</t>
  </si>
  <si>
    <t>Travel to reviews and working meetings - Domestic</t>
  </si>
  <si>
    <t>Travel to reviews and working meetings - International</t>
  </si>
  <si>
    <t>1.6.0</t>
  </si>
  <si>
    <t>L2 Task Management</t>
  </si>
  <si>
    <t>L2 Task management - Erik Blaufuss</t>
  </si>
  <si>
    <t>Blaufuss</t>
  </si>
  <si>
    <t>20% effort for management - EKB</t>
  </si>
  <si>
    <t>Travel to annual project reviews</t>
  </si>
  <si>
    <t>Travel to project planning workshops and meetings</t>
  </si>
  <si>
    <t>PQ process - all L3 areas</t>
  </si>
  <si>
    <t>Deployment to Pole - all L3 areas</t>
  </si>
  <si>
    <t>1.6.1.0</t>
  </si>
  <si>
    <t>L3 Task Management</t>
  </si>
  <si>
    <t>L3 Task Management - Jim Braun</t>
  </si>
  <si>
    <t>Braun</t>
  </si>
  <si>
    <t>Travel to NTS for new OM integration work</t>
  </si>
  <si>
    <t>Travel to NTS for new calibration device integration work</t>
  </si>
  <si>
    <t>Travel to NTS for OM integration work</t>
  </si>
  <si>
    <t>1.6.1.4.3.8</t>
  </si>
  <si>
    <t>Support OM testing app thru FAT testing cycles</t>
  </si>
  <si>
    <t>Weber</t>
  </si>
  <si>
    <t>1.6.1.4.3.9.1</t>
  </si>
  <si>
    <t>Extend OM testing app to include support for MMB based special devices</t>
  </si>
  <si>
    <t>1.6.1.4.3.9.2</t>
  </si>
  <si>
    <t>Support OM testing app thru calibration device DVT and FAT testing</t>
  </si>
  <si>
    <t>1.6.1.4.3.10</t>
  </si>
  <si>
    <t>Prototype and test SPAT testing software at NTS</t>
  </si>
  <si>
    <t>1.6.1.4.3.11</t>
  </si>
  <si>
    <t>Prepare and ship SPAT toolset to Pole</t>
  </si>
  <si>
    <t>tools and computers for SPAT</t>
  </si>
  <si>
    <t>1.6.1.4.3.13</t>
  </si>
  <si>
    <t>SPAT testing preparation and execution at Pole FS2</t>
  </si>
  <si>
    <t>1.6.1.4.3.15</t>
  </si>
  <si>
    <t>SPAT testing preparation and execution at Pole FS3</t>
  </si>
  <si>
    <t>1.6.1.4.5.4.3</t>
  </si>
  <si>
    <t>Extend xDOMapp to include support for calibration devices in operations</t>
  </si>
  <si>
    <t>1.6.1.4.5.6</t>
  </si>
  <si>
    <t>Support full DAQ testing with xDOMapp at NTS/SPTS with Calibration devices</t>
  </si>
  <si>
    <t>1.6.1.4.5.8</t>
  </si>
  <si>
    <t>Support xDOMapp through SPAT testing and deployment</t>
  </si>
  <si>
    <t>1.6.1.4.6.5</t>
  </si>
  <si>
    <t>Support MMB software for calibration device interface development</t>
  </si>
  <si>
    <t>Support MMB-xDOMapp software for calibration devices</t>
  </si>
  <si>
    <t>1.6.1.6.6</t>
  </si>
  <si>
    <t>Firmware device maintenance and support for all OM devices during DAQ Development</t>
  </si>
  <si>
    <t>Anderson</t>
  </si>
  <si>
    <t>1.6.4.0</t>
  </si>
  <si>
    <t>L3 Task management - Ralf Auer</t>
  </si>
  <si>
    <t>Auer</t>
  </si>
  <si>
    <t>Miscellaneous supplies</t>
  </si>
  <si>
    <t>Trip to MSU to install NTS equipment</t>
  </si>
  <si>
    <t>NTS computing system purchase</t>
  </si>
  <si>
    <t>SPS computing system additions</t>
  </si>
  <si>
    <t>1.6.5.0</t>
  </si>
  <si>
    <t>L3</t>
  </si>
  <si>
    <t>1.1.1</t>
  </si>
  <si>
    <t>1.1.2</t>
  </si>
  <si>
    <t>1.1.3</t>
  </si>
  <si>
    <t>1.1.4</t>
  </si>
  <si>
    <t>1.1.5</t>
  </si>
  <si>
    <t>1.2.1</t>
  </si>
  <si>
    <t>1.2.6</t>
  </si>
  <si>
    <t>1.2.3</t>
  </si>
  <si>
    <t>1.5.3</t>
  </si>
  <si>
    <t>1.3.3</t>
  </si>
  <si>
    <t>1.4.1</t>
  </si>
  <si>
    <t>1.2.2</t>
  </si>
  <si>
    <t>1.2.4</t>
  </si>
  <si>
    <t>1.2.5</t>
  </si>
  <si>
    <t>1.2.7</t>
  </si>
  <si>
    <t>1.2.8</t>
  </si>
  <si>
    <t>1.2.9</t>
  </si>
  <si>
    <t>1.2.10</t>
  </si>
  <si>
    <t>1.3.4</t>
  </si>
  <si>
    <t>1.4.2</t>
  </si>
  <si>
    <t>1.4.4</t>
  </si>
  <si>
    <t>1.5.2</t>
  </si>
  <si>
    <t>1.5.4</t>
  </si>
  <si>
    <t>1.6.1</t>
  </si>
  <si>
    <t>1.6.4</t>
  </si>
  <si>
    <t>1.6.5</t>
  </si>
  <si>
    <t>Title</t>
  </si>
  <si>
    <t>Last Name</t>
  </si>
  <si>
    <t>Cal. Mo.</t>
  </si>
  <si>
    <t>Principal Investigator</t>
  </si>
  <si>
    <t>Project Manager</t>
  </si>
  <si>
    <t>Project Director</t>
  </si>
  <si>
    <t xml:space="preserve"> </t>
  </si>
  <si>
    <t>Other Personnel</t>
  </si>
  <si>
    <t>Project Controls Analyst</t>
  </si>
  <si>
    <t>Quality and Safety</t>
  </si>
  <si>
    <t>Project Engineer</t>
  </si>
  <si>
    <t>Logistics Manager</t>
  </si>
  <si>
    <t>Implementation Manager</t>
  </si>
  <si>
    <t>Engineer / Technician</t>
  </si>
  <si>
    <t xml:space="preserve">Engineer  </t>
  </si>
  <si>
    <t>1.1 Project Office</t>
  </si>
  <si>
    <t>1.2 Drilling and Installation</t>
  </si>
  <si>
    <t>1.3 Deep Ice Sensor Modules</t>
  </si>
  <si>
    <t>1.4 Comm/Power/Timing</t>
  </si>
  <si>
    <t>1.5 Characterization and Calibration System</t>
  </si>
  <si>
    <t>1.6 IceCube Data Systems Integration</t>
  </si>
  <si>
    <t>1.1.1 Project Management</t>
  </si>
  <si>
    <t>1.1.2 Project Controls</t>
  </si>
  <si>
    <t>1.1.3 Quality and Safety</t>
  </si>
  <si>
    <t>1.1.4 Polar Operations</t>
  </si>
  <si>
    <t>1.1.5 Project Engineering</t>
  </si>
  <si>
    <t>1.2.1 Implementation Management &amp; Systems Engineering</t>
  </si>
  <si>
    <t>1.2.2 Thermal Plant - Off-ice</t>
  </si>
  <si>
    <t>1.2.3 Tower Operations Site (TOS) - Off-ice</t>
  </si>
  <si>
    <t>1.2.4 Computing and Control System - Off-ice</t>
  </si>
  <si>
    <t>1.2.5 Power Generation &amp; Distribution</t>
  </si>
  <si>
    <t>1.2.6 Water Handling Systems - Off-ice</t>
  </si>
  <si>
    <t>1.2.7 Support Equipment - Off-ice</t>
  </si>
  <si>
    <t>1.2.8 Drill Field Seasons - Antarctica</t>
  </si>
  <si>
    <t>1.2.9 Installation - Off-ice</t>
  </si>
  <si>
    <t>1.2.10 Installation Field Seasons - Antarctica</t>
  </si>
  <si>
    <t>1.3.1 mDOM</t>
  </si>
  <si>
    <t>1.3.2 D-Egg</t>
  </si>
  <si>
    <t>1.3.3 PDOM</t>
  </si>
  <si>
    <t>1.3.4 Ice Comms Module</t>
  </si>
  <si>
    <t>1.3.5 Special Devices</t>
  </si>
  <si>
    <t>1.4.1 Downhole Cables</t>
  </si>
  <si>
    <t>1.4.2 Surface Cables</t>
  </si>
  <si>
    <t>1.4.3 FieldHub</t>
  </si>
  <si>
    <t>1.4.4 CPT Central Infrastructure</t>
  </si>
  <si>
    <t>1.4.5 Northern Test System</t>
  </si>
  <si>
    <t>1.4.6 CPT Management (PY4 onward)</t>
  </si>
  <si>
    <t>1.5.1 Module Calibration</t>
  </si>
  <si>
    <t>1.5.2 Calibration Assemblies</t>
  </si>
  <si>
    <t>1.5.3 Array Calibration</t>
  </si>
  <si>
    <t>1.5.4 Calibration Management and Organization</t>
  </si>
  <si>
    <t>1.6.0 L2 Task Management</t>
  </si>
  <si>
    <t>1.6.1 Online Systems Software</t>
  </si>
  <si>
    <t>1.6.2 Offline Systems</t>
  </si>
  <si>
    <t>1.6.3 Simulation Software</t>
  </si>
  <si>
    <t>1.6.4 Computing Infrastructure</t>
  </si>
  <si>
    <t>1.6.5 Upgrade String Commissioning</t>
  </si>
  <si>
    <t>Expense Description</t>
  </si>
  <si>
    <t>Total Yr 5</t>
  </si>
  <si>
    <t>Senior Personnel</t>
  </si>
  <si>
    <t>Total Salaries and Wages</t>
  </si>
  <si>
    <t>Fringe Benefits</t>
  </si>
  <si>
    <t>Equipment</t>
  </si>
  <si>
    <t>Descrip.</t>
  </si>
  <si>
    <t>Qty</t>
  </si>
  <si>
    <t>Unit Cost</t>
  </si>
  <si>
    <t>Capitalized Labor</t>
  </si>
  <si>
    <t>Subtotal - Eqpt</t>
  </si>
  <si>
    <t>Subtotal - Travel</t>
  </si>
  <si>
    <t>Participant Support Costs</t>
  </si>
  <si>
    <t>Descr</t>
  </si>
  <si>
    <t># participants</t>
  </si>
  <si>
    <t>Subtotal - Part. Supp.</t>
  </si>
  <si>
    <t>Other Direct Costs</t>
  </si>
  <si>
    <t>Materials and Supplies</t>
  </si>
  <si>
    <t>Computers/Office</t>
  </si>
  <si>
    <t>Software/licenses</t>
  </si>
  <si>
    <t>Other categories</t>
  </si>
  <si>
    <t>And other cats…</t>
  </si>
  <si>
    <t>Subtotal - Materials and Supplies</t>
  </si>
  <si>
    <t>Publication Costs/Documentation/Dissemination</t>
  </si>
  <si>
    <t>Consultant Services Description</t>
  </si>
  <si>
    <t>Software/Programming</t>
  </si>
  <si>
    <t>Database consultant</t>
  </si>
  <si>
    <t>Etc.</t>
  </si>
  <si>
    <t>Subtotal - Consultant/Prof Services</t>
  </si>
  <si>
    <t>Computer Services</t>
  </si>
  <si>
    <t>Subotal Computer Services</t>
  </si>
  <si>
    <t>Subawards</t>
  </si>
  <si>
    <t>Subtotal - Subawards</t>
  </si>
  <si>
    <t>Leases</t>
  </si>
  <si>
    <t>Maint/Repair</t>
  </si>
  <si>
    <t>Shipping/Postage</t>
  </si>
  <si>
    <t>Subtotal - Other</t>
  </si>
  <si>
    <t>Total - Direct Costs</t>
  </si>
  <si>
    <t>Indirect Costs</t>
  </si>
  <si>
    <t>Subtotal - Indirect Costs</t>
  </si>
  <si>
    <t>Total - Direct and Indirect</t>
  </si>
  <si>
    <t>Code</t>
  </si>
  <si>
    <t>Midpoint</t>
  </si>
  <si>
    <t>C6</t>
  </si>
  <si>
    <t>RangeL</t>
  </si>
  <si>
    <t>RangeH</t>
  </si>
  <si>
    <t>ContCode</t>
  </si>
  <si>
    <t>Other - Contingency</t>
  </si>
  <si>
    <t>Technical Coordinator</t>
  </si>
  <si>
    <t>Mercier</t>
  </si>
  <si>
    <t>Rev</t>
  </si>
  <si>
    <t>Date</t>
  </si>
  <si>
    <t>Author(s)</t>
  </si>
  <si>
    <t>Comments</t>
  </si>
  <si>
    <t>-</t>
  </si>
  <si>
    <t>VO</t>
  </si>
  <si>
    <t>Initial version from Smartsheet</t>
  </si>
  <si>
    <t>KH</t>
  </si>
  <si>
    <t>Financial management - L. Mercier</t>
  </si>
  <si>
    <t>Dash360 service agreement (quotation McVeigh 6/23/2022)</t>
  </si>
  <si>
    <t>Labor Rate</t>
  </si>
  <si>
    <t>Actual</t>
  </si>
  <si>
    <t>Table</t>
  </si>
  <si>
    <t>Inst</t>
  </si>
  <si>
    <t>Fringe</t>
  </si>
  <si>
    <t>Estimate Uncertainty (EU)</t>
  </si>
  <si>
    <t>%</t>
  </si>
  <si>
    <t>Amount</t>
  </si>
  <si>
    <t>PY5</t>
  </si>
  <si>
    <t>PY6</t>
  </si>
  <si>
    <t>PY7</t>
  </si>
  <si>
    <t>PY8</t>
  </si>
  <si>
    <t>Capital Equipment</t>
  </si>
  <si>
    <t>Services</t>
  </si>
  <si>
    <t>PY4</t>
  </si>
  <si>
    <t>Project Year</t>
  </si>
  <si>
    <t>Center</t>
  </si>
  <si>
    <t>WIPAC</t>
  </si>
  <si>
    <t>N/A</t>
  </si>
  <si>
    <t>Financial Manager</t>
  </si>
  <si>
    <t>PMCS Service</t>
  </si>
  <si>
    <t>Project Controls - Dash360 consultants</t>
  </si>
  <si>
    <t>EU Direct</t>
  </si>
  <si>
    <t>EU Indirect</t>
  </si>
  <si>
    <t>EU Direct %</t>
  </si>
  <si>
    <t>EU Indirect %</t>
  </si>
  <si>
    <t>Discrete Risk Total</t>
  </si>
  <si>
    <t>Discrete Risk Direct</t>
  </si>
  <si>
    <t>Discrete Risk Indirect</t>
  </si>
  <si>
    <t>Contingency Direct</t>
  </si>
  <si>
    <t>Contingency Indirect</t>
  </si>
  <si>
    <t>Contingency Category</t>
  </si>
  <si>
    <t>Other - Contingency Indirect</t>
  </si>
  <si>
    <t>1.3.1</t>
  </si>
  <si>
    <t>1.3.2</t>
  </si>
  <si>
    <t>1.3.5</t>
  </si>
  <si>
    <t>1.4.3</t>
  </si>
  <si>
    <t>1.4.5</t>
  </si>
  <si>
    <t>1.5.1</t>
  </si>
  <si>
    <t>1.6.2</t>
  </si>
  <si>
    <t>1.6.3</t>
  </si>
  <si>
    <t>TOTAL</t>
  </si>
  <si>
    <t>1.1 Total</t>
  </si>
  <si>
    <t>1.2 Total</t>
  </si>
  <si>
    <t>1.3 Total</t>
  </si>
  <si>
    <t>1.4 Total</t>
  </si>
  <si>
    <t>1.5 Total</t>
  </si>
  <si>
    <t>1.6 Total</t>
  </si>
  <si>
    <t>Contingency</t>
  </si>
  <si>
    <t>Total NSF</t>
  </si>
  <si>
    <t>Escalation Table</t>
  </si>
  <si>
    <t>Contingency Table</t>
  </si>
  <si>
    <t>Total Base</t>
  </si>
  <si>
    <t>Rev2 Budget</t>
  </si>
  <si>
    <t>Δ</t>
  </si>
  <si>
    <t>Significant reformat of Master Database for readability and programmatic manipulation; Change budget: Finance -&gt; L. Mercier; Remove PMCS; Add Dash360; Escalate M&amp;S, Travel, Equipment; Add this ChangeLog; Update discrete risk 80%CL amount.</t>
  </si>
  <si>
    <t>PMCS Consulting</t>
  </si>
  <si>
    <t>Total Discrete</t>
  </si>
  <si>
    <t>Dash360 indirect; correct salaries; update discrete risk 80%CL.</t>
  </si>
  <si>
    <t>Fix discrete risk 80% CL and round to 2 sig figures</t>
  </si>
  <si>
    <t>Base</t>
  </si>
  <si>
    <t>EU Fraction</t>
  </si>
  <si>
    <t>Discrete Fraction</t>
  </si>
  <si>
    <t>Total Contingency Fraction</t>
  </si>
  <si>
    <t>Base + Contingency</t>
  </si>
  <si>
    <t>BCA cable - first two strings (3,000 m)</t>
  </si>
  <si>
    <t>BCA cable - last five strings (6,830 m)</t>
  </si>
  <si>
    <t>Project Cost Overview</t>
  </si>
  <si>
    <t xml:space="preserve">Change discrete risk to 90% CL based on NSF comments; update BCA costs based on PDR 7/18/22; update PDOM FAT generic labor -&gt; Wendt; update IDP winch generic labor -&gt; Tosi </t>
  </si>
  <si>
    <t>Firmware support D-Egg</t>
  </si>
  <si>
    <t>Firmware support mDOM</t>
  </si>
  <si>
    <t>Total</t>
  </si>
  <si>
    <t>Risk CL is 80% to agree with final risk evaluation document as submitted and frozen for ICER</t>
  </si>
  <si>
    <t>Rebalance risk across FY's</t>
  </si>
  <si>
    <t>Cost Impact</t>
  </si>
  <si>
    <t>Total Base Cost</t>
  </si>
  <si>
    <t>Total Contingency Cost</t>
  </si>
  <si>
    <t>??</t>
  </si>
  <si>
    <t>Overall change</t>
  </si>
  <si>
    <t>PCMS Consulting</t>
  </si>
  <si>
    <t>PCMS Personnel</t>
  </si>
  <si>
    <t>Escalation on CapEx, M&amp;S, Travel</t>
  </si>
  <si>
    <t>Additional f/w engineering</t>
  </si>
  <si>
    <t>BCA adjustment</t>
  </si>
  <si>
    <t>named salary adjustments</t>
  </si>
  <si>
    <t>BCA shipping adjustment</t>
  </si>
  <si>
    <t>Total base Change</t>
  </si>
  <si>
    <t>Add in differences and explanations between versions</t>
  </si>
  <si>
    <t>Total Base + Contingency</t>
  </si>
  <si>
    <t>Base Cost Changes</t>
  </si>
  <si>
    <t>Item</t>
  </si>
  <si>
    <t>Base Cost</t>
  </si>
  <si>
    <t>Add consulting company for enterprise tools</t>
  </si>
  <si>
    <t>remove dedicated IceCube personnel</t>
  </si>
  <si>
    <t>Added escalation of 2.15% starting in FY23 for all items, not just labor</t>
  </si>
  <si>
    <t>Additional firmware engineering for xDOM / calibration work.</t>
  </si>
  <si>
    <t>Re-evalulation of Breakout Cable Assembly shipping costs</t>
  </si>
  <si>
    <t>Re-evalulation of Breakout Cable Assembly CapEx costs</t>
  </si>
  <si>
    <t>salary adjustments based on named personnel, general cleanup</t>
  </si>
  <si>
    <t>Karle</t>
  </si>
  <si>
    <t>PostDoctoral Researcher</t>
  </si>
  <si>
    <t>Engineer</t>
  </si>
  <si>
    <t>Technician</t>
  </si>
  <si>
    <t>Other</t>
  </si>
  <si>
    <t>Firmware Engineer</t>
  </si>
  <si>
    <t>PostDoc</t>
  </si>
  <si>
    <t>Data Systems L2</t>
  </si>
  <si>
    <t>Added all subaward 1030 long forms; Hanson --&gt; Karle</t>
  </si>
  <si>
    <t>Base funds total</t>
  </si>
  <si>
    <t>Contingence funds total</t>
  </si>
  <si>
    <t>(A) Senior Personnel</t>
  </si>
  <si>
    <t xml:space="preserve">A. Karle, PI : </t>
  </si>
  <si>
    <t>1.2 cal. Months total</t>
  </si>
  <si>
    <t>F. Feyzi, PM</t>
  </si>
  <si>
    <t>25.99 cal. Months total</t>
  </si>
  <si>
    <t>V. O’Dell, PD</t>
  </si>
  <si>
    <t>13.93 cal. Months total</t>
  </si>
  <si>
    <t>Total Senior Personnel</t>
  </si>
  <si>
    <t>(B) Other Personnel</t>
  </si>
  <si>
    <t>WBS 1.1 Personnel</t>
  </si>
  <si>
    <t>WBS 1.2 Personnel</t>
  </si>
  <si>
    <t>WBS 1.3 Personnel</t>
  </si>
  <si>
    <t>WBS 1.4 Personnel</t>
  </si>
  <si>
    <t>WBS 1.5 Personnel</t>
  </si>
  <si>
    <t>WBS 1.6 Personnel</t>
  </si>
  <si>
    <t>Total Other Personnel</t>
  </si>
  <si>
    <t>Total # of calendar months per year</t>
  </si>
  <si>
    <t>(C) Fringe Benefits</t>
  </si>
  <si>
    <t>(A+B) Total Salaries and Wages</t>
  </si>
  <si>
    <t>(C ) Fringe Benefits</t>
  </si>
  <si>
    <t>(A+B+C) Total /w/ Fringe</t>
  </si>
  <si>
    <t>(D)  Capital Equipment</t>
  </si>
  <si>
    <t>PSL Capitalized Labor</t>
  </si>
  <si>
    <t>Total Capital Equipment</t>
  </si>
  <si>
    <t>(E) Travel</t>
  </si>
  <si>
    <t>International</t>
  </si>
  <si>
    <t>Michigan State University</t>
  </si>
  <si>
    <t>Penn State University</t>
  </si>
  <si>
    <t>University of Maryland</t>
  </si>
  <si>
    <t>University of Alabama</t>
  </si>
  <si>
    <t>Contingency - direct</t>
  </si>
  <si>
    <t>Contingency - indirect</t>
  </si>
  <si>
    <t>PMCS Services</t>
  </si>
  <si>
    <t>Adjusted UMd rates according to Sullivan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</si>
</sst>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6" formatCode="&quot;$&quot;#,##0_);[Red]\(&quot;$&quot;#,##0\)"/>
    <numFmt numFmtId="44" formatCode="_(&quot;$&quot;* #,##0.00_);_(&quot;$&quot;* \(#,##0.00\);_(&quot;$&quot;* &quot;-&quot;??_);_(@_)"/>
    <numFmt numFmtId="164" formatCode="[$$-409]#,##0.00;\-[$$-409]#,##0.00"/>
    <numFmt numFmtId="165" formatCode="&quot;$&quot;#,##0"/>
    <numFmt numFmtId="166" formatCode="&quot;$&quot;#,##0.00"/>
    <numFmt numFmtId="167" formatCode="0.0%"/>
    <numFmt numFmtId="168" formatCode="0.000"/>
    <numFmt numFmtId="169" formatCode="mmyy"/>
    <numFmt numFmtId="170" formatCode="&quot;S&quot;mmyy"/>
    <numFmt numFmtId="171" formatCode="_(&quot;$&quot;* #,##0_);_(&quot;$&quot;* \(#,##0\);_(&quot;$&quot;* &quot;-&quot;??_);_(@_)"/>
    <numFmt numFmtId="172" formatCode="[$$-409]#,##0.00_);\([$$-409]#,##0.00\)"/>
  </numFmts>
  <fonts count="87" x14ac:knownFonts="1">
    <font>
      <sz val="11"/>
      <color indexed="8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color indexed="8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sz val="10"/>
      <color rgb="FFFFFFFF"/>
      <name val="Arial"/>
      <family val="2"/>
    </font>
    <font>
      <sz val="10"/>
      <color rgb="FF237F2E"/>
      <name val="Arial"/>
      <family val="2"/>
    </font>
    <font>
      <sz val="10"/>
      <color rgb="FFFF8D00"/>
      <name val="Arial"/>
      <family val="2"/>
    </font>
    <font>
      <sz val="10"/>
      <color rgb="FF000000"/>
      <name val="Arial"/>
      <family val="2"/>
    </font>
    <font>
      <sz val="10"/>
      <color rgb="FFEA5000"/>
      <name val="Arial"/>
      <family val="2"/>
    </font>
    <font>
      <sz val="10"/>
      <color rgb="FFEA352E"/>
      <name val="Arial"/>
      <family val="2"/>
    </font>
    <font>
      <sz val="10"/>
      <color rgb="FFEA352E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sz val="10"/>
      <color rgb="FF237F2E"/>
      <name val="Arial"/>
      <family val="2"/>
    </font>
    <font>
      <sz val="10"/>
      <color rgb="FFEA352E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sz val="10"/>
      <color rgb="FF237F2E"/>
      <name val="Arial"/>
      <family val="2"/>
    </font>
    <font>
      <sz val="10"/>
      <color rgb="FFFFFFFF"/>
      <name val="Arial"/>
      <family val="2"/>
    </font>
    <font>
      <sz val="10"/>
      <color rgb="FF237F2E"/>
      <name val="Arial"/>
      <family val="2"/>
    </font>
    <font>
      <sz val="10"/>
      <color rgb="FFEA5000"/>
      <name val="Arial"/>
      <family val="2"/>
    </font>
    <font>
      <sz val="10"/>
      <color rgb="FF592C00"/>
      <name val="Arial"/>
      <family val="2"/>
    </font>
    <font>
      <sz val="10"/>
      <color rgb="FF592C00"/>
      <name val="Arial"/>
      <family val="2"/>
    </font>
    <font>
      <sz val="10"/>
      <color rgb="FFEA5000"/>
      <name val="Arial"/>
      <family val="2"/>
    </font>
    <font>
      <sz val="10"/>
      <color rgb="FF592C00"/>
      <name val="Arial"/>
      <family val="2"/>
    </font>
    <font>
      <sz val="10"/>
      <color rgb="FF592C00"/>
      <name val="Arial"/>
      <family val="2"/>
    </font>
    <font>
      <sz val="10"/>
      <color rgb="FF40B14B"/>
      <name val="Arial"/>
      <family val="2"/>
    </font>
    <font>
      <sz val="10"/>
      <color rgb="FF40B14B"/>
      <name val="Arial"/>
      <family val="2"/>
    </font>
    <font>
      <sz val="10"/>
      <color rgb="FF000000"/>
      <name val="Arial"/>
      <family val="2"/>
    </font>
    <font>
      <sz val="10"/>
      <color rgb="FF237F2E"/>
      <name val="Arial"/>
      <family val="2"/>
    </font>
    <font>
      <sz val="10"/>
      <color rgb="FFFF8D00"/>
      <name val="Arial"/>
      <family val="2"/>
    </font>
    <font>
      <sz val="10"/>
      <color rgb="FF592C00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1"/>
      <name val="Calibri"/>
      <family val="2"/>
      <scheme val="minor"/>
    </font>
    <font>
      <sz val="11"/>
      <color indexed="8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i/>
      <sz val="1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1"/>
      <name val="Calibri"/>
      <family val="2"/>
      <scheme val="minor"/>
    </font>
    <font>
      <sz val="8"/>
      <color indexed="8"/>
      <name val="Times New Roman"/>
      <family val="1"/>
    </font>
    <font>
      <sz val="8"/>
      <color rgb="FF000000"/>
      <name val="Times New Roman"/>
      <family val="1"/>
    </font>
    <font>
      <b/>
      <sz val="11"/>
      <color indexed="8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8"/>
      <name val="Calibri"/>
      <family val="2"/>
      <scheme val="minor"/>
    </font>
    <font>
      <b/>
      <sz val="11"/>
      <color indexed="8"/>
      <name val="Calibri"/>
      <family val="2"/>
    </font>
    <font>
      <sz val="11"/>
      <color theme="0"/>
      <name val="Calibri"/>
      <family val="2"/>
      <scheme val="minor"/>
    </font>
    <font>
      <b/>
      <sz val="16"/>
      <color indexed="8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rgb="FF000000"/>
      <name val="Times New Roman"/>
      <family val="1"/>
    </font>
    <font>
      <sz val="11"/>
      <color rgb="FF000000"/>
      <name val="Times New Roman"/>
      <family val="1"/>
    </font>
    <font>
      <sz val="11"/>
      <color theme="1"/>
      <name val="Times New Roman"/>
      <family val="1"/>
    </font>
    <font>
      <sz val="11"/>
      <color indexed="8"/>
      <name val="Times New Roman"/>
      <family val="1"/>
    </font>
    <font>
      <b/>
      <sz val="11"/>
      <color indexed="8"/>
      <name val="Times New Roman"/>
      <family val="1"/>
    </font>
    <font>
      <sz val="11"/>
      <color indexed="8"/>
      <name val="Calibri"/>
      <family val="2"/>
    </font>
    <font>
      <sz val="10"/>
      <color indexed="8"/>
      <name val="Times New Roman"/>
      <family val="1"/>
    </font>
    <font>
      <sz val="9"/>
      <color indexed="8"/>
      <name val="Times New Roman"/>
      <family val="1"/>
    </font>
    <font>
      <b/>
      <sz val="9"/>
      <color indexed="8"/>
      <name val="Times New Roman"/>
      <family val="1"/>
    </font>
    <font>
      <b/>
      <sz val="10"/>
      <color indexed="8"/>
      <name val="Times New Roman"/>
      <family val="1"/>
    </font>
  </fonts>
  <fills count="18">
    <fill>
      <patternFill patternType="none"/>
    </fill>
    <fill>
      <patternFill patternType="gray125"/>
    </fill>
    <fill>
      <patternFill patternType="solid">
        <fgColor rgb="FFFFFEE6"/>
      </patternFill>
    </fill>
    <fill>
      <patternFill patternType="solid">
        <fgColor rgb="FFB9DDFC"/>
      </patternFill>
    </fill>
    <fill>
      <patternFill patternType="solid">
        <fgColor rgb="FFE5E5E5"/>
      </patternFill>
    </fill>
    <fill>
      <patternFill patternType="solid">
        <fgColor rgb="FFF2E8DE"/>
      </patternFill>
    </fill>
    <fill>
      <patternFill patternType="solid">
        <fgColor rgb="FFBDBDBD"/>
      </patternFill>
    </fill>
    <fill>
      <patternFill patternType="solid">
        <fgColor rgb="FFFEFF85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4" tint="0.79998168889431442"/>
        <bgColor indexed="64"/>
      </patternFill>
    </fill>
  </fills>
  <borders count="36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</borders>
  <cellStyleXfs count="4">
    <xf numFmtId="0" fontId="0" fillId="0" borderId="0"/>
    <xf numFmtId="44" fontId="62" fillId="0" borderId="0" applyFont="0" applyFill="0" applyBorder="0" applyAlignment="0" applyProtection="0"/>
    <xf numFmtId="0" fontId="66" fillId="0" borderId="0" applyNumberFormat="0" applyFill="0" applyBorder="0" applyAlignment="0" applyProtection="0"/>
    <xf numFmtId="9" fontId="62" fillId="0" borderId="0" applyFont="0" applyFill="0" applyBorder="0" applyAlignment="0" applyProtection="0"/>
  </cellStyleXfs>
  <cellXfs count="343">
    <xf numFmtId="0" fontId="0" fillId="0" borderId="0" xfId="0"/>
    <xf numFmtId="0" fontId="3" fillId="0" borderId="0" xfId="0" applyFont="1" applyAlignment="1">
      <alignment vertical="top"/>
    </xf>
    <xf numFmtId="0" fontId="4" fillId="0" borderId="0" xfId="0" applyFont="1" applyAlignment="1">
      <alignment vertical="top"/>
    </xf>
    <xf numFmtId="0" fontId="5" fillId="2" borderId="0" xfId="0" applyFont="1" applyFill="1" applyAlignment="1">
      <alignment vertical="top"/>
    </xf>
    <xf numFmtId="0" fontId="6" fillId="0" borderId="0" xfId="0" applyFont="1" applyAlignment="1">
      <alignment horizontal="left" vertical="top" wrapText="1"/>
    </xf>
    <xf numFmtId="0" fontId="7" fillId="3" borderId="0" xfId="0" applyFont="1" applyFill="1" applyAlignment="1">
      <alignment vertical="top"/>
    </xf>
    <xf numFmtId="0" fontId="8" fillId="4" borderId="0" xfId="0" applyFont="1" applyFill="1" applyAlignment="1">
      <alignment vertical="top"/>
    </xf>
    <xf numFmtId="164" fontId="13" fillId="0" borderId="0" xfId="0" applyNumberFormat="1" applyFont="1" applyAlignment="1">
      <alignment vertical="top"/>
    </xf>
    <xf numFmtId="0" fontId="16" fillId="0" borderId="0" xfId="0" applyFont="1" applyAlignment="1">
      <alignment horizontal="left" vertical="top" wrapText="1"/>
    </xf>
    <xf numFmtId="0" fontId="17" fillId="2" borderId="0" xfId="0" applyFont="1" applyFill="1" applyAlignment="1">
      <alignment vertical="top"/>
    </xf>
    <xf numFmtId="0" fontId="18" fillId="0" borderId="0" xfId="0" applyFont="1" applyAlignment="1">
      <alignment horizontal="left" vertical="top"/>
    </xf>
    <xf numFmtId="0" fontId="21" fillId="0" borderId="0" xfId="0" applyFont="1" applyAlignment="1">
      <alignment vertical="top"/>
    </xf>
    <xf numFmtId="0" fontId="22" fillId="0" borderId="0" xfId="0" applyFont="1" applyAlignment="1">
      <alignment horizontal="left" vertical="top"/>
    </xf>
    <xf numFmtId="0" fontId="23" fillId="0" borderId="0" xfId="0" applyFont="1" applyAlignment="1">
      <alignment horizontal="left" vertical="top"/>
    </xf>
    <xf numFmtId="0" fontId="24" fillId="0" borderId="0" xfId="0" applyFont="1" applyAlignment="1">
      <alignment horizontal="left" vertical="top" wrapText="1"/>
    </xf>
    <xf numFmtId="0" fontId="32" fillId="0" borderId="0" xfId="0" applyFont="1" applyAlignment="1">
      <alignment vertical="top"/>
    </xf>
    <xf numFmtId="0" fontId="33" fillId="0" borderId="0" xfId="0" applyFont="1" applyAlignment="1">
      <alignment horizontal="left" vertical="top"/>
    </xf>
    <xf numFmtId="0" fontId="36" fillId="3" borderId="0" xfId="0" applyFont="1" applyFill="1" applyAlignment="1">
      <alignment vertical="top"/>
    </xf>
    <xf numFmtId="0" fontId="37" fillId="4" borderId="0" xfId="0" applyFont="1" applyFill="1" applyAlignment="1">
      <alignment vertical="top"/>
    </xf>
    <xf numFmtId="0" fontId="41" fillId="0" borderId="0" xfId="0" applyFont="1" applyAlignment="1">
      <alignment horizontal="left" vertical="top" wrapText="1"/>
    </xf>
    <xf numFmtId="0" fontId="53" fillId="2" borderId="0" xfId="0" applyFont="1" applyFill="1" applyAlignment="1">
      <alignment vertical="top" wrapText="1"/>
    </xf>
    <xf numFmtId="165" fontId="0" fillId="0" borderId="0" xfId="0" applyNumberFormat="1"/>
    <xf numFmtId="166" fontId="3" fillId="0" borderId="0" xfId="0" applyNumberFormat="1" applyFont="1" applyAlignment="1">
      <alignment vertical="top"/>
    </xf>
    <xf numFmtId="10" fontId="10" fillId="0" borderId="0" xfId="0" applyNumberFormat="1" applyFont="1" applyAlignment="1">
      <alignment vertical="top"/>
    </xf>
    <xf numFmtId="10" fontId="3" fillId="0" borderId="0" xfId="0" applyNumberFormat="1" applyFont="1" applyAlignment="1">
      <alignment vertical="top"/>
    </xf>
    <xf numFmtId="10" fontId="39" fillId="0" borderId="0" xfId="0" applyNumberFormat="1" applyFont="1" applyAlignment="1">
      <alignment vertical="top"/>
    </xf>
    <xf numFmtId="10" fontId="0" fillId="0" borderId="0" xfId="0" applyNumberFormat="1"/>
    <xf numFmtId="0" fontId="58" fillId="0" borderId="0" xfId="0" applyFont="1" applyAlignment="1">
      <alignment horizontal="left" vertical="top" wrapText="1"/>
    </xf>
    <xf numFmtId="0" fontId="3" fillId="2" borderId="0" xfId="0" applyFont="1" applyFill="1" applyAlignment="1">
      <alignment vertical="top"/>
    </xf>
    <xf numFmtId="0" fontId="3" fillId="0" borderId="0" xfId="0" applyFont="1" applyAlignment="1">
      <alignment vertical="top" wrapText="1"/>
    </xf>
    <xf numFmtId="0" fontId="3" fillId="0" borderId="0" xfId="0" applyFont="1" applyAlignment="1">
      <alignment horizontal="left" vertical="top" wrapText="1"/>
    </xf>
    <xf numFmtId="0" fontId="3" fillId="3" borderId="0" xfId="0" applyFont="1" applyFill="1" applyAlignment="1">
      <alignment vertical="top"/>
    </xf>
    <xf numFmtId="0" fontId="3" fillId="4" borderId="0" xfId="0" applyFont="1" applyFill="1" applyAlignment="1">
      <alignment vertical="top"/>
    </xf>
    <xf numFmtId="164" fontId="3" fillId="5" borderId="0" xfId="0" applyNumberFormat="1" applyFont="1" applyFill="1" applyAlignment="1">
      <alignment vertical="top"/>
    </xf>
    <xf numFmtId="164" fontId="3" fillId="0" borderId="0" xfId="0" applyNumberFormat="1" applyFont="1" applyAlignment="1">
      <alignment vertical="top"/>
    </xf>
    <xf numFmtId="0" fontId="3" fillId="7" borderId="0" xfId="0" applyFont="1" applyFill="1" applyAlignment="1">
      <alignment vertical="top"/>
    </xf>
    <xf numFmtId="164" fontId="0" fillId="0" borderId="0" xfId="0" applyNumberFormat="1"/>
    <xf numFmtId="0" fontId="3" fillId="0" borderId="0" xfId="0" applyFont="1" applyFill="1" applyAlignment="1">
      <alignment vertical="top"/>
    </xf>
    <xf numFmtId="165" fontId="59" fillId="0" borderId="0" xfId="0" applyNumberFormat="1" applyFont="1" applyFill="1" applyAlignment="1">
      <alignment vertical="top"/>
    </xf>
    <xf numFmtId="165" fontId="60" fillId="0" borderId="0" xfId="0" applyNumberFormat="1" applyFont="1" applyFill="1" applyAlignment="1">
      <alignment vertical="top"/>
    </xf>
    <xf numFmtId="165" fontId="61" fillId="0" borderId="0" xfId="0" applyNumberFormat="1" applyFont="1" applyFill="1"/>
    <xf numFmtId="165" fontId="3" fillId="0" borderId="0" xfId="0" applyNumberFormat="1" applyFont="1" applyAlignment="1">
      <alignment vertical="top"/>
    </xf>
    <xf numFmtId="165" fontId="25" fillId="0" borderId="0" xfId="0" applyNumberFormat="1" applyFont="1" applyAlignment="1">
      <alignment vertical="top"/>
    </xf>
    <xf numFmtId="165" fontId="9" fillId="0" borderId="0" xfId="0" applyNumberFormat="1" applyFont="1" applyAlignment="1">
      <alignment vertical="top"/>
    </xf>
    <xf numFmtId="165" fontId="28" fillId="0" borderId="0" xfId="0" applyNumberFormat="1" applyFont="1" applyAlignment="1">
      <alignment vertical="top"/>
    </xf>
    <xf numFmtId="165" fontId="43" fillId="0" borderId="0" xfId="0" applyNumberFormat="1" applyFont="1" applyAlignment="1">
      <alignment vertical="top"/>
    </xf>
    <xf numFmtId="165" fontId="38" fillId="0" borderId="0" xfId="0" applyNumberFormat="1" applyFont="1" applyAlignment="1">
      <alignment vertical="top"/>
    </xf>
    <xf numFmtId="10" fontId="3" fillId="5" borderId="0" xfId="0" applyNumberFormat="1" applyFont="1" applyFill="1" applyAlignment="1">
      <alignment vertical="top"/>
    </xf>
    <xf numFmtId="10" fontId="11" fillId="5" borderId="0" xfId="0" applyNumberFormat="1" applyFont="1" applyFill="1" applyAlignment="1">
      <alignment vertical="top"/>
    </xf>
    <xf numFmtId="10" fontId="40" fillId="5" borderId="0" xfId="0" applyNumberFormat="1" applyFont="1" applyFill="1" applyAlignment="1">
      <alignment vertical="top"/>
    </xf>
    <xf numFmtId="0" fontId="64" fillId="0" borderId="0" xfId="0" applyFont="1" applyAlignment="1">
      <alignment horizontal="center"/>
    </xf>
    <xf numFmtId="2" fontId="61" fillId="0" borderId="0" xfId="0" applyNumberFormat="1" applyFont="1"/>
    <xf numFmtId="2" fontId="61" fillId="8" borderId="0" xfId="0" applyNumberFormat="1" applyFont="1" applyFill="1"/>
    <xf numFmtId="0" fontId="63" fillId="0" borderId="0" xfId="0" applyFont="1"/>
    <xf numFmtId="0" fontId="61" fillId="0" borderId="0" xfId="0" applyFont="1"/>
    <xf numFmtId="166" fontId="0" fillId="0" borderId="0" xfId="0" applyNumberFormat="1"/>
    <xf numFmtId="44" fontId="0" fillId="0" borderId="0" xfId="0" applyNumberFormat="1"/>
    <xf numFmtId="44" fontId="63" fillId="0" borderId="0" xfId="0" applyNumberFormat="1" applyFont="1" applyAlignment="1">
      <alignment horizontal="center" vertical="top" wrapText="1"/>
    </xf>
    <xf numFmtId="44" fontId="63" fillId="0" borderId="0" xfId="0" applyNumberFormat="1" applyFont="1" applyAlignment="1">
      <alignment horizontal="left" vertical="top" wrapText="1"/>
    </xf>
    <xf numFmtId="44" fontId="63" fillId="0" borderId="0" xfId="0" applyNumberFormat="1" applyFont="1" applyAlignment="1">
      <alignment vertical="top" wrapText="1"/>
    </xf>
    <xf numFmtId="0" fontId="63" fillId="10" borderId="0" xfId="0" applyFont="1" applyFill="1"/>
    <xf numFmtId="6" fontId="63" fillId="10" borderId="0" xfId="0" applyNumberFormat="1" applyFont="1" applyFill="1"/>
    <xf numFmtId="44" fontId="63" fillId="10" borderId="0" xfId="0" applyNumberFormat="1" applyFont="1" applyFill="1"/>
    <xf numFmtId="44" fontId="61" fillId="0" borderId="0" xfId="0" applyNumberFormat="1" applyFont="1"/>
    <xf numFmtId="0" fontId="0" fillId="10" borderId="0" xfId="0" applyFill="1"/>
    <xf numFmtId="0" fontId="65" fillId="0" borderId="0" xfId="0" applyFont="1" applyAlignment="1">
      <alignment horizontal="center"/>
    </xf>
    <xf numFmtId="0" fontId="0" fillId="12" borderId="0" xfId="0" applyFill="1"/>
    <xf numFmtId="0" fontId="68" fillId="0" borderId="16" xfId="0" applyFont="1" applyBorder="1" applyAlignment="1">
      <alignment vertical="center" wrapText="1"/>
    </xf>
    <xf numFmtId="0" fontId="68" fillId="0" borderId="15" xfId="0" applyFont="1" applyBorder="1" applyAlignment="1">
      <alignment vertical="center" wrapText="1"/>
    </xf>
    <xf numFmtId="167" fontId="69" fillId="0" borderId="0" xfId="0" applyNumberFormat="1" applyFont="1"/>
    <xf numFmtId="167" fontId="0" fillId="0" borderId="0" xfId="0" applyNumberFormat="1"/>
    <xf numFmtId="167" fontId="3" fillId="0" borderId="0" xfId="0" applyNumberFormat="1" applyFont="1" applyAlignment="1">
      <alignment vertical="top"/>
    </xf>
    <xf numFmtId="0" fontId="70" fillId="0" borderId="0" xfId="0" applyFont="1"/>
    <xf numFmtId="0" fontId="0" fillId="0" borderId="0" xfId="0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/>
    <xf numFmtId="0" fontId="0" fillId="0" borderId="10" xfId="0" applyBorder="1" applyAlignment="1">
      <alignment horizontal="center" vertical="center"/>
    </xf>
    <xf numFmtId="14" fontId="0" fillId="0" borderId="10" xfId="0" applyNumberFormat="1" applyBorder="1" applyAlignment="1">
      <alignment vertical="center"/>
    </xf>
    <xf numFmtId="0" fontId="0" fillId="0" borderId="10" xfId="0" applyBorder="1" applyAlignment="1">
      <alignment vertical="center"/>
    </xf>
    <xf numFmtId="0" fontId="0" fillId="0" borderId="10" xfId="0" applyBorder="1" applyAlignment="1">
      <alignment vertical="center" wrapText="1"/>
    </xf>
    <xf numFmtId="0" fontId="70" fillId="0" borderId="10" xfId="0" applyFont="1" applyBorder="1" applyAlignment="1">
      <alignment horizontal="center" vertical="center"/>
    </xf>
    <xf numFmtId="0" fontId="70" fillId="0" borderId="10" xfId="0" applyFont="1" applyBorder="1"/>
    <xf numFmtId="168" fontId="3" fillId="0" borderId="0" xfId="0" applyNumberFormat="1" applyFont="1" applyAlignment="1">
      <alignment vertical="top"/>
    </xf>
    <xf numFmtId="0" fontId="3" fillId="0" borderId="0" xfId="0" applyFont="1" applyAlignment="1">
      <alignment horizontal="center" vertical="top"/>
    </xf>
    <xf numFmtId="0" fontId="21" fillId="0" borderId="0" xfId="0" applyFont="1" applyAlignment="1">
      <alignment horizontal="center" vertical="top"/>
    </xf>
    <xf numFmtId="167" fontId="70" fillId="0" borderId="0" xfId="0" applyNumberFormat="1" applyFont="1"/>
    <xf numFmtId="166" fontId="70" fillId="0" borderId="0" xfId="0" applyNumberFormat="1" applyFont="1"/>
    <xf numFmtId="165" fontId="67" fillId="0" borderId="0" xfId="0" applyNumberFormat="1" applyFont="1" applyFill="1"/>
    <xf numFmtId="165" fontId="70" fillId="0" borderId="0" xfId="0" applyNumberFormat="1" applyFont="1"/>
    <xf numFmtId="0" fontId="3" fillId="2" borderId="0" xfId="0" applyFont="1" applyFill="1" applyAlignment="1">
      <alignment vertical="top" wrapText="1"/>
    </xf>
    <xf numFmtId="0" fontId="5" fillId="2" borderId="0" xfId="0" applyFont="1" applyFill="1" applyAlignment="1">
      <alignment vertical="top" wrapText="1"/>
    </xf>
    <xf numFmtId="0" fontId="17" fillId="2" borderId="0" xfId="0" applyFont="1" applyFill="1" applyAlignment="1">
      <alignment vertical="top" wrapText="1"/>
    </xf>
    <xf numFmtId="0" fontId="57" fillId="7" borderId="0" xfId="0" applyFont="1" applyFill="1" applyAlignment="1">
      <alignment vertical="top" wrapText="1"/>
    </xf>
    <xf numFmtId="2" fontId="0" fillId="0" borderId="0" xfId="0" applyNumberFormat="1" applyAlignment="1">
      <alignment horizontal="center"/>
    </xf>
    <xf numFmtId="171" fontId="0" fillId="0" borderId="0" xfId="1" applyNumberFormat="1" applyFont="1"/>
    <xf numFmtId="169" fontId="70" fillId="0" borderId="4" xfId="0" applyNumberFormat="1" applyFont="1" applyBorder="1"/>
    <xf numFmtId="169" fontId="70" fillId="0" borderId="0" xfId="0" applyNumberFormat="1" applyFont="1" applyBorder="1"/>
    <xf numFmtId="0" fontId="70" fillId="0" borderId="0" xfId="0" applyFont="1" applyBorder="1"/>
    <xf numFmtId="170" fontId="70" fillId="0" borderId="0" xfId="0" applyNumberFormat="1" applyFont="1" applyBorder="1"/>
    <xf numFmtId="0" fontId="70" fillId="0" borderId="5" xfId="0" applyFont="1" applyBorder="1"/>
    <xf numFmtId="0" fontId="3" fillId="2" borderId="4" xfId="0" applyFont="1" applyFill="1" applyBorder="1" applyAlignment="1">
      <alignment vertical="top"/>
    </xf>
    <xf numFmtId="0" fontId="3" fillId="2" borderId="0" xfId="0" applyFont="1" applyFill="1" applyBorder="1" applyAlignment="1">
      <alignment vertical="top"/>
    </xf>
    <xf numFmtId="0" fontId="3" fillId="0" borderId="0" xfId="0" applyFont="1" applyBorder="1" applyAlignment="1">
      <alignment vertical="top"/>
    </xf>
    <xf numFmtId="171" fontId="3" fillId="0" borderId="0" xfId="1" applyNumberFormat="1" applyFont="1" applyBorder="1" applyAlignment="1">
      <alignment vertical="top"/>
    </xf>
    <xf numFmtId="171" fontId="3" fillId="5" borderId="0" xfId="1" applyNumberFormat="1" applyFont="1" applyFill="1" applyBorder="1" applyAlignment="1">
      <alignment vertical="top"/>
    </xf>
    <xf numFmtId="171" fontId="3" fillId="0" borderId="5" xfId="1" applyNumberFormat="1" applyFont="1" applyBorder="1" applyAlignment="1">
      <alignment vertical="top"/>
    </xf>
    <xf numFmtId="0" fontId="12" fillId="2" borderId="4" xfId="0" applyFont="1" applyFill="1" applyBorder="1" applyAlignment="1">
      <alignment vertical="top"/>
    </xf>
    <xf numFmtId="0" fontId="12" fillId="2" borderId="0" xfId="0" applyFont="1" applyFill="1" applyBorder="1" applyAlignment="1">
      <alignment vertical="top"/>
    </xf>
    <xf numFmtId="0" fontId="20" fillId="0" borderId="4" xfId="0" applyFont="1" applyBorder="1" applyAlignment="1">
      <alignment vertical="top"/>
    </xf>
    <xf numFmtId="0" fontId="20" fillId="0" borderId="0" xfId="0" applyFont="1" applyBorder="1" applyAlignment="1">
      <alignment vertical="top"/>
    </xf>
    <xf numFmtId="0" fontId="3" fillId="0" borderId="4" xfId="0" applyFont="1" applyBorder="1" applyAlignment="1">
      <alignment vertical="top"/>
    </xf>
    <xf numFmtId="0" fontId="5" fillId="2" borderId="4" xfId="0" applyFont="1" applyFill="1" applyBorder="1" applyAlignment="1">
      <alignment vertical="top"/>
    </xf>
    <xf numFmtId="0" fontId="5" fillId="2" borderId="0" xfId="0" applyFont="1" applyFill="1" applyBorder="1" applyAlignment="1">
      <alignment vertical="top"/>
    </xf>
    <xf numFmtId="0" fontId="26" fillId="2" borderId="0" xfId="0" applyFont="1" applyFill="1" applyBorder="1" applyAlignment="1">
      <alignment vertical="top"/>
    </xf>
    <xf numFmtId="0" fontId="17" fillId="2" borderId="0" xfId="0" applyFont="1" applyFill="1" applyBorder="1" applyAlignment="1">
      <alignment vertical="top"/>
    </xf>
    <xf numFmtId="0" fontId="15" fillId="2" borderId="0" xfId="0" applyFont="1" applyFill="1" applyBorder="1" applyAlignment="1">
      <alignment vertical="top"/>
    </xf>
    <xf numFmtId="0" fontId="29" fillId="0" borderId="0" xfId="0" applyFont="1" applyBorder="1" applyAlignment="1">
      <alignment vertical="top"/>
    </xf>
    <xf numFmtId="0" fontId="34" fillId="0" borderId="0" xfId="0" applyFont="1" applyBorder="1" applyAlignment="1">
      <alignment vertical="top"/>
    </xf>
    <xf numFmtId="0" fontId="17" fillId="2" borderId="4" xfId="0" applyFont="1" applyFill="1" applyBorder="1" applyAlignment="1">
      <alignment vertical="top"/>
    </xf>
    <xf numFmtId="0" fontId="42" fillId="0" borderId="0" xfId="0" applyFont="1" applyBorder="1" applyAlignment="1">
      <alignment vertical="top"/>
    </xf>
    <xf numFmtId="0" fontId="31" fillId="0" borderId="0" xfId="0" applyFont="1" applyBorder="1" applyAlignment="1">
      <alignment vertical="top"/>
    </xf>
    <xf numFmtId="0" fontId="34" fillId="0" borderId="4" xfId="0" applyFont="1" applyBorder="1" applyAlignment="1">
      <alignment vertical="top"/>
    </xf>
    <xf numFmtId="0" fontId="46" fillId="2" borderId="0" xfId="0" applyFont="1" applyFill="1" applyBorder="1" applyAlignment="1">
      <alignment vertical="top"/>
    </xf>
    <xf numFmtId="0" fontId="47" fillId="0" borderId="0" xfId="0" applyFont="1" applyBorder="1" applyAlignment="1">
      <alignment vertical="top"/>
    </xf>
    <xf numFmtId="0" fontId="21" fillId="0" borderId="4" xfId="0" applyFont="1" applyBorder="1" applyAlignment="1">
      <alignment vertical="top"/>
    </xf>
    <xf numFmtId="0" fontId="21" fillId="0" borderId="0" xfId="0" applyFont="1" applyBorder="1" applyAlignment="1">
      <alignment vertical="top"/>
    </xf>
    <xf numFmtId="0" fontId="19" fillId="0" borderId="0" xfId="0" applyFont="1" applyBorder="1" applyAlignment="1">
      <alignment vertical="top"/>
    </xf>
    <xf numFmtId="0" fontId="45" fillId="2" borderId="4" xfId="0" applyFont="1" applyFill="1" applyBorder="1" applyAlignment="1">
      <alignment vertical="top"/>
    </xf>
    <xf numFmtId="0" fontId="45" fillId="2" borderId="0" xfId="0" applyFont="1" applyFill="1" applyBorder="1" applyAlignment="1">
      <alignment vertical="top"/>
    </xf>
    <xf numFmtId="0" fontId="49" fillId="2" borderId="0" xfId="0" applyFont="1" applyFill="1" applyBorder="1" applyAlignment="1">
      <alignment vertical="top"/>
    </xf>
    <xf numFmtId="0" fontId="48" fillId="0" borderId="0" xfId="0" applyFont="1" applyBorder="1" applyAlignment="1">
      <alignment vertical="top"/>
    </xf>
    <xf numFmtId="0" fontId="29" fillId="0" borderId="4" xfId="0" applyFont="1" applyBorder="1" applyAlignment="1">
      <alignment vertical="top"/>
    </xf>
    <xf numFmtId="0" fontId="50" fillId="0" borderId="0" xfId="0" applyFont="1" applyBorder="1" applyAlignment="1">
      <alignment vertical="top"/>
    </xf>
    <xf numFmtId="0" fontId="51" fillId="0" borderId="0" xfId="0" applyFont="1" applyBorder="1" applyAlignment="1">
      <alignment vertical="top"/>
    </xf>
    <xf numFmtId="0" fontId="46" fillId="2" borderId="4" xfId="0" applyFont="1" applyFill="1" applyBorder="1" applyAlignment="1">
      <alignment vertical="top"/>
    </xf>
    <xf numFmtId="0" fontId="52" fillId="2" borderId="0" xfId="0" applyFont="1" applyFill="1" applyBorder="1" applyAlignment="1">
      <alignment vertical="top"/>
    </xf>
    <xf numFmtId="0" fontId="44" fillId="2" borderId="4" xfId="0" applyFont="1" applyFill="1" applyBorder="1" applyAlignment="1">
      <alignment vertical="top"/>
    </xf>
    <xf numFmtId="0" fontId="54" fillId="0" borderId="4" xfId="0" applyFont="1" applyBorder="1" applyAlignment="1">
      <alignment vertical="top"/>
    </xf>
    <xf numFmtId="0" fontId="55" fillId="2" borderId="4" xfId="0" applyFont="1" applyFill="1" applyBorder="1" applyAlignment="1">
      <alignment vertical="top"/>
    </xf>
    <xf numFmtId="0" fontId="55" fillId="2" borderId="0" xfId="0" applyFont="1" applyFill="1" applyBorder="1" applyAlignment="1">
      <alignment vertical="top"/>
    </xf>
    <xf numFmtId="0" fontId="27" fillId="0" borderId="4" xfId="0" applyFont="1" applyBorder="1" applyAlignment="1">
      <alignment vertical="top"/>
    </xf>
    <xf numFmtId="0" fontId="27" fillId="0" borderId="0" xfId="0" applyFont="1" applyBorder="1" applyAlignment="1">
      <alignment vertical="top"/>
    </xf>
    <xf numFmtId="0" fontId="35" fillId="0" borderId="0" xfId="0" applyFont="1" applyBorder="1" applyAlignment="1">
      <alignment vertical="top"/>
    </xf>
    <xf numFmtId="0" fontId="30" fillId="2" borderId="4" xfId="0" applyFont="1" applyFill="1" applyBorder="1" applyAlignment="1">
      <alignment vertical="top"/>
    </xf>
    <xf numFmtId="0" fontId="30" fillId="2" borderId="0" xfId="0" applyFont="1" applyFill="1" applyBorder="1" applyAlignment="1">
      <alignment vertical="top"/>
    </xf>
    <xf numFmtId="0" fontId="3" fillId="0" borderId="12" xfId="0" applyFont="1" applyBorder="1" applyAlignment="1">
      <alignment vertical="top"/>
    </xf>
    <xf numFmtId="0" fontId="3" fillId="0" borderId="13" xfId="0" applyFont="1" applyBorder="1" applyAlignment="1">
      <alignment vertical="top"/>
    </xf>
    <xf numFmtId="171" fontId="3" fillId="0" borderId="13" xfId="1" applyNumberFormat="1" applyFont="1" applyBorder="1" applyAlignment="1">
      <alignment vertical="top"/>
    </xf>
    <xf numFmtId="171" fontId="3" fillId="5" borderId="13" xfId="1" applyNumberFormat="1" applyFont="1" applyFill="1" applyBorder="1" applyAlignment="1">
      <alignment vertical="top"/>
    </xf>
    <xf numFmtId="171" fontId="3" fillId="0" borderId="14" xfId="1" applyNumberFormat="1" applyFont="1" applyBorder="1" applyAlignment="1">
      <alignment vertical="top"/>
    </xf>
    <xf numFmtId="9" fontId="0" fillId="0" borderId="0" xfId="3" applyFont="1"/>
    <xf numFmtId="1" fontId="3" fillId="2" borderId="4" xfId="0" applyNumberFormat="1" applyFont="1" applyFill="1" applyBorder="1" applyAlignment="1">
      <alignment vertical="top"/>
    </xf>
    <xf numFmtId="1" fontId="3" fillId="2" borderId="0" xfId="0" applyNumberFormat="1" applyFont="1" applyFill="1" applyBorder="1" applyAlignment="1">
      <alignment vertical="top"/>
    </xf>
    <xf numFmtId="0" fontId="19" fillId="0" borderId="4" xfId="0" applyFont="1" applyBorder="1" applyAlignment="1">
      <alignment vertical="top"/>
    </xf>
    <xf numFmtId="0" fontId="15" fillId="2" borderId="4" xfId="0" applyFont="1" applyFill="1" applyBorder="1" applyAlignment="1">
      <alignment vertical="top"/>
    </xf>
    <xf numFmtId="164" fontId="56" fillId="2" borderId="0" xfId="0" applyNumberFormat="1" applyFont="1" applyFill="1" applyBorder="1" applyAlignment="1">
      <alignment vertical="top"/>
    </xf>
    <xf numFmtId="0" fontId="30" fillId="0" borderId="4" xfId="0" applyFont="1" applyBorder="1" applyAlignment="1">
      <alignment vertical="top"/>
    </xf>
    <xf numFmtId="0" fontId="30" fillId="0" borderId="0" xfId="0" applyFont="1" applyBorder="1" applyAlignment="1">
      <alignment vertical="top"/>
    </xf>
    <xf numFmtId="0" fontId="3" fillId="2" borderId="13" xfId="0" applyFont="1" applyFill="1" applyBorder="1" applyAlignment="1">
      <alignment vertical="top"/>
    </xf>
    <xf numFmtId="164" fontId="3" fillId="6" borderId="5" xfId="0" applyNumberFormat="1" applyFont="1" applyFill="1" applyBorder="1" applyAlignment="1">
      <alignment vertical="top"/>
    </xf>
    <xf numFmtId="164" fontId="14" fillId="6" borderId="5" xfId="0" applyNumberFormat="1" applyFont="1" applyFill="1" applyBorder="1" applyAlignment="1">
      <alignment vertical="top"/>
    </xf>
    <xf numFmtId="0" fontId="3" fillId="2" borderId="12" xfId="0" applyFont="1" applyFill="1" applyBorder="1" applyAlignment="1">
      <alignment vertical="top"/>
    </xf>
    <xf numFmtId="164" fontId="3" fillId="6" borderId="14" xfId="0" applyNumberFormat="1" applyFont="1" applyFill="1" applyBorder="1" applyAlignment="1">
      <alignment vertical="top"/>
    </xf>
    <xf numFmtId="171" fontId="0" fillId="0" borderId="0" xfId="0" applyNumberFormat="1"/>
    <xf numFmtId="0" fontId="70" fillId="0" borderId="10" xfId="0" applyFont="1" applyBorder="1" applyAlignment="1">
      <alignment horizontal="center"/>
    </xf>
    <xf numFmtId="171" fontId="0" fillId="0" borderId="10" xfId="1" applyNumberFormat="1" applyFont="1" applyBorder="1"/>
    <xf numFmtId="167" fontId="0" fillId="0" borderId="10" xfId="3" applyNumberFormat="1" applyFont="1" applyBorder="1"/>
    <xf numFmtId="167" fontId="0" fillId="0" borderId="10" xfId="0" applyNumberFormat="1" applyBorder="1"/>
    <xf numFmtId="171" fontId="0" fillId="0" borderId="10" xfId="0" applyNumberFormat="1" applyBorder="1"/>
    <xf numFmtId="0" fontId="70" fillId="0" borderId="9" xfId="0" applyFont="1" applyBorder="1" applyAlignment="1">
      <alignment horizontal="right"/>
    </xf>
    <xf numFmtId="0" fontId="70" fillId="0" borderId="11" xfId="0" applyFont="1" applyBorder="1" applyAlignment="1">
      <alignment horizontal="center"/>
    </xf>
    <xf numFmtId="171" fontId="0" fillId="0" borderId="11" xfId="1" applyNumberFormat="1" applyFont="1" applyBorder="1"/>
    <xf numFmtId="167" fontId="0" fillId="0" borderId="11" xfId="3" applyNumberFormat="1" applyFont="1" applyBorder="1"/>
    <xf numFmtId="167" fontId="0" fillId="0" borderId="11" xfId="0" applyNumberFormat="1" applyBorder="1"/>
    <xf numFmtId="171" fontId="0" fillId="0" borderId="11" xfId="0" applyNumberFormat="1" applyBorder="1"/>
    <xf numFmtId="0" fontId="70" fillId="0" borderId="18" xfId="0" applyFont="1" applyBorder="1"/>
    <xf numFmtId="0" fontId="70" fillId="0" borderId="19" xfId="0" applyFont="1" applyBorder="1" applyAlignment="1">
      <alignment horizontal="center"/>
    </xf>
    <xf numFmtId="0" fontId="70" fillId="0" borderId="20" xfId="0" applyFont="1" applyBorder="1" applyAlignment="1">
      <alignment horizontal="center"/>
    </xf>
    <xf numFmtId="0" fontId="70" fillId="0" borderId="21" xfId="0" applyFont="1" applyBorder="1" applyAlignment="1">
      <alignment horizontal="right"/>
    </xf>
    <xf numFmtId="171" fontId="0" fillId="0" borderId="22" xfId="0" applyNumberFormat="1" applyBorder="1"/>
    <xf numFmtId="171" fontId="0" fillId="0" borderId="23" xfId="0" applyNumberFormat="1" applyBorder="1"/>
    <xf numFmtId="171" fontId="61" fillId="0" borderId="0" xfId="1" applyNumberFormat="1" applyFont="1" applyFill="1" applyBorder="1"/>
    <xf numFmtId="171" fontId="61" fillId="0" borderId="0" xfId="1" applyNumberFormat="1" applyFont="1" applyBorder="1"/>
    <xf numFmtId="171" fontId="0" fillId="0" borderId="0" xfId="1" applyNumberFormat="1" applyFont="1" applyBorder="1"/>
    <xf numFmtId="171" fontId="0" fillId="0" borderId="0" xfId="1" applyNumberFormat="1" applyFont="1" applyFill="1" applyBorder="1"/>
    <xf numFmtId="171" fontId="0" fillId="0" borderId="0" xfId="0" applyNumberFormat="1" applyBorder="1"/>
    <xf numFmtId="171" fontId="0" fillId="13" borderId="0" xfId="1" applyNumberFormat="1" applyFont="1" applyFill="1" applyBorder="1"/>
    <xf numFmtId="171" fontId="0" fillId="14" borderId="0" xfId="1" applyNumberFormat="1" applyFont="1" applyFill="1" applyBorder="1"/>
    <xf numFmtId="171" fontId="63" fillId="0" borderId="0" xfId="0" applyNumberFormat="1" applyFont="1"/>
    <xf numFmtId="171" fontId="63" fillId="10" borderId="0" xfId="0" applyNumberFormat="1" applyFont="1" applyFill="1"/>
    <xf numFmtId="171" fontId="0" fillId="13" borderId="0" xfId="0" applyNumberFormat="1" applyFill="1"/>
    <xf numFmtId="171" fontId="0" fillId="14" borderId="0" xfId="0" applyNumberFormat="1" applyFill="1"/>
    <xf numFmtId="171" fontId="0" fillId="9" borderId="0" xfId="0" applyNumberFormat="1" applyFill="1"/>
    <xf numFmtId="171" fontId="1" fillId="0" borderId="0" xfId="1" applyNumberFormat="1" applyFont="1" applyBorder="1"/>
    <xf numFmtId="171" fontId="61" fillId="0" borderId="0" xfId="0" applyNumberFormat="1" applyFont="1"/>
    <xf numFmtId="171" fontId="61" fillId="9" borderId="0" xfId="0" applyNumberFormat="1" applyFont="1" applyFill="1"/>
    <xf numFmtId="171" fontId="0" fillId="10" borderId="0" xfId="0" applyNumberFormat="1" applyFill="1"/>
    <xf numFmtId="171" fontId="0" fillId="12" borderId="0" xfId="0" applyNumberFormat="1" applyFill="1"/>
    <xf numFmtId="171" fontId="67" fillId="0" borderId="0" xfId="0" applyNumberFormat="1" applyFont="1"/>
    <xf numFmtId="171" fontId="0" fillId="11" borderId="0" xfId="0" applyNumberFormat="1" applyFill="1"/>
    <xf numFmtId="44" fontId="0" fillId="9" borderId="0" xfId="0" applyNumberFormat="1" applyFill="1"/>
    <xf numFmtId="44" fontId="63" fillId="9" borderId="0" xfId="0" applyNumberFormat="1" applyFont="1" applyFill="1"/>
    <xf numFmtId="171" fontId="0" fillId="0" borderId="0" xfId="0" applyNumberFormat="1" applyFill="1"/>
    <xf numFmtId="171" fontId="0" fillId="0" borderId="6" xfId="0" applyNumberFormat="1" applyBorder="1"/>
    <xf numFmtId="171" fontId="0" fillId="0" borderId="24" xfId="0" applyNumberFormat="1" applyBorder="1"/>
    <xf numFmtId="171" fontId="0" fillId="0" borderId="6" xfId="1" applyNumberFormat="1" applyFont="1" applyBorder="1"/>
    <xf numFmtId="171" fontId="0" fillId="0" borderId="24" xfId="1" applyNumberFormat="1" applyFont="1" applyBorder="1"/>
    <xf numFmtId="171" fontId="0" fillId="0" borderId="20" xfId="1" applyNumberFormat="1" applyFont="1" applyBorder="1"/>
    <xf numFmtId="171" fontId="0" fillId="0" borderId="7" xfId="1" applyNumberFormat="1" applyFont="1" applyBorder="1"/>
    <xf numFmtId="171" fontId="0" fillId="0" borderId="18" xfId="1" applyNumberFormat="1" applyFont="1" applyBorder="1"/>
    <xf numFmtId="171" fontId="0" fillId="0" borderId="8" xfId="0" applyNumberFormat="1" applyBorder="1"/>
    <xf numFmtId="171" fontId="0" fillId="0" borderId="9" xfId="0" applyNumberFormat="1" applyBorder="1"/>
    <xf numFmtId="171" fontId="0" fillId="0" borderId="8" xfId="1" applyNumberFormat="1" applyFont="1" applyBorder="1"/>
    <xf numFmtId="171" fontId="0" fillId="0" borderId="9" xfId="1" applyNumberFormat="1" applyFont="1" applyBorder="1"/>
    <xf numFmtId="171" fontId="0" fillId="0" borderId="17" xfId="0" applyNumberFormat="1" applyBorder="1"/>
    <xf numFmtId="171" fontId="0" fillId="0" borderId="21" xfId="0" applyNumberFormat="1" applyBorder="1"/>
    <xf numFmtId="0" fontId="70" fillId="0" borderId="9" xfId="0" applyFont="1" applyBorder="1" applyAlignment="1">
      <alignment horizontal="center"/>
    </xf>
    <xf numFmtId="0" fontId="70" fillId="0" borderId="8" xfId="0" applyFont="1" applyBorder="1" applyAlignment="1">
      <alignment horizontal="center"/>
    </xf>
    <xf numFmtId="171" fontId="70" fillId="15" borderId="10" xfId="0" applyNumberFormat="1" applyFont="1" applyFill="1" applyBorder="1"/>
    <xf numFmtId="171" fontId="70" fillId="15" borderId="20" xfId="0" applyNumberFormat="1" applyFont="1" applyFill="1" applyBorder="1"/>
    <xf numFmtId="171" fontId="70" fillId="15" borderId="7" xfId="0" applyNumberFormat="1" applyFont="1" applyFill="1" applyBorder="1"/>
    <xf numFmtId="171" fontId="70" fillId="15" borderId="18" xfId="0" applyNumberFormat="1" applyFont="1" applyFill="1" applyBorder="1"/>
    <xf numFmtId="171" fontId="70" fillId="15" borderId="20" xfId="1" applyNumberFormat="1" applyFont="1" applyFill="1" applyBorder="1"/>
    <xf numFmtId="171" fontId="70" fillId="15" borderId="7" xfId="1" applyNumberFormat="1" applyFont="1" applyFill="1" applyBorder="1"/>
    <xf numFmtId="171" fontId="70" fillId="15" borderId="18" xfId="1" applyNumberFormat="1" applyFont="1" applyFill="1" applyBorder="1"/>
    <xf numFmtId="171" fontId="0" fillId="15" borderId="20" xfId="0" applyNumberFormat="1" applyFill="1" applyBorder="1"/>
    <xf numFmtId="171" fontId="0" fillId="15" borderId="7" xfId="0" applyNumberFormat="1" applyFill="1" applyBorder="1"/>
    <xf numFmtId="171" fontId="0" fillId="15" borderId="18" xfId="0" applyNumberFormat="1" applyFill="1" applyBorder="1"/>
    <xf numFmtId="0" fontId="0" fillId="0" borderId="0" xfId="0" applyBorder="1"/>
    <xf numFmtId="0" fontId="70" fillId="0" borderId="0" xfId="0" applyFont="1" applyBorder="1" applyAlignment="1"/>
    <xf numFmtId="0" fontId="71" fillId="16" borderId="10" xfId="0" applyFont="1" applyFill="1" applyBorder="1" applyAlignment="1">
      <alignment horizontal="center"/>
    </xf>
    <xf numFmtId="0" fontId="70" fillId="0" borderId="1" xfId="0" applyFont="1" applyBorder="1" applyAlignment="1"/>
    <xf numFmtId="0" fontId="70" fillId="0" borderId="4" xfId="0" applyFont="1" applyBorder="1"/>
    <xf numFmtId="0" fontId="71" fillId="16" borderId="28" xfId="0" applyFont="1" applyFill="1" applyBorder="1" applyAlignment="1">
      <alignment horizontal="center"/>
    </xf>
    <xf numFmtId="0" fontId="70" fillId="0" borderId="29" xfId="0" applyFont="1" applyBorder="1" applyAlignment="1">
      <alignment horizontal="right"/>
    </xf>
    <xf numFmtId="171" fontId="0" fillId="0" borderId="28" xfId="0" applyNumberFormat="1" applyBorder="1"/>
    <xf numFmtId="167" fontId="0" fillId="0" borderId="28" xfId="3" applyNumberFormat="1" applyFont="1" applyBorder="1"/>
    <xf numFmtId="0" fontId="70" fillId="0" borderId="30" xfId="0" applyFont="1" applyBorder="1" applyAlignment="1">
      <alignment horizontal="right"/>
    </xf>
    <xf numFmtId="167" fontId="0" fillId="0" borderId="31" xfId="0" applyNumberFormat="1" applyBorder="1"/>
    <xf numFmtId="167" fontId="0" fillId="0" borderId="32" xfId="0" applyNumberFormat="1" applyBorder="1"/>
    <xf numFmtId="171" fontId="0" fillId="0" borderId="19" xfId="0" applyNumberFormat="1" applyBorder="1"/>
    <xf numFmtId="171" fontId="0" fillId="0" borderId="0" xfId="1" applyNumberFormat="1" applyFont="1" applyAlignment="1"/>
    <xf numFmtId="44" fontId="63" fillId="0" borderId="0" xfId="0" applyNumberFormat="1" applyFont="1" applyAlignment="1">
      <alignment horizontal="center" vertical="top" wrapText="1"/>
    </xf>
    <xf numFmtId="3" fontId="0" fillId="0" borderId="0" xfId="0" applyNumberFormat="1"/>
    <xf numFmtId="165" fontId="70" fillId="0" borderId="10" xfId="0" applyNumberFormat="1" applyFont="1" applyFill="1" applyBorder="1"/>
    <xf numFmtId="3" fontId="70" fillId="0" borderId="10" xfId="0" applyNumberFormat="1" applyFont="1" applyFill="1" applyBorder="1"/>
    <xf numFmtId="165" fontId="70" fillId="0" borderId="10" xfId="0" applyNumberFormat="1" applyFont="1" applyBorder="1"/>
    <xf numFmtId="165" fontId="0" fillId="0" borderId="10" xfId="0" applyNumberFormat="1" applyBorder="1"/>
    <xf numFmtId="3" fontId="0" fillId="0" borderId="10" xfId="0" applyNumberFormat="1" applyBorder="1"/>
    <xf numFmtId="49" fontId="0" fillId="0" borderId="10" xfId="0" applyNumberFormat="1" applyBorder="1" applyAlignment="1">
      <alignment wrapText="1"/>
    </xf>
    <xf numFmtId="0" fontId="61" fillId="14" borderId="0" xfId="0" applyFont="1" applyFill="1"/>
    <xf numFmtId="0" fontId="0" fillId="14" borderId="0" xfId="0" applyFill="1"/>
    <xf numFmtId="0" fontId="76" fillId="0" borderId="0" xfId="0" applyFont="1"/>
    <xf numFmtId="44" fontId="61" fillId="9" borderId="0" xfId="0" applyNumberFormat="1" applyFont="1" applyFill="1"/>
    <xf numFmtId="0" fontId="77" fillId="0" borderId="16" xfId="0" applyFont="1" applyBorder="1" applyAlignment="1">
      <alignment horizontal="center" vertical="center" wrapText="1"/>
    </xf>
    <xf numFmtId="0" fontId="77" fillId="0" borderId="33" xfId="0" applyFont="1" applyBorder="1" applyAlignment="1">
      <alignment horizontal="center" vertical="center" wrapText="1"/>
    </xf>
    <xf numFmtId="0" fontId="78" fillId="0" borderId="15" xfId="0" applyFont="1" applyBorder="1" applyAlignment="1">
      <alignment vertical="center" wrapText="1"/>
    </xf>
    <xf numFmtId="0" fontId="77" fillId="0" borderId="16" xfId="0" applyFont="1" applyBorder="1" applyAlignment="1">
      <alignment vertical="center" wrapText="1"/>
    </xf>
    <xf numFmtId="0" fontId="77" fillId="0" borderId="33" xfId="0" applyFont="1" applyBorder="1" applyAlignment="1">
      <alignment vertical="center" wrapText="1"/>
    </xf>
    <xf numFmtId="0" fontId="81" fillId="0" borderId="16" xfId="0" applyFont="1" applyBorder="1" applyAlignment="1">
      <alignment vertical="center" wrapText="1"/>
    </xf>
    <xf numFmtId="0" fontId="83" fillId="0" borderId="15" xfId="0" applyFont="1" applyBorder="1" applyAlignment="1">
      <alignment horizontal="left" vertical="center" wrapText="1" indent="2"/>
    </xf>
    <xf numFmtId="0" fontId="86" fillId="0" borderId="15" xfId="0" applyFont="1" applyBorder="1" applyAlignment="1">
      <alignment horizontal="left" vertical="center" wrapText="1" indent="2"/>
    </xf>
    <xf numFmtId="0" fontId="69" fillId="0" borderId="0" xfId="0" applyFont="1" applyAlignment="1">
      <alignment vertical="center"/>
    </xf>
    <xf numFmtId="0" fontId="80" fillId="0" borderId="16" xfId="0" applyFont="1" applyBorder="1" applyAlignment="1">
      <alignment vertical="center" wrapText="1"/>
    </xf>
    <xf numFmtId="0" fontId="80" fillId="0" borderId="15" xfId="0" applyFont="1" applyBorder="1" applyAlignment="1">
      <alignment vertical="center" wrapText="1"/>
    </xf>
    <xf numFmtId="165" fontId="0" fillId="0" borderId="6" xfId="0" applyNumberFormat="1" applyFill="1" applyBorder="1"/>
    <xf numFmtId="0" fontId="80" fillId="0" borderId="16" xfId="0" applyFont="1" applyBorder="1"/>
    <xf numFmtId="0" fontId="80" fillId="0" borderId="0" xfId="0" applyFont="1" applyBorder="1" applyAlignment="1">
      <alignment vertical="center" wrapText="1"/>
    </xf>
    <xf numFmtId="172" fontId="0" fillId="0" borderId="0" xfId="0" applyNumberFormat="1"/>
    <xf numFmtId="0" fontId="0" fillId="0" borderId="0" xfId="0" applyBorder="1" applyAlignment="1">
      <alignment horizontal="center" vertical="center"/>
    </xf>
    <xf numFmtId="0" fontId="0" fillId="0" borderId="0" xfId="0" applyBorder="1" applyAlignment="1">
      <alignment vertical="center"/>
    </xf>
    <xf numFmtId="165" fontId="0" fillId="0" borderId="11" xfId="0" applyNumberFormat="1" applyBorder="1" applyAlignment="1">
      <alignment horizontal="left"/>
    </xf>
    <xf numFmtId="165" fontId="0" fillId="0" borderId="9" xfId="0" applyNumberFormat="1" applyBorder="1" applyAlignment="1">
      <alignment horizontal="left"/>
    </xf>
    <xf numFmtId="165" fontId="70" fillId="0" borderId="10" xfId="0" applyNumberFormat="1" applyFont="1" applyBorder="1" applyAlignment="1">
      <alignment horizontal="center"/>
    </xf>
    <xf numFmtId="165" fontId="70" fillId="0" borderId="11" xfId="0" applyNumberFormat="1" applyFont="1" applyBorder="1" applyAlignment="1">
      <alignment horizontal="center"/>
    </xf>
    <xf numFmtId="165" fontId="70" fillId="0" borderId="9" xfId="0" applyNumberFormat="1" applyFont="1" applyBorder="1" applyAlignment="1">
      <alignment horizontal="center"/>
    </xf>
    <xf numFmtId="0" fontId="75" fillId="17" borderId="25" xfId="0" applyFont="1" applyFill="1" applyBorder="1" applyAlignment="1">
      <alignment horizontal="center"/>
    </xf>
    <xf numFmtId="0" fontId="75" fillId="17" borderId="26" xfId="0" applyFont="1" applyFill="1" applyBorder="1" applyAlignment="1">
      <alignment horizontal="center"/>
    </xf>
    <xf numFmtId="0" fontId="75" fillId="17" borderId="27" xfId="0" applyFont="1" applyFill="1" applyBorder="1" applyAlignment="1">
      <alignment horizontal="center"/>
    </xf>
    <xf numFmtId="0" fontId="70" fillId="0" borderId="0" xfId="0" applyFont="1" applyAlignment="1">
      <alignment horizontal="center"/>
    </xf>
    <xf numFmtId="171" fontId="0" fillId="0" borderId="0" xfId="1" applyNumberFormat="1" applyFont="1" applyAlignment="1">
      <alignment horizontal="center"/>
    </xf>
    <xf numFmtId="0" fontId="74" fillId="16" borderId="0" xfId="0" applyFont="1" applyFill="1" applyAlignment="1">
      <alignment horizontal="center"/>
    </xf>
    <xf numFmtId="0" fontId="70" fillId="0" borderId="6" xfId="0" applyFont="1" applyBorder="1" applyAlignment="1">
      <alignment horizontal="left"/>
    </xf>
    <xf numFmtId="0" fontId="70" fillId="0" borderId="0" xfId="0" applyFont="1" applyBorder="1" applyAlignment="1">
      <alignment horizontal="left"/>
    </xf>
    <xf numFmtId="0" fontId="70" fillId="15" borderId="20" xfId="0" applyFont="1" applyFill="1" applyBorder="1" applyAlignment="1">
      <alignment horizontal="left"/>
    </xf>
    <xf numFmtId="0" fontId="70" fillId="15" borderId="7" xfId="0" applyFont="1" applyFill="1" applyBorder="1" applyAlignment="1">
      <alignment horizontal="left"/>
    </xf>
    <xf numFmtId="0" fontId="70" fillId="0" borderId="11" xfId="0" applyFont="1" applyBorder="1" applyAlignment="1">
      <alignment horizontal="center"/>
    </xf>
    <xf numFmtId="0" fontId="70" fillId="0" borderId="8" xfId="0" applyFont="1" applyBorder="1" applyAlignment="1">
      <alignment horizontal="center"/>
    </xf>
    <xf numFmtId="0" fontId="70" fillId="0" borderId="9" xfId="0" applyFont="1" applyBorder="1" applyAlignment="1">
      <alignment horizontal="center"/>
    </xf>
    <xf numFmtId="0" fontId="73" fillId="0" borderId="11" xfId="0" applyFont="1" applyBorder="1" applyAlignment="1">
      <alignment horizontal="center"/>
    </xf>
    <xf numFmtId="0" fontId="70" fillId="0" borderId="23" xfId="0" applyFont="1" applyBorder="1" applyAlignment="1">
      <alignment horizontal="left" vertical="center"/>
    </xf>
    <xf numFmtId="0" fontId="70" fillId="0" borderId="17" xfId="0" applyFont="1" applyBorder="1" applyAlignment="1">
      <alignment horizontal="left" vertical="center"/>
    </xf>
    <xf numFmtId="0" fontId="71" fillId="16" borderId="22" xfId="0" applyFont="1" applyFill="1" applyBorder="1" applyAlignment="1">
      <alignment horizontal="center"/>
    </xf>
    <xf numFmtId="0" fontId="70" fillId="0" borderId="10" xfId="0" applyFont="1" applyBorder="1" applyAlignment="1">
      <alignment horizontal="center"/>
    </xf>
    <xf numFmtId="0" fontId="70" fillId="0" borderId="11" xfId="0" applyFont="1" applyBorder="1" applyAlignment="1">
      <alignment horizontal="left" vertical="center"/>
    </xf>
    <xf numFmtId="0" fontId="70" fillId="0" borderId="8" xfId="0" applyFont="1" applyBorder="1" applyAlignment="1">
      <alignment horizontal="left" vertical="center"/>
    </xf>
    <xf numFmtId="0" fontId="70" fillId="0" borderId="3" xfId="0" applyFont="1" applyBorder="1" applyAlignment="1">
      <alignment horizontal="left" wrapText="1"/>
    </xf>
    <xf numFmtId="0" fontId="70" fillId="0" borderId="5" xfId="0" applyFont="1" applyBorder="1" applyAlignment="1">
      <alignment horizontal="left" wrapText="1"/>
    </xf>
    <xf numFmtId="0" fontId="70" fillId="0" borderId="4" xfId="0" applyFont="1" applyBorder="1" applyAlignment="1">
      <alignment horizontal="center"/>
    </xf>
    <xf numFmtId="0" fontId="70" fillId="0" borderId="0" xfId="0" applyFont="1" applyAlignment="1">
      <alignment horizontal="center" vertical="center"/>
    </xf>
    <xf numFmtId="0" fontId="70" fillId="0" borderId="0" xfId="0" applyFont="1" applyAlignment="1">
      <alignment horizontal="left" vertical="center"/>
    </xf>
    <xf numFmtId="0" fontId="2" fillId="0" borderId="0" xfId="0" applyFont="1" applyAlignment="1">
      <alignment horizontal="left" vertical="center"/>
    </xf>
    <xf numFmtId="0" fontId="70" fillId="0" borderId="1" xfId="0" applyFont="1" applyBorder="1" applyAlignment="1">
      <alignment horizontal="center"/>
    </xf>
    <xf numFmtId="0" fontId="70" fillId="0" borderId="2" xfId="0" applyFont="1" applyBorder="1" applyAlignment="1">
      <alignment horizontal="center"/>
    </xf>
    <xf numFmtId="0" fontId="70" fillId="0" borderId="3" xfId="0" applyFont="1" applyBorder="1" applyAlignment="1">
      <alignment horizontal="center"/>
    </xf>
    <xf numFmtId="0" fontId="70" fillId="0" borderId="0" xfId="0" applyFont="1" applyAlignment="1">
      <alignment vertical="center"/>
    </xf>
    <xf numFmtId="10" fontId="70" fillId="0" borderId="0" xfId="0" applyNumberFormat="1" applyFont="1" applyAlignment="1">
      <alignment horizontal="left" vertical="center"/>
    </xf>
    <xf numFmtId="0" fontId="70" fillId="0" borderId="0" xfId="0" applyFont="1" applyAlignment="1">
      <alignment horizontal="left" vertical="center" wrapText="1"/>
    </xf>
    <xf numFmtId="167" fontId="70" fillId="0" borderId="0" xfId="0" applyNumberFormat="1" applyFont="1" applyAlignment="1">
      <alignment horizontal="center"/>
    </xf>
    <xf numFmtId="165" fontId="67" fillId="0" borderId="0" xfId="0" applyNumberFormat="1" applyFont="1" applyFill="1" applyAlignment="1">
      <alignment horizontal="center"/>
    </xf>
    <xf numFmtId="0" fontId="66" fillId="0" borderId="0" xfId="2" applyBorder="1" applyAlignment="1">
      <alignment horizontal="center" vertical="top"/>
    </xf>
    <xf numFmtId="171" fontId="0" fillId="0" borderId="0" xfId="1" applyNumberFormat="1" applyFont="1" applyBorder="1" applyAlignment="1">
      <alignment horizontal="center"/>
    </xf>
    <xf numFmtId="171" fontId="66" fillId="0" borderId="0" xfId="2" applyNumberFormat="1" applyFill="1" applyBorder="1" applyAlignment="1">
      <alignment horizontal="center"/>
    </xf>
    <xf numFmtId="44" fontId="63" fillId="0" borderId="0" xfId="0" applyNumberFormat="1" applyFont="1" applyAlignment="1">
      <alignment horizontal="center" vertical="top" wrapText="1"/>
    </xf>
    <xf numFmtId="44" fontId="63" fillId="0" borderId="0" xfId="0" applyNumberFormat="1" applyFont="1" applyAlignment="1">
      <alignment horizontal="center" vertical="top"/>
    </xf>
    <xf numFmtId="6" fontId="80" fillId="0" borderId="14" xfId="0" applyNumberFormat="1" applyFont="1" applyFill="1" applyBorder="1" applyAlignment="1">
      <alignment vertical="center" wrapText="1"/>
    </xf>
    <xf numFmtId="0" fontId="0" fillId="0" borderId="0" xfId="0" applyFill="1"/>
    <xf numFmtId="6" fontId="0" fillId="0" borderId="0" xfId="0" applyNumberFormat="1" applyFill="1"/>
    <xf numFmtId="0" fontId="81" fillId="0" borderId="33" xfId="0" applyFont="1" applyFill="1" applyBorder="1" applyAlignment="1">
      <alignment horizontal="right" vertical="center" wrapText="1"/>
    </xf>
    <xf numFmtId="6" fontId="84" fillId="0" borderId="14" xfId="0" applyNumberFormat="1" applyFont="1" applyFill="1" applyBorder="1" applyAlignment="1">
      <alignment horizontal="right" vertical="center" wrapText="1"/>
    </xf>
    <xf numFmtId="6" fontId="85" fillId="0" borderId="14" xfId="0" applyNumberFormat="1" applyFont="1" applyFill="1" applyBorder="1" applyAlignment="1">
      <alignment horizontal="right" vertical="center" wrapText="1"/>
    </xf>
    <xf numFmtId="0" fontId="77" fillId="0" borderId="33" xfId="0" applyFont="1" applyFill="1" applyBorder="1" applyAlignment="1">
      <alignment vertical="center" wrapText="1"/>
    </xf>
    <xf numFmtId="6" fontId="78" fillId="0" borderId="14" xfId="0" applyNumberFormat="1" applyFont="1" applyFill="1" applyBorder="1" applyAlignment="1">
      <alignment vertical="center" wrapText="1"/>
    </xf>
    <xf numFmtId="0" fontId="81" fillId="0" borderId="33" xfId="0" applyFont="1" applyFill="1" applyBorder="1" applyAlignment="1">
      <alignment vertical="center" wrapText="1"/>
    </xf>
    <xf numFmtId="6" fontId="80" fillId="0" borderId="0" xfId="0" applyNumberFormat="1" applyFont="1" applyFill="1" applyBorder="1" applyAlignment="1">
      <alignment vertical="center" wrapText="1"/>
    </xf>
    <xf numFmtId="171" fontId="0" fillId="0" borderId="16" xfId="1" applyNumberFormat="1" applyFont="1" applyFill="1" applyBorder="1"/>
    <xf numFmtId="6" fontId="81" fillId="0" borderId="14" xfId="0" applyNumberFormat="1" applyFont="1" applyFill="1" applyBorder="1" applyAlignment="1">
      <alignment vertical="center" wrapText="1"/>
    </xf>
    <xf numFmtId="0" fontId="78" fillId="0" borderId="34" xfId="0" applyFont="1" applyFill="1" applyBorder="1" applyAlignment="1">
      <alignment vertical="center" wrapText="1"/>
    </xf>
    <xf numFmtId="171" fontId="78" fillId="0" borderId="35" xfId="1" applyNumberFormat="1" applyFont="1" applyFill="1" applyBorder="1" applyAlignment="1">
      <alignment horizontal="right" vertical="center" wrapText="1"/>
    </xf>
    <xf numFmtId="0" fontId="78" fillId="0" borderId="15" xfId="0" applyFont="1" applyFill="1" applyBorder="1" applyAlignment="1">
      <alignment vertical="center" wrapText="1"/>
    </xf>
    <xf numFmtId="171" fontId="78" fillId="0" borderId="15" xfId="1" applyNumberFormat="1" applyFont="1" applyFill="1" applyBorder="1" applyAlignment="1">
      <alignment horizontal="right" vertical="center" wrapText="1"/>
    </xf>
    <xf numFmtId="0" fontId="79" fillId="0" borderId="34" xfId="0" applyFont="1" applyFill="1" applyBorder="1" applyAlignment="1">
      <alignment vertical="center" wrapText="1"/>
    </xf>
    <xf numFmtId="171" fontId="79" fillId="0" borderId="35" xfId="1" applyNumberFormat="1" applyFont="1" applyFill="1" applyBorder="1" applyAlignment="1">
      <alignment horizontal="right" vertical="center" wrapText="1"/>
    </xf>
    <xf numFmtId="0" fontId="79" fillId="0" borderId="15" xfId="0" applyFont="1" applyFill="1" applyBorder="1" applyAlignment="1">
      <alignment vertical="center" wrapText="1"/>
    </xf>
    <xf numFmtId="171" fontId="79" fillId="0" borderId="15" xfId="1" applyNumberFormat="1" applyFont="1" applyFill="1" applyBorder="1" applyAlignment="1">
      <alignment horizontal="right" vertical="center" wrapText="1"/>
    </xf>
    <xf numFmtId="0" fontId="77" fillId="0" borderId="15" xfId="0" applyFont="1" applyFill="1" applyBorder="1" applyAlignment="1">
      <alignment vertical="center" wrapText="1"/>
    </xf>
    <xf numFmtId="171" fontId="79" fillId="0" borderId="14" xfId="1" applyNumberFormat="1" applyFont="1" applyFill="1" applyBorder="1" applyAlignment="1">
      <alignment horizontal="right" vertical="center" wrapText="1"/>
    </xf>
    <xf numFmtId="0" fontId="77" fillId="0" borderId="16" xfId="0" applyFont="1" applyFill="1" applyBorder="1" applyAlignment="1">
      <alignment vertical="center" wrapText="1"/>
    </xf>
    <xf numFmtId="0" fontId="77" fillId="0" borderId="33" xfId="0" applyFont="1" applyFill="1" applyBorder="1" applyAlignment="1">
      <alignment horizontal="right" vertical="center" wrapText="1"/>
    </xf>
    <xf numFmtId="6" fontId="80" fillId="0" borderId="14" xfId="0" applyNumberFormat="1" applyFont="1" applyFill="1" applyBorder="1" applyAlignment="1">
      <alignment horizontal="right" vertical="center" wrapText="1"/>
    </xf>
    <xf numFmtId="6" fontId="82" fillId="0" borderId="14" xfId="0" applyNumberFormat="1" applyFont="1" applyFill="1" applyBorder="1" applyAlignment="1">
      <alignment horizontal="right" vertical="center" wrapText="1"/>
    </xf>
    <xf numFmtId="0" fontId="80" fillId="0" borderId="14" xfId="0" applyFont="1" applyFill="1" applyBorder="1" applyAlignment="1">
      <alignment horizontal="right" vertical="center" wrapText="1"/>
    </xf>
    <xf numFmtId="2" fontId="80" fillId="0" borderId="14" xfId="0" applyNumberFormat="1" applyFont="1" applyFill="1" applyBorder="1" applyAlignment="1">
      <alignment horizontal="right" vertical="center" wrapText="1"/>
    </xf>
  </cellXfs>
  <cellStyles count="4">
    <cellStyle name="Currency" xfId="1" builtinId="4"/>
    <cellStyle name="Hyperlink" xfId="2" builtinId="8"/>
    <cellStyle name="Normal" xfId="0" builtinId="0"/>
    <cellStyle name="Percent" xfId="3" builtinId="5"/>
  </cellStyles>
  <dxfs count="16">
    <dxf>
      <numFmt numFmtId="171" formatCode="_(&quot;$&quot;* #,##0_);_(&quot;$&quot;* \(#,##0\);_(&quot;$&quot;* &quot;-&quot;??_);_(@_)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71" formatCode="_(&quot;$&quot;* #,##0_);_(&quot;$&quot;* \(#,##0\);_(&quot;$&quot;* &quot;-&quot;??_);_(@_)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numFmt numFmtId="171" formatCode="_(&quot;$&quot;* #,##0_);_(&quot;$&quot;* \(#,##0\);_(&quot;$&quot;* &quot;-&quot;??_);_(@_)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71" formatCode="_(&quot;$&quot;* #,##0_);_(&quot;$&quot;* \(#,##0\);_(&quot;$&quot;* &quot;-&quot;??_);_(@_)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71" formatCode="_(&quot;$&quot;* #,##0_);_(&quot;$&quot;* \(#,##0\);_(&quot;$&quot;* &quot;-&quot;??_);_(@_)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alignment horizontal="right" vertical="bottom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</dxf>
  </dxfs>
  <tableStyles count="0" defaultTableStyle="TableStyleMedium2" defaultPivotStyle="PivotStyleLight16"/>
  <colors>
    <mruColors>
      <color rgb="FFFBD8C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Relationship Id="rId30" Type="http://schemas.openxmlformats.org/officeDocument/2006/relationships/calcChain" Target="calcChain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8BE7CEB6-1E50-4112-933E-A990DC6CC6F3}" name="Escalation" displayName="Escalation" ref="A2:F7" totalsRowShown="0" dataDxfId="15" dataCellStyle="Percent">
  <autoFilter ref="A2:F7" xr:uid="{8BE7CEB6-1E50-4112-933E-A990DC6CC6F3}"/>
  <tableColumns count="6">
    <tableColumn id="1" xr3:uid="{23B13164-9BD9-4786-B9F5-0EA84863C134}" name="Type"/>
    <tableColumn id="2" xr3:uid="{F6AE5517-7771-48E5-924D-B389CF21D7ED}" name="PY4" dataDxfId="14" dataCellStyle="Percent"/>
    <tableColumn id="3" xr3:uid="{C3AD21EA-EDD9-4AF6-82C4-87877C1BC982}" name="PY5" dataDxfId="13" dataCellStyle="Percent">
      <calculatedColumnFormula>1.0215*B3</calculatedColumnFormula>
    </tableColumn>
    <tableColumn id="4" xr3:uid="{C08CC232-EDDA-47FC-BAE4-90775302B071}" name="PY6" dataDxfId="12" dataCellStyle="Percent">
      <calculatedColumnFormula>1.0215*C3</calculatedColumnFormula>
    </tableColumn>
    <tableColumn id="5" xr3:uid="{A70E180A-FD44-406D-A792-169B470DC880}" name="PY7" dataDxfId="11" dataCellStyle="Percent">
      <calculatedColumnFormula>1.0215*D3</calculatedColumnFormula>
    </tableColumn>
    <tableColumn id="6" xr3:uid="{3A866683-C42E-49F0-8351-268DC41C57CE}" name="PY8" dataDxfId="10" dataCellStyle="Percent">
      <calculatedColumnFormula>1.0215*E3</calculatedColumnFormula>
    </tableColumn>
  </tableColumns>
  <tableStyleInfo name="TableStyleMedium1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A6886E28-C200-4A01-8651-F5926E7D9A7B}" name="Contingency" displayName="Contingency" ref="H2:M11" totalsRowShown="0" headerRowDxfId="9" headerRowBorderDxfId="8" tableBorderDxfId="7" totalsRowBorderDxfId="6">
  <autoFilter ref="H2:M11" xr:uid="{A6886E28-C200-4A01-8651-F5926E7D9A7B}"/>
  <tableColumns count="6">
    <tableColumn id="1" xr3:uid="{F86A26DC-C1F0-4980-B4E9-DE81BB8824B9}" name="Contingency Category" dataDxfId="5"/>
    <tableColumn id="2" xr3:uid="{353D352B-CEF3-49CB-89FF-C6CE89C2B7C6}" name="PY5" dataDxfId="4"/>
    <tableColumn id="3" xr3:uid="{51590444-1AF0-4ACB-B5DA-9572AFF6F69D}" name="PY6" dataDxfId="3"/>
    <tableColumn id="4" xr3:uid="{31F995CF-8B30-47B5-A8DD-20BF140C7723}" name="PY7" dataDxfId="2"/>
    <tableColumn id="5" xr3:uid="{183115D2-0552-4B30-BEA6-28FEA0BE3237}" name="PY8" dataDxfId="1"/>
    <tableColumn id="6" xr3:uid="{82B8039A-CBB7-4E04-914A-8C1FEA64BF01}" name="Total" dataDxfId="0">
      <calculatedColumnFormula>SUM(Contingency[[#This Row],[PY5]:[PY8]])</calculatedColumnFormula>
    </tableColumn>
  </tableColumns>
  <tableStyleInfo name="TableStyleMedium1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A742CB-32CA-4E90-86B0-FB4CEBB17BE4}">
  <dimension ref="A1:M27"/>
  <sheetViews>
    <sheetView workbookViewId="0">
      <selection activeCell="D17" sqref="D17"/>
    </sheetView>
  </sheetViews>
  <sheetFormatPr defaultRowHeight="14.4" x14ac:dyDescent="0.3"/>
  <cols>
    <col min="1" max="1" width="6" style="73" customWidth="1"/>
    <col min="2" max="2" width="11" customWidth="1"/>
    <col min="3" max="3" width="17.88671875" customWidth="1"/>
    <col min="4" max="4" width="60" customWidth="1"/>
    <col min="5" max="5" width="16.33203125" style="21" customWidth="1"/>
    <col min="6" max="6" width="15.5546875" style="243" customWidth="1"/>
    <col min="7" max="7" width="20.6640625" style="21" customWidth="1"/>
    <col min="8" max="8" width="27.5546875" style="21" customWidth="1"/>
    <col min="9" max="9" width="21.33203125" customWidth="1"/>
    <col min="10" max="10" width="11.5546875" bestFit="1" customWidth="1"/>
  </cols>
  <sheetData>
    <row r="1" spans="1:13" x14ac:dyDescent="0.3">
      <c r="A1" s="80" t="s">
        <v>1513</v>
      </c>
      <c r="B1" s="81" t="s">
        <v>1514</v>
      </c>
      <c r="C1" s="81" t="s">
        <v>1515</v>
      </c>
      <c r="D1" s="81" t="s">
        <v>1516</v>
      </c>
      <c r="E1" s="244" t="s">
        <v>1597</v>
      </c>
      <c r="F1" s="245" t="s">
        <v>1598</v>
      </c>
      <c r="G1" s="244" t="s">
        <v>1599</v>
      </c>
      <c r="H1" s="246" t="s">
        <v>1611</v>
      </c>
    </row>
    <row r="2" spans="1:13" x14ac:dyDescent="0.3">
      <c r="A2" s="76" t="s">
        <v>1517</v>
      </c>
      <c r="B2" s="77">
        <v>44705</v>
      </c>
      <c r="C2" s="78" t="s">
        <v>1518</v>
      </c>
      <c r="D2" s="78" t="s">
        <v>1519</v>
      </c>
      <c r="E2" s="247"/>
      <c r="F2" s="248">
        <v>14731624.396848999</v>
      </c>
      <c r="G2" s="247">
        <f>H2-F2</f>
        <v>3696326.4802137278</v>
      </c>
      <c r="H2" s="247">
        <v>18427950.877062727</v>
      </c>
    </row>
    <row r="3" spans="1:13" x14ac:dyDescent="0.3">
      <c r="A3" s="76">
        <v>1</v>
      </c>
      <c r="B3" s="77">
        <v>44705</v>
      </c>
      <c r="C3" s="78" t="s">
        <v>1518</v>
      </c>
      <c r="D3" s="78"/>
      <c r="E3" s="247">
        <v>0</v>
      </c>
      <c r="F3" s="248">
        <v>14831624.407062728</v>
      </c>
      <c r="G3" s="247">
        <v>3596326.47</v>
      </c>
      <c r="H3" s="247">
        <f>SUM(F3:G3)</f>
        <v>18427950.877062727</v>
      </c>
    </row>
    <row r="4" spans="1:13" x14ac:dyDescent="0.3">
      <c r="A4" s="76">
        <v>2</v>
      </c>
      <c r="B4" s="77">
        <v>44735</v>
      </c>
      <c r="C4" s="78" t="s">
        <v>1518</v>
      </c>
      <c r="D4" s="78"/>
      <c r="E4" s="247">
        <v>0</v>
      </c>
      <c r="F4" s="248">
        <v>14731624.396848999</v>
      </c>
      <c r="G4" s="247">
        <f>H4-F4</f>
        <v>3696326.4802137278</v>
      </c>
      <c r="H4" s="247">
        <v>18427950.877062727</v>
      </c>
    </row>
    <row r="5" spans="1:13" ht="57.6" x14ac:dyDescent="0.3">
      <c r="A5" s="76">
        <v>3</v>
      </c>
      <c r="B5" s="77">
        <v>44753</v>
      </c>
      <c r="C5" s="78" t="s">
        <v>1520</v>
      </c>
      <c r="D5" s="79" t="s">
        <v>1578</v>
      </c>
      <c r="E5" s="247">
        <v>1749144.3909611141</v>
      </c>
      <c r="F5" s="248">
        <v>16478393.776034763</v>
      </c>
      <c r="G5" s="247">
        <v>3698701.4919890785</v>
      </c>
      <c r="H5" s="247">
        <f t="shared" ref="H5:H10" si="0">SUM(F5:G5)</f>
        <v>20177095.268023841</v>
      </c>
      <c r="I5" s="21" t="s">
        <v>1600</v>
      </c>
    </row>
    <row r="6" spans="1:13" x14ac:dyDescent="0.3">
      <c r="A6" s="76">
        <v>4</v>
      </c>
      <c r="B6" s="77">
        <v>44757</v>
      </c>
      <c r="C6" s="78" t="s">
        <v>1520</v>
      </c>
      <c r="D6" s="78" t="s">
        <v>1581</v>
      </c>
      <c r="E6" s="247">
        <v>1749144.3909611141</v>
      </c>
      <c r="F6" s="248">
        <v>16478393.776034763</v>
      </c>
      <c r="G6" s="247">
        <v>3698701.4919890785</v>
      </c>
      <c r="H6" s="247">
        <f t="shared" si="0"/>
        <v>20177095.268023841</v>
      </c>
    </row>
    <row r="7" spans="1:13" x14ac:dyDescent="0.3">
      <c r="A7" s="76">
        <v>4.0999999999999996</v>
      </c>
      <c r="B7" s="77">
        <v>44760</v>
      </c>
      <c r="C7" s="78" t="s">
        <v>1520</v>
      </c>
      <c r="D7" s="78" t="s">
        <v>1582</v>
      </c>
      <c r="E7" s="247">
        <f>H7-H6</f>
        <v>-34128.870000001043</v>
      </c>
      <c r="F7" s="248">
        <v>16478393.776034763</v>
      </c>
      <c r="G7" s="247">
        <v>3664572.6219890784</v>
      </c>
      <c r="H7" s="247">
        <f t="shared" si="0"/>
        <v>20142966.39802384</v>
      </c>
    </row>
    <row r="8" spans="1:13" ht="43.2" x14ac:dyDescent="0.3">
      <c r="A8" s="76">
        <v>4.2</v>
      </c>
      <c r="B8" s="77">
        <v>44763</v>
      </c>
      <c r="C8" s="78" t="s">
        <v>1520</v>
      </c>
      <c r="D8" s="79" t="s">
        <v>1591</v>
      </c>
      <c r="E8" s="247">
        <f>H8-H7</f>
        <v>798161.90303312242</v>
      </c>
      <c r="F8" s="248">
        <v>16719945.71919035</v>
      </c>
      <c r="G8" s="247">
        <v>4221182.5818666127</v>
      </c>
      <c r="H8" s="247">
        <f t="shared" si="0"/>
        <v>20941128.301056962</v>
      </c>
    </row>
    <row r="9" spans="1:13" ht="28.8" x14ac:dyDescent="0.3">
      <c r="A9" s="76">
        <v>4.3</v>
      </c>
      <c r="B9" s="77">
        <v>44764</v>
      </c>
      <c r="C9" s="78" t="s">
        <v>1520</v>
      </c>
      <c r="D9" s="79" t="s">
        <v>1595</v>
      </c>
      <c r="E9" s="247">
        <f>H9-H8</f>
        <v>540000</v>
      </c>
      <c r="F9" s="248">
        <v>16719945.71919035</v>
      </c>
      <c r="G9" s="247">
        <v>4761182.5818666127</v>
      </c>
      <c r="H9" s="247">
        <f t="shared" si="0"/>
        <v>21481128.301056962</v>
      </c>
    </row>
    <row r="10" spans="1:13" x14ac:dyDescent="0.3">
      <c r="A10" s="76">
        <v>4.4000000000000004</v>
      </c>
      <c r="B10" s="77">
        <v>44766</v>
      </c>
      <c r="C10" s="78" t="s">
        <v>1518</v>
      </c>
      <c r="D10" s="78" t="s">
        <v>1596</v>
      </c>
      <c r="E10" s="247">
        <v>0</v>
      </c>
      <c r="F10" s="248">
        <v>16719945.71919035</v>
      </c>
      <c r="G10" s="247">
        <v>4761182.5818666127</v>
      </c>
      <c r="H10" s="247">
        <f t="shared" si="0"/>
        <v>21481128.301056962</v>
      </c>
    </row>
    <row r="11" spans="1:13" x14ac:dyDescent="0.3">
      <c r="A11" s="76">
        <v>4.5</v>
      </c>
      <c r="B11" s="77">
        <v>44776</v>
      </c>
      <c r="C11" s="78" t="s">
        <v>1518</v>
      </c>
      <c r="D11" s="78" t="s">
        <v>1610</v>
      </c>
      <c r="E11" s="247">
        <v>0</v>
      </c>
      <c r="F11" s="248">
        <v>16719945.71919035</v>
      </c>
      <c r="G11" s="247">
        <v>4761182.5818666127</v>
      </c>
      <c r="H11" s="247">
        <f>SUM(F11:G11)</f>
        <v>21481128.301056962</v>
      </c>
      <c r="J11" s="265"/>
      <c r="K11" s="265"/>
      <c r="L11" s="265"/>
      <c r="M11" s="265"/>
    </row>
    <row r="12" spans="1:13" x14ac:dyDescent="0.3">
      <c r="A12" s="76">
        <v>4.5999999999999996</v>
      </c>
      <c r="B12" s="77">
        <v>44796</v>
      </c>
      <c r="C12" s="78" t="s">
        <v>1520</v>
      </c>
      <c r="D12" s="78" t="s">
        <v>1630</v>
      </c>
      <c r="E12" s="247">
        <f>H12-H11</f>
        <v>-120688.58640300483</v>
      </c>
      <c r="F12" s="248">
        <v>16604846.098637134</v>
      </c>
      <c r="G12" s="247">
        <v>4755593.6160168229</v>
      </c>
      <c r="H12" s="247">
        <f>SUM(F12:G12)</f>
        <v>21360439.714653958</v>
      </c>
      <c r="J12" s="94"/>
      <c r="K12" s="94"/>
      <c r="L12" s="94"/>
      <c r="M12" s="94"/>
    </row>
    <row r="13" spans="1:13" x14ac:dyDescent="0.3">
      <c r="A13" s="76">
        <v>4.7</v>
      </c>
      <c r="B13" s="77">
        <v>44802</v>
      </c>
      <c r="C13" s="78" t="s">
        <v>1518</v>
      </c>
      <c r="D13" s="78" t="s">
        <v>1666</v>
      </c>
      <c r="E13" s="247">
        <f>H13-H12</f>
        <v>-3633.2493361271918</v>
      </c>
      <c r="F13" s="248">
        <v>16601512.842365459</v>
      </c>
      <c r="G13" s="247">
        <v>4755293.6229523709</v>
      </c>
      <c r="H13" s="247">
        <f>SUM(F13:G13)</f>
        <v>21356806.46531783</v>
      </c>
      <c r="J13" s="21"/>
      <c r="K13" s="21"/>
      <c r="L13" s="21"/>
    </row>
    <row r="14" spans="1:13" x14ac:dyDescent="0.3">
      <c r="A14" s="76"/>
      <c r="B14" s="78"/>
      <c r="C14" s="78"/>
      <c r="D14" s="78"/>
      <c r="E14" s="247"/>
      <c r="F14" s="248"/>
      <c r="G14" s="247"/>
      <c r="H14" s="247"/>
    </row>
    <row r="15" spans="1:13" x14ac:dyDescent="0.3">
      <c r="A15" s="269"/>
      <c r="B15" s="270"/>
      <c r="C15" s="270"/>
      <c r="D15" s="270"/>
      <c r="E15" s="247"/>
      <c r="F15" s="248"/>
      <c r="G15" s="247"/>
      <c r="H15" s="247"/>
    </row>
    <row r="16" spans="1:13" x14ac:dyDescent="0.3">
      <c r="E16" s="247" t="s">
        <v>1601</v>
      </c>
      <c r="F16" s="248">
        <f>F12-F2</f>
        <v>1873221.7017881349</v>
      </c>
      <c r="G16" s="247">
        <f>G12-G2</f>
        <v>1059267.1358030951</v>
      </c>
      <c r="H16" s="247"/>
      <c r="K16" s="21"/>
    </row>
    <row r="17" spans="4:9" x14ac:dyDescent="0.3">
      <c r="D17" s="21"/>
    </row>
    <row r="18" spans="4:9" x14ac:dyDescent="0.3">
      <c r="E18" s="273" t="s">
        <v>1612</v>
      </c>
      <c r="F18" s="273"/>
      <c r="G18" s="273"/>
      <c r="H18" s="273"/>
      <c r="I18" s="249"/>
    </row>
    <row r="19" spans="4:9" x14ac:dyDescent="0.3">
      <c r="E19" s="274" t="s">
        <v>1613</v>
      </c>
      <c r="F19" s="275"/>
      <c r="G19" s="274" t="s">
        <v>1614</v>
      </c>
      <c r="H19" s="275"/>
      <c r="I19" s="249"/>
    </row>
    <row r="20" spans="4:9" ht="28.8" x14ac:dyDescent="0.3">
      <c r="E20" s="271" t="s">
        <v>1602</v>
      </c>
      <c r="F20" s="272"/>
      <c r="G20" s="271">
        <v>2016298.26</v>
      </c>
      <c r="H20" s="272"/>
      <c r="I20" s="249" t="s">
        <v>1615</v>
      </c>
    </row>
    <row r="21" spans="4:9" ht="28.8" x14ac:dyDescent="0.3">
      <c r="E21" s="271" t="s">
        <v>1603</v>
      </c>
      <c r="F21" s="272"/>
      <c r="G21" s="271">
        <v>-417146.132204664</v>
      </c>
      <c r="H21" s="272"/>
      <c r="I21" s="249" t="s">
        <v>1616</v>
      </c>
    </row>
    <row r="22" spans="4:9" ht="57.6" x14ac:dyDescent="0.3">
      <c r="E22" s="271" t="s">
        <v>1604</v>
      </c>
      <c r="F22" s="272"/>
      <c r="G22" s="271">
        <v>105123</v>
      </c>
      <c r="H22" s="272"/>
      <c r="I22" s="249" t="s">
        <v>1617</v>
      </c>
    </row>
    <row r="23" spans="4:9" ht="43.2" x14ac:dyDescent="0.3">
      <c r="E23" s="271" t="s">
        <v>1605</v>
      </c>
      <c r="F23" s="272"/>
      <c r="G23" s="271">
        <f>217200-54144</f>
        <v>163056</v>
      </c>
      <c r="H23" s="272"/>
      <c r="I23" s="249" t="s">
        <v>1618</v>
      </c>
    </row>
    <row r="24" spans="4:9" ht="43.2" x14ac:dyDescent="0.3">
      <c r="E24" s="271" t="s">
        <v>1606</v>
      </c>
      <c r="F24" s="272"/>
      <c r="G24" s="271">
        <v>86110</v>
      </c>
      <c r="H24" s="272"/>
      <c r="I24" s="249" t="s">
        <v>1620</v>
      </c>
    </row>
    <row r="25" spans="4:9" ht="43.2" x14ac:dyDescent="0.3">
      <c r="E25" s="271" t="s">
        <v>1608</v>
      </c>
      <c r="F25" s="272"/>
      <c r="G25" s="271">
        <f>14500*1.55</f>
        <v>22475</v>
      </c>
      <c r="H25" s="272"/>
      <c r="I25" s="249" t="s">
        <v>1619</v>
      </c>
    </row>
    <row r="26" spans="4:9" ht="57.6" x14ac:dyDescent="0.3">
      <c r="E26" s="271" t="s">
        <v>1607</v>
      </c>
      <c r="F26" s="272"/>
      <c r="G26" s="271">
        <v>12405</v>
      </c>
      <c r="H26" s="272"/>
      <c r="I26" s="249" t="s">
        <v>1621</v>
      </c>
    </row>
    <row r="27" spans="4:9" x14ac:dyDescent="0.3">
      <c r="E27" s="271" t="s">
        <v>1609</v>
      </c>
      <c r="F27" s="272"/>
      <c r="G27" s="271">
        <f>SUM(G20:H26)</f>
        <v>1988321.1277953361</v>
      </c>
      <c r="H27" s="272"/>
      <c r="I27" s="249"/>
    </row>
  </sheetData>
  <mergeCells count="19">
    <mergeCell ref="G22:H22"/>
    <mergeCell ref="E18:H18"/>
    <mergeCell ref="E19:F19"/>
    <mergeCell ref="G19:H19"/>
    <mergeCell ref="G20:H20"/>
    <mergeCell ref="G21:H21"/>
    <mergeCell ref="E20:F20"/>
    <mergeCell ref="E21:F21"/>
    <mergeCell ref="E22:F22"/>
    <mergeCell ref="E23:F23"/>
    <mergeCell ref="E24:F24"/>
    <mergeCell ref="E25:F25"/>
    <mergeCell ref="E26:F26"/>
    <mergeCell ref="E27:F27"/>
    <mergeCell ref="G23:H23"/>
    <mergeCell ref="G24:H24"/>
    <mergeCell ref="G25:H25"/>
    <mergeCell ref="G26:H26"/>
    <mergeCell ref="G27:H27"/>
  </mergeCells>
  <pageMargins left="0.7" right="0.7" top="0.75" bottom="0.75" header="0.3" footer="0.3"/>
  <pageSetup orientation="portrait" horizontalDpi="1200" verticalDpi="12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A2D818-A73A-4B6F-86F6-F406102A6468}">
  <dimension ref="A1:AN91"/>
  <sheetViews>
    <sheetView zoomScale="90" zoomScaleNormal="90" workbookViewId="0">
      <selection activeCell="C12" sqref="C12:C26"/>
    </sheetView>
  </sheetViews>
  <sheetFormatPr defaultRowHeight="14.4" x14ac:dyDescent="0.3"/>
  <cols>
    <col min="1" max="1" width="25.88671875" customWidth="1"/>
    <col min="2" max="2" width="13.33203125" customWidth="1"/>
    <col min="4" max="40" width="14.33203125" customWidth="1"/>
  </cols>
  <sheetData>
    <row r="1" spans="1:40" x14ac:dyDescent="0.3">
      <c r="A1" s="72" t="s">
        <v>1538</v>
      </c>
      <c r="B1" s="72" t="s">
        <v>1534</v>
      </c>
      <c r="D1" s="56"/>
      <c r="E1" s="93" t="str">
        <f t="shared" ref="E1:AN1" si="0">LEFT(E3,FIND(" ",E3)-1)</f>
        <v>1.1.1</v>
      </c>
      <c r="F1" s="93" t="str">
        <f t="shared" si="0"/>
        <v>1.1.2</v>
      </c>
      <c r="G1" s="93" t="str">
        <f t="shared" si="0"/>
        <v>1.1.3</v>
      </c>
      <c r="H1" s="93" t="str">
        <f t="shared" si="0"/>
        <v>1.1.4</v>
      </c>
      <c r="I1" s="93" t="str">
        <f t="shared" si="0"/>
        <v>1.1.5</v>
      </c>
      <c r="J1" s="93" t="str">
        <f t="shared" si="0"/>
        <v>1.2.1</v>
      </c>
      <c r="K1" s="93" t="str">
        <f t="shared" si="0"/>
        <v>1.2.2</v>
      </c>
      <c r="L1" s="93" t="str">
        <f t="shared" si="0"/>
        <v>1.2.3</v>
      </c>
      <c r="M1" s="93" t="str">
        <f t="shared" si="0"/>
        <v>1.2.4</v>
      </c>
      <c r="N1" s="93" t="str">
        <f t="shared" si="0"/>
        <v>1.2.5</v>
      </c>
      <c r="O1" s="93" t="str">
        <f t="shared" si="0"/>
        <v>1.2.6</v>
      </c>
      <c r="P1" s="93" t="str">
        <f t="shared" si="0"/>
        <v>1.2.7</v>
      </c>
      <c r="Q1" s="93" t="str">
        <f t="shared" si="0"/>
        <v>1.2.8</v>
      </c>
      <c r="R1" s="93" t="str">
        <f t="shared" si="0"/>
        <v>1.2.9</v>
      </c>
      <c r="S1" s="93" t="str">
        <f t="shared" si="0"/>
        <v>1.2.10</v>
      </c>
      <c r="T1" s="93" t="str">
        <f t="shared" si="0"/>
        <v>1.3.1</v>
      </c>
      <c r="U1" s="93" t="str">
        <f t="shared" si="0"/>
        <v>1.3.2</v>
      </c>
      <c r="V1" s="93" t="str">
        <f t="shared" si="0"/>
        <v>1.3.3</v>
      </c>
      <c r="W1" s="93" t="str">
        <f t="shared" si="0"/>
        <v>1.3.4</v>
      </c>
      <c r="X1" s="93" t="str">
        <f t="shared" si="0"/>
        <v>1.3.5</v>
      </c>
      <c r="Y1" s="93" t="str">
        <f t="shared" si="0"/>
        <v>1.4.1</v>
      </c>
      <c r="Z1" s="93" t="str">
        <f t="shared" si="0"/>
        <v>1.4.2</v>
      </c>
      <c r="AA1" s="93" t="str">
        <f t="shared" si="0"/>
        <v>1.4.3</v>
      </c>
      <c r="AB1" s="93" t="str">
        <f t="shared" si="0"/>
        <v>1.4.4</v>
      </c>
      <c r="AC1" s="93" t="str">
        <f t="shared" si="0"/>
        <v>1.4.5</v>
      </c>
      <c r="AD1" s="93" t="str">
        <f t="shared" si="0"/>
        <v>1.4.6</v>
      </c>
      <c r="AE1" s="93" t="str">
        <f t="shared" si="0"/>
        <v>1.5.1</v>
      </c>
      <c r="AF1" s="93" t="str">
        <f t="shared" si="0"/>
        <v>1.5.2</v>
      </c>
      <c r="AG1" s="93" t="str">
        <f t="shared" si="0"/>
        <v>1.5.3</v>
      </c>
      <c r="AH1" s="93" t="str">
        <f t="shared" si="0"/>
        <v>1.5.4</v>
      </c>
      <c r="AI1" s="93" t="str">
        <f t="shared" si="0"/>
        <v>1.6.0</v>
      </c>
      <c r="AJ1" s="93" t="str">
        <f t="shared" si="0"/>
        <v>1.6.1</v>
      </c>
      <c r="AK1" s="93" t="str">
        <f t="shared" si="0"/>
        <v>1.6.2</v>
      </c>
      <c r="AL1" s="93" t="str">
        <f t="shared" si="0"/>
        <v>1.6.3</v>
      </c>
      <c r="AM1" s="93" t="str">
        <f t="shared" si="0"/>
        <v>1.6.4</v>
      </c>
      <c r="AN1" s="93" t="str">
        <f t="shared" si="0"/>
        <v>1.6.5</v>
      </c>
    </row>
    <row r="2" spans="1:40" x14ac:dyDescent="0.3">
      <c r="A2" s="72" t="s">
        <v>2</v>
      </c>
      <c r="B2" s="72" t="s">
        <v>15</v>
      </c>
      <c r="D2" s="56"/>
      <c r="E2" s="313" t="s">
        <v>1421</v>
      </c>
      <c r="F2" s="313"/>
      <c r="G2" s="313"/>
      <c r="H2" s="313"/>
      <c r="I2" s="313"/>
      <c r="J2" s="313" t="s">
        <v>1422</v>
      </c>
      <c r="K2" s="313"/>
      <c r="L2" s="313"/>
      <c r="M2" s="313"/>
      <c r="N2" s="313"/>
      <c r="O2" s="313"/>
      <c r="P2" s="313"/>
      <c r="Q2" s="313"/>
      <c r="R2" s="313"/>
      <c r="S2" s="313"/>
      <c r="T2" s="313" t="s">
        <v>1423</v>
      </c>
      <c r="U2" s="313"/>
      <c r="V2" s="313"/>
      <c r="W2" s="313"/>
      <c r="X2" s="313"/>
      <c r="Y2" s="313" t="s">
        <v>1424</v>
      </c>
      <c r="Z2" s="313"/>
      <c r="AA2" s="313"/>
      <c r="AB2" s="313"/>
      <c r="AC2" s="313"/>
      <c r="AD2" s="313"/>
      <c r="AE2" s="314" t="s">
        <v>1425</v>
      </c>
      <c r="AF2" s="314"/>
      <c r="AG2" s="314"/>
      <c r="AH2" s="314"/>
      <c r="AI2" s="314" t="s">
        <v>1426</v>
      </c>
      <c r="AJ2" s="314"/>
      <c r="AK2" s="314"/>
      <c r="AL2" s="314"/>
      <c r="AM2" s="314"/>
      <c r="AN2" s="314"/>
    </row>
    <row r="3" spans="1:40" ht="72" x14ac:dyDescent="0.3">
      <c r="D3" s="56"/>
      <c r="E3" s="57" t="s">
        <v>1427</v>
      </c>
      <c r="F3" s="57" t="s">
        <v>1428</v>
      </c>
      <c r="G3" s="57" t="s">
        <v>1429</v>
      </c>
      <c r="H3" s="57" t="s">
        <v>1430</v>
      </c>
      <c r="I3" s="57" t="s">
        <v>1431</v>
      </c>
      <c r="J3" s="58" t="s">
        <v>1432</v>
      </c>
      <c r="K3" s="58" t="s">
        <v>1433</v>
      </c>
      <c r="L3" s="58" t="s">
        <v>1434</v>
      </c>
      <c r="M3" s="58" t="s">
        <v>1435</v>
      </c>
      <c r="N3" s="58" t="s">
        <v>1436</v>
      </c>
      <c r="O3" s="58" t="s">
        <v>1437</v>
      </c>
      <c r="P3" s="58" t="s">
        <v>1438</v>
      </c>
      <c r="Q3" s="58" t="s">
        <v>1439</v>
      </c>
      <c r="R3" s="58" t="s">
        <v>1440</v>
      </c>
      <c r="S3" s="58" t="s">
        <v>1441</v>
      </c>
      <c r="T3" s="59" t="s">
        <v>1442</v>
      </c>
      <c r="U3" s="59" t="s">
        <v>1443</v>
      </c>
      <c r="V3" s="59" t="s">
        <v>1444</v>
      </c>
      <c r="W3" s="59" t="s">
        <v>1445</v>
      </c>
      <c r="X3" s="59" t="s">
        <v>1446</v>
      </c>
      <c r="Y3" s="58" t="s">
        <v>1447</v>
      </c>
      <c r="Z3" s="58" t="s">
        <v>1448</v>
      </c>
      <c r="AA3" s="58" t="s">
        <v>1449</v>
      </c>
      <c r="AB3" s="58" t="s">
        <v>1450</v>
      </c>
      <c r="AC3" s="58" t="s">
        <v>1451</v>
      </c>
      <c r="AD3" s="58" t="s">
        <v>1452</v>
      </c>
      <c r="AE3" s="58" t="s">
        <v>1453</v>
      </c>
      <c r="AF3" s="58" t="s">
        <v>1454</v>
      </c>
      <c r="AG3" s="58" t="s">
        <v>1455</v>
      </c>
      <c r="AH3" s="58" t="s">
        <v>1456</v>
      </c>
      <c r="AI3" s="58" t="s">
        <v>1457</v>
      </c>
      <c r="AJ3" s="58" t="s">
        <v>1458</v>
      </c>
      <c r="AK3" s="58" t="s">
        <v>1459</v>
      </c>
      <c r="AL3" s="58" t="s">
        <v>1460</v>
      </c>
      <c r="AM3" s="58" t="s">
        <v>1461</v>
      </c>
      <c r="AN3" s="58" t="s">
        <v>1462</v>
      </c>
    </row>
    <row r="4" spans="1:40" x14ac:dyDescent="0.3">
      <c r="A4" s="53" t="s">
        <v>1463</v>
      </c>
      <c r="B4" s="53"/>
      <c r="C4" s="53"/>
      <c r="D4" s="201" t="s">
        <v>1464</v>
      </c>
      <c r="G4" s="56"/>
      <c r="H4" s="56"/>
      <c r="I4" s="56"/>
      <c r="J4" s="56"/>
      <c r="K4" s="56"/>
      <c r="L4" s="56"/>
      <c r="M4" s="56"/>
      <c r="N4" s="56"/>
      <c r="O4" s="56"/>
      <c r="P4" s="56"/>
      <c r="Q4" s="56"/>
      <c r="R4" s="56"/>
      <c r="S4" s="56"/>
      <c r="T4" s="56"/>
      <c r="U4" s="56"/>
      <c r="V4" s="56"/>
      <c r="W4" s="56"/>
      <c r="X4" s="56"/>
      <c r="Y4" s="56"/>
      <c r="Z4" s="56"/>
      <c r="AA4" s="56"/>
      <c r="AB4" s="56"/>
      <c r="AC4" s="56"/>
      <c r="AD4" s="56"/>
      <c r="AE4" s="56"/>
      <c r="AF4" s="56"/>
      <c r="AG4" s="56"/>
      <c r="AH4" s="56"/>
      <c r="AI4" s="56"/>
      <c r="AJ4" s="56"/>
      <c r="AK4" s="56"/>
      <c r="AL4" s="56"/>
      <c r="AM4" s="56"/>
      <c r="AN4" s="56"/>
    </row>
    <row r="5" spans="1:40" x14ac:dyDescent="0.3">
      <c r="A5" s="60" t="s">
        <v>1465</v>
      </c>
      <c r="B5" s="61" t="s">
        <v>1412</v>
      </c>
      <c r="C5" s="60"/>
      <c r="D5" s="62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</row>
    <row r="6" spans="1:40" x14ac:dyDescent="0.3">
      <c r="A6" s="50" t="s">
        <v>1406</v>
      </c>
      <c r="B6" s="50" t="s">
        <v>1407</v>
      </c>
      <c r="C6" s="50" t="s">
        <v>1408</v>
      </c>
      <c r="D6" s="200"/>
      <c r="E6" s="56"/>
      <c r="F6" s="63"/>
      <c r="G6" s="63"/>
      <c r="H6" s="63"/>
      <c r="I6" s="63"/>
      <c r="J6" s="63"/>
      <c r="K6" s="63"/>
      <c r="L6" s="63"/>
      <c r="M6" s="63"/>
      <c r="N6" s="63"/>
      <c r="O6" s="63"/>
      <c r="P6" s="63"/>
      <c r="Q6" s="63"/>
      <c r="R6" s="63"/>
      <c r="S6" s="63"/>
      <c r="T6" s="63"/>
      <c r="U6" s="63"/>
      <c r="V6" s="63"/>
      <c r="W6" s="63"/>
      <c r="X6" s="63"/>
      <c r="Y6" s="63"/>
      <c r="Z6" s="63"/>
      <c r="AA6" s="63"/>
      <c r="AB6" s="63"/>
      <c r="AC6" s="63"/>
      <c r="AD6" s="63"/>
      <c r="AE6" s="63"/>
      <c r="AF6" s="63"/>
      <c r="AG6" s="63"/>
      <c r="AH6" s="63"/>
      <c r="AI6" s="63"/>
      <c r="AJ6" s="63"/>
      <c r="AK6" s="63"/>
      <c r="AL6" s="63"/>
      <c r="AM6" s="63"/>
      <c r="AN6" s="63"/>
    </row>
    <row r="7" spans="1:40" x14ac:dyDescent="0.3">
      <c r="A7" s="54" t="s">
        <v>1409</v>
      </c>
      <c r="B7" s="54" t="s">
        <v>1622</v>
      </c>
      <c r="C7" s="51">
        <f ca="1">SUMIFS(INDIRECT($B$1 &amp; "HR"), Resource_Name, B7) / 1800 * 12</f>
        <v>0</v>
      </c>
      <c r="D7" s="192">
        <f ca="1">SUM(E7:AN7)</f>
        <v>0</v>
      </c>
      <c r="E7" s="194">
        <f t="shared" ref="E7:N16" ca="1" si="1">SUMIFS(INDIRECT($B$1 &amp; "_Direct"), Resource_Name, $B7, WBSL3, E$1, Inst, $B$2)</f>
        <v>0</v>
      </c>
      <c r="F7" s="194">
        <f t="shared" ca="1" si="1"/>
        <v>0</v>
      </c>
      <c r="G7" s="194">
        <f t="shared" ca="1" si="1"/>
        <v>0</v>
      </c>
      <c r="H7" s="194">
        <f t="shared" ca="1" si="1"/>
        <v>0</v>
      </c>
      <c r="I7" s="194">
        <f t="shared" ca="1" si="1"/>
        <v>0</v>
      </c>
      <c r="J7" s="194">
        <f t="shared" ca="1" si="1"/>
        <v>0</v>
      </c>
      <c r="K7" s="194">
        <f t="shared" ca="1" si="1"/>
        <v>0</v>
      </c>
      <c r="L7" s="194">
        <f t="shared" ca="1" si="1"/>
        <v>0</v>
      </c>
      <c r="M7" s="194">
        <f t="shared" ca="1" si="1"/>
        <v>0</v>
      </c>
      <c r="N7" s="194">
        <f t="shared" ca="1" si="1"/>
        <v>0</v>
      </c>
      <c r="O7" s="194">
        <f t="shared" ref="O7:X16" ca="1" si="2">SUMIFS(INDIRECT($B$1 &amp; "_Direct"), Resource_Name, $B7, WBSL3, O$1, Inst, $B$2)</f>
        <v>0</v>
      </c>
      <c r="P7" s="194">
        <f t="shared" ca="1" si="2"/>
        <v>0</v>
      </c>
      <c r="Q7" s="194">
        <f t="shared" ca="1" si="2"/>
        <v>0</v>
      </c>
      <c r="R7" s="194">
        <f t="shared" ca="1" si="2"/>
        <v>0</v>
      </c>
      <c r="S7" s="194">
        <f t="shared" ca="1" si="2"/>
        <v>0</v>
      </c>
      <c r="T7" s="194">
        <f t="shared" ca="1" si="2"/>
        <v>0</v>
      </c>
      <c r="U7" s="194">
        <f t="shared" ca="1" si="2"/>
        <v>0</v>
      </c>
      <c r="V7" s="194">
        <f t="shared" ca="1" si="2"/>
        <v>0</v>
      </c>
      <c r="W7" s="194">
        <f t="shared" ca="1" si="2"/>
        <v>0</v>
      </c>
      <c r="X7" s="194">
        <f t="shared" ca="1" si="2"/>
        <v>0</v>
      </c>
      <c r="Y7" s="194">
        <f t="shared" ref="Y7:AH16" ca="1" si="3">SUMIFS(INDIRECT($B$1 &amp; "_Direct"), Resource_Name, $B7, WBSL3, Y$1, Inst, $B$2)</f>
        <v>0</v>
      </c>
      <c r="Z7" s="194">
        <f t="shared" ca="1" si="3"/>
        <v>0</v>
      </c>
      <c r="AA7" s="194">
        <f t="shared" ca="1" si="3"/>
        <v>0</v>
      </c>
      <c r="AB7" s="194">
        <f t="shared" ca="1" si="3"/>
        <v>0</v>
      </c>
      <c r="AC7" s="194">
        <f t="shared" ca="1" si="3"/>
        <v>0</v>
      </c>
      <c r="AD7" s="194">
        <f t="shared" ca="1" si="3"/>
        <v>0</v>
      </c>
      <c r="AE7" s="194">
        <f t="shared" ca="1" si="3"/>
        <v>0</v>
      </c>
      <c r="AF7" s="194">
        <f t="shared" ca="1" si="3"/>
        <v>0</v>
      </c>
      <c r="AG7" s="194">
        <f t="shared" ca="1" si="3"/>
        <v>0</v>
      </c>
      <c r="AH7" s="194">
        <f t="shared" ca="1" si="3"/>
        <v>0</v>
      </c>
      <c r="AI7" s="194">
        <f t="shared" ref="AI7:AN16" ca="1" si="4">SUMIFS(INDIRECT($B$1 &amp; "_Direct"), Resource_Name, $B7, WBSL3, AI$1, Inst, $B$2)</f>
        <v>0</v>
      </c>
      <c r="AJ7" s="194">
        <f t="shared" ca="1" si="4"/>
        <v>0</v>
      </c>
      <c r="AK7" s="194">
        <f t="shared" ca="1" si="4"/>
        <v>0</v>
      </c>
      <c r="AL7" s="194">
        <f t="shared" ca="1" si="4"/>
        <v>0</v>
      </c>
      <c r="AM7" s="194">
        <f t="shared" ca="1" si="4"/>
        <v>0</v>
      </c>
      <c r="AN7" s="194">
        <f t="shared" ca="1" si="4"/>
        <v>0</v>
      </c>
    </row>
    <row r="8" spans="1:40" x14ac:dyDescent="0.3">
      <c r="A8" s="54" t="s">
        <v>1410</v>
      </c>
      <c r="B8" s="54" t="s">
        <v>1017</v>
      </c>
      <c r="C8" s="51">
        <f ca="1">SUMIFS(INDIRECT($B$1 &amp; "HR"), Resource_Name, B8) / 1800 * 12</f>
        <v>2.833333333333333</v>
      </c>
      <c r="D8" s="192">
        <f ca="1">SUM(E8:AN8)</f>
        <v>45015.903986885802</v>
      </c>
      <c r="E8" s="194">
        <f t="shared" ca="1" si="1"/>
        <v>45015.903986885802</v>
      </c>
      <c r="F8" s="194">
        <f t="shared" ca="1" si="1"/>
        <v>0</v>
      </c>
      <c r="G8" s="194">
        <f t="shared" ca="1" si="1"/>
        <v>0</v>
      </c>
      <c r="H8" s="194">
        <f t="shared" ca="1" si="1"/>
        <v>0</v>
      </c>
      <c r="I8" s="194">
        <f t="shared" ca="1" si="1"/>
        <v>0</v>
      </c>
      <c r="J8" s="194">
        <f t="shared" ca="1" si="1"/>
        <v>0</v>
      </c>
      <c r="K8" s="194">
        <f t="shared" ca="1" si="1"/>
        <v>0</v>
      </c>
      <c r="L8" s="194">
        <f t="shared" ca="1" si="1"/>
        <v>0</v>
      </c>
      <c r="M8" s="194">
        <f t="shared" ca="1" si="1"/>
        <v>0</v>
      </c>
      <c r="N8" s="194">
        <f t="shared" ca="1" si="1"/>
        <v>0</v>
      </c>
      <c r="O8" s="194">
        <f t="shared" ca="1" si="2"/>
        <v>0</v>
      </c>
      <c r="P8" s="194">
        <f t="shared" ca="1" si="2"/>
        <v>0</v>
      </c>
      <c r="Q8" s="194">
        <f t="shared" ca="1" si="2"/>
        <v>0</v>
      </c>
      <c r="R8" s="194">
        <f t="shared" ca="1" si="2"/>
        <v>0</v>
      </c>
      <c r="S8" s="194">
        <f t="shared" ca="1" si="2"/>
        <v>0</v>
      </c>
      <c r="T8" s="194">
        <f t="shared" ca="1" si="2"/>
        <v>0</v>
      </c>
      <c r="U8" s="194">
        <f t="shared" ca="1" si="2"/>
        <v>0</v>
      </c>
      <c r="V8" s="194">
        <f t="shared" ca="1" si="2"/>
        <v>0</v>
      </c>
      <c r="W8" s="194">
        <f t="shared" ca="1" si="2"/>
        <v>0</v>
      </c>
      <c r="X8" s="194">
        <f t="shared" ca="1" si="2"/>
        <v>0</v>
      </c>
      <c r="Y8" s="194">
        <f t="shared" ca="1" si="3"/>
        <v>0</v>
      </c>
      <c r="Z8" s="194">
        <f t="shared" ca="1" si="3"/>
        <v>0</v>
      </c>
      <c r="AA8" s="194">
        <f t="shared" ca="1" si="3"/>
        <v>0</v>
      </c>
      <c r="AB8" s="194">
        <f t="shared" ca="1" si="3"/>
        <v>0</v>
      </c>
      <c r="AC8" s="194">
        <f t="shared" ca="1" si="3"/>
        <v>0</v>
      </c>
      <c r="AD8" s="194">
        <f t="shared" ca="1" si="3"/>
        <v>0</v>
      </c>
      <c r="AE8" s="194">
        <f t="shared" ca="1" si="3"/>
        <v>0</v>
      </c>
      <c r="AF8" s="194">
        <f t="shared" ca="1" si="3"/>
        <v>0</v>
      </c>
      <c r="AG8" s="194">
        <f t="shared" ca="1" si="3"/>
        <v>0</v>
      </c>
      <c r="AH8" s="194">
        <f t="shared" ca="1" si="3"/>
        <v>0</v>
      </c>
      <c r="AI8" s="194">
        <f t="shared" ca="1" si="4"/>
        <v>0</v>
      </c>
      <c r="AJ8" s="194">
        <f t="shared" ca="1" si="4"/>
        <v>0</v>
      </c>
      <c r="AK8" s="194">
        <f t="shared" ca="1" si="4"/>
        <v>0</v>
      </c>
      <c r="AL8" s="194">
        <f t="shared" ca="1" si="4"/>
        <v>0</v>
      </c>
      <c r="AM8" s="194">
        <f t="shared" ca="1" si="4"/>
        <v>0</v>
      </c>
      <c r="AN8" s="194">
        <f t="shared" ca="1" si="4"/>
        <v>0</v>
      </c>
    </row>
    <row r="9" spans="1:40" x14ac:dyDescent="0.3">
      <c r="A9" s="54" t="s">
        <v>1411</v>
      </c>
      <c r="B9" s="54" t="s">
        <v>1015</v>
      </c>
      <c r="C9" s="51">
        <f ca="1">SUMIFS(INDIRECT($B$1 &amp; "HR"), Resource_Name, B9) / 1800 * 12</f>
        <v>1.6</v>
      </c>
      <c r="D9" s="192">
        <f ca="1">SUM(E9:AN9)</f>
        <v>29319.569044090094</v>
      </c>
      <c r="E9" s="194">
        <f t="shared" ca="1" si="1"/>
        <v>29319.569044090094</v>
      </c>
      <c r="F9" s="194">
        <f t="shared" ca="1" si="1"/>
        <v>0</v>
      </c>
      <c r="G9" s="194">
        <f t="shared" ca="1" si="1"/>
        <v>0</v>
      </c>
      <c r="H9" s="194">
        <f t="shared" ca="1" si="1"/>
        <v>0</v>
      </c>
      <c r="I9" s="194">
        <f t="shared" ca="1" si="1"/>
        <v>0</v>
      </c>
      <c r="J9" s="194">
        <f t="shared" ca="1" si="1"/>
        <v>0</v>
      </c>
      <c r="K9" s="194">
        <f t="shared" ca="1" si="1"/>
        <v>0</v>
      </c>
      <c r="L9" s="194">
        <f t="shared" ca="1" si="1"/>
        <v>0</v>
      </c>
      <c r="M9" s="194">
        <f t="shared" ca="1" si="1"/>
        <v>0</v>
      </c>
      <c r="N9" s="194">
        <f t="shared" ca="1" si="1"/>
        <v>0</v>
      </c>
      <c r="O9" s="194">
        <f t="shared" ca="1" si="2"/>
        <v>0</v>
      </c>
      <c r="P9" s="194">
        <f t="shared" ca="1" si="2"/>
        <v>0</v>
      </c>
      <c r="Q9" s="194">
        <f t="shared" ca="1" si="2"/>
        <v>0</v>
      </c>
      <c r="R9" s="194">
        <f t="shared" ca="1" si="2"/>
        <v>0</v>
      </c>
      <c r="S9" s="194">
        <f t="shared" ca="1" si="2"/>
        <v>0</v>
      </c>
      <c r="T9" s="194">
        <f t="shared" ca="1" si="2"/>
        <v>0</v>
      </c>
      <c r="U9" s="194">
        <f t="shared" ca="1" si="2"/>
        <v>0</v>
      </c>
      <c r="V9" s="194">
        <f t="shared" ca="1" si="2"/>
        <v>0</v>
      </c>
      <c r="W9" s="194">
        <f t="shared" ca="1" si="2"/>
        <v>0</v>
      </c>
      <c r="X9" s="194">
        <f t="shared" ca="1" si="2"/>
        <v>0</v>
      </c>
      <c r="Y9" s="194">
        <f t="shared" ca="1" si="3"/>
        <v>0</v>
      </c>
      <c r="Z9" s="194">
        <f t="shared" ca="1" si="3"/>
        <v>0</v>
      </c>
      <c r="AA9" s="194">
        <f t="shared" ca="1" si="3"/>
        <v>0</v>
      </c>
      <c r="AB9" s="194">
        <f t="shared" ca="1" si="3"/>
        <v>0</v>
      </c>
      <c r="AC9" s="194">
        <f t="shared" ca="1" si="3"/>
        <v>0</v>
      </c>
      <c r="AD9" s="194">
        <f t="shared" ca="1" si="3"/>
        <v>0</v>
      </c>
      <c r="AE9" s="194">
        <f t="shared" ca="1" si="3"/>
        <v>0</v>
      </c>
      <c r="AF9" s="194">
        <f t="shared" ca="1" si="3"/>
        <v>0</v>
      </c>
      <c r="AG9" s="194">
        <f t="shared" ca="1" si="3"/>
        <v>0</v>
      </c>
      <c r="AH9" s="194">
        <f t="shared" ca="1" si="3"/>
        <v>0</v>
      </c>
      <c r="AI9" s="194">
        <f t="shared" ca="1" si="4"/>
        <v>0</v>
      </c>
      <c r="AJ9" s="194">
        <f t="shared" ca="1" si="4"/>
        <v>0</v>
      </c>
      <c r="AK9" s="194">
        <f t="shared" ca="1" si="4"/>
        <v>0</v>
      </c>
      <c r="AL9" s="194">
        <f t="shared" ca="1" si="4"/>
        <v>0</v>
      </c>
      <c r="AM9" s="194">
        <f t="shared" ca="1" si="4"/>
        <v>0</v>
      </c>
      <c r="AN9" s="194">
        <f t="shared" ca="1" si="4"/>
        <v>0</v>
      </c>
    </row>
    <row r="10" spans="1:40" x14ac:dyDescent="0.3">
      <c r="B10" s="52"/>
      <c r="C10" s="52"/>
      <c r="D10" s="199">
        <v>0</v>
      </c>
      <c r="E10" s="194">
        <f t="shared" ca="1" si="1"/>
        <v>0</v>
      </c>
      <c r="F10" s="194">
        <f t="shared" ca="1" si="1"/>
        <v>0</v>
      </c>
      <c r="G10" s="194">
        <f t="shared" ca="1" si="1"/>
        <v>0</v>
      </c>
      <c r="H10" s="194">
        <f t="shared" ca="1" si="1"/>
        <v>0</v>
      </c>
      <c r="I10" s="194">
        <f t="shared" ca="1" si="1"/>
        <v>0</v>
      </c>
      <c r="J10" s="194">
        <f t="shared" ca="1" si="1"/>
        <v>0</v>
      </c>
      <c r="K10" s="194">
        <f t="shared" ca="1" si="1"/>
        <v>0</v>
      </c>
      <c r="L10" s="194">
        <f t="shared" ca="1" si="1"/>
        <v>0</v>
      </c>
      <c r="M10" s="194">
        <f t="shared" ca="1" si="1"/>
        <v>0</v>
      </c>
      <c r="N10" s="194">
        <f t="shared" ca="1" si="1"/>
        <v>0</v>
      </c>
      <c r="O10" s="194">
        <f t="shared" ca="1" si="2"/>
        <v>0</v>
      </c>
      <c r="P10" s="194">
        <f t="shared" ca="1" si="2"/>
        <v>0</v>
      </c>
      <c r="Q10" s="194">
        <f t="shared" ca="1" si="2"/>
        <v>0</v>
      </c>
      <c r="R10" s="194">
        <f t="shared" ca="1" si="2"/>
        <v>0</v>
      </c>
      <c r="S10" s="194">
        <f t="shared" ca="1" si="2"/>
        <v>0</v>
      </c>
      <c r="T10" s="194">
        <f t="shared" ca="1" si="2"/>
        <v>0</v>
      </c>
      <c r="U10" s="194">
        <f t="shared" ca="1" si="2"/>
        <v>0</v>
      </c>
      <c r="V10" s="194">
        <f t="shared" ca="1" si="2"/>
        <v>0</v>
      </c>
      <c r="W10" s="194">
        <f t="shared" ca="1" si="2"/>
        <v>0</v>
      </c>
      <c r="X10" s="194">
        <f t="shared" ca="1" si="2"/>
        <v>0</v>
      </c>
      <c r="Y10" s="194">
        <f t="shared" ca="1" si="3"/>
        <v>0</v>
      </c>
      <c r="Z10" s="194">
        <f t="shared" ca="1" si="3"/>
        <v>0</v>
      </c>
      <c r="AA10" s="194">
        <f t="shared" ca="1" si="3"/>
        <v>0</v>
      </c>
      <c r="AB10" s="194">
        <f t="shared" ca="1" si="3"/>
        <v>0</v>
      </c>
      <c r="AC10" s="194">
        <f t="shared" ca="1" si="3"/>
        <v>0</v>
      </c>
      <c r="AD10" s="194">
        <f t="shared" ca="1" si="3"/>
        <v>0</v>
      </c>
      <c r="AE10" s="194">
        <f t="shared" ca="1" si="3"/>
        <v>0</v>
      </c>
      <c r="AF10" s="194">
        <f t="shared" ca="1" si="3"/>
        <v>0</v>
      </c>
      <c r="AG10" s="194">
        <f t="shared" ca="1" si="3"/>
        <v>0</v>
      </c>
      <c r="AH10" s="194">
        <f t="shared" ca="1" si="3"/>
        <v>0</v>
      </c>
      <c r="AI10" s="194">
        <f t="shared" ca="1" si="4"/>
        <v>0</v>
      </c>
      <c r="AJ10" s="194">
        <f t="shared" ca="1" si="4"/>
        <v>0</v>
      </c>
      <c r="AK10" s="194">
        <f t="shared" ca="1" si="4"/>
        <v>0</v>
      </c>
      <c r="AL10" s="194">
        <f t="shared" ca="1" si="4"/>
        <v>0</v>
      </c>
      <c r="AM10" s="194">
        <f t="shared" ca="1" si="4"/>
        <v>0</v>
      </c>
      <c r="AN10" s="194">
        <f t="shared" ca="1" si="4"/>
        <v>0</v>
      </c>
    </row>
    <row r="11" spans="1:40" x14ac:dyDescent="0.3">
      <c r="A11" s="53" t="s">
        <v>1413</v>
      </c>
      <c r="B11" s="52"/>
      <c r="C11" s="52"/>
      <c r="D11" s="199">
        <v>0</v>
      </c>
      <c r="E11" s="194">
        <f t="shared" ca="1" si="1"/>
        <v>0</v>
      </c>
      <c r="F11" s="194">
        <f t="shared" ca="1" si="1"/>
        <v>0</v>
      </c>
      <c r="G11" s="194">
        <f t="shared" ca="1" si="1"/>
        <v>0</v>
      </c>
      <c r="H11" s="194">
        <f t="shared" ca="1" si="1"/>
        <v>0</v>
      </c>
      <c r="I11" s="194">
        <f t="shared" ca="1" si="1"/>
        <v>0</v>
      </c>
      <c r="J11" s="194">
        <f t="shared" ca="1" si="1"/>
        <v>0</v>
      </c>
      <c r="K11" s="194">
        <f t="shared" ca="1" si="1"/>
        <v>0</v>
      </c>
      <c r="L11" s="194">
        <f t="shared" ca="1" si="1"/>
        <v>0</v>
      </c>
      <c r="M11" s="194">
        <f t="shared" ca="1" si="1"/>
        <v>0</v>
      </c>
      <c r="N11" s="194">
        <f t="shared" ca="1" si="1"/>
        <v>0</v>
      </c>
      <c r="O11" s="194">
        <f t="shared" ca="1" si="2"/>
        <v>0</v>
      </c>
      <c r="P11" s="194">
        <f t="shared" ca="1" si="2"/>
        <v>0</v>
      </c>
      <c r="Q11" s="194">
        <f t="shared" ca="1" si="2"/>
        <v>0</v>
      </c>
      <c r="R11" s="194">
        <f t="shared" ca="1" si="2"/>
        <v>0</v>
      </c>
      <c r="S11" s="194">
        <f t="shared" ca="1" si="2"/>
        <v>0</v>
      </c>
      <c r="T11" s="194">
        <f t="shared" ca="1" si="2"/>
        <v>0</v>
      </c>
      <c r="U11" s="194">
        <f t="shared" ca="1" si="2"/>
        <v>0</v>
      </c>
      <c r="V11" s="194">
        <f t="shared" ca="1" si="2"/>
        <v>0</v>
      </c>
      <c r="W11" s="194">
        <f t="shared" ca="1" si="2"/>
        <v>0</v>
      </c>
      <c r="X11" s="194">
        <f t="shared" ca="1" si="2"/>
        <v>0</v>
      </c>
      <c r="Y11" s="194">
        <f t="shared" ca="1" si="3"/>
        <v>0</v>
      </c>
      <c r="Z11" s="194">
        <f t="shared" ca="1" si="3"/>
        <v>0</v>
      </c>
      <c r="AA11" s="194">
        <f t="shared" ca="1" si="3"/>
        <v>0</v>
      </c>
      <c r="AB11" s="194">
        <f t="shared" ca="1" si="3"/>
        <v>0</v>
      </c>
      <c r="AC11" s="194">
        <f t="shared" ca="1" si="3"/>
        <v>0</v>
      </c>
      <c r="AD11" s="194">
        <f t="shared" ca="1" si="3"/>
        <v>0</v>
      </c>
      <c r="AE11" s="194">
        <f t="shared" ca="1" si="3"/>
        <v>0</v>
      </c>
      <c r="AF11" s="194">
        <f t="shared" ca="1" si="3"/>
        <v>0</v>
      </c>
      <c r="AG11" s="194">
        <f t="shared" ca="1" si="3"/>
        <v>0</v>
      </c>
      <c r="AH11" s="194">
        <f t="shared" ca="1" si="3"/>
        <v>0</v>
      </c>
      <c r="AI11" s="194">
        <f t="shared" ca="1" si="4"/>
        <v>0</v>
      </c>
      <c r="AJ11" s="194">
        <f t="shared" ca="1" si="4"/>
        <v>0</v>
      </c>
      <c r="AK11" s="194">
        <f t="shared" ca="1" si="4"/>
        <v>0</v>
      </c>
      <c r="AL11" s="194">
        <f t="shared" ca="1" si="4"/>
        <v>0</v>
      </c>
      <c r="AM11" s="194">
        <f t="shared" ca="1" si="4"/>
        <v>0</v>
      </c>
      <c r="AN11" s="194">
        <f t="shared" ca="1" si="4"/>
        <v>0</v>
      </c>
    </row>
    <row r="12" spans="1:40" x14ac:dyDescent="0.3">
      <c r="A12" t="s">
        <v>1542</v>
      </c>
      <c r="B12" t="s">
        <v>1512</v>
      </c>
      <c r="C12" s="51">
        <f t="shared" ref="C12:C26" ca="1" si="5">SUMIFS(INDIRECT($B$1 &amp; "HR"), Resource_Name, B12) / 1800 * 12</f>
        <v>3.2</v>
      </c>
      <c r="D12" s="192">
        <f t="shared" ref="D12:D26" ca="1" si="6">SUM(E12:AN12)</f>
        <v>23225.697831004698</v>
      </c>
      <c r="E12" s="194">
        <f t="shared" ca="1" si="1"/>
        <v>0</v>
      </c>
      <c r="F12" s="194">
        <f t="shared" ca="1" si="1"/>
        <v>23225.697831004698</v>
      </c>
      <c r="G12" s="194">
        <f t="shared" ca="1" si="1"/>
        <v>0</v>
      </c>
      <c r="H12" s="194">
        <f t="shared" ca="1" si="1"/>
        <v>0</v>
      </c>
      <c r="I12" s="194">
        <f t="shared" ca="1" si="1"/>
        <v>0</v>
      </c>
      <c r="J12" s="194">
        <f t="shared" ca="1" si="1"/>
        <v>0</v>
      </c>
      <c r="K12" s="194">
        <f t="shared" ca="1" si="1"/>
        <v>0</v>
      </c>
      <c r="L12" s="194">
        <f t="shared" ca="1" si="1"/>
        <v>0</v>
      </c>
      <c r="M12" s="194">
        <f t="shared" ca="1" si="1"/>
        <v>0</v>
      </c>
      <c r="N12" s="194">
        <f t="shared" ca="1" si="1"/>
        <v>0</v>
      </c>
      <c r="O12" s="194">
        <f t="shared" ca="1" si="2"/>
        <v>0</v>
      </c>
      <c r="P12" s="194">
        <f t="shared" ca="1" si="2"/>
        <v>0</v>
      </c>
      <c r="Q12" s="194">
        <f t="shared" ca="1" si="2"/>
        <v>0</v>
      </c>
      <c r="R12" s="194">
        <f t="shared" ca="1" si="2"/>
        <v>0</v>
      </c>
      <c r="S12" s="194">
        <f t="shared" ca="1" si="2"/>
        <v>0</v>
      </c>
      <c r="T12" s="194">
        <f t="shared" ca="1" si="2"/>
        <v>0</v>
      </c>
      <c r="U12" s="194">
        <f t="shared" ca="1" si="2"/>
        <v>0</v>
      </c>
      <c r="V12" s="194">
        <f t="shared" ca="1" si="2"/>
        <v>0</v>
      </c>
      <c r="W12" s="194">
        <f t="shared" ca="1" si="2"/>
        <v>0</v>
      </c>
      <c r="X12" s="194">
        <f t="shared" ca="1" si="2"/>
        <v>0</v>
      </c>
      <c r="Y12" s="194">
        <f t="shared" ca="1" si="3"/>
        <v>0</v>
      </c>
      <c r="Z12" s="194">
        <f t="shared" ca="1" si="3"/>
        <v>0</v>
      </c>
      <c r="AA12" s="194">
        <f t="shared" ca="1" si="3"/>
        <v>0</v>
      </c>
      <c r="AB12" s="194">
        <f t="shared" ca="1" si="3"/>
        <v>0</v>
      </c>
      <c r="AC12" s="194">
        <f t="shared" ca="1" si="3"/>
        <v>0</v>
      </c>
      <c r="AD12" s="194">
        <f t="shared" ca="1" si="3"/>
        <v>0</v>
      </c>
      <c r="AE12" s="194">
        <f t="shared" ca="1" si="3"/>
        <v>0</v>
      </c>
      <c r="AF12" s="194">
        <f t="shared" ca="1" si="3"/>
        <v>0</v>
      </c>
      <c r="AG12" s="194">
        <f t="shared" ca="1" si="3"/>
        <v>0</v>
      </c>
      <c r="AH12" s="194">
        <f t="shared" ca="1" si="3"/>
        <v>0</v>
      </c>
      <c r="AI12" s="194">
        <f t="shared" ca="1" si="4"/>
        <v>0</v>
      </c>
      <c r="AJ12" s="194">
        <f t="shared" ca="1" si="4"/>
        <v>0</v>
      </c>
      <c r="AK12" s="194">
        <f t="shared" ca="1" si="4"/>
        <v>0</v>
      </c>
      <c r="AL12" s="194">
        <f t="shared" ca="1" si="4"/>
        <v>0</v>
      </c>
      <c r="AM12" s="194">
        <f t="shared" ca="1" si="4"/>
        <v>0</v>
      </c>
      <c r="AN12" s="194">
        <f t="shared" ca="1" si="4"/>
        <v>0</v>
      </c>
    </row>
    <row r="13" spans="1:40" x14ac:dyDescent="0.3">
      <c r="A13" t="s">
        <v>1414</v>
      </c>
      <c r="B13" t="s">
        <v>1541</v>
      </c>
      <c r="C13" s="51">
        <f t="shared" ca="1" si="5"/>
        <v>0</v>
      </c>
      <c r="D13" s="192">
        <f t="shared" ca="1" si="6"/>
        <v>0</v>
      </c>
      <c r="E13" s="194">
        <f t="shared" ca="1" si="1"/>
        <v>0</v>
      </c>
      <c r="F13" s="194">
        <f t="shared" ca="1" si="1"/>
        <v>0</v>
      </c>
      <c r="G13" s="194">
        <f t="shared" ca="1" si="1"/>
        <v>0</v>
      </c>
      <c r="H13" s="194">
        <f t="shared" ca="1" si="1"/>
        <v>0</v>
      </c>
      <c r="I13" s="194">
        <f t="shared" ca="1" si="1"/>
        <v>0</v>
      </c>
      <c r="J13" s="194">
        <f t="shared" ca="1" si="1"/>
        <v>0</v>
      </c>
      <c r="K13" s="194">
        <f t="shared" ca="1" si="1"/>
        <v>0</v>
      </c>
      <c r="L13" s="194">
        <f t="shared" ca="1" si="1"/>
        <v>0</v>
      </c>
      <c r="M13" s="194">
        <f t="shared" ca="1" si="1"/>
        <v>0</v>
      </c>
      <c r="N13" s="194">
        <f t="shared" ca="1" si="1"/>
        <v>0</v>
      </c>
      <c r="O13" s="194">
        <f t="shared" ca="1" si="2"/>
        <v>0</v>
      </c>
      <c r="P13" s="194">
        <f t="shared" ca="1" si="2"/>
        <v>0</v>
      </c>
      <c r="Q13" s="194">
        <f t="shared" ca="1" si="2"/>
        <v>0</v>
      </c>
      <c r="R13" s="194">
        <f t="shared" ca="1" si="2"/>
        <v>0</v>
      </c>
      <c r="S13" s="194">
        <f t="shared" ca="1" si="2"/>
        <v>0</v>
      </c>
      <c r="T13" s="194">
        <f t="shared" ca="1" si="2"/>
        <v>0</v>
      </c>
      <c r="U13" s="194">
        <f t="shared" ca="1" si="2"/>
        <v>0</v>
      </c>
      <c r="V13" s="194">
        <f t="shared" ca="1" si="2"/>
        <v>0</v>
      </c>
      <c r="W13" s="194">
        <f t="shared" ca="1" si="2"/>
        <v>0</v>
      </c>
      <c r="X13" s="194">
        <f t="shared" ca="1" si="2"/>
        <v>0</v>
      </c>
      <c r="Y13" s="194">
        <f t="shared" ca="1" si="3"/>
        <v>0</v>
      </c>
      <c r="Z13" s="194">
        <f t="shared" ca="1" si="3"/>
        <v>0</v>
      </c>
      <c r="AA13" s="194">
        <f t="shared" ca="1" si="3"/>
        <v>0</v>
      </c>
      <c r="AB13" s="194">
        <f t="shared" ca="1" si="3"/>
        <v>0</v>
      </c>
      <c r="AC13" s="194">
        <f t="shared" ca="1" si="3"/>
        <v>0</v>
      </c>
      <c r="AD13" s="194">
        <f t="shared" ca="1" si="3"/>
        <v>0</v>
      </c>
      <c r="AE13" s="194">
        <f t="shared" ca="1" si="3"/>
        <v>0</v>
      </c>
      <c r="AF13" s="194">
        <f t="shared" ca="1" si="3"/>
        <v>0</v>
      </c>
      <c r="AG13" s="194">
        <f t="shared" ca="1" si="3"/>
        <v>0</v>
      </c>
      <c r="AH13" s="194">
        <f t="shared" ca="1" si="3"/>
        <v>0</v>
      </c>
      <c r="AI13" s="194">
        <f t="shared" ca="1" si="4"/>
        <v>0</v>
      </c>
      <c r="AJ13" s="194">
        <f t="shared" ca="1" si="4"/>
        <v>0</v>
      </c>
      <c r="AK13" s="194">
        <f t="shared" ca="1" si="4"/>
        <v>0</v>
      </c>
      <c r="AL13" s="194">
        <f t="shared" ca="1" si="4"/>
        <v>0</v>
      </c>
      <c r="AM13" s="194">
        <f t="shared" ca="1" si="4"/>
        <v>0</v>
      </c>
      <c r="AN13" s="194">
        <f t="shared" ca="1" si="4"/>
        <v>0</v>
      </c>
    </row>
    <row r="14" spans="1:40" x14ac:dyDescent="0.3">
      <c r="A14" t="s">
        <v>1415</v>
      </c>
      <c r="B14" t="s">
        <v>110</v>
      </c>
      <c r="C14" s="51">
        <f t="shared" ca="1" si="5"/>
        <v>6.0133333333333328</v>
      </c>
      <c r="D14" s="192">
        <f t="shared" ca="1" si="6"/>
        <v>49122.494635952607</v>
      </c>
      <c r="E14" s="194">
        <f t="shared" ca="1" si="1"/>
        <v>0</v>
      </c>
      <c r="F14" s="194">
        <f t="shared" ca="1" si="1"/>
        <v>0</v>
      </c>
      <c r="G14" s="194">
        <f t="shared" ca="1" si="1"/>
        <v>14934.10018696513</v>
      </c>
      <c r="H14" s="194">
        <f t="shared" ca="1" si="1"/>
        <v>0</v>
      </c>
      <c r="I14" s="194">
        <f t="shared" ca="1" si="1"/>
        <v>0</v>
      </c>
      <c r="J14" s="194">
        <f t="shared" ca="1" si="1"/>
        <v>0</v>
      </c>
      <c r="K14" s="194">
        <f t="shared" ca="1" si="1"/>
        <v>0</v>
      </c>
      <c r="L14" s="194">
        <f t="shared" ca="1" si="1"/>
        <v>0</v>
      </c>
      <c r="M14" s="194">
        <f t="shared" ca="1" si="1"/>
        <v>0</v>
      </c>
      <c r="N14" s="194">
        <f t="shared" ca="1" si="1"/>
        <v>0</v>
      </c>
      <c r="O14" s="194">
        <f t="shared" ca="1" si="2"/>
        <v>0</v>
      </c>
      <c r="P14" s="194">
        <f t="shared" ca="1" si="2"/>
        <v>0</v>
      </c>
      <c r="Q14" s="194">
        <f t="shared" ca="1" si="2"/>
        <v>34188.394448987478</v>
      </c>
      <c r="R14" s="194">
        <f t="shared" ca="1" si="2"/>
        <v>0</v>
      </c>
      <c r="S14" s="194">
        <f t="shared" ca="1" si="2"/>
        <v>0</v>
      </c>
      <c r="T14" s="194">
        <f t="shared" ca="1" si="2"/>
        <v>0</v>
      </c>
      <c r="U14" s="194">
        <f t="shared" ca="1" si="2"/>
        <v>0</v>
      </c>
      <c r="V14" s="194">
        <f t="shared" ca="1" si="2"/>
        <v>0</v>
      </c>
      <c r="W14" s="194">
        <f t="shared" ca="1" si="2"/>
        <v>0</v>
      </c>
      <c r="X14" s="194">
        <f t="shared" ca="1" si="2"/>
        <v>0</v>
      </c>
      <c r="Y14" s="194">
        <f t="shared" ca="1" si="3"/>
        <v>0</v>
      </c>
      <c r="Z14" s="194">
        <f t="shared" ca="1" si="3"/>
        <v>0</v>
      </c>
      <c r="AA14" s="194">
        <f t="shared" ca="1" si="3"/>
        <v>0</v>
      </c>
      <c r="AB14" s="194">
        <f t="shared" ca="1" si="3"/>
        <v>0</v>
      </c>
      <c r="AC14" s="194">
        <f t="shared" ca="1" si="3"/>
        <v>0</v>
      </c>
      <c r="AD14" s="194">
        <f t="shared" ca="1" si="3"/>
        <v>0</v>
      </c>
      <c r="AE14" s="194">
        <f t="shared" ca="1" si="3"/>
        <v>0</v>
      </c>
      <c r="AF14" s="194">
        <f t="shared" ca="1" si="3"/>
        <v>0</v>
      </c>
      <c r="AG14" s="194">
        <f t="shared" ca="1" si="3"/>
        <v>0</v>
      </c>
      <c r="AH14" s="194">
        <f t="shared" ca="1" si="3"/>
        <v>0</v>
      </c>
      <c r="AI14" s="194">
        <f t="shared" ca="1" si="4"/>
        <v>0</v>
      </c>
      <c r="AJ14" s="194">
        <f t="shared" ca="1" si="4"/>
        <v>0</v>
      </c>
      <c r="AK14" s="194">
        <f t="shared" ca="1" si="4"/>
        <v>0</v>
      </c>
      <c r="AL14" s="194">
        <f t="shared" ca="1" si="4"/>
        <v>0</v>
      </c>
      <c r="AM14" s="194">
        <f t="shared" ca="1" si="4"/>
        <v>0</v>
      </c>
      <c r="AN14" s="194">
        <f t="shared" ca="1" si="4"/>
        <v>0</v>
      </c>
    </row>
    <row r="15" spans="1:40" x14ac:dyDescent="0.3">
      <c r="A15" t="s">
        <v>1511</v>
      </c>
      <c r="B15" t="s">
        <v>1036</v>
      </c>
      <c r="C15" s="51">
        <f t="shared" ca="1" si="5"/>
        <v>1</v>
      </c>
      <c r="D15" s="192">
        <f t="shared" ca="1" si="6"/>
        <v>11966.604410987529</v>
      </c>
      <c r="E15" s="194">
        <f t="shared" ca="1" si="1"/>
        <v>0</v>
      </c>
      <c r="F15" s="194">
        <f t="shared" ca="1" si="1"/>
        <v>0</v>
      </c>
      <c r="G15" s="194">
        <f t="shared" ca="1" si="1"/>
        <v>0</v>
      </c>
      <c r="H15" s="194">
        <f t="shared" ca="1" si="1"/>
        <v>0</v>
      </c>
      <c r="I15" s="194">
        <f t="shared" ca="1" si="1"/>
        <v>11966.604410987529</v>
      </c>
      <c r="J15" s="194">
        <f t="shared" ca="1" si="1"/>
        <v>0</v>
      </c>
      <c r="K15" s="194">
        <f t="shared" ca="1" si="1"/>
        <v>0</v>
      </c>
      <c r="L15" s="194">
        <f t="shared" ca="1" si="1"/>
        <v>0</v>
      </c>
      <c r="M15" s="194">
        <f t="shared" ca="1" si="1"/>
        <v>0</v>
      </c>
      <c r="N15" s="194">
        <f t="shared" ca="1" si="1"/>
        <v>0</v>
      </c>
      <c r="O15" s="194">
        <f t="shared" ca="1" si="2"/>
        <v>0</v>
      </c>
      <c r="P15" s="194">
        <f t="shared" ca="1" si="2"/>
        <v>0</v>
      </c>
      <c r="Q15" s="194">
        <f t="shared" ca="1" si="2"/>
        <v>0</v>
      </c>
      <c r="R15" s="194">
        <f t="shared" ca="1" si="2"/>
        <v>0</v>
      </c>
      <c r="S15" s="194">
        <f t="shared" ca="1" si="2"/>
        <v>0</v>
      </c>
      <c r="T15" s="194">
        <f t="shared" ca="1" si="2"/>
        <v>0</v>
      </c>
      <c r="U15" s="194">
        <f t="shared" ca="1" si="2"/>
        <v>0</v>
      </c>
      <c r="V15" s="194">
        <f t="shared" ca="1" si="2"/>
        <v>0</v>
      </c>
      <c r="W15" s="194">
        <f t="shared" ca="1" si="2"/>
        <v>0</v>
      </c>
      <c r="X15" s="194">
        <f t="shared" ca="1" si="2"/>
        <v>0</v>
      </c>
      <c r="Y15" s="194">
        <f t="shared" ca="1" si="3"/>
        <v>0</v>
      </c>
      <c r="Z15" s="194">
        <f t="shared" ca="1" si="3"/>
        <v>0</v>
      </c>
      <c r="AA15" s="194">
        <f t="shared" ca="1" si="3"/>
        <v>0</v>
      </c>
      <c r="AB15" s="194">
        <f t="shared" ca="1" si="3"/>
        <v>0</v>
      </c>
      <c r="AC15" s="194">
        <f t="shared" ca="1" si="3"/>
        <v>0</v>
      </c>
      <c r="AD15" s="194">
        <f t="shared" ca="1" si="3"/>
        <v>0</v>
      </c>
      <c r="AE15" s="194">
        <f t="shared" ca="1" si="3"/>
        <v>0</v>
      </c>
      <c r="AF15" s="194">
        <f t="shared" ca="1" si="3"/>
        <v>0</v>
      </c>
      <c r="AG15" s="194">
        <f t="shared" ca="1" si="3"/>
        <v>0</v>
      </c>
      <c r="AH15" s="194">
        <f t="shared" ca="1" si="3"/>
        <v>0</v>
      </c>
      <c r="AI15" s="194">
        <f t="shared" ca="1" si="4"/>
        <v>0</v>
      </c>
      <c r="AJ15" s="194">
        <f t="shared" ca="1" si="4"/>
        <v>0</v>
      </c>
      <c r="AK15" s="194">
        <f t="shared" ca="1" si="4"/>
        <v>0</v>
      </c>
      <c r="AL15" s="194">
        <f t="shared" ca="1" si="4"/>
        <v>0</v>
      </c>
      <c r="AM15" s="194">
        <f t="shared" ca="1" si="4"/>
        <v>0</v>
      </c>
      <c r="AN15" s="194">
        <f t="shared" ca="1" si="4"/>
        <v>0</v>
      </c>
    </row>
    <row r="16" spans="1:40" x14ac:dyDescent="0.3">
      <c r="A16" t="s">
        <v>1416</v>
      </c>
      <c r="B16" t="s">
        <v>1034</v>
      </c>
      <c r="C16" s="51">
        <f t="shared" ca="1" si="5"/>
        <v>0</v>
      </c>
      <c r="D16" s="192">
        <f t="shared" ca="1" si="6"/>
        <v>0</v>
      </c>
      <c r="E16" s="194">
        <f t="shared" ca="1" si="1"/>
        <v>0</v>
      </c>
      <c r="F16" s="194">
        <f t="shared" ca="1" si="1"/>
        <v>0</v>
      </c>
      <c r="G16" s="194">
        <f t="shared" ca="1" si="1"/>
        <v>0</v>
      </c>
      <c r="H16" s="194">
        <f t="shared" ca="1" si="1"/>
        <v>0</v>
      </c>
      <c r="I16" s="194">
        <f t="shared" ca="1" si="1"/>
        <v>0</v>
      </c>
      <c r="J16" s="194">
        <f t="shared" ca="1" si="1"/>
        <v>0</v>
      </c>
      <c r="K16" s="194">
        <f t="shared" ca="1" si="1"/>
        <v>0</v>
      </c>
      <c r="L16" s="194">
        <f t="shared" ca="1" si="1"/>
        <v>0</v>
      </c>
      <c r="M16" s="194">
        <f t="shared" ca="1" si="1"/>
        <v>0</v>
      </c>
      <c r="N16" s="194">
        <f t="shared" ca="1" si="1"/>
        <v>0</v>
      </c>
      <c r="O16" s="194">
        <f t="shared" ca="1" si="2"/>
        <v>0</v>
      </c>
      <c r="P16" s="194">
        <f t="shared" ca="1" si="2"/>
        <v>0</v>
      </c>
      <c r="Q16" s="194">
        <f t="shared" ca="1" si="2"/>
        <v>0</v>
      </c>
      <c r="R16" s="194">
        <f t="shared" ca="1" si="2"/>
        <v>0</v>
      </c>
      <c r="S16" s="194">
        <f t="shared" ca="1" si="2"/>
        <v>0</v>
      </c>
      <c r="T16" s="194">
        <f t="shared" ca="1" si="2"/>
        <v>0</v>
      </c>
      <c r="U16" s="194">
        <f t="shared" ca="1" si="2"/>
        <v>0</v>
      </c>
      <c r="V16" s="194">
        <f t="shared" ca="1" si="2"/>
        <v>0</v>
      </c>
      <c r="W16" s="194">
        <f t="shared" ca="1" si="2"/>
        <v>0</v>
      </c>
      <c r="X16" s="194">
        <f t="shared" ca="1" si="2"/>
        <v>0</v>
      </c>
      <c r="Y16" s="194">
        <f t="shared" ca="1" si="3"/>
        <v>0</v>
      </c>
      <c r="Z16" s="194">
        <f t="shared" ca="1" si="3"/>
        <v>0</v>
      </c>
      <c r="AA16" s="194">
        <f t="shared" ca="1" si="3"/>
        <v>0</v>
      </c>
      <c r="AB16" s="194">
        <f t="shared" ca="1" si="3"/>
        <v>0</v>
      </c>
      <c r="AC16" s="194">
        <f t="shared" ca="1" si="3"/>
        <v>0</v>
      </c>
      <c r="AD16" s="194">
        <f t="shared" ca="1" si="3"/>
        <v>0</v>
      </c>
      <c r="AE16" s="194">
        <f t="shared" ca="1" si="3"/>
        <v>0</v>
      </c>
      <c r="AF16" s="194">
        <f t="shared" ca="1" si="3"/>
        <v>0</v>
      </c>
      <c r="AG16" s="194">
        <f t="shared" ca="1" si="3"/>
        <v>0</v>
      </c>
      <c r="AH16" s="194">
        <f t="shared" ca="1" si="3"/>
        <v>0</v>
      </c>
      <c r="AI16" s="194">
        <f t="shared" ca="1" si="4"/>
        <v>0</v>
      </c>
      <c r="AJ16" s="194">
        <f t="shared" ca="1" si="4"/>
        <v>0</v>
      </c>
      <c r="AK16" s="194">
        <f t="shared" ca="1" si="4"/>
        <v>0</v>
      </c>
      <c r="AL16" s="194">
        <f t="shared" ca="1" si="4"/>
        <v>0</v>
      </c>
      <c r="AM16" s="194">
        <f t="shared" ca="1" si="4"/>
        <v>0</v>
      </c>
      <c r="AN16" s="194">
        <f t="shared" ca="1" si="4"/>
        <v>0</v>
      </c>
    </row>
    <row r="17" spans="1:40" x14ac:dyDescent="0.3">
      <c r="A17" t="s">
        <v>1417</v>
      </c>
      <c r="B17" t="s">
        <v>80</v>
      </c>
      <c r="C17" s="51">
        <f t="shared" ca="1" si="5"/>
        <v>4.5333333333333332</v>
      </c>
      <c r="D17" s="192">
        <f t="shared" ca="1" si="6"/>
        <v>27532.259961452884</v>
      </c>
      <c r="E17" s="194">
        <f t="shared" ref="E17:N26" ca="1" si="7">SUMIFS(INDIRECT($B$1 &amp; "_Direct"), Resource_Name, $B17, WBSL3, E$1, Inst, $B$2)</f>
        <v>0</v>
      </c>
      <c r="F17" s="194">
        <f t="shared" ca="1" si="7"/>
        <v>0</v>
      </c>
      <c r="G17" s="194">
        <f t="shared" ca="1" si="7"/>
        <v>0</v>
      </c>
      <c r="H17" s="194">
        <f t="shared" ca="1" si="7"/>
        <v>1388.4658214763119</v>
      </c>
      <c r="I17" s="194">
        <f t="shared" ca="1" si="7"/>
        <v>0</v>
      </c>
      <c r="J17" s="194">
        <f t="shared" ca="1" si="7"/>
        <v>4885.3427051944309</v>
      </c>
      <c r="K17" s="194">
        <f t="shared" ca="1" si="7"/>
        <v>0</v>
      </c>
      <c r="L17" s="194">
        <f t="shared" ca="1" si="7"/>
        <v>0</v>
      </c>
      <c r="M17" s="194">
        <f t="shared" ca="1" si="7"/>
        <v>0</v>
      </c>
      <c r="N17" s="194">
        <f t="shared" ca="1" si="7"/>
        <v>0</v>
      </c>
      <c r="O17" s="194">
        <f t="shared" ref="O17:X26" ca="1" si="8">SUMIFS(INDIRECT($B$1 &amp; "_Direct"), Resource_Name, $B17, WBSL3, O$1, Inst, $B$2)</f>
        <v>0</v>
      </c>
      <c r="P17" s="194">
        <f t="shared" ca="1" si="8"/>
        <v>0</v>
      </c>
      <c r="Q17" s="194">
        <f t="shared" ca="1" si="8"/>
        <v>0</v>
      </c>
      <c r="R17" s="194">
        <f t="shared" ca="1" si="8"/>
        <v>0</v>
      </c>
      <c r="S17" s="194">
        <f t="shared" ca="1" si="8"/>
        <v>21258.451434782142</v>
      </c>
      <c r="T17" s="194">
        <f t="shared" ca="1" si="8"/>
        <v>0</v>
      </c>
      <c r="U17" s="194">
        <f t="shared" ca="1" si="8"/>
        <v>0</v>
      </c>
      <c r="V17" s="194">
        <f t="shared" ca="1" si="8"/>
        <v>0</v>
      </c>
      <c r="W17" s="194">
        <f t="shared" ca="1" si="8"/>
        <v>0</v>
      </c>
      <c r="X17" s="194">
        <f t="shared" ca="1" si="8"/>
        <v>0</v>
      </c>
      <c r="Y17" s="194">
        <f t="shared" ref="Y17:AH26" ca="1" si="9">SUMIFS(INDIRECT($B$1 &amp; "_Direct"), Resource_Name, $B17, WBSL3, Y$1, Inst, $B$2)</f>
        <v>0</v>
      </c>
      <c r="Z17" s="194">
        <f t="shared" ca="1" si="9"/>
        <v>0</v>
      </c>
      <c r="AA17" s="194">
        <f t="shared" ca="1" si="9"/>
        <v>0</v>
      </c>
      <c r="AB17" s="194">
        <f t="shared" ca="1" si="9"/>
        <v>0</v>
      </c>
      <c r="AC17" s="194">
        <f t="shared" ca="1" si="9"/>
        <v>0</v>
      </c>
      <c r="AD17" s="194">
        <f t="shared" ca="1" si="9"/>
        <v>0</v>
      </c>
      <c r="AE17" s="194">
        <f t="shared" ca="1" si="9"/>
        <v>0</v>
      </c>
      <c r="AF17" s="194">
        <f t="shared" ca="1" si="9"/>
        <v>0</v>
      </c>
      <c r="AG17" s="194">
        <f t="shared" ca="1" si="9"/>
        <v>0</v>
      </c>
      <c r="AH17" s="194">
        <f t="shared" ca="1" si="9"/>
        <v>0</v>
      </c>
      <c r="AI17" s="194">
        <f t="shared" ref="AI17:AN26" ca="1" si="10">SUMIFS(INDIRECT($B$1 &amp; "_Direct"), Resource_Name, $B17, WBSL3, AI$1, Inst, $B$2)</f>
        <v>0</v>
      </c>
      <c r="AJ17" s="194">
        <f t="shared" ca="1" si="10"/>
        <v>0</v>
      </c>
      <c r="AK17" s="194">
        <f t="shared" ca="1" si="10"/>
        <v>0</v>
      </c>
      <c r="AL17" s="194">
        <f t="shared" ca="1" si="10"/>
        <v>0</v>
      </c>
      <c r="AM17" s="194">
        <f t="shared" ca="1" si="10"/>
        <v>0</v>
      </c>
      <c r="AN17" s="194">
        <f t="shared" ca="1" si="10"/>
        <v>0</v>
      </c>
    </row>
    <row r="18" spans="1:40" x14ac:dyDescent="0.3">
      <c r="A18" t="s">
        <v>1418</v>
      </c>
      <c r="B18" t="s">
        <v>18</v>
      </c>
      <c r="C18" s="51">
        <f t="shared" ca="1" si="5"/>
        <v>7</v>
      </c>
      <c r="D18" s="192">
        <f t="shared" ca="1" si="6"/>
        <v>69384.093788997299</v>
      </c>
      <c r="E18" s="194">
        <f t="shared" ca="1" si="7"/>
        <v>0</v>
      </c>
      <c r="F18" s="194">
        <f t="shared" ca="1" si="7"/>
        <v>0</v>
      </c>
      <c r="G18" s="194">
        <f t="shared" ca="1" si="7"/>
        <v>0</v>
      </c>
      <c r="H18" s="194">
        <f t="shared" ca="1" si="7"/>
        <v>0</v>
      </c>
      <c r="I18" s="194">
        <f t="shared" ca="1" si="7"/>
        <v>0</v>
      </c>
      <c r="J18" s="194">
        <f t="shared" ca="1" si="7"/>
        <v>69384.093788997299</v>
      </c>
      <c r="K18" s="194">
        <f t="shared" ca="1" si="7"/>
        <v>0</v>
      </c>
      <c r="L18" s="194">
        <f t="shared" ca="1" si="7"/>
        <v>0</v>
      </c>
      <c r="M18" s="194">
        <f t="shared" ca="1" si="7"/>
        <v>0</v>
      </c>
      <c r="N18" s="194">
        <f t="shared" ca="1" si="7"/>
        <v>0</v>
      </c>
      <c r="O18" s="194">
        <f t="shared" ca="1" si="8"/>
        <v>0</v>
      </c>
      <c r="P18" s="194">
        <f t="shared" ca="1" si="8"/>
        <v>0</v>
      </c>
      <c r="Q18" s="194">
        <f t="shared" ca="1" si="8"/>
        <v>0</v>
      </c>
      <c r="R18" s="194">
        <f t="shared" ca="1" si="8"/>
        <v>0</v>
      </c>
      <c r="S18" s="194">
        <f t="shared" ca="1" si="8"/>
        <v>0</v>
      </c>
      <c r="T18" s="194">
        <f t="shared" ca="1" si="8"/>
        <v>0</v>
      </c>
      <c r="U18" s="194">
        <f t="shared" ca="1" si="8"/>
        <v>0</v>
      </c>
      <c r="V18" s="194">
        <f t="shared" ca="1" si="8"/>
        <v>0</v>
      </c>
      <c r="W18" s="194">
        <f t="shared" ca="1" si="8"/>
        <v>0</v>
      </c>
      <c r="X18" s="194">
        <f t="shared" ca="1" si="8"/>
        <v>0</v>
      </c>
      <c r="Y18" s="194">
        <f t="shared" ca="1" si="9"/>
        <v>0</v>
      </c>
      <c r="Z18" s="194">
        <f t="shared" ca="1" si="9"/>
        <v>0</v>
      </c>
      <c r="AA18" s="194">
        <f t="shared" ca="1" si="9"/>
        <v>0</v>
      </c>
      <c r="AB18" s="194">
        <f t="shared" ca="1" si="9"/>
        <v>0</v>
      </c>
      <c r="AC18" s="194">
        <f t="shared" ca="1" si="9"/>
        <v>0</v>
      </c>
      <c r="AD18" s="194">
        <f t="shared" ca="1" si="9"/>
        <v>0</v>
      </c>
      <c r="AE18" s="194">
        <f t="shared" ca="1" si="9"/>
        <v>0</v>
      </c>
      <c r="AF18" s="194">
        <f t="shared" ca="1" si="9"/>
        <v>0</v>
      </c>
      <c r="AG18" s="194">
        <f t="shared" ca="1" si="9"/>
        <v>0</v>
      </c>
      <c r="AH18" s="194">
        <f t="shared" ca="1" si="9"/>
        <v>0</v>
      </c>
      <c r="AI18" s="194">
        <f t="shared" ca="1" si="10"/>
        <v>0</v>
      </c>
      <c r="AJ18" s="194">
        <f t="shared" ca="1" si="10"/>
        <v>0</v>
      </c>
      <c r="AK18" s="194">
        <f t="shared" ca="1" si="10"/>
        <v>0</v>
      </c>
      <c r="AL18" s="194">
        <f t="shared" ca="1" si="10"/>
        <v>0</v>
      </c>
      <c r="AM18" s="194">
        <f t="shared" ca="1" si="10"/>
        <v>0</v>
      </c>
      <c r="AN18" s="194">
        <f t="shared" ca="1" si="10"/>
        <v>0</v>
      </c>
    </row>
    <row r="19" spans="1:40" x14ac:dyDescent="0.3">
      <c r="A19" t="s">
        <v>1419</v>
      </c>
      <c r="B19" t="s">
        <v>1291</v>
      </c>
      <c r="C19" s="51">
        <f t="shared" ca="1" si="5"/>
        <v>0</v>
      </c>
      <c r="D19" s="192">
        <f t="shared" ca="1" si="6"/>
        <v>0</v>
      </c>
      <c r="E19" s="194">
        <f t="shared" ca="1" si="7"/>
        <v>0</v>
      </c>
      <c r="F19" s="194">
        <f t="shared" ca="1" si="7"/>
        <v>0</v>
      </c>
      <c r="G19" s="194">
        <f t="shared" ca="1" si="7"/>
        <v>0</v>
      </c>
      <c r="H19" s="194">
        <f t="shared" ca="1" si="7"/>
        <v>0</v>
      </c>
      <c r="I19" s="194">
        <f t="shared" ca="1" si="7"/>
        <v>0</v>
      </c>
      <c r="J19" s="194">
        <f t="shared" ca="1" si="7"/>
        <v>0</v>
      </c>
      <c r="K19" s="194">
        <f t="shared" ca="1" si="7"/>
        <v>0</v>
      </c>
      <c r="L19" s="194">
        <f t="shared" ca="1" si="7"/>
        <v>0</v>
      </c>
      <c r="M19" s="194">
        <f t="shared" ca="1" si="7"/>
        <v>0</v>
      </c>
      <c r="N19" s="194">
        <f t="shared" ca="1" si="7"/>
        <v>0</v>
      </c>
      <c r="O19" s="194">
        <f t="shared" ca="1" si="8"/>
        <v>0</v>
      </c>
      <c r="P19" s="194">
        <f t="shared" ca="1" si="8"/>
        <v>0</v>
      </c>
      <c r="Q19" s="194">
        <f t="shared" ca="1" si="8"/>
        <v>0</v>
      </c>
      <c r="R19" s="194">
        <f t="shared" ca="1" si="8"/>
        <v>0</v>
      </c>
      <c r="S19" s="194">
        <f t="shared" ca="1" si="8"/>
        <v>0</v>
      </c>
      <c r="T19" s="194">
        <f t="shared" ca="1" si="8"/>
        <v>0</v>
      </c>
      <c r="U19" s="194">
        <f t="shared" ca="1" si="8"/>
        <v>0</v>
      </c>
      <c r="V19" s="194">
        <f t="shared" ca="1" si="8"/>
        <v>0</v>
      </c>
      <c r="W19" s="194">
        <f t="shared" ca="1" si="8"/>
        <v>0</v>
      </c>
      <c r="X19" s="194">
        <f t="shared" ca="1" si="8"/>
        <v>0</v>
      </c>
      <c r="Y19" s="194">
        <f t="shared" ca="1" si="9"/>
        <v>0</v>
      </c>
      <c r="Z19" s="194">
        <f t="shared" ca="1" si="9"/>
        <v>0</v>
      </c>
      <c r="AA19" s="194">
        <f t="shared" ca="1" si="9"/>
        <v>0</v>
      </c>
      <c r="AB19" s="194">
        <f t="shared" ca="1" si="9"/>
        <v>0</v>
      </c>
      <c r="AC19" s="194">
        <f t="shared" ca="1" si="9"/>
        <v>0</v>
      </c>
      <c r="AD19" s="194">
        <f t="shared" ca="1" si="9"/>
        <v>0</v>
      </c>
      <c r="AE19" s="194">
        <f t="shared" ca="1" si="9"/>
        <v>0</v>
      </c>
      <c r="AF19" s="194">
        <f t="shared" ca="1" si="9"/>
        <v>0</v>
      </c>
      <c r="AG19" s="194">
        <f t="shared" ca="1" si="9"/>
        <v>0</v>
      </c>
      <c r="AH19" s="194">
        <f t="shared" ca="1" si="9"/>
        <v>0</v>
      </c>
      <c r="AI19" s="194">
        <f t="shared" ca="1" si="10"/>
        <v>0</v>
      </c>
      <c r="AJ19" s="194">
        <f t="shared" ca="1" si="10"/>
        <v>0</v>
      </c>
      <c r="AK19" s="194">
        <f t="shared" ca="1" si="10"/>
        <v>0</v>
      </c>
      <c r="AL19" s="194">
        <f t="shared" ca="1" si="10"/>
        <v>0</v>
      </c>
      <c r="AM19" s="194">
        <f t="shared" ca="1" si="10"/>
        <v>0</v>
      </c>
      <c r="AN19" s="194">
        <f t="shared" ca="1" si="10"/>
        <v>0</v>
      </c>
    </row>
    <row r="20" spans="1:40" x14ac:dyDescent="0.3">
      <c r="A20" t="s">
        <v>1419</v>
      </c>
      <c r="B20" t="s">
        <v>1345</v>
      </c>
      <c r="C20" s="51">
        <f t="shared" ca="1" si="5"/>
        <v>3.833333333333333</v>
      </c>
      <c r="D20" s="192">
        <f t="shared" ca="1" si="6"/>
        <v>39492.353267906699</v>
      </c>
      <c r="E20" s="194">
        <f t="shared" ca="1" si="7"/>
        <v>0</v>
      </c>
      <c r="F20" s="194">
        <f t="shared" ca="1" si="7"/>
        <v>0</v>
      </c>
      <c r="G20" s="194">
        <f t="shared" ca="1" si="7"/>
        <v>0</v>
      </c>
      <c r="H20" s="194">
        <f t="shared" ca="1" si="7"/>
        <v>0</v>
      </c>
      <c r="I20" s="194">
        <f t="shared" ca="1" si="7"/>
        <v>0</v>
      </c>
      <c r="J20" s="194">
        <f t="shared" ca="1" si="7"/>
        <v>0</v>
      </c>
      <c r="K20" s="194">
        <f t="shared" ca="1" si="7"/>
        <v>0</v>
      </c>
      <c r="L20" s="194">
        <f t="shared" ca="1" si="7"/>
        <v>0</v>
      </c>
      <c r="M20" s="194">
        <f t="shared" ca="1" si="7"/>
        <v>0</v>
      </c>
      <c r="N20" s="194">
        <f t="shared" ca="1" si="7"/>
        <v>0</v>
      </c>
      <c r="O20" s="194">
        <f t="shared" ca="1" si="8"/>
        <v>0</v>
      </c>
      <c r="P20" s="194">
        <f t="shared" ca="1" si="8"/>
        <v>0</v>
      </c>
      <c r="Q20" s="194">
        <f t="shared" ca="1" si="8"/>
        <v>0</v>
      </c>
      <c r="R20" s="194">
        <f t="shared" ca="1" si="8"/>
        <v>0</v>
      </c>
      <c r="S20" s="194">
        <f t="shared" ca="1" si="8"/>
        <v>0</v>
      </c>
      <c r="T20" s="194">
        <f t="shared" ca="1" si="8"/>
        <v>0</v>
      </c>
      <c r="U20" s="194">
        <f t="shared" ca="1" si="8"/>
        <v>0</v>
      </c>
      <c r="V20" s="194">
        <f t="shared" ca="1" si="8"/>
        <v>0</v>
      </c>
      <c r="W20" s="194">
        <f t="shared" ca="1" si="8"/>
        <v>0</v>
      </c>
      <c r="X20" s="194">
        <f t="shared" ca="1" si="8"/>
        <v>0</v>
      </c>
      <c r="Y20" s="194">
        <f t="shared" ca="1" si="9"/>
        <v>0</v>
      </c>
      <c r="Z20" s="194">
        <f t="shared" ca="1" si="9"/>
        <v>0</v>
      </c>
      <c r="AA20" s="194">
        <f t="shared" ca="1" si="9"/>
        <v>0</v>
      </c>
      <c r="AB20" s="194">
        <f t="shared" ca="1" si="9"/>
        <v>0</v>
      </c>
      <c r="AC20" s="194">
        <f t="shared" ca="1" si="9"/>
        <v>0</v>
      </c>
      <c r="AD20" s="194">
        <f t="shared" ca="1" si="9"/>
        <v>0</v>
      </c>
      <c r="AE20" s="194">
        <f t="shared" ca="1" si="9"/>
        <v>0</v>
      </c>
      <c r="AF20" s="194">
        <f t="shared" ca="1" si="9"/>
        <v>0</v>
      </c>
      <c r="AG20" s="194">
        <f t="shared" ca="1" si="9"/>
        <v>0</v>
      </c>
      <c r="AH20" s="194">
        <f t="shared" ca="1" si="9"/>
        <v>0</v>
      </c>
      <c r="AI20" s="194">
        <f t="shared" ca="1" si="10"/>
        <v>0</v>
      </c>
      <c r="AJ20" s="194">
        <f t="shared" ca="1" si="10"/>
        <v>39492.353267906699</v>
      </c>
      <c r="AK20" s="194">
        <f t="shared" ca="1" si="10"/>
        <v>0</v>
      </c>
      <c r="AL20" s="194">
        <f t="shared" ca="1" si="10"/>
        <v>0</v>
      </c>
      <c r="AM20" s="194">
        <f t="shared" ca="1" si="10"/>
        <v>0</v>
      </c>
      <c r="AN20" s="194">
        <f t="shared" ca="1" si="10"/>
        <v>0</v>
      </c>
    </row>
    <row r="21" spans="1:40" x14ac:dyDescent="0.3">
      <c r="A21" t="s">
        <v>1420</v>
      </c>
      <c r="B21" t="s">
        <v>1175</v>
      </c>
      <c r="C21" s="51">
        <f t="shared" ca="1" si="5"/>
        <v>1</v>
      </c>
      <c r="D21" s="192">
        <f t="shared" ca="1" si="6"/>
        <v>10444.44318387679</v>
      </c>
      <c r="E21" s="194">
        <f t="shared" ca="1" si="7"/>
        <v>0</v>
      </c>
      <c r="F21" s="194">
        <f t="shared" ca="1" si="7"/>
        <v>0</v>
      </c>
      <c r="G21" s="194">
        <f t="shared" ca="1" si="7"/>
        <v>0</v>
      </c>
      <c r="H21" s="194">
        <f t="shared" ca="1" si="7"/>
        <v>0</v>
      </c>
      <c r="I21" s="194">
        <f t="shared" ca="1" si="7"/>
        <v>0</v>
      </c>
      <c r="J21" s="194">
        <f t="shared" ca="1" si="7"/>
        <v>0</v>
      </c>
      <c r="K21" s="194">
        <f t="shared" ca="1" si="7"/>
        <v>0</v>
      </c>
      <c r="L21" s="194">
        <f t="shared" ca="1" si="7"/>
        <v>0</v>
      </c>
      <c r="M21" s="194">
        <f t="shared" ca="1" si="7"/>
        <v>0</v>
      </c>
      <c r="N21" s="194">
        <f t="shared" ca="1" si="7"/>
        <v>0</v>
      </c>
      <c r="O21" s="194">
        <f t="shared" ca="1" si="8"/>
        <v>0</v>
      </c>
      <c r="P21" s="194">
        <f t="shared" ca="1" si="8"/>
        <v>0</v>
      </c>
      <c r="Q21" s="194">
        <f t="shared" ca="1" si="8"/>
        <v>0</v>
      </c>
      <c r="R21" s="194">
        <f t="shared" ca="1" si="8"/>
        <v>0</v>
      </c>
      <c r="S21" s="194">
        <f t="shared" ca="1" si="8"/>
        <v>0</v>
      </c>
      <c r="T21" s="194">
        <f t="shared" ca="1" si="8"/>
        <v>0</v>
      </c>
      <c r="U21" s="194">
        <f t="shared" ca="1" si="8"/>
        <v>0</v>
      </c>
      <c r="V21" s="194">
        <f t="shared" ca="1" si="8"/>
        <v>0</v>
      </c>
      <c r="W21" s="194">
        <f t="shared" ca="1" si="8"/>
        <v>0</v>
      </c>
      <c r="X21" s="194">
        <f t="shared" ca="1" si="8"/>
        <v>0</v>
      </c>
      <c r="Y21" s="194">
        <f t="shared" ca="1" si="9"/>
        <v>0</v>
      </c>
      <c r="Z21" s="194">
        <f t="shared" ca="1" si="9"/>
        <v>0</v>
      </c>
      <c r="AA21" s="194">
        <f t="shared" ca="1" si="9"/>
        <v>0</v>
      </c>
      <c r="AB21" s="194">
        <f t="shared" ca="1" si="9"/>
        <v>10444.44318387679</v>
      </c>
      <c r="AC21" s="194">
        <f t="shared" ca="1" si="9"/>
        <v>0</v>
      </c>
      <c r="AD21" s="194">
        <f t="shared" ca="1" si="9"/>
        <v>0</v>
      </c>
      <c r="AE21" s="194">
        <f t="shared" ca="1" si="9"/>
        <v>0</v>
      </c>
      <c r="AF21" s="194">
        <f t="shared" ca="1" si="9"/>
        <v>0</v>
      </c>
      <c r="AG21" s="194">
        <f t="shared" ca="1" si="9"/>
        <v>0</v>
      </c>
      <c r="AH21" s="194">
        <f t="shared" ca="1" si="9"/>
        <v>0</v>
      </c>
      <c r="AI21" s="194">
        <f t="shared" ca="1" si="10"/>
        <v>0</v>
      </c>
      <c r="AJ21" s="194">
        <f t="shared" ca="1" si="10"/>
        <v>0</v>
      </c>
      <c r="AK21" s="194">
        <f t="shared" ca="1" si="10"/>
        <v>0</v>
      </c>
      <c r="AL21" s="194">
        <f t="shared" ca="1" si="10"/>
        <v>0</v>
      </c>
      <c r="AM21" s="194">
        <f t="shared" ca="1" si="10"/>
        <v>0</v>
      </c>
      <c r="AN21" s="194">
        <f t="shared" ca="1" si="10"/>
        <v>0</v>
      </c>
    </row>
    <row r="22" spans="1:40" x14ac:dyDescent="0.3">
      <c r="A22" t="s">
        <v>1420</v>
      </c>
      <c r="B22" t="s">
        <v>1339</v>
      </c>
      <c r="C22" s="51">
        <f t="shared" ca="1" si="5"/>
        <v>0.32</v>
      </c>
      <c r="D22" s="192">
        <f t="shared" ca="1" si="6"/>
        <v>2822.204506917763</v>
      </c>
      <c r="E22" s="194">
        <f t="shared" ca="1" si="7"/>
        <v>0</v>
      </c>
      <c r="F22" s="194">
        <f t="shared" ca="1" si="7"/>
        <v>0</v>
      </c>
      <c r="G22" s="194">
        <f t="shared" ca="1" si="7"/>
        <v>0</v>
      </c>
      <c r="H22" s="194">
        <f t="shared" ca="1" si="7"/>
        <v>0</v>
      </c>
      <c r="I22" s="194">
        <f t="shared" ca="1" si="7"/>
        <v>0</v>
      </c>
      <c r="J22" s="194">
        <f t="shared" ca="1" si="7"/>
        <v>0</v>
      </c>
      <c r="K22" s="194">
        <f t="shared" ca="1" si="7"/>
        <v>0</v>
      </c>
      <c r="L22" s="194">
        <f t="shared" ca="1" si="7"/>
        <v>0</v>
      </c>
      <c r="M22" s="194">
        <f t="shared" ca="1" si="7"/>
        <v>0</v>
      </c>
      <c r="N22" s="194">
        <f t="shared" ca="1" si="7"/>
        <v>0</v>
      </c>
      <c r="O22" s="194">
        <f t="shared" ca="1" si="8"/>
        <v>0</v>
      </c>
      <c r="P22" s="194">
        <f t="shared" ca="1" si="8"/>
        <v>0</v>
      </c>
      <c r="Q22" s="194">
        <f t="shared" ca="1" si="8"/>
        <v>0</v>
      </c>
      <c r="R22" s="194">
        <f t="shared" ca="1" si="8"/>
        <v>0</v>
      </c>
      <c r="S22" s="194">
        <f t="shared" ca="1" si="8"/>
        <v>0</v>
      </c>
      <c r="T22" s="194">
        <f t="shared" ca="1" si="8"/>
        <v>0</v>
      </c>
      <c r="U22" s="194">
        <f t="shared" ca="1" si="8"/>
        <v>0</v>
      </c>
      <c r="V22" s="194">
        <f t="shared" ca="1" si="8"/>
        <v>0</v>
      </c>
      <c r="W22" s="194">
        <f t="shared" ca="1" si="8"/>
        <v>0</v>
      </c>
      <c r="X22" s="194">
        <f t="shared" ca="1" si="8"/>
        <v>0</v>
      </c>
      <c r="Y22" s="194">
        <f t="shared" ca="1" si="9"/>
        <v>0</v>
      </c>
      <c r="Z22" s="194">
        <f t="shared" ca="1" si="9"/>
        <v>0</v>
      </c>
      <c r="AA22" s="194">
        <f t="shared" ca="1" si="9"/>
        <v>0</v>
      </c>
      <c r="AB22" s="194">
        <f t="shared" ca="1" si="9"/>
        <v>0</v>
      </c>
      <c r="AC22" s="194">
        <f t="shared" ca="1" si="9"/>
        <v>0</v>
      </c>
      <c r="AD22" s="194">
        <f t="shared" ca="1" si="9"/>
        <v>0</v>
      </c>
      <c r="AE22" s="194">
        <f t="shared" ca="1" si="9"/>
        <v>0</v>
      </c>
      <c r="AF22" s="194">
        <f t="shared" ca="1" si="9"/>
        <v>0</v>
      </c>
      <c r="AG22" s="194">
        <f t="shared" ca="1" si="9"/>
        <v>0</v>
      </c>
      <c r="AH22" s="194">
        <f t="shared" ca="1" si="9"/>
        <v>0</v>
      </c>
      <c r="AI22" s="194">
        <f t="shared" ca="1" si="10"/>
        <v>0</v>
      </c>
      <c r="AJ22" s="194">
        <f t="shared" ca="1" si="10"/>
        <v>2822.204506917763</v>
      </c>
      <c r="AK22" s="194">
        <f t="shared" ca="1" si="10"/>
        <v>0</v>
      </c>
      <c r="AL22" s="194">
        <f t="shared" ca="1" si="10"/>
        <v>0</v>
      </c>
      <c r="AM22" s="194">
        <f t="shared" ca="1" si="10"/>
        <v>0</v>
      </c>
      <c r="AN22" s="194">
        <f t="shared" ca="1" si="10"/>
        <v>0</v>
      </c>
    </row>
    <row r="23" spans="1:40" x14ac:dyDescent="0.3">
      <c r="A23" t="s">
        <v>1420</v>
      </c>
      <c r="B23" t="s">
        <v>1373</v>
      </c>
      <c r="C23" s="51">
        <f t="shared" ca="1" si="5"/>
        <v>0.32</v>
      </c>
      <c r="D23" s="192">
        <f t="shared" ca="1" si="6"/>
        <v>3135.782785464181</v>
      </c>
      <c r="E23" s="194">
        <f t="shared" ca="1" si="7"/>
        <v>0</v>
      </c>
      <c r="F23" s="194">
        <f t="shared" ca="1" si="7"/>
        <v>0</v>
      </c>
      <c r="G23" s="194">
        <f t="shared" ca="1" si="7"/>
        <v>0</v>
      </c>
      <c r="H23" s="194">
        <f t="shared" ca="1" si="7"/>
        <v>0</v>
      </c>
      <c r="I23" s="194">
        <f t="shared" ca="1" si="7"/>
        <v>0</v>
      </c>
      <c r="J23" s="194">
        <f t="shared" ca="1" si="7"/>
        <v>0</v>
      </c>
      <c r="K23" s="194">
        <f t="shared" ca="1" si="7"/>
        <v>0</v>
      </c>
      <c r="L23" s="194">
        <f t="shared" ca="1" si="7"/>
        <v>0</v>
      </c>
      <c r="M23" s="194">
        <f t="shared" ca="1" si="7"/>
        <v>0</v>
      </c>
      <c r="N23" s="194">
        <f t="shared" ca="1" si="7"/>
        <v>0</v>
      </c>
      <c r="O23" s="194">
        <f t="shared" ca="1" si="8"/>
        <v>0</v>
      </c>
      <c r="P23" s="194">
        <f t="shared" ca="1" si="8"/>
        <v>0</v>
      </c>
      <c r="Q23" s="194">
        <f t="shared" ca="1" si="8"/>
        <v>0</v>
      </c>
      <c r="R23" s="194">
        <f t="shared" ca="1" si="8"/>
        <v>0</v>
      </c>
      <c r="S23" s="194">
        <f t="shared" ca="1" si="8"/>
        <v>0</v>
      </c>
      <c r="T23" s="194">
        <f t="shared" ca="1" si="8"/>
        <v>0</v>
      </c>
      <c r="U23" s="194">
        <f t="shared" ca="1" si="8"/>
        <v>0</v>
      </c>
      <c r="V23" s="194">
        <f t="shared" ca="1" si="8"/>
        <v>0</v>
      </c>
      <c r="W23" s="194">
        <f t="shared" ca="1" si="8"/>
        <v>0</v>
      </c>
      <c r="X23" s="194">
        <f t="shared" ca="1" si="8"/>
        <v>0</v>
      </c>
      <c r="Y23" s="194">
        <f t="shared" ca="1" si="9"/>
        <v>0</v>
      </c>
      <c r="Z23" s="194">
        <f t="shared" ca="1" si="9"/>
        <v>0</v>
      </c>
      <c r="AA23" s="194">
        <f t="shared" ca="1" si="9"/>
        <v>0</v>
      </c>
      <c r="AB23" s="194">
        <f t="shared" ca="1" si="9"/>
        <v>0</v>
      </c>
      <c r="AC23" s="194">
        <f t="shared" ca="1" si="9"/>
        <v>0</v>
      </c>
      <c r="AD23" s="194">
        <f t="shared" ca="1" si="9"/>
        <v>0</v>
      </c>
      <c r="AE23" s="194">
        <f t="shared" ca="1" si="9"/>
        <v>0</v>
      </c>
      <c r="AF23" s="194">
        <f t="shared" ca="1" si="9"/>
        <v>0</v>
      </c>
      <c r="AG23" s="194">
        <f t="shared" ca="1" si="9"/>
        <v>0</v>
      </c>
      <c r="AH23" s="194">
        <f t="shared" ca="1" si="9"/>
        <v>0</v>
      </c>
      <c r="AI23" s="194">
        <f t="shared" ca="1" si="10"/>
        <v>0</v>
      </c>
      <c r="AJ23" s="194">
        <f t="shared" ca="1" si="10"/>
        <v>0</v>
      </c>
      <c r="AK23" s="194">
        <f t="shared" ca="1" si="10"/>
        <v>0</v>
      </c>
      <c r="AL23" s="194">
        <f t="shared" ca="1" si="10"/>
        <v>0</v>
      </c>
      <c r="AM23" s="194">
        <f t="shared" ca="1" si="10"/>
        <v>3135.782785464181</v>
      </c>
      <c r="AN23" s="194">
        <f t="shared" ca="1" si="10"/>
        <v>0</v>
      </c>
    </row>
    <row r="24" spans="1:40" x14ac:dyDescent="0.3">
      <c r="A24" t="s">
        <v>1314</v>
      </c>
      <c r="B24" t="s">
        <v>1314</v>
      </c>
      <c r="C24" s="51">
        <f t="shared" ca="1" si="5"/>
        <v>0</v>
      </c>
      <c r="D24" s="192">
        <f t="shared" ca="1" si="6"/>
        <v>0</v>
      </c>
      <c r="E24" s="194">
        <f t="shared" ca="1" si="7"/>
        <v>0</v>
      </c>
      <c r="F24" s="194">
        <f t="shared" ca="1" si="7"/>
        <v>0</v>
      </c>
      <c r="G24" s="194">
        <f t="shared" ca="1" si="7"/>
        <v>0</v>
      </c>
      <c r="H24" s="194">
        <f t="shared" ca="1" si="7"/>
        <v>0</v>
      </c>
      <c r="I24" s="194">
        <f t="shared" ca="1" si="7"/>
        <v>0</v>
      </c>
      <c r="J24" s="194">
        <f t="shared" ca="1" si="7"/>
        <v>0</v>
      </c>
      <c r="K24" s="194">
        <f t="shared" ca="1" si="7"/>
        <v>0</v>
      </c>
      <c r="L24" s="194">
        <f t="shared" ca="1" si="7"/>
        <v>0</v>
      </c>
      <c r="M24" s="194">
        <f t="shared" ca="1" si="7"/>
        <v>0</v>
      </c>
      <c r="N24" s="194">
        <f t="shared" ca="1" si="7"/>
        <v>0</v>
      </c>
      <c r="O24" s="194">
        <f t="shared" ca="1" si="8"/>
        <v>0</v>
      </c>
      <c r="P24" s="194">
        <f t="shared" ca="1" si="8"/>
        <v>0</v>
      </c>
      <c r="Q24" s="194">
        <f t="shared" ca="1" si="8"/>
        <v>0</v>
      </c>
      <c r="R24" s="194">
        <f t="shared" ca="1" si="8"/>
        <v>0</v>
      </c>
      <c r="S24" s="194">
        <f t="shared" ca="1" si="8"/>
        <v>0</v>
      </c>
      <c r="T24" s="194">
        <f t="shared" ca="1" si="8"/>
        <v>0</v>
      </c>
      <c r="U24" s="194">
        <f t="shared" ca="1" si="8"/>
        <v>0</v>
      </c>
      <c r="V24" s="194">
        <f t="shared" ca="1" si="8"/>
        <v>0</v>
      </c>
      <c r="W24" s="194">
        <f t="shared" ca="1" si="8"/>
        <v>0</v>
      </c>
      <c r="X24" s="194">
        <f t="shared" ca="1" si="8"/>
        <v>0</v>
      </c>
      <c r="Y24" s="194">
        <f t="shared" ca="1" si="9"/>
        <v>0</v>
      </c>
      <c r="Z24" s="194">
        <f t="shared" ca="1" si="9"/>
        <v>0</v>
      </c>
      <c r="AA24" s="194">
        <f t="shared" ca="1" si="9"/>
        <v>0</v>
      </c>
      <c r="AB24" s="194">
        <f t="shared" ca="1" si="9"/>
        <v>0</v>
      </c>
      <c r="AC24" s="194">
        <f t="shared" ca="1" si="9"/>
        <v>0</v>
      </c>
      <c r="AD24" s="194">
        <f t="shared" ca="1" si="9"/>
        <v>0</v>
      </c>
      <c r="AE24" s="194">
        <f t="shared" ca="1" si="9"/>
        <v>0</v>
      </c>
      <c r="AF24" s="194">
        <f t="shared" ca="1" si="9"/>
        <v>0</v>
      </c>
      <c r="AG24" s="194">
        <f t="shared" ca="1" si="9"/>
        <v>0</v>
      </c>
      <c r="AH24" s="194">
        <f t="shared" ca="1" si="9"/>
        <v>0</v>
      </c>
      <c r="AI24" s="194">
        <f t="shared" ca="1" si="10"/>
        <v>0</v>
      </c>
      <c r="AJ24" s="194">
        <f t="shared" ca="1" si="10"/>
        <v>0</v>
      </c>
      <c r="AK24" s="194">
        <f t="shared" ca="1" si="10"/>
        <v>0</v>
      </c>
      <c r="AL24" s="194">
        <f t="shared" ca="1" si="10"/>
        <v>0</v>
      </c>
      <c r="AM24" s="194">
        <f t="shared" ca="1" si="10"/>
        <v>0</v>
      </c>
      <c r="AN24" s="194">
        <f t="shared" ca="1" si="10"/>
        <v>0</v>
      </c>
    </row>
    <row r="25" spans="1:40" x14ac:dyDescent="0.3">
      <c r="A25" t="s">
        <v>1054</v>
      </c>
      <c r="B25" t="s">
        <v>1054</v>
      </c>
      <c r="C25" s="51">
        <f t="shared" ca="1" si="5"/>
        <v>0</v>
      </c>
      <c r="D25" s="192">
        <f t="shared" ca="1" si="6"/>
        <v>0</v>
      </c>
      <c r="E25" s="194">
        <f t="shared" ca="1" si="7"/>
        <v>0</v>
      </c>
      <c r="F25" s="194">
        <f t="shared" ca="1" si="7"/>
        <v>0</v>
      </c>
      <c r="G25" s="194">
        <f t="shared" ca="1" si="7"/>
        <v>0</v>
      </c>
      <c r="H25" s="194">
        <f t="shared" ca="1" si="7"/>
        <v>0</v>
      </c>
      <c r="I25" s="194">
        <f t="shared" ca="1" si="7"/>
        <v>0</v>
      </c>
      <c r="J25" s="194">
        <f t="shared" ca="1" si="7"/>
        <v>0</v>
      </c>
      <c r="K25" s="194">
        <f t="shared" ca="1" si="7"/>
        <v>0</v>
      </c>
      <c r="L25" s="194">
        <f t="shared" ca="1" si="7"/>
        <v>0</v>
      </c>
      <c r="M25" s="194">
        <f t="shared" ca="1" si="7"/>
        <v>0</v>
      </c>
      <c r="N25" s="194">
        <f t="shared" ca="1" si="7"/>
        <v>0</v>
      </c>
      <c r="O25" s="194">
        <f t="shared" ca="1" si="8"/>
        <v>0</v>
      </c>
      <c r="P25" s="194">
        <f t="shared" ca="1" si="8"/>
        <v>0</v>
      </c>
      <c r="Q25" s="194">
        <f t="shared" ca="1" si="8"/>
        <v>0</v>
      </c>
      <c r="R25" s="194">
        <f t="shared" ca="1" si="8"/>
        <v>0</v>
      </c>
      <c r="S25" s="194">
        <f t="shared" ca="1" si="8"/>
        <v>0</v>
      </c>
      <c r="T25" s="194">
        <f t="shared" ca="1" si="8"/>
        <v>0</v>
      </c>
      <c r="U25" s="194">
        <f t="shared" ca="1" si="8"/>
        <v>0</v>
      </c>
      <c r="V25" s="194">
        <f t="shared" ca="1" si="8"/>
        <v>0</v>
      </c>
      <c r="W25" s="194">
        <f t="shared" ca="1" si="8"/>
        <v>0</v>
      </c>
      <c r="X25" s="194">
        <f t="shared" ca="1" si="8"/>
        <v>0</v>
      </c>
      <c r="Y25" s="194">
        <f t="shared" ca="1" si="9"/>
        <v>0</v>
      </c>
      <c r="Z25" s="194">
        <f t="shared" ca="1" si="9"/>
        <v>0</v>
      </c>
      <c r="AA25" s="194">
        <f t="shared" ca="1" si="9"/>
        <v>0</v>
      </c>
      <c r="AB25" s="194">
        <f t="shared" ca="1" si="9"/>
        <v>0</v>
      </c>
      <c r="AC25" s="194">
        <f t="shared" ca="1" si="9"/>
        <v>0</v>
      </c>
      <c r="AD25" s="194">
        <f t="shared" ca="1" si="9"/>
        <v>0</v>
      </c>
      <c r="AE25" s="194">
        <f t="shared" ca="1" si="9"/>
        <v>0</v>
      </c>
      <c r="AF25" s="194">
        <f t="shared" ca="1" si="9"/>
        <v>0</v>
      </c>
      <c r="AG25" s="194">
        <f t="shared" ca="1" si="9"/>
        <v>0</v>
      </c>
      <c r="AH25" s="194">
        <f t="shared" ca="1" si="9"/>
        <v>0</v>
      </c>
      <c r="AI25" s="194">
        <f t="shared" ca="1" si="10"/>
        <v>0</v>
      </c>
      <c r="AJ25" s="194">
        <f t="shared" ca="1" si="10"/>
        <v>0</v>
      </c>
      <c r="AK25" s="194">
        <f t="shared" ca="1" si="10"/>
        <v>0</v>
      </c>
      <c r="AL25" s="194">
        <f t="shared" ca="1" si="10"/>
        <v>0</v>
      </c>
      <c r="AM25" s="194">
        <f t="shared" ca="1" si="10"/>
        <v>0</v>
      </c>
      <c r="AN25" s="194">
        <f t="shared" ca="1" si="10"/>
        <v>0</v>
      </c>
    </row>
    <row r="26" spans="1:40" x14ac:dyDescent="0.3">
      <c r="A26" s="54" t="s">
        <v>1420</v>
      </c>
      <c r="B26" s="54" t="s">
        <v>1064</v>
      </c>
      <c r="C26" s="51">
        <f t="shared" ca="1" si="5"/>
        <v>2.38</v>
      </c>
      <c r="D26" s="192">
        <f t="shared" ca="1" si="6"/>
        <v>18269.201165730381</v>
      </c>
      <c r="E26" s="194">
        <f t="shared" ca="1" si="7"/>
        <v>0</v>
      </c>
      <c r="F26" s="194">
        <f t="shared" ca="1" si="7"/>
        <v>0</v>
      </c>
      <c r="G26" s="194">
        <f t="shared" ca="1" si="7"/>
        <v>0</v>
      </c>
      <c r="H26" s="194">
        <f t="shared" ca="1" si="7"/>
        <v>0</v>
      </c>
      <c r="I26" s="194">
        <f t="shared" ca="1" si="7"/>
        <v>0</v>
      </c>
      <c r="J26" s="194">
        <f t="shared" ca="1" si="7"/>
        <v>0</v>
      </c>
      <c r="K26" s="194">
        <f t="shared" ca="1" si="7"/>
        <v>0</v>
      </c>
      <c r="L26" s="194">
        <f t="shared" ca="1" si="7"/>
        <v>0</v>
      </c>
      <c r="M26" s="194">
        <f t="shared" ca="1" si="7"/>
        <v>0</v>
      </c>
      <c r="N26" s="194">
        <f t="shared" ca="1" si="7"/>
        <v>0</v>
      </c>
      <c r="O26" s="194">
        <f t="shared" ca="1" si="8"/>
        <v>0</v>
      </c>
      <c r="P26" s="194">
        <f t="shared" ca="1" si="8"/>
        <v>0</v>
      </c>
      <c r="Q26" s="194">
        <f t="shared" ca="1" si="8"/>
        <v>0</v>
      </c>
      <c r="R26" s="194">
        <f t="shared" ca="1" si="8"/>
        <v>0</v>
      </c>
      <c r="S26" s="194">
        <f t="shared" ca="1" si="8"/>
        <v>0</v>
      </c>
      <c r="T26" s="194">
        <f t="shared" ca="1" si="8"/>
        <v>0</v>
      </c>
      <c r="U26" s="194">
        <f t="shared" ca="1" si="8"/>
        <v>0</v>
      </c>
      <c r="V26" s="194">
        <f t="shared" ca="1" si="8"/>
        <v>0</v>
      </c>
      <c r="W26" s="194">
        <f t="shared" ca="1" si="8"/>
        <v>18269.201165730381</v>
      </c>
      <c r="X26" s="194">
        <f t="shared" ca="1" si="8"/>
        <v>0</v>
      </c>
      <c r="Y26" s="194">
        <f t="shared" ca="1" si="9"/>
        <v>0</v>
      </c>
      <c r="Z26" s="194">
        <f t="shared" ca="1" si="9"/>
        <v>0</v>
      </c>
      <c r="AA26" s="194">
        <f t="shared" ca="1" si="9"/>
        <v>0</v>
      </c>
      <c r="AB26" s="194">
        <f t="shared" ca="1" si="9"/>
        <v>0</v>
      </c>
      <c r="AC26" s="194">
        <f t="shared" ca="1" si="9"/>
        <v>0</v>
      </c>
      <c r="AD26" s="194">
        <f t="shared" ca="1" si="9"/>
        <v>0</v>
      </c>
      <c r="AE26" s="194">
        <f t="shared" ca="1" si="9"/>
        <v>0</v>
      </c>
      <c r="AF26" s="194">
        <f t="shared" ca="1" si="9"/>
        <v>0</v>
      </c>
      <c r="AG26" s="194">
        <f t="shared" ca="1" si="9"/>
        <v>0</v>
      </c>
      <c r="AH26" s="194">
        <f t="shared" ca="1" si="9"/>
        <v>0</v>
      </c>
      <c r="AI26" s="194">
        <f t="shared" ca="1" si="10"/>
        <v>0</v>
      </c>
      <c r="AJ26" s="194">
        <f t="shared" ca="1" si="10"/>
        <v>0</v>
      </c>
      <c r="AK26" s="194">
        <f t="shared" ca="1" si="10"/>
        <v>0</v>
      </c>
      <c r="AL26" s="194">
        <f t="shared" ca="1" si="10"/>
        <v>0</v>
      </c>
      <c r="AM26" s="194">
        <f t="shared" ca="1" si="10"/>
        <v>0</v>
      </c>
      <c r="AN26" s="194">
        <f t="shared" ca="1" si="10"/>
        <v>0</v>
      </c>
    </row>
    <row r="27" spans="1:40" x14ac:dyDescent="0.3">
      <c r="A27" s="60" t="s">
        <v>1466</v>
      </c>
      <c r="B27" s="64"/>
      <c r="C27" s="64"/>
      <c r="D27" s="196"/>
      <c r="E27" s="194"/>
      <c r="F27" s="194"/>
      <c r="G27" s="194"/>
      <c r="H27" s="194"/>
      <c r="I27" s="194"/>
      <c r="J27" s="194"/>
      <c r="K27" s="194"/>
      <c r="L27" s="194"/>
      <c r="M27" s="194"/>
      <c r="N27" s="194"/>
      <c r="O27" s="194"/>
      <c r="P27" s="194"/>
      <c r="Q27" s="194"/>
      <c r="R27" s="194"/>
      <c r="S27" s="194"/>
      <c r="T27" s="194"/>
      <c r="U27" s="194"/>
      <c r="V27" s="194"/>
      <c r="W27" s="194"/>
      <c r="X27" s="194"/>
      <c r="Y27" s="194"/>
      <c r="Z27" s="194"/>
      <c r="AA27" s="194"/>
      <c r="AB27" s="194"/>
      <c r="AC27" s="194"/>
      <c r="AD27" s="194"/>
      <c r="AE27" s="194"/>
      <c r="AF27" s="194"/>
      <c r="AG27" s="194"/>
      <c r="AH27" s="194"/>
      <c r="AI27" s="194"/>
      <c r="AJ27" s="194"/>
      <c r="AK27" s="194"/>
      <c r="AL27" s="194"/>
      <c r="AM27" s="194"/>
      <c r="AN27" s="194"/>
    </row>
    <row r="28" spans="1:40" x14ac:dyDescent="0.3">
      <c r="D28" s="192">
        <f ca="1">SUM(E28:AN28)</f>
        <v>329730.60856926674</v>
      </c>
      <c r="E28" s="194">
        <f t="shared" ref="E28:AN28" ca="1" si="11">SUM(E7:E26)</f>
        <v>74335.473030975903</v>
      </c>
      <c r="F28" s="181">
        <f t="shared" ca="1" si="11"/>
        <v>23225.697831004698</v>
      </c>
      <c r="G28" s="181">
        <f t="shared" ca="1" si="11"/>
        <v>14934.10018696513</v>
      </c>
      <c r="H28" s="181">
        <f t="shared" ca="1" si="11"/>
        <v>1388.4658214763119</v>
      </c>
      <c r="I28" s="181">
        <f t="shared" ca="1" si="11"/>
        <v>11966.604410987529</v>
      </c>
      <c r="J28" s="194">
        <f t="shared" ca="1" si="11"/>
        <v>74269.43649419173</v>
      </c>
      <c r="K28" s="194">
        <f t="shared" ca="1" si="11"/>
        <v>0</v>
      </c>
      <c r="L28" s="194">
        <f t="shared" ca="1" si="11"/>
        <v>0</v>
      </c>
      <c r="M28" s="194">
        <f t="shared" ca="1" si="11"/>
        <v>0</v>
      </c>
      <c r="N28" s="194">
        <f t="shared" ca="1" si="11"/>
        <v>0</v>
      </c>
      <c r="O28" s="194">
        <f t="shared" ca="1" si="11"/>
        <v>0</v>
      </c>
      <c r="P28" s="194">
        <f t="shared" ca="1" si="11"/>
        <v>0</v>
      </c>
      <c r="Q28" s="194">
        <f t="shared" ca="1" si="11"/>
        <v>34188.394448987478</v>
      </c>
      <c r="R28" s="194">
        <f t="shared" ca="1" si="11"/>
        <v>0</v>
      </c>
      <c r="S28" s="194">
        <f t="shared" ca="1" si="11"/>
        <v>21258.451434782142</v>
      </c>
      <c r="T28" s="194">
        <f t="shared" ca="1" si="11"/>
        <v>0</v>
      </c>
      <c r="U28" s="194">
        <f t="shared" ca="1" si="11"/>
        <v>0</v>
      </c>
      <c r="V28" s="194">
        <f t="shared" ca="1" si="11"/>
        <v>0</v>
      </c>
      <c r="W28" s="194">
        <f t="shared" ca="1" si="11"/>
        <v>18269.201165730381</v>
      </c>
      <c r="X28" s="194">
        <f t="shared" ca="1" si="11"/>
        <v>0</v>
      </c>
      <c r="Y28" s="194">
        <f t="shared" ca="1" si="11"/>
        <v>0</v>
      </c>
      <c r="Z28" s="194">
        <f t="shared" ca="1" si="11"/>
        <v>0</v>
      </c>
      <c r="AA28" s="194">
        <f t="shared" ca="1" si="11"/>
        <v>0</v>
      </c>
      <c r="AB28" s="194">
        <f t="shared" ca="1" si="11"/>
        <v>10444.44318387679</v>
      </c>
      <c r="AC28" s="194">
        <f t="shared" ca="1" si="11"/>
        <v>0</v>
      </c>
      <c r="AD28" s="194">
        <f t="shared" ca="1" si="11"/>
        <v>0</v>
      </c>
      <c r="AE28" s="194">
        <f t="shared" ca="1" si="11"/>
        <v>0</v>
      </c>
      <c r="AF28" s="194">
        <f t="shared" ca="1" si="11"/>
        <v>0</v>
      </c>
      <c r="AG28" s="194">
        <f t="shared" ca="1" si="11"/>
        <v>0</v>
      </c>
      <c r="AH28" s="194">
        <f t="shared" ca="1" si="11"/>
        <v>0</v>
      </c>
      <c r="AI28" s="194">
        <f t="shared" ca="1" si="11"/>
        <v>0</v>
      </c>
      <c r="AJ28" s="194">
        <f t="shared" ca="1" si="11"/>
        <v>42314.557774824461</v>
      </c>
      <c r="AK28" s="194">
        <f t="shared" ca="1" si="11"/>
        <v>0</v>
      </c>
      <c r="AL28" s="194">
        <f t="shared" ca="1" si="11"/>
        <v>0</v>
      </c>
      <c r="AM28" s="194">
        <f t="shared" ca="1" si="11"/>
        <v>3135.782785464181</v>
      </c>
      <c r="AN28" s="194">
        <f t="shared" ca="1" si="11"/>
        <v>0</v>
      </c>
    </row>
    <row r="29" spans="1:40" x14ac:dyDescent="0.3">
      <c r="A29" s="60" t="s">
        <v>1467</v>
      </c>
      <c r="B29" s="60"/>
      <c r="C29" s="60"/>
      <c r="D29" s="189"/>
      <c r="E29" s="198"/>
      <c r="F29" s="198"/>
      <c r="G29" s="198"/>
      <c r="H29" s="198"/>
      <c r="I29" s="198"/>
      <c r="J29" s="198"/>
      <c r="K29" s="198"/>
      <c r="L29" s="198"/>
      <c r="M29" s="198"/>
      <c r="N29" s="198"/>
      <c r="O29" s="198"/>
      <c r="P29" s="198"/>
      <c r="Q29" s="198"/>
      <c r="R29" s="198"/>
      <c r="S29" s="198"/>
      <c r="T29" s="198"/>
      <c r="U29" s="198"/>
      <c r="V29" s="198"/>
      <c r="W29" s="198"/>
      <c r="X29" s="198"/>
      <c r="Y29" s="198"/>
      <c r="Z29" s="198"/>
      <c r="AA29" s="198"/>
      <c r="AB29" s="198"/>
      <c r="AC29" s="198"/>
      <c r="AD29" s="198"/>
      <c r="AE29" s="198"/>
      <c r="AF29" s="198"/>
      <c r="AG29" s="198"/>
      <c r="AH29" s="198"/>
      <c r="AI29" s="198"/>
      <c r="AJ29" s="198"/>
      <c r="AK29" s="198"/>
      <c r="AL29" s="198"/>
      <c r="AM29" s="198"/>
      <c r="AN29" s="198"/>
    </row>
    <row r="30" spans="1:40" x14ac:dyDescent="0.3">
      <c r="D30" s="192">
        <f ca="1">SUM(E30:AN30)</f>
        <v>115405.71299924332</v>
      </c>
      <c r="E30" s="194">
        <f t="shared" ref="E30:AN30" ca="1" si="12">SUMIFS(INDIRECT($B$1 &amp; "_Fringe"), WBSL3, E$1, Inst, $B$2)</f>
        <v>26017.41556084156</v>
      </c>
      <c r="F30" s="194">
        <f t="shared" ca="1" si="12"/>
        <v>8128.9942408516436</v>
      </c>
      <c r="G30" s="194">
        <f t="shared" ca="1" si="12"/>
        <v>5226.9350654377949</v>
      </c>
      <c r="H30" s="194">
        <f t="shared" ca="1" si="12"/>
        <v>485.96303751670916</v>
      </c>
      <c r="I30" s="194">
        <f t="shared" ca="1" si="12"/>
        <v>4188.3115438456352</v>
      </c>
      <c r="J30" s="194">
        <f t="shared" ca="1" si="12"/>
        <v>25994.302772967101</v>
      </c>
      <c r="K30" s="194">
        <f t="shared" ca="1" si="12"/>
        <v>0</v>
      </c>
      <c r="L30" s="194">
        <f t="shared" ca="1" si="12"/>
        <v>0</v>
      </c>
      <c r="M30" s="194">
        <f t="shared" ca="1" si="12"/>
        <v>0</v>
      </c>
      <c r="N30" s="194">
        <f t="shared" ca="1" si="12"/>
        <v>0</v>
      </c>
      <c r="O30" s="194">
        <f t="shared" ca="1" si="12"/>
        <v>0</v>
      </c>
      <c r="P30" s="194">
        <f t="shared" ca="1" si="12"/>
        <v>0</v>
      </c>
      <c r="Q30" s="194">
        <f t="shared" ca="1" si="12"/>
        <v>11965.938057145615</v>
      </c>
      <c r="R30" s="194">
        <f t="shared" ca="1" si="12"/>
        <v>0</v>
      </c>
      <c r="S30" s="194">
        <f t="shared" ca="1" si="12"/>
        <v>7440.4580021737493</v>
      </c>
      <c r="T30" s="194">
        <f t="shared" ca="1" si="12"/>
        <v>0</v>
      </c>
      <c r="U30" s="194">
        <f t="shared" ca="1" si="12"/>
        <v>0</v>
      </c>
      <c r="V30" s="194">
        <f t="shared" ca="1" si="12"/>
        <v>0</v>
      </c>
      <c r="W30" s="194">
        <f t="shared" ca="1" si="12"/>
        <v>6394.2204080056326</v>
      </c>
      <c r="X30" s="194">
        <f t="shared" ca="1" si="12"/>
        <v>0</v>
      </c>
      <c r="Y30" s="194">
        <f t="shared" ca="1" si="12"/>
        <v>0</v>
      </c>
      <c r="Z30" s="194">
        <f t="shared" ca="1" si="12"/>
        <v>0</v>
      </c>
      <c r="AA30" s="194">
        <f t="shared" ca="1" si="12"/>
        <v>0</v>
      </c>
      <c r="AB30" s="194">
        <f t="shared" ca="1" si="12"/>
        <v>3655.5551143568764</v>
      </c>
      <c r="AC30" s="194">
        <f t="shared" ca="1" si="12"/>
        <v>0</v>
      </c>
      <c r="AD30" s="194">
        <f t="shared" ca="1" si="12"/>
        <v>0</v>
      </c>
      <c r="AE30" s="194">
        <f t="shared" ca="1" si="12"/>
        <v>0</v>
      </c>
      <c r="AF30" s="194">
        <f t="shared" ca="1" si="12"/>
        <v>0</v>
      </c>
      <c r="AG30" s="194">
        <f t="shared" ca="1" si="12"/>
        <v>0</v>
      </c>
      <c r="AH30" s="194">
        <f t="shared" ca="1" si="12"/>
        <v>0</v>
      </c>
      <c r="AI30" s="194">
        <f t="shared" ca="1" si="12"/>
        <v>0</v>
      </c>
      <c r="AJ30" s="194">
        <f t="shared" ca="1" si="12"/>
        <v>14810.095221188561</v>
      </c>
      <c r="AK30" s="194">
        <f t="shared" ca="1" si="12"/>
        <v>0</v>
      </c>
      <c r="AL30" s="194">
        <f t="shared" ca="1" si="12"/>
        <v>0</v>
      </c>
      <c r="AM30" s="194">
        <f t="shared" ca="1" si="12"/>
        <v>1097.5239749124632</v>
      </c>
      <c r="AN30" s="194">
        <f t="shared" ca="1" si="12"/>
        <v>0</v>
      </c>
    </row>
    <row r="31" spans="1:40" x14ac:dyDescent="0.3">
      <c r="A31" s="60" t="s">
        <v>1468</v>
      </c>
      <c r="B31" s="60"/>
      <c r="C31" s="60"/>
      <c r="D31" s="189"/>
      <c r="E31" s="189"/>
      <c r="F31" s="189"/>
      <c r="G31" s="189"/>
      <c r="H31" s="189"/>
      <c r="I31" s="189"/>
      <c r="J31" s="189"/>
      <c r="K31" s="189"/>
      <c r="L31" s="189"/>
      <c r="M31" s="189"/>
      <c r="N31" s="189"/>
      <c r="O31" s="189"/>
      <c r="P31" s="189"/>
      <c r="Q31" s="189"/>
      <c r="R31" s="189"/>
      <c r="S31" s="189"/>
      <c r="T31" s="189"/>
      <c r="U31" s="189"/>
      <c r="V31" s="189"/>
      <c r="W31" s="189"/>
      <c r="X31" s="189"/>
      <c r="Y31" s="189"/>
      <c r="Z31" s="189"/>
      <c r="AA31" s="189"/>
      <c r="AB31" s="189"/>
      <c r="AC31" s="189"/>
      <c r="AD31" s="189"/>
      <c r="AE31" s="189"/>
      <c r="AF31" s="189"/>
      <c r="AG31" s="189"/>
      <c r="AH31" s="189"/>
      <c r="AI31" s="189"/>
      <c r="AJ31" s="189"/>
      <c r="AK31" s="189"/>
      <c r="AL31" s="189"/>
      <c r="AM31" s="189"/>
      <c r="AN31" s="189"/>
    </row>
    <row r="32" spans="1:40" x14ac:dyDescent="0.3">
      <c r="A32" s="65" t="s">
        <v>1469</v>
      </c>
      <c r="B32" s="65" t="s">
        <v>1470</v>
      </c>
      <c r="C32" s="65" t="s">
        <v>1471</v>
      </c>
      <c r="D32" s="195"/>
      <c r="E32" s="194"/>
      <c r="F32" s="194"/>
      <c r="G32" s="194"/>
      <c r="H32" s="194"/>
      <c r="I32" s="194"/>
      <c r="J32" s="194"/>
      <c r="K32" s="194"/>
      <c r="L32" s="194"/>
      <c r="M32" s="194"/>
      <c r="N32" s="194"/>
      <c r="O32" s="194"/>
      <c r="P32" s="194"/>
      <c r="Q32" s="194"/>
      <c r="R32" s="194"/>
      <c r="S32" s="194"/>
      <c r="T32" s="194"/>
      <c r="U32" s="194"/>
      <c r="V32" s="194"/>
      <c r="W32" s="194"/>
      <c r="X32" s="194"/>
      <c r="Y32" s="194"/>
      <c r="Z32" s="194"/>
      <c r="AA32" s="194"/>
      <c r="AB32" s="194"/>
      <c r="AC32" s="194"/>
      <c r="AD32" s="194"/>
      <c r="AE32" s="194"/>
      <c r="AF32" s="194"/>
      <c r="AG32" s="194"/>
      <c r="AH32" s="194"/>
      <c r="AI32" s="194"/>
      <c r="AJ32" s="194"/>
      <c r="AK32" s="194"/>
      <c r="AL32" s="194"/>
      <c r="AM32" s="194"/>
      <c r="AN32" s="194"/>
    </row>
    <row r="33" spans="1:40" x14ac:dyDescent="0.3">
      <c r="A33" s="54" t="s">
        <v>1535</v>
      </c>
      <c r="B33" s="54">
        <v>1</v>
      </c>
      <c r="C33" s="54">
        <v>1</v>
      </c>
      <c r="D33" s="195">
        <f ca="1">SUM(E33:AN33)</f>
        <v>2177.6269343501258</v>
      </c>
      <c r="E33" s="182">
        <f t="shared" ref="E33:AN33" ca="1" si="13">SUMIFS(INDIRECT($B$1 &amp; "_Direct"), Type, "CapEx", WBSL3, E$1, Inst, $B$2)</f>
        <v>0</v>
      </c>
      <c r="F33" s="182">
        <f t="shared" ca="1" si="13"/>
        <v>0</v>
      </c>
      <c r="G33" s="182">
        <f t="shared" ca="1" si="13"/>
        <v>0</v>
      </c>
      <c r="H33" s="182">
        <f t="shared" ca="1" si="13"/>
        <v>0</v>
      </c>
      <c r="I33" s="182">
        <f t="shared" ca="1" si="13"/>
        <v>0</v>
      </c>
      <c r="J33" s="182">
        <f t="shared" ca="1" si="13"/>
        <v>0</v>
      </c>
      <c r="K33" s="182">
        <f t="shared" ca="1" si="13"/>
        <v>0</v>
      </c>
      <c r="L33" s="182">
        <f t="shared" ca="1" si="13"/>
        <v>0</v>
      </c>
      <c r="M33" s="182">
        <f t="shared" ca="1" si="13"/>
        <v>0</v>
      </c>
      <c r="N33" s="182">
        <f t="shared" ca="1" si="13"/>
        <v>0</v>
      </c>
      <c r="O33" s="182">
        <f t="shared" ca="1" si="13"/>
        <v>0</v>
      </c>
      <c r="P33" s="182">
        <f t="shared" ca="1" si="13"/>
        <v>2177.6269343501258</v>
      </c>
      <c r="Q33" s="182">
        <f t="shared" ca="1" si="13"/>
        <v>0</v>
      </c>
      <c r="R33" s="182">
        <f t="shared" ca="1" si="13"/>
        <v>0</v>
      </c>
      <c r="S33" s="182">
        <f t="shared" ca="1" si="13"/>
        <v>0</v>
      </c>
      <c r="T33" s="182">
        <f t="shared" ca="1" si="13"/>
        <v>0</v>
      </c>
      <c r="U33" s="182">
        <f t="shared" ca="1" si="13"/>
        <v>0</v>
      </c>
      <c r="V33" s="182">
        <f t="shared" ca="1" si="13"/>
        <v>0</v>
      </c>
      <c r="W33" s="182">
        <f t="shared" ca="1" si="13"/>
        <v>0</v>
      </c>
      <c r="X33" s="182">
        <f t="shared" ca="1" si="13"/>
        <v>0</v>
      </c>
      <c r="Y33" s="182">
        <f t="shared" ca="1" si="13"/>
        <v>0</v>
      </c>
      <c r="Z33" s="182">
        <f t="shared" ca="1" si="13"/>
        <v>0</v>
      </c>
      <c r="AA33" s="182">
        <f t="shared" ca="1" si="13"/>
        <v>0</v>
      </c>
      <c r="AB33" s="182">
        <f t="shared" ca="1" si="13"/>
        <v>0</v>
      </c>
      <c r="AC33" s="182">
        <f t="shared" ca="1" si="13"/>
        <v>0</v>
      </c>
      <c r="AD33" s="182">
        <f t="shared" ca="1" si="13"/>
        <v>0</v>
      </c>
      <c r="AE33" s="182">
        <f t="shared" ca="1" si="13"/>
        <v>0</v>
      </c>
      <c r="AF33" s="182">
        <f t="shared" ca="1" si="13"/>
        <v>0</v>
      </c>
      <c r="AG33" s="182">
        <f t="shared" ca="1" si="13"/>
        <v>0</v>
      </c>
      <c r="AH33" s="182">
        <f t="shared" ca="1" si="13"/>
        <v>0</v>
      </c>
      <c r="AI33" s="182">
        <f t="shared" ca="1" si="13"/>
        <v>0</v>
      </c>
      <c r="AJ33" s="182">
        <f t="shared" ca="1" si="13"/>
        <v>0</v>
      </c>
      <c r="AK33" s="182">
        <f t="shared" ca="1" si="13"/>
        <v>0</v>
      </c>
      <c r="AL33" s="182">
        <f t="shared" ca="1" si="13"/>
        <v>0</v>
      </c>
      <c r="AM33" s="182">
        <f t="shared" ca="1" si="13"/>
        <v>0</v>
      </c>
      <c r="AN33" s="182">
        <f t="shared" ca="1" si="13"/>
        <v>0</v>
      </c>
    </row>
    <row r="34" spans="1:40" x14ac:dyDescent="0.3">
      <c r="A34" s="54" t="s">
        <v>1472</v>
      </c>
      <c r="B34" s="54">
        <v>1</v>
      </c>
      <c r="C34" s="54">
        <v>1</v>
      </c>
      <c r="D34" s="195">
        <f ca="1">SUM(E34:AN34)</f>
        <v>1392095.1997002284</v>
      </c>
      <c r="E34" s="182">
        <f t="shared" ref="E34:AN34" ca="1" si="14">SUMIFS(INDIRECT($B$1 &amp; "_Direct"), Type, "Labor Hours", WBSL3, E$1, Inst, $B$2, Center, "PSL")</f>
        <v>0</v>
      </c>
      <c r="F34" s="182">
        <f t="shared" ca="1" si="14"/>
        <v>0</v>
      </c>
      <c r="G34" s="182">
        <f t="shared" ca="1" si="14"/>
        <v>0</v>
      </c>
      <c r="H34" s="182">
        <f t="shared" ca="1" si="14"/>
        <v>0</v>
      </c>
      <c r="I34" s="182">
        <f t="shared" ca="1" si="14"/>
        <v>0</v>
      </c>
      <c r="J34" s="182">
        <f t="shared" ca="1" si="14"/>
        <v>126966.53840728407</v>
      </c>
      <c r="K34" s="182">
        <f t="shared" ca="1" si="14"/>
        <v>0</v>
      </c>
      <c r="L34" s="182">
        <f t="shared" ca="1" si="14"/>
        <v>0</v>
      </c>
      <c r="M34" s="182">
        <f t="shared" ca="1" si="14"/>
        <v>4006.8335592042313</v>
      </c>
      <c r="N34" s="182">
        <f t="shared" ca="1" si="14"/>
        <v>0</v>
      </c>
      <c r="O34" s="182">
        <f t="shared" ca="1" si="14"/>
        <v>0</v>
      </c>
      <c r="P34" s="182">
        <f t="shared" ca="1" si="14"/>
        <v>8362.0874279044838</v>
      </c>
      <c r="Q34" s="182">
        <f t="shared" ca="1" si="14"/>
        <v>1252759.7403058356</v>
      </c>
      <c r="R34" s="182">
        <f t="shared" ca="1" si="14"/>
        <v>0</v>
      </c>
      <c r="S34" s="182">
        <f t="shared" ca="1" si="14"/>
        <v>0</v>
      </c>
      <c r="T34" s="182">
        <f t="shared" ca="1" si="14"/>
        <v>0</v>
      </c>
      <c r="U34" s="182">
        <f t="shared" ca="1" si="14"/>
        <v>0</v>
      </c>
      <c r="V34" s="182">
        <f t="shared" ca="1" si="14"/>
        <v>0</v>
      </c>
      <c r="W34" s="182">
        <f t="shared" ca="1" si="14"/>
        <v>0</v>
      </c>
      <c r="X34" s="182">
        <f t="shared" ca="1" si="14"/>
        <v>0</v>
      </c>
      <c r="Y34" s="182">
        <f t="shared" ca="1" si="14"/>
        <v>0</v>
      </c>
      <c r="Z34" s="182">
        <f t="shared" ca="1" si="14"/>
        <v>0</v>
      </c>
      <c r="AA34" s="182">
        <f t="shared" ca="1" si="14"/>
        <v>0</v>
      </c>
      <c r="AB34" s="182">
        <f t="shared" ca="1" si="14"/>
        <v>0</v>
      </c>
      <c r="AC34" s="182">
        <f t="shared" ca="1" si="14"/>
        <v>0</v>
      </c>
      <c r="AD34" s="182">
        <f t="shared" ca="1" si="14"/>
        <v>0</v>
      </c>
      <c r="AE34" s="182">
        <f t="shared" ca="1" si="14"/>
        <v>0</v>
      </c>
      <c r="AF34" s="182">
        <f t="shared" ca="1" si="14"/>
        <v>0</v>
      </c>
      <c r="AG34" s="182">
        <f t="shared" ca="1" si="14"/>
        <v>0</v>
      </c>
      <c r="AH34" s="182">
        <f t="shared" ca="1" si="14"/>
        <v>0</v>
      </c>
      <c r="AI34" s="182">
        <f t="shared" ca="1" si="14"/>
        <v>0</v>
      </c>
      <c r="AJ34" s="182">
        <f t="shared" ca="1" si="14"/>
        <v>0</v>
      </c>
      <c r="AK34" s="182">
        <f t="shared" ca="1" si="14"/>
        <v>0</v>
      </c>
      <c r="AL34" s="182">
        <f t="shared" ca="1" si="14"/>
        <v>0</v>
      </c>
      <c r="AM34" s="182">
        <f t="shared" ca="1" si="14"/>
        <v>0</v>
      </c>
      <c r="AN34" s="182">
        <f t="shared" ca="1" si="14"/>
        <v>0</v>
      </c>
    </row>
    <row r="35" spans="1:40" x14ac:dyDescent="0.3">
      <c r="D35" s="192"/>
      <c r="E35" s="311"/>
      <c r="F35" s="311"/>
      <c r="G35" s="311"/>
      <c r="H35" s="311"/>
      <c r="I35" s="311"/>
      <c r="J35" s="312"/>
      <c r="K35" s="312"/>
      <c r="L35" s="312"/>
      <c r="M35" s="312"/>
      <c r="N35" s="312"/>
      <c r="O35" s="312"/>
      <c r="P35" s="312"/>
      <c r="Q35" s="312"/>
      <c r="R35" s="312"/>
      <c r="S35" s="312"/>
      <c r="T35" s="312"/>
      <c r="U35" s="312"/>
      <c r="V35" s="312"/>
      <c r="W35" s="312"/>
      <c r="X35" s="312"/>
      <c r="Y35" s="312"/>
      <c r="Z35" s="312"/>
      <c r="AA35" s="312"/>
      <c r="AB35" s="312"/>
      <c r="AC35" s="312"/>
      <c r="AD35" s="312"/>
      <c r="AE35" s="312"/>
      <c r="AF35" s="312"/>
      <c r="AG35" s="312"/>
      <c r="AH35" s="312"/>
      <c r="AI35" s="312"/>
      <c r="AJ35" s="312"/>
      <c r="AK35" s="312"/>
      <c r="AL35" s="312"/>
      <c r="AM35" s="312"/>
      <c r="AN35" s="312"/>
    </row>
    <row r="36" spans="1:40" x14ac:dyDescent="0.3">
      <c r="A36" s="60" t="s">
        <v>1473</v>
      </c>
      <c r="B36" s="60"/>
      <c r="C36" s="60"/>
      <c r="D36" s="189"/>
      <c r="E36" s="189"/>
      <c r="F36" s="189"/>
      <c r="G36" s="189"/>
      <c r="H36" s="189"/>
      <c r="I36" s="189"/>
      <c r="J36" s="189"/>
      <c r="K36" s="189"/>
      <c r="L36" s="189"/>
      <c r="M36" s="189"/>
      <c r="N36" s="189"/>
      <c r="O36" s="189"/>
      <c r="P36" s="189"/>
      <c r="Q36" s="189"/>
      <c r="R36" s="189"/>
      <c r="S36" s="189"/>
      <c r="T36" s="189"/>
      <c r="U36" s="189"/>
      <c r="V36" s="189"/>
      <c r="W36" s="189"/>
      <c r="X36" s="189"/>
      <c r="Y36" s="189"/>
      <c r="Z36" s="189"/>
      <c r="AA36" s="189"/>
      <c r="AB36" s="189"/>
      <c r="AC36" s="189"/>
      <c r="AD36" s="189"/>
      <c r="AE36" s="189"/>
      <c r="AF36" s="189"/>
      <c r="AG36" s="189"/>
      <c r="AH36" s="189"/>
      <c r="AI36" s="189"/>
      <c r="AJ36" s="189"/>
      <c r="AK36" s="189"/>
      <c r="AL36" s="189"/>
      <c r="AM36" s="189"/>
      <c r="AN36" s="189"/>
    </row>
    <row r="37" spans="1:40" x14ac:dyDescent="0.3">
      <c r="D37" s="192">
        <f ca="1">SUM(E37:AN37)</f>
        <v>1394272.8266345784</v>
      </c>
      <c r="E37" s="183">
        <f t="shared" ref="E37:AN37" ca="1" si="15">SUM(E33:E34)</f>
        <v>0</v>
      </c>
      <c r="F37" s="183">
        <f t="shared" ca="1" si="15"/>
        <v>0</v>
      </c>
      <c r="G37" s="183">
        <f t="shared" ca="1" si="15"/>
        <v>0</v>
      </c>
      <c r="H37" s="183">
        <f t="shared" ca="1" si="15"/>
        <v>0</v>
      </c>
      <c r="I37" s="183">
        <f t="shared" ca="1" si="15"/>
        <v>0</v>
      </c>
      <c r="J37" s="183">
        <f t="shared" ca="1" si="15"/>
        <v>126966.53840728407</v>
      </c>
      <c r="K37" s="183">
        <f t="shared" ca="1" si="15"/>
        <v>0</v>
      </c>
      <c r="L37" s="183">
        <f t="shared" ca="1" si="15"/>
        <v>0</v>
      </c>
      <c r="M37" s="183">
        <f t="shared" ca="1" si="15"/>
        <v>4006.8335592042313</v>
      </c>
      <c r="N37" s="183">
        <f t="shared" ca="1" si="15"/>
        <v>0</v>
      </c>
      <c r="O37" s="183">
        <f t="shared" ca="1" si="15"/>
        <v>0</v>
      </c>
      <c r="P37" s="183">
        <f t="shared" ca="1" si="15"/>
        <v>10539.71436225461</v>
      </c>
      <c r="Q37" s="183">
        <f t="shared" ca="1" si="15"/>
        <v>1252759.7403058356</v>
      </c>
      <c r="R37" s="183">
        <f t="shared" ca="1" si="15"/>
        <v>0</v>
      </c>
      <c r="S37" s="183">
        <f t="shared" ca="1" si="15"/>
        <v>0</v>
      </c>
      <c r="T37" s="183">
        <f t="shared" ca="1" si="15"/>
        <v>0</v>
      </c>
      <c r="U37" s="183">
        <f t="shared" ca="1" si="15"/>
        <v>0</v>
      </c>
      <c r="V37" s="183">
        <f t="shared" ca="1" si="15"/>
        <v>0</v>
      </c>
      <c r="W37" s="183">
        <f t="shared" ca="1" si="15"/>
        <v>0</v>
      </c>
      <c r="X37" s="183">
        <f t="shared" ca="1" si="15"/>
        <v>0</v>
      </c>
      <c r="Y37" s="183">
        <f t="shared" ca="1" si="15"/>
        <v>0</v>
      </c>
      <c r="Z37" s="183">
        <f t="shared" ca="1" si="15"/>
        <v>0</v>
      </c>
      <c r="AA37" s="183">
        <f t="shared" ca="1" si="15"/>
        <v>0</v>
      </c>
      <c r="AB37" s="183">
        <f t="shared" ca="1" si="15"/>
        <v>0</v>
      </c>
      <c r="AC37" s="183">
        <f t="shared" ca="1" si="15"/>
        <v>0</v>
      </c>
      <c r="AD37" s="183">
        <f t="shared" ca="1" si="15"/>
        <v>0</v>
      </c>
      <c r="AE37" s="183">
        <f t="shared" ca="1" si="15"/>
        <v>0</v>
      </c>
      <c r="AF37" s="183">
        <f t="shared" ca="1" si="15"/>
        <v>0</v>
      </c>
      <c r="AG37" s="183">
        <f t="shared" ca="1" si="15"/>
        <v>0</v>
      </c>
      <c r="AH37" s="183">
        <f t="shared" ca="1" si="15"/>
        <v>0</v>
      </c>
      <c r="AI37" s="183">
        <f t="shared" ca="1" si="15"/>
        <v>0</v>
      </c>
      <c r="AJ37" s="183">
        <f t="shared" ca="1" si="15"/>
        <v>0</v>
      </c>
      <c r="AK37" s="183">
        <f t="shared" ca="1" si="15"/>
        <v>0</v>
      </c>
      <c r="AL37" s="183">
        <f t="shared" ca="1" si="15"/>
        <v>0</v>
      </c>
      <c r="AM37" s="183">
        <f t="shared" ca="1" si="15"/>
        <v>0</v>
      </c>
      <c r="AN37" s="183">
        <f t="shared" ca="1" si="15"/>
        <v>0</v>
      </c>
    </row>
    <row r="38" spans="1:40" x14ac:dyDescent="0.3">
      <c r="A38" s="60" t="s">
        <v>125</v>
      </c>
      <c r="B38" s="60"/>
      <c r="C38" s="60"/>
      <c r="D38" s="189"/>
      <c r="E38" s="189"/>
      <c r="F38" s="189"/>
      <c r="G38" s="189"/>
      <c r="H38" s="189"/>
      <c r="I38" s="189"/>
      <c r="J38" s="189"/>
      <c r="K38" s="189"/>
      <c r="L38" s="189"/>
      <c r="M38" s="189"/>
      <c r="N38" s="189"/>
      <c r="O38" s="189"/>
      <c r="P38" s="189"/>
      <c r="Q38" s="189"/>
      <c r="R38" s="189"/>
      <c r="S38" s="189"/>
      <c r="T38" s="189"/>
      <c r="U38" s="189"/>
      <c r="V38" s="189"/>
      <c r="W38" s="189"/>
      <c r="X38" s="189"/>
      <c r="Y38" s="189"/>
      <c r="Z38" s="189"/>
      <c r="AA38" s="189"/>
      <c r="AB38" s="189"/>
      <c r="AC38" s="189"/>
      <c r="AD38" s="189"/>
      <c r="AE38" s="189"/>
      <c r="AF38" s="189"/>
      <c r="AG38" s="189"/>
      <c r="AH38" s="189"/>
      <c r="AI38" s="189"/>
      <c r="AJ38" s="189"/>
      <c r="AK38" s="189"/>
      <c r="AL38" s="189"/>
      <c r="AM38" s="189"/>
      <c r="AN38" s="189"/>
    </row>
    <row r="39" spans="1:40" x14ac:dyDescent="0.3">
      <c r="A39" s="54" t="s">
        <v>128</v>
      </c>
      <c r="C39" s="54"/>
      <c r="D39" s="195">
        <f ca="1">SUM(E39:AN39)</f>
        <v>1959.8642409151132</v>
      </c>
      <c r="E39" s="194">
        <f t="shared" ref="E39:N40" ca="1" si="16">SUMIFS(INDIRECT($B$1 &amp; "_Direct"), Type, "Travel", Resource_Name, $A39, WBSL3, E$1, Inst, $B$2)</f>
        <v>1959.8642409151132</v>
      </c>
      <c r="F39" s="194">
        <f t="shared" ca="1" si="16"/>
        <v>0</v>
      </c>
      <c r="G39" s="194">
        <f t="shared" ca="1" si="16"/>
        <v>0</v>
      </c>
      <c r="H39" s="194">
        <f t="shared" ca="1" si="16"/>
        <v>0</v>
      </c>
      <c r="I39" s="194">
        <f t="shared" ca="1" si="16"/>
        <v>0</v>
      </c>
      <c r="J39" s="194">
        <f t="shared" ca="1" si="16"/>
        <v>0</v>
      </c>
      <c r="K39" s="194">
        <f t="shared" ca="1" si="16"/>
        <v>0</v>
      </c>
      <c r="L39" s="194">
        <f t="shared" ca="1" si="16"/>
        <v>0</v>
      </c>
      <c r="M39" s="194">
        <f t="shared" ca="1" si="16"/>
        <v>0</v>
      </c>
      <c r="N39" s="194">
        <f t="shared" ca="1" si="16"/>
        <v>0</v>
      </c>
      <c r="O39" s="194">
        <f t="shared" ref="O39:X40" ca="1" si="17">SUMIFS(INDIRECT($B$1 &amp; "_Direct"), Type, "Travel", Resource_Name, $A39, WBSL3, O$1, Inst, $B$2)</f>
        <v>0</v>
      </c>
      <c r="P39" s="194">
        <f t="shared" ca="1" si="17"/>
        <v>0</v>
      </c>
      <c r="Q39" s="194">
        <f t="shared" ca="1" si="17"/>
        <v>0</v>
      </c>
      <c r="R39" s="194">
        <f t="shared" ca="1" si="17"/>
        <v>0</v>
      </c>
      <c r="S39" s="194">
        <f t="shared" ca="1" si="17"/>
        <v>0</v>
      </c>
      <c r="T39" s="194">
        <f t="shared" ca="1" si="17"/>
        <v>0</v>
      </c>
      <c r="U39" s="194">
        <f t="shared" ca="1" si="17"/>
        <v>0</v>
      </c>
      <c r="V39" s="194">
        <f t="shared" ca="1" si="17"/>
        <v>0</v>
      </c>
      <c r="W39" s="194">
        <f t="shared" ca="1" si="17"/>
        <v>0</v>
      </c>
      <c r="X39" s="194">
        <f t="shared" ca="1" si="17"/>
        <v>0</v>
      </c>
      <c r="Y39" s="194">
        <f t="shared" ref="Y39:AH40" ca="1" si="18">SUMIFS(INDIRECT($B$1 &amp; "_Direct"), Type, "Travel", Resource_Name, $A39, WBSL3, Y$1, Inst, $B$2)</f>
        <v>0</v>
      </c>
      <c r="Z39" s="194">
        <f t="shared" ca="1" si="18"/>
        <v>0</v>
      </c>
      <c r="AA39" s="194">
        <f t="shared" ca="1" si="18"/>
        <v>0</v>
      </c>
      <c r="AB39" s="194">
        <f t="shared" ca="1" si="18"/>
        <v>0</v>
      </c>
      <c r="AC39" s="194">
        <f t="shared" ca="1" si="18"/>
        <v>0</v>
      </c>
      <c r="AD39" s="194">
        <f t="shared" ca="1" si="18"/>
        <v>0</v>
      </c>
      <c r="AE39" s="194">
        <f t="shared" ca="1" si="18"/>
        <v>0</v>
      </c>
      <c r="AF39" s="194">
        <f t="shared" ca="1" si="18"/>
        <v>0</v>
      </c>
      <c r="AG39" s="194">
        <f t="shared" ca="1" si="18"/>
        <v>0</v>
      </c>
      <c r="AH39" s="194">
        <f t="shared" ca="1" si="18"/>
        <v>0</v>
      </c>
      <c r="AI39" s="194">
        <f t="shared" ref="AI39:AN40" ca="1" si="19">SUMIFS(INDIRECT($B$1 &amp; "_Direct"), Type, "Travel", Resource_Name, $A39, WBSL3, AI$1, Inst, $B$2)</f>
        <v>0</v>
      </c>
      <c r="AJ39" s="194">
        <f t="shared" ca="1" si="19"/>
        <v>0</v>
      </c>
      <c r="AK39" s="194">
        <f t="shared" ca="1" si="19"/>
        <v>0</v>
      </c>
      <c r="AL39" s="194">
        <f t="shared" ca="1" si="19"/>
        <v>0</v>
      </c>
      <c r="AM39" s="194">
        <f t="shared" ca="1" si="19"/>
        <v>0</v>
      </c>
      <c r="AN39" s="194">
        <f t="shared" ca="1" si="19"/>
        <v>0</v>
      </c>
    </row>
    <row r="40" spans="1:40" x14ac:dyDescent="0.3">
      <c r="A40" s="54" t="s">
        <v>834</v>
      </c>
      <c r="C40" s="54"/>
      <c r="D40" s="195">
        <f ca="1">SUM(E40:AN40)</f>
        <v>3919.7284818302264</v>
      </c>
      <c r="E40" s="194">
        <f t="shared" ca="1" si="16"/>
        <v>0</v>
      </c>
      <c r="F40" s="194">
        <f t="shared" ca="1" si="16"/>
        <v>0</v>
      </c>
      <c r="G40" s="194">
        <f t="shared" ca="1" si="16"/>
        <v>0</v>
      </c>
      <c r="H40" s="194">
        <f t="shared" ca="1" si="16"/>
        <v>0</v>
      </c>
      <c r="I40" s="194">
        <f t="shared" ca="1" si="16"/>
        <v>0</v>
      </c>
      <c r="J40" s="194">
        <f t="shared" ca="1" si="16"/>
        <v>0</v>
      </c>
      <c r="K40" s="194">
        <f t="shared" ca="1" si="16"/>
        <v>0</v>
      </c>
      <c r="L40" s="194">
        <f t="shared" ca="1" si="16"/>
        <v>0</v>
      </c>
      <c r="M40" s="194">
        <f t="shared" ca="1" si="16"/>
        <v>0</v>
      </c>
      <c r="N40" s="194">
        <f t="shared" ca="1" si="16"/>
        <v>0</v>
      </c>
      <c r="O40" s="194">
        <f t="shared" ca="1" si="17"/>
        <v>0</v>
      </c>
      <c r="P40" s="194">
        <f t="shared" ca="1" si="17"/>
        <v>0</v>
      </c>
      <c r="Q40" s="194">
        <f t="shared" ca="1" si="17"/>
        <v>0</v>
      </c>
      <c r="R40" s="194">
        <f t="shared" ca="1" si="17"/>
        <v>0</v>
      </c>
      <c r="S40" s="194">
        <f t="shared" ca="1" si="17"/>
        <v>1959.8642409151132</v>
      </c>
      <c r="T40" s="194">
        <f t="shared" ca="1" si="17"/>
        <v>0</v>
      </c>
      <c r="U40" s="194">
        <f t="shared" ca="1" si="17"/>
        <v>0</v>
      </c>
      <c r="V40" s="194">
        <f t="shared" ca="1" si="17"/>
        <v>0</v>
      </c>
      <c r="W40" s="194">
        <f t="shared" ca="1" si="17"/>
        <v>0</v>
      </c>
      <c r="X40" s="194">
        <f t="shared" ca="1" si="17"/>
        <v>0</v>
      </c>
      <c r="Y40" s="194">
        <f t="shared" ca="1" si="18"/>
        <v>0</v>
      </c>
      <c r="Z40" s="194">
        <f t="shared" ca="1" si="18"/>
        <v>0</v>
      </c>
      <c r="AA40" s="194">
        <f t="shared" ca="1" si="18"/>
        <v>0</v>
      </c>
      <c r="AB40" s="194">
        <f t="shared" ca="1" si="18"/>
        <v>1959.8642409151132</v>
      </c>
      <c r="AC40" s="194">
        <f t="shared" ca="1" si="18"/>
        <v>0</v>
      </c>
      <c r="AD40" s="194">
        <f t="shared" ca="1" si="18"/>
        <v>0</v>
      </c>
      <c r="AE40" s="194">
        <f t="shared" ca="1" si="18"/>
        <v>0</v>
      </c>
      <c r="AF40" s="194">
        <f t="shared" ca="1" si="18"/>
        <v>0</v>
      </c>
      <c r="AG40" s="194">
        <f t="shared" ca="1" si="18"/>
        <v>0</v>
      </c>
      <c r="AH40" s="194">
        <f t="shared" ca="1" si="18"/>
        <v>0</v>
      </c>
      <c r="AI40" s="194">
        <f t="shared" ca="1" si="19"/>
        <v>0</v>
      </c>
      <c r="AJ40" s="194">
        <f t="shared" ca="1" si="19"/>
        <v>0</v>
      </c>
      <c r="AK40" s="194">
        <f t="shared" ca="1" si="19"/>
        <v>0</v>
      </c>
      <c r="AL40" s="194">
        <f t="shared" ca="1" si="19"/>
        <v>0</v>
      </c>
      <c r="AM40" s="194">
        <f t="shared" ca="1" si="19"/>
        <v>0</v>
      </c>
      <c r="AN40" s="194">
        <f t="shared" ca="1" si="19"/>
        <v>0</v>
      </c>
    </row>
    <row r="41" spans="1:40" x14ac:dyDescent="0.3">
      <c r="A41" s="60" t="s">
        <v>1474</v>
      </c>
      <c r="B41" s="60"/>
      <c r="C41" s="60"/>
      <c r="D41" s="189"/>
      <c r="E41" s="189"/>
      <c r="F41" s="189"/>
      <c r="G41" s="189"/>
      <c r="H41" s="189"/>
      <c r="I41" s="189"/>
      <c r="J41" s="189"/>
      <c r="K41" s="189"/>
      <c r="L41" s="189"/>
      <c r="M41" s="189"/>
      <c r="N41" s="189"/>
      <c r="O41" s="189"/>
      <c r="P41" s="189"/>
      <c r="Q41" s="189"/>
      <c r="R41" s="189"/>
      <c r="S41" s="189"/>
      <c r="T41" s="189"/>
      <c r="U41" s="189"/>
      <c r="V41" s="189"/>
      <c r="W41" s="189"/>
      <c r="X41" s="189"/>
      <c r="Y41" s="189"/>
      <c r="Z41" s="189"/>
      <c r="AA41" s="189"/>
      <c r="AB41" s="189"/>
      <c r="AC41" s="189"/>
      <c r="AD41" s="189"/>
      <c r="AE41" s="189"/>
      <c r="AF41" s="189"/>
      <c r="AG41" s="189"/>
      <c r="AH41" s="189"/>
      <c r="AI41" s="189"/>
      <c r="AJ41" s="189"/>
      <c r="AK41" s="189"/>
      <c r="AL41" s="189"/>
      <c r="AM41" s="189"/>
      <c r="AN41" s="189"/>
    </row>
    <row r="42" spans="1:40" x14ac:dyDescent="0.3">
      <c r="D42" s="195">
        <f ca="1">SUM(E42:AN42)</f>
        <v>5879.5927227453394</v>
      </c>
      <c r="E42" s="184">
        <f t="shared" ref="E42:AN42" ca="1" si="20">SUM(E39:E40)</f>
        <v>1959.8642409151132</v>
      </c>
      <c r="F42" s="183">
        <f t="shared" ca="1" si="20"/>
        <v>0</v>
      </c>
      <c r="G42" s="183">
        <f t="shared" ca="1" si="20"/>
        <v>0</v>
      </c>
      <c r="H42" s="183">
        <f t="shared" ca="1" si="20"/>
        <v>0</v>
      </c>
      <c r="I42" s="183">
        <f t="shared" ca="1" si="20"/>
        <v>0</v>
      </c>
      <c r="J42" s="184">
        <f t="shared" ca="1" si="20"/>
        <v>0</v>
      </c>
      <c r="K42" s="183">
        <f t="shared" ca="1" si="20"/>
        <v>0</v>
      </c>
      <c r="L42" s="183">
        <f t="shared" ca="1" si="20"/>
        <v>0</v>
      </c>
      <c r="M42" s="183">
        <f t="shared" ca="1" si="20"/>
        <v>0</v>
      </c>
      <c r="N42" s="183">
        <f t="shared" ca="1" si="20"/>
        <v>0</v>
      </c>
      <c r="O42" s="183">
        <f t="shared" ca="1" si="20"/>
        <v>0</v>
      </c>
      <c r="P42" s="183">
        <f t="shared" ca="1" si="20"/>
        <v>0</v>
      </c>
      <c r="Q42" s="184">
        <f t="shared" ca="1" si="20"/>
        <v>0</v>
      </c>
      <c r="R42" s="183">
        <f t="shared" ca="1" si="20"/>
        <v>0</v>
      </c>
      <c r="S42" s="183">
        <f t="shared" ca="1" si="20"/>
        <v>1959.8642409151132</v>
      </c>
      <c r="T42" s="183">
        <f t="shared" ca="1" si="20"/>
        <v>0</v>
      </c>
      <c r="U42" s="183">
        <f t="shared" ca="1" si="20"/>
        <v>0</v>
      </c>
      <c r="V42" s="183">
        <f t="shared" ca="1" si="20"/>
        <v>0</v>
      </c>
      <c r="W42" s="183">
        <f t="shared" ca="1" si="20"/>
        <v>0</v>
      </c>
      <c r="X42" s="183">
        <f t="shared" ca="1" si="20"/>
        <v>0</v>
      </c>
      <c r="Y42" s="183">
        <f t="shared" ca="1" si="20"/>
        <v>0</v>
      </c>
      <c r="Z42" s="183">
        <f t="shared" ca="1" si="20"/>
        <v>0</v>
      </c>
      <c r="AA42" s="183">
        <f t="shared" ca="1" si="20"/>
        <v>0</v>
      </c>
      <c r="AB42" s="183">
        <f t="shared" ca="1" si="20"/>
        <v>1959.8642409151132</v>
      </c>
      <c r="AC42" s="183">
        <f t="shared" ca="1" si="20"/>
        <v>0</v>
      </c>
      <c r="AD42" s="183">
        <f t="shared" ca="1" si="20"/>
        <v>0</v>
      </c>
      <c r="AE42" s="183">
        <f t="shared" ca="1" si="20"/>
        <v>0</v>
      </c>
      <c r="AF42" s="183">
        <f t="shared" ca="1" si="20"/>
        <v>0</v>
      </c>
      <c r="AG42" s="183">
        <f t="shared" ca="1" si="20"/>
        <v>0</v>
      </c>
      <c r="AH42" s="183">
        <f t="shared" ca="1" si="20"/>
        <v>0</v>
      </c>
      <c r="AI42" s="183">
        <f t="shared" ca="1" si="20"/>
        <v>0</v>
      </c>
      <c r="AJ42" s="183">
        <f t="shared" ca="1" si="20"/>
        <v>0</v>
      </c>
      <c r="AK42" s="183">
        <f t="shared" ca="1" si="20"/>
        <v>0</v>
      </c>
      <c r="AL42" s="183">
        <f t="shared" ca="1" si="20"/>
        <v>0</v>
      </c>
      <c r="AM42" s="183">
        <f t="shared" ca="1" si="20"/>
        <v>0</v>
      </c>
      <c r="AN42" s="183">
        <f t="shared" ca="1" si="20"/>
        <v>0</v>
      </c>
    </row>
    <row r="43" spans="1:40" x14ac:dyDescent="0.3">
      <c r="A43" s="60" t="s">
        <v>1475</v>
      </c>
      <c r="B43" s="60"/>
      <c r="C43" s="60"/>
      <c r="D43" s="189"/>
      <c r="E43" s="189"/>
      <c r="F43" s="189"/>
      <c r="G43" s="189"/>
      <c r="H43" s="189"/>
      <c r="I43" s="189"/>
      <c r="J43" s="189"/>
      <c r="K43" s="189"/>
      <c r="L43" s="189"/>
      <c r="M43" s="189"/>
      <c r="N43" s="189"/>
      <c r="O43" s="189"/>
      <c r="P43" s="189"/>
      <c r="Q43" s="189"/>
      <c r="R43" s="189"/>
      <c r="S43" s="189"/>
      <c r="T43" s="189"/>
      <c r="U43" s="189"/>
      <c r="V43" s="189"/>
      <c r="W43" s="189"/>
      <c r="X43" s="189"/>
      <c r="Y43" s="189"/>
      <c r="Z43" s="189"/>
      <c r="AA43" s="189"/>
      <c r="AB43" s="189"/>
      <c r="AC43" s="189"/>
      <c r="AD43" s="189"/>
      <c r="AE43" s="189"/>
      <c r="AF43" s="189"/>
      <c r="AG43" s="189"/>
      <c r="AH43" s="189"/>
      <c r="AI43" s="189"/>
      <c r="AJ43" s="189"/>
      <c r="AK43" s="189"/>
      <c r="AL43" s="189"/>
      <c r="AM43" s="189"/>
      <c r="AN43" s="189"/>
    </row>
    <row r="44" spans="1:40" x14ac:dyDescent="0.3">
      <c r="A44" t="s">
        <v>1476</v>
      </c>
      <c r="B44" t="s">
        <v>1477</v>
      </c>
      <c r="D44" s="192">
        <f>SUM(E44:AN44)</f>
        <v>0</v>
      </c>
      <c r="E44" s="183">
        <v>0</v>
      </c>
      <c r="F44" s="183">
        <v>0</v>
      </c>
      <c r="G44" s="183">
        <v>0</v>
      </c>
      <c r="H44" s="183">
        <v>0</v>
      </c>
      <c r="I44" s="183">
        <v>0</v>
      </c>
      <c r="J44" s="183">
        <v>0</v>
      </c>
      <c r="K44" s="183">
        <v>0</v>
      </c>
      <c r="L44" s="183">
        <v>0</v>
      </c>
      <c r="M44" s="183">
        <v>0</v>
      </c>
      <c r="N44" s="183">
        <v>0</v>
      </c>
      <c r="O44" s="183">
        <v>0</v>
      </c>
      <c r="P44" s="183">
        <v>0</v>
      </c>
      <c r="Q44" s="183"/>
      <c r="R44" s="183">
        <v>0</v>
      </c>
      <c r="S44" s="183">
        <v>0</v>
      </c>
      <c r="T44" s="183">
        <v>0</v>
      </c>
      <c r="U44" s="183">
        <v>0</v>
      </c>
      <c r="V44" s="183">
        <v>0</v>
      </c>
      <c r="W44" s="183">
        <v>0</v>
      </c>
      <c r="X44" s="183">
        <v>0</v>
      </c>
      <c r="Y44" s="183">
        <v>0</v>
      </c>
      <c r="Z44" s="183">
        <v>0</v>
      </c>
      <c r="AA44" s="183">
        <v>0</v>
      </c>
      <c r="AB44" s="183">
        <v>0</v>
      </c>
      <c r="AC44" s="183">
        <v>0</v>
      </c>
      <c r="AD44" s="183">
        <v>0</v>
      </c>
      <c r="AE44" s="183">
        <v>0</v>
      </c>
      <c r="AF44" s="183">
        <v>0</v>
      </c>
      <c r="AG44" s="183">
        <v>0</v>
      </c>
      <c r="AH44" s="183">
        <v>0</v>
      </c>
      <c r="AI44" s="183">
        <v>0</v>
      </c>
      <c r="AJ44" s="183">
        <v>0</v>
      </c>
      <c r="AK44" s="183">
        <v>0</v>
      </c>
      <c r="AL44" s="183">
        <v>0</v>
      </c>
      <c r="AM44" s="183">
        <v>0</v>
      </c>
      <c r="AN44" s="183">
        <v>0</v>
      </c>
    </row>
    <row r="45" spans="1:40" x14ac:dyDescent="0.3">
      <c r="A45" s="60" t="s">
        <v>1478</v>
      </c>
      <c r="B45" s="64"/>
      <c r="C45" s="64"/>
      <c r="D45" s="196"/>
      <c r="E45" s="196"/>
      <c r="F45" s="196"/>
      <c r="G45" s="196"/>
      <c r="H45" s="196"/>
      <c r="I45" s="196"/>
      <c r="J45" s="196"/>
      <c r="K45" s="196"/>
      <c r="L45" s="196"/>
      <c r="M45" s="196"/>
      <c r="N45" s="196"/>
      <c r="O45" s="196"/>
      <c r="P45" s="196"/>
      <c r="Q45" s="196"/>
      <c r="R45" s="196"/>
      <c r="S45" s="196"/>
      <c r="T45" s="196"/>
      <c r="U45" s="196"/>
      <c r="V45" s="196"/>
      <c r="W45" s="196"/>
      <c r="X45" s="196"/>
      <c r="Y45" s="196"/>
      <c r="Z45" s="196"/>
      <c r="AA45" s="196"/>
      <c r="AB45" s="196"/>
      <c r="AC45" s="196"/>
      <c r="AD45" s="196"/>
      <c r="AE45" s="196"/>
      <c r="AF45" s="196"/>
      <c r="AG45" s="196"/>
      <c r="AH45" s="196"/>
      <c r="AI45" s="196"/>
      <c r="AJ45" s="196"/>
      <c r="AK45" s="196"/>
      <c r="AL45" s="196"/>
      <c r="AM45" s="196"/>
      <c r="AN45" s="196"/>
    </row>
    <row r="46" spans="1:40" x14ac:dyDescent="0.3">
      <c r="D46" s="192">
        <f>SUM(E46:AN46)</f>
        <v>0</v>
      </c>
      <c r="E46" s="183">
        <v>0</v>
      </c>
      <c r="F46" s="183">
        <v>0</v>
      </c>
      <c r="G46" s="183">
        <v>0</v>
      </c>
      <c r="H46" s="183">
        <v>0</v>
      </c>
      <c r="I46" s="183">
        <v>0</v>
      </c>
      <c r="J46" s="183">
        <v>0</v>
      </c>
      <c r="K46" s="183">
        <v>0</v>
      </c>
      <c r="L46" s="183">
        <v>0</v>
      </c>
      <c r="M46" s="183">
        <v>0</v>
      </c>
      <c r="N46" s="183">
        <v>0</v>
      </c>
      <c r="O46" s="183">
        <v>0</v>
      </c>
      <c r="P46" s="183">
        <v>0</v>
      </c>
      <c r="Q46" s="183"/>
      <c r="R46" s="183">
        <v>0</v>
      </c>
      <c r="S46" s="183">
        <v>0</v>
      </c>
      <c r="T46" s="183">
        <f t="shared" ref="T46:AN46" si="21">T44</f>
        <v>0</v>
      </c>
      <c r="U46" s="183">
        <f t="shared" si="21"/>
        <v>0</v>
      </c>
      <c r="V46" s="183">
        <f t="shared" si="21"/>
        <v>0</v>
      </c>
      <c r="W46" s="183">
        <f t="shared" si="21"/>
        <v>0</v>
      </c>
      <c r="X46" s="183">
        <f t="shared" si="21"/>
        <v>0</v>
      </c>
      <c r="Y46" s="183">
        <f t="shared" si="21"/>
        <v>0</v>
      </c>
      <c r="Z46" s="183">
        <f t="shared" si="21"/>
        <v>0</v>
      </c>
      <c r="AA46" s="183">
        <f t="shared" si="21"/>
        <v>0</v>
      </c>
      <c r="AB46" s="183">
        <f t="shared" si="21"/>
        <v>0</v>
      </c>
      <c r="AC46" s="183">
        <f t="shared" si="21"/>
        <v>0</v>
      </c>
      <c r="AD46" s="183">
        <f t="shared" si="21"/>
        <v>0</v>
      </c>
      <c r="AE46" s="183">
        <f t="shared" si="21"/>
        <v>0</v>
      </c>
      <c r="AF46" s="183">
        <f t="shared" si="21"/>
        <v>0</v>
      </c>
      <c r="AG46" s="183">
        <f t="shared" si="21"/>
        <v>0</v>
      </c>
      <c r="AH46" s="183">
        <f t="shared" si="21"/>
        <v>0</v>
      </c>
      <c r="AI46" s="183">
        <f t="shared" si="21"/>
        <v>0</v>
      </c>
      <c r="AJ46" s="183">
        <f t="shared" si="21"/>
        <v>0</v>
      </c>
      <c r="AK46" s="183">
        <f t="shared" si="21"/>
        <v>0</v>
      </c>
      <c r="AL46" s="183">
        <f t="shared" si="21"/>
        <v>0</v>
      </c>
      <c r="AM46" s="183">
        <f t="shared" si="21"/>
        <v>0</v>
      </c>
      <c r="AN46" s="183">
        <f t="shared" si="21"/>
        <v>0</v>
      </c>
    </row>
    <row r="47" spans="1:40" x14ac:dyDescent="0.3">
      <c r="A47" s="60" t="s">
        <v>1479</v>
      </c>
      <c r="B47" s="60"/>
      <c r="C47" s="60"/>
      <c r="D47" s="189"/>
      <c r="E47" s="189"/>
      <c r="F47" s="189"/>
      <c r="G47" s="189"/>
      <c r="H47" s="189"/>
      <c r="I47" s="189"/>
      <c r="J47" s="189"/>
      <c r="K47" s="189"/>
      <c r="L47" s="189"/>
      <c r="M47" s="189"/>
      <c r="N47" s="189"/>
      <c r="O47" s="189"/>
      <c r="P47" s="189"/>
      <c r="Q47" s="189"/>
      <c r="R47" s="189"/>
      <c r="S47" s="189"/>
      <c r="T47" s="189"/>
      <c r="U47" s="189"/>
      <c r="V47" s="189"/>
      <c r="W47" s="189"/>
      <c r="X47" s="189"/>
      <c r="Y47" s="189"/>
      <c r="Z47" s="189"/>
      <c r="AA47" s="189"/>
      <c r="AB47" s="189"/>
      <c r="AC47" s="189"/>
      <c r="AD47" s="189"/>
      <c r="AE47" s="189"/>
      <c r="AF47" s="189"/>
      <c r="AG47" s="189"/>
      <c r="AH47" s="189"/>
      <c r="AI47" s="189"/>
      <c r="AJ47" s="189"/>
      <c r="AK47" s="189"/>
      <c r="AL47" s="189"/>
      <c r="AM47" s="189"/>
      <c r="AN47" s="189"/>
    </row>
    <row r="48" spans="1:40" x14ac:dyDescent="0.3">
      <c r="A48" s="54" t="s">
        <v>1480</v>
      </c>
      <c r="B48" s="54"/>
      <c r="C48" s="54"/>
      <c r="D48" s="195">
        <f ca="1">SUM(E48:AN48)</f>
        <v>9037.151777553021</v>
      </c>
      <c r="E48" s="194">
        <f t="shared" ref="E48:AN48" ca="1" si="22">SUMIFS(INDIRECT($B$1 &amp; "_Direct"), Type, "M &amp; S", WBSL3, E$1, Inst, $B$2)</f>
        <v>8492.7450439654913</v>
      </c>
      <c r="F48" s="194">
        <f t="shared" ca="1" si="22"/>
        <v>0</v>
      </c>
      <c r="G48" s="194">
        <f t="shared" ca="1" si="22"/>
        <v>0</v>
      </c>
      <c r="H48" s="194">
        <f t="shared" ca="1" si="22"/>
        <v>0</v>
      </c>
      <c r="I48" s="194">
        <f t="shared" ca="1" si="22"/>
        <v>0</v>
      </c>
      <c r="J48" s="194">
        <f t="shared" ca="1" si="22"/>
        <v>0</v>
      </c>
      <c r="K48" s="194">
        <f t="shared" ca="1" si="22"/>
        <v>0</v>
      </c>
      <c r="L48" s="194">
        <f t="shared" ca="1" si="22"/>
        <v>0</v>
      </c>
      <c r="M48" s="194">
        <f t="shared" ca="1" si="22"/>
        <v>0</v>
      </c>
      <c r="N48" s="194">
        <f t="shared" ca="1" si="22"/>
        <v>0</v>
      </c>
      <c r="O48" s="194">
        <f t="shared" ca="1" si="22"/>
        <v>0</v>
      </c>
      <c r="P48" s="194">
        <f t="shared" ca="1" si="22"/>
        <v>0</v>
      </c>
      <c r="Q48" s="194">
        <f t="shared" ca="1" si="22"/>
        <v>0</v>
      </c>
      <c r="R48" s="194">
        <f t="shared" ca="1" si="22"/>
        <v>0</v>
      </c>
      <c r="S48" s="194">
        <f t="shared" ca="1" si="22"/>
        <v>0</v>
      </c>
      <c r="T48" s="194">
        <f t="shared" ca="1" si="22"/>
        <v>0</v>
      </c>
      <c r="U48" s="194">
        <f t="shared" ca="1" si="22"/>
        <v>0</v>
      </c>
      <c r="V48" s="194">
        <f t="shared" ca="1" si="22"/>
        <v>0</v>
      </c>
      <c r="W48" s="194">
        <f t="shared" ca="1" si="22"/>
        <v>0</v>
      </c>
      <c r="X48" s="194">
        <f t="shared" ca="1" si="22"/>
        <v>0</v>
      </c>
      <c r="Y48" s="194">
        <f t="shared" ca="1" si="22"/>
        <v>0</v>
      </c>
      <c r="Z48" s="194">
        <f t="shared" ca="1" si="22"/>
        <v>272.20336679376572</v>
      </c>
      <c r="AA48" s="194">
        <f t="shared" ca="1" si="22"/>
        <v>0</v>
      </c>
      <c r="AB48" s="194">
        <f t="shared" ca="1" si="22"/>
        <v>272.20336679376572</v>
      </c>
      <c r="AC48" s="194">
        <f t="shared" ca="1" si="22"/>
        <v>0</v>
      </c>
      <c r="AD48" s="194">
        <f t="shared" ca="1" si="22"/>
        <v>0</v>
      </c>
      <c r="AE48" s="194">
        <f t="shared" ca="1" si="22"/>
        <v>0</v>
      </c>
      <c r="AF48" s="194">
        <f t="shared" ca="1" si="22"/>
        <v>0</v>
      </c>
      <c r="AG48" s="194">
        <f t="shared" ca="1" si="22"/>
        <v>0</v>
      </c>
      <c r="AH48" s="194">
        <f t="shared" ca="1" si="22"/>
        <v>0</v>
      </c>
      <c r="AI48" s="194">
        <f t="shared" ca="1" si="22"/>
        <v>0</v>
      </c>
      <c r="AJ48" s="194">
        <f t="shared" ca="1" si="22"/>
        <v>0</v>
      </c>
      <c r="AK48" s="194">
        <f t="shared" ca="1" si="22"/>
        <v>0</v>
      </c>
      <c r="AL48" s="194">
        <f t="shared" ca="1" si="22"/>
        <v>0</v>
      </c>
      <c r="AM48" s="194">
        <f t="shared" ca="1" si="22"/>
        <v>0</v>
      </c>
      <c r="AN48" s="194">
        <f t="shared" ca="1" si="22"/>
        <v>0</v>
      </c>
    </row>
    <row r="49" spans="1:40" x14ac:dyDescent="0.3">
      <c r="A49" t="s">
        <v>1481</v>
      </c>
      <c r="D49" s="192">
        <f>SUM(E49:AN49)</f>
        <v>0</v>
      </c>
      <c r="E49" s="181">
        <v>0</v>
      </c>
      <c r="F49" s="183">
        <v>0</v>
      </c>
      <c r="G49" s="183">
        <v>0</v>
      </c>
      <c r="H49" s="183">
        <v>0</v>
      </c>
      <c r="I49" s="183">
        <v>0</v>
      </c>
      <c r="J49" s="183">
        <v>0</v>
      </c>
      <c r="K49" s="183">
        <v>0</v>
      </c>
      <c r="L49" s="183">
        <v>0</v>
      </c>
      <c r="M49" s="183">
        <v>0</v>
      </c>
      <c r="N49" s="183">
        <v>0</v>
      </c>
      <c r="O49" s="183">
        <v>0</v>
      </c>
      <c r="P49" s="183">
        <v>0</v>
      </c>
      <c r="Q49" s="183"/>
      <c r="R49" s="183">
        <v>0</v>
      </c>
      <c r="S49" s="183">
        <v>0</v>
      </c>
      <c r="T49" s="183">
        <v>0</v>
      </c>
      <c r="U49" s="183">
        <v>0</v>
      </c>
      <c r="V49" s="183">
        <v>0</v>
      </c>
      <c r="W49" s="183">
        <v>0</v>
      </c>
      <c r="X49" s="183">
        <v>0</v>
      </c>
      <c r="Y49" s="183">
        <v>0</v>
      </c>
      <c r="Z49" s="183">
        <v>0</v>
      </c>
      <c r="AA49" s="183">
        <v>0</v>
      </c>
      <c r="AB49" s="183">
        <v>0</v>
      </c>
      <c r="AC49" s="183">
        <v>0</v>
      </c>
      <c r="AD49" s="183">
        <v>0</v>
      </c>
      <c r="AE49" s="183">
        <v>0</v>
      </c>
      <c r="AF49" s="183">
        <v>0</v>
      </c>
      <c r="AG49" s="183">
        <v>0</v>
      </c>
      <c r="AH49" s="183">
        <v>0</v>
      </c>
      <c r="AI49" s="183">
        <v>0</v>
      </c>
      <c r="AJ49" s="183">
        <v>0</v>
      </c>
      <c r="AK49" s="183">
        <v>0</v>
      </c>
      <c r="AL49" s="183">
        <v>0</v>
      </c>
      <c r="AM49" s="183">
        <v>0</v>
      </c>
      <c r="AN49" s="183">
        <v>0</v>
      </c>
    </row>
    <row r="50" spans="1:40" x14ac:dyDescent="0.3">
      <c r="A50" t="s">
        <v>1482</v>
      </c>
      <c r="D50" s="192">
        <f>SUM(E50:AN50)</f>
        <v>0</v>
      </c>
      <c r="E50" s="181">
        <v>0</v>
      </c>
      <c r="F50" s="183">
        <v>0</v>
      </c>
      <c r="G50" s="183">
        <v>0</v>
      </c>
      <c r="H50" s="183">
        <v>0</v>
      </c>
      <c r="I50" s="183">
        <v>0</v>
      </c>
      <c r="J50" s="183">
        <v>0</v>
      </c>
      <c r="K50" s="183">
        <v>0</v>
      </c>
      <c r="L50" s="183">
        <v>0</v>
      </c>
      <c r="M50" s="183">
        <v>0</v>
      </c>
      <c r="N50" s="183">
        <v>0</v>
      </c>
      <c r="O50" s="183">
        <v>0</v>
      </c>
      <c r="P50" s="183">
        <v>0</v>
      </c>
      <c r="Q50" s="183"/>
      <c r="R50" s="183">
        <v>0</v>
      </c>
      <c r="S50" s="183">
        <v>0</v>
      </c>
      <c r="T50" s="183">
        <v>0</v>
      </c>
      <c r="U50" s="183">
        <v>0</v>
      </c>
      <c r="V50" s="183">
        <v>0</v>
      </c>
      <c r="W50" s="183">
        <v>0</v>
      </c>
      <c r="X50" s="183">
        <v>0</v>
      </c>
      <c r="Y50" s="183">
        <v>0</v>
      </c>
      <c r="Z50" s="183">
        <v>0</v>
      </c>
      <c r="AA50" s="183">
        <v>0</v>
      </c>
      <c r="AB50" s="183">
        <v>0</v>
      </c>
      <c r="AC50" s="183">
        <v>0</v>
      </c>
      <c r="AD50" s="183">
        <v>0</v>
      </c>
      <c r="AE50" s="183">
        <v>0</v>
      </c>
      <c r="AF50" s="183">
        <v>0</v>
      </c>
      <c r="AG50" s="183">
        <v>0</v>
      </c>
      <c r="AH50" s="183">
        <v>0</v>
      </c>
      <c r="AI50" s="183">
        <v>0</v>
      </c>
      <c r="AJ50" s="183">
        <v>0</v>
      </c>
      <c r="AK50" s="183">
        <v>0</v>
      </c>
      <c r="AL50" s="183">
        <v>0</v>
      </c>
      <c r="AM50" s="183">
        <v>0</v>
      </c>
      <c r="AN50" s="183">
        <v>0</v>
      </c>
    </row>
    <row r="51" spans="1:40" x14ac:dyDescent="0.3">
      <c r="A51" t="s">
        <v>1483</v>
      </c>
      <c r="D51" s="192">
        <f>SUM(E51:AN51)</f>
        <v>0</v>
      </c>
      <c r="E51" s="181">
        <v>0</v>
      </c>
      <c r="F51" s="183">
        <v>0</v>
      </c>
      <c r="G51" s="183">
        <v>0</v>
      </c>
      <c r="H51" s="183">
        <v>0</v>
      </c>
      <c r="I51" s="183">
        <v>0</v>
      </c>
      <c r="J51" s="183">
        <v>0</v>
      </c>
      <c r="K51" s="183">
        <v>0</v>
      </c>
      <c r="L51" s="183">
        <v>0</v>
      </c>
      <c r="M51" s="183">
        <v>0</v>
      </c>
      <c r="N51" s="183">
        <v>0</v>
      </c>
      <c r="O51" s="183">
        <v>0</v>
      </c>
      <c r="P51" s="183">
        <v>0</v>
      </c>
      <c r="Q51" s="183"/>
      <c r="R51" s="183">
        <v>0</v>
      </c>
      <c r="S51" s="183">
        <v>0</v>
      </c>
      <c r="T51" s="183">
        <v>0</v>
      </c>
      <c r="U51" s="183">
        <v>0</v>
      </c>
      <c r="V51" s="183">
        <v>0</v>
      </c>
      <c r="W51" s="183">
        <v>0</v>
      </c>
      <c r="X51" s="183">
        <v>0</v>
      </c>
      <c r="Y51" s="183">
        <v>0</v>
      </c>
      <c r="Z51" s="183">
        <v>0</v>
      </c>
      <c r="AA51" s="183">
        <v>0</v>
      </c>
      <c r="AB51" s="183">
        <v>0</v>
      </c>
      <c r="AC51" s="183">
        <v>0</v>
      </c>
      <c r="AD51" s="183">
        <v>0</v>
      </c>
      <c r="AE51" s="183">
        <v>0</v>
      </c>
      <c r="AF51" s="183">
        <v>0</v>
      </c>
      <c r="AG51" s="183">
        <v>0</v>
      </c>
      <c r="AH51" s="183">
        <v>0</v>
      </c>
      <c r="AI51" s="183">
        <v>0</v>
      </c>
      <c r="AJ51" s="183">
        <v>0</v>
      </c>
      <c r="AK51" s="183">
        <v>0</v>
      </c>
      <c r="AL51" s="183">
        <v>0</v>
      </c>
      <c r="AM51" s="183">
        <v>0</v>
      </c>
      <c r="AN51" s="183">
        <v>0</v>
      </c>
    </row>
    <row r="52" spans="1:40" x14ac:dyDescent="0.3">
      <c r="A52" t="s">
        <v>1484</v>
      </c>
      <c r="D52" s="192">
        <f>SUM(E52:AN52)</f>
        <v>0</v>
      </c>
      <c r="E52" s="181">
        <v>0</v>
      </c>
      <c r="F52" s="183">
        <v>0</v>
      </c>
      <c r="G52" s="183">
        <v>0</v>
      </c>
      <c r="H52" s="183">
        <v>0</v>
      </c>
      <c r="I52" s="183">
        <v>0</v>
      </c>
      <c r="J52" s="183">
        <v>0</v>
      </c>
      <c r="K52" s="183">
        <v>0</v>
      </c>
      <c r="L52" s="183">
        <v>0</v>
      </c>
      <c r="M52" s="183">
        <v>0</v>
      </c>
      <c r="N52" s="183">
        <v>0</v>
      </c>
      <c r="O52" s="183">
        <v>0</v>
      </c>
      <c r="P52" s="183">
        <v>0</v>
      </c>
      <c r="Q52" s="183"/>
      <c r="R52" s="183">
        <v>0</v>
      </c>
      <c r="S52" s="183">
        <v>0</v>
      </c>
      <c r="T52" s="183">
        <v>0</v>
      </c>
      <c r="U52" s="183">
        <v>0</v>
      </c>
      <c r="V52" s="183">
        <v>0</v>
      </c>
      <c r="W52" s="183">
        <v>0</v>
      </c>
      <c r="X52" s="183">
        <v>0</v>
      </c>
      <c r="Y52" s="183">
        <v>0</v>
      </c>
      <c r="Z52" s="183">
        <v>0</v>
      </c>
      <c r="AA52" s="183">
        <v>0</v>
      </c>
      <c r="AB52" s="183">
        <v>0</v>
      </c>
      <c r="AC52" s="183">
        <v>0</v>
      </c>
      <c r="AD52" s="183">
        <v>0</v>
      </c>
      <c r="AE52" s="183">
        <v>0</v>
      </c>
      <c r="AF52" s="183">
        <v>0</v>
      </c>
      <c r="AG52" s="183">
        <v>0</v>
      </c>
      <c r="AH52" s="183">
        <v>0</v>
      </c>
      <c r="AI52" s="183">
        <v>0</v>
      </c>
      <c r="AJ52" s="183">
        <v>0</v>
      </c>
      <c r="AK52" s="183">
        <v>0</v>
      </c>
      <c r="AL52" s="183">
        <v>0</v>
      </c>
      <c r="AM52" s="183">
        <v>0</v>
      </c>
      <c r="AN52" s="183">
        <v>0</v>
      </c>
    </row>
    <row r="53" spans="1:40" x14ac:dyDescent="0.3">
      <c r="A53" s="60" t="s">
        <v>1485</v>
      </c>
      <c r="B53" s="64"/>
      <c r="C53" s="64"/>
      <c r="D53" s="196"/>
      <c r="E53" s="196"/>
      <c r="F53" s="196"/>
      <c r="G53" s="196"/>
      <c r="H53" s="196"/>
      <c r="I53" s="196"/>
      <c r="J53" s="196"/>
      <c r="K53" s="196"/>
      <c r="L53" s="196"/>
      <c r="M53" s="196"/>
      <c r="N53" s="196"/>
      <c r="O53" s="196"/>
      <c r="P53" s="196"/>
      <c r="Q53" s="196"/>
      <c r="R53" s="196"/>
      <c r="S53" s="196"/>
      <c r="T53" s="196"/>
      <c r="U53" s="196"/>
      <c r="V53" s="196"/>
      <c r="W53" s="196"/>
      <c r="X53" s="196"/>
      <c r="Y53" s="196"/>
      <c r="Z53" s="196"/>
      <c r="AA53" s="196"/>
      <c r="AB53" s="196"/>
      <c r="AC53" s="196"/>
      <c r="AD53" s="196"/>
      <c r="AE53" s="196"/>
      <c r="AF53" s="196"/>
      <c r="AG53" s="196"/>
      <c r="AH53" s="196"/>
      <c r="AI53" s="196"/>
      <c r="AJ53" s="196"/>
      <c r="AK53" s="196"/>
      <c r="AL53" s="196"/>
      <c r="AM53" s="196"/>
      <c r="AN53" s="196"/>
    </row>
    <row r="54" spans="1:40" x14ac:dyDescent="0.3">
      <c r="D54" s="195">
        <f ca="1">SUM(E54:AN54)</f>
        <v>9037.151777553021</v>
      </c>
      <c r="E54" s="163">
        <f t="shared" ref="E54:AN54" ca="1" si="23">SUM(E48:E52)</f>
        <v>8492.7450439654913</v>
      </c>
      <c r="F54" s="163">
        <f t="shared" ca="1" si="23"/>
        <v>0</v>
      </c>
      <c r="G54" s="163">
        <f t="shared" ca="1" si="23"/>
        <v>0</v>
      </c>
      <c r="H54" s="163">
        <f t="shared" ca="1" si="23"/>
        <v>0</v>
      </c>
      <c r="I54" s="163">
        <f t="shared" ca="1" si="23"/>
        <v>0</v>
      </c>
      <c r="J54" s="163">
        <f t="shared" ca="1" si="23"/>
        <v>0</v>
      </c>
      <c r="K54" s="163">
        <f t="shared" ca="1" si="23"/>
        <v>0</v>
      </c>
      <c r="L54" s="163">
        <f t="shared" ca="1" si="23"/>
        <v>0</v>
      </c>
      <c r="M54" s="163">
        <f t="shared" ca="1" si="23"/>
        <v>0</v>
      </c>
      <c r="N54" s="163">
        <f t="shared" ca="1" si="23"/>
        <v>0</v>
      </c>
      <c r="O54" s="163">
        <f t="shared" ca="1" si="23"/>
        <v>0</v>
      </c>
      <c r="P54" s="163">
        <f t="shared" ca="1" si="23"/>
        <v>0</v>
      </c>
      <c r="Q54" s="163">
        <f t="shared" ca="1" si="23"/>
        <v>0</v>
      </c>
      <c r="R54" s="163">
        <f t="shared" ca="1" si="23"/>
        <v>0</v>
      </c>
      <c r="S54" s="163">
        <f t="shared" ca="1" si="23"/>
        <v>0</v>
      </c>
      <c r="T54" s="163">
        <f t="shared" ca="1" si="23"/>
        <v>0</v>
      </c>
      <c r="U54" s="163">
        <f t="shared" ca="1" si="23"/>
        <v>0</v>
      </c>
      <c r="V54" s="163">
        <f t="shared" ca="1" si="23"/>
        <v>0</v>
      </c>
      <c r="W54" s="163">
        <f t="shared" ca="1" si="23"/>
        <v>0</v>
      </c>
      <c r="X54" s="163">
        <f t="shared" ca="1" si="23"/>
        <v>0</v>
      </c>
      <c r="Y54" s="163">
        <f t="shared" ca="1" si="23"/>
        <v>0</v>
      </c>
      <c r="Z54" s="163">
        <f t="shared" ca="1" si="23"/>
        <v>272.20336679376572</v>
      </c>
      <c r="AA54" s="163">
        <f t="shared" ca="1" si="23"/>
        <v>0</v>
      </c>
      <c r="AB54" s="163">
        <f t="shared" ca="1" si="23"/>
        <v>272.20336679376572</v>
      </c>
      <c r="AC54" s="163">
        <f t="shared" ca="1" si="23"/>
        <v>0</v>
      </c>
      <c r="AD54" s="163">
        <f t="shared" ca="1" si="23"/>
        <v>0</v>
      </c>
      <c r="AE54" s="163">
        <f t="shared" ca="1" si="23"/>
        <v>0</v>
      </c>
      <c r="AF54" s="163">
        <f t="shared" ca="1" si="23"/>
        <v>0</v>
      </c>
      <c r="AG54" s="163">
        <f t="shared" ca="1" si="23"/>
        <v>0</v>
      </c>
      <c r="AH54" s="163">
        <f t="shared" ca="1" si="23"/>
        <v>0</v>
      </c>
      <c r="AI54" s="163">
        <f t="shared" ca="1" si="23"/>
        <v>0</v>
      </c>
      <c r="AJ54" s="163">
        <f t="shared" ca="1" si="23"/>
        <v>0</v>
      </c>
      <c r="AK54" s="163">
        <f t="shared" ca="1" si="23"/>
        <v>0</v>
      </c>
      <c r="AL54" s="163">
        <f t="shared" ca="1" si="23"/>
        <v>0</v>
      </c>
      <c r="AM54" s="163">
        <f t="shared" ca="1" si="23"/>
        <v>0</v>
      </c>
      <c r="AN54" s="163">
        <f t="shared" ca="1" si="23"/>
        <v>0</v>
      </c>
    </row>
    <row r="55" spans="1:40" x14ac:dyDescent="0.3">
      <c r="A55" s="60" t="s">
        <v>1486</v>
      </c>
      <c r="B55" s="64"/>
      <c r="C55" s="64"/>
      <c r="D55" s="196"/>
      <c r="E55" s="196"/>
      <c r="F55" s="196"/>
      <c r="G55" s="196"/>
      <c r="H55" s="196"/>
      <c r="I55" s="196"/>
      <c r="J55" s="196"/>
      <c r="K55" s="196"/>
      <c r="L55" s="196"/>
      <c r="M55" s="196"/>
      <c r="N55" s="196"/>
      <c r="O55" s="196"/>
      <c r="P55" s="196"/>
      <c r="Q55" s="196"/>
      <c r="R55" s="196"/>
      <c r="S55" s="196"/>
      <c r="T55" s="196"/>
      <c r="U55" s="196"/>
      <c r="V55" s="196"/>
      <c r="W55" s="196"/>
      <c r="X55" s="196"/>
      <c r="Y55" s="196"/>
      <c r="Z55" s="196"/>
      <c r="AA55" s="196"/>
      <c r="AB55" s="196"/>
      <c r="AC55" s="196"/>
      <c r="AD55" s="196"/>
      <c r="AE55" s="196"/>
      <c r="AF55" s="196"/>
      <c r="AG55" s="196"/>
      <c r="AH55" s="196"/>
      <c r="AI55" s="196"/>
      <c r="AJ55" s="196"/>
      <c r="AK55" s="196"/>
      <c r="AL55" s="196"/>
      <c r="AM55" s="196"/>
      <c r="AN55" s="196"/>
    </row>
    <row r="56" spans="1:40" x14ac:dyDescent="0.3">
      <c r="A56" s="66"/>
      <c r="B56" s="66"/>
      <c r="C56" s="66"/>
      <c r="D56" s="197"/>
      <c r="E56" s="197"/>
      <c r="F56" s="197"/>
      <c r="G56" s="197"/>
      <c r="H56" s="197"/>
      <c r="I56" s="197"/>
      <c r="J56" s="197"/>
      <c r="K56" s="197"/>
      <c r="L56" s="197"/>
      <c r="M56" s="197"/>
      <c r="N56" s="197"/>
      <c r="O56" s="197"/>
      <c r="P56" s="197"/>
      <c r="Q56" s="197"/>
      <c r="R56" s="197"/>
      <c r="S56" s="197"/>
      <c r="T56" s="197"/>
      <c r="U56" s="197"/>
      <c r="V56" s="197"/>
      <c r="W56" s="197"/>
      <c r="X56" s="197"/>
      <c r="Y56" s="197"/>
      <c r="Z56" s="197"/>
      <c r="AA56" s="197"/>
      <c r="AB56" s="197"/>
      <c r="AC56" s="197"/>
      <c r="AD56" s="197"/>
      <c r="AE56" s="197"/>
      <c r="AF56" s="197"/>
      <c r="AG56" s="197"/>
      <c r="AH56" s="197"/>
      <c r="AI56" s="197"/>
      <c r="AJ56" s="197"/>
      <c r="AK56" s="197"/>
      <c r="AL56" s="197"/>
      <c r="AM56" s="197"/>
      <c r="AN56" s="197"/>
    </row>
    <row r="57" spans="1:40" x14ac:dyDescent="0.3">
      <c r="A57" t="s">
        <v>1487</v>
      </c>
      <c r="D57" s="192">
        <f>SUM(E57:AN57)</f>
        <v>0</v>
      </c>
      <c r="E57" s="183">
        <v>0</v>
      </c>
      <c r="F57" s="183">
        <v>0</v>
      </c>
      <c r="G57" s="183">
        <v>0</v>
      </c>
      <c r="H57" s="183">
        <v>0</v>
      </c>
      <c r="I57" s="183">
        <v>0</v>
      </c>
      <c r="J57" s="183">
        <v>0</v>
      </c>
      <c r="K57" s="183">
        <v>0</v>
      </c>
      <c r="L57" s="183">
        <v>0</v>
      </c>
      <c r="M57" s="183">
        <v>0</v>
      </c>
      <c r="N57" s="183">
        <v>0</v>
      </c>
      <c r="O57" s="183">
        <v>0</v>
      </c>
      <c r="P57" s="183">
        <v>0</v>
      </c>
      <c r="Q57" s="183"/>
      <c r="R57" s="183">
        <v>0</v>
      </c>
      <c r="S57" s="183">
        <v>0</v>
      </c>
      <c r="T57" s="183">
        <v>0</v>
      </c>
      <c r="U57" s="183">
        <v>0</v>
      </c>
      <c r="V57" s="183">
        <v>0</v>
      </c>
      <c r="W57" s="183">
        <v>0</v>
      </c>
      <c r="X57" s="183">
        <v>0</v>
      </c>
      <c r="Y57" s="183">
        <v>0</v>
      </c>
      <c r="Z57" s="183">
        <v>0</v>
      </c>
      <c r="AA57" s="183">
        <v>0</v>
      </c>
      <c r="AB57" s="183">
        <v>0</v>
      </c>
      <c r="AC57" s="183">
        <v>0</v>
      </c>
      <c r="AD57" s="183">
        <v>0</v>
      </c>
      <c r="AE57" s="183">
        <v>0</v>
      </c>
      <c r="AF57" s="183">
        <v>0</v>
      </c>
      <c r="AG57" s="183">
        <v>0</v>
      </c>
      <c r="AH57" s="183">
        <v>0</v>
      </c>
      <c r="AI57" s="183">
        <v>0</v>
      </c>
      <c r="AJ57" s="183">
        <v>0</v>
      </c>
      <c r="AK57" s="183">
        <v>0</v>
      </c>
      <c r="AL57" s="183">
        <v>0</v>
      </c>
      <c r="AM57" s="183">
        <v>0</v>
      </c>
      <c r="AN57" s="183">
        <v>0</v>
      </c>
    </row>
    <row r="58" spans="1:40" x14ac:dyDescent="0.3">
      <c r="A58" t="s">
        <v>1488</v>
      </c>
      <c r="D58" s="192">
        <f>SUM(E58:AN58)</f>
        <v>0</v>
      </c>
      <c r="E58" s="183">
        <v>0</v>
      </c>
      <c r="F58" s="183">
        <v>0</v>
      </c>
      <c r="G58" s="183">
        <v>0</v>
      </c>
      <c r="H58" s="183">
        <v>0</v>
      </c>
      <c r="I58" s="183">
        <v>0</v>
      </c>
      <c r="J58" s="183">
        <v>0</v>
      </c>
      <c r="K58" s="183">
        <v>0</v>
      </c>
      <c r="L58" s="183">
        <v>0</v>
      </c>
      <c r="M58" s="183">
        <v>0</v>
      </c>
      <c r="N58" s="183">
        <v>0</v>
      </c>
      <c r="O58" s="183">
        <v>0</v>
      </c>
      <c r="P58" s="183">
        <v>0</v>
      </c>
      <c r="Q58" s="183"/>
      <c r="R58" s="183">
        <v>0</v>
      </c>
      <c r="S58" s="183">
        <v>0</v>
      </c>
      <c r="T58" s="183">
        <v>0</v>
      </c>
      <c r="U58" s="183">
        <v>0</v>
      </c>
      <c r="V58" s="183">
        <v>0</v>
      </c>
      <c r="W58" s="183">
        <v>0</v>
      </c>
      <c r="X58" s="183">
        <v>0</v>
      </c>
      <c r="Y58" s="183">
        <v>0</v>
      </c>
      <c r="Z58" s="183">
        <v>0</v>
      </c>
      <c r="AA58" s="183">
        <v>0</v>
      </c>
      <c r="AB58" s="183">
        <v>0</v>
      </c>
      <c r="AC58" s="183">
        <v>0</v>
      </c>
      <c r="AD58" s="183">
        <v>0</v>
      </c>
      <c r="AE58" s="183">
        <v>0</v>
      </c>
      <c r="AF58" s="183">
        <v>0</v>
      </c>
      <c r="AG58" s="183">
        <v>0</v>
      </c>
      <c r="AH58" s="183">
        <v>0</v>
      </c>
      <c r="AI58" s="183">
        <v>0</v>
      </c>
      <c r="AJ58" s="183">
        <v>0</v>
      </c>
      <c r="AK58" s="183">
        <v>0</v>
      </c>
      <c r="AL58" s="183">
        <v>0</v>
      </c>
      <c r="AM58" s="183">
        <v>0</v>
      </c>
      <c r="AN58" s="183">
        <v>0</v>
      </c>
    </row>
    <row r="59" spans="1:40" x14ac:dyDescent="0.3">
      <c r="A59" t="s">
        <v>1489</v>
      </c>
      <c r="D59" s="192">
        <f>SUM(E59:AN59)</f>
        <v>0</v>
      </c>
      <c r="E59" s="183">
        <v>0</v>
      </c>
      <c r="F59" s="183">
        <v>0</v>
      </c>
      <c r="G59" s="183">
        <v>0</v>
      </c>
      <c r="H59" s="183">
        <v>0</v>
      </c>
      <c r="I59" s="183">
        <v>0</v>
      </c>
      <c r="J59" s="183">
        <v>0</v>
      </c>
      <c r="K59" s="183">
        <v>0</v>
      </c>
      <c r="L59" s="183">
        <v>0</v>
      </c>
      <c r="M59" s="183">
        <v>0</v>
      </c>
      <c r="N59" s="183">
        <v>0</v>
      </c>
      <c r="O59" s="183">
        <v>0</v>
      </c>
      <c r="P59" s="183">
        <v>0</v>
      </c>
      <c r="Q59" s="183"/>
      <c r="R59" s="183">
        <v>0</v>
      </c>
      <c r="S59" s="183">
        <v>0</v>
      </c>
      <c r="T59" s="183">
        <v>0</v>
      </c>
      <c r="U59" s="183">
        <v>0</v>
      </c>
      <c r="V59" s="183">
        <v>0</v>
      </c>
      <c r="W59" s="183">
        <v>0</v>
      </c>
      <c r="X59" s="183">
        <v>0</v>
      </c>
      <c r="Y59" s="183">
        <v>0</v>
      </c>
      <c r="Z59" s="183">
        <v>0</v>
      </c>
      <c r="AA59" s="183">
        <v>0</v>
      </c>
      <c r="AB59" s="183">
        <v>0</v>
      </c>
      <c r="AC59" s="183">
        <v>0</v>
      </c>
      <c r="AD59" s="183">
        <v>0</v>
      </c>
      <c r="AE59" s="183">
        <v>0</v>
      </c>
      <c r="AF59" s="183">
        <v>0</v>
      </c>
      <c r="AG59" s="183">
        <v>0</v>
      </c>
      <c r="AH59" s="183">
        <v>0</v>
      </c>
      <c r="AI59" s="183">
        <v>0</v>
      </c>
      <c r="AJ59" s="183">
        <v>0</v>
      </c>
      <c r="AK59" s="183">
        <v>0</v>
      </c>
      <c r="AL59" s="183">
        <v>0</v>
      </c>
      <c r="AM59" s="183">
        <v>0</v>
      </c>
      <c r="AN59" s="183">
        <v>0</v>
      </c>
    </row>
    <row r="60" spans="1:40" x14ac:dyDescent="0.3">
      <c r="A60" t="s">
        <v>1543</v>
      </c>
      <c r="B60" t="s">
        <v>1579</v>
      </c>
      <c r="D60" s="192">
        <f ca="1">SUM(E60:AN60)</f>
        <v>280327</v>
      </c>
      <c r="E60" s="194">
        <f t="shared" ref="E60:AN60" ca="1" si="24">SUMIFS(INDIRECT($B$1 &amp; "_Direct"), Type, "Services", Resource_Name, $B60, WBSL3, E$1, Inst, $B$2)</f>
        <v>0</v>
      </c>
      <c r="F60" s="194">
        <f t="shared" ca="1" si="24"/>
        <v>280327</v>
      </c>
      <c r="G60" s="194">
        <f t="shared" ca="1" si="24"/>
        <v>0</v>
      </c>
      <c r="H60" s="194">
        <f t="shared" ca="1" si="24"/>
        <v>0</v>
      </c>
      <c r="I60" s="194">
        <f t="shared" ca="1" si="24"/>
        <v>0</v>
      </c>
      <c r="J60" s="194">
        <f t="shared" ca="1" si="24"/>
        <v>0</v>
      </c>
      <c r="K60" s="194">
        <f t="shared" ca="1" si="24"/>
        <v>0</v>
      </c>
      <c r="L60" s="194">
        <f t="shared" ca="1" si="24"/>
        <v>0</v>
      </c>
      <c r="M60" s="194">
        <f t="shared" ca="1" si="24"/>
        <v>0</v>
      </c>
      <c r="N60" s="194">
        <f t="shared" ca="1" si="24"/>
        <v>0</v>
      </c>
      <c r="O60" s="194">
        <f t="shared" ca="1" si="24"/>
        <v>0</v>
      </c>
      <c r="P60" s="194">
        <f t="shared" ca="1" si="24"/>
        <v>0</v>
      </c>
      <c r="Q60" s="194">
        <f t="shared" ca="1" si="24"/>
        <v>0</v>
      </c>
      <c r="R60" s="194">
        <f t="shared" ca="1" si="24"/>
        <v>0</v>
      </c>
      <c r="S60" s="194">
        <f t="shared" ca="1" si="24"/>
        <v>0</v>
      </c>
      <c r="T60" s="194">
        <f t="shared" ca="1" si="24"/>
        <v>0</v>
      </c>
      <c r="U60" s="194">
        <f t="shared" ca="1" si="24"/>
        <v>0</v>
      </c>
      <c r="V60" s="194">
        <f t="shared" ca="1" si="24"/>
        <v>0</v>
      </c>
      <c r="W60" s="194">
        <f t="shared" ca="1" si="24"/>
        <v>0</v>
      </c>
      <c r="X60" s="194">
        <f t="shared" ca="1" si="24"/>
        <v>0</v>
      </c>
      <c r="Y60" s="194">
        <f t="shared" ca="1" si="24"/>
        <v>0</v>
      </c>
      <c r="Z60" s="194">
        <f t="shared" ca="1" si="24"/>
        <v>0</v>
      </c>
      <c r="AA60" s="194">
        <f t="shared" ca="1" si="24"/>
        <v>0</v>
      </c>
      <c r="AB60" s="194">
        <f t="shared" ca="1" si="24"/>
        <v>0</v>
      </c>
      <c r="AC60" s="194">
        <f t="shared" ca="1" si="24"/>
        <v>0</v>
      </c>
      <c r="AD60" s="194">
        <f t="shared" ca="1" si="24"/>
        <v>0</v>
      </c>
      <c r="AE60" s="194">
        <f t="shared" ca="1" si="24"/>
        <v>0</v>
      </c>
      <c r="AF60" s="194">
        <f t="shared" ca="1" si="24"/>
        <v>0</v>
      </c>
      <c r="AG60" s="194">
        <f t="shared" ca="1" si="24"/>
        <v>0</v>
      </c>
      <c r="AH60" s="194">
        <f t="shared" ca="1" si="24"/>
        <v>0</v>
      </c>
      <c r="AI60" s="194">
        <f t="shared" ca="1" si="24"/>
        <v>0</v>
      </c>
      <c r="AJ60" s="194">
        <f t="shared" ca="1" si="24"/>
        <v>0</v>
      </c>
      <c r="AK60" s="194">
        <f t="shared" ca="1" si="24"/>
        <v>0</v>
      </c>
      <c r="AL60" s="194">
        <f t="shared" ca="1" si="24"/>
        <v>0</v>
      </c>
      <c r="AM60" s="194">
        <f t="shared" ca="1" si="24"/>
        <v>0</v>
      </c>
      <c r="AN60" s="194">
        <f t="shared" ca="1" si="24"/>
        <v>0</v>
      </c>
    </row>
    <row r="61" spans="1:40" x14ac:dyDescent="0.3">
      <c r="A61" t="s">
        <v>1490</v>
      </c>
      <c r="D61" s="192">
        <f>SUM(E61:AN61)</f>
        <v>0</v>
      </c>
      <c r="E61" s="183">
        <v>0</v>
      </c>
      <c r="F61" s="183">
        <v>0</v>
      </c>
      <c r="G61" s="183">
        <v>0</v>
      </c>
      <c r="H61" s="183">
        <v>0</v>
      </c>
      <c r="I61" s="183">
        <v>0</v>
      </c>
      <c r="J61" s="183">
        <v>0</v>
      </c>
      <c r="K61" s="183">
        <v>0</v>
      </c>
      <c r="L61" s="183">
        <v>0</v>
      </c>
      <c r="M61" s="183">
        <v>0</v>
      </c>
      <c r="N61" s="183">
        <v>0</v>
      </c>
      <c r="O61" s="183">
        <v>0</v>
      </c>
      <c r="P61" s="183">
        <v>0</v>
      </c>
      <c r="Q61" s="183"/>
      <c r="R61" s="183">
        <v>0</v>
      </c>
      <c r="S61" s="183">
        <v>0</v>
      </c>
      <c r="T61" s="183">
        <v>0</v>
      </c>
      <c r="U61" s="183">
        <v>0</v>
      </c>
      <c r="V61" s="183">
        <v>0</v>
      </c>
      <c r="W61" s="183">
        <v>0</v>
      </c>
      <c r="X61" s="183">
        <v>0</v>
      </c>
      <c r="Y61" s="183">
        <v>0</v>
      </c>
      <c r="Z61" s="183">
        <v>0</v>
      </c>
      <c r="AA61" s="183">
        <v>0</v>
      </c>
      <c r="AB61" s="183">
        <v>0</v>
      </c>
      <c r="AC61" s="183">
        <v>0</v>
      </c>
      <c r="AD61" s="183">
        <v>0</v>
      </c>
      <c r="AE61" s="183">
        <v>0</v>
      </c>
      <c r="AF61" s="183">
        <v>0</v>
      </c>
      <c r="AG61" s="183">
        <v>0</v>
      </c>
      <c r="AH61" s="183">
        <v>0</v>
      </c>
      <c r="AI61" s="183">
        <v>0</v>
      </c>
      <c r="AJ61" s="183">
        <v>0</v>
      </c>
      <c r="AK61" s="183">
        <v>0</v>
      </c>
      <c r="AL61" s="183">
        <v>0</v>
      </c>
      <c r="AM61" s="183">
        <v>0</v>
      </c>
      <c r="AN61" s="183">
        <v>0</v>
      </c>
    </row>
    <row r="62" spans="1:40" x14ac:dyDescent="0.3">
      <c r="A62" s="60" t="s">
        <v>1491</v>
      </c>
      <c r="B62" s="64"/>
      <c r="C62" s="64"/>
      <c r="D62" s="196"/>
      <c r="E62" s="196"/>
      <c r="F62" s="196"/>
      <c r="G62" s="196"/>
      <c r="H62" s="196"/>
      <c r="I62" s="196"/>
      <c r="J62" s="196"/>
      <c r="K62" s="196"/>
      <c r="L62" s="196"/>
      <c r="M62" s="196"/>
      <c r="N62" s="196"/>
      <c r="O62" s="196"/>
      <c r="P62" s="196"/>
      <c r="Q62" s="196"/>
      <c r="R62" s="196"/>
      <c r="S62" s="196"/>
      <c r="T62" s="196"/>
      <c r="U62" s="196"/>
      <c r="V62" s="196"/>
      <c r="W62" s="196"/>
      <c r="X62" s="196"/>
      <c r="Y62" s="196"/>
      <c r="Z62" s="196"/>
      <c r="AA62" s="196"/>
      <c r="AB62" s="196"/>
      <c r="AC62" s="196"/>
      <c r="AD62" s="196"/>
      <c r="AE62" s="196"/>
      <c r="AF62" s="196"/>
      <c r="AG62" s="196"/>
      <c r="AH62" s="196"/>
      <c r="AI62" s="196"/>
      <c r="AJ62" s="196"/>
      <c r="AK62" s="196"/>
      <c r="AL62" s="196"/>
      <c r="AM62" s="196"/>
      <c r="AN62" s="196"/>
    </row>
    <row r="63" spans="1:40" x14ac:dyDescent="0.3">
      <c r="D63" s="192">
        <f ca="1">SUM(E63:AN63)</f>
        <v>280327</v>
      </c>
      <c r="E63" s="163">
        <f t="shared" ref="E63:P63" ca="1" si="25">SUM(E57:E61)</f>
        <v>0</v>
      </c>
      <c r="F63" s="163">
        <f t="shared" ca="1" si="25"/>
        <v>280327</v>
      </c>
      <c r="G63" s="163">
        <f t="shared" ca="1" si="25"/>
        <v>0</v>
      </c>
      <c r="H63" s="163">
        <f t="shared" ca="1" si="25"/>
        <v>0</v>
      </c>
      <c r="I63" s="163">
        <f t="shared" ca="1" si="25"/>
        <v>0</v>
      </c>
      <c r="J63" s="163">
        <f t="shared" ca="1" si="25"/>
        <v>0</v>
      </c>
      <c r="K63" s="163">
        <f t="shared" ca="1" si="25"/>
        <v>0</v>
      </c>
      <c r="L63" s="163">
        <f t="shared" ca="1" si="25"/>
        <v>0</v>
      </c>
      <c r="M63" s="163">
        <f t="shared" ca="1" si="25"/>
        <v>0</v>
      </c>
      <c r="N63" s="163">
        <f t="shared" ca="1" si="25"/>
        <v>0</v>
      </c>
      <c r="O63" s="163">
        <f t="shared" ca="1" si="25"/>
        <v>0</v>
      </c>
      <c r="P63" s="163">
        <f t="shared" ca="1" si="25"/>
        <v>0</v>
      </c>
      <c r="Q63" s="163"/>
      <c r="R63" s="163">
        <f t="shared" ref="R63:AN63" ca="1" si="26">SUM(R57:R61)</f>
        <v>0</v>
      </c>
      <c r="S63" s="163">
        <f t="shared" ca="1" si="26"/>
        <v>0</v>
      </c>
      <c r="T63" s="163">
        <f t="shared" ca="1" si="26"/>
        <v>0</v>
      </c>
      <c r="U63" s="163">
        <f t="shared" ca="1" si="26"/>
        <v>0</v>
      </c>
      <c r="V63" s="163">
        <f t="shared" ca="1" si="26"/>
        <v>0</v>
      </c>
      <c r="W63" s="163">
        <f t="shared" ca="1" si="26"/>
        <v>0</v>
      </c>
      <c r="X63" s="163">
        <f t="shared" ca="1" si="26"/>
        <v>0</v>
      </c>
      <c r="Y63" s="163">
        <f t="shared" ca="1" si="26"/>
        <v>0</v>
      </c>
      <c r="Z63" s="163">
        <f t="shared" ca="1" si="26"/>
        <v>0</v>
      </c>
      <c r="AA63" s="163">
        <f t="shared" ca="1" si="26"/>
        <v>0</v>
      </c>
      <c r="AB63" s="163">
        <f t="shared" ca="1" si="26"/>
        <v>0</v>
      </c>
      <c r="AC63" s="163">
        <f t="shared" ca="1" si="26"/>
        <v>0</v>
      </c>
      <c r="AD63" s="163">
        <f t="shared" ca="1" si="26"/>
        <v>0</v>
      </c>
      <c r="AE63" s="163">
        <f t="shared" ca="1" si="26"/>
        <v>0</v>
      </c>
      <c r="AF63" s="163">
        <f t="shared" ca="1" si="26"/>
        <v>0</v>
      </c>
      <c r="AG63" s="163">
        <f t="shared" ca="1" si="26"/>
        <v>0</v>
      </c>
      <c r="AH63" s="163">
        <f t="shared" ca="1" si="26"/>
        <v>0</v>
      </c>
      <c r="AI63" s="163">
        <f t="shared" ca="1" si="26"/>
        <v>0</v>
      </c>
      <c r="AJ63" s="163">
        <f t="shared" ca="1" si="26"/>
        <v>0</v>
      </c>
      <c r="AK63" s="163">
        <f t="shared" ca="1" si="26"/>
        <v>0</v>
      </c>
      <c r="AL63" s="163">
        <f t="shared" ca="1" si="26"/>
        <v>0</v>
      </c>
      <c r="AM63" s="163">
        <f t="shared" ca="1" si="26"/>
        <v>0</v>
      </c>
      <c r="AN63" s="163">
        <f t="shared" ca="1" si="26"/>
        <v>0</v>
      </c>
    </row>
    <row r="64" spans="1:40" x14ac:dyDescent="0.3">
      <c r="A64" t="s">
        <v>1492</v>
      </c>
      <c r="D64" s="192">
        <f>SUM(E64:AN64)</f>
        <v>0</v>
      </c>
      <c r="E64" s="183">
        <v>0</v>
      </c>
      <c r="F64" s="183">
        <v>0</v>
      </c>
      <c r="G64" s="183">
        <v>0</v>
      </c>
      <c r="H64" s="183">
        <v>0</v>
      </c>
      <c r="I64" s="183">
        <v>0</v>
      </c>
      <c r="J64" s="183">
        <v>0</v>
      </c>
      <c r="K64" s="183">
        <v>0</v>
      </c>
      <c r="L64" s="183">
        <v>0</v>
      </c>
      <c r="M64" s="183">
        <v>0</v>
      </c>
      <c r="N64" s="183">
        <v>0</v>
      </c>
      <c r="O64" s="183">
        <v>0</v>
      </c>
      <c r="P64" s="183">
        <v>0</v>
      </c>
      <c r="Q64" s="183"/>
      <c r="R64" s="183">
        <v>0</v>
      </c>
      <c r="S64" s="183">
        <v>0</v>
      </c>
      <c r="T64" s="183">
        <v>0</v>
      </c>
      <c r="U64" s="183">
        <v>0</v>
      </c>
      <c r="V64" s="183">
        <v>0</v>
      </c>
      <c r="W64" s="183">
        <v>0</v>
      </c>
      <c r="X64" s="183">
        <v>0</v>
      </c>
      <c r="Y64" s="183">
        <v>0</v>
      </c>
      <c r="Z64" s="183">
        <v>0</v>
      </c>
      <c r="AA64" s="183">
        <v>0</v>
      </c>
      <c r="AB64" s="183">
        <v>0</v>
      </c>
      <c r="AC64" s="183">
        <v>0</v>
      </c>
      <c r="AD64" s="183">
        <v>0</v>
      </c>
      <c r="AE64" s="183">
        <v>0</v>
      </c>
      <c r="AF64" s="183">
        <v>0</v>
      </c>
      <c r="AG64" s="183">
        <v>0</v>
      </c>
      <c r="AH64" s="183">
        <v>0</v>
      </c>
      <c r="AI64" s="183">
        <v>0</v>
      </c>
      <c r="AJ64" s="183">
        <v>0</v>
      </c>
      <c r="AK64" s="183">
        <v>0</v>
      </c>
      <c r="AL64" s="183">
        <v>0</v>
      </c>
      <c r="AM64" s="183">
        <v>0</v>
      </c>
      <c r="AN64" s="183">
        <v>0</v>
      </c>
    </row>
    <row r="65" spans="1:40" x14ac:dyDescent="0.3">
      <c r="A65" s="60" t="s">
        <v>1493</v>
      </c>
      <c r="B65" s="64"/>
      <c r="C65" s="64"/>
      <c r="D65" s="196"/>
      <c r="E65" s="196"/>
      <c r="F65" s="196"/>
      <c r="G65" s="196"/>
      <c r="H65" s="196"/>
      <c r="I65" s="196"/>
      <c r="J65" s="196"/>
      <c r="K65" s="196"/>
      <c r="L65" s="196"/>
      <c r="M65" s="196"/>
      <c r="N65" s="196"/>
      <c r="O65" s="196"/>
      <c r="P65" s="196"/>
      <c r="Q65" s="196"/>
      <c r="R65" s="196"/>
      <c r="S65" s="196"/>
      <c r="T65" s="196"/>
      <c r="U65" s="196"/>
      <c r="V65" s="196"/>
      <c r="W65" s="196"/>
      <c r="X65" s="196"/>
      <c r="Y65" s="196"/>
      <c r="Z65" s="196"/>
      <c r="AA65" s="196"/>
      <c r="AB65" s="196"/>
      <c r="AC65" s="196"/>
      <c r="AD65" s="196"/>
      <c r="AE65" s="196"/>
      <c r="AF65" s="196"/>
      <c r="AG65" s="196"/>
      <c r="AH65" s="196"/>
      <c r="AI65" s="196"/>
      <c r="AJ65" s="196"/>
      <c r="AK65" s="196"/>
      <c r="AL65" s="196"/>
      <c r="AM65" s="196"/>
      <c r="AN65" s="196"/>
    </row>
    <row r="66" spans="1:40" x14ac:dyDescent="0.3">
      <c r="D66" s="192">
        <f>SUM(E66:AN66)</f>
        <v>0</v>
      </c>
      <c r="E66" s="181">
        <v>0</v>
      </c>
      <c r="F66" s="181">
        <v>0</v>
      </c>
      <c r="G66" s="181">
        <v>0</v>
      </c>
      <c r="H66" s="181">
        <v>0</v>
      </c>
      <c r="I66" s="181">
        <v>0</v>
      </c>
      <c r="J66" s="181">
        <v>0</v>
      </c>
      <c r="K66" s="181">
        <v>0</v>
      </c>
      <c r="L66" s="181">
        <v>0</v>
      </c>
      <c r="M66" s="181">
        <v>0</v>
      </c>
      <c r="N66" s="181">
        <v>0</v>
      </c>
      <c r="O66" s="181">
        <v>0</v>
      </c>
      <c r="P66" s="181">
        <v>0</v>
      </c>
      <c r="Q66" s="181"/>
      <c r="R66" s="181">
        <v>0</v>
      </c>
      <c r="S66" s="181">
        <v>0</v>
      </c>
      <c r="T66" s="181">
        <v>0</v>
      </c>
      <c r="U66" s="181">
        <v>0</v>
      </c>
      <c r="V66" s="181">
        <v>0</v>
      </c>
      <c r="W66" s="181">
        <v>0</v>
      </c>
      <c r="X66" s="181">
        <v>0</v>
      </c>
      <c r="Y66" s="181">
        <v>0</v>
      </c>
      <c r="Z66" s="181">
        <v>0</v>
      </c>
      <c r="AA66" s="181">
        <v>0</v>
      </c>
      <c r="AB66" s="181">
        <v>0</v>
      </c>
      <c r="AC66" s="181">
        <v>0</v>
      </c>
      <c r="AD66" s="181">
        <v>0</v>
      </c>
      <c r="AE66" s="181">
        <v>0</v>
      </c>
      <c r="AF66" s="181">
        <v>0</v>
      </c>
      <c r="AG66" s="181">
        <v>0</v>
      </c>
      <c r="AH66" s="181">
        <v>0</v>
      </c>
      <c r="AI66" s="181">
        <v>0</v>
      </c>
      <c r="AJ66" s="181">
        <v>0</v>
      </c>
      <c r="AK66" s="181">
        <v>0</v>
      </c>
      <c r="AL66" s="181">
        <v>0</v>
      </c>
      <c r="AM66" s="181">
        <v>0</v>
      </c>
      <c r="AN66" s="181">
        <v>0</v>
      </c>
    </row>
    <row r="67" spans="1:40" x14ac:dyDescent="0.3">
      <c r="A67" t="s">
        <v>1494</v>
      </c>
      <c r="B67" s="310"/>
      <c r="C67" s="310"/>
      <c r="D67" s="192"/>
      <c r="E67" s="194"/>
      <c r="F67" s="194"/>
      <c r="G67" s="194"/>
      <c r="H67" s="194"/>
      <c r="I67" s="194"/>
      <c r="J67" s="194"/>
      <c r="K67" s="194"/>
      <c r="L67" s="194"/>
      <c r="M67" s="194"/>
      <c r="N67" s="194"/>
      <c r="O67" s="194"/>
      <c r="P67" s="194"/>
      <c r="Q67" s="194"/>
      <c r="R67" s="194"/>
      <c r="S67" s="194"/>
      <c r="T67" s="194"/>
      <c r="U67" s="194"/>
      <c r="V67" s="194"/>
      <c r="W67" s="194"/>
      <c r="X67" s="194"/>
      <c r="Y67" s="194"/>
      <c r="Z67" s="194"/>
      <c r="AA67" s="194"/>
      <c r="AB67" s="194"/>
      <c r="AC67" s="194"/>
      <c r="AD67" s="194"/>
      <c r="AE67" s="194"/>
      <c r="AF67" s="194"/>
      <c r="AG67" s="194"/>
      <c r="AH67" s="194"/>
      <c r="AI67" s="194"/>
      <c r="AJ67" s="194"/>
      <c r="AK67" s="194"/>
      <c r="AL67" s="194"/>
      <c r="AM67" s="194"/>
      <c r="AN67" s="194"/>
    </row>
    <row r="68" spans="1:40" x14ac:dyDescent="0.3">
      <c r="A68" s="54" t="s">
        <v>1070</v>
      </c>
      <c r="B68" s="54"/>
      <c r="C68" s="54"/>
      <c r="D68" s="195">
        <f ca="1">SUM(E68:AN68)</f>
        <v>63844.210868010581</v>
      </c>
      <c r="E68" s="194">
        <f t="shared" ref="E68:N71" ca="1" si="27">SUMIFS(INDIRECT($B$1 &amp; "_Total"), WBSL3, E$1, Inst, $A68)</f>
        <v>0</v>
      </c>
      <c r="F68" s="194">
        <f t="shared" ca="1" si="27"/>
        <v>0</v>
      </c>
      <c r="G68" s="194">
        <f t="shared" ca="1" si="27"/>
        <v>0</v>
      </c>
      <c r="H68" s="194">
        <f t="shared" ca="1" si="27"/>
        <v>0</v>
      </c>
      <c r="I68" s="194">
        <f t="shared" ca="1" si="27"/>
        <v>0</v>
      </c>
      <c r="J68" s="194">
        <f t="shared" ca="1" si="27"/>
        <v>0</v>
      </c>
      <c r="K68" s="194">
        <f t="shared" ca="1" si="27"/>
        <v>0</v>
      </c>
      <c r="L68" s="194">
        <f t="shared" ca="1" si="27"/>
        <v>0</v>
      </c>
      <c r="M68" s="194">
        <f t="shared" ca="1" si="27"/>
        <v>0</v>
      </c>
      <c r="N68" s="194">
        <f t="shared" ca="1" si="27"/>
        <v>0</v>
      </c>
      <c r="O68" s="194">
        <f t="shared" ref="O68:X71" ca="1" si="28">SUMIFS(INDIRECT($B$1 &amp; "_Total"), WBSL3, O$1, Inst, $A68)</f>
        <v>0</v>
      </c>
      <c r="P68" s="194">
        <f t="shared" ca="1" si="28"/>
        <v>0</v>
      </c>
      <c r="Q68" s="194">
        <f t="shared" ca="1" si="28"/>
        <v>0</v>
      </c>
      <c r="R68" s="194">
        <f t="shared" ca="1" si="28"/>
        <v>0</v>
      </c>
      <c r="S68" s="194">
        <f t="shared" ca="1" si="28"/>
        <v>0</v>
      </c>
      <c r="T68" s="194">
        <f t="shared" ca="1" si="28"/>
        <v>0</v>
      </c>
      <c r="U68" s="194">
        <f t="shared" ca="1" si="28"/>
        <v>0</v>
      </c>
      <c r="V68" s="194">
        <f t="shared" ca="1" si="28"/>
        <v>0</v>
      </c>
      <c r="W68" s="194">
        <f t="shared" ca="1" si="28"/>
        <v>0</v>
      </c>
      <c r="X68" s="194">
        <f t="shared" ca="1" si="28"/>
        <v>0</v>
      </c>
      <c r="Y68" s="194">
        <f t="shared" ref="Y68:AH71" ca="1" si="29">SUMIFS(INDIRECT($B$1 &amp; "_Total"), WBSL3, Y$1, Inst, $A68)</f>
        <v>57346.716502643394</v>
      </c>
      <c r="Z68" s="194">
        <f t="shared" ca="1" si="29"/>
        <v>0</v>
      </c>
      <c r="AA68" s="194">
        <f t="shared" ca="1" si="29"/>
        <v>0</v>
      </c>
      <c r="AB68" s="194">
        <f t="shared" ca="1" si="29"/>
        <v>3037.7895734184258</v>
      </c>
      <c r="AC68" s="194">
        <f t="shared" ca="1" si="29"/>
        <v>0</v>
      </c>
      <c r="AD68" s="194">
        <f t="shared" ca="1" si="29"/>
        <v>3459.7047919487627</v>
      </c>
      <c r="AE68" s="194">
        <f t="shared" ca="1" si="29"/>
        <v>0</v>
      </c>
      <c r="AF68" s="194">
        <f t="shared" ca="1" si="29"/>
        <v>0</v>
      </c>
      <c r="AG68" s="194">
        <f t="shared" ca="1" si="29"/>
        <v>0</v>
      </c>
      <c r="AH68" s="194">
        <f t="shared" ca="1" si="29"/>
        <v>0</v>
      </c>
      <c r="AI68" s="194">
        <f t="shared" ref="AI68:AN71" ca="1" si="30">SUMIFS(INDIRECT($B$1 &amp; "_Total"), WBSL3, AI$1, Inst, $A68)</f>
        <v>0</v>
      </c>
      <c r="AJ68" s="194">
        <f t="shared" ca="1" si="30"/>
        <v>0</v>
      </c>
      <c r="AK68" s="194">
        <f t="shared" ca="1" si="30"/>
        <v>0</v>
      </c>
      <c r="AL68" s="194">
        <f t="shared" ca="1" si="30"/>
        <v>0</v>
      </c>
      <c r="AM68" s="194">
        <f t="shared" ca="1" si="30"/>
        <v>0</v>
      </c>
      <c r="AN68" s="194">
        <f t="shared" ca="1" si="30"/>
        <v>0</v>
      </c>
    </row>
    <row r="69" spans="1:40" x14ac:dyDescent="0.3">
      <c r="A69" s="54" t="s">
        <v>1007</v>
      </c>
      <c r="B69" s="54"/>
      <c r="C69" s="54"/>
      <c r="D69" s="195">
        <f ca="1">SUM(E69:AN69)</f>
        <v>18965.360623017354</v>
      </c>
      <c r="E69" s="194">
        <f t="shared" ca="1" si="27"/>
        <v>11564.244282327656</v>
      </c>
      <c r="F69" s="194">
        <f t="shared" ca="1" si="27"/>
        <v>0</v>
      </c>
      <c r="G69" s="194">
        <f t="shared" ca="1" si="27"/>
        <v>0</v>
      </c>
      <c r="H69" s="194">
        <f t="shared" ca="1" si="27"/>
        <v>0</v>
      </c>
      <c r="I69" s="194">
        <f t="shared" ca="1" si="27"/>
        <v>0</v>
      </c>
      <c r="J69" s="194">
        <f t="shared" ca="1" si="27"/>
        <v>0</v>
      </c>
      <c r="K69" s="194">
        <f t="shared" ca="1" si="27"/>
        <v>0</v>
      </c>
      <c r="L69" s="194">
        <f t="shared" ca="1" si="27"/>
        <v>0</v>
      </c>
      <c r="M69" s="194">
        <f t="shared" ca="1" si="27"/>
        <v>0</v>
      </c>
      <c r="N69" s="194">
        <f t="shared" ca="1" si="27"/>
        <v>0</v>
      </c>
      <c r="O69" s="194">
        <f t="shared" ca="1" si="28"/>
        <v>0</v>
      </c>
      <c r="P69" s="194">
        <f t="shared" ca="1" si="28"/>
        <v>0</v>
      </c>
      <c r="Q69" s="194">
        <f t="shared" ca="1" si="28"/>
        <v>0</v>
      </c>
      <c r="R69" s="194">
        <f t="shared" ca="1" si="28"/>
        <v>0</v>
      </c>
      <c r="S69" s="194">
        <f t="shared" ca="1" si="28"/>
        <v>0</v>
      </c>
      <c r="T69" s="194">
        <f t="shared" ca="1" si="28"/>
        <v>0</v>
      </c>
      <c r="U69" s="194">
        <f t="shared" ca="1" si="28"/>
        <v>0</v>
      </c>
      <c r="V69" s="194">
        <f t="shared" ca="1" si="28"/>
        <v>0</v>
      </c>
      <c r="W69" s="194">
        <f t="shared" ca="1" si="28"/>
        <v>0</v>
      </c>
      <c r="X69" s="194">
        <f t="shared" ca="1" si="28"/>
        <v>0</v>
      </c>
      <c r="Y69" s="194">
        <f t="shared" ca="1" si="29"/>
        <v>0</v>
      </c>
      <c r="Z69" s="194">
        <f t="shared" ca="1" si="29"/>
        <v>0</v>
      </c>
      <c r="AA69" s="194">
        <f t="shared" ca="1" si="29"/>
        <v>0</v>
      </c>
      <c r="AB69" s="194">
        <f t="shared" ca="1" si="29"/>
        <v>0</v>
      </c>
      <c r="AC69" s="194">
        <f t="shared" ca="1" si="29"/>
        <v>0</v>
      </c>
      <c r="AD69" s="194">
        <f t="shared" ca="1" si="29"/>
        <v>0</v>
      </c>
      <c r="AE69" s="194">
        <f t="shared" ca="1" si="29"/>
        <v>0</v>
      </c>
      <c r="AF69" s="194">
        <f t="shared" ca="1" si="29"/>
        <v>0</v>
      </c>
      <c r="AG69" s="194">
        <f t="shared" ca="1" si="29"/>
        <v>0</v>
      </c>
      <c r="AH69" s="194">
        <f t="shared" ca="1" si="29"/>
        <v>0</v>
      </c>
      <c r="AI69" s="194">
        <f t="shared" ca="1" si="30"/>
        <v>0</v>
      </c>
      <c r="AJ69" s="194">
        <f t="shared" ca="1" si="30"/>
        <v>7401.1163406896994</v>
      </c>
      <c r="AK69" s="194">
        <f t="shared" ca="1" si="30"/>
        <v>0</v>
      </c>
      <c r="AL69" s="194">
        <f t="shared" ca="1" si="30"/>
        <v>0</v>
      </c>
      <c r="AM69" s="194">
        <f t="shared" ca="1" si="30"/>
        <v>0</v>
      </c>
      <c r="AN69" s="194">
        <f t="shared" ca="1" si="30"/>
        <v>0</v>
      </c>
    </row>
    <row r="70" spans="1:40" x14ac:dyDescent="0.3">
      <c r="A70" s="54" t="s">
        <v>1293</v>
      </c>
      <c r="B70" s="54"/>
      <c r="C70" s="54"/>
      <c r="D70" s="195">
        <f ca="1">SUM(E70:AN70)</f>
        <v>98896.584029506121</v>
      </c>
      <c r="E70" s="194">
        <f t="shared" ca="1" si="27"/>
        <v>0</v>
      </c>
      <c r="F70" s="194">
        <f t="shared" ca="1" si="27"/>
        <v>0</v>
      </c>
      <c r="G70" s="194">
        <f t="shared" ca="1" si="27"/>
        <v>0</v>
      </c>
      <c r="H70" s="194">
        <f t="shared" ca="1" si="27"/>
        <v>0</v>
      </c>
      <c r="I70" s="194">
        <f t="shared" ca="1" si="27"/>
        <v>0</v>
      </c>
      <c r="J70" s="194">
        <f t="shared" ca="1" si="27"/>
        <v>0</v>
      </c>
      <c r="K70" s="194">
        <f t="shared" ca="1" si="27"/>
        <v>0</v>
      </c>
      <c r="L70" s="194">
        <f t="shared" ca="1" si="27"/>
        <v>0</v>
      </c>
      <c r="M70" s="194">
        <f t="shared" ca="1" si="27"/>
        <v>0</v>
      </c>
      <c r="N70" s="194">
        <f t="shared" ca="1" si="27"/>
        <v>0</v>
      </c>
      <c r="O70" s="194">
        <f t="shared" ca="1" si="28"/>
        <v>0</v>
      </c>
      <c r="P70" s="194">
        <f t="shared" ca="1" si="28"/>
        <v>0</v>
      </c>
      <c r="Q70" s="194">
        <f t="shared" ca="1" si="28"/>
        <v>0</v>
      </c>
      <c r="R70" s="194">
        <f t="shared" ca="1" si="28"/>
        <v>0</v>
      </c>
      <c r="S70" s="194">
        <f t="shared" ca="1" si="28"/>
        <v>0</v>
      </c>
      <c r="T70" s="194">
        <f t="shared" ca="1" si="28"/>
        <v>0</v>
      </c>
      <c r="U70" s="194">
        <f t="shared" ca="1" si="28"/>
        <v>0</v>
      </c>
      <c r="V70" s="194">
        <f t="shared" ca="1" si="28"/>
        <v>0</v>
      </c>
      <c r="W70" s="194">
        <f t="shared" ca="1" si="28"/>
        <v>0</v>
      </c>
      <c r="X70" s="194">
        <f t="shared" ca="1" si="28"/>
        <v>0</v>
      </c>
      <c r="Y70" s="194">
        <f t="shared" ca="1" si="29"/>
        <v>0</v>
      </c>
      <c r="Z70" s="194">
        <f t="shared" ca="1" si="29"/>
        <v>0</v>
      </c>
      <c r="AA70" s="194">
        <f t="shared" ca="1" si="29"/>
        <v>0</v>
      </c>
      <c r="AB70" s="194">
        <f t="shared" ca="1" si="29"/>
        <v>0</v>
      </c>
      <c r="AC70" s="194">
        <f t="shared" ca="1" si="29"/>
        <v>0</v>
      </c>
      <c r="AD70" s="194">
        <f t="shared" ca="1" si="29"/>
        <v>0</v>
      </c>
      <c r="AE70" s="194">
        <f t="shared" ca="1" si="29"/>
        <v>0</v>
      </c>
      <c r="AF70" s="194">
        <f t="shared" ca="1" si="29"/>
        <v>0</v>
      </c>
      <c r="AG70" s="194">
        <f t="shared" ca="1" si="29"/>
        <v>95976.386310542599</v>
      </c>
      <c r="AH70" s="194">
        <f t="shared" ca="1" si="29"/>
        <v>2920.1977189635186</v>
      </c>
      <c r="AI70" s="194">
        <f t="shared" ca="1" si="30"/>
        <v>0</v>
      </c>
      <c r="AJ70" s="194">
        <f t="shared" ca="1" si="30"/>
        <v>0</v>
      </c>
      <c r="AK70" s="194">
        <f t="shared" ca="1" si="30"/>
        <v>0</v>
      </c>
      <c r="AL70" s="194">
        <f t="shared" ca="1" si="30"/>
        <v>0</v>
      </c>
      <c r="AM70" s="194">
        <f t="shared" ca="1" si="30"/>
        <v>0</v>
      </c>
      <c r="AN70" s="194">
        <f t="shared" ca="1" si="30"/>
        <v>0</v>
      </c>
    </row>
    <row r="71" spans="1:40" x14ac:dyDescent="0.3">
      <c r="A71" s="54" t="s">
        <v>1010</v>
      </c>
      <c r="B71" s="54"/>
      <c r="C71" s="54"/>
      <c r="D71" s="195">
        <f ca="1">SUM(E71:AN71)</f>
        <v>38146.002654681317</v>
      </c>
      <c r="E71" s="194">
        <f t="shared" ca="1" si="27"/>
        <v>8481.7977416728136</v>
      </c>
      <c r="F71" s="194">
        <f t="shared" ca="1" si="27"/>
        <v>0</v>
      </c>
      <c r="G71" s="194">
        <f t="shared" ca="1" si="27"/>
        <v>0</v>
      </c>
      <c r="H71" s="194">
        <f t="shared" ca="1" si="27"/>
        <v>0</v>
      </c>
      <c r="I71" s="194">
        <f t="shared" ca="1" si="27"/>
        <v>0</v>
      </c>
      <c r="J71" s="194">
        <f t="shared" ca="1" si="27"/>
        <v>0</v>
      </c>
      <c r="K71" s="194">
        <f t="shared" ca="1" si="27"/>
        <v>0</v>
      </c>
      <c r="L71" s="194">
        <f t="shared" ca="1" si="27"/>
        <v>0</v>
      </c>
      <c r="M71" s="194">
        <f t="shared" ca="1" si="27"/>
        <v>0</v>
      </c>
      <c r="N71" s="194">
        <f t="shared" ca="1" si="27"/>
        <v>0</v>
      </c>
      <c r="O71" s="194">
        <f t="shared" ca="1" si="28"/>
        <v>0</v>
      </c>
      <c r="P71" s="194">
        <f t="shared" ca="1" si="28"/>
        <v>0</v>
      </c>
      <c r="Q71" s="194">
        <f t="shared" ca="1" si="28"/>
        <v>0</v>
      </c>
      <c r="R71" s="194">
        <f t="shared" ca="1" si="28"/>
        <v>0</v>
      </c>
      <c r="S71" s="194">
        <f t="shared" ca="1" si="28"/>
        <v>0</v>
      </c>
      <c r="T71" s="194">
        <f t="shared" ca="1" si="28"/>
        <v>0</v>
      </c>
      <c r="U71" s="194">
        <f t="shared" ca="1" si="28"/>
        <v>0</v>
      </c>
      <c r="V71" s="194">
        <f t="shared" ca="1" si="28"/>
        <v>0</v>
      </c>
      <c r="W71" s="194">
        <f t="shared" ca="1" si="28"/>
        <v>0</v>
      </c>
      <c r="X71" s="194">
        <f t="shared" ca="1" si="28"/>
        <v>0</v>
      </c>
      <c r="Y71" s="194">
        <f t="shared" ca="1" si="29"/>
        <v>0</v>
      </c>
      <c r="Z71" s="194">
        <f t="shared" ca="1" si="29"/>
        <v>0</v>
      </c>
      <c r="AA71" s="194">
        <f t="shared" ca="1" si="29"/>
        <v>0</v>
      </c>
      <c r="AB71" s="194">
        <f t="shared" ca="1" si="29"/>
        <v>0</v>
      </c>
      <c r="AC71" s="194">
        <f t="shared" ca="1" si="29"/>
        <v>0</v>
      </c>
      <c r="AD71" s="194">
        <f t="shared" ca="1" si="29"/>
        <v>0</v>
      </c>
      <c r="AE71" s="194">
        <f t="shared" ca="1" si="29"/>
        <v>0</v>
      </c>
      <c r="AF71" s="194">
        <f t="shared" ca="1" si="29"/>
        <v>0</v>
      </c>
      <c r="AG71" s="194">
        <f t="shared" ca="1" si="29"/>
        <v>0</v>
      </c>
      <c r="AH71" s="194">
        <f t="shared" ca="1" si="29"/>
        <v>0</v>
      </c>
      <c r="AI71" s="194">
        <f t="shared" ca="1" si="30"/>
        <v>24670.816437456488</v>
      </c>
      <c r="AJ71" s="194">
        <f t="shared" ca="1" si="30"/>
        <v>0</v>
      </c>
      <c r="AK71" s="194">
        <f t="shared" ca="1" si="30"/>
        <v>0</v>
      </c>
      <c r="AL71" s="194">
        <f t="shared" ca="1" si="30"/>
        <v>0</v>
      </c>
      <c r="AM71" s="194">
        <f t="shared" ca="1" si="30"/>
        <v>0</v>
      </c>
      <c r="AN71" s="194">
        <f t="shared" ca="1" si="30"/>
        <v>4993.3884755520085</v>
      </c>
    </row>
    <row r="72" spans="1:40" x14ac:dyDescent="0.3">
      <c r="A72" s="60" t="s">
        <v>1495</v>
      </c>
      <c r="B72" s="64"/>
      <c r="C72" s="64"/>
      <c r="D72" s="196"/>
      <c r="E72" s="196"/>
      <c r="F72" s="196"/>
      <c r="G72" s="196"/>
      <c r="H72" s="196"/>
      <c r="I72" s="196"/>
      <c r="J72" s="196"/>
      <c r="K72" s="196"/>
      <c r="L72" s="196"/>
      <c r="M72" s="196"/>
      <c r="N72" s="196"/>
      <c r="O72" s="196"/>
      <c r="P72" s="196"/>
      <c r="Q72" s="196"/>
      <c r="R72" s="196"/>
      <c r="S72" s="196"/>
      <c r="T72" s="196"/>
      <c r="U72" s="196"/>
      <c r="V72" s="196"/>
      <c r="W72" s="196"/>
      <c r="X72" s="196"/>
      <c r="Y72" s="196"/>
      <c r="Z72" s="196"/>
      <c r="AA72" s="196"/>
      <c r="AB72" s="196"/>
      <c r="AC72" s="196"/>
      <c r="AD72" s="196"/>
      <c r="AE72" s="196"/>
      <c r="AF72" s="196"/>
      <c r="AG72" s="196"/>
      <c r="AH72" s="196"/>
      <c r="AI72" s="196"/>
      <c r="AJ72" s="196"/>
      <c r="AK72" s="196"/>
      <c r="AL72" s="196"/>
      <c r="AM72" s="196"/>
      <c r="AN72" s="196"/>
    </row>
    <row r="73" spans="1:40" x14ac:dyDescent="0.3">
      <c r="D73" s="195">
        <f ca="1">SUM(E73:AN73)</f>
        <v>219852.15817521539</v>
      </c>
      <c r="E73" s="184">
        <f t="shared" ref="E73:AN73" ca="1" si="31">SUM(E68:E71)</f>
        <v>20046.042024000468</v>
      </c>
      <c r="F73" s="184">
        <f t="shared" ca="1" si="31"/>
        <v>0</v>
      </c>
      <c r="G73" s="184">
        <f t="shared" ca="1" si="31"/>
        <v>0</v>
      </c>
      <c r="H73" s="184">
        <f t="shared" ca="1" si="31"/>
        <v>0</v>
      </c>
      <c r="I73" s="184">
        <f t="shared" ca="1" si="31"/>
        <v>0</v>
      </c>
      <c r="J73" s="184">
        <f t="shared" ca="1" si="31"/>
        <v>0</v>
      </c>
      <c r="K73" s="184">
        <f t="shared" ca="1" si="31"/>
        <v>0</v>
      </c>
      <c r="L73" s="184">
        <f t="shared" ca="1" si="31"/>
        <v>0</v>
      </c>
      <c r="M73" s="184">
        <f t="shared" ca="1" si="31"/>
        <v>0</v>
      </c>
      <c r="N73" s="184">
        <f t="shared" ca="1" si="31"/>
        <v>0</v>
      </c>
      <c r="O73" s="184">
        <f t="shared" ca="1" si="31"/>
        <v>0</v>
      </c>
      <c r="P73" s="184">
        <f t="shared" ca="1" si="31"/>
        <v>0</v>
      </c>
      <c r="Q73" s="184">
        <f t="shared" ca="1" si="31"/>
        <v>0</v>
      </c>
      <c r="R73" s="184">
        <f t="shared" ca="1" si="31"/>
        <v>0</v>
      </c>
      <c r="S73" s="184">
        <f t="shared" ca="1" si="31"/>
        <v>0</v>
      </c>
      <c r="T73" s="184">
        <f t="shared" ca="1" si="31"/>
        <v>0</v>
      </c>
      <c r="U73" s="184">
        <f t="shared" ca="1" si="31"/>
        <v>0</v>
      </c>
      <c r="V73" s="184">
        <f t="shared" ca="1" si="31"/>
        <v>0</v>
      </c>
      <c r="W73" s="184">
        <f t="shared" ca="1" si="31"/>
        <v>0</v>
      </c>
      <c r="X73" s="184">
        <f t="shared" ca="1" si="31"/>
        <v>0</v>
      </c>
      <c r="Y73" s="184">
        <f t="shared" ca="1" si="31"/>
        <v>57346.716502643394</v>
      </c>
      <c r="Z73" s="184">
        <f t="shared" ca="1" si="31"/>
        <v>0</v>
      </c>
      <c r="AA73" s="184">
        <f t="shared" ca="1" si="31"/>
        <v>0</v>
      </c>
      <c r="AB73" s="184">
        <f t="shared" ca="1" si="31"/>
        <v>3037.7895734184258</v>
      </c>
      <c r="AC73" s="184">
        <f t="shared" ca="1" si="31"/>
        <v>0</v>
      </c>
      <c r="AD73" s="184">
        <f t="shared" ca="1" si="31"/>
        <v>3459.7047919487627</v>
      </c>
      <c r="AE73" s="184">
        <f t="shared" ca="1" si="31"/>
        <v>0</v>
      </c>
      <c r="AF73" s="184">
        <f t="shared" ca="1" si="31"/>
        <v>0</v>
      </c>
      <c r="AG73" s="184">
        <f t="shared" ca="1" si="31"/>
        <v>95976.386310542599</v>
      </c>
      <c r="AH73" s="184">
        <f t="shared" ca="1" si="31"/>
        <v>2920.1977189635186</v>
      </c>
      <c r="AI73" s="184">
        <f t="shared" ca="1" si="31"/>
        <v>24670.816437456488</v>
      </c>
      <c r="AJ73" s="184">
        <f t="shared" ca="1" si="31"/>
        <v>7401.1163406896994</v>
      </c>
      <c r="AK73" s="184">
        <f t="shared" ca="1" si="31"/>
        <v>0</v>
      </c>
      <c r="AL73" s="184">
        <f t="shared" ca="1" si="31"/>
        <v>0</v>
      </c>
      <c r="AM73" s="184">
        <f t="shared" ca="1" si="31"/>
        <v>0</v>
      </c>
      <c r="AN73" s="184">
        <f t="shared" ca="1" si="31"/>
        <v>4993.3884755520085</v>
      </c>
    </row>
    <row r="74" spans="1:40" x14ac:dyDescent="0.3">
      <c r="A74" t="s">
        <v>1510</v>
      </c>
      <c r="D74" s="192">
        <f ca="1">INDEX(Contingency[], 8, MATCH($B$1, Contingency[#Headers], 0))</f>
        <v>248423.08977976022</v>
      </c>
      <c r="E74" s="183">
        <v>0</v>
      </c>
      <c r="F74" s="183">
        <v>0</v>
      </c>
      <c r="G74" s="183">
        <v>0</v>
      </c>
      <c r="H74" s="183">
        <v>0</v>
      </c>
      <c r="I74" s="183">
        <v>0</v>
      </c>
      <c r="J74" s="183">
        <v>0</v>
      </c>
      <c r="K74" s="183">
        <v>0</v>
      </c>
      <c r="L74" s="183">
        <v>0</v>
      </c>
      <c r="M74" s="183">
        <v>0</v>
      </c>
      <c r="N74" s="183">
        <v>0</v>
      </c>
      <c r="O74" s="183">
        <v>0</v>
      </c>
      <c r="P74" s="183">
        <v>0</v>
      </c>
      <c r="Q74" s="183"/>
      <c r="R74" s="183">
        <v>0</v>
      </c>
      <c r="S74" s="183">
        <v>0</v>
      </c>
      <c r="T74" s="183">
        <v>0</v>
      </c>
      <c r="U74" s="183">
        <v>0</v>
      </c>
      <c r="V74" s="183">
        <v>0</v>
      </c>
      <c r="W74" s="183">
        <v>0</v>
      </c>
      <c r="X74" s="183">
        <v>0</v>
      </c>
      <c r="Y74" s="183">
        <v>0</v>
      </c>
      <c r="Z74" s="183">
        <v>0</v>
      </c>
      <c r="AA74" s="183">
        <v>0</v>
      </c>
      <c r="AB74" s="183">
        <v>0</v>
      </c>
      <c r="AC74" s="183">
        <v>0</v>
      </c>
      <c r="AD74" s="183">
        <v>0</v>
      </c>
      <c r="AE74" s="183">
        <v>0</v>
      </c>
      <c r="AF74" s="183">
        <v>0</v>
      </c>
      <c r="AG74" s="183">
        <v>0</v>
      </c>
      <c r="AH74" s="183">
        <v>0</v>
      </c>
      <c r="AI74" s="183">
        <v>0</v>
      </c>
      <c r="AJ74" s="183">
        <v>0</v>
      </c>
      <c r="AK74" s="183">
        <v>0</v>
      </c>
      <c r="AL74" s="183">
        <v>0</v>
      </c>
      <c r="AM74" s="183">
        <v>0</v>
      </c>
      <c r="AN74" s="183">
        <v>0</v>
      </c>
    </row>
    <row r="75" spans="1:40" x14ac:dyDescent="0.3">
      <c r="A75" t="s">
        <v>1496</v>
      </c>
      <c r="D75" s="192">
        <f>SUM(E75:AN75)</f>
        <v>0</v>
      </c>
      <c r="E75" s="183">
        <v>0</v>
      </c>
      <c r="F75" s="183">
        <v>0</v>
      </c>
      <c r="G75" s="183">
        <v>0</v>
      </c>
      <c r="H75" s="183">
        <v>0</v>
      </c>
      <c r="I75" s="183">
        <v>0</v>
      </c>
      <c r="J75" s="183">
        <v>0</v>
      </c>
      <c r="K75" s="183">
        <v>0</v>
      </c>
      <c r="L75" s="183">
        <v>0</v>
      </c>
      <c r="M75" s="183">
        <v>0</v>
      </c>
      <c r="N75" s="183">
        <v>0</v>
      </c>
      <c r="O75" s="183">
        <v>0</v>
      </c>
      <c r="P75" s="183">
        <v>0</v>
      </c>
      <c r="Q75" s="183"/>
      <c r="R75" s="183">
        <v>0</v>
      </c>
      <c r="S75" s="183">
        <v>0</v>
      </c>
      <c r="T75" s="183">
        <v>0</v>
      </c>
      <c r="U75" s="183">
        <v>0</v>
      </c>
      <c r="V75" s="183">
        <v>0</v>
      </c>
      <c r="W75" s="183">
        <v>0</v>
      </c>
      <c r="X75" s="183">
        <v>0</v>
      </c>
      <c r="Y75" s="183">
        <v>0</v>
      </c>
      <c r="Z75" s="183">
        <v>0</v>
      </c>
      <c r="AA75" s="183">
        <v>0</v>
      </c>
      <c r="AB75" s="183">
        <v>0</v>
      </c>
      <c r="AC75" s="183">
        <v>0</v>
      </c>
      <c r="AD75" s="183">
        <v>0</v>
      </c>
      <c r="AE75" s="183">
        <v>0</v>
      </c>
      <c r="AF75" s="183">
        <v>0</v>
      </c>
      <c r="AG75" s="183">
        <v>0</v>
      </c>
      <c r="AH75" s="183">
        <v>0</v>
      </c>
      <c r="AI75" s="183">
        <v>0</v>
      </c>
      <c r="AJ75" s="183">
        <v>0</v>
      </c>
      <c r="AK75" s="183">
        <v>0</v>
      </c>
      <c r="AL75" s="183">
        <v>0</v>
      </c>
      <c r="AM75" s="183">
        <v>0</v>
      </c>
      <c r="AN75" s="183">
        <v>0</v>
      </c>
    </row>
    <row r="76" spans="1:40" x14ac:dyDescent="0.3">
      <c r="A76" t="s">
        <v>1497</v>
      </c>
      <c r="D76" s="192">
        <f>SUM(E76:AN76)</f>
        <v>0</v>
      </c>
      <c r="E76" s="183">
        <v>0</v>
      </c>
      <c r="F76" s="183">
        <v>0</v>
      </c>
      <c r="G76" s="183">
        <v>0</v>
      </c>
      <c r="H76" s="183">
        <v>0</v>
      </c>
      <c r="I76" s="183">
        <v>0</v>
      </c>
      <c r="J76" s="183">
        <v>0</v>
      </c>
      <c r="K76" s="183">
        <v>0</v>
      </c>
      <c r="L76" s="183">
        <v>0</v>
      </c>
      <c r="M76" s="183">
        <v>0</v>
      </c>
      <c r="N76" s="183">
        <v>0</v>
      </c>
      <c r="O76" s="183">
        <v>0</v>
      </c>
      <c r="P76" s="183">
        <v>0</v>
      </c>
      <c r="Q76" s="183"/>
      <c r="R76" s="183">
        <v>0</v>
      </c>
      <c r="S76" s="183">
        <v>0</v>
      </c>
      <c r="T76" s="183">
        <v>0</v>
      </c>
      <c r="U76" s="183">
        <v>0</v>
      </c>
      <c r="V76" s="183">
        <v>0</v>
      </c>
      <c r="W76" s="183">
        <v>0</v>
      </c>
      <c r="X76" s="183">
        <v>0</v>
      </c>
      <c r="Y76" s="183">
        <v>0</v>
      </c>
      <c r="Z76" s="183">
        <v>0</v>
      </c>
      <c r="AA76" s="183">
        <v>0</v>
      </c>
      <c r="AB76" s="183">
        <v>0</v>
      </c>
      <c r="AC76" s="183">
        <v>0</v>
      </c>
      <c r="AD76" s="183">
        <v>0</v>
      </c>
      <c r="AE76" s="183">
        <v>0</v>
      </c>
      <c r="AF76" s="183">
        <v>0</v>
      </c>
      <c r="AG76" s="183">
        <v>0</v>
      </c>
      <c r="AH76" s="183">
        <v>0</v>
      </c>
      <c r="AI76" s="183">
        <v>0</v>
      </c>
      <c r="AJ76" s="183">
        <v>0</v>
      </c>
      <c r="AK76" s="183">
        <v>0</v>
      </c>
      <c r="AL76" s="183">
        <v>0</v>
      </c>
      <c r="AM76" s="183">
        <v>0</v>
      </c>
      <c r="AN76" s="183">
        <v>0</v>
      </c>
    </row>
    <row r="77" spans="1:40" x14ac:dyDescent="0.3">
      <c r="A77" t="s">
        <v>1498</v>
      </c>
      <c r="D77" s="192">
        <f>SUM(E77:AN77)</f>
        <v>0</v>
      </c>
      <c r="E77" s="183">
        <v>0</v>
      </c>
      <c r="F77" s="183">
        <v>0</v>
      </c>
      <c r="G77" s="183">
        <v>0</v>
      </c>
      <c r="H77" s="183">
        <v>0</v>
      </c>
      <c r="I77" s="183">
        <v>0</v>
      </c>
      <c r="J77" s="183">
        <v>0</v>
      </c>
      <c r="K77" s="183">
        <v>0</v>
      </c>
      <c r="L77" s="183">
        <v>0</v>
      </c>
      <c r="M77" s="183">
        <v>0</v>
      </c>
      <c r="N77" s="183">
        <v>0</v>
      </c>
      <c r="O77" s="183">
        <v>0</v>
      </c>
      <c r="P77" s="183">
        <v>0</v>
      </c>
      <c r="Q77" s="183"/>
      <c r="R77" s="183">
        <v>0</v>
      </c>
      <c r="S77" s="183">
        <v>0</v>
      </c>
      <c r="T77" s="183">
        <v>0</v>
      </c>
      <c r="U77" s="183">
        <v>0</v>
      </c>
      <c r="V77" s="183">
        <v>0</v>
      </c>
      <c r="W77" s="183">
        <v>0</v>
      </c>
      <c r="X77" s="183">
        <v>0</v>
      </c>
      <c r="Y77" s="183">
        <v>0</v>
      </c>
      <c r="Z77" s="183">
        <v>0</v>
      </c>
      <c r="AA77" s="183">
        <v>0</v>
      </c>
      <c r="AB77" s="183">
        <v>0</v>
      </c>
      <c r="AC77" s="183">
        <v>0</v>
      </c>
      <c r="AD77" s="183">
        <v>0</v>
      </c>
      <c r="AE77" s="183">
        <v>0</v>
      </c>
      <c r="AF77" s="183">
        <v>0</v>
      </c>
      <c r="AG77" s="183">
        <v>0</v>
      </c>
      <c r="AH77" s="183">
        <v>0</v>
      </c>
      <c r="AI77" s="183">
        <v>0</v>
      </c>
      <c r="AJ77" s="183">
        <v>0</v>
      </c>
      <c r="AK77" s="183">
        <v>0</v>
      </c>
      <c r="AL77" s="183">
        <v>0</v>
      </c>
      <c r="AM77" s="183">
        <v>0</v>
      </c>
      <c r="AN77" s="183">
        <v>0</v>
      </c>
    </row>
    <row r="78" spans="1:40" x14ac:dyDescent="0.3">
      <c r="A78" s="60" t="s">
        <v>1499</v>
      </c>
      <c r="B78" s="60"/>
      <c r="C78" s="60"/>
      <c r="D78" s="189"/>
      <c r="E78" s="189"/>
      <c r="F78" s="189"/>
      <c r="G78" s="189"/>
      <c r="H78" s="189"/>
      <c r="I78" s="189"/>
      <c r="J78" s="189"/>
      <c r="K78" s="189"/>
      <c r="L78" s="189"/>
      <c r="M78" s="189"/>
      <c r="N78" s="189"/>
      <c r="O78" s="189"/>
      <c r="P78" s="189"/>
      <c r="Q78" s="189"/>
      <c r="R78" s="189"/>
      <c r="S78" s="189"/>
      <c r="T78" s="189"/>
      <c r="U78" s="189"/>
      <c r="V78" s="189"/>
      <c r="W78" s="189"/>
      <c r="X78" s="189"/>
      <c r="Y78" s="189"/>
      <c r="Z78" s="189"/>
      <c r="AA78" s="189"/>
      <c r="AB78" s="189"/>
      <c r="AC78" s="189"/>
      <c r="AD78" s="189"/>
      <c r="AE78" s="189"/>
      <c r="AF78" s="189"/>
      <c r="AG78" s="189"/>
      <c r="AH78" s="189"/>
      <c r="AI78" s="189"/>
      <c r="AJ78" s="189"/>
      <c r="AK78" s="189"/>
      <c r="AL78" s="189"/>
      <c r="AM78" s="189"/>
      <c r="AN78" s="189"/>
    </row>
    <row r="79" spans="1:40" x14ac:dyDescent="0.3">
      <c r="D79" s="192">
        <f ca="1">SUM(D74:D77)</f>
        <v>248423.08977976022</v>
      </c>
      <c r="E79" s="183">
        <v>0</v>
      </c>
      <c r="F79" s="183">
        <v>0</v>
      </c>
      <c r="G79" s="183">
        <v>0</v>
      </c>
      <c r="H79" s="183">
        <v>0</v>
      </c>
      <c r="I79" s="183">
        <v>0</v>
      </c>
      <c r="J79" s="183">
        <v>0</v>
      </c>
      <c r="K79" s="183">
        <v>0</v>
      </c>
      <c r="L79" s="183">
        <v>0</v>
      </c>
      <c r="M79" s="183">
        <v>0</v>
      </c>
      <c r="N79" s="183">
        <v>0</v>
      </c>
      <c r="O79" s="183">
        <v>0</v>
      </c>
      <c r="P79" s="183">
        <v>0</v>
      </c>
      <c r="Q79" s="183"/>
      <c r="R79" s="183">
        <v>0</v>
      </c>
      <c r="S79" s="183">
        <v>0</v>
      </c>
      <c r="T79" s="183">
        <v>0</v>
      </c>
      <c r="U79" s="183">
        <v>0</v>
      </c>
      <c r="V79" s="183">
        <v>0</v>
      </c>
      <c r="W79" s="183">
        <v>0</v>
      </c>
      <c r="X79" s="183">
        <v>0</v>
      </c>
      <c r="Y79" s="183">
        <v>0</v>
      </c>
      <c r="Z79" s="183">
        <v>0</v>
      </c>
      <c r="AA79" s="183">
        <v>0</v>
      </c>
      <c r="AB79" s="183">
        <v>0</v>
      </c>
      <c r="AC79" s="183">
        <v>0</v>
      </c>
      <c r="AD79" s="183">
        <v>0</v>
      </c>
      <c r="AE79" s="183">
        <v>0</v>
      </c>
      <c r="AF79" s="183">
        <v>0</v>
      </c>
      <c r="AG79" s="183">
        <v>0</v>
      </c>
      <c r="AH79" s="183">
        <v>0</v>
      </c>
      <c r="AI79" s="183">
        <v>0</v>
      </c>
      <c r="AJ79" s="183">
        <v>0</v>
      </c>
      <c r="AK79" s="183">
        <v>0</v>
      </c>
      <c r="AL79" s="183">
        <v>0</v>
      </c>
      <c r="AM79" s="183">
        <v>0</v>
      </c>
      <c r="AN79" s="183">
        <v>0</v>
      </c>
    </row>
    <row r="80" spans="1:40" x14ac:dyDescent="0.3">
      <c r="A80" s="60" t="s">
        <v>1500</v>
      </c>
      <c r="B80" s="60"/>
      <c r="C80" s="60"/>
      <c r="D80" s="189"/>
      <c r="E80" s="189"/>
      <c r="F80" s="189"/>
      <c r="G80" s="189"/>
      <c r="H80" s="189"/>
      <c r="I80" s="189"/>
      <c r="J80" s="189"/>
      <c r="K80" s="189"/>
      <c r="L80" s="189"/>
      <c r="M80" s="189"/>
      <c r="N80" s="189"/>
      <c r="O80" s="189"/>
      <c r="P80" s="189"/>
      <c r="Q80" s="189"/>
      <c r="R80" s="189"/>
      <c r="S80" s="189"/>
      <c r="T80" s="189"/>
      <c r="U80" s="189"/>
      <c r="V80" s="189"/>
      <c r="W80" s="189"/>
      <c r="X80" s="189"/>
      <c r="Y80" s="189"/>
      <c r="Z80" s="189"/>
      <c r="AA80" s="189"/>
      <c r="AB80" s="189"/>
      <c r="AC80" s="189"/>
      <c r="AD80" s="189"/>
      <c r="AE80" s="189"/>
      <c r="AF80" s="189"/>
      <c r="AG80" s="189"/>
      <c r="AH80" s="189"/>
      <c r="AI80" s="189"/>
      <c r="AJ80" s="189"/>
      <c r="AK80" s="189"/>
      <c r="AL80" s="189"/>
      <c r="AM80" s="189"/>
      <c r="AN80" s="189"/>
    </row>
    <row r="81" spans="1:40" x14ac:dyDescent="0.3">
      <c r="B81" s="163">
        <f ca="1">D81-D74</f>
        <v>2354505.0508786025</v>
      </c>
      <c r="D81" s="192">
        <f ca="1">D28+D30+D37+D42+D46+D54+D63+D66+D73+D79</f>
        <v>2602928.1406583628</v>
      </c>
      <c r="E81" s="163">
        <f ca="1">E28+E30+E37+E42+E46+E54+E63+E66+E73+E79</f>
        <v>130851.53990069852</v>
      </c>
      <c r="F81" s="163">
        <f ca="1">F28+F30+F37+F42+F46+F54+F63+F66+F73+F79</f>
        <v>311681.69207185635</v>
      </c>
      <c r="G81" s="163">
        <f ca="1">G28+G30+G37+G42+G46+G54+G63+G66+G73+G79</f>
        <v>20161.035252402926</v>
      </c>
      <c r="H81" s="163">
        <f t="shared" ref="H81:AN81" ca="1" si="32">H28+H30+H37+H42+H46+H54+H63+H66+H73+H79</f>
        <v>1874.4288589930211</v>
      </c>
      <c r="I81" s="163">
        <f t="shared" ca="1" si="32"/>
        <v>16154.915954833165</v>
      </c>
      <c r="J81" s="163">
        <f t="shared" ca="1" si="32"/>
        <v>227230.27767444291</v>
      </c>
      <c r="K81" s="163">
        <f t="shared" ca="1" si="32"/>
        <v>0</v>
      </c>
      <c r="L81" s="163">
        <f t="shared" ca="1" si="32"/>
        <v>0</v>
      </c>
      <c r="M81" s="163">
        <f t="shared" ca="1" si="32"/>
        <v>4006.8335592042313</v>
      </c>
      <c r="N81" s="163">
        <f t="shared" ca="1" si="32"/>
        <v>0</v>
      </c>
      <c r="O81" s="163">
        <f t="shared" ca="1" si="32"/>
        <v>0</v>
      </c>
      <c r="P81" s="163">
        <f t="shared" ca="1" si="32"/>
        <v>10539.71436225461</v>
      </c>
      <c r="Q81" s="163">
        <f t="shared" ca="1" si="32"/>
        <v>1298914.0728119686</v>
      </c>
      <c r="R81" s="163">
        <f t="shared" ca="1" si="32"/>
        <v>0</v>
      </c>
      <c r="S81" s="163">
        <f t="shared" ca="1" si="32"/>
        <v>30658.773677871006</v>
      </c>
      <c r="T81" s="163">
        <f t="shared" ca="1" si="32"/>
        <v>0</v>
      </c>
      <c r="U81" s="163">
        <f t="shared" ca="1" si="32"/>
        <v>0</v>
      </c>
      <c r="V81" s="163">
        <f t="shared" ca="1" si="32"/>
        <v>0</v>
      </c>
      <c r="W81" s="163">
        <f t="shared" ca="1" si="32"/>
        <v>24663.421573736014</v>
      </c>
      <c r="X81" s="163">
        <f t="shared" ca="1" si="32"/>
        <v>0</v>
      </c>
      <c r="Y81" s="163">
        <f t="shared" ca="1" si="32"/>
        <v>57346.716502643394</v>
      </c>
      <c r="Z81" s="163">
        <f t="shared" ca="1" si="32"/>
        <v>272.20336679376572</v>
      </c>
      <c r="AA81" s="163">
        <f t="shared" ca="1" si="32"/>
        <v>0</v>
      </c>
      <c r="AB81" s="163">
        <f t="shared" ca="1" si="32"/>
        <v>19369.855479360969</v>
      </c>
      <c r="AC81" s="163">
        <f t="shared" ca="1" si="32"/>
        <v>0</v>
      </c>
      <c r="AD81" s="163">
        <f t="shared" ca="1" si="32"/>
        <v>3459.7047919487627</v>
      </c>
      <c r="AE81" s="163">
        <f t="shared" ca="1" si="32"/>
        <v>0</v>
      </c>
      <c r="AF81" s="163">
        <f t="shared" ca="1" si="32"/>
        <v>0</v>
      </c>
      <c r="AG81" s="163">
        <f t="shared" ca="1" si="32"/>
        <v>95976.386310542599</v>
      </c>
      <c r="AH81" s="163">
        <f t="shared" ca="1" si="32"/>
        <v>2920.1977189635186</v>
      </c>
      <c r="AI81" s="163">
        <f t="shared" ca="1" si="32"/>
        <v>24670.816437456488</v>
      </c>
      <c r="AJ81" s="163">
        <f t="shared" ca="1" si="32"/>
        <v>64525.769336702724</v>
      </c>
      <c r="AK81" s="163">
        <f t="shared" ca="1" si="32"/>
        <v>0</v>
      </c>
      <c r="AL81" s="163">
        <f t="shared" ca="1" si="32"/>
        <v>0</v>
      </c>
      <c r="AM81" s="163">
        <f t="shared" ca="1" si="32"/>
        <v>4233.306760376644</v>
      </c>
      <c r="AN81" s="163">
        <f t="shared" ca="1" si="32"/>
        <v>4993.3884755520085</v>
      </c>
    </row>
    <row r="82" spans="1:40" x14ac:dyDescent="0.3">
      <c r="A82" s="60" t="s">
        <v>1501</v>
      </c>
      <c r="B82" s="60"/>
      <c r="C82" s="60"/>
      <c r="D82" s="189"/>
      <c r="E82" s="189"/>
      <c r="F82" s="189"/>
      <c r="G82" s="189"/>
      <c r="H82" s="189"/>
      <c r="I82" s="189"/>
      <c r="J82" s="189"/>
      <c r="K82" s="189"/>
      <c r="L82" s="189"/>
      <c r="M82" s="189"/>
      <c r="N82" s="189"/>
      <c r="O82" s="189"/>
      <c r="P82" s="189"/>
      <c r="Q82" s="189"/>
      <c r="R82" s="189"/>
      <c r="S82" s="189"/>
      <c r="T82" s="189"/>
      <c r="U82" s="189"/>
      <c r="V82" s="189"/>
      <c r="W82" s="189"/>
      <c r="X82" s="189"/>
      <c r="Y82" s="189"/>
      <c r="Z82" s="189"/>
      <c r="AA82" s="189"/>
      <c r="AB82" s="189"/>
      <c r="AC82" s="189"/>
      <c r="AD82" s="189"/>
      <c r="AE82" s="189"/>
      <c r="AF82" s="189"/>
      <c r="AG82" s="189"/>
      <c r="AH82" s="189"/>
      <c r="AI82" s="189"/>
      <c r="AJ82" s="189"/>
      <c r="AK82" s="189"/>
      <c r="AL82" s="189"/>
      <c r="AM82" s="189"/>
      <c r="AN82" s="189"/>
    </row>
    <row r="83" spans="1:40" x14ac:dyDescent="0.3">
      <c r="A83" s="54" t="s">
        <v>10</v>
      </c>
      <c r="B83" s="194">
        <f ca="1">B81+D83</f>
        <v>2746906.4858950712</v>
      </c>
      <c r="C83" s="54"/>
      <c r="D83" s="195">
        <f ca="1">SUM(E83:AN83)</f>
        <v>392401.43501646846</v>
      </c>
      <c r="E83" s="194">
        <f t="shared" ref="E83:AN83" ca="1" si="33">SUMIFS(INDIRECT($B$1 &amp; "_Indirect"), WBSL3, E$1, Inst, $B$2)</f>
        <v>58726.913874649981</v>
      </c>
      <c r="F83" s="194">
        <f t="shared" ca="1" si="33"/>
        <v>165191.29679808387</v>
      </c>
      <c r="G83" s="194">
        <f t="shared" ca="1" si="33"/>
        <v>10685.348683773551</v>
      </c>
      <c r="H83" s="194">
        <f t="shared" ca="1" si="33"/>
        <v>993.44729526630124</v>
      </c>
      <c r="I83" s="194">
        <f t="shared" ca="1" si="33"/>
        <v>8562.1054560615776</v>
      </c>
      <c r="J83" s="194">
        <f t="shared" ca="1" si="33"/>
        <v>53139.781811594185</v>
      </c>
      <c r="K83" s="194">
        <f t="shared" ca="1" si="33"/>
        <v>0</v>
      </c>
      <c r="L83" s="194">
        <f t="shared" ca="1" si="33"/>
        <v>0</v>
      </c>
      <c r="M83" s="194">
        <f t="shared" ca="1" si="33"/>
        <v>0</v>
      </c>
      <c r="N83" s="194">
        <f t="shared" ca="1" si="33"/>
        <v>0</v>
      </c>
      <c r="O83" s="194">
        <f t="shared" ca="1" si="33"/>
        <v>0</v>
      </c>
      <c r="P83" s="194">
        <f t="shared" ca="1" si="33"/>
        <v>0</v>
      </c>
      <c r="Q83" s="194">
        <f t="shared" ca="1" si="33"/>
        <v>24461.79622825054</v>
      </c>
      <c r="R83" s="194">
        <f t="shared" ca="1" si="33"/>
        <v>0</v>
      </c>
      <c r="S83" s="194">
        <f t="shared" ca="1" si="33"/>
        <v>16249.150049271633</v>
      </c>
      <c r="T83" s="194">
        <f t="shared" ca="1" si="33"/>
        <v>0</v>
      </c>
      <c r="U83" s="194">
        <f t="shared" ca="1" si="33"/>
        <v>0</v>
      </c>
      <c r="V83" s="194">
        <f t="shared" ca="1" si="33"/>
        <v>0</v>
      </c>
      <c r="W83" s="194">
        <f t="shared" ca="1" si="33"/>
        <v>13071.613434080089</v>
      </c>
      <c r="X83" s="194">
        <f t="shared" ca="1" si="33"/>
        <v>0</v>
      </c>
      <c r="Y83" s="194">
        <f t="shared" ca="1" si="33"/>
        <v>0</v>
      </c>
      <c r="Z83" s="194">
        <f t="shared" ca="1" si="33"/>
        <v>144.26778440069583</v>
      </c>
      <c r="AA83" s="194">
        <f t="shared" ca="1" si="33"/>
        <v>0</v>
      </c>
      <c r="AB83" s="194">
        <f t="shared" ca="1" si="33"/>
        <v>8655.994930149549</v>
      </c>
      <c r="AC83" s="194">
        <f t="shared" ca="1" si="33"/>
        <v>0</v>
      </c>
      <c r="AD83" s="194">
        <f t="shared" ca="1" si="33"/>
        <v>0</v>
      </c>
      <c r="AE83" s="194">
        <f t="shared" ca="1" si="33"/>
        <v>0</v>
      </c>
      <c r="AF83" s="194">
        <f t="shared" ca="1" si="33"/>
        <v>0</v>
      </c>
      <c r="AG83" s="194">
        <f t="shared" ca="1" si="33"/>
        <v>0</v>
      </c>
      <c r="AH83" s="194">
        <f t="shared" ca="1" si="33"/>
        <v>0</v>
      </c>
      <c r="AI83" s="194">
        <f t="shared" ca="1" si="33"/>
        <v>0</v>
      </c>
      <c r="AJ83" s="194">
        <f t="shared" ca="1" si="33"/>
        <v>30276.066087886909</v>
      </c>
      <c r="AK83" s="194">
        <f t="shared" ca="1" si="33"/>
        <v>0</v>
      </c>
      <c r="AL83" s="194">
        <f t="shared" ca="1" si="33"/>
        <v>0</v>
      </c>
      <c r="AM83" s="194">
        <f t="shared" ca="1" si="33"/>
        <v>2243.6525829996212</v>
      </c>
      <c r="AN83" s="194">
        <f t="shared" ca="1" si="33"/>
        <v>0</v>
      </c>
    </row>
    <row r="84" spans="1:40" x14ac:dyDescent="0.3">
      <c r="A84" t="s">
        <v>1555</v>
      </c>
      <c r="B84" s="163">
        <f ca="1">D84+D74</f>
        <v>292581.41040827695</v>
      </c>
      <c r="D84" s="192">
        <f ca="1">INDEX(Contingency[], 9, MATCH($B$1, Contingency[#Headers], 0))</f>
        <v>44158.320628516747</v>
      </c>
      <c r="E84" s="193">
        <v>0</v>
      </c>
      <c r="F84" s="193"/>
      <c r="G84" s="193"/>
      <c r="H84" s="193"/>
      <c r="I84" s="193"/>
      <c r="J84" s="186">
        <v>0</v>
      </c>
      <c r="K84" s="186">
        <v>0</v>
      </c>
      <c r="L84" s="186">
        <v>0</v>
      </c>
      <c r="M84" s="186">
        <v>0</v>
      </c>
      <c r="N84" s="186">
        <v>0</v>
      </c>
      <c r="O84" s="186">
        <v>0</v>
      </c>
      <c r="P84" s="186">
        <v>0</v>
      </c>
      <c r="Q84" s="186"/>
      <c r="R84" s="186">
        <v>0</v>
      </c>
      <c r="S84" s="186">
        <v>0</v>
      </c>
      <c r="T84" s="187">
        <v>0</v>
      </c>
      <c r="U84" s="187">
        <v>0</v>
      </c>
      <c r="V84" s="187">
        <v>0</v>
      </c>
      <c r="W84" s="187">
        <v>0</v>
      </c>
      <c r="X84" s="187">
        <v>0</v>
      </c>
      <c r="Y84" s="186">
        <v>0</v>
      </c>
      <c r="Z84" s="186">
        <v>0</v>
      </c>
      <c r="AA84" s="186">
        <v>0</v>
      </c>
      <c r="AB84" s="186">
        <v>0</v>
      </c>
      <c r="AC84" s="186">
        <v>0</v>
      </c>
      <c r="AD84" s="186">
        <v>0</v>
      </c>
      <c r="AE84" s="187">
        <v>0</v>
      </c>
      <c r="AF84" s="187">
        <v>0</v>
      </c>
      <c r="AG84" s="187">
        <v>0</v>
      </c>
      <c r="AH84" s="187">
        <v>0</v>
      </c>
      <c r="AI84" s="186">
        <v>0</v>
      </c>
      <c r="AJ84" s="186">
        <v>0</v>
      </c>
      <c r="AK84" s="186">
        <v>0</v>
      </c>
      <c r="AL84" s="186">
        <v>0</v>
      </c>
      <c r="AM84" s="186">
        <v>0</v>
      </c>
      <c r="AN84" s="186">
        <v>0</v>
      </c>
    </row>
    <row r="85" spans="1:40" x14ac:dyDescent="0.3">
      <c r="A85" t="s">
        <v>1502</v>
      </c>
      <c r="D85" s="192">
        <f t="shared" ref="D85:AN85" ca="1" si="34">SUM(D83:D84)</f>
        <v>436559.75564498518</v>
      </c>
      <c r="E85" s="163">
        <f t="shared" ca="1" si="34"/>
        <v>58726.913874649981</v>
      </c>
      <c r="F85" s="163">
        <f t="shared" ca="1" si="34"/>
        <v>165191.29679808387</v>
      </c>
      <c r="G85" s="163">
        <f t="shared" ca="1" si="34"/>
        <v>10685.348683773551</v>
      </c>
      <c r="H85" s="163">
        <f t="shared" ca="1" si="34"/>
        <v>993.44729526630124</v>
      </c>
      <c r="I85" s="163">
        <f t="shared" ca="1" si="34"/>
        <v>8562.1054560615776</v>
      </c>
      <c r="J85" s="190">
        <f t="shared" ca="1" si="34"/>
        <v>53139.781811594185</v>
      </c>
      <c r="K85" s="190">
        <f t="shared" ca="1" si="34"/>
        <v>0</v>
      </c>
      <c r="L85" s="190">
        <f t="shared" ca="1" si="34"/>
        <v>0</v>
      </c>
      <c r="M85" s="190">
        <f t="shared" ca="1" si="34"/>
        <v>0</v>
      </c>
      <c r="N85" s="190">
        <f t="shared" ca="1" si="34"/>
        <v>0</v>
      </c>
      <c r="O85" s="190">
        <f t="shared" ca="1" si="34"/>
        <v>0</v>
      </c>
      <c r="P85" s="190">
        <f t="shared" ca="1" si="34"/>
        <v>0</v>
      </c>
      <c r="Q85" s="190">
        <f t="shared" ca="1" si="34"/>
        <v>24461.79622825054</v>
      </c>
      <c r="R85" s="190">
        <f t="shared" ca="1" si="34"/>
        <v>0</v>
      </c>
      <c r="S85" s="190">
        <f t="shared" ca="1" si="34"/>
        <v>16249.150049271633</v>
      </c>
      <c r="T85" s="191">
        <f t="shared" ca="1" si="34"/>
        <v>0</v>
      </c>
      <c r="U85" s="191">
        <f t="shared" ca="1" si="34"/>
        <v>0</v>
      </c>
      <c r="V85" s="191">
        <f t="shared" ca="1" si="34"/>
        <v>0</v>
      </c>
      <c r="W85" s="191">
        <f t="shared" ca="1" si="34"/>
        <v>13071.613434080089</v>
      </c>
      <c r="X85" s="191">
        <f t="shared" ca="1" si="34"/>
        <v>0</v>
      </c>
      <c r="Y85" s="190">
        <f t="shared" ca="1" si="34"/>
        <v>0</v>
      </c>
      <c r="Z85" s="190">
        <f t="shared" ca="1" si="34"/>
        <v>144.26778440069583</v>
      </c>
      <c r="AA85" s="190">
        <f t="shared" ca="1" si="34"/>
        <v>0</v>
      </c>
      <c r="AB85" s="190">
        <f t="shared" ca="1" si="34"/>
        <v>8655.994930149549</v>
      </c>
      <c r="AC85" s="190">
        <f t="shared" ca="1" si="34"/>
        <v>0</v>
      </c>
      <c r="AD85" s="190">
        <f t="shared" ca="1" si="34"/>
        <v>0</v>
      </c>
      <c r="AE85" s="191">
        <f t="shared" ca="1" si="34"/>
        <v>0</v>
      </c>
      <c r="AF85" s="191">
        <f t="shared" ca="1" si="34"/>
        <v>0</v>
      </c>
      <c r="AG85" s="191">
        <f t="shared" ca="1" si="34"/>
        <v>0</v>
      </c>
      <c r="AH85" s="191">
        <f t="shared" ca="1" si="34"/>
        <v>0</v>
      </c>
      <c r="AI85" s="190">
        <f t="shared" ca="1" si="34"/>
        <v>0</v>
      </c>
      <c r="AJ85" s="190">
        <f t="shared" ca="1" si="34"/>
        <v>30276.066087886909</v>
      </c>
      <c r="AK85" s="190">
        <f t="shared" ca="1" si="34"/>
        <v>0</v>
      </c>
      <c r="AL85" s="190">
        <f t="shared" ca="1" si="34"/>
        <v>0</v>
      </c>
      <c r="AM85" s="190">
        <f t="shared" ca="1" si="34"/>
        <v>2243.6525829996212</v>
      </c>
      <c r="AN85" s="190">
        <f t="shared" ca="1" si="34"/>
        <v>0</v>
      </c>
    </row>
    <row r="86" spans="1:40" x14ac:dyDescent="0.3">
      <c r="D86" s="192">
        <f>SUM(E86:AN86)</f>
        <v>0</v>
      </c>
      <c r="E86" s="163"/>
      <c r="F86" s="163"/>
      <c r="G86" s="163"/>
      <c r="H86" s="163"/>
      <c r="I86" s="163"/>
      <c r="J86" s="190"/>
      <c r="K86" s="190"/>
      <c r="L86" s="190"/>
      <c r="M86" s="190"/>
      <c r="N86" s="190"/>
      <c r="O86" s="190"/>
      <c r="P86" s="190"/>
      <c r="Q86" s="190"/>
      <c r="R86" s="190"/>
      <c r="S86" s="190"/>
      <c r="T86" s="191"/>
      <c r="U86" s="191"/>
      <c r="V86" s="191"/>
      <c r="W86" s="191"/>
      <c r="X86" s="191"/>
      <c r="Y86" s="190"/>
      <c r="Z86" s="190"/>
      <c r="AA86" s="190"/>
      <c r="AB86" s="190"/>
      <c r="AC86" s="190"/>
      <c r="AD86" s="190"/>
      <c r="AE86" s="191"/>
      <c r="AF86" s="191"/>
      <c r="AG86" s="191"/>
      <c r="AH86" s="191"/>
      <c r="AI86" s="190"/>
      <c r="AJ86" s="190"/>
      <c r="AK86" s="190"/>
      <c r="AL86" s="190"/>
      <c r="AM86" s="190"/>
      <c r="AN86" s="190"/>
    </row>
    <row r="87" spans="1:40" x14ac:dyDescent="0.3">
      <c r="A87" s="60" t="s">
        <v>1503</v>
      </c>
      <c r="B87" s="60"/>
      <c r="C87" s="60"/>
      <c r="D87" s="189"/>
      <c r="E87" s="189"/>
      <c r="F87" s="189"/>
      <c r="G87" s="189"/>
      <c r="H87" s="189"/>
      <c r="I87" s="189"/>
      <c r="J87" s="189"/>
      <c r="K87" s="189"/>
      <c r="L87" s="189"/>
      <c r="M87" s="189"/>
      <c r="N87" s="189"/>
      <c r="O87" s="189"/>
      <c r="P87" s="189"/>
      <c r="Q87" s="189"/>
      <c r="R87" s="189"/>
      <c r="S87" s="189"/>
      <c r="T87" s="189"/>
      <c r="U87" s="189"/>
      <c r="V87" s="189"/>
      <c r="W87" s="189"/>
      <c r="X87" s="189"/>
      <c r="Y87" s="189"/>
      <c r="Z87" s="189"/>
      <c r="AA87" s="189"/>
      <c r="AB87" s="189"/>
      <c r="AC87" s="189"/>
      <c r="AD87" s="189"/>
      <c r="AE87" s="189"/>
      <c r="AF87" s="189"/>
      <c r="AG87" s="189"/>
      <c r="AH87" s="189"/>
      <c r="AI87" s="189"/>
      <c r="AJ87" s="189"/>
      <c r="AK87" s="189"/>
      <c r="AL87" s="189"/>
      <c r="AM87" s="189"/>
      <c r="AN87" s="189"/>
    </row>
    <row r="88" spans="1:40" x14ac:dyDescent="0.3">
      <c r="D88" s="188">
        <f ca="1">D81+D85</f>
        <v>3039487.8963033478</v>
      </c>
      <c r="E88" s="188">
        <f t="shared" ref="E88:AN88" ca="1" si="35">SUM(E85,E81)</f>
        <v>189578.45377534849</v>
      </c>
      <c r="F88" s="188">
        <f t="shared" ca="1" si="35"/>
        <v>476872.98886994022</v>
      </c>
      <c r="G88" s="188">
        <f t="shared" ca="1" si="35"/>
        <v>30846.383936176477</v>
      </c>
      <c r="H88" s="188">
        <f t="shared" ca="1" si="35"/>
        <v>2867.8761542593224</v>
      </c>
      <c r="I88" s="188">
        <f t="shared" ca="1" si="35"/>
        <v>24717.02141089474</v>
      </c>
      <c r="J88" s="188">
        <f t="shared" ca="1" si="35"/>
        <v>280370.05948603712</v>
      </c>
      <c r="K88" s="188">
        <f t="shared" ca="1" si="35"/>
        <v>0</v>
      </c>
      <c r="L88" s="188">
        <f t="shared" ca="1" si="35"/>
        <v>0</v>
      </c>
      <c r="M88" s="188">
        <f t="shared" ca="1" si="35"/>
        <v>4006.8335592042313</v>
      </c>
      <c r="N88" s="188">
        <f t="shared" ca="1" si="35"/>
        <v>0</v>
      </c>
      <c r="O88" s="188">
        <f t="shared" ca="1" si="35"/>
        <v>0</v>
      </c>
      <c r="P88" s="188">
        <f t="shared" ca="1" si="35"/>
        <v>10539.71436225461</v>
      </c>
      <c r="Q88" s="188">
        <f t="shared" ca="1" si="35"/>
        <v>1323375.8690402191</v>
      </c>
      <c r="R88" s="188">
        <f t="shared" ca="1" si="35"/>
        <v>0</v>
      </c>
      <c r="S88" s="188">
        <f t="shared" ca="1" si="35"/>
        <v>46907.923727142639</v>
      </c>
      <c r="T88" s="188">
        <f t="shared" ca="1" si="35"/>
        <v>0</v>
      </c>
      <c r="U88" s="188">
        <f t="shared" ca="1" si="35"/>
        <v>0</v>
      </c>
      <c r="V88" s="188">
        <f t="shared" ca="1" si="35"/>
        <v>0</v>
      </c>
      <c r="W88" s="188">
        <f t="shared" ca="1" si="35"/>
        <v>37735.035007816099</v>
      </c>
      <c r="X88" s="188">
        <f t="shared" ca="1" si="35"/>
        <v>0</v>
      </c>
      <c r="Y88" s="188">
        <f t="shared" ca="1" si="35"/>
        <v>57346.716502643394</v>
      </c>
      <c r="Z88" s="188">
        <f t="shared" ca="1" si="35"/>
        <v>416.47115119446153</v>
      </c>
      <c r="AA88" s="188">
        <f t="shared" ca="1" si="35"/>
        <v>0</v>
      </c>
      <c r="AB88" s="188">
        <f t="shared" ca="1" si="35"/>
        <v>28025.850409510516</v>
      </c>
      <c r="AC88" s="188">
        <f t="shared" ca="1" si="35"/>
        <v>0</v>
      </c>
      <c r="AD88" s="188">
        <f t="shared" ca="1" si="35"/>
        <v>3459.7047919487627</v>
      </c>
      <c r="AE88" s="188">
        <f t="shared" ca="1" si="35"/>
        <v>0</v>
      </c>
      <c r="AF88" s="188">
        <f t="shared" ca="1" si="35"/>
        <v>0</v>
      </c>
      <c r="AG88" s="188">
        <f t="shared" ca="1" si="35"/>
        <v>95976.386310542599</v>
      </c>
      <c r="AH88" s="188">
        <f t="shared" ca="1" si="35"/>
        <v>2920.1977189635186</v>
      </c>
      <c r="AI88" s="188">
        <f t="shared" ca="1" si="35"/>
        <v>24670.816437456488</v>
      </c>
      <c r="AJ88" s="188">
        <f t="shared" ca="1" si="35"/>
        <v>94801.835424589633</v>
      </c>
      <c r="AK88" s="188">
        <f t="shared" ca="1" si="35"/>
        <v>0</v>
      </c>
      <c r="AL88" s="188">
        <f t="shared" ca="1" si="35"/>
        <v>0</v>
      </c>
      <c r="AM88" s="188">
        <f t="shared" ca="1" si="35"/>
        <v>6476.9593433762657</v>
      </c>
      <c r="AN88" s="188">
        <f t="shared" ca="1" si="35"/>
        <v>4993.3884755520085</v>
      </c>
    </row>
    <row r="90" spans="1:40" x14ac:dyDescent="0.3">
      <c r="D90" s="163"/>
    </row>
    <row r="91" spans="1:40" x14ac:dyDescent="0.3">
      <c r="D91" s="163"/>
    </row>
  </sheetData>
  <mergeCells count="13">
    <mergeCell ref="AE35:AH35"/>
    <mergeCell ref="AI35:AN35"/>
    <mergeCell ref="E2:I2"/>
    <mergeCell ref="J2:S2"/>
    <mergeCell ref="T2:X2"/>
    <mergeCell ref="Y2:AD2"/>
    <mergeCell ref="AE2:AH2"/>
    <mergeCell ref="AI2:AN2"/>
    <mergeCell ref="B67:C67"/>
    <mergeCell ref="E35:I35"/>
    <mergeCell ref="J35:S35"/>
    <mergeCell ref="T35:X35"/>
    <mergeCell ref="Y35:AD35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96DD3C-E3CD-4AD1-BDBD-43CBE3BA98C4}">
  <dimension ref="A1:AN94"/>
  <sheetViews>
    <sheetView topLeftCell="A56" zoomScale="90" zoomScaleNormal="90" workbookViewId="0">
      <selection activeCell="D94" sqref="D94"/>
    </sheetView>
  </sheetViews>
  <sheetFormatPr defaultRowHeight="14.4" x14ac:dyDescent="0.3"/>
  <cols>
    <col min="1" max="1" width="25.88671875" customWidth="1"/>
    <col min="2" max="2" width="13.33203125" customWidth="1"/>
    <col min="4" max="40" width="14.33203125" customWidth="1"/>
  </cols>
  <sheetData>
    <row r="1" spans="1:40" x14ac:dyDescent="0.3">
      <c r="A1" s="72" t="s">
        <v>1538</v>
      </c>
      <c r="B1" s="72" t="s">
        <v>1531</v>
      </c>
      <c r="D1" s="56"/>
      <c r="E1" s="93" t="str">
        <f t="shared" ref="E1:AN1" si="0">LEFT(E3,FIND(" ",E3)-1)</f>
        <v>1.1.1</v>
      </c>
      <c r="F1" s="93" t="str">
        <f t="shared" si="0"/>
        <v>1.1.2</v>
      </c>
      <c r="G1" s="93" t="str">
        <f t="shared" si="0"/>
        <v>1.1.3</v>
      </c>
      <c r="H1" s="93" t="str">
        <f t="shared" si="0"/>
        <v>1.1.4</v>
      </c>
      <c r="I1" s="93" t="str">
        <f t="shared" si="0"/>
        <v>1.1.5</v>
      </c>
      <c r="J1" s="93" t="str">
        <f t="shared" si="0"/>
        <v>1.2.1</v>
      </c>
      <c r="K1" s="93" t="str">
        <f t="shared" si="0"/>
        <v>1.2.2</v>
      </c>
      <c r="L1" s="93" t="str">
        <f t="shared" si="0"/>
        <v>1.2.3</v>
      </c>
      <c r="M1" s="93" t="str">
        <f t="shared" si="0"/>
        <v>1.2.4</v>
      </c>
      <c r="N1" s="93" t="str">
        <f t="shared" si="0"/>
        <v>1.2.5</v>
      </c>
      <c r="O1" s="93" t="str">
        <f t="shared" si="0"/>
        <v>1.2.6</v>
      </c>
      <c r="P1" s="93" t="str">
        <f t="shared" si="0"/>
        <v>1.2.7</v>
      </c>
      <c r="Q1" s="93" t="str">
        <f t="shared" si="0"/>
        <v>1.2.8</v>
      </c>
      <c r="R1" s="93" t="str">
        <f t="shared" si="0"/>
        <v>1.2.9</v>
      </c>
      <c r="S1" s="93" t="str">
        <f t="shared" si="0"/>
        <v>1.2.10</v>
      </c>
      <c r="T1" s="93" t="str">
        <f t="shared" si="0"/>
        <v>1.3.1</v>
      </c>
      <c r="U1" s="93" t="str">
        <f t="shared" si="0"/>
        <v>1.3.2</v>
      </c>
      <c r="V1" s="93" t="str">
        <f t="shared" si="0"/>
        <v>1.3.3</v>
      </c>
      <c r="W1" s="93" t="str">
        <f t="shared" si="0"/>
        <v>1.3.4</v>
      </c>
      <c r="X1" s="93" t="str">
        <f t="shared" si="0"/>
        <v>1.3.5</v>
      </c>
      <c r="Y1" s="93" t="str">
        <f t="shared" si="0"/>
        <v>1.4.1</v>
      </c>
      <c r="Z1" s="93" t="str">
        <f t="shared" si="0"/>
        <v>1.4.2</v>
      </c>
      <c r="AA1" s="93" t="str">
        <f t="shared" si="0"/>
        <v>1.4.3</v>
      </c>
      <c r="AB1" s="93" t="str">
        <f t="shared" si="0"/>
        <v>1.4.4</v>
      </c>
      <c r="AC1" s="93" t="str">
        <f t="shared" si="0"/>
        <v>1.4.5</v>
      </c>
      <c r="AD1" s="93" t="str">
        <f t="shared" si="0"/>
        <v>1.4.6</v>
      </c>
      <c r="AE1" s="93" t="str">
        <f t="shared" si="0"/>
        <v>1.5.1</v>
      </c>
      <c r="AF1" s="93" t="str">
        <f t="shared" si="0"/>
        <v>1.5.2</v>
      </c>
      <c r="AG1" s="93" t="str">
        <f t="shared" si="0"/>
        <v>1.5.3</v>
      </c>
      <c r="AH1" s="93" t="str">
        <f t="shared" si="0"/>
        <v>1.5.4</v>
      </c>
      <c r="AI1" s="93" t="str">
        <f t="shared" si="0"/>
        <v>1.6.0</v>
      </c>
      <c r="AJ1" s="93" t="str">
        <f t="shared" si="0"/>
        <v>1.6.1</v>
      </c>
      <c r="AK1" s="93" t="str">
        <f t="shared" si="0"/>
        <v>1.6.2</v>
      </c>
      <c r="AL1" s="93" t="str">
        <f t="shared" si="0"/>
        <v>1.6.3</v>
      </c>
      <c r="AM1" s="93" t="str">
        <f t="shared" si="0"/>
        <v>1.6.4</v>
      </c>
      <c r="AN1" s="93" t="str">
        <f t="shared" si="0"/>
        <v>1.6.5</v>
      </c>
    </row>
    <row r="2" spans="1:40" x14ac:dyDescent="0.3">
      <c r="A2" s="72" t="s">
        <v>2</v>
      </c>
      <c r="B2" s="72" t="s">
        <v>1070</v>
      </c>
      <c r="D2" s="56"/>
      <c r="E2" s="313" t="s">
        <v>1421</v>
      </c>
      <c r="F2" s="313"/>
      <c r="G2" s="313"/>
      <c r="H2" s="313"/>
      <c r="I2" s="313"/>
      <c r="J2" s="313" t="s">
        <v>1422</v>
      </c>
      <c r="K2" s="313"/>
      <c r="L2" s="313"/>
      <c r="M2" s="313"/>
      <c r="N2" s="313"/>
      <c r="O2" s="313"/>
      <c r="P2" s="313"/>
      <c r="Q2" s="313"/>
      <c r="R2" s="313"/>
      <c r="S2" s="313"/>
      <c r="T2" s="313" t="s">
        <v>1423</v>
      </c>
      <c r="U2" s="313"/>
      <c r="V2" s="313"/>
      <c r="W2" s="313"/>
      <c r="X2" s="313"/>
      <c r="Y2" s="313" t="s">
        <v>1424</v>
      </c>
      <c r="Z2" s="313"/>
      <c r="AA2" s="313"/>
      <c r="AB2" s="313"/>
      <c r="AC2" s="313"/>
      <c r="AD2" s="313"/>
      <c r="AE2" s="314" t="s">
        <v>1425</v>
      </c>
      <c r="AF2" s="314"/>
      <c r="AG2" s="314"/>
      <c r="AH2" s="314"/>
      <c r="AI2" s="314" t="s">
        <v>1426</v>
      </c>
      <c r="AJ2" s="314"/>
      <c r="AK2" s="314"/>
      <c r="AL2" s="314"/>
      <c r="AM2" s="314"/>
      <c r="AN2" s="314"/>
    </row>
    <row r="3" spans="1:40" ht="72" x14ac:dyDescent="0.3">
      <c r="D3" s="56"/>
      <c r="E3" s="242" t="s">
        <v>1427</v>
      </c>
      <c r="F3" s="242" t="s">
        <v>1428</v>
      </c>
      <c r="G3" s="242" t="s">
        <v>1429</v>
      </c>
      <c r="H3" s="242" t="s">
        <v>1430</v>
      </c>
      <c r="I3" s="242" t="s">
        <v>1431</v>
      </c>
      <c r="J3" s="58" t="s">
        <v>1432</v>
      </c>
      <c r="K3" s="58" t="s">
        <v>1433</v>
      </c>
      <c r="L3" s="58" t="s">
        <v>1434</v>
      </c>
      <c r="M3" s="58" t="s">
        <v>1435</v>
      </c>
      <c r="N3" s="58" t="s">
        <v>1436</v>
      </c>
      <c r="O3" s="58" t="s">
        <v>1437</v>
      </c>
      <c r="P3" s="58" t="s">
        <v>1438</v>
      </c>
      <c r="Q3" s="58" t="s">
        <v>1439</v>
      </c>
      <c r="R3" s="58" t="s">
        <v>1440</v>
      </c>
      <c r="S3" s="58" t="s">
        <v>1441</v>
      </c>
      <c r="T3" s="59" t="s">
        <v>1442</v>
      </c>
      <c r="U3" s="59" t="s">
        <v>1443</v>
      </c>
      <c r="V3" s="59" t="s">
        <v>1444</v>
      </c>
      <c r="W3" s="59" t="s">
        <v>1445</v>
      </c>
      <c r="X3" s="59" t="s">
        <v>1446</v>
      </c>
      <c r="Y3" s="58" t="s">
        <v>1447</v>
      </c>
      <c r="Z3" s="58" t="s">
        <v>1448</v>
      </c>
      <c r="AA3" s="58" t="s">
        <v>1449</v>
      </c>
      <c r="AB3" s="58" t="s">
        <v>1450</v>
      </c>
      <c r="AC3" s="58" t="s">
        <v>1451</v>
      </c>
      <c r="AD3" s="58" t="s">
        <v>1452</v>
      </c>
      <c r="AE3" s="58" t="s">
        <v>1453</v>
      </c>
      <c r="AF3" s="58" t="s">
        <v>1454</v>
      </c>
      <c r="AG3" s="58" t="s">
        <v>1455</v>
      </c>
      <c r="AH3" s="58" t="s">
        <v>1456</v>
      </c>
      <c r="AI3" s="58" t="s">
        <v>1457</v>
      </c>
      <c r="AJ3" s="58" t="s">
        <v>1458</v>
      </c>
      <c r="AK3" s="58" t="s">
        <v>1459</v>
      </c>
      <c r="AL3" s="58" t="s">
        <v>1460</v>
      </c>
      <c r="AM3" s="58" t="s">
        <v>1461</v>
      </c>
      <c r="AN3" s="58" t="s">
        <v>1462</v>
      </c>
    </row>
    <row r="4" spans="1:40" x14ac:dyDescent="0.3">
      <c r="A4" s="53" t="s">
        <v>1463</v>
      </c>
      <c r="B4" s="53"/>
      <c r="C4" s="53"/>
      <c r="D4" s="201" t="s">
        <v>1464</v>
      </c>
      <c r="G4" s="56"/>
      <c r="H4" s="56"/>
      <c r="I4" s="56"/>
      <c r="J4" s="56"/>
      <c r="K4" s="56"/>
      <c r="L4" s="56"/>
      <c r="M4" s="56"/>
      <c r="N4" s="56"/>
      <c r="O4" s="56"/>
      <c r="P4" s="56"/>
      <c r="Q4" s="56"/>
      <c r="R4" s="56"/>
      <c r="S4" s="56"/>
      <c r="T4" s="56"/>
      <c r="U4" s="56"/>
      <c r="V4" s="56"/>
      <c r="W4" s="56"/>
      <c r="X4" s="56"/>
      <c r="Y4" s="56"/>
      <c r="Z4" s="56"/>
      <c r="AA4" s="56"/>
      <c r="AB4" s="56"/>
      <c r="AC4" s="56"/>
      <c r="AD4" s="56"/>
      <c r="AE4" s="56"/>
      <c r="AF4" s="56"/>
      <c r="AG4" s="56"/>
      <c r="AH4" s="56"/>
      <c r="AI4" s="56"/>
      <c r="AJ4" s="56"/>
      <c r="AK4" s="56"/>
      <c r="AL4" s="56"/>
      <c r="AM4" s="56"/>
      <c r="AN4" s="56"/>
    </row>
    <row r="5" spans="1:40" x14ac:dyDescent="0.3">
      <c r="A5" s="60" t="s">
        <v>1465</v>
      </c>
      <c r="B5" s="61" t="s">
        <v>1412</v>
      </c>
      <c r="C5" s="60"/>
      <c r="D5" s="62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</row>
    <row r="6" spans="1:40" x14ac:dyDescent="0.3">
      <c r="A6" s="50" t="s">
        <v>1406</v>
      </c>
      <c r="B6" s="50" t="s">
        <v>1407</v>
      </c>
      <c r="C6" s="50" t="s">
        <v>1408</v>
      </c>
      <c r="D6" s="200"/>
      <c r="E6" s="56"/>
      <c r="F6" s="63"/>
      <c r="G6" s="63"/>
      <c r="H6" s="63"/>
      <c r="I6" s="63"/>
      <c r="J6" s="63"/>
      <c r="K6" s="63"/>
      <c r="L6" s="63"/>
      <c r="M6" s="63"/>
      <c r="N6" s="63"/>
      <c r="O6" s="63"/>
      <c r="P6" s="63"/>
      <c r="Q6" s="63"/>
      <c r="R6" s="63"/>
      <c r="S6" s="63"/>
      <c r="T6" s="63"/>
      <c r="U6" s="63"/>
      <c r="V6" s="63"/>
      <c r="W6" s="63"/>
      <c r="X6" s="63"/>
      <c r="Y6" s="63"/>
      <c r="Z6" s="63"/>
      <c r="AA6" s="63"/>
      <c r="AB6" s="63"/>
      <c r="AC6" s="63"/>
      <c r="AD6" s="63"/>
      <c r="AE6" s="63"/>
      <c r="AF6" s="63"/>
      <c r="AG6" s="63"/>
      <c r="AH6" s="63"/>
      <c r="AI6" s="63"/>
      <c r="AJ6" s="63"/>
      <c r="AK6" s="63"/>
      <c r="AL6" s="63"/>
      <c r="AM6" s="63"/>
      <c r="AN6" s="63"/>
    </row>
    <row r="7" spans="1:40" x14ac:dyDescent="0.3">
      <c r="A7" s="54" t="s">
        <v>1409</v>
      </c>
      <c r="B7" s="54" t="s">
        <v>1285</v>
      </c>
      <c r="C7" s="51">
        <f ca="1">SUMIFS(INDIRECT($B$1 &amp; "HR"), Resource_Name, B7) / 1800 * 12</f>
        <v>1.5</v>
      </c>
      <c r="D7" s="192">
        <f ca="1">SUM(E7:AN7)</f>
        <v>22294.237500000003</v>
      </c>
      <c r="E7" s="194">
        <f t="shared" ref="E7:T22" ca="1" si="1">SUMIFS(INDIRECT($B$1 &amp; "_Direct"), Resource_Name, $B7, WBSL3, E$1, Inst, $B$2)</f>
        <v>0</v>
      </c>
      <c r="F7" s="194">
        <f t="shared" ca="1" si="1"/>
        <v>0</v>
      </c>
      <c r="G7" s="194">
        <f t="shared" ca="1" si="1"/>
        <v>0</v>
      </c>
      <c r="H7" s="194">
        <f t="shared" ca="1" si="1"/>
        <v>0</v>
      </c>
      <c r="I7" s="194">
        <f t="shared" ca="1" si="1"/>
        <v>0</v>
      </c>
      <c r="J7" s="194">
        <f t="shared" ca="1" si="1"/>
        <v>0</v>
      </c>
      <c r="K7" s="194">
        <f t="shared" ca="1" si="1"/>
        <v>0</v>
      </c>
      <c r="L7" s="194">
        <f t="shared" ca="1" si="1"/>
        <v>0</v>
      </c>
      <c r="M7" s="194">
        <f t="shared" ca="1" si="1"/>
        <v>0</v>
      </c>
      <c r="N7" s="194">
        <f t="shared" ca="1" si="1"/>
        <v>0</v>
      </c>
      <c r="O7" s="194">
        <f t="shared" ca="1" si="1"/>
        <v>0</v>
      </c>
      <c r="P7" s="194">
        <f t="shared" ca="1" si="1"/>
        <v>0</v>
      </c>
      <c r="Q7" s="194">
        <f t="shared" ca="1" si="1"/>
        <v>0</v>
      </c>
      <c r="R7" s="194">
        <f t="shared" ca="1" si="1"/>
        <v>0</v>
      </c>
      <c r="S7" s="194">
        <f t="shared" ca="1" si="1"/>
        <v>0</v>
      </c>
      <c r="T7" s="194">
        <f t="shared" ca="1" si="1"/>
        <v>0</v>
      </c>
      <c r="U7" s="194">
        <f t="shared" ref="U7:AJ22" ca="1" si="2">SUMIFS(INDIRECT($B$1 &amp; "_Direct"), Resource_Name, $B7, WBSL3, U$1, Inst, $B$2)</f>
        <v>0</v>
      </c>
      <c r="V7" s="194">
        <f t="shared" ca="1" si="2"/>
        <v>0</v>
      </c>
      <c r="W7" s="194">
        <f t="shared" ca="1" si="2"/>
        <v>0</v>
      </c>
      <c r="X7" s="194">
        <f t="shared" ca="1" si="2"/>
        <v>0</v>
      </c>
      <c r="Y7" s="194">
        <f t="shared" ca="1" si="2"/>
        <v>0</v>
      </c>
      <c r="Z7" s="194">
        <f t="shared" ca="1" si="2"/>
        <v>0</v>
      </c>
      <c r="AA7" s="194">
        <f t="shared" ca="1" si="2"/>
        <v>0</v>
      </c>
      <c r="AB7" s="194">
        <f t="shared" ca="1" si="2"/>
        <v>0</v>
      </c>
      <c r="AC7" s="194">
        <f t="shared" ca="1" si="2"/>
        <v>0</v>
      </c>
      <c r="AD7" s="194">
        <f t="shared" ca="1" si="2"/>
        <v>22294.237500000003</v>
      </c>
      <c r="AE7" s="194">
        <f t="shared" ca="1" si="2"/>
        <v>0</v>
      </c>
      <c r="AF7" s="194">
        <f t="shared" ca="1" si="2"/>
        <v>0</v>
      </c>
      <c r="AG7" s="194">
        <f t="shared" ca="1" si="2"/>
        <v>0</v>
      </c>
      <c r="AH7" s="194">
        <f t="shared" ca="1" si="2"/>
        <v>0</v>
      </c>
      <c r="AI7" s="194">
        <f t="shared" ca="1" si="2"/>
        <v>0</v>
      </c>
      <c r="AJ7" s="194">
        <f t="shared" ca="1" si="2"/>
        <v>0</v>
      </c>
      <c r="AK7" s="194">
        <f t="shared" ref="AI7:AN22" ca="1" si="3">SUMIFS(INDIRECT($B$1 &amp; "_Direct"), Resource_Name, $B7, WBSL3, AK$1, Inst, $B$2)</f>
        <v>0</v>
      </c>
      <c r="AL7" s="194">
        <f t="shared" ca="1" si="3"/>
        <v>0</v>
      </c>
      <c r="AM7" s="194">
        <f t="shared" ca="1" si="3"/>
        <v>0</v>
      </c>
      <c r="AN7" s="194">
        <f t="shared" ca="1" si="3"/>
        <v>0</v>
      </c>
    </row>
    <row r="8" spans="1:40" x14ac:dyDescent="0.3">
      <c r="A8" s="54"/>
      <c r="B8" s="54"/>
      <c r="C8" s="51"/>
      <c r="D8" s="192">
        <f ca="1">SUM(E8:AN8)</f>
        <v>0</v>
      </c>
      <c r="E8" s="194">
        <f t="shared" ca="1" si="1"/>
        <v>0</v>
      </c>
      <c r="F8" s="194">
        <f t="shared" ca="1" si="1"/>
        <v>0</v>
      </c>
      <c r="G8" s="194">
        <f t="shared" ca="1" si="1"/>
        <v>0</v>
      </c>
      <c r="H8" s="194">
        <f t="shared" ca="1" si="1"/>
        <v>0</v>
      </c>
      <c r="I8" s="194">
        <f t="shared" ca="1" si="1"/>
        <v>0</v>
      </c>
      <c r="J8" s="194">
        <f t="shared" ca="1" si="1"/>
        <v>0</v>
      </c>
      <c r="K8" s="194">
        <f t="shared" ca="1" si="1"/>
        <v>0</v>
      </c>
      <c r="L8" s="194">
        <f t="shared" ca="1" si="1"/>
        <v>0</v>
      </c>
      <c r="M8" s="194">
        <f t="shared" ca="1" si="1"/>
        <v>0</v>
      </c>
      <c r="N8" s="194">
        <f t="shared" ca="1" si="1"/>
        <v>0</v>
      </c>
      <c r="O8" s="194">
        <f t="shared" ca="1" si="1"/>
        <v>0</v>
      </c>
      <c r="P8" s="194">
        <f t="shared" ca="1" si="1"/>
        <v>0</v>
      </c>
      <c r="Q8" s="194">
        <f t="shared" ca="1" si="1"/>
        <v>0</v>
      </c>
      <c r="R8" s="194">
        <f t="shared" ca="1" si="1"/>
        <v>0</v>
      </c>
      <c r="S8" s="194">
        <f t="shared" ca="1" si="1"/>
        <v>0</v>
      </c>
      <c r="T8" s="194">
        <f t="shared" ca="1" si="1"/>
        <v>0</v>
      </c>
      <c r="U8" s="194">
        <f t="shared" ca="1" si="2"/>
        <v>0</v>
      </c>
      <c r="V8" s="194">
        <f t="shared" ca="1" si="2"/>
        <v>0</v>
      </c>
      <c r="W8" s="194">
        <f t="shared" ca="1" si="2"/>
        <v>0</v>
      </c>
      <c r="X8" s="194">
        <f t="shared" ca="1" si="2"/>
        <v>0</v>
      </c>
      <c r="Y8" s="194">
        <f t="shared" ca="1" si="2"/>
        <v>0</v>
      </c>
      <c r="Z8" s="194">
        <f t="shared" ca="1" si="2"/>
        <v>0</v>
      </c>
      <c r="AA8" s="194">
        <f t="shared" ca="1" si="2"/>
        <v>0</v>
      </c>
      <c r="AB8" s="194">
        <f t="shared" ca="1" si="2"/>
        <v>0</v>
      </c>
      <c r="AC8" s="194">
        <f t="shared" ca="1" si="2"/>
        <v>0</v>
      </c>
      <c r="AD8" s="194">
        <f t="shared" ca="1" si="2"/>
        <v>0</v>
      </c>
      <c r="AE8" s="194">
        <f t="shared" ca="1" si="2"/>
        <v>0</v>
      </c>
      <c r="AF8" s="194">
        <f t="shared" ca="1" si="2"/>
        <v>0</v>
      </c>
      <c r="AG8" s="194">
        <f t="shared" ca="1" si="2"/>
        <v>0</v>
      </c>
      <c r="AH8" s="194">
        <f t="shared" ca="1" si="2"/>
        <v>0</v>
      </c>
      <c r="AI8" s="194">
        <f t="shared" ca="1" si="3"/>
        <v>0</v>
      </c>
      <c r="AJ8" s="194">
        <f t="shared" ca="1" si="3"/>
        <v>0</v>
      </c>
      <c r="AK8" s="194">
        <f t="shared" ca="1" si="3"/>
        <v>0</v>
      </c>
      <c r="AL8" s="194">
        <f t="shared" ca="1" si="3"/>
        <v>0</v>
      </c>
      <c r="AM8" s="194">
        <f t="shared" ca="1" si="3"/>
        <v>0</v>
      </c>
      <c r="AN8" s="194">
        <f t="shared" ca="1" si="3"/>
        <v>0</v>
      </c>
    </row>
    <row r="9" spans="1:40" x14ac:dyDescent="0.3">
      <c r="A9" s="54"/>
      <c r="B9" s="54"/>
      <c r="C9" s="51"/>
      <c r="D9" s="192">
        <f ca="1">SUM(E9:AN9)</f>
        <v>0</v>
      </c>
      <c r="E9" s="194">
        <f t="shared" ca="1" si="1"/>
        <v>0</v>
      </c>
      <c r="F9" s="194">
        <f t="shared" ca="1" si="1"/>
        <v>0</v>
      </c>
      <c r="G9" s="194">
        <f t="shared" ca="1" si="1"/>
        <v>0</v>
      </c>
      <c r="H9" s="194">
        <f t="shared" ca="1" si="1"/>
        <v>0</v>
      </c>
      <c r="I9" s="194">
        <f t="shared" ca="1" si="1"/>
        <v>0</v>
      </c>
      <c r="J9" s="194">
        <f t="shared" ca="1" si="1"/>
        <v>0</v>
      </c>
      <c r="K9" s="194">
        <f t="shared" ca="1" si="1"/>
        <v>0</v>
      </c>
      <c r="L9" s="194">
        <f t="shared" ca="1" si="1"/>
        <v>0</v>
      </c>
      <c r="M9" s="194">
        <f t="shared" ca="1" si="1"/>
        <v>0</v>
      </c>
      <c r="N9" s="194">
        <f t="shared" ca="1" si="1"/>
        <v>0</v>
      </c>
      <c r="O9" s="194">
        <f t="shared" ca="1" si="1"/>
        <v>0</v>
      </c>
      <c r="P9" s="194">
        <f t="shared" ca="1" si="1"/>
        <v>0</v>
      </c>
      <c r="Q9" s="194">
        <f t="shared" ca="1" si="1"/>
        <v>0</v>
      </c>
      <c r="R9" s="194">
        <f t="shared" ca="1" si="1"/>
        <v>0</v>
      </c>
      <c r="S9" s="194">
        <f t="shared" ca="1" si="1"/>
        <v>0</v>
      </c>
      <c r="T9" s="194">
        <f t="shared" ca="1" si="1"/>
        <v>0</v>
      </c>
      <c r="U9" s="194">
        <f t="shared" ca="1" si="2"/>
        <v>0</v>
      </c>
      <c r="V9" s="194">
        <f t="shared" ca="1" si="2"/>
        <v>0</v>
      </c>
      <c r="W9" s="194">
        <f t="shared" ca="1" si="2"/>
        <v>0</v>
      </c>
      <c r="X9" s="194">
        <f t="shared" ca="1" si="2"/>
        <v>0</v>
      </c>
      <c r="Y9" s="194">
        <f t="shared" ca="1" si="2"/>
        <v>0</v>
      </c>
      <c r="Z9" s="194">
        <f t="shared" ca="1" si="2"/>
        <v>0</v>
      </c>
      <c r="AA9" s="194">
        <f t="shared" ca="1" si="2"/>
        <v>0</v>
      </c>
      <c r="AB9" s="194">
        <f t="shared" ca="1" si="2"/>
        <v>0</v>
      </c>
      <c r="AC9" s="194">
        <f t="shared" ca="1" si="2"/>
        <v>0</v>
      </c>
      <c r="AD9" s="194">
        <f t="shared" ca="1" si="2"/>
        <v>0</v>
      </c>
      <c r="AE9" s="194">
        <f t="shared" ca="1" si="2"/>
        <v>0</v>
      </c>
      <c r="AF9" s="194">
        <f t="shared" ca="1" si="2"/>
        <v>0</v>
      </c>
      <c r="AG9" s="194">
        <f t="shared" ca="1" si="2"/>
        <v>0</v>
      </c>
      <c r="AH9" s="194">
        <f t="shared" ca="1" si="2"/>
        <v>0</v>
      </c>
      <c r="AI9" s="194">
        <f t="shared" ca="1" si="3"/>
        <v>0</v>
      </c>
      <c r="AJ9" s="194">
        <f t="shared" ca="1" si="3"/>
        <v>0</v>
      </c>
      <c r="AK9" s="194">
        <f t="shared" ca="1" si="3"/>
        <v>0</v>
      </c>
      <c r="AL9" s="194">
        <f t="shared" ca="1" si="3"/>
        <v>0</v>
      </c>
      <c r="AM9" s="194">
        <f t="shared" ca="1" si="3"/>
        <v>0</v>
      </c>
      <c r="AN9" s="194">
        <f t="shared" ca="1" si="3"/>
        <v>0</v>
      </c>
    </row>
    <row r="10" spans="1:40" x14ac:dyDescent="0.3">
      <c r="B10" s="52"/>
      <c r="C10" s="52"/>
      <c r="D10" s="199">
        <v>0</v>
      </c>
      <c r="E10" s="194">
        <f t="shared" ca="1" si="1"/>
        <v>0</v>
      </c>
      <c r="F10" s="194">
        <f t="shared" ca="1" si="1"/>
        <v>0</v>
      </c>
      <c r="G10" s="194">
        <f t="shared" ca="1" si="1"/>
        <v>0</v>
      </c>
      <c r="H10" s="194">
        <f t="shared" ca="1" si="1"/>
        <v>0</v>
      </c>
      <c r="I10" s="194">
        <f t="shared" ca="1" si="1"/>
        <v>0</v>
      </c>
      <c r="J10" s="194">
        <f t="shared" ca="1" si="1"/>
        <v>0</v>
      </c>
      <c r="K10" s="194">
        <f t="shared" ca="1" si="1"/>
        <v>0</v>
      </c>
      <c r="L10" s="194">
        <f t="shared" ca="1" si="1"/>
        <v>0</v>
      </c>
      <c r="M10" s="194">
        <f t="shared" ca="1" si="1"/>
        <v>0</v>
      </c>
      <c r="N10" s="194">
        <f t="shared" ca="1" si="1"/>
        <v>0</v>
      </c>
      <c r="O10" s="194">
        <f t="shared" ca="1" si="1"/>
        <v>0</v>
      </c>
      <c r="P10" s="194">
        <f t="shared" ca="1" si="1"/>
        <v>0</v>
      </c>
      <c r="Q10" s="194">
        <f t="shared" ca="1" si="1"/>
        <v>0</v>
      </c>
      <c r="R10" s="194">
        <f t="shared" ca="1" si="1"/>
        <v>0</v>
      </c>
      <c r="S10" s="194">
        <f t="shared" ca="1" si="1"/>
        <v>0</v>
      </c>
      <c r="T10" s="194">
        <f t="shared" ca="1" si="1"/>
        <v>0</v>
      </c>
      <c r="U10" s="194">
        <f t="shared" ca="1" si="2"/>
        <v>0</v>
      </c>
      <c r="V10" s="194">
        <f t="shared" ca="1" si="2"/>
        <v>0</v>
      </c>
      <c r="W10" s="194">
        <f t="shared" ca="1" si="2"/>
        <v>0</v>
      </c>
      <c r="X10" s="194">
        <f t="shared" ca="1" si="2"/>
        <v>0</v>
      </c>
      <c r="Y10" s="194">
        <f t="shared" ca="1" si="2"/>
        <v>0</v>
      </c>
      <c r="Z10" s="194">
        <f t="shared" ca="1" si="2"/>
        <v>0</v>
      </c>
      <c r="AA10" s="194">
        <f t="shared" ca="1" si="2"/>
        <v>0</v>
      </c>
      <c r="AB10" s="194">
        <f t="shared" ca="1" si="2"/>
        <v>0</v>
      </c>
      <c r="AC10" s="194">
        <f t="shared" ca="1" si="2"/>
        <v>0</v>
      </c>
      <c r="AD10" s="194">
        <f t="shared" ca="1" si="2"/>
        <v>0</v>
      </c>
      <c r="AE10" s="194">
        <f t="shared" ca="1" si="2"/>
        <v>0</v>
      </c>
      <c r="AF10" s="194">
        <f t="shared" ca="1" si="2"/>
        <v>0</v>
      </c>
      <c r="AG10" s="194">
        <f t="shared" ca="1" si="2"/>
        <v>0</v>
      </c>
      <c r="AH10" s="194">
        <f t="shared" ca="1" si="2"/>
        <v>0</v>
      </c>
      <c r="AI10" s="194">
        <f t="shared" ca="1" si="3"/>
        <v>0</v>
      </c>
      <c r="AJ10" s="194">
        <f t="shared" ca="1" si="3"/>
        <v>0</v>
      </c>
      <c r="AK10" s="194">
        <f t="shared" ca="1" si="3"/>
        <v>0</v>
      </c>
      <c r="AL10" s="194">
        <f t="shared" ca="1" si="3"/>
        <v>0</v>
      </c>
      <c r="AM10" s="194">
        <f t="shared" ca="1" si="3"/>
        <v>0</v>
      </c>
      <c r="AN10" s="194">
        <f t="shared" ca="1" si="3"/>
        <v>0</v>
      </c>
    </row>
    <row r="11" spans="1:40" x14ac:dyDescent="0.3">
      <c r="A11" s="53" t="s">
        <v>1413</v>
      </c>
      <c r="B11" s="52"/>
      <c r="C11" s="52"/>
      <c r="D11" s="199">
        <v>0</v>
      </c>
      <c r="E11" s="194">
        <f t="shared" ca="1" si="1"/>
        <v>0</v>
      </c>
      <c r="F11" s="194">
        <f t="shared" ca="1" si="1"/>
        <v>0</v>
      </c>
      <c r="G11" s="194">
        <f t="shared" ca="1" si="1"/>
        <v>0</v>
      </c>
      <c r="H11" s="194">
        <f t="shared" ca="1" si="1"/>
        <v>0</v>
      </c>
      <c r="I11" s="194">
        <f t="shared" ca="1" si="1"/>
        <v>0</v>
      </c>
      <c r="J11" s="194">
        <f t="shared" ca="1" si="1"/>
        <v>0</v>
      </c>
      <c r="K11" s="194">
        <f t="shared" ca="1" si="1"/>
        <v>0</v>
      </c>
      <c r="L11" s="194">
        <f t="shared" ca="1" si="1"/>
        <v>0</v>
      </c>
      <c r="M11" s="194">
        <f t="shared" ca="1" si="1"/>
        <v>0</v>
      </c>
      <c r="N11" s="194">
        <f t="shared" ca="1" si="1"/>
        <v>0</v>
      </c>
      <c r="O11" s="194">
        <f t="shared" ca="1" si="1"/>
        <v>0</v>
      </c>
      <c r="P11" s="194">
        <f t="shared" ca="1" si="1"/>
        <v>0</v>
      </c>
      <c r="Q11" s="194">
        <f t="shared" ca="1" si="1"/>
        <v>0</v>
      </c>
      <c r="R11" s="194">
        <f t="shared" ca="1" si="1"/>
        <v>0</v>
      </c>
      <c r="S11" s="194">
        <f t="shared" ca="1" si="1"/>
        <v>0</v>
      </c>
      <c r="T11" s="194">
        <f t="shared" ca="1" si="1"/>
        <v>0</v>
      </c>
      <c r="U11" s="194">
        <f t="shared" ca="1" si="2"/>
        <v>0</v>
      </c>
      <c r="V11" s="194">
        <f t="shared" ca="1" si="2"/>
        <v>0</v>
      </c>
      <c r="W11" s="194">
        <f t="shared" ca="1" si="2"/>
        <v>0</v>
      </c>
      <c r="X11" s="194">
        <f t="shared" ca="1" si="2"/>
        <v>0</v>
      </c>
      <c r="Y11" s="194">
        <f t="shared" ca="1" si="2"/>
        <v>0</v>
      </c>
      <c r="Z11" s="194">
        <f t="shared" ca="1" si="2"/>
        <v>0</v>
      </c>
      <c r="AA11" s="194">
        <f t="shared" ca="1" si="2"/>
        <v>0</v>
      </c>
      <c r="AB11" s="194">
        <f t="shared" ca="1" si="2"/>
        <v>0</v>
      </c>
      <c r="AC11" s="194">
        <f t="shared" ca="1" si="2"/>
        <v>0</v>
      </c>
      <c r="AD11" s="194">
        <f t="shared" ca="1" si="2"/>
        <v>0</v>
      </c>
      <c r="AE11" s="194">
        <f t="shared" ca="1" si="2"/>
        <v>0</v>
      </c>
      <c r="AF11" s="194">
        <f t="shared" ca="1" si="2"/>
        <v>0</v>
      </c>
      <c r="AG11" s="194">
        <f t="shared" ca="1" si="2"/>
        <v>0</v>
      </c>
      <c r="AH11" s="194">
        <f t="shared" ca="1" si="2"/>
        <v>0</v>
      </c>
      <c r="AI11" s="194">
        <f t="shared" ca="1" si="3"/>
        <v>0</v>
      </c>
      <c r="AJ11" s="194">
        <f t="shared" ca="1" si="3"/>
        <v>0</v>
      </c>
      <c r="AK11" s="194">
        <f t="shared" ca="1" si="3"/>
        <v>0</v>
      </c>
      <c r="AL11" s="194">
        <f t="shared" ca="1" si="3"/>
        <v>0</v>
      </c>
      <c r="AM11" s="194">
        <f t="shared" ca="1" si="3"/>
        <v>0</v>
      </c>
      <c r="AN11" s="194">
        <f t="shared" ca="1" si="3"/>
        <v>0</v>
      </c>
    </row>
    <row r="12" spans="1:40" x14ac:dyDescent="0.3">
      <c r="A12" t="s">
        <v>1623</v>
      </c>
      <c r="B12" t="s">
        <v>1267</v>
      </c>
      <c r="C12" s="51">
        <f t="shared" ref="C12:C25" ca="1" si="4">SUMIFS(INDIRECT($B$1 &amp; "HR"), Resource_Name, B12) / 1800 * 12</f>
        <v>0</v>
      </c>
      <c r="D12" s="192">
        <f t="shared" ref="D12:D26" ca="1" si="5">SUM(E12:AN12)</f>
        <v>0</v>
      </c>
      <c r="E12" s="194">
        <f t="shared" ca="1" si="1"/>
        <v>0</v>
      </c>
      <c r="F12" s="194">
        <f t="shared" ca="1" si="1"/>
        <v>0</v>
      </c>
      <c r="G12" s="194">
        <f t="shared" ca="1" si="1"/>
        <v>0</v>
      </c>
      <c r="H12" s="194">
        <f t="shared" ca="1" si="1"/>
        <v>0</v>
      </c>
      <c r="I12" s="194">
        <f t="shared" ca="1" si="1"/>
        <v>0</v>
      </c>
      <c r="J12" s="194">
        <f t="shared" ca="1" si="1"/>
        <v>0</v>
      </c>
      <c r="K12" s="194">
        <f t="shared" ca="1" si="1"/>
        <v>0</v>
      </c>
      <c r="L12" s="194">
        <f t="shared" ca="1" si="1"/>
        <v>0</v>
      </c>
      <c r="M12" s="194">
        <f t="shared" ca="1" si="1"/>
        <v>0</v>
      </c>
      <c r="N12" s="194">
        <f t="shared" ca="1" si="1"/>
        <v>0</v>
      </c>
      <c r="O12" s="194">
        <f t="shared" ca="1" si="1"/>
        <v>0</v>
      </c>
      <c r="P12" s="194">
        <f t="shared" ca="1" si="1"/>
        <v>0</v>
      </c>
      <c r="Q12" s="194">
        <f t="shared" ca="1" si="1"/>
        <v>0</v>
      </c>
      <c r="R12" s="194">
        <f t="shared" ca="1" si="1"/>
        <v>0</v>
      </c>
      <c r="S12" s="194">
        <f t="shared" ca="1" si="1"/>
        <v>0</v>
      </c>
      <c r="T12" s="194">
        <f t="shared" ca="1" si="1"/>
        <v>0</v>
      </c>
      <c r="U12" s="194">
        <f t="shared" ca="1" si="2"/>
        <v>0</v>
      </c>
      <c r="V12" s="194">
        <f t="shared" ca="1" si="2"/>
        <v>0</v>
      </c>
      <c r="W12" s="194">
        <f t="shared" ca="1" si="2"/>
        <v>0</v>
      </c>
      <c r="X12" s="194">
        <f t="shared" ca="1" si="2"/>
        <v>0</v>
      </c>
      <c r="Y12" s="194">
        <f t="shared" ca="1" si="2"/>
        <v>0</v>
      </c>
      <c r="Z12" s="194">
        <f t="shared" ca="1" si="2"/>
        <v>0</v>
      </c>
      <c r="AA12" s="194">
        <f t="shared" ca="1" si="2"/>
        <v>0</v>
      </c>
      <c r="AB12" s="194">
        <f t="shared" ca="1" si="2"/>
        <v>0</v>
      </c>
      <c r="AC12" s="194">
        <f t="shared" ca="1" si="2"/>
        <v>0</v>
      </c>
      <c r="AD12" s="194">
        <f t="shared" ca="1" si="2"/>
        <v>0</v>
      </c>
      <c r="AE12" s="194">
        <f t="shared" ca="1" si="2"/>
        <v>0</v>
      </c>
      <c r="AF12" s="194">
        <f t="shared" ca="1" si="2"/>
        <v>0</v>
      </c>
      <c r="AG12" s="194">
        <f t="shared" ca="1" si="2"/>
        <v>0</v>
      </c>
      <c r="AH12" s="194">
        <f t="shared" ca="1" si="2"/>
        <v>0</v>
      </c>
      <c r="AI12" s="194">
        <f t="shared" ca="1" si="3"/>
        <v>0</v>
      </c>
      <c r="AJ12" s="194">
        <f t="shared" ca="1" si="3"/>
        <v>0</v>
      </c>
      <c r="AK12" s="194">
        <f t="shared" ca="1" si="3"/>
        <v>0</v>
      </c>
      <c r="AL12" s="194">
        <f t="shared" ca="1" si="3"/>
        <v>0</v>
      </c>
      <c r="AM12" s="194">
        <f t="shared" ca="1" si="3"/>
        <v>0</v>
      </c>
      <c r="AN12" s="194">
        <f t="shared" ca="1" si="3"/>
        <v>0</v>
      </c>
    </row>
    <row r="13" spans="1:40" x14ac:dyDescent="0.3">
      <c r="A13" t="s">
        <v>1624</v>
      </c>
      <c r="B13" t="s">
        <v>1073</v>
      </c>
      <c r="C13" s="51">
        <f t="shared" ca="1" si="4"/>
        <v>8.1199999999999992</v>
      </c>
      <c r="D13" s="192">
        <f t="shared" ca="1" si="5"/>
        <v>77139.593999999997</v>
      </c>
      <c r="E13" s="194">
        <f t="shared" ca="1" si="1"/>
        <v>0</v>
      </c>
      <c r="F13" s="194">
        <f t="shared" ca="1" si="1"/>
        <v>0</v>
      </c>
      <c r="G13" s="194">
        <f t="shared" ca="1" si="1"/>
        <v>0</v>
      </c>
      <c r="H13" s="194">
        <f t="shared" ca="1" si="1"/>
        <v>0</v>
      </c>
      <c r="I13" s="194">
        <f t="shared" ca="1" si="1"/>
        <v>0</v>
      </c>
      <c r="J13" s="194">
        <f t="shared" ca="1" si="1"/>
        <v>0</v>
      </c>
      <c r="K13" s="194">
        <f t="shared" ca="1" si="1"/>
        <v>0</v>
      </c>
      <c r="L13" s="194">
        <f t="shared" ca="1" si="1"/>
        <v>0</v>
      </c>
      <c r="M13" s="194">
        <f t="shared" ca="1" si="1"/>
        <v>0</v>
      </c>
      <c r="N13" s="194">
        <f t="shared" ca="1" si="1"/>
        <v>0</v>
      </c>
      <c r="O13" s="194">
        <f t="shared" ca="1" si="1"/>
        <v>0</v>
      </c>
      <c r="P13" s="194">
        <f t="shared" ca="1" si="1"/>
        <v>0</v>
      </c>
      <c r="Q13" s="194">
        <f t="shared" ca="1" si="1"/>
        <v>0</v>
      </c>
      <c r="R13" s="194">
        <f t="shared" ca="1" si="1"/>
        <v>0</v>
      </c>
      <c r="S13" s="194">
        <f t="shared" ca="1" si="1"/>
        <v>0</v>
      </c>
      <c r="T13" s="194">
        <f t="shared" ca="1" si="1"/>
        <v>0</v>
      </c>
      <c r="U13" s="194">
        <f t="shared" ca="1" si="2"/>
        <v>0</v>
      </c>
      <c r="V13" s="194">
        <f t="shared" ca="1" si="2"/>
        <v>0</v>
      </c>
      <c r="W13" s="194">
        <f t="shared" ca="1" si="2"/>
        <v>0</v>
      </c>
      <c r="X13" s="194">
        <f t="shared" ca="1" si="2"/>
        <v>0</v>
      </c>
      <c r="Y13" s="194">
        <f t="shared" ca="1" si="2"/>
        <v>73592.945999999996</v>
      </c>
      <c r="Z13" s="194">
        <f t="shared" ca="1" si="2"/>
        <v>3546.6480000000001</v>
      </c>
      <c r="AA13" s="194">
        <f t="shared" ca="1" si="2"/>
        <v>0</v>
      </c>
      <c r="AB13" s="194">
        <f t="shared" ca="1" si="2"/>
        <v>0</v>
      </c>
      <c r="AC13" s="194">
        <f t="shared" ca="1" si="2"/>
        <v>0</v>
      </c>
      <c r="AD13" s="194">
        <f t="shared" ca="1" si="2"/>
        <v>0</v>
      </c>
      <c r="AE13" s="194">
        <f t="shared" ca="1" si="2"/>
        <v>0</v>
      </c>
      <c r="AF13" s="194">
        <f t="shared" ca="1" si="2"/>
        <v>0</v>
      </c>
      <c r="AG13" s="194">
        <f t="shared" ca="1" si="2"/>
        <v>0</v>
      </c>
      <c r="AH13" s="194">
        <f t="shared" ca="1" si="2"/>
        <v>0</v>
      </c>
      <c r="AI13" s="194">
        <f t="shared" ca="1" si="3"/>
        <v>0</v>
      </c>
      <c r="AJ13" s="194">
        <f t="shared" ca="1" si="3"/>
        <v>0</v>
      </c>
      <c r="AK13" s="194">
        <f t="shared" ca="1" si="3"/>
        <v>0</v>
      </c>
      <c r="AL13" s="194">
        <f t="shared" ca="1" si="3"/>
        <v>0</v>
      </c>
      <c r="AM13" s="194">
        <f t="shared" ca="1" si="3"/>
        <v>0</v>
      </c>
      <c r="AN13" s="194">
        <f t="shared" ca="1" si="3"/>
        <v>0</v>
      </c>
    </row>
    <row r="14" spans="1:40" x14ac:dyDescent="0.3">
      <c r="A14" t="s">
        <v>1624</v>
      </c>
      <c r="B14" t="s">
        <v>1211</v>
      </c>
      <c r="C14" s="51">
        <f t="shared" ca="1" si="4"/>
        <v>0</v>
      </c>
      <c r="D14" s="192">
        <f t="shared" ca="1" si="5"/>
        <v>0</v>
      </c>
      <c r="E14" s="194">
        <f t="shared" ca="1" si="1"/>
        <v>0</v>
      </c>
      <c r="F14" s="194">
        <f t="shared" ca="1" si="1"/>
        <v>0</v>
      </c>
      <c r="G14" s="194">
        <f t="shared" ca="1" si="1"/>
        <v>0</v>
      </c>
      <c r="H14" s="194">
        <f t="shared" ca="1" si="1"/>
        <v>0</v>
      </c>
      <c r="I14" s="194">
        <f t="shared" ca="1" si="1"/>
        <v>0</v>
      </c>
      <c r="J14" s="194">
        <f t="shared" ca="1" si="1"/>
        <v>0</v>
      </c>
      <c r="K14" s="194">
        <f t="shared" ca="1" si="1"/>
        <v>0</v>
      </c>
      <c r="L14" s="194">
        <f t="shared" ca="1" si="1"/>
        <v>0</v>
      </c>
      <c r="M14" s="194">
        <f t="shared" ca="1" si="1"/>
        <v>0</v>
      </c>
      <c r="N14" s="194">
        <f t="shared" ca="1" si="1"/>
        <v>0</v>
      </c>
      <c r="O14" s="194">
        <f t="shared" ca="1" si="1"/>
        <v>0</v>
      </c>
      <c r="P14" s="194">
        <f t="shared" ca="1" si="1"/>
        <v>0</v>
      </c>
      <c r="Q14" s="194">
        <f t="shared" ca="1" si="1"/>
        <v>0</v>
      </c>
      <c r="R14" s="194">
        <f t="shared" ca="1" si="1"/>
        <v>0</v>
      </c>
      <c r="S14" s="194">
        <f t="shared" ca="1" si="1"/>
        <v>0</v>
      </c>
      <c r="T14" s="194">
        <f t="shared" ca="1" si="1"/>
        <v>0</v>
      </c>
      <c r="U14" s="194">
        <f t="shared" ca="1" si="2"/>
        <v>0</v>
      </c>
      <c r="V14" s="194">
        <f t="shared" ca="1" si="2"/>
        <v>0</v>
      </c>
      <c r="W14" s="194">
        <f t="shared" ca="1" si="2"/>
        <v>0</v>
      </c>
      <c r="X14" s="194">
        <f t="shared" ca="1" si="2"/>
        <v>0</v>
      </c>
      <c r="Y14" s="194">
        <f t="shared" ca="1" si="2"/>
        <v>0</v>
      </c>
      <c r="Z14" s="194">
        <f t="shared" ca="1" si="2"/>
        <v>0</v>
      </c>
      <c r="AA14" s="194">
        <f t="shared" ca="1" si="2"/>
        <v>0</v>
      </c>
      <c r="AB14" s="194">
        <f t="shared" ca="1" si="2"/>
        <v>0</v>
      </c>
      <c r="AC14" s="194">
        <f t="shared" ca="1" si="2"/>
        <v>0</v>
      </c>
      <c r="AD14" s="194">
        <f t="shared" ca="1" si="2"/>
        <v>0</v>
      </c>
      <c r="AE14" s="194">
        <f t="shared" ca="1" si="2"/>
        <v>0</v>
      </c>
      <c r="AF14" s="194">
        <f t="shared" ca="1" si="2"/>
        <v>0</v>
      </c>
      <c r="AG14" s="194">
        <f t="shared" ca="1" si="2"/>
        <v>0</v>
      </c>
      <c r="AH14" s="194">
        <f t="shared" ca="1" si="2"/>
        <v>0</v>
      </c>
      <c r="AI14" s="194">
        <f t="shared" ca="1" si="3"/>
        <v>0</v>
      </c>
      <c r="AJ14" s="194">
        <f t="shared" ca="1" si="3"/>
        <v>0</v>
      </c>
      <c r="AK14" s="194">
        <f t="shared" ca="1" si="3"/>
        <v>0</v>
      </c>
      <c r="AL14" s="194">
        <f t="shared" ca="1" si="3"/>
        <v>0</v>
      </c>
      <c r="AM14" s="194">
        <f t="shared" ca="1" si="3"/>
        <v>0</v>
      </c>
      <c r="AN14" s="194">
        <f t="shared" ca="1" si="3"/>
        <v>0</v>
      </c>
    </row>
    <row r="15" spans="1:40" x14ac:dyDescent="0.3">
      <c r="A15" t="s">
        <v>1624</v>
      </c>
      <c r="B15" t="s">
        <v>1171</v>
      </c>
      <c r="C15" s="51">
        <f t="shared" ca="1" si="4"/>
        <v>0</v>
      </c>
      <c r="D15" s="192">
        <f t="shared" ca="1" si="5"/>
        <v>0</v>
      </c>
      <c r="E15" s="194">
        <f t="shared" ca="1" si="1"/>
        <v>0</v>
      </c>
      <c r="F15" s="194">
        <f t="shared" ca="1" si="1"/>
        <v>0</v>
      </c>
      <c r="G15" s="194">
        <f t="shared" ca="1" si="1"/>
        <v>0</v>
      </c>
      <c r="H15" s="194">
        <f t="shared" ca="1" si="1"/>
        <v>0</v>
      </c>
      <c r="I15" s="194">
        <f t="shared" ca="1" si="1"/>
        <v>0</v>
      </c>
      <c r="J15" s="194">
        <f t="shared" ca="1" si="1"/>
        <v>0</v>
      </c>
      <c r="K15" s="194">
        <f t="shared" ca="1" si="1"/>
        <v>0</v>
      </c>
      <c r="L15" s="194">
        <f t="shared" ca="1" si="1"/>
        <v>0</v>
      </c>
      <c r="M15" s="194">
        <f t="shared" ca="1" si="1"/>
        <v>0</v>
      </c>
      <c r="N15" s="194">
        <f t="shared" ca="1" si="1"/>
        <v>0</v>
      </c>
      <c r="O15" s="194">
        <f t="shared" ca="1" si="1"/>
        <v>0</v>
      </c>
      <c r="P15" s="194">
        <f t="shared" ca="1" si="1"/>
        <v>0</v>
      </c>
      <c r="Q15" s="194">
        <f t="shared" ca="1" si="1"/>
        <v>0</v>
      </c>
      <c r="R15" s="194">
        <f t="shared" ca="1" si="1"/>
        <v>0</v>
      </c>
      <c r="S15" s="194">
        <f t="shared" ca="1" si="1"/>
        <v>0</v>
      </c>
      <c r="T15" s="194">
        <f t="shared" ca="1" si="1"/>
        <v>0</v>
      </c>
      <c r="U15" s="194">
        <f t="shared" ca="1" si="2"/>
        <v>0</v>
      </c>
      <c r="V15" s="194">
        <f t="shared" ca="1" si="2"/>
        <v>0</v>
      </c>
      <c r="W15" s="194">
        <f t="shared" ca="1" si="2"/>
        <v>0</v>
      </c>
      <c r="X15" s="194">
        <f t="shared" ca="1" si="2"/>
        <v>0</v>
      </c>
      <c r="Y15" s="194">
        <f t="shared" ca="1" si="2"/>
        <v>0</v>
      </c>
      <c r="Z15" s="194">
        <f t="shared" ca="1" si="2"/>
        <v>0</v>
      </c>
      <c r="AA15" s="194">
        <f t="shared" ca="1" si="2"/>
        <v>0</v>
      </c>
      <c r="AB15" s="194">
        <f t="shared" ca="1" si="2"/>
        <v>0</v>
      </c>
      <c r="AC15" s="194">
        <f t="shared" ca="1" si="2"/>
        <v>0</v>
      </c>
      <c r="AD15" s="194">
        <f t="shared" ca="1" si="2"/>
        <v>0</v>
      </c>
      <c r="AE15" s="194">
        <f t="shared" ca="1" si="2"/>
        <v>0</v>
      </c>
      <c r="AF15" s="194">
        <f t="shared" ca="1" si="2"/>
        <v>0</v>
      </c>
      <c r="AG15" s="194">
        <f t="shared" ca="1" si="2"/>
        <v>0</v>
      </c>
      <c r="AH15" s="194">
        <f t="shared" ca="1" si="2"/>
        <v>0</v>
      </c>
      <c r="AI15" s="194">
        <f t="shared" ca="1" si="3"/>
        <v>0</v>
      </c>
      <c r="AJ15" s="194">
        <f t="shared" ca="1" si="3"/>
        <v>0</v>
      </c>
      <c r="AK15" s="194">
        <f t="shared" ca="1" si="3"/>
        <v>0</v>
      </c>
      <c r="AL15" s="194">
        <f t="shared" ca="1" si="3"/>
        <v>0</v>
      </c>
      <c r="AM15" s="194">
        <f t="shared" ca="1" si="3"/>
        <v>0</v>
      </c>
      <c r="AN15" s="194">
        <f t="shared" ca="1" si="3"/>
        <v>0</v>
      </c>
    </row>
    <row r="16" spans="1:40" x14ac:dyDescent="0.3">
      <c r="A16" t="s">
        <v>1625</v>
      </c>
      <c r="B16" t="s">
        <v>1077</v>
      </c>
      <c r="C16" s="51">
        <f t="shared" ca="1" si="4"/>
        <v>5.04</v>
      </c>
      <c r="D16" s="192">
        <f t="shared" ca="1" si="5"/>
        <v>36295.938000000002</v>
      </c>
      <c r="E16" s="194">
        <f t="shared" ca="1" si="1"/>
        <v>0</v>
      </c>
      <c r="F16" s="194">
        <f t="shared" ca="1" si="1"/>
        <v>0</v>
      </c>
      <c r="G16" s="194">
        <f t="shared" ca="1" si="1"/>
        <v>0</v>
      </c>
      <c r="H16" s="194">
        <f t="shared" ca="1" si="1"/>
        <v>0</v>
      </c>
      <c r="I16" s="194">
        <f t="shared" ca="1" si="1"/>
        <v>0</v>
      </c>
      <c r="J16" s="194">
        <f t="shared" ca="1" si="1"/>
        <v>0</v>
      </c>
      <c r="K16" s="194">
        <f t="shared" ca="1" si="1"/>
        <v>0</v>
      </c>
      <c r="L16" s="194">
        <f t="shared" ca="1" si="1"/>
        <v>0</v>
      </c>
      <c r="M16" s="194">
        <f t="shared" ca="1" si="1"/>
        <v>0</v>
      </c>
      <c r="N16" s="194">
        <f t="shared" ca="1" si="1"/>
        <v>0</v>
      </c>
      <c r="O16" s="194">
        <f t="shared" ca="1" si="1"/>
        <v>0</v>
      </c>
      <c r="P16" s="194">
        <f t="shared" ca="1" si="1"/>
        <v>0</v>
      </c>
      <c r="Q16" s="194">
        <f t="shared" ca="1" si="1"/>
        <v>0</v>
      </c>
      <c r="R16" s="194">
        <f t="shared" ca="1" si="1"/>
        <v>0</v>
      </c>
      <c r="S16" s="194">
        <f t="shared" ca="1" si="1"/>
        <v>0</v>
      </c>
      <c r="T16" s="194">
        <f t="shared" ca="1" si="1"/>
        <v>0</v>
      </c>
      <c r="U16" s="194">
        <f t="shared" ca="1" si="2"/>
        <v>0</v>
      </c>
      <c r="V16" s="194">
        <f t="shared" ca="1" si="2"/>
        <v>0</v>
      </c>
      <c r="W16" s="194">
        <f t="shared" ca="1" si="2"/>
        <v>0</v>
      </c>
      <c r="X16" s="194">
        <f t="shared" ca="1" si="2"/>
        <v>0</v>
      </c>
      <c r="Y16" s="194">
        <f t="shared" ca="1" si="2"/>
        <v>26021.691000000003</v>
      </c>
      <c r="Z16" s="194">
        <f t="shared" ca="1" si="2"/>
        <v>10274.247000000001</v>
      </c>
      <c r="AA16" s="194">
        <f t="shared" ca="1" si="2"/>
        <v>0</v>
      </c>
      <c r="AB16" s="194">
        <f t="shared" ca="1" si="2"/>
        <v>0</v>
      </c>
      <c r="AC16" s="194">
        <f t="shared" ca="1" si="2"/>
        <v>0</v>
      </c>
      <c r="AD16" s="194">
        <f t="shared" ca="1" si="2"/>
        <v>0</v>
      </c>
      <c r="AE16" s="194">
        <f t="shared" ca="1" si="2"/>
        <v>0</v>
      </c>
      <c r="AF16" s="194">
        <f t="shared" ca="1" si="2"/>
        <v>0</v>
      </c>
      <c r="AG16" s="194">
        <f t="shared" ca="1" si="2"/>
        <v>0</v>
      </c>
      <c r="AH16" s="194">
        <f t="shared" ca="1" si="2"/>
        <v>0</v>
      </c>
      <c r="AI16" s="194">
        <f t="shared" ca="1" si="3"/>
        <v>0</v>
      </c>
      <c r="AJ16" s="194">
        <f t="shared" ca="1" si="3"/>
        <v>0</v>
      </c>
      <c r="AK16" s="194">
        <f t="shared" ca="1" si="3"/>
        <v>0</v>
      </c>
      <c r="AL16" s="194">
        <f t="shared" ca="1" si="3"/>
        <v>0</v>
      </c>
      <c r="AM16" s="194">
        <f t="shared" ca="1" si="3"/>
        <v>0</v>
      </c>
      <c r="AN16" s="194">
        <f t="shared" ca="1" si="3"/>
        <v>0</v>
      </c>
    </row>
    <row r="17" spans="1:40" x14ac:dyDescent="0.3">
      <c r="C17" s="51">
        <f t="shared" ca="1" si="4"/>
        <v>0</v>
      </c>
      <c r="D17" s="192">
        <f t="shared" ca="1" si="5"/>
        <v>0</v>
      </c>
      <c r="E17" s="194">
        <f t="shared" ca="1" si="1"/>
        <v>0</v>
      </c>
      <c r="F17" s="194">
        <f t="shared" ca="1" si="1"/>
        <v>0</v>
      </c>
      <c r="G17" s="194">
        <f t="shared" ca="1" si="1"/>
        <v>0</v>
      </c>
      <c r="H17" s="194">
        <f t="shared" ca="1" si="1"/>
        <v>0</v>
      </c>
      <c r="I17" s="194">
        <f t="shared" ca="1" si="1"/>
        <v>0</v>
      </c>
      <c r="J17" s="194">
        <f t="shared" ca="1" si="1"/>
        <v>0</v>
      </c>
      <c r="K17" s="194">
        <f t="shared" ca="1" si="1"/>
        <v>0</v>
      </c>
      <c r="L17" s="194">
        <f t="shared" ca="1" si="1"/>
        <v>0</v>
      </c>
      <c r="M17" s="194">
        <f t="shared" ca="1" si="1"/>
        <v>0</v>
      </c>
      <c r="N17" s="194">
        <f t="shared" ca="1" si="1"/>
        <v>0</v>
      </c>
      <c r="O17" s="194">
        <f t="shared" ca="1" si="1"/>
        <v>0</v>
      </c>
      <c r="P17" s="194">
        <f t="shared" ca="1" si="1"/>
        <v>0</v>
      </c>
      <c r="Q17" s="194">
        <f t="shared" ca="1" si="1"/>
        <v>0</v>
      </c>
      <c r="R17" s="194">
        <f t="shared" ca="1" si="1"/>
        <v>0</v>
      </c>
      <c r="S17" s="194">
        <f t="shared" ca="1" si="1"/>
        <v>0</v>
      </c>
      <c r="T17" s="194">
        <f t="shared" ca="1" si="1"/>
        <v>0</v>
      </c>
      <c r="U17" s="194">
        <f t="shared" ca="1" si="2"/>
        <v>0</v>
      </c>
      <c r="V17" s="194">
        <f t="shared" ca="1" si="2"/>
        <v>0</v>
      </c>
      <c r="W17" s="194">
        <f t="shared" ca="1" si="2"/>
        <v>0</v>
      </c>
      <c r="X17" s="194">
        <f t="shared" ca="1" si="2"/>
        <v>0</v>
      </c>
      <c r="Y17" s="194">
        <f t="shared" ca="1" si="2"/>
        <v>0</v>
      </c>
      <c r="Z17" s="194">
        <f t="shared" ca="1" si="2"/>
        <v>0</v>
      </c>
      <c r="AA17" s="194">
        <f t="shared" ca="1" si="2"/>
        <v>0</v>
      </c>
      <c r="AB17" s="194">
        <f t="shared" ca="1" si="2"/>
        <v>0</v>
      </c>
      <c r="AC17" s="194">
        <f t="shared" ca="1" si="2"/>
        <v>0</v>
      </c>
      <c r="AD17" s="194">
        <f t="shared" ca="1" si="2"/>
        <v>0</v>
      </c>
      <c r="AE17" s="194">
        <f t="shared" ca="1" si="2"/>
        <v>0</v>
      </c>
      <c r="AF17" s="194">
        <f t="shared" ca="1" si="2"/>
        <v>0</v>
      </c>
      <c r="AG17" s="194">
        <f t="shared" ca="1" si="2"/>
        <v>0</v>
      </c>
      <c r="AH17" s="194">
        <f t="shared" ca="1" si="2"/>
        <v>0</v>
      </c>
      <c r="AI17" s="194">
        <f t="shared" ca="1" si="3"/>
        <v>0</v>
      </c>
      <c r="AJ17" s="194">
        <f t="shared" ca="1" si="3"/>
        <v>0</v>
      </c>
      <c r="AK17" s="194">
        <f t="shared" ca="1" si="3"/>
        <v>0</v>
      </c>
      <c r="AL17" s="194">
        <f t="shared" ca="1" si="3"/>
        <v>0</v>
      </c>
      <c r="AM17" s="194">
        <f t="shared" ca="1" si="3"/>
        <v>0</v>
      </c>
      <c r="AN17" s="194">
        <f t="shared" ca="1" si="3"/>
        <v>0</v>
      </c>
    </row>
    <row r="18" spans="1:40" x14ac:dyDescent="0.3">
      <c r="C18" s="51">
        <f t="shared" ca="1" si="4"/>
        <v>0</v>
      </c>
      <c r="D18" s="192">
        <f t="shared" ca="1" si="5"/>
        <v>0</v>
      </c>
      <c r="E18" s="194">
        <f t="shared" ca="1" si="1"/>
        <v>0</v>
      </c>
      <c r="F18" s="194">
        <f t="shared" ca="1" si="1"/>
        <v>0</v>
      </c>
      <c r="G18" s="194">
        <f t="shared" ca="1" si="1"/>
        <v>0</v>
      </c>
      <c r="H18" s="194">
        <f t="shared" ca="1" si="1"/>
        <v>0</v>
      </c>
      <c r="I18" s="194">
        <f t="shared" ca="1" si="1"/>
        <v>0</v>
      </c>
      <c r="J18" s="194">
        <f t="shared" ca="1" si="1"/>
        <v>0</v>
      </c>
      <c r="K18" s="194">
        <f t="shared" ca="1" si="1"/>
        <v>0</v>
      </c>
      <c r="L18" s="194">
        <f t="shared" ca="1" si="1"/>
        <v>0</v>
      </c>
      <c r="M18" s="194">
        <f t="shared" ca="1" si="1"/>
        <v>0</v>
      </c>
      <c r="N18" s="194">
        <f t="shared" ca="1" si="1"/>
        <v>0</v>
      </c>
      <c r="O18" s="194">
        <f t="shared" ca="1" si="1"/>
        <v>0</v>
      </c>
      <c r="P18" s="194">
        <f t="shared" ca="1" si="1"/>
        <v>0</v>
      </c>
      <c r="Q18" s="194">
        <f t="shared" ca="1" si="1"/>
        <v>0</v>
      </c>
      <c r="R18" s="194">
        <f t="shared" ca="1" si="1"/>
        <v>0</v>
      </c>
      <c r="S18" s="194">
        <f t="shared" ca="1" si="1"/>
        <v>0</v>
      </c>
      <c r="T18" s="194">
        <f t="shared" ca="1" si="1"/>
        <v>0</v>
      </c>
      <c r="U18" s="194">
        <f t="shared" ca="1" si="2"/>
        <v>0</v>
      </c>
      <c r="V18" s="194">
        <f t="shared" ca="1" si="2"/>
        <v>0</v>
      </c>
      <c r="W18" s="194">
        <f t="shared" ca="1" si="2"/>
        <v>0</v>
      </c>
      <c r="X18" s="194">
        <f t="shared" ca="1" si="2"/>
        <v>0</v>
      </c>
      <c r="Y18" s="194">
        <f t="shared" ca="1" si="2"/>
        <v>0</v>
      </c>
      <c r="Z18" s="194">
        <f t="shared" ca="1" si="2"/>
        <v>0</v>
      </c>
      <c r="AA18" s="194">
        <f t="shared" ca="1" si="2"/>
        <v>0</v>
      </c>
      <c r="AB18" s="194">
        <f t="shared" ca="1" si="2"/>
        <v>0</v>
      </c>
      <c r="AC18" s="194">
        <f t="shared" ca="1" si="2"/>
        <v>0</v>
      </c>
      <c r="AD18" s="194">
        <f t="shared" ca="1" si="2"/>
        <v>0</v>
      </c>
      <c r="AE18" s="194">
        <f t="shared" ca="1" si="2"/>
        <v>0</v>
      </c>
      <c r="AF18" s="194">
        <f t="shared" ca="1" si="2"/>
        <v>0</v>
      </c>
      <c r="AG18" s="194">
        <f t="shared" ca="1" si="2"/>
        <v>0</v>
      </c>
      <c r="AH18" s="194">
        <f t="shared" ca="1" si="2"/>
        <v>0</v>
      </c>
      <c r="AI18" s="194">
        <f t="shared" ca="1" si="3"/>
        <v>0</v>
      </c>
      <c r="AJ18" s="194">
        <f t="shared" ca="1" si="3"/>
        <v>0</v>
      </c>
      <c r="AK18" s="194">
        <f t="shared" ca="1" si="3"/>
        <v>0</v>
      </c>
      <c r="AL18" s="194">
        <f t="shared" ca="1" si="3"/>
        <v>0</v>
      </c>
      <c r="AM18" s="194">
        <f t="shared" ca="1" si="3"/>
        <v>0</v>
      </c>
      <c r="AN18" s="194">
        <f t="shared" ca="1" si="3"/>
        <v>0</v>
      </c>
    </row>
    <row r="19" spans="1:40" x14ac:dyDescent="0.3">
      <c r="C19" s="51">
        <f t="shared" ca="1" si="4"/>
        <v>0</v>
      </c>
      <c r="D19" s="192">
        <f t="shared" ca="1" si="5"/>
        <v>0</v>
      </c>
      <c r="E19" s="194">
        <f t="shared" ca="1" si="1"/>
        <v>0</v>
      </c>
      <c r="F19" s="194">
        <f t="shared" ca="1" si="1"/>
        <v>0</v>
      </c>
      <c r="G19" s="194">
        <f t="shared" ca="1" si="1"/>
        <v>0</v>
      </c>
      <c r="H19" s="194">
        <f t="shared" ca="1" si="1"/>
        <v>0</v>
      </c>
      <c r="I19" s="194">
        <f t="shared" ca="1" si="1"/>
        <v>0</v>
      </c>
      <c r="J19" s="194">
        <f t="shared" ca="1" si="1"/>
        <v>0</v>
      </c>
      <c r="K19" s="194">
        <f t="shared" ca="1" si="1"/>
        <v>0</v>
      </c>
      <c r="L19" s="194">
        <f t="shared" ca="1" si="1"/>
        <v>0</v>
      </c>
      <c r="M19" s="194">
        <f t="shared" ca="1" si="1"/>
        <v>0</v>
      </c>
      <c r="N19" s="194">
        <f t="shared" ca="1" si="1"/>
        <v>0</v>
      </c>
      <c r="O19" s="194">
        <f t="shared" ca="1" si="1"/>
        <v>0</v>
      </c>
      <c r="P19" s="194">
        <f t="shared" ca="1" si="1"/>
        <v>0</v>
      </c>
      <c r="Q19" s="194">
        <f t="shared" ca="1" si="1"/>
        <v>0</v>
      </c>
      <c r="R19" s="194">
        <f t="shared" ca="1" si="1"/>
        <v>0</v>
      </c>
      <c r="S19" s="194">
        <f t="shared" ca="1" si="1"/>
        <v>0</v>
      </c>
      <c r="T19" s="194">
        <f t="shared" ca="1" si="1"/>
        <v>0</v>
      </c>
      <c r="U19" s="194">
        <f t="shared" ca="1" si="2"/>
        <v>0</v>
      </c>
      <c r="V19" s="194">
        <f t="shared" ca="1" si="2"/>
        <v>0</v>
      </c>
      <c r="W19" s="194">
        <f t="shared" ca="1" si="2"/>
        <v>0</v>
      </c>
      <c r="X19" s="194">
        <f t="shared" ca="1" si="2"/>
        <v>0</v>
      </c>
      <c r="Y19" s="194">
        <f t="shared" ca="1" si="2"/>
        <v>0</v>
      </c>
      <c r="Z19" s="194">
        <f t="shared" ca="1" si="2"/>
        <v>0</v>
      </c>
      <c r="AA19" s="194">
        <f t="shared" ca="1" si="2"/>
        <v>0</v>
      </c>
      <c r="AB19" s="194">
        <f t="shared" ca="1" si="2"/>
        <v>0</v>
      </c>
      <c r="AC19" s="194">
        <f t="shared" ca="1" si="2"/>
        <v>0</v>
      </c>
      <c r="AD19" s="194">
        <f t="shared" ca="1" si="2"/>
        <v>0</v>
      </c>
      <c r="AE19" s="194">
        <f t="shared" ca="1" si="2"/>
        <v>0</v>
      </c>
      <c r="AF19" s="194">
        <f t="shared" ca="1" si="2"/>
        <v>0</v>
      </c>
      <c r="AG19" s="194">
        <f t="shared" ca="1" si="2"/>
        <v>0</v>
      </c>
      <c r="AH19" s="194">
        <f t="shared" ca="1" si="2"/>
        <v>0</v>
      </c>
      <c r="AI19" s="194">
        <f t="shared" ca="1" si="3"/>
        <v>0</v>
      </c>
      <c r="AJ19" s="194">
        <f t="shared" ca="1" si="3"/>
        <v>0</v>
      </c>
      <c r="AK19" s="194">
        <f t="shared" ca="1" si="3"/>
        <v>0</v>
      </c>
      <c r="AL19" s="194">
        <f t="shared" ca="1" si="3"/>
        <v>0</v>
      </c>
      <c r="AM19" s="194">
        <f t="shared" ca="1" si="3"/>
        <v>0</v>
      </c>
      <c r="AN19" s="194">
        <f t="shared" ca="1" si="3"/>
        <v>0</v>
      </c>
    </row>
    <row r="20" spans="1:40" x14ac:dyDescent="0.3">
      <c r="C20" s="51">
        <f t="shared" ca="1" si="4"/>
        <v>0</v>
      </c>
      <c r="D20" s="192">
        <f t="shared" ca="1" si="5"/>
        <v>0</v>
      </c>
      <c r="E20" s="194">
        <f t="shared" ca="1" si="1"/>
        <v>0</v>
      </c>
      <c r="F20" s="194">
        <f t="shared" ca="1" si="1"/>
        <v>0</v>
      </c>
      <c r="G20" s="194">
        <f t="shared" ca="1" si="1"/>
        <v>0</v>
      </c>
      <c r="H20" s="194">
        <f t="shared" ca="1" si="1"/>
        <v>0</v>
      </c>
      <c r="I20" s="194">
        <f t="shared" ca="1" si="1"/>
        <v>0</v>
      </c>
      <c r="J20" s="194">
        <f t="shared" ca="1" si="1"/>
        <v>0</v>
      </c>
      <c r="K20" s="194">
        <f t="shared" ca="1" si="1"/>
        <v>0</v>
      </c>
      <c r="L20" s="194">
        <f t="shared" ca="1" si="1"/>
        <v>0</v>
      </c>
      <c r="M20" s="194">
        <f t="shared" ca="1" si="1"/>
        <v>0</v>
      </c>
      <c r="N20" s="194">
        <f t="shared" ca="1" si="1"/>
        <v>0</v>
      </c>
      <c r="O20" s="194">
        <f t="shared" ca="1" si="1"/>
        <v>0</v>
      </c>
      <c r="P20" s="194">
        <f t="shared" ca="1" si="1"/>
        <v>0</v>
      </c>
      <c r="Q20" s="194">
        <f t="shared" ca="1" si="1"/>
        <v>0</v>
      </c>
      <c r="R20" s="194">
        <f t="shared" ca="1" si="1"/>
        <v>0</v>
      </c>
      <c r="S20" s="194">
        <f t="shared" ca="1" si="1"/>
        <v>0</v>
      </c>
      <c r="T20" s="194">
        <f t="shared" ca="1" si="1"/>
        <v>0</v>
      </c>
      <c r="U20" s="194">
        <f t="shared" ca="1" si="2"/>
        <v>0</v>
      </c>
      <c r="V20" s="194">
        <f t="shared" ca="1" si="2"/>
        <v>0</v>
      </c>
      <c r="W20" s="194">
        <f t="shared" ca="1" si="2"/>
        <v>0</v>
      </c>
      <c r="X20" s="194">
        <f t="shared" ca="1" si="2"/>
        <v>0</v>
      </c>
      <c r="Y20" s="194">
        <f t="shared" ca="1" si="2"/>
        <v>0</v>
      </c>
      <c r="Z20" s="194">
        <f t="shared" ca="1" si="2"/>
        <v>0</v>
      </c>
      <c r="AA20" s="194">
        <f t="shared" ca="1" si="2"/>
        <v>0</v>
      </c>
      <c r="AB20" s="194">
        <f t="shared" ca="1" si="2"/>
        <v>0</v>
      </c>
      <c r="AC20" s="194">
        <f t="shared" ca="1" si="2"/>
        <v>0</v>
      </c>
      <c r="AD20" s="194">
        <f t="shared" ca="1" si="2"/>
        <v>0</v>
      </c>
      <c r="AE20" s="194">
        <f t="shared" ca="1" si="2"/>
        <v>0</v>
      </c>
      <c r="AF20" s="194">
        <f t="shared" ca="1" si="2"/>
        <v>0</v>
      </c>
      <c r="AG20" s="194">
        <f t="shared" ca="1" si="2"/>
        <v>0</v>
      </c>
      <c r="AH20" s="194">
        <f t="shared" ca="1" si="2"/>
        <v>0</v>
      </c>
      <c r="AI20" s="194">
        <f t="shared" ca="1" si="3"/>
        <v>0</v>
      </c>
      <c r="AJ20" s="194">
        <f t="shared" ca="1" si="3"/>
        <v>0</v>
      </c>
      <c r="AK20" s="194">
        <f t="shared" ca="1" si="3"/>
        <v>0</v>
      </c>
      <c r="AL20" s="194">
        <f t="shared" ca="1" si="3"/>
        <v>0</v>
      </c>
      <c r="AM20" s="194">
        <f t="shared" ca="1" si="3"/>
        <v>0</v>
      </c>
      <c r="AN20" s="194">
        <f t="shared" ca="1" si="3"/>
        <v>0</v>
      </c>
    </row>
    <row r="21" spans="1:40" x14ac:dyDescent="0.3">
      <c r="C21" s="51">
        <f t="shared" ca="1" si="4"/>
        <v>0</v>
      </c>
      <c r="D21" s="192">
        <f t="shared" ca="1" si="5"/>
        <v>0</v>
      </c>
      <c r="E21" s="194">
        <f t="shared" ca="1" si="1"/>
        <v>0</v>
      </c>
      <c r="F21" s="194">
        <f t="shared" ca="1" si="1"/>
        <v>0</v>
      </c>
      <c r="G21" s="194">
        <f t="shared" ca="1" si="1"/>
        <v>0</v>
      </c>
      <c r="H21" s="194">
        <f t="shared" ca="1" si="1"/>
        <v>0</v>
      </c>
      <c r="I21" s="194">
        <f t="shared" ca="1" si="1"/>
        <v>0</v>
      </c>
      <c r="J21" s="194">
        <f t="shared" ca="1" si="1"/>
        <v>0</v>
      </c>
      <c r="K21" s="194">
        <f t="shared" ca="1" si="1"/>
        <v>0</v>
      </c>
      <c r="L21" s="194">
        <f t="shared" ca="1" si="1"/>
        <v>0</v>
      </c>
      <c r="M21" s="194">
        <f t="shared" ca="1" si="1"/>
        <v>0</v>
      </c>
      <c r="N21" s="194">
        <f t="shared" ca="1" si="1"/>
        <v>0</v>
      </c>
      <c r="O21" s="194">
        <f t="shared" ca="1" si="1"/>
        <v>0</v>
      </c>
      <c r="P21" s="194">
        <f t="shared" ca="1" si="1"/>
        <v>0</v>
      </c>
      <c r="Q21" s="194">
        <f t="shared" ca="1" si="1"/>
        <v>0</v>
      </c>
      <c r="R21" s="194">
        <f t="shared" ca="1" si="1"/>
        <v>0</v>
      </c>
      <c r="S21" s="194">
        <f t="shared" ca="1" si="1"/>
        <v>0</v>
      </c>
      <c r="T21" s="194">
        <f t="shared" ca="1" si="1"/>
        <v>0</v>
      </c>
      <c r="U21" s="194">
        <f t="shared" ca="1" si="2"/>
        <v>0</v>
      </c>
      <c r="V21" s="194">
        <f t="shared" ca="1" si="2"/>
        <v>0</v>
      </c>
      <c r="W21" s="194">
        <f t="shared" ca="1" si="2"/>
        <v>0</v>
      </c>
      <c r="X21" s="194">
        <f t="shared" ca="1" si="2"/>
        <v>0</v>
      </c>
      <c r="Y21" s="194">
        <f t="shared" ca="1" si="2"/>
        <v>0</v>
      </c>
      <c r="Z21" s="194">
        <f t="shared" ca="1" si="2"/>
        <v>0</v>
      </c>
      <c r="AA21" s="194">
        <f t="shared" ca="1" si="2"/>
        <v>0</v>
      </c>
      <c r="AB21" s="194">
        <f t="shared" ca="1" si="2"/>
        <v>0</v>
      </c>
      <c r="AC21" s="194">
        <f t="shared" ca="1" si="2"/>
        <v>0</v>
      </c>
      <c r="AD21" s="194">
        <f t="shared" ca="1" si="2"/>
        <v>0</v>
      </c>
      <c r="AE21" s="194">
        <f t="shared" ca="1" si="2"/>
        <v>0</v>
      </c>
      <c r="AF21" s="194">
        <f t="shared" ca="1" si="2"/>
        <v>0</v>
      </c>
      <c r="AG21" s="194">
        <f t="shared" ca="1" si="2"/>
        <v>0</v>
      </c>
      <c r="AH21" s="194">
        <f t="shared" ca="1" si="2"/>
        <v>0</v>
      </c>
      <c r="AI21" s="194">
        <f t="shared" ca="1" si="3"/>
        <v>0</v>
      </c>
      <c r="AJ21" s="194">
        <f t="shared" ca="1" si="3"/>
        <v>0</v>
      </c>
      <c r="AK21" s="194">
        <f t="shared" ca="1" si="3"/>
        <v>0</v>
      </c>
      <c r="AL21" s="194">
        <f t="shared" ca="1" si="3"/>
        <v>0</v>
      </c>
      <c r="AM21" s="194">
        <f t="shared" ca="1" si="3"/>
        <v>0</v>
      </c>
      <c r="AN21" s="194">
        <f t="shared" ca="1" si="3"/>
        <v>0</v>
      </c>
    </row>
    <row r="22" spans="1:40" x14ac:dyDescent="0.3">
      <c r="C22" s="51">
        <f t="shared" ca="1" si="4"/>
        <v>0</v>
      </c>
      <c r="D22" s="192">
        <f t="shared" ca="1" si="5"/>
        <v>0</v>
      </c>
      <c r="E22" s="194">
        <f t="shared" ca="1" si="1"/>
        <v>0</v>
      </c>
      <c r="F22" s="194">
        <f t="shared" ca="1" si="1"/>
        <v>0</v>
      </c>
      <c r="G22" s="194">
        <f t="shared" ca="1" si="1"/>
        <v>0</v>
      </c>
      <c r="H22" s="194">
        <f t="shared" ca="1" si="1"/>
        <v>0</v>
      </c>
      <c r="I22" s="194">
        <f t="shared" ca="1" si="1"/>
        <v>0</v>
      </c>
      <c r="J22" s="194">
        <f t="shared" ca="1" si="1"/>
        <v>0</v>
      </c>
      <c r="K22" s="194">
        <f t="shared" ca="1" si="1"/>
        <v>0</v>
      </c>
      <c r="L22" s="194">
        <f t="shared" ca="1" si="1"/>
        <v>0</v>
      </c>
      <c r="M22" s="194">
        <f t="shared" ca="1" si="1"/>
        <v>0</v>
      </c>
      <c r="N22" s="194">
        <f t="shared" ca="1" si="1"/>
        <v>0</v>
      </c>
      <c r="O22" s="194">
        <f t="shared" ca="1" si="1"/>
        <v>0</v>
      </c>
      <c r="P22" s="194">
        <f t="shared" ca="1" si="1"/>
        <v>0</v>
      </c>
      <c r="Q22" s="194">
        <f t="shared" ca="1" si="1"/>
        <v>0</v>
      </c>
      <c r="R22" s="194">
        <f t="shared" ca="1" si="1"/>
        <v>0</v>
      </c>
      <c r="S22" s="194">
        <f t="shared" ca="1" si="1"/>
        <v>0</v>
      </c>
      <c r="T22" s="194">
        <f t="shared" ref="O22:AD26" ca="1" si="6">SUMIFS(INDIRECT($B$1 &amp; "_Direct"), Resource_Name, $B22, WBSL3, T$1, Inst, $B$2)</f>
        <v>0</v>
      </c>
      <c r="U22" s="194">
        <f t="shared" ca="1" si="6"/>
        <v>0</v>
      </c>
      <c r="V22" s="194">
        <f t="shared" ca="1" si="6"/>
        <v>0</v>
      </c>
      <c r="W22" s="194">
        <f t="shared" ca="1" si="6"/>
        <v>0</v>
      </c>
      <c r="X22" s="194">
        <f t="shared" ca="1" si="6"/>
        <v>0</v>
      </c>
      <c r="Y22" s="194">
        <f t="shared" ca="1" si="2"/>
        <v>0</v>
      </c>
      <c r="Z22" s="194">
        <f t="shared" ca="1" si="2"/>
        <v>0</v>
      </c>
      <c r="AA22" s="194">
        <f t="shared" ca="1" si="2"/>
        <v>0</v>
      </c>
      <c r="AB22" s="194">
        <f t="shared" ca="1" si="2"/>
        <v>0</v>
      </c>
      <c r="AC22" s="194">
        <f t="shared" ca="1" si="2"/>
        <v>0</v>
      </c>
      <c r="AD22" s="194">
        <f t="shared" ca="1" si="2"/>
        <v>0</v>
      </c>
      <c r="AE22" s="194">
        <f t="shared" ca="1" si="2"/>
        <v>0</v>
      </c>
      <c r="AF22" s="194">
        <f t="shared" ca="1" si="2"/>
        <v>0</v>
      </c>
      <c r="AG22" s="194">
        <f t="shared" ca="1" si="2"/>
        <v>0</v>
      </c>
      <c r="AH22" s="194">
        <f t="shared" ca="1" si="2"/>
        <v>0</v>
      </c>
      <c r="AI22" s="194">
        <f t="shared" ca="1" si="3"/>
        <v>0</v>
      </c>
      <c r="AJ22" s="194">
        <f t="shared" ca="1" si="3"/>
        <v>0</v>
      </c>
      <c r="AK22" s="194">
        <f t="shared" ca="1" si="3"/>
        <v>0</v>
      </c>
      <c r="AL22" s="194">
        <f t="shared" ca="1" si="3"/>
        <v>0</v>
      </c>
      <c r="AM22" s="194">
        <f t="shared" ca="1" si="3"/>
        <v>0</v>
      </c>
      <c r="AN22" s="194">
        <f t="shared" ca="1" si="3"/>
        <v>0</v>
      </c>
    </row>
    <row r="23" spans="1:40" x14ac:dyDescent="0.3">
      <c r="C23" s="51">
        <f t="shared" ca="1" si="4"/>
        <v>0</v>
      </c>
      <c r="D23" s="192">
        <f t="shared" ca="1" si="5"/>
        <v>0</v>
      </c>
      <c r="E23" s="194">
        <f t="shared" ref="E23:N26" ca="1" si="7">SUMIFS(INDIRECT($B$1 &amp; "_Direct"), Resource_Name, $B23, WBSL3, E$1, Inst, $B$2)</f>
        <v>0</v>
      </c>
      <c r="F23" s="194">
        <f t="shared" ca="1" si="7"/>
        <v>0</v>
      </c>
      <c r="G23" s="194">
        <f t="shared" ca="1" si="7"/>
        <v>0</v>
      </c>
      <c r="H23" s="194">
        <f t="shared" ca="1" si="7"/>
        <v>0</v>
      </c>
      <c r="I23" s="194">
        <f t="shared" ca="1" si="7"/>
        <v>0</v>
      </c>
      <c r="J23" s="194">
        <f t="shared" ca="1" si="7"/>
        <v>0</v>
      </c>
      <c r="K23" s="194">
        <f t="shared" ca="1" si="7"/>
        <v>0</v>
      </c>
      <c r="L23" s="194">
        <f t="shared" ca="1" si="7"/>
        <v>0</v>
      </c>
      <c r="M23" s="194">
        <f t="shared" ca="1" si="7"/>
        <v>0</v>
      </c>
      <c r="N23" s="194">
        <f t="shared" ca="1" si="7"/>
        <v>0</v>
      </c>
      <c r="O23" s="194">
        <f t="shared" ca="1" si="6"/>
        <v>0</v>
      </c>
      <c r="P23" s="194">
        <f t="shared" ca="1" si="6"/>
        <v>0</v>
      </c>
      <c r="Q23" s="194">
        <f t="shared" ca="1" si="6"/>
        <v>0</v>
      </c>
      <c r="R23" s="194">
        <f t="shared" ca="1" si="6"/>
        <v>0</v>
      </c>
      <c r="S23" s="194">
        <f t="shared" ca="1" si="6"/>
        <v>0</v>
      </c>
      <c r="T23" s="194">
        <f t="shared" ca="1" si="6"/>
        <v>0</v>
      </c>
      <c r="U23" s="194">
        <f t="shared" ca="1" si="6"/>
        <v>0</v>
      </c>
      <c r="V23" s="194">
        <f t="shared" ca="1" si="6"/>
        <v>0</v>
      </c>
      <c r="W23" s="194">
        <f t="shared" ca="1" si="6"/>
        <v>0</v>
      </c>
      <c r="X23" s="194">
        <f t="shared" ca="1" si="6"/>
        <v>0</v>
      </c>
      <c r="Y23" s="194">
        <f t="shared" ca="1" si="6"/>
        <v>0</v>
      </c>
      <c r="Z23" s="194">
        <f t="shared" ca="1" si="6"/>
        <v>0</v>
      </c>
      <c r="AA23" s="194">
        <f t="shared" ca="1" si="6"/>
        <v>0</v>
      </c>
      <c r="AB23" s="194">
        <f t="shared" ca="1" si="6"/>
        <v>0</v>
      </c>
      <c r="AC23" s="194">
        <f t="shared" ca="1" si="6"/>
        <v>0</v>
      </c>
      <c r="AD23" s="194">
        <f t="shared" ca="1" si="6"/>
        <v>0</v>
      </c>
      <c r="AE23" s="194">
        <f t="shared" ref="Y23:AN26" ca="1" si="8">SUMIFS(INDIRECT($B$1 &amp; "_Direct"), Resource_Name, $B23, WBSL3, AE$1, Inst, $B$2)</f>
        <v>0</v>
      </c>
      <c r="AF23" s="194">
        <f t="shared" ca="1" si="8"/>
        <v>0</v>
      </c>
      <c r="AG23" s="194">
        <f t="shared" ca="1" si="8"/>
        <v>0</v>
      </c>
      <c r="AH23" s="194">
        <f t="shared" ca="1" si="8"/>
        <v>0</v>
      </c>
      <c r="AI23" s="194">
        <f t="shared" ca="1" si="8"/>
        <v>0</v>
      </c>
      <c r="AJ23" s="194">
        <f t="shared" ca="1" si="8"/>
        <v>0</v>
      </c>
      <c r="AK23" s="194">
        <f t="shared" ca="1" si="8"/>
        <v>0</v>
      </c>
      <c r="AL23" s="194">
        <f t="shared" ca="1" si="8"/>
        <v>0</v>
      </c>
      <c r="AM23" s="194">
        <f t="shared" ca="1" si="8"/>
        <v>0</v>
      </c>
      <c r="AN23" s="194">
        <f t="shared" ca="1" si="8"/>
        <v>0</v>
      </c>
    </row>
    <row r="24" spans="1:40" x14ac:dyDescent="0.3">
      <c r="C24" s="51">
        <f t="shared" ca="1" si="4"/>
        <v>0</v>
      </c>
      <c r="D24" s="192">
        <f t="shared" ca="1" si="5"/>
        <v>0</v>
      </c>
      <c r="E24" s="194">
        <f t="shared" ca="1" si="7"/>
        <v>0</v>
      </c>
      <c r="F24" s="194">
        <f t="shared" ca="1" si="7"/>
        <v>0</v>
      </c>
      <c r="G24" s="194">
        <f t="shared" ca="1" si="7"/>
        <v>0</v>
      </c>
      <c r="H24" s="194">
        <f t="shared" ca="1" si="7"/>
        <v>0</v>
      </c>
      <c r="I24" s="194">
        <f t="shared" ca="1" si="7"/>
        <v>0</v>
      </c>
      <c r="J24" s="194">
        <f t="shared" ca="1" si="7"/>
        <v>0</v>
      </c>
      <c r="K24" s="194">
        <f t="shared" ca="1" si="7"/>
        <v>0</v>
      </c>
      <c r="L24" s="194">
        <f t="shared" ca="1" si="7"/>
        <v>0</v>
      </c>
      <c r="M24" s="194">
        <f t="shared" ca="1" si="7"/>
        <v>0</v>
      </c>
      <c r="N24" s="194">
        <f t="shared" ca="1" si="7"/>
        <v>0</v>
      </c>
      <c r="O24" s="194">
        <f t="shared" ca="1" si="6"/>
        <v>0</v>
      </c>
      <c r="P24" s="194">
        <f t="shared" ca="1" si="6"/>
        <v>0</v>
      </c>
      <c r="Q24" s="194">
        <f t="shared" ca="1" si="6"/>
        <v>0</v>
      </c>
      <c r="R24" s="194">
        <f t="shared" ca="1" si="6"/>
        <v>0</v>
      </c>
      <c r="S24" s="194">
        <f t="shared" ca="1" si="6"/>
        <v>0</v>
      </c>
      <c r="T24" s="194">
        <f t="shared" ca="1" si="6"/>
        <v>0</v>
      </c>
      <c r="U24" s="194">
        <f t="shared" ca="1" si="6"/>
        <v>0</v>
      </c>
      <c r="V24" s="194">
        <f t="shared" ca="1" si="6"/>
        <v>0</v>
      </c>
      <c r="W24" s="194">
        <f t="shared" ca="1" si="6"/>
        <v>0</v>
      </c>
      <c r="X24" s="194">
        <f t="shared" ca="1" si="6"/>
        <v>0</v>
      </c>
      <c r="Y24" s="194">
        <f t="shared" ca="1" si="8"/>
        <v>0</v>
      </c>
      <c r="Z24" s="194">
        <f t="shared" ca="1" si="8"/>
        <v>0</v>
      </c>
      <c r="AA24" s="194">
        <f t="shared" ca="1" si="8"/>
        <v>0</v>
      </c>
      <c r="AB24" s="194">
        <f t="shared" ca="1" si="8"/>
        <v>0</v>
      </c>
      <c r="AC24" s="194">
        <f t="shared" ca="1" si="8"/>
        <v>0</v>
      </c>
      <c r="AD24" s="194">
        <f t="shared" ca="1" si="8"/>
        <v>0</v>
      </c>
      <c r="AE24" s="194">
        <f t="shared" ca="1" si="8"/>
        <v>0</v>
      </c>
      <c r="AF24" s="194">
        <f t="shared" ca="1" si="8"/>
        <v>0</v>
      </c>
      <c r="AG24" s="194">
        <f t="shared" ca="1" si="8"/>
        <v>0</v>
      </c>
      <c r="AH24" s="194">
        <f t="shared" ca="1" si="8"/>
        <v>0</v>
      </c>
      <c r="AI24" s="194">
        <f t="shared" ca="1" si="8"/>
        <v>0</v>
      </c>
      <c r="AJ24" s="194">
        <f t="shared" ca="1" si="8"/>
        <v>0</v>
      </c>
      <c r="AK24" s="194">
        <f t="shared" ca="1" si="8"/>
        <v>0</v>
      </c>
      <c r="AL24" s="194">
        <f t="shared" ca="1" si="8"/>
        <v>0</v>
      </c>
      <c r="AM24" s="194">
        <f t="shared" ca="1" si="8"/>
        <v>0</v>
      </c>
      <c r="AN24" s="194">
        <f t="shared" ca="1" si="8"/>
        <v>0</v>
      </c>
    </row>
    <row r="25" spans="1:40" x14ac:dyDescent="0.3">
      <c r="C25" s="51">
        <f t="shared" ca="1" si="4"/>
        <v>0</v>
      </c>
      <c r="D25" s="192">
        <f t="shared" ca="1" si="5"/>
        <v>0</v>
      </c>
      <c r="E25" s="194">
        <f t="shared" ca="1" si="7"/>
        <v>0</v>
      </c>
      <c r="F25" s="194">
        <f t="shared" ca="1" si="7"/>
        <v>0</v>
      </c>
      <c r="G25" s="194">
        <f t="shared" ca="1" si="7"/>
        <v>0</v>
      </c>
      <c r="H25" s="194">
        <f t="shared" ca="1" si="7"/>
        <v>0</v>
      </c>
      <c r="I25" s="194">
        <f t="shared" ca="1" si="7"/>
        <v>0</v>
      </c>
      <c r="J25" s="194">
        <f t="shared" ca="1" si="7"/>
        <v>0</v>
      </c>
      <c r="K25" s="194">
        <f t="shared" ca="1" si="7"/>
        <v>0</v>
      </c>
      <c r="L25" s="194">
        <f t="shared" ca="1" si="7"/>
        <v>0</v>
      </c>
      <c r="M25" s="194">
        <f t="shared" ca="1" si="7"/>
        <v>0</v>
      </c>
      <c r="N25" s="194">
        <f t="shared" ca="1" si="7"/>
        <v>0</v>
      </c>
      <c r="O25" s="194">
        <f t="shared" ca="1" si="6"/>
        <v>0</v>
      </c>
      <c r="P25" s="194">
        <f t="shared" ca="1" si="6"/>
        <v>0</v>
      </c>
      <c r="Q25" s="194">
        <f t="shared" ca="1" si="6"/>
        <v>0</v>
      </c>
      <c r="R25" s="194">
        <f t="shared" ca="1" si="6"/>
        <v>0</v>
      </c>
      <c r="S25" s="194">
        <f t="shared" ca="1" si="6"/>
        <v>0</v>
      </c>
      <c r="T25" s="194">
        <f t="shared" ca="1" si="6"/>
        <v>0</v>
      </c>
      <c r="U25" s="194">
        <f t="shared" ca="1" si="6"/>
        <v>0</v>
      </c>
      <c r="V25" s="194">
        <f t="shared" ca="1" si="6"/>
        <v>0</v>
      </c>
      <c r="W25" s="194">
        <f t="shared" ca="1" si="6"/>
        <v>0</v>
      </c>
      <c r="X25" s="194">
        <f t="shared" ca="1" si="6"/>
        <v>0</v>
      </c>
      <c r="Y25" s="194">
        <f t="shared" ca="1" si="8"/>
        <v>0</v>
      </c>
      <c r="Z25" s="194">
        <f t="shared" ca="1" si="8"/>
        <v>0</v>
      </c>
      <c r="AA25" s="194">
        <f t="shared" ca="1" si="8"/>
        <v>0</v>
      </c>
      <c r="AB25" s="194">
        <f t="shared" ca="1" si="8"/>
        <v>0</v>
      </c>
      <c r="AC25" s="194">
        <f t="shared" ca="1" si="8"/>
        <v>0</v>
      </c>
      <c r="AD25" s="194">
        <f t="shared" ca="1" si="8"/>
        <v>0</v>
      </c>
      <c r="AE25" s="194">
        <f t="shared" ca="1" si="8"/>
        <v>0</v>
      </c>
      <c r="AF25" s="194">
        <f t="shared" ca="1" si="8"/>
        <v>0</v>
      </c>
      <c r="AG25" s="194">
        <f t="shared" ca="1" si="8"/>
        <v>0</v>
      </c>
      <c r="AH25" s="194">
        <f t="shared" ca="1" si="8"/>
        <v>0</v>
      </c>
      <c r="AI25" s="194">
        <f t="shared" ca="1" si="8"/>
        <v>0</v>
      </c>
      <c r="AJ25" s="194">
        <f t="shared" ca="1" si="8"/>
        <v>0</v>
      </c>
      <c r="AK25" s="194">
        <f t="shared" ca="1" si="8"/>
        <v>0</v>
      </c>
      <c r="AL25" s="194">
        <f t="shared" ca="1" si="8"/>
        <v>0</v>
      </c>
      <c r="AM25" s="194">
        <f t="shared" ca="1" si="8"/>
        <v>0</v>
      </c>
      <c r="AN25" s="194">
        <f t="shared" ca="1" si="8"/>
        <v>0</v>
      </c>
    </row>
    <row r="26" spans="1:40" x14ac:dyDescent="0.3">
      <c r="A26" s="54"/>
      <c r="B26" s="54"/>
      <c r="C26" s="51"/>
      <c r="D26" s="192">
        <f t="shared" ca="1" si="5"/>
        <v>0</v>
      </c>
      <c r="E26" s="194">
        <f t="shared" ca="1" si="7"/>
        <v>0</v>
      </c>
      <c r="F26" s="194">
        <f t="shared" ca="1" si="7"/>
        <v>0</v>
      </c>
      <c r="G26" s="194">
        <f t="shared" ca="1" si="7"/>
        <v>0</v>
      </c>
      <c r="H26" s="194">
        <f t="shared" ca="1" si="7"/>
        <v>0</v>
      </c>
      <c r="I26" s="194">
        <f t="shared" ca="1" si="7"/>
        <v>0</v>
      </c>
      <c r="J26" s="194">
        <f t="shared" ca="1" si="7"/>
        <v>0</v>
      </c>
      <c r="K26" s="194">
        <f t="shared" ca="1" si="7"/>
        <v>0</v>
      </c>
      <c r="L26" s="194">
        <f t="shared" ca="1" si="7"/>
        <v>0</v>
      </c>
      <c r="M26" s="194">
        <f t="shared" ca="1" si="7"/>
        <v>0</v>
      </c>
      <c r="N26" s="194">
        <f t="shared" ca="1" si="7"/>
        <v>0</v>
      </c>
      <c r="O26" s="194">
        <f t="shared" ca="1" si="6"/>
        <v>0</v>
      </c>
      <c r="P26" s="194">
        <f t="shared" ca="1" si="6"/>
        <v>0</v>
      </c>
      <c r="Q26" s="194">
        <f t="shared" ca="1" si="6"/>
        <v>0</v>
      </c>
      <c r="R26" s="194">
        <f t="shared" ca="1" si="6"/>
        <v>0</v>
      </c>
      <c r="S26" s="194">
        <f t="shared" ca="1" si="6"/>
        <v>0</v>
      </c>
      <c r="T26" s="194">
        <f t="shared" ca="1" si="6"/>
        <v>0</v>
      </c>
      <c r="U26" s="194">
        <f t="shared" ca="1" si="6"/>
        <v>0</v>
      </c>
      <c r="V26" s="194">
        <f t="shared" ca="1" si="6"/>
        <v>0</v>
      </c>
      <c r="W26" s="194">
        <f t="shared" ca="1" si="6"/>
        <v>0</v>
      </c>
      <c r="X26" s="194">
        <f t="shared" ca="1" si="6"/>
        <v>0</v>
      </c>
      <c r="Y26" s="194">
        <f t="shared" ca="1" si="8"/>
        <v>0</v>
      </c>
      <c r="Z26" s="194">
        <f t="shared" ca="1" si="8"/>
        <v>0</v>
      </c>
      <c r="AA26" s="194">
        <f t="shared" ca="1" si="8"/>
        <v>0</v>
      </c>
      <c r="AB26" s="194">
        <f t="shared" ca="1" si="8"/>
        <v>0</v>
      </c>
      <c r="AC26" s="194">
        <f t="shared" ca="1" si="8"/>
        <v>0</v>
      </c>
      <c r="AD26" s="194">
        <f t="shared" ca="1" si="8"/>
        <v>0</v>
      </c>
      <c r="AE26" s="194">
        <f t="shared" ca="1" si="8"/>
        <v>0</v>
      </c>
      <c r="AF26" s="194">
        <f t="shared" ca="1" si="8"/>
        <v>0</v>
      </c>
      <c r="AG26" s="194">
        <f t="shared" ca="1" si="8"/>
        <v>0</v>
      </c>
      <c r="AH26" s="194">
        <f t="shared" ca="1" si="8"/>
        <v>0</v>
      </c>
      <c r="AI26" s="194">
        <f t="shared" ca="1" si="8"/>
        <v>0</v>
      </c>
      <c r="AJ26" s="194">
        <f t="shared" ca="1" si="8"/>
        <v>0</v>
      </c>
      <c r="AK26" s="194">
        <f t="shared" ca="1" si="8"/>
        <v>0</v>
      </c>
      <c r="AL26" s="194">
        <f t="shared" ca="1" si="8"/>
        <v>0</v>
      </c>
      <c r="AM26" s="194">
        <f t="shared" ca="1" si="8"/>
        <v>0</v>
      </c>
      <c r="AN26" s="194">
        <f t="shared" ca="1" si="8"/>
        <v>0</v>
      </c>
    </row>
    <row r="27" spans="1:40" x14ac:dyDescent="0.3">
      <c r="A27" s="60" t="s">
        <v>1466</v>
      </c>
      <c r="B27" s="64"/>
      <c r="C27" s="64"/>
      <c r="D27" s="196"/>
      <c r="E27" s="196"/>
      <c r="F27" s="196"/>
      <c r="G27" s="196"/>
      <c r="H27" s="196"/>
      <c r="I27" s="196"/>
      <c r="J27" s="196"/>
      <c r="K27" s="196"/>
      <c r="L27" s="196"/>
      <c r="M27" s="196"/>
      <c r="N27" s="196"/>
      <c r="O27" s="196"/>
      <c r="P27" s="196"/>
      <c r="Q27" s="196"/>
      <c r="R27" s="196"/>
      <c r="S27" s="196"/>
      <c r="T27" s="196"/>
      <c r="U27" s="196"/>
      <c r="V27" s="196"/>
      <c r="W27" s="196"/>
      <c r="X27" s="196"/>
      <c r="Y27" s="196"/>
      <c r="Z27" s="196"/>
      <c r="AA27" s="196"/>
      <c r="AB27" s="196"/>
      <c r="AC27" s="196"/>
      <c r="AD27" s="196"/>
      <c r="AE27" s="196"/>
      <c r="AF27" s="196"/>
      <c r="AG27" s="196"/>
      <c r="AH27" s="196"/>
      <c r="AI27" s="196"/>
      <c r="AJ27" s="196"/>
      <c r="AK27" s="196"/>
      <c r="AL27" s="196"/>
      <c r="AM27" s="196"/>
      <c r="AN27" s="196"/>
    </row>
    <row r="28" spans="1:40" x14ac:dyDescent="0.3">
      <c r="D28" s="192">
        <f ca="1">SUM(E28:AN28)</f>
        <v>135729.76949999999</v>
      </c>
      <c r="E28" s="194">
        <f t="shared" ref="E28:AN28" ca="1" si="9">SUM(E7:E26)</f>
        <v>0</v>
      </c>
      <c r="F28" s="181">
        <f t="shared" ca="1" si="9"/>
        <v>0</v>
      </c>
      <c r="G28" s="181">
        <f t="shared" ca="1" si="9"/>
        <v>0</v>
      </c>
      <c r="H28" s="181">
        <f t="shared" ca="1" si="9"/>
        <v>0</v>
      </c>
      <c r="I28" s="181">
        <f t="shared" ca="1" si="9"/>
        <v>0</v>
      </c>
      <c r="J28" s="194">
        <f t="shared" ca="1" si="9"/>
        <v>0</v>
      </c>
      <c r="K28" s="194">
        <f t="shared" ca="1" si="9"/>
        <v>0</v>
      </c>
      <c r="L28" s="194">
        <f t="shared" ca="1" si="9"/>
        <v>0</v>
      </c>
      <c r="M28" s="194">
        <f t="shared" ca="1" si="9"/>
        <v>0</v>
      </c>
      <c r="N28" s="194">
        <f t="shared" ca="1" si="9"/>
        <v>0</v>
      </c>
      <c r="O28" s="194">
        <f t="shared" ca="1" si="9"/>
        <v>0</v>
      </c>
      <c r="P28" s="194">
        <f t="shared" ca="1" si="9"/>
        <v>0</v>
      </c>
      <c r="Q28" s="194">
        <f t="shared" ca="1" si="9"/>
        <v>0</v>
      </c>
      <c r="R28" s="194">
        <f t="shared" ca="1" si="9"/>
        <v>0</v>
      </c>
      <c r="S28" s="194">
        <f t="shared" ca="1" si="9"/>
        <v>0</v>
      </c>
      <c r="T28" s="194">
        <f t="shared" ca="1" si="9"/>
        <v>0</v>
      </c>
      <c r="U28" s="194">
        <f t="shared" ca="1" si="9"/>
        <v>0</v>
      </c>
      <c r="V28" s="194">
        <f t="shared" ca="1" si="9"/>
        <v>0</v>
      </c>
      <c r="W28" s="194">
        <f t="shared" ca="1" si="9"/>
        <v>0</v>
      </c>
      <c r="X28" s="194">
        <f t="shared" ca="1" si="9"/>
        <v>0</v>
      </c>
      <c r="Y28" s="194">
        <f t="shared" ca="1" si="9"/>
        <v>99614.637000000002</v>
      </c>
      <c r="Z28" s="194">
        <f t="shared" ca="1" si="9"/>
        <v>13820.895</v>
      </c>
      <c r="AA28" s="194">
        <f t="shared" ca="1" si="9"/>
        <v>0</v>
      </c>
      <c r="AB28" s="194">
        <f t="shared" ca="1" si="9"/>
        <v>0</v>
      </c>
      <c r="AC28" s="194">
        <f t="shared" ca="1" si="9"/>
        <v>0</v>
      </c>
      <c r="AD28" s="194">
        <f t="shared" ca="1" si="9"/>
        <v>22294.237500000003</v>
      </c>
      <c r="AE28" s="194">
        <f t="shared" ca="1" si="9"/>
        <v>0</v>
      </c>
      <c r="AF28" s="194">
        <f t="shared" ca="1" si="9"/>
        <v>0</v>
      </c>
      <c r="AG28" s="194">
        <f t="shared" ca="1" si="9"/>
        <v>0</v>
      </c>
      <c r="AH28" s="194">
        <f t="shared" ca="1" si="9"/>
        <v>0</v>
      </c>
      <c r="AI28" s="194">
        <f t="shared" ca="1" si="9"/>
        <v>0</v>
      </c>
      <c r="AJ28" s="194">
        <f t="shared" ca="1" si="9"/>
        <v>0</v>
      </c>
      <c r="AK28" s="194">
        <f t="shared" ca="1" si="9"/>
        <v>0</v>
      </c>
      <c r="AL28" s="194">
        <f t="shared" ca="1" si="9"/>
        <v>0</v>
      </c>
      <c r="AM28" s="194">
        <f t="shared" ca="1" si="9"/>
        <v>0</v>
      </c>
      <c r="AN28" s="194">
        <f t="shared" ca="1" si="9"/>
        <v>0</v>
      </c>
    </row>
    <row r="29" spans="1:40" x14ac:dyDescent="0.3">
      <c r="A29" s="60" t="s">
        <v>1467</v>
      </c>
      <c r="B29" s="60"/>
      <c r="C29" s="60"/>
      <c r="D29" s="189"/>
      <c r="E29" s="198"/>
      <c r="F29" s="198"/>
      <c r="G29" s="198"/>
      <c r="H29" s="198"/>
      <c r="I29" s="198"/>
      <c r="J29" s="198"/>
      <c r="K29" s="198"/>
      <c r="L29" s="198"/>
      <c r="M29" s="198"/>
      <c r="N29" s="198"/>
      <c r="O29" s="198"/>
      <c r="P29" s="198"/>
      <c r="Q29" s="198"/>
      <c r="R29" s="198"/>
      <c r="S29" s="198"/>
      <c r="T29" s="198"/>
      <c r="U29" s="198"/>
      <c r="V29" s="198"/>
      <c r="W29" s="198"/>
      <c r="X29" s="198"/>
      <c r="Y29" s="198"/>
      <c r="Z29" s="198"/>
      <c r="AA29" s="198"/>
      <c r="AB29" s="198"/>
      <c r="AC29" s="198"/>
      <c r="AD29" s="198"/>
      <c r="AE29" s="198"/>
      <c r="AF29" s="198"/>
      <c r="AG29" s="198"/>
      <c r="AH29" s="198"/>
      <c r="AI29" s="198"/>
      <c r="AJ29" s="198"/>
      <c r="AK29" s="198"/>
      <c r="AL29" s="198"/>
      <c r="AM29" s="198"/>
      <c r="AN29" s="198"/>
    </row>
    <row r="30" spans="1:40" x14ac:dyDescent="0.3">
      <c r="D30" s="192">
        <f ca="1">SUM(E30:AN30)</f>
        <v>1783.5390000000002</v>
      </c>
      <c r="E30" s="194">
        <f t="shared" ref="E30:AN30" ca="1" si="10">SUMIFS(INDIRECT($B$1 &amp; "_Fringe"), WBSL3, E$1, Inst, $B$2)</f>
        <v>0</v>
      </c>
      <c r="F30" s="194">
        <f t="shared" ca="1" si="10"/>
        <v>0</v>
      </c>
      <c r="G30" s="194">
        <f t="shared" ca="1" si="10"/>
        <v>0</v>
      </c>
      <c r="H30" s="194">
        <f t="shared" ca="1" si="10"/>
        <v>0</v>
      </c>
      <c r="I30" s="194">
        <f t="shared" ca="1" si="10"/>
        <v>0</v>
      </c>
      <c r="J30" s="194">
        <f t="shared" ca="1" si="10"/>
        <v>0</v>
      </c>
      <c r="K30" s="194">
        <f t="shared" ca="1" si="10"/>
        <v>0</v>
      </c>
      <c r="L30" s="194">
        <f t="shared" ca="1" si="10"/>
        <v>0</v>
      </c>
      <c r="M30" s="194">
        <f t="shared" ca="1" si="10"/>
        <v>0</v>
      </c>
      <c r="N30" s="194">
        <f t="shared" ca="1" si="10"/>
        <v>0</v>
      </c>
      <c r="O30" s="194">
        <f t="shared" ca="1" si="10"/>
        <v>0</v>
      </c>
      <c r="P30" s="194">
        <f t="shared" ca="1" si="10"/>
        <v>0</v>
      </c>
      <c r="Q30" s="194">
        <f t="shared" ca="1" si="10"/>
        <v>0</v>
      </c>
      <c r="R30" s="194">
        <f t="shared" ca="1" si="10"/>
        <v>0</v>
      </c>
      <c r="S30" s="194">
        <f t="shared" ca="1" si="10"/>
        <v>0</v>
      </c>
      <c r="T30" s="194">
        <f t="shared" ca="1" si="10"/>
        <v>0</v>
      </c>
      <c r="U30" s="194">
        <f t="shared" ca="1" si="10"/>
        <v>0</v>
      </c>
      <c r="V30" s="194">
        <f t="shared" ca="1" si="10"/>
        <v>0</v>
      </c>
      <c r="W30" s="194">
        <f t="shared" ca="1" si="10"/>
        <v>0</v>
      </c>
      <c r="X30" s="194">
        <f t="shared" ca="1" si="10"/>
        <v>0</v>
      </c>
      <c r="Y30" s="194">
        <f t="shared" ca="1" si="10"/>
        <v>0</v>
      </c>
      <c r="Z30" s="194">
        <f t="shared" ca="1" si="10"/>
        <v>0</v>
      </c>
      <c r="AA30" s="194">
        <f t="shared" ca="1" si="10"/>
        <v>0</v>
      </c>
      <c r="AB30" s="194">
        <f t="shared" ca="1" si="10"/>
        <v>0</v>
      </c>
      <c r="AC30" s="194">
        <f t="shared" ca="1" si="10"/>
        <v>0</v>
      </c>
      <c r="AD30" s="194">
        <f t="shared" ca="1" si="10"/>
        <v>1783.5390000000002</v>
      </c>
      <c r="AE30" s="194">
        <f t="shared" ca="1" si="10"/>
        <v>0</v>
      </c>
      <c r="AF30" s="194">
        <f t="shared" ca="1" si="10"/>
        <v>0</v>
      </c>
      <c r="AG30" s="194">
        <f t="shared" ca="1" si="10"/>
        <v>0</v>
      </c>
      <c r="AH30" s="194">
        <f t="shared" ca="1" si="10"/>
        <v>0</v>
      </c>
      <c r="AI30" s="194">
        <f t="shared" ca="1" si="10"/>
        <v>0</v>
      </c>
      <c r="AJ30" s="194">
        <f t="shared" ca="1" si="10"/>
        <v>0</v>
      </c>
      <c r="AK30" s="194">
        <f t="shared" ca="1" si="10"/>
        <v>0</v>
      </c>
      <c r="AL30" s="194">
        <f t="shared" ca="1" si="10"/>
        <v>0</v>
      </c>
      <c r="AM30" s="194">
        <f t="shared" ca="1" si="10"/>
        <v>0</v>
      </c>
      <c r="AN30" s="194">
        <f t="shared" ca="1" si="10"/>
        <v>0</v>
      </c>
    </row>
    <row r="31" spans="1:40" x14ac:dyDescent="0.3">
      <c r="A31" s="60" t="s">
        <v>1468</v>
      </c>
      <c r="B31" s="60"/>
      <c r="C31" s="60"/>
      <c r="D31" s="189"/>
      <c r="E31" s="189"/>
      <c r="F31" s="189"/>
      <c r="G31" s="189"/>
      <c r="H31" s="189"/>
      <c r="I31" s="189"/>
      <c r="J31" s="189"/>
      <c r="K31" s="189"/>
      <c r="L31" s="189"/>
      <c r="M31" s="189"/>
      <c r="N31" s="189"/>
      <c r="O31" s="189"/>
      <c r="P31" s="189"/>
      <c r="Q31" s="189"/>
      <c r="R31" s="189"/>
      <c r="S31" s="189"/>
      <c r="T31" s="189"/>
      <c r="U31" s="189"/>
      <c r="V31" s="189"/>
      <c r="W31" s="189"/>
      <c r="X31" s="189"/>
      <c r="Y31" s="189"/>
      <c r="Z31" s="189"/>
      <c r="AA31" s="189"/>
      <c r="AB31" s="189"/>
      <c r="AC31" s="189"/>
      <c r="AD31" s="189"/>
      <c r="AE31" s="189"/>
      <c r="AF31" s="189"/>
      <c r="AG31" s="189"/>
      <c r="AH31" s="189"/>
      <c r="AI31" s="189"/>
      <c r="AJ31" s="189"/>
      <c r="AK31" s="189"/>
      <c r="AL31" s="189"/>
      <c r="AM31" s="189"/>
      <c r="AN31" s="189"/>
    </row>
    <row r="32" spans="1:40" x14ac:dyDescent="0.3">
      <c r="A32" s="65" t="s">
        <v>1469</v>
      </c>
      <c r="B32" s="65" t="s">
        <v>1470</v>
      </c>
      <c r="C32" s="65" t="s">
        <v>1471</v>
      </c>
      <c r="D32" s="195"/>
      <c r="E32" s="194"/>
      <c r="F32" s="194"/>
      <c r="G32" s="194"/>
      <c r="H32" s="194"/>
      <c r="I32" s="194"/>
      <c r="J32" s="194"/>
      <c r="K32" s="194"/>
      <c r="L32" s="194"/>
      <c r="M32" s="194"/>
      <c r="N32" s="194"/>
      <c r="O32" s="194"/>
      <c r="P32" s="194"/>
      <c r="Q32" s="194"/>
      <c r="R32" s="194"/>
      <c r="S32" s="194"/>
      <c r="T32" s="194"/>
      <c r="U32" s="194"/>
      <c r="V32" s="194"/>
      <c r="W32" s="194"/>
      <c r="X32" s="194"/>
      <c r="Y32" s="194"/>
      <c r="Z32" s="194"/>
      <c r="AA32" s="194"/>
      <c r="AB32" s="194"/>
      <c r="AC32" s="194"/>
      <c r="AD32" s="194"/>
      <c r="AE32" s="194"/>
      <c r="AF32" s="194"/>
      <c r="AG32" s="194"/>
      <c r="AH32" s="194"/>
      <c r="AI32" s="194"/>
      <c r="AJ32" s="194"/>
      <c r="AK32" s="194"/>
      <c r="AL32" s="194"/>
      <c r="AM32" s="194"/>
      <c r="AN32" s="194"/>
    </row>
    <row r="33" spans="1:40" x14ac:dyDescent="0.3">
      <c r="A33" s="54" t="s">
        <v>1535</v>
      </c>
      <c r="B33" s="54">
        <v>1</v>
      </c>
      <c r="C33" s="54">
        <v>1</v>
      </c>
      <c r="D33" s="195">
        <f ca="1">SUM(E33:AN33)</f>
        <v>272035.66500000004</v>
      </c>
      <c r="E33" s="182">
        <f t="shared" ref="E33:AN33" ca="1" si="11">SUMIFS(INDIRECT($B$1 &amp; "_Direct"), Type, "CapEx", WBSL3, E$1, Inst, $B$2)</f>
        <v>0</v>
      </c>
      <c r="F33" s="182">
        <f t="shared" ca="1" si="11"/>
        <v>0</v>
      </c>
      <c r="G33" s="182">
        <f t="shared" ca="1" si="11"/>
        <v>0</v>
      </c>
      <c r="H33" s="182">
        <f t="shared" ca="1" si="11"/>
        <v>0</v>
      </c>
      <c r="I33" s="182">
        <f t="shared" ca="1" si="11"/>
        <v>0</v>
      </c>
      <c r="J33" s="182">
        <f t="shared" ca="1" si="11"/>
        <v>0</v>
      </c>
      <c r="K33" s="182">
        <f t="shared" ca="1" si="11"/>
        <v>0</v>
      </c>
      <c r="L33" s="182">
        <f t="shared" ca="1" si="11"/>
        <v>0</v>
      </c>
      <c r="M33" s="182">
        <f t="shared" ca="1" si="11"/>
        <v>0</v>
      </c>
      <c r="N33" s="182">
        <f t="shared" ca="1" si="11"/>
        <v>0</v>
      </c>
      <c r="O33" s="182">
        <f t="shared" ca="1" si="11"/>
        <v>0</v>
      </c>
      <c r="P33" s="182">
        <f t="shared" ca="1" si="11"/>
        <v>0</v>
      </c>
      <c r="Q33" s="182">
        <f t="shared" ca="1" si="11"/>
        <v>0</v>
      </c>
      <c r="R33" s="182">
        <f t="shared" ca="1" si="11"/>
        <v>0</v>
      </c>
      <c r="S33" s="182">
        <f t="shared" ca="1" si="11"/>
        <v>0</v>
      </c>
      <c r="T33" s="182">
        <f t="shared" ca="1" si="11"/>
        <v>0</v>
      </c>
      <c r="U33" s="182">
        <f t="shared" ca="1" si="11"/>
        <v>0</v>
      </c>
      <c r="V33" s="182">
        <f t="shared" ca="1" si="11"/>
        <v>0</v>
      </c>
      <c r="W33" s="182">
        <f t="shared" ca="1" si="11"/>
        <v>0</v>
      </c>
      <c r="X33" s="182">
        <f t="shared" ca="1" si="11"/>
        <v>0</v>
      </c>
      <c r="Y33" s="182">
        <f t="shared" ca="1" si="11"/>
        <v>257734.66500000004</v>
      </c>
      <c r="Z33" s="182">
        <f t="shared" ca="1" si="11"/>
        <v>14301.000000000002</v>
      </c>
      <c r="AA33" s="182">
        <f t="shared" ca="1" si="11"/>
        <v>0</v>
      </c>
      <c r="AB33" s="182">
        <f t="shared" ca="1" si="11"/>
        <v>0</v>
      </c>
      <c r="AC33" s="182">
        <f t="shared" ca="1" si="11"/>
        <v>0</v>
      </c>
      <c r="AD33" s="182">
        <f t="shared" ca="1" si="11"/>
        <v>0</v>
      </c>
      <c r="AE33" s="182">
        <f t="shared" ca="1" si="11"/>
        <v>0</v>
      </c>
      <c r="AF33" s="182">
        <f t="shared" ca="1" si="11"/>
        <v>0</v>
      </c>
      <c r="AG33" s="182">
        <f t="shared" ca="1" si="11"/>
        <v>0</v>
      </c>
      <c r="AH33" s="182">
        <f t="shared" ca="1" si="11"/>
        <v>0</v>
      </c>
      <c r="AI33" s="182">
        <f t="shared" ca="1" si="11"/>
        <v>0</v>
      </c>
      <c r="AJ33" s="182">
        <f t="shared" ca="1" si="11"/>
        <v>0</v>
      </c>
      <c r="AK33" s="182">
        <f t="shared" ca="1" si="11"/>
        <v>0</v>
      </c>
      <c r="AL33" s="182">
        <f t="shared" ca="1" si="11"/>
        <v>0</v>
      </c>
      <c r="AM33" s="182">
        <f t="shared" ca="1" si="11"/>
        <v>0</v>
      </c>
      <c r="AN33" s="182">
        <f t="shared" ca="1" si="11"/>
        <v>0</v>
      </c>
    </row>
    <row r="34" spans="1:40" x14ac:dyDescent="0.3">
      <c r="A34" s="54" t="s">
        <v>1472</v>
      </c>
      <c r="B34" s="54">
        <v>1</v>
      </c>
      <c r="C34" s="54">
        <v>1</v>
      </c>
      <c r="D34" s="195">
        <f ca="1">SUM(E34:AN34)</f>
        <v>0</v>
      </c>
      <c r="E34" s="182">
        <f t="shared" ref="E34:AN34" ca="1" si="12">SUMIFS(INDIRECT($B$1 &amp; "_Direct"), Type, "Labor Hours", WBSL3, E$1, Inst, $B$2, Center, "PSL")</f>
        <v>0</v>
      </c>
      <c r="F34" s="182">
        <f t="shared" ca="1" si="12"/>
        <v>0</v>
      </c>
      <c r="G34" s="182">
        <f t="shared" ca="1" si="12"/>
        <v>0</v>
      </c>
      <c r="H34" s="182">
        <f t="shared" ca="1" si="12"/>
        <v>0</v>
      </c>
      <c r="I34" s="182">
        <f t="shared" ca="1" si="12"/>
        <v>0</v>
      </c>
      <c r="J34" s="182">
        <f t="shared" ca="1" si="12"/>
        <v>0</v>
      </c>
      <c r="K34" s="182">
        <f t="shared" ca="1" si="12"/>
        <v>0</v>
      </c>
      <c r="L34" s="182">
        <f t="shared" ca="1" si="12"/>
        <v>0</v>
      </c>
      <c r="M34" s="182">
        <f t="shared" ca="1" si="12"/>
        <v>0</v>
      </c>
      <c r="N34" s="182">
        <f t="shared" ca="1" si="12"/>
        <v>0</v>
      </c>
      <c r="O34" s="182">
        <f t="shared" ca="1" si="12"/>
        <v>0</v>
      </c>
      <c r="P34" s="182">
        <f t="shared" ca="1" si="12"/>
        <v>0</v>
      </c>
      <c r="Q34" s="182">
        <f t="shared" ca="1" si="12"/>
        <v>0</v>
      </c>
      <c r="R34" s="182">
        <f t="shared" ca="1" si="12"/>
        <v>0</v>
      </c>
      <c r="S34" s="182">
        <f t="shared" ca="1" si="12"/>
        <v>0</v>
      </c>
      <c r="T34" s="182">
        <f t="shared" ca="1" si="12"/>
        <v>0</v>
      </c>
      <c r="U34" s="182">
        <f t="shared" ca="1" si="12"/>
        <v>0</v>
      </c>
      <c r="V34" s="182">
        <f t="shared" ca="1" si="12"/>
        <v>0</v>
      </c>
      <c r="W34" s="182">
        <f t="shared" ca="1" si="12"/>
        <v>0</v>
      </c>
      <c r="X34" s="182">
        <f t="shared" ca="1" si="12"/>
        <v>0</v>
      </c>
      <c r="Y34" s="182">
        <f t="shared" ca="1" si="12"/>
        <v>0</v>
      </c>
      <c r="Z34" s="182">
        <f t="shared" ca="1" si="12"/>
        <v>0</v>
      </c>
      <c r="AA34" s="182">
        <f t="shared" ca="1" si="12"/>
        <v>0</v>
      </c>
      <c r="AB34" s="182">
        <f t="shared" ca="1" si="12"/>
        <v>0</v>
      </c>
      <c r="AC34" s="182">
        <f t="shared" ca="1" si="12"/>
        <v>0</v>
      </c>
      <c r="AD34" s="182">
        <f t="shared" ca="1" si="12"/>
        <v>0</v>
      </c>
      <c r="AE34" s="182">
        <f t="shared" ca="1" si="12"/>
        <v>0</v>
      </c>
      <c r="AF34" s="182">
        <f t="shared" ca="1" si="12"/>
        <v>0</v>
      </c>
      <c r="AG34" s="182">
        <f t="shared" ca="1" si="12"/>
        <v>0</v>
      </c>
      <c r="AH34" s="182">
        <f t="shared" ca="1" si="12"/>
        <v>0</v>
      </c>
      <c r="AI34" s="182">
        <f t="shared" ca="1" si="12"/>
        <v>0</v>
      </c>
      <c r="AJ34" s="182">
        <f t="shared" ca="1" si="12"/>
        <v>0</v>
      </c>
      <c r="AK34" s="182">
        <f t="shared" ca="1" si="12"/>
        <v>0</v>
      </c>
      <c r="AL34" s="182">
        <f t="shared" ca="1" si="12"/>
        <v>0</v>
      </c>
      <c r="AM34" s="182">
        <f t="shared" ca="1" si="12"/>
        <v>0</v>
      </c>
      <c r="AN34" s="182">
        <f t="shared" ca="1" si="12"/>
        <v>0</v>
      </c>
    </row>
    <row r="35" spans="1:40" x14ac:dyDescent="0.3">
      <c r="D35" s="192"/>
      <c r="E35" s="311"/>
      <c r="F35" s="311"/>
      <c r="G35" s="311"/>
      <c r="H35" s="311"/>
      <c r="I35" s="311"/>
      <c r="J35" s="312"/>
      <c r="K35" s="312"/>
      <c r="L35" s="312"/>
      <c r="M35" s="312"/>
      <c r="N35" s="312"/>
      <c r="O35" s="312"/>
      <c r="P35" s="312"/>
      <c r="Q35" s="312"/>
      <c r="R35" s="312"/>
      <c r="S35" s="312"/>
      <c r="T35" s="312"/>
      <c r="U35" s="312"/>
      <c r="V35" s="312"/>
      <c r="W35" s="312"/>
      <c r="X35" s="312"/>
      <c r="Y35" s="312"/>
      <c r="Z35" s="312"/>
      <c r="AA35" s="312"/>
      <c r="AB35" s="312"/>
      <c r="AC35" s="312"/>
      <c r="AD35" s="312"/>
      <c r="AE35" s="312"/>
      <c r="AF35" s="312"/>
      <c r="AG35" s="312"/>
      <c r="AH35" s="312"/>
      <c r="AI35" s="312"/>
      <c r="AJ35" s="312"/>
      <c r="AK35" s="312"/>
      <c r="AL35" s="312"/>
      <c r="AM35" s="312"/>
      <c r="AN35" s="312"/>
    </row>
    <row r="36" spans="1:40" x14ac:dyDescent="0.3">
      <c r="A36" s="60" t="s">
        <v>1473</v>
      </c>
      <c r="B36" s="60"/>
      <c r="C36" s="60"/>
      <c r="D36" s="189"/>
      <c r="E36" s="189"/>
      <c r="F36" s="189"/>
      <c r="G36" s="189"/>
      <c r="H36" s="189"/>
      <c r="I36" s="189"/>
      <c r="J36" s="189"/>
      <c r="K36" s="189"/>
      <c r="L36" s="189"/>
      <c r="M36" s="189"/>
      <c r="N36" s="189"/>
      <c r="O36" s="189"/>
      <c r="P36" s="189"/>
      <c r="Q36" s="189"/>
      <c r="R36" s="189"/>
      <c r="S36" s="189"/>
      <c r="T36" s="189"/>
      <c r="U36" s="189"/>
      <c r="V36" s="189"/>
      <c r="W36" s="189"/>
      <c r="X36" s="189"/>
      <c r="Y36" s="189"/>
      <c r="Z36" s="189"/>
      <c r="AA36" s="189"/>
      <c r="AB36" s="189"/>
      <c r="AC36" s="189"/>
      <c r="AD36" s="189"/>
      <c r="AE36" s="189"/>
      <c r="AF36" s="189"/>
      <c r="AG36" s="189"/>
      <c r="AH36" s="189"/>
      <c r="AI36" s="189"/>
      <c r="AJ36" s="189"/>
      <c r="AK36" s="189"/>
      <c r="AL36" s="189"/>
      <c r="AM36" s="189"/>
      <c r="AN36" s="189"/>
    </row>
    <row r="37" spans="1:40" x14ac:dyDescent="0.3">
      <c r="D37" s="192">
        <f ca="1">SUM(E37:AN37)</f>
        <v>272035.66500000004</v>
      </c>
      <c r="E37" s="183">
        <f t="shared" ref="E37:AN37" ca="1" si="13">SUM(E33:E34)</f>
        <v>0</v>
      </c>
      <c r="F37" s="183">
        <f t="shared" ca="1" si="13"/>
        <v>0</v>
      </c>
      <c r="G37" s="183">
        <f t="shared" ca="1" si="13"/>
        <v>0</v>
      </c>
      <c r="H37" s="183">
        <f t="shared" ca="1" si="13"/>
        <v>0</v>
      </c>
      <c r="I37" s="183">
        <f t="shared" ca="1" si="13"/>
        <v>0</v>
      </c>
      <c r="J37" s="183">
        <f t="shared" ca="1" si="13"/>
        <v>0</v>
      </c>
      <c r="K37" s="183">
        <f t="shared" ca="1" si="13"/>
        <v>0</v>
      </c>
      <c r="L37" s="183">
        <f t="shared" ca="1" si="13"/>
        <v>0</v>
      </c>
      <c r="M37" s="183">
        <f t="shared" ca="1" si="13"/>
        <v>0</v>
      </c>
      <c r="N37" s="183">
        <f t="shared" ca="1" si="13"/>
        <v>0</v>
      </c>
      <c r="O37" s="183">
        <f t="shared" ca="1" si="13"/>
        <v>0</v>
      </c>
      <c r="P37" s="183">
        <f t="shared" ca="1" si="13"/>
        <v>0</v>
      </c>
      <c r="Q37" s="183">
        <f t="shared" ca="1" si="13"/>
        <v>0</v>
      </c>
      <c r="R37" s="183">
        <f t="shared" ca="1" si="13"/>
        <v>0</v>
      </c>
      <c r="S37" s="183">
        <f t="shared" ca="1" si="13"/>
        <v>0</v>
      </c>
      <c r="T37" s="183">
        <f t="shared" ca="1" si="13"/>
        <v>0</v>
      </c>
      <c r="U37" s="183">
        <f t="shared" ca="1" si="13"/>
        <v>0</v>
      </c>
      <c r="V37" s="183">
        <f t="shared" ca="1" si="13"/>
        <v>0</v>
      </c>
      <c r="W37" s="183">
        <f t="shared" ca="1" si="13"/>
        <v>0</v>
      </c>
      <c r="X37" s="183">
        <f t="shared" ca="1" si="13"/>
        <v>0</v>
      </c>
      <c r="Y37" s="183">
        <f t="shared" ca="1" si="13"/>
        <v>257734.66500000004</v>
      </c>
      <c r="Z37" s="183">
        <f t="shared" ca="1" si="13"/>
        <v>14301.000000000002</v>
      </c>
      <c r="AA37" s="183">
        <f t="shared" ca="1" si="13"/>
        <v>0</v>
      </c>
      <c r="AB37" s="183">
        <f t="shared" ca="1" si="13"/>
        <v>0</v>
      </c>
      <c r="AC37" s="183">
        <f t="shared" ca="1" si="13"/>
        <v>0</v>
      </c>
      <c r="AD37" s="183">
        <f t="shared" ca="1" si="13"/>
        <v>0</v>
      </c>
      <c r="AE37" s="183">
        <f t="shared" ca="1" si="13"/>
        <v>0</v>
      </c>
      <c r="AF37" s="183">
        <f t="shared" ca="1" si="13"/>
        <v>0</v>
      </c>
      <c r="AG37" s="183">
        <f t="shared" ca="1" si="13"/>
        <v>0</v>
      </c>
      <c r="AH37" s="183">
        <f t="shared" ca="1" si="13"/>
        <v>0</v>
      </c>
      <c r="AI37" s="183">
        <f t="shared" ca="1" si="13"/>
        <v>0</v>
      </c>
      <c r="AJ37" s="183">
        <f t="shared" ca="1" si="13"/>
        <v>0</v>
      </c>
      <c r="AK37" s="183">
        <f t="shared" ca="1" si="13"/>
        <v>0</v>
      </c>
      <c r="AL37" s="183">
        <f t="shared" ca="1" si="13"/>
        <v>0</v>
      </c>
      <c r="AM37" s="183">
        <f t="shared" ca="1" si="13"/>
        <v>0</v>
      </c>
      <c r="AN37" s="183">
        <f t="shared" ca="1" si="13"/>
        <v>0</v>
      </c>
    </row>
    <row r="38" spans="1:40" x14ac:dyDescent="0.3">
      <c r="A38" s="60" t="s">
        <v>125</v>
      </c>
      <c r="B38" s="60"/>
      <c r="C38" s="60"/>
      <c r="D38" s="189"/>
      <c r="E38" s="189"/>
      <c r="F38" s="189"/>
      <c r="G38" s="189"/>
      <c r="H38" s="189"/>
      <c r="I38" s="189"/>
      <c r="J38" s="189"/>
      <c r="K38" s="189"/>
      <c r="L38" s="189"/>
      <c r="M38" s="189"/>
      <c r="N38" s="189"/>
      <c r="O38" s="189"/>
      <c r="P38" s="189"/>
      <c r="Q38" s="189"/>
      <c r="R38" s="189"/>
      <c r="S38" s="189"/>
      <c r="T38" s="189"/>
      <c r="U38" s="189"/>
      <c r="V38" s="189"/>
      <c r="W38" s="189"/>
      <c r="X38" s="189"/>
      <c r="Y38" s="189"/>
      <c r="Z38" s="189"/>
      <c r="AA38" s="189"/>
      <c r="AB38" s="189"/>
      <c r="AC38" s="189"/>
      <c r="AD38" s="189"/>
      <c r="AE38" s="189"/>
      <c r="AF38" s="189"/>
      <c r="AG38" s="189"/>
      <c r="AH38" s="189"/>
      <c r="AI38" s="189"/>
      <c r="AJ38" s="189"/>
      <c r="AK38" s="189"/>
      <c r="AL38" s="189"/>
      <c r="AM38" s="189"/>
      <c r="AN38" s="189"/>
    </row>
    <row r="39" spans="1:40" x14ac:dyDescent="0.3">
      <c r="A39" s="54" t="s">
        <v>128</v>
      </c>
      <c r="C39" s="54"/>
      <c r="D39" s="195">
        <f ca="1">SUM(E39:AN39)</f>
        <v>18387</v>
      </c>
      <c r="E39" s="194">
        <f t="shared" ref="E39:T40" ca="1" si="14">SUMIFS(INDIRECT($B$1 &amp; "_Direct"), Type, "Travel", Resource_Name, $A39, WBSL3, E$1, Inst, $B$2)</f>
        <v>0</v>
      </c>
      <c r="F39" s="194">
        <f t="shared" ca="1" si="14"/>
        <v>0</v>
      </c>
      <c r="G39" s="194">
        <f t="shared" ca="1" si="14"/>
        <v>0</v>
      </c>
      <c r="H39" s="194">
        <f t="shared" ca="1" si="14"/>
        <v>0</v>
      </c>
      <c r="I39" s="194">
        <f t="shared" ca="1" si="14"/>
        <v>0</v>
      </c>
      <c r="J39" s="194">
        <f t="shared" ca="1" si="14"/>
        <v>0</v>
      </c>
      <c r="K39" s="194">
        <f t="shared" ca="1" si="14"/>
        <v>0</v>
      </c>
      <c r="L39" s="194">
        <f t="shared" ca="1" si="14"/>
        <v>0</v>
      </c>
      <c r="M39" s="194">
        <f t="shared" ca="1" si="14"/>
        <v>0</v>
      </c>
      <c r="N39" s="194">
        <f t="shared" ca="1" si="14"/>
        <v>0</v>
      </c>
      <c r="O39" s="194">
        <f t="shared" ca="1" si="14"/>
        <v>0</v>
      </c>
      <c r="P39" s="194">
        <f t="shared" ca="1" si="14"/>
        <v>0</v>
      </c>
      <c r="Q39" s="194">
        <f t="shared" ca="1" si="14"/>
        <v>0</v>
      </c>
      <c r="R39" s="194">
        <f t="shared" ca="1" si="14"/>
        <v>0</v>
      </c>
      <c r="S39" s="194">
        <f t="shared" ca="1" si="14"/>
        <v>0</v>
      </c>
      <c r="T39" s="194">
        <f t="shared" ca="1" si="14"/>
        <v>0</v>
      </c>
      <c r="U39" s="194">
        <f t="shared" ref="U39:AJ40" ca="1" si="15">SUMIFS(INDIRECT($B$1 &amp; "_Direct"), Type, "Travel", Resource_Name, $A39, WBSL3, U$1, Inst, $B$2)</f>
        <v>0</v>
      </c>
      <c r="V39" s="194">
        <f t="shared" ca="1" si="15"/>
        <v>0</v>
      </c>
      <c r="W39" s="194">
        <f t="shared" ca="1" si="15"/>
        <v>0</v>
      </c>
      <c r="X39" s="194">
        <f t="shared" ca="1" si="15"/>
        <v>0</v>
      </c>
      <c r="Y39" s="194">
        <f t="shared" ca="1" si="15"/>
        <v>14709.6</v>
      </c>
      <c r="Z39" s="194">
        <f t="shared" ca="1" si="15"/>
        <v>0</v>
      </c>
      <c r="AA39" s="194">
        <f t="shared" ca="1" si="15"/>
        <v>0</v>
      </c>
      <c r="AB39" s="194">
        <f t="shared" ca="1" si="15"/>
        <v>0</v>
      </c>
      <c r="AC39" s="194">
        <f t="shared" ca="1" si="15"/>
        <v>0</v>
      </c>
      <c r="AD39" s="194">
        <f t="shared" ca="1" si="15"/>
        <v>3677.4</v>
      </c>
      <c r="AE39" s="194">
        <f t="shared" ca="1" si="15"/>
        <v>0</v>
      </c>
      <c r="AF39" s="194">
        <f t="shared" ca="1" si="15"/>
        <v>0</v>
      </c>
      <c r="AG39" s="194">
        <f t="shared" ca="1" si="15"/>
        <v>0</v>
      </c>
      <c r="AH39" s="194">
        <f t="shared" ca="1" si="15"/>
        <v>0</v>
      </c>
      <c r="AI39" s="194">
        <f t="shared" ca="1" si="15"/>
        <v>0</v>
      </c>
      <c r="AJ39" s="194">
        <f t="shared" ca="1" si="15"/>
        <v>0</v>
      </c>
      <c r="AK39" s="194">
        <f t="shared" ref="AI39:AN40" ca="1" si="16">SUMIFS(INDIRECT($B$1 &amp; "_Direct"), Type, "Travel", Resource_Name, $A39, WBSL3, AK$1, Inst, $B$2)</f>
        <v>0</v>
      </c>
      <c r="AL39" s="194">
        <f t="shared" ca="1" si="16"/>
        <v>0</v>
      </c>
      <c r="AM39" s="194">
        <f t="shared" ca="1" si="16"/>
        <v>0</v>
      </c>
      <c r="AN39" s="194">
        <f t="shared" ca="1" si="16"/>
        <v>0</v>
      </c>
    </row>
    <row r="40" spans="1:40" x14ac:dyDescent="0.3">
      <c r="A40" s="54" t="s">
        <v>834</v>
      </c>
      <c r="C40" s="54"/>
      <c r="D40" s="195">
        <f ca="1">SUM(E40:AN40)</f>
        <v>39225.599999999999</v>
      </c>
      <c r="E40" s="194">
        <f t="shared" ca="1" si="14"/>
        <v>0</v>
      </c>
      <c r="F40" s="194">
        <f t="shared" ca="1" si="14"/>
        <v>0</v>
      </c>
      <c r="G40" s="194">
        <f t="shared" ca="1" si="14"/>
        <v>0</v>
      </c>
      <c r="H40" s="194">
        <f t="shared" ca="1" si="14"/>
        <v>0</v>
      </c>
      <c r="I40" s="194">
        <f t="shared" ca="1" si="14"/>
        <v>0</v>
      </c>
      <c r="J40" s="194">
        <f t="shared" ca="1" si="14"/>
        <v>0</v>
      </c>
      <c r="K40" s="194">
        <f t="shared" ca="1" si="14"/>
        <v>0</v>
      </c>
      <c r="L40" s="194">
        <f t="shared" ca="1" si="14"/>
        <v>0</v>
      </c>
      <c r="M40" s="194">
        <f t="shared" ca="1" si="14"/>
        <v>0</v>
      </c>
      <c r="N40" s="194">
        <f t="shared" ca="1" si="14"/>
        <v>0</v>
      </c>
      <c r="O40" s="194">
        <f t="shared" ca="1" si="14"/>
        <v>0</v>
      </c>
      <c r="P40" s="194">
        <f t="shared" ca="1" si="14"/>
        <v>0</v>
      </c>
      <c r="Q40" s="194">
        <f t="shared" ca="1" si="14"/>
        <v>0</v>
      </c>
      <c r="R40" s="194">
        <f t="shared" ca="1" si="14"/>
        <v>0</v>
      </c>
      <c r="S40" s="194">
        <f t="shared" ca="1" si="14"/>
        <v>0</v>
      </c>
      <c r="T40" s="194">
        <f t="shared" ca="1" si="14"/>
        <v>0</v>
      </c>
      <c r="U40" s="194">
        <f t="shared" ca="1" si="15"/>
        <v>0</v>
      </c>
      <c r="V40" s="194">
        <f t="shared" ca="1" si="15"/>
        <v>0</v>
      </c>
      <c r="W40" s="194">
        <f t="shared" ca="1" si="15"/>
        <v>0</v>
      </c>
      <c r="X40" s="194">
        <f t="shared" ca="1" si="15"/>
        <v>0</v>
      </c>
      <c r="Y40" s="194">
        <f t="shared" ca="1" si="15"/>
        <v>39225.599999999999</v>
      </c>
      <c r="Z40" s="194">
        <f t="shared" ca="1" si="15"/>
        <v>0</v>
      </c>
      <c r="AA40" s="194">
        <f t="shared" ca="1" si="15"/>
        <v>0</v>
      </c>
      <c r="AB40" s="194">
        <f t="shared" ca="1" si="15"/>
        <v>0</v>
      </c>
      <c r="AC40" s="194">
        <f t="shared" ca="1" si="15"/>
        <v>0</v>
      </c>
      <c r="AD40" s="194">
        <f t="shared" ca="1" si="15"/>
        <v>0</v>
      </c>
      <c r="AE40" s="194">
        <f t="shared" ca="1" si="15"/>
        <v>0</v>
      </c>
      <c r="AF40" s="194">
        <f t="shared" ca="1" si="15"/>
        <v>0</v>
      </c>
      <c r="AG40" s="194">
        <f t="shared" ca="1" si="15"/>
        <v>0</v>
      </c>
      <c r="AH40" s="194">
        <f t="shared" ca="1" si="15"/>
        <v>0</v>
      </c>
      <c r="AI40" s="194">
        <f t="shared" ca="1" si="16"/>
        <v>0</v>
      </c>
      <c r="AJ40" s="194">
        <f t="shared" ca="1" si="16"/>
        <v>0</v>
      </c>
      <c r="AK40" s="194">
        <f t="shared" ca="1" si="16"/>
        <v>0</v>
      </c>
      <c r="AL40" s="194">
        <f t="shared" ca="1" si="16"/>
        <v>0</v>
      </c>
      <c r="AM40" s="194">
        <f t="shared" ca="1" si="16"/>
        <v>0</v>
      </c>
      <c r="AN40" s="194">
        <f t="shared" ca="1" si="16"/>
        <v>0</v>
      </c>
    </row>
    <row r="41" spans="1:40" x14ac:dyDescent="0.3">
      <c r="A41" s="60" t="s">
        <v>1474</v>
      </c>
      <c r="B41" s="60"/>
      <c r="C41" s="60"/>
      <c r="D41" s="189"/>
      <c r="E41" s="189"/>
      <c r="F41" s="189"/>
      <c r="G41" s="189"/>
      <c r="H41" s="189"/>
      <c r="I41" s="189"/>
      <c r="J41" s="189"/>
      <c r="K41" s="189"/>
      <c r="L41" s="189"/>
      <c r="M41" s="189"/>
      <c r="N41" s="189"/>
      <c r="O41" s="189"/>
      <c r="P41" s="189"/>
      <c r="Q41" s="189"/>
      <c r="R41" s="189"/>
      <c r="S41" s="189"/>
      <c r="T41" s="189"/>
      <c r="U41" s="189"/>
      <c r="V41" s="189"/>
      <c r="W41" s="189"/>
      <c r="X41" s="189"/>
      <c r="Y41" s="189"/>
      <c r="Z41" s="189"/>
      <c r="AA41" s="189"/>
      <c r="AB41" s="189"/>
      <c r="AC41" s="189"/>
      <c r="AD41" s="189"/>
      <c r="AE41" s="189"/>
      <c r="AF41" s="189"/>
      <c r="AG41" s="189"/>
      <c r="AH41" s="189"/>
      <c r="AI41" s="189"/>
      <c r="AJ41" s="189"/>
      <c r="AK41" s="189"/>
      <c r="AL41" s="189"/>
      <c r="AM41" s="189"/>
      <c r="AN41" s="189"/>
    </row>
    <row r="42" spans="1:40" x14ac:dyDescent="0.3">
      <c r="D42" s="195">
        <f ca="1">SUM(E42:AN42)</f>
        <v>57612.6</v>
      </c>
      <c r="E42" s="184">
        <f t="shared" ref="E42:AN42" ca="1" si="17">SUM(E39:E40)</f>
        <v>0</v>
      </c>
      <c r="F42" s="183">
        <f t="shared" ca="1" si="17"/>
        <v>0</v>
      </c>
      <c r="G42" s="183">
        <f t="shared" ca="1" si="17"/>
        <v>0</v>
      </c>
      <c r="H42" s="183">
        <f t="shared" ca="1" si="17"/>
        <v>0</v>
      </c>
      <c r="I42" s="183">
        <f t="shared" ca="1" si="17"/>
        <v>0</v>
      </c>
      <c r="J42" s="184">
        <f t="shared" ca="1" si="17"/>
        <v>0</v>
      </c>
      <c r="K42" s="183">
        <f t="shared" ca="1" si="17"/>
        <v>0</v>
      </c>
      <c r="L42" s="183">
        <f t="shared" ca="1" si="17"/>
        <v>0</v>
      </c>
      <c r="M42" s="183">
        <f t="shared" ca="1" si="17"/>
        <v>0</v>
      </c>
      <c r="N42" s="183">
        <f t="shared" ca="1" si="17"/>
        <v>0</v>
      </c>
      <c r="O42" s="183">
        <f t="shared" ca="1" si="17"/>
        <v>0</v>
      </c>
      <c r="P42" s="183">
        <f t="shared" ca="1" si="17"/>
        <v>0</v>
      </c>
      <c r="Q42" s="184">
        <f t="shared" ca="1" si="17"/>
        <v>0</v>
      </c>
      <c r="R42" s="183">
        <f t="shared" ca="1" si="17"/>
        <v>0</v>
      </c>
      <c r="S42" s="183">
        <f t="shared" ca="1" si="17"/>
        <v>0</v>
      </c>
      <c r="T42" s="183">
        <f t="shared" ca="1" si="17"/>
        <v>0</v>
      </c>
      <c r="U42" s="183">
        <f t="shared" ca="1" si="17"/>
        <v>0</v>
      </c>
      <c r="V42" s="183">
        <f t="shared" ca="1" si="17"/>
        <v>0</v>
      </c>
      <c r="W42" s="183">
        <f t="shared" ca="1" si="17"/>
        <v>0</v>
      </c>
      <c r="X42" s="183">
        <f t="shared" ca="1" si="17"/>
        <v>0</v>
      </c>
      <c r="Y42" s="183">
        <f t="shared" ca="1" si="17"/>
        <v>53935.199999999997</v>
      </c>
      <c r="Z42" s="183">
        <f t="shared" ca="1" si="17"/>
        <v>0</v>
      </c>
      <c r="AA42" s="183">
        <f t="shared" ca="1" si="17"/>
        <v>0</v>
      </c>
      <c r="AB42" s="183">
        <f t="shared" ca="1" si="17"/>
        <v>0</v>
      </c>
      <c r="AC42" s="183">
        <f t="shared" ca="1" si="17"/>
        <v>0</v>
      </c>
      <c r="AD42" s="183">
        <f t="shared" ca="1" si="17"/>
        <v>3677.4</v>
      </c>
      <c r="AE42" s="183">
        <f t="shared" ca="1" si="17"/>
        <v>0</v>
      </c>
      <c r="AF42" s="183">
        <f t="shared" ca="1" si="17"/>
        <v>0</v>
      </c>
      <c r="AG42" s="183">
        <f t="shared" ca="1" si="17"/>
        <v>0</v>
      </c>
      <c r="AH42" s="183">
        <f t="shared" ca="1" si="17"/>
        <v>0</v>
      </c>
      <c r="AI42" s="183">
        <f t="shared" ca="1" si="17"/>
        <v>0</v>
      </c>
      <c r="AJ42" s="183">
        <f t="shared" ca="1" si="17"/>
        <v>0</v>
      </c>
      <c r="AK42" s="183">
        <f t="shared" ca="1" si="17"/>
        <v>0</v>
      </c>
      <c r="AL42" s="183">
        <f t="shared" ca="1" si="17"/>
        <v>0</v>
      </c>
      <c r="AM42" s="183">
        <f t="shared" ca="1" si="17"/>
        <v>0</v>
      </c>
      <c r="AN42" s="183">
        <f t="shared" ca="1" si="17"/>
        <v>0</v>
      </c>
    </row>
    <row r="43" spans="1:40" x14ac:dyDescent="0.3">
      <c r="A43" s="60" t="s">
        <v>1475</v>
      </c>
      <c r="B43" s="60"/>
      <c r="C43" s="60"/>
      <c r="D43" s="189"/>
      <c r="E43" s="189"/>
      <c r="F43" s="189"/>
      <c r="G43" s="189"/>
      <c r="H43" s="189"/>
      <c r="I43" s="189"/>
      <c r="J43" s="189"/>
      <c r="K43" s="189"/>
      <c r="L43" s="189"/>
      <c r="M43" s="189"/>
      <c r="N43" s="189"/>
      <c r="O43" s="189"/>
      <c r="P43" s="189"/>
      <c r="Q43" s="189"/>
      <c r="R43" s="189"/>
      <c r="S43" s="189"/>
      <c r="T43" s="189"/>
      <c r="U43" s="189"/>
      <c r="V43" s="189"/>
      <c r="W43" s="189"/>
      <c r="X43" s="189"/>
      <c r="Y43" s="189"/>
      <c r="Z43" s="189"/>
      <c r="AA43" s="189"/>
      <c r="AB43" s="189"/>
      <c r="AC43" s="189"/>
      <c r="AD43" s="189"/>
      <c r="AE43" s="189"/>
      <c r="AF43" s="189"/>
      <c r="AG43" s="189"/>
      <c r="AH43" s="189"/>
      <c r="AI43" s="189"/>
      <c r="AJ43" s="189"/>
      <c r="AK43" s="189"/>
      <c r="AL43" s="189"/>
      <c r="AM43" s="189"/>
      <c r="AN43" s="189"/>
    </row>
    <row r="44" spans="1:40" x14ac:dyDescent="0.3">
      <c r="A44" t="s">
        <v>1476</v>
      </c>
      <c r="B44" t="s">
        <v>1477</v>
      </c>
      <c r="D44" s="192">
        <f>SUM(E44:AN44)</f>
        <v>0</v>
      </c>
      <c r="E44" s="183">
        <v>0</v>
      </c>
      <c r="F44" s="183">
        <v>0</v>
      </c>
      <c r="G44" s="183">
        <v>0</v>
      </c>
      <c r="H44" s="183">
        <v>0</v>
      </c>
      <c r="I44" s="183">
        <v>0</v>
      </c>
      <c r="J44" s="183">
        <v>0</v>
      </c>
      <c r="K44" s="183">
        <v>0</v>
      </c>
      <c r="L44" s="183">
        <v>0</v>
      </c>
      <c r="M44" s="183">
        <v>0</v>
      </c>
      <c r="N44" s="183">
        <v>0</v>
      </c>
      <c r="O44" s="183">
        <v>0</v>
      </c>
      <c r="P44" s="183">
        <v>0</v>
      </c>
      <c r="Q44" s="183"/>
      <c r="R44" s="183">
        <v>0</v>
      </c>
      <c r="S44" s="183">
        <v>0</v>
      </c>
      <c r="T44" s="183">
        <v>0</v>
      </c>
      <c r="U44" s="183">
        <v>0</v>
      </c>
      <c r="V44" s="183">
        <v>0</v>
      </c>
      <c r="W44" s="183">
        <v>0</v>
      </c>
      <c r="X44" s="183">
        <v>0</v>
      </c>
      <c r="Y44" s="183">
        <v>0</v>
      </c>
      <c r="Z44" s="183">
        <v>0</v>
      </c>
      <c r="AA44" s="183">
        <v>0</v>
      </c>
      <c r="AB44" s="183">
        <v>0</v>
      </c>
      <c r="AC44" s="183">
        <v>0</v>
      </c>
      <c r="AD44" s="183">
        <v>0</v>
      </c>
      <c r="AE44" s="183">
        <v>0</v>
      </c>
      <c r="AF44" s="183">
        <v>0</v>
      </c>
      <c r="AG44" s="183">
        <v>0</v>
      </c>
      <c r="AH44" s="183">
        <v>0</v>
      </c>
      <c r="AI44" s="183">
        <v>0</v>
      </c>
      <c r="AJ44" s="183">
        <v>0</v>
      </c>
      <c r="AK44" s="183">
        <v>0</v>
      </c>
      <c r="AL44" s="183">
        <v>0</v>
      </c>
      <c r="AM44" s="183">
        <v>0</v>
      </c>
      <c r="AN44" s="183">
        <v>0</v>
      </c>
    </row>
    <row r="45" spans="1:40" x14ac:dyDescent="0.3">
      <c r="A45" s="60" t="s">
        <v>1478</v>
      </c>
      <c r="B45" s="64"/>
      <c r="C45" s="64"/>
      <c r="D45" s="196"/>
      <c r="E45" s="196"/>
      <c r="F45" s="196"/>
      <c r="G45" s="196"/>
      <c r="H45" s="196"/>
      <c r="I45" s="196"/>
      <c r="J45" s="196"/>
      <c r="K45" s="196"/>
      <c r="L45" s="196"/>
      <c r="M45" s="196"/>
      <c r="N45" s="196"/>
      <c r="O45" s="196"/>
      <c r="P45" s="196"/>
      <c r="Q45" s="196"/>
      <c r="R45" s="196"/>
      <c r="S45" s="196"/>
      <c r="T45" s="196"/>
      <c r="U45" s="196"/>
      <c r="V45" s="196"/>
      <c r="W45" s="196"/>
      <c r="X45" s="196"/>
      <c r="Y45" s="196"/>
      <c r="Z45" s="196"/>
      <c r="AA45" s="196"/>
      <c r="AB45" s="196"/>
      <c r="AC45" s="196"/>
      <c r="AD45" s="196"/>
      <c r="AE45" s="196"/>
      <c r="AF45" s="196"/>
      <c r="AG45" s="196"/>
      <c r="AH45" s="196"/>
      <c r="AI45" s="196"/>
      <c r="AJ45" s="196"/>
      <c r="AK45" s="196"/>
      <c r="AL45" s="196"/>
      <c r="AM45" s="196"/>
      <c r="AN45" s="196"/>
    </row>
    <row r="46" spans="1:40" x14ac:dyDescent="0.3">
      <c r="D46" s="192">
        <f>SUM(E46:AN46)</f>
        <v>0</v>
      </c>
      <c r="E46" s="183">
        <v>0</v>
      </c>
      <c r="F46" s="183">
        <v>0</v>
      </c>
      <c r="G46" s="183">
        <v>0</v>
      </c>
      <c r="H46" s="183">
        <v>0</v>
      </c>
      <c r="I46" s="183">
        <v>0</v>
      </c>
      <c r="J46" s="183">
        <v>0</v>
      </c>
      <c r="K46" s="183">
        <v>0</v>
      </c>
      <c r="L46" s="183">
        <v>0</v>
      </c>
      <c r="M46" s="183">
        <v>0</v>
      </c>
      <c r="N46" s="183">
        <v>0</v>
      </c>
      <c r="O46" s="183">
        <v>0</v>
      </c>
      <c r="P46" s="183">
        <v>0</v>
      </c>
      <c r="Q46" s="183"/>
      <c r="R46" s="183">
        <v>0</v>
      </c>
      <c r="S46" s="183">
        <v>0</v>
      </c>
      <c r="T46" s="183">
        <f t="shared" ref="T46:AN46" si="18">T44</f>
        <v>0</v>
      </c>
      <c r="U46" s="183">
        <f t="shared" si="18"/>
        <v>0</v>
      </c>
      <c r="V46" s="183">
        <f t="shared" si="18"/>
        <v>0</v>
      </c>
      <c r="W46" s="183">
        <f t="shared" si="18"/>
        <v>0</v>
      </c>
      <c r="X46" s="183">
        <f t="shared" si="18"/>
        <v>0</v>
      </c>
      <c r="Y46" s="183">
        <f t="shared" si="18"/>
        <v>0</v>
      </c>
      <c r="Z46" s="183">
        <f t="shared" si="18"/>
        <v>0</v>
      </c>
      <c r="AA46" s="183">
        <f t="shared" si="18"/>
        <v>0</v>
      </c>
      <c r="AB46" s="183">
        <f t="shared" si="18"/>
        <v>0</v>
      </c>
      <c r="AC46" s="183">
        <f t="shared" si="18"/>
        <v>0</v>
      </c>
      <c r="AD46" s="183">
        <f t="shared" si="18"/>
        <v>0</v>
      </c>
      <c r="AE46" s="183">
        <f t="shared" si="18"/>
        <v>0</v>
      </c>
      <c r="AF46" s="183">
        <f t="shared" si="18"/>
        <v>0</v>
      </c>
      <c r="AG46" s="183">
        <f t="shared" si="18"/>
        <v>0</v>
      </c>
      <c r="AH46" s="183">
        <f t="shared" si="18"/>
        <v>0</v>
      </c>
      <c r="AI46" s="183">
        <f t="shared" si="18"/>
        <v>0</v>
      </c>
      <c r="AJ46" s="183">
        <f t="shared" si="18"/>
        <v>0</v>
      </c>
      <c r="AK46" s="183">
        <f t="shared" si="18"/>
        <v>0</v>
      </c>
      <c r="AL46" s="183">
        <f t="shared" si="18"/>
        <v>0</v>
      </c>
      <c r="AM46" s="183">
        <f t="shared" si="18"/>
        <v>0</v>
      </c>
      <c r="AN46" s="183">
        <f t="shared" si="18"/>
        <v>0</v>
      </c>
    </row>
    <row r="47" spans="1:40" x14ac:dyDescent="0.3">
      <c r="A47" s="60" t="s">
        <v>1479</v>
      </c>
      <c r="B47" s="60"/>
      <c r="C47" s="60"/>
      <c r="D47" s="189"/>
      <c r="E47" s="189"/>
      <c r="F47" s="189"/>
      <c r="G47" s="189"/>
      <c r="H47" s="189"/>
      <c r="I47" s="189"/>
      <c r="J47" s="189"/>
      <c r="K47" s="189"/>
      <c r="L47" s="189"/>
      <c r="M47" s="189"/>
      <c r="N47" s="189"/>
      <c r="O47" s="189"/>
      <c r="P47" s="189"/>
      <c r="Q47" s="189"/>
      <c r="R47" s="189"/>
      <c r="S47" s="189"/>
      <c r="T47" s="189"/>
      <c r="U47" s="189"/>
      <c r="V47" s="189"/>
      <c r="W47" s="189"/>
      <c r="X47" s="189"/>
      <c r="Y47" s="189"/>
      <c r="Z47" s="189"/>
      <c r="AA47" s="189"/>
      <c r="AB47" s="189"/>
      <c r="AC47" s="189"/>
      <c r="AD47" s="189"/>
      <c r="AE47" s="189"/>
      <c r="AF47" s="189"/>
      <c r="AG47" s="189"/>
      <c r="AH47" s="189"/>
      <c r="AI47" s="189"/>
      <c r="AJ47" s="189"/>
      <c r="AK47" s="189"/>
      <c r="AL47" s="189"/>
      <c r="AM47" s="189"/>
      <c r="AN47" s="189"/>
    </row>
    <row r="48" spans="1:40" x14ac:dyDescent="0.3">
      <c r="A48" s="54" t="s">
        <v>1480</v>
      </c>
      <c r="B48" s="54"/>
      <c r="C48" s="54"/>
      <c r="D48" s="195">
        <f ca="1">SUM(E48:AN48)</f>
        <v>12217.140000000001</v>
      </c>
      <c r="E48" s="194">
        <f t="shared" ref="E48:AN48" ca="1" si="19">SUMIFS(INDIRECT($B$1 &amp; "_Direct"), Type, "M &amp; S", WBSL3, E$1, Inst, $B$2)</f>
        <v>0</v>
      </c>
      <c r="F48" s="194">
        <f t="shared" ca="1" si="19"/>
        <v>0</v>
      </c>
      <c r="G48" s="194">
        <f t="shared" ca="1" si="19"/>
        <v>0</v>
      </c>
      <c r="H48" s="194">
        <f t="shared" ca="1" si="19"/>
        <v>0</v>
      </c>
      <c r="I48" s="194">
        <f t="shared" ca="1" si="19"/>
        <v>0</v>
      </c>
      <c r="J48" s="194">
        <f t="shared" ca="1" si="19"/>
        <v>0</v>
      </c>
      <c r="K48" s="194">
        <f t="shared" ca="1" si="19"/>
        <v>0</v>
      </c>
      <c r="L48" s="194">
        <f t="shared" ca="1" si="19"/>
        <v>0</v>
      </c>
      <c r="M48" s="194">
        <f t="shared" ca="1" si="19"/>
        <v>0</v>
      </c>
      <c r="N48" s="194">
        <f t="shared" ca="1" si="19"/>
        <v>0</v>
      </c>
      <c r="O48" s="194">
        <f t="shared" ca="1" si="19"/>
        <v>0</v>
      </c>
      <c r="P48" s="194">
        <f t="shared" ca="1" si="19"/>
        <v>0</v>
      </c>
      <c r="Q48" s="194">
        <f t="shared" ca="1" si="19"/>
        <v>0</v>
      </c>
      <c r="R48" s="194">
        <f t="shared" ca="1" si="19"/>
        <v>0</v>
      </c>
      <c r="S48" s="194">
        <f t="shared" ca="1" si="19"/>
        <v>0</v>
      </c>
      <c r="T48" s="194">
        <f t="shared" ca="1" si="19"/>
        <v>0</v>
      </c>
      <c r="U48" s="194">
        <f t="shared" ca="1" si="19"/>
        <v>0</v>
      </c>
      <c r="V48" s="194">
        <f t="shared" ca="1" si="19"/>
        <v>0</v>
      </c>
      <c r="W48" s="194">
        <f t="shared" ca="1" si="19"/>
        <v>0</v>
      </c>
      <c r="X48" s="194">
        <f t="shared" ca="1" si="19"/>
        <v>0</v>
      </c>
      <c r="Y48" s="194">
        <f t="shared" ca="1" si="19"/>
        <v>10046.452500000001</v>
      </c>
      <c r="Z48" s="194">
        <f t="shared" ca="1" si="19"/>
        <v>1659.9375</v>
      </c>
      <c r="AA48" s="194">
        <f t="shared" ca="1" si="19"/>
        <v>0</v>
      </c>
      <c r="AB48" s="194">
        <f t="shared" ca="1" si="19"/>
        <v>0</v>
      </c>
      <c r="AC48" s="194">
        <f t="shared" ca="1" si="19"/>
        <v>0</v>
      </c>
      <c r="AD48" s="194">
        <f t="shared" ca="1" si="19"/>
        <v>510.75000000000006</v>
      </c>
      <c r="AE48" s="194">
        <f t="shared" ca="1" si="19"/>
        <v>0</v>
      </c>
      <c r="AF48" s="194">
        <f t="shared" ca="1" si="19"/>
        <v>0</v>
      </c>
      <c r="AG48" s="194">
        <f t="shared" ca="1" si="19"/>
        <v>0</v>
      </c>
      <c r="AH48" s="194">
        <f t="shared" ca="1" si="19"/>
        <v>0</v>
      </c>
      <c r="AI48" s="194">
        <f t="shared" ca="1" si="19"/>
        <v>0</v>
      </c>
      <c r="AJ48" s="194">
        <f t="shared" ca="1" si="19"/>
        <v>0</v>
      </c>
      <c r="AK48" s="194">
        <f t="shared" ca="1" si="19"/>
        <v>0</v>
      </c>
      <c r="AL48" s="194">
        <f t="shared" ca="1" si="19"/>
        <v>0</v>
      </c>
      <c r="AM48" s="194">
        <f t="shared" ca="1" si="19"/>
        <v>0</v>
      </c>
      <c r="AN48" s="194">
        <f t="shared" ca="1" si="19"/>
        <v>0</v>
      </c>
    </row>
    <row r="49" spans="1:40" x14ac:dyDescent="0.3">
      <c r="A49" t="s">
        <v>1481</v>
      </c>
      <c r="D49" s="192">
        <f>SUM(E49:AN49)</f>
        <v>0</v>
      </c>
      <c r="E49" s="181">
        <v>0</v>
      </c>
      <c r="F49" s="183">
        <v>0</v>
      </c>
      <c r="G49" s="183">
        <v>0</v>
      </c>
      <c r="H49" s="183">
        <v>0</v>
      </c>
      <c r="I49" s="183">
        <v>0</v>
      </c>
      <c r="J49" s="183">
        <v>0</v>
      </c>
      <c r="K49" s="183">
        <v>0</v>
      </c>
      <c r="L49" s="183">
        <v>0</v>
      </c>
      <c r="M49" s="183">
        <v>0</v>
      </c>
      <c r="N49" s="183">
        <v>0</v>
      </c>
      <c r="O49" s="183">
        <v>0</v>
      </c>
      <c r="P49" s="183">
        <v>0</v>
      </c>
      <c r="Q49" s="183"/>
      <c r="R49" s="183">
        <v>0</v>
      </c>
      <c r="S49" s="183">
        <v>0</v>
      </c>
      <c r="T49" s="183">
        <v>0</v>
      </c>
      <c r="U49" s="183">
        <v>0</v>
      </c>
      <c r="V49" s="183">
        <v>0</v>
      </c>
      <c r="W49" s="183">
        <v>0</v>
      </c>
      <c r="X49" s="183">
        <v>0</v>
      </c>
      <c r="Y49" s="183">
        <v>0</v>
      </c>
      <c r="Z49" s="183">
        <v>0</v>
      </c>
      <c r="AA49" s="183">
        <v>0</v>
      </c>
      <c r="AB49" s="183">
        <v>0</v>
      </c>
      <c r="AC49" s="183">
        <v>0</v>
      </c>
      <c r="AD49" s="183">
        <v>0</v>
      </c>
      <c r="AE49" s="183">
        <v>0</v>
      </c>
      <c r="AF49" s="183">
        <v>0</v>
      </c>
      <c r="AG49" s="183">
        <v>0</v>
      </c>
      <c r="AH49" s="183">
        <v>0</v>
      </c>
      <c r="AI49" s="183">
        <v>0</v>
      </c>
      <c r="AJ49" s="183">
        <v>0</v>
      </c>
      <c r="AK49" s="183">
        <v>0</v>
      </c>
      <c r="AL49" s="183">
        <v>0</v>
      </c>
      <c r="AM49" s="183">
        <v>0</v>
      </c>
      <c r="AN49" s="183">
        <v>0</v>
      </c>
    </row>
    <row r="50" spans="1:40" x14ac:dyDescent="0.3">
      <c r="A50" t="s">
        <v>1482</v>
      </c>
      <c r="D50" s="192">
        <f>SUM(E50:AN50)</f>
        <v>0</v>
      </c>
      <c r="E50" s="181">
        <v>0</v>
      </c>
      <c r="F50" s="183">
        <v>0</v>
      </c>
      <c r="G50" s="183">
        <v>0</v>
      </c>
      <c r="H50" s="183">
        <v>0</v>
      </c>
      <c r="I50" s="183">
        <v>0</v>
      </c>
      <c r="J50" s="183">
        <v>0</v>
      </c>
      <c r="K50" s="183">
        <v>0</v>
      </c>
      <c r="L50" s="183">
        <v>0</v>
      </c>
      <c r="M50" s="183">
        <v>0</v>
      </c>
      <c r="N50" s="183">
        <v>0</v>
      </c>
      <c r="O50" s="183">
        <v>0</v>
      </c>
      <c r="P50" s="183">
        <v>0</v>
      </c>
      <c r="Q50" s="183"/>
      <c r="R50" s="183">
        <v>0</v>
      </c>
      <c r="S50" s="183">
        <v>0</v>
      </c>
      <c r="T50" s="183">
        <v>0</v>
      </c>
      <c r="U50" s="183">
        <v>0</v>
      </c>
      <c r="V50" s="183">
        <v>0</v>
      </c>
      <c r="W50" s="183">
        <v>0</v>
      </c>
      <c r="X50" s="183">
        <v>0</v>
      </c>
      <c r="Y50" s="183">
        <v>0</v>
      </c>
      <c r="Z50" s="183">
        <v>0</v>
      </c>
      <c r="AA50" s="183">
        <v>0</v>
      </c>
      <c r="AB50" s="183">
        <v>0</v>
      </c>
      <c r="AC50" s="183">
        <v>0</v>
      </c>
      <c r="AD50" s="183">
        <v>0</v>
      </c>
      <c r="AE50" s="183">
        <v>0</v>
      </c>
      <c r="AF50" s="183">
        <v>0</v>
      </c>
      <c r="AG50" s="183">
        <v>0</v>
      </c>
      <c r="AH50" s="183">
        <v>0</v>
      </c>
      <c r="AI50" s="183">
        <v>0</v>
      </c>
      <c r="AJ50" s="183">
        <v>0</v>
      </c>
      <c r="AK50" s="183">
        <v>0</v>
      </c>
      <c r="AL50" s="183">
        <v>0</v>
      </c>
      <c r="AM50" s="183">
        <v>0</v>
      </c>
      <c r="AN50" s="183">
        <v>0</v>
      </c>
    </row>
    <row r="51" spans="1:40" x14ac:dyDescent="0.3">
      <c r="A51" t="s">
        <v>1483</v>
      </c>
      <c r="D51" s="192">
        <f>SUM(E51:AN51)</f>
        <v>0</v>
      </c>
      <c r="E51" s="181">
        <v>0</v>
      </c>
      <c r="F51" s="183">
        <v>0</v>
      </c>
      <c r="G51" s="183">
        <v>0</v>
      </c>
      <c r="H51" s="183">
        <v>0</v>
      </c>
      <c r="I51" s="183">
        <v>0</v>
      </c>
      <c r="J51" s="183">
        <v>0</v>
      </c>
      <c r="K51" s="183">
        <v>0</v>
      </c>
      <c r="L51" s="183">
        <v>0</v>
      </c>
      <c r="M51" s="183">
        <v>0</v>
      </c>
      <c r="N51" s="183">
        <v>0</v>
      </c>
      <c r="O51" s="183">
        <v>0</v>
      </c>
      <c r="P51" s="183">
        <v>0</v>
      </c>
      <c r="Q51" s="183"/>
      <c r="R51" s="183">
        <v>0</v>
      </c>
      <c r="S51" s="183">
        <v>0</v>
      </c>
      <c r="T51" s="183">
        <v>0</v>
      </c>
      <c r="U51" s="183">
        <v>0</v>
      </c>
      <c r="V51" s="183">
        <v>0</v>
      </c>
      <c r="W51" s="183">
        <v>0</v>
      </c>
      <c r="X51" s="183">
        <v>0</v>
      </c>
      <c r="Y51" s="183">
        <v>0</v>
      </c>
      <c r="Z51" s="183">
        <v>0</v>
      </c>
      <c r="AA51" s="183">
        <v>0</v>
      </c>
      <c r="AB51" s="183">
        <v>0</v>
      </c>
      <c r="AC51" s="183">
        <v>0</v>
      </c>
      <c r="AD51" s="183">
        <v>0</v>
      </c>
      <c r="AE51" s="183">
        <v>0</v>
      </c>
      <c r="AF51" s="183">
        <v>0</v>
      </c>
      <c r="AG51" s="183">
        <v>0</v>
      </c>
      <c r="AH51" s="183">
        <v>0</v>
      </c>
      <c r="AI51" s="183">
        <v>0</v>
      </c>
      <c r="AJ51" s="183">
        <v>0</v>
      </c>
      <c r="AK51" s="183">
        <v>0</v>
      </c>
      <c r="AL51" s="183">
        <v>0</v>
      </c>
      <c r="AM51" s="183">
        <v>0</v>
      </c>
      <c r="AN51" s="183">
        <v>0</v>
      </c>
    </row>
    <row r="52" spans="1:40" x14ac:dyDescent="0.3">
      <c r="A52" t="s">
        <v>1484</v>
      </c>
      <c r="D52" s="192">
        <f>SUM(E52:AN52)</f>
        <v>0</v>
      </c>
      <c r="E52" s="181">
        <v>0</v>
      </c>
      <c r="F52" s="183">
        <v>0</v>
      </c>
      <c r="G52" s="183">
        <v>0</v>
      </c>
      <c r="H52" s="183">
        <v>0</v>
      </c>
      <c r="I52" s="183">
        <v>0</v>
      </c>
      <c r="J52" s="183">
        <v>0</v>
      </c>
      <c r="K52" s="183">
        <v>0</v>
      </c>
      <c r="L52" s="183">
        <v>0</v>
      </c>
      <c r="M52" s="183">
        <v>0</v>
      </c>
      <c r="N52" s="183">
        <v>0</v>
      </c>
      <c r="O52" s="183">
        <v>0</v>
      </c>
      <c r="P52" s="183">
        <v>0</v>
      </c>
      <c r="Q52" s="183"/>
      <c r="R52" s="183">
        <v>0</v>
      </c>
      <c r="S52" s="183">
        <v>0</v>
      </c>
      <c r="T52" s="183">
        <v>0</v>
      </c>
      <c r="U52" s="183">
        <v>0</v>
      </c>
      <c r="V52" s="183">
        <v>0</v>
      </c>
      <c r="W52" s="183">
        <v>0</v>
      </c>
      <c r="X52" s="183">
        <v>0</v>
      </c>
      <c r="Y52" s="183">
        <v>0</v>
      </c>
      <c r="Z52" s="183">
        <v>0</v>
      </c>
      <c r="AA52" s="183">
        <v>0</v>
      </c>
      <c r="AB52" s="183">
        <v>0</v>
      </c>
      <c r="AC52" s="183">
        <v>0</v>
      </c>
      <c r="AD52" s="183">
        <v>0</v>
      </c>
      <c r="AE52" s="183">
        <v>0</v>
      </c>
      <c r="AF52" s="183">
        <v>0</v>
      </c>
      <c r="AG52" s="183">
        <v>0</v>
      </c>
      <c r="AH52" s="183">
        <v>0</v>
      </c>
      <c r="AI52" s="183">
        <v>0</v>
      </c>
      <c r="AJ52" s="183">
        <v>0</v>
      </c>
      <c r="AK52" s="183">
        <v>0</v>
      </c>
      <c r="AL52" s="183">
        <v>0</v>
      </c>
      <c r="AM52" s="183">
        <v>0</v>
      </c>
      <c r="AN52" s="183">
        <v>0</v>
      </c>
    </row>
    <row r="53" spans="1:40" x14ac:dyDescent="0.3">
      <c r="A53" s="60" t="s">
        <v>1485</v>
      </c>
      <c r="B53" s="64"/>
      <c r="C53" s="64"/>
      <c r="D53" s="196"/>
      <c r="E53" s="196"/>
      <c r="F53" s="196"/>
      <c r="G53" s="196"/>
      <c r="H53" s="196"/>
      <c r="I53" s="196"/>
      <c r="J53" s="196"/>
      <c r="K53" s="196"/>
      <c r="L53" s="196"/>
      <c r="M53" s="196"/>
      <c r="N53" s="196"/>
      <c r="O53" s="196"/>
      <c r="P53" s="196"/>
      <c r="Q53" s="196"/>
      <c r="R53" s="196"/>
      <c r="S53" s="196"/>
      <c r="T53" s="196"/>
      <c r="U53" s="196"/>
      <c r="V53" s="196"/>
      <c r="W53" s="196"/>
      <c r="X53" s="196"/>
      <c r="Y53" s="196"/>
      <c r="Z53" s="196"/>
      <c r="AA53" s="196"/>
      <c r="AB53" s="196"/>
      <c r="AC53" s="196"/>
      <c r="AD53" s="196"/>
      <c r="AE53" s="196"/>
      <c r="AF53" s="196"/>
      <c r="AG53" s="196"/>
      <c r="AH53" s="196"/>
      <c r="AI53" s="196"/>
      <c r="AJ53" s="196"/>
      <c r="AK53" s="196"/>
      <c r="AL53" s="196"/>
      <c r="AM53" s="196"/>
      <c r="AN53" s="196"/>
    </row>
    <row r="54" spans="1:40" x14ac:dyDescent="0.3">
      <c r="D54" s="195">
        <f ca="1">SUM(E54:AN54)</f>
        <v>12217.140000000001</v>
      </c>
      <c r="E54" s="163">
        <f t="shared" ref="E54:AN54" ca="1" si="20">SUM(E48:E52)</f>
        <v>0</v>
      </c>
      <c r="F54" s="163">
        <f t="shared" ca="1" si="20"/>
        <v>0</v>
      </c>
      <c r="G54" s="163">
        <f t="shared" ca="1" si="20"/>
        <v>0</v>
      </c>
      <c r="H54" s="163">
        <f t="shared" ca="1" si="20"/>
        <v>0</v>
      </c>
      <c r="I54" s="163">
        <f t="shared" ca="1" si="20"/>
        <v>0</v>
      </c>
      <c r="J54" s="163">
        <f t="shared" ca="1" si="20"/>
        <v>0</v>
      </c>
      <c r="K54" s="163">
        <f t="shared" ca="1" si="20"/>
        <v>0</v>
      </c>
      <c r="L54" s="163">
        <f t="shared" ca="1" si="20"/>
        <v>0</v>
      </c>
      <c r="M54" s="163">
        <f t="shared" ca="1" si="20"/>
        <v>0</v>
      </c>
      <c r="N54" s="163">
        <f t="shared" ca="1" si="20"/>
        <v>0</v>
      </c>
      <c r="O54" s="163">
        <f t="shared" ca="1" si="20"/>
        <v>0</v>
      </c>
      <c r="P54" s="163">
        <f t="shared" ca="1" si="20"/>
        <v>0</v>
      </c>
      <c r="Q54" s="163">
        <f t="shared" ca="1" si="20"/>
        <v>0</v>
      </c>
      <c r="R54" s="163">
        <f t="shared" ca="1" si="20"/>
        <v>0</v>
      </c>
      <c r="S54" s="163">
        <f t="shared" ca="1" si="20"/>
        <v>0</v>
      </c>
      <c r="T54" s="163">
        <f t="shared" ca="1" si="20"/>
        <v>0</v>
      </c>
      <c r="U54" s="163">
        <f t="shared" ca="1" si="20"/>
        <v>0</v>
      </c>
      <c r="V54" s="163">
        <f t="shared" ca="1" si="20"/>
        <v>0</v>
      </c>
      <c r="W54" s="163">
        <f t="shared" ca="1" si="20"/>
        <v>0</v>
      </c>
      <c r="X54" s="163">
        <f t="shared" ca="1" si="20"/>
        <v>0</v>
      </c>
      <c r="Y54" s="163">
        <f t="shared" ca="1" si="20"/>
        <v>10046.452500000001</v>
      </c>
      <c r="Z54" s="163">
        <f t="shared" ca="1" si="20"/>
        <v>1659.9375</v>
      </c>
      <c r="AA54" s="163">
        <f t="shared" ca="1" si="20"/>
        <v>0</v>
      </c>
      <c r="AB54" s="163">
        <f t="shared" ca="1" si="20"/>
        <v>0</v>
      </c>
      <c r="AC54" s="163">
        <f t="shared" ca="1" si="20"/>
        <v>0</v>
      </c>
      <c r="AD54" s="163">
        <f t="shared" ca="1" si="20"/>
        <v>510.75000000000006</v>
      </c>
      <c r="AE54" s="163">
        <f t="shared" ca="1" si="20"/>
        <v>0</v>
      </c>
      <c r="AF54" s="163">
        <f t="shared" ca="1" si="20"/>
        <v>0</v>
      </c>
      <c r="AG54" s="163">
        <f t="shared" ca="1" si="20"/>
        <v>0</v>
      </c>
      <c r="AH54" s="163">
        <f t="shared" ca="1" si="20"/>
        <v>0</v>
      </c>
      <c r="AI54" s="163">
        <f t="shared" ca="1" si="20"/>
        <v>0</v>
      </c>
      <c r="AJ54" s="163">
        <f t="shared" ca="1" si="20"/>
        <v>0</v>
      </c>
      <c r="AK54" s="163">
        <f t="shared" ca="1" si="20"/>
        <v>0</v>
      </c>
      <c r="AL54" s="163">
        <f t="shared" ca="1" si="20"/>
        <v>0</v>
      </c>
      <c r="AM54" s="163">
        <f t="shared" ca="1" si="20"/>
        <v>0</v>
      </c>
      <c r="AN54" s="163">
        <f t="shared" ca="1" si="20"/>
        <v>0</v>
      </c>
    </row>
    <row r="55" spans="1:40" x14ac:dyDescent="0.3">
      <c r="A55" s="60" t="s">
        <v>1486</v>
      </c>
      <c r="B55" s="64"/>
      <c r="C55" s="64"/>
      <c r="D55" s="196"/>
      <c r="E55" s="196"/>
      <c r="F55" s="196"/>
      <c r="G55" s="196"/>
      <c r="H55" s="196"/>
      <c r="I55" s="196"/>
      <c r="J55" s="196"/>
      <c r="K55" s="196"/>
      <c r="L55" s="196"/>
      <c r="M55" s="196"/>
      <c r="N55" s="196"/>
      <c r="O55" s="196"/>
      <c r="P55" s="196"/>
      <c r="Q55" s="196"/>
      <c r="R55" s="196"/>
      <c r="S55" s="196"/>
      <c r="T55" s="196"/>
      <c r="U55" s="196"/>
      <c r="V55" s="196"/>
      <c r="W55" s="196"/>
      <c r="X55" s="196"/>
      <c r="Y55" s="196"/>
      <c r="Z55" s="196"/>
      <c r="AA55" s="196"/>
      <c r="AB55" s="196"/>
      <c r="AC55" s="196"/>
      <c r="AD55" s="196"/>
      <c r="AE55" s="196"/>
      <c r="AF55" s="196"/>
      <c r="AG55" s="196"/>
      <c r="AH55" s="196"/>
      <c r="AI55" s="196"/>
      <c r="AJ55" s="196"/>
      <c r="AK55" s="196"/>
      <c r="AL55" s="196"/>
      <c r="AM55" s="196"/>
      <c r="AN55" s="196"/>
    </row>
    <row r="56" spans="1:40" x14ac:dyDescent="0.3">
      <c r="A56" s="66"/>
      <c r="B56" s="66"/>
      <c r="C56" s="66"/>
      <c r="D56" s="197"/>
      <c r="E56" s="197"/>
      <c r="F56" s="197"/>
      <c r="G56" s="197"/>
      <c r="H56" s="197"/>
      <c r="I56" s="197"/>
      <c r="J56" s="197"/>
      <c r="K56" s="197"/>
      <c r="L56" s="197"/>
      <c r="M56" s="197"/>
      <c r="N56" s="197"/>
      <c r="O56" s="197"/>
      <c r="P56" s="197"/>
      <c r="Q56" s="197"/>
      <c r="R56" s="197"/>
      <c r="S56" s="197"/>
      <c r="T56" s="197"/>
      <c r="U56" s="197"/>
      <c r="V56" s="197"/>
      <c r="W56" s="197"/>
      <c r="X56" s="197"/>
      <c r="Y56" s="197"/>
      <c r="Z56" s="197"/>
      <c r="AA56" s="197"/>
      <c r="AB56" s="197"/>
      <c r="AC56" s="197"/>
      <c r="AD56" s="197"/>
      <c r="AE56" s="197"/>
      <c r="AF56" s="197"/>
      <c r="AG56" s="197"/>
      <c r="AH56" s="197"/>
      <c r="AI56" s="197"/>
      <c r="AJ56" s="197"/>
      <c r="AK56" s="197"/>
      <c r="AL56" s="197"/>
      <c r="AM56" s="197"/>
      <c r="AN56" s="197"/>
    </row>
    <row r="57" spans="1:40" x14ac:dyDescent="0.3">
      <c r="A57" t="s">
        <v>1487</v>
      </c>
      <c r="D57" s="192">
        <f>SUM(E57:AN57)</f>
        <v>0</v>
      </c>
      <c r="E57" s="183">
        <v>0</v>
      </c>
      <c r="F57" s="183">
        <v>0</v>
      </c>
      <c r="G57" s="183">
        <v>0</v>
      </c>
      <c r="H57" s="183">
        <v>0</v>
      </c>
      <c r="I57" s="183">
        <v>0</v>
      </c>
      <c r="J57" s="183">
        <v>0</v>
      </c>
      <c r="K57" s="183">
        <v>0</v>
      </c>
      <c r="L57" s="183">
        <v>0</v>
      </c>
      <c r="M57" s="183">
        <v>0</v>
      </c>
      <c r="N57" s="183">
        <v>0</v>
      </c>
      <c r="O57" s="183">
        <v>0</v>
      </c>
      <c r="P57" s="183">
        <v>0</v>
      </c>
      <c r="Q57" s="183"/>
      <c r="R57" s="183">
        <v>0</v>
      </c>
      <c r="S57" s="183">
        <v>0</v>
      </c>
      <c r="T57" s="183">
        <v>0</v>
      </c>
      <c r="U57" s="183">
        <v>0</v>
      </c>
      <c r="V57" s="183">
        <v>0</v>
      </c>
      <c r="W57" s="183">
        <v>0</v>
      </c>
      <c r="X57" s="183">
        <v>0</v>
      </c>
      <c r="Y57" s="183">
        <v>0</v>
      </c>
      <c r="Z57" s="183">
        <v>0</v>
      </c>
      <c r="AA57" s="183">
        <v>0</v>
      </c>
      <c r="AB57" s="183">
        <v>0</v>
      </c>
      <c r="AC57" s="183">
        <v>0</v>
      </c>
      <c r="AD57" s="183">
        <v>0</v>
      </c>
      <c r="AE57" s="183">
        <v>0</v>
      </c>
      <c r="AF57" s="183">
        <v>0</v>
      </c>
      <c r="AG57" s="183">
        <v>0</v>
      </c>
      <c r="AH57" s="183">
        <v>0</v>
      </c>
      <c r="AI57" s="183">
        <v>0</v>
      </c>
      <c r="AJ57" s="183">
        <v>0</v>
      </c>
      <c r="AK57" s="183">
        <v>0</v>
      </c>
      <c r="AL57" s="183">
        <v>0</v>
      </c>
      <c r="AM57" s="183">
        <v>0</v>
      </c>
      <c r="AN57" s="183">
        <v>0</v>
      </c>
    </row>
    <row r="58" spans="1:40" x14ac:dyDescent="0.3">
      <c r="A58" t="s">
        <v>1488</v>
      </c>
      <c r="D58" s="192">
        <f>SUM(E58:AN58)</f>
        <v>0</v>
      </c>
      <c r="E58" s="183">
        <v>0</v>
      </c>
      <c r="F58" s="183">
        <v>0</v>
      </c>
      <c r="G58" s="183">
        <v>0</v>
      </c>
      <c r="H58" s="183">
        <v>0</v>
      </c>
      <c r="I58" s="183">
        <v>0</v>
      </c>
      <c r="J58" s="183">
        <v>0</v>
      </c>
      <c r="K58" s="183">
        <v>0</v>
      </c>
      <c r="L58" s="183">
        <v>0</v>
      </c>
      <c r="M58" s="183">
        <v>0</v>
      </c>
      <c r="N58" s="183">
        <v>0</v>
      </c>
      <c r="O58" s="183">
        <v>0</v>
      </c>
      <c r="P58" s="183">
        <v>0</v>
      </c>
      <c r="Q58" s="183"/>
      <c r="R58" s="183">
        <v>0</v>
      </c>
      <c r="S58" s="183">
        <v>0</v>
      </c>
      <c r="T58" s="183">
        <v>0</v>
      </c>
      <c r="U58" s="183">
        <v>0</v>
      </c>
      <c r="V58" s="183">
        <v>0</v>
      </c>
      <c r="W58" s="183">
        <v>0</v>
      </c>
      <c r="X58" s="183">
        <v>0</v>
      </c>
      <c r="Y58" s="183">
        <v>0</v>
      </c>
      <c r="Z58" s="183">
        <v>0</v>
      </c>
      <c r="AA58" s="183">
        <v>0</v>
      </c>
      <c r="AB58" s="183">
        <v>0</v>
      </c>
      <c r="AC58" s="183">
        <v>0</v>
      </c>
      <c r="AD58" s="183">
        <v>0</v>
      </c>
      <c r="AE58" s="183">
        <v>0</v>
      </c>
      <c r="AF58" s="183">
        <v>0</v>
      </c>
      <c r="AG58" s="183">
        <v>0</v>
      </c>
      <c r="AH58" s="183">
        <v>0</v>
      </c>
      <c r="AI58" s="183">
        <v>0</v>
      </c>
      <c r="AJ58" s="183">
        <v>0</v>
      </c>
      <c r="AK58" s="183">
        <v>0</v>
      </c>
      <c r="AL58" s="183">
        <v>0</v>
      </c>
      <c r="AM58" s="183">
        <v>0</v>
      </c>
      <c r="AN58" s="183">
        <v>0</v>
      </c>
    </row>
    <row r="59" spans="1:40" x14ac:dyDescent="0.3">
      <c r="A59" t="s">
        <v>1489</v>
      </c>
      <c r="D59" s="192">
        <f>SUM(E59:AN59)</f>
        <v>0</v>
      </c>
      <c r="E59" s="183">
        <v>0</v>
      </c>
      <c r="F59" s="183">
        <v>0</v>
      </c>
      <c r="G59" s="183">
        <v>0</v>
      </c>
      <c r="H59" s="183">
        <v>0</v>
      </c>
      <c r="I59" s="183">
        <v>0</v>
      </c>
      <c r="J59" s="183">
        <v>0</v>
      </c>
      <c r="K59" s="183">
        <v>0</v>
      </c>
      <c r="L59" s="183">
        <v>0</v>
      </c>
      <c r="M59" s="183">
        <v>0</v>
      </c>
      <c r="N59" s="183">
        <v>0</v>
      </c>
      <c r="O59" s="183">
        <v>0</v>
      </c>
      <c r="P59" s="183">
        <v>0</v>
      </c>
      <c r="Q59" s="183"/>
      <c r="R59" s="183">
        <v>0</v>
      </c>
      <c r="S59" s="183">
        <v>0</v>
      </c>
      <c r="T59" s="183">
        <v>0</v>
      </c>
      <c r="U59" s="183">
        <v>0</v>
      </c>
      <c r="V59" s="183">
        <v>0</v>
      </c>
      <c r="W59" s="183">
        <v>0</v>
      </c>
      <c r="X59" s="183">
        <v>0</v>
      </c>
      <c r="Y59" s="183">
        <v>0</v>
      </c>
      <c r="Z59" s="183">
        <v>0</v>
      </c>
      <c r="AA59" s="183">
        <v>0</v>
      </c>
      <c r="AB59" s="183">
        <v>0</v>
      </c>
      <c r="AC59" s="183">
        <v>0</v>
      </c>
      <c r="AD59" s="183">
        <v>0</v>
      </c>
      <c r="AE59" s="183">
        <v>0</v>
      </c>
      <c r="AF59" s="183">
        <v>0</v>
      </c>
      <c r="AG59" s="183">
        <v>0</v>
      </c>
      <c r="AH59" s="183">
        <v>0</v>
      </c>
      <c r="AI59" s="183">
        <v>0</v>
      </c>
      <c r="AJ59" s="183">
        <v>0</v>
      </c>
      <c r="AK59" s="183">
        <v>0</v>
      </c>
      <c r="AL59" s="183">
        <v>0</v>
      </c>
      <c r="AM59" s="183">
        <v>0</v>
      </c>
      <c r="AN59" s="183">
        <v>0</v>
      </c>
    </row>
    <row r="60" spans="1:40" x14ac:dyDescent="0.3">
      <c r="A60" t="s">
        <v>1543</v>
      </c>
      <c r="B60" t="s">
        <v>1579</v>
      </c>
      <c r="D60" s="192">
        <f ca="1">SUM(E60:AN60)</f>
        <v>0</v>
      </c>
      <c r="E60" s="194">
        <f t="shared" ref="E60:AN60" ca="1" si="21">SUMIFS(INDIRECT($B$1 &amp; "_Direct"), Type, "Services", Resource_Name, $B60, WBSL3, E$1, Inst, $B$2)</f>
        <v>0</v>
      </c>
      <c r="F60" s="194">
        <f t="shared" ca="1" si="21"/>
        <v>0</v>
      </c>
      <c r="G60" s="194">
        <f t="shared" ca="1" si="21"/>
        <v>0</v>
      </c>
      <c r="H60" s="194">
        <f t="shared" ca="1" si="21"/>
        <v>0</v>
      </c>
      <c r="I60" s="194">
        <f t="shared" ca="1" si="21"/>
        <v>0</v>
      </c>
      <c r="J60" s="194">
        <f t="shared" ca="1" si="21"/>
        <v>0</v>
      </c>
      <c r="K60" s="194">
        <f t="shared" ca="1" si="21"/>
        <v>0</v>
      </c>
      <c r="L60" s="194">
        <f t="shared" ca="1" si="21"/>
        <v>0</v>
      </c>
      <c r="M60" s="194">
        <f t="shared" ca="1" si="21"/>
        <v>0</v>
      </c>
      <c r="N60" s="194">
        <f t="shared" ca="1" si="21"/>
        <v>0</v>
      </c>
      <c r="O60" s="194">
        <f t="shared" ca="1" si="21"/>
        <v>0</v>
      </c>
      <c r="P60" s="194">
        <f t="shared" ca="1" si="21"/>
        <v>0</v>
      </c>
      <c r="Q60" s="194">
        <f t="shared" ca="1" si="21"/>
        <v>0</v>
      </c>
      <c r="R60" s="194">
        <f t="shared" ca="1" si="21"/>
        <v>0</v>
      </c>
      <c r="S60" s="194">
        <f t="shared" ca="1" si="21"/>
        <v>0</v>
      </c>
      <c r="T60" s="194">
        <f t="shared" ca="1" si="21"/>
        <v>0</v>
      </c>
      <c r="U60" s="194">
        <f t="shared" ca="1" si="21"/>
        <v>0</v>
      </c>
      <c r="V60" s="194">
        <f t="shared" ca="1" si="21"/>
        <v>0</v>
      </c>
      <c r="W60" s="194">
        <f t="shared" ca="1" si="21"/>
        <v>0</v>
      </c>
      <c r="X60" s="194">
        <f t="shared" ca="1" si="21"/>
        <v>0</v>
      </c>
      <c r="Y60" s="194">
        <f t="shared" ca="1" si="21"/>
        <v>0</v>
      </c>
      <c r="Z60" s="194">
        <f t="shared" ca="1" si="21"/>
        <v>0</v>
      </c>
      <c r="AA60" s="194">
        <f t="shared" ca="1" si="21"/>
        <v>0</v>
      </c>
      <c r="AB60" s="194">
        <f t="shared" ca="1" si="21"/>
        <v>0</v>
      </c>
      <c r="AC60" s="194">
        <f t="shared" ca="1" si="21"/>
        <v>0</v>
      </c>
      <c r="AD60" s="194">
        <f t="shared" ca="1" si="21"/>
        <v>0</v>
      </c>
      <c r="AE60" s="194">
        <f t="shared" ca="1" si="21"/>
        <v>0</v>
      </c>
      <c r="AF60" s="194">
        <f t="shared" ca="1" si="21"/>
        <v>0</v>
      </c>
      <c r="AG60" s="194">
        <f t="shared" ca="1" si="21"/>
        <v>0</v>
      </c>
      <c r="AH60" s="194">
        <f t="shared" ca="1" si="21"/>
        <v>0</v>
      </c>
      <c r="AI60" s="194">
        <f t="shared" ca="1" si="21"/>
        <v>0</v>
      </c>
      <c r="AJ60" s="194">
        <f t="shared" ca="1" si="21"/>
        <v>0</v>
      </c>
      <c r="AK60" s="194">
        <f t="shared" ca="1" si="21"/>
        <v>0</v>
      </c>
      <c r="AL60" s="194">
        <f t="shared" ca="1" si="21"/>
        <v>0</v>
      </c>
      <c r="AM60" s="194">
        <f t="shared" ca="1" si="21"/>
        <v>0</v>
      </c>
      <c r="AN60" s="194">
        <f t="shared" ca="1" si="21"/>
        <v>0</v>
      </c>
    </row>
    <row r="61" spans="1:40" x14ac:dyDescent="0.3">
      <c r="A61" t="s">
        <v>1490</v>
      </c>
      <c r="D61" s="192">
        <f>SUM(E61:AN61)</f>
        <v>0</v>
      </c>
      <c r="E61" s="183">
        <v>0</v>
      </c>
      <c r="F61" s="183">
        <v>0</v>
      </c>
      <c r="G61" s="183">
        <v>0</v>
      </c>
      <c r="H61" s="183">
        <v>0</v>
      </c>
      <c r="I61" s="183">
        <v>0</v>
      </c>
      <c r="J61" s="183">
        <v>0</v>
      </c>
      <c r="K61" s="183">
        <v>0</v>
      </c>
      <c r="L61" s="183">
        <v>0</v>
      </c>
      <c r="M61" s="183">
        <v>0</v>
      </c>
      <c r="N61" s="183">
        <v>0</v>
      </c>
      <c r="O61" s="183">
        <v>0</v>
      </c>
      <c r="P61" s="183">
        <v>0</v>
      </c>
      <c r="Q61" s="183"/>
      <c r="R61" s="183">
        <v>0</v>
      </c>
      <c r="S61" s="183">
        <v>0</v>
      </c>
      <c r="T61" s="183">
        <v>0</v>
      </c>
      <c r="U61" s="183">
        <v>0</v>
      </c>
      <c r="V61" s="183">
        <v>0</v>
      </c>
      <c r="W61" s="183">
        <v>0</v>
      </c>
      <c r="X61" s="183">
        <v>0</v>
      </c>
      <c r="Y61" s="183">
        <v>0</v>
      </c>
      <c r="Z61" s="183">
        <v>0</v>
      </c>
      <c r="AA61" s="183">
        <v>0</v>
      </c>
      <c r="AB61" s="183">
        <v>0</v>
      </c>
      <c r="AC61" s="183">
        <v>0</v>
      </c>
      <c r="AD61" s="183">
        <v>0</v>
      </c>
      <c r="AE61" s="183">
        <v>0</v>
      </c>
      <c r="AF61" s="183">
        <v>0</v>
      </c>
      <c r="AG61" s="183">
        <v>0</v>
      </c>
      <c r="AH61" s="183">
        <v>0</v>
      </c>
      <c r="AI61" s="183">
        <v>0</v>
      </c>
      <c r="AJ61" s="183">
        <v>0</v>
      </c>
      <c r="AK61" s="183">
        <v>0</v>
      </c>
      <c r="AL61" s="183">
        <v>0</v>
      </c>
      <c r="AM61" s="183">
        <v>0</v>
      </c>
      <c r="AN61" s="183">
        <v>0</v>
      </c>
    </row>
    <row r="62" spans="1:40" x14ac:dyDescent="0.3">
      <c r="A62" s="60" t="s">
        <v>1491</v>
      </c>
      <c r="B62" s="64"/>
      <c r="C62" s="64"/>
      <c r="D62" s="196"/>
      <c r="E62" s="196"/>
      <c r="F62" s="196"/>
      <c r="G62" s="196"/>
      <c r="H62" s="196"/>
      <c r="I62" s="196"/>
      <c r="J62" s="196"/>
      <c r="K62" s="196"/>
      <c r="L62" s="196"/>
      <c r="M62" s="196"/>
      <c r="N62" s="196"/>
      <c r="O62" s="196"/>
      <c r="P62" s="196"/>
      <c r="Q62" s="196"/>
      <c r="R62" s="196"/>
      <c r="S62" s="196"/>
      <c r="T62" s="196"/>
      <c r="U62" s="196"/>
      <c r="V62" s="196"/>
      <c r="W62" s="196"/>
      <c r="X62" s="196"/>
      <c r="Y62" s="196"/>
      <c r="Z62" s="196"/>
      <c r="AA62" s="196"/>
      <c r="AB62" s="196"/>
      <c r="AC62" s="196"/>
      <c r="AD62" s="196"/>
      <c r="AE62" s="196"/>
      <c r="AF62" s="196"/>
      <c r="AG62" s="196"/>
      <c r="AH62" s="196"/>
      <c r="AI62" s="196"/>
      <c r="AJ62" s="196"/>
      <c r="AK62" s="196"/>
      <c r="AL62" s="196"/>
      <c r="AM62" s="196"/>
      <c r="AN62" s="196"/>
    </row>
    <row r="63" spans="1:40" x14ac:dyDescent="0.3">
      <c r="D63" s="192">
        <f ca="1">SUM(E63:AN63)</f>
        <v>0</v>
      </c>
      <c r="E63" s="163">
        <f t="shared" ref="E63:P63" ca="1" si="22">SUM(E57:E61)</f>
        <v>0</v>
      </c>
      <c r="F63" s="163">
        <f t="shared" ca="1" si="22"/>
        <v>0</v>
      </c>
      <c r="G63" s="163">
        <f t="shared" ca="1" si="22"/>
        <v>0</v>
      </c>
      <c r="H63" s="163">
        <f t="shared" ca="1" si="22"/>
        <v>0</v>
      </c>
      <c r="I63" s="163">
        <f t="shared" ca="1" si="22"/>
        <v>0</v>
      </c>
      <c r="J63" s="163">
        <f t="shared" ca="1" si="22"/>
        <v>0</v>
      </c>
      <c r="K63" s="163">
        <f t="shared" ca="1" si="22"/>
        <v>0</v>
      </c>
      <c r="L63" s="163">
        <f t="shared" ca="1" si="22"/>
        <v>0</v>
      </c>
      <c r="M63" s="163">
        <f t="shared" ca="1" si="22"/>
        <v>0</v>
      </c>
      <c r="N63" s="163">
        <f t="shared" ca="1" si="22"/>
        <v>0</v>
      </c>
      <c r="O63" s="163">
        <f t="shared" ca="1" si="22"/>
        <v>0</v>
      </c>
      <c r="P63" s="163">
        <f t="shared" ca="1" si="22"/>
        <v>0</v>
      </c>
      <c r="Q63" s="163"/>
      <c r="R63" s="163">
        <f t="shared" ref="R63:AN63" ca="1" si="23">SUM(R57:R61)</f>
        <v>0</v>
      </c>
      <c r="S63" s="163">
        <f t="shared" ca="1" si="23"/>
        <v>0</v>
      </c>
      <c r="T63" s="163">
        <f t="shared" ca="1" si="23"/>
        <v>0</v>
      </c>
      <c r="U63" s="163">
        <f t="shared" ca="1" si="23"/>
        <v>0</v>
      </c>
      <c r="V63" s="163">
        <f t="shared" ca="1" si="23"/>
        <v>0</v>
      </c>
      <c r="W63" s="163">
        <f t="shared" ca="1" si="23"/>
        <v>0</v>
      </c>
      <c r="X63" s="163">
        <f t="shared" ca="1" si="23"/>
        <v>0</v>
      </c>
      <c r="Y63" s="163">
        <f t="shared" ca="1" si="23"/>
        <v>0</v>
      </c>
      <c r="Z63" s="163">
        <f t="shared" ca="1" si="23"/>
        <v>0</v>
      </c>
      <c r="AA63" s="163">
        <f t="shared" ca="1" si="23"/>
        <v>0</v>
      </c>
      <c r="AB63" s="163">
        <f t="shared" ca="1" si="23"/>
        <v>0</v>
      </c>
      <c r="AC63" s="163">
        <f t="shared" ca="1" si="23"/>
        <v>0</v>
      </c>
      <c r="AD63" s="163">
        <f t="shared" ca="1" si="23"/>
        <v>0</v>
      </c>
      <c r="AE63" s="163">
        <f t="shared" ca="1" si="23"/>
        <v>0</v>
      </c>
      <c r="AF63" s="163">
        <f t="shared" ca="1" si="23"/>
        <v>0</v>
      </c>
      <c r="AG63" s="163">
        <f t="shared" ca="1" si="23"/>
        <v>0</v>
      </c>
      <c r="AH63" s="163">
        <f t="shared" ca="1" si="23"/>
        <v>0</v>
      </c>
      <c r="AI63" s="163">
        <f t="shared" ca="1" si="23"/>
        <v>0</v>
      </c>
      <c r="AJ63" s="163">
        <f t="shared" ca="1" si="23"/>
        <v>0</v>
      </c>
      <c r="AK63" s="163">
        <f t="shared" ca="1" si="23"/>
        <v>0</v>
      </c>
      <c r="AL63" s="163">
        <f t="shared" ca="1" si="23"/>
        <v>0</v>
      </c>
      <c r="AM63" s="163">
        <f t="shared" ca="1" si="23"/>
        <v>0</v>
      </c>
      <c r="AN63" s="163">
        <f t="shared" ca="1" si="23"/>
        <v>0</v>
      </c>
    </row>
    <row r="64" spans="1:40" x14ac:dyDescent="0.3">
      <c r="A64" t="s">
        <v>1492</v>
      </c>
      <c r="D64" s="192">
        <f>SUM(E64:AN64)</f>
        <v>0</v>
      </c>
      <c r="E64" s="183">
        <v>0</v>
      </c>
      <c r="F64" s="183">
        <v>0</v>
      </c>
      <c r="G64" s="183">
        <v>0</v>
      </c>
      <c r="H64" s="183">
        <v>0</v>
      </c>
      <c r="I64" s="183">
        <v>0</v>
      </c>
      <c r="J64" s="183">
        <v>0</v>
      </c>
      <c r="K64" s="183">
        <v>0</v>
      </c>
      <c r="L64" s="183">
        <v>0</v>
      </c>
      <c r="M64" s="183">
        <v>0</v>
      </c>
      <c r="N64" s="183">
        <v>0</v>
      </c>
      <c r="O64" s="183">
        <v>0</v>
      </c>
      <c r="P64" s="183">
        <v>0</v>
      </c>
      <c r="Q64" s="183"/>
      <c r="R64" s="183">
        <v>0</v>
      </c>
      <c r="S64" s="183">
        <v>0</v>
      </c>
      <c r="T64" s="183">
        <v>0</v>
      </c>
      <c r="U64" s="183">
        <v>0</v>
      </c>
      <c r="V64" s="183">
        <v>0</v>
      </c>
      <c r="W64" s="183">
        <v>0</v>
      </c>
      <c r="X64" s="183">
        <v>0</v>
      </c>
      <c r="Y64" s="183">
        <v>0</v>
      </c>
      <c r="Z64" s="183">
        <v>0</v>
      </c>
      <c r="AA64" s="183">
        <v>0</v>
      </c>
      <c r="AB64" s="183">
        <v>0</v>
      </c>
      <c r="AC64" s="183">
        <v>0</v>
      </c>
      <c r="AD64" s="183">
        <v>0</v>
      </c>
      <c r="AE64" s="183">
        <v>0</v>
      </c>
      <c r="AF64" s="183">
        <v>0</v>
      </c>
      <c r="AG64" s="183">
        <v>0</v>
      </c>
      <c r="AH64" s="183">
        <v>0</v>
      </c>
      <c r="AI64" s="183">
        <v>0</v>
      </c>
      <c r="AJ64" s="183">
        <v>0</v>
      </c>
      <c r="AK64" s="183">
        <v>0</v>
      </c>
      <c r="AL64" s="183">
        <v>0</v>
      </c>
      <c r="AM64" s="183">
        <v>0</v>
      </c>
      <c r="AN64" s="183">
        <v>0</v>
      </c>
    </row>
    <row r="65" spans="1:40" x14ac:dyDescent="0.3">
      <c r="A65" s="60" t="s">
        <v>1493</v>
      </c>
      <c r="B65" s="64"/>
      <c r="C65" s="64"/>
      <c r="D65" s="196"/>
      <c r="E65" s="196"/>
      <c r="F65" s="196"/>
      <c r="G65" s="196"/>
      <c r="H65" s="196"/>
      <c r="I65" s="196"/>
      <c r="J65" s="196"/>
      <c r="K65" s="196"/>
      <c r="L65" s="196"/>
      <c r="M65" s="196"/>
      <c r="N65" s="196"/>
      <c r="O65" s="196"/>
      <c r="P65" s="196"/>
      <c r="Q65" s="196"/>
      <c r="R65" s="196"/>
      <c r="S65" s="196"/>
      <c r="T65" s="196"/>
      <c r="U65" s="196"/>
      <c r="V65" s="196"/>
      <c r="W65" s="196"/>
      <c r="X65" s="196"/>
      <c r="Y65" s="196"/>
      <c r="Z65" s="196"/>
      <c r="AA65" s="196"/>
      <c r="AB65" s="196"/>
      <c r="AC65" s="196"/>
      <c r="AD65" s="196"/>
      <c r="AE65" s="196"/>
      <c r="AF65" s="196"/>
      <c r="AG65" s="196"/>
      <c r="AH65" s="196"/>
      <c r="AI65" s="196"/>
      <c r="AJ65" s="196"/>
      <c r="AK65" s="196"/>
      <c r="AL65" s="196"/>
      <c r="AM65" s="196"/>
      <c r="AN65" s="196"/>
    </row>
    <row r="66" spans="1:40" x14ac:dyDescent="0.3">
      <c r="D66" s="192">
        <f>SUM(E66:AN66)</f>
        <v>0</v>
      </c>
      <c r="E66" s="181">
        <v>0</v>
      </c>
      <c r="F66" s="181">
        <v>0</v>
      </c>
      <c r="G66" s="181">
        <v>0</v>
      </c>
      <c r="H66" s="181">
        <v>0</v>
      </c>
      <c r="I66" s="181">
        <v>0</v>
      </c>
      <c r="J66" s="181">
        <v>0</v>
      </c>
      <c r="K66" s="181">
        <v>0</v>
      </c>
      <c r="L66" s="181">
        <v>0</v>
      </c>
      <c r="M66" s="181">
        <v>0</v>
      </c>
      <c r="N66" s="181">
        <v>0</v>
      </c>
      <c r="O66" s="181">
        <v>0</v>
      </c>
      <c r="P66" s="181">
        <v>0</v>
      </c>
      <c r="Q66" s="181"/>
      <c r="R66" s="181">
        <v>0</v>
      </c>
      <c r="S66" s="181">
        <v>0</v>
      </c>
      <c r="T66" s="181">
        <v>0</v>
      </c>
      <c r="U66" s="181">
        <v>0</v>
      </c>
      <c r="V66" s="181">
        <v>0</v>
      </c>
      <c r="W66" s="181">
        <v>0</v>
      </c>
      <c r="X66" s="181">
        <v>0</v>
      </c>
      <c r="Y66" s="181">
        <v>0</v>
      </c>
      <c r="Z66" s="181">
        <v>0</v>
      </c>
      <c r="AA66" s="181">
        <v>0</v>
      </c>
      <c r="AB66" s="181">
        <v>0</v>
      </c>
      <c r="AC66" s="181">
        <v>0</v>
      </c>
      <c r="AD66" s="181">
        <v>0</v>
      </c>
      <c r="AE66" s="181">
        <v>0</v>
      </c>
      <c r="AF66" s="181">
        <v>0</v>
      </c>
      <c r="AG66" s="181">
        <v>0</v>
      </c>
      <c r="AH66" s="181">
        <v>0</v>
      </c>
      <c r="AI66" s="181">
        <v>0</v>
      </c>
      <c r="AJ66" s="181">
        <v>0</v>
      </c>
      <c r="AK66" s="181">
        <v>0</v>
      </c>
      <c r="AL66" s="181">
        <v>0</v>
      </c>
      <c r="AM66" s="181">
        <v>0</v>
      </c>
      <c r="AN66" s="181">
        <v>0</v>
      </c>
    </row>
    <row r="67" spans="1:40" x14ac:dyDescent="0.3">
      <c r="A67" t="s">
        <v>1494</v>
      </c>
      <c r="B67" s="310"/>
      <c r="C67" s="310"/>
      <c r="D67" s="192"/>
      <c r="E67" s="194"/>
      <c r="F67" s="194"/>
      <c r="G67" s="194"/>
      <c r="H67" s="194"/>
      <c r="I67" s="194"/>
      <c r="J67" s="194"/>
      <c r="K67" s="194"/>
      <c r="L67" s="194"/>
      <c r="M67" s="194"/>
      <c r="N67" s="194"/>
      <c r="O67" s="194"/>
      <c r="P67" s="194"/>
      <c r="Q67" s="194"/>
      <c r="R67" s="194"/>
      <c r="S67" s="194"/>
      <c r="T67" s="194"/>
      <c r="U67" s="194"/>
      <c r="V67" s="194"/>
      <c r="W67" s="194"/>
      <c r="X67" s="194"/>
      <c r="Y67" s="194"/>
      <c r="Z67" s="194"/>
      <c r="AA67" s="194"/>
      <c r="AB67" s="194"/>
      <c r="AC67" s="194"/>
      <c r="AD67" s="194"/>
      <c r="AE67" s="194"/>
      <c r="AF67" s="194"/>
      <c r="AG67" s="194"/>
      <c r="AH67" s="194"/>
      <c r="AI67" s="194"/>
      <c r="AJ67" s="194"/>
      <c r="AK67" s="194"/>
      <c r="AL67" s="194"/>
      <c r="AM67" s="194"/>
      <c r="AN67" s="194"/>
    </row>
    <row r="68" spans="1:40" x14ac:dyDescent="0.3">
      <c r="A68" s="54"/>
      <c r="B68" s="54"/>
      <c r="C68" s="54"/>
      <c r="D68" s="195">
        <f ca="1">SUM(E68:AN68)</f>
        <v>0</v>
      </c>
      <c r="E68" s="194">
        <f t="shared" ref="E68:T71" ca="1" si="24">SUMIFS(INDIRECT($B$1 &amp; "_Total"), WBSL3, E$1, Inst, $A68)</f>
        <v>0</v>
      </c>
      <c r="F68" s="194">
        <f t="shared" ca="1" si="24"/>
        <v>0</v>
      </c>
      <c r="G68" s="194">
        <f t="shared" ca="1" si="24"/>
        <v>0</v>
      </c>
      <c r="H68" s="194">
        <f t="shared" ca="1" si="24"/>
        <v>0</v>
      </c>
      <c r="I68" s="194">
        <f t="shared" ca="1" si="24"/>
        <v>0</v>
      </c>
      <c r="J68" s="194">
        <f t="shared" ca="1" si="24"/>
        <v>0</v>
      </c>
      <c r="K68" s="194">
        <f t="shared" ca="1" si="24"/>
        <v>0</v>
      </c>
      <c r="L68" s="194">
        <f t="shared" ca="1" si="24"/>
        <v>0</v>
      </c>
      <c r="M68" s="194">
        <f t="shared" ca="1" si="24"/>
        <v>0</v>
      </c>
      <c r="N68" s="194">
        <f t="shared" ca="1" si="24"/>
        <v>0</v>
      </c>
      <c r="O68" s="194">
        <f t="shared" ca="1" si="24"/>
        <v>0</v>
      </c>
      <c r="P68" s="194">
        <f t="shared" ca="1" si="24"/>
        <v>0</v>
      </c>
      <c r="Q68" s="194">
        <f t="shared" ca="1" si="24"/>
        <v>0</v>
      </c>
      <c r="R68" s="194">
        <f t="shared" ca="1" si="24"/>
        <v>0</v>
      </c>
      <c r="S68" s="194">
        <f t="shared" ca="1" si="24"/>
        <v>0</v>
      </c>
      <c r="T68" s="194">
        <f t="shared" ca="1" si="24"/>
        <v>0</v>
      </c>
      <c r="U68" s="194">
        <f t="shared" ref="U68:AJ71" ca="1" si="25">SUMIFS(INDIRECT($B$1 &amp; "_Total"), WBSL3, U$1, Inst, $A68)</f>
        <v>0</v>
      </c>
      <c r="V68" s="194">
        <f t="shared" ca="1" si="25"/>
        <v>0</v>
      </c>
      <c r="W68" s="194">
        <f t="shared" ca="1" si="25"/>
        <v>0</v>
      </c>
      <c r="X68" s="194">
        <f t="shared" ca="1" si="25"/>
        <v>0</v>
      </c>
      <c r="Y68" s="194">
        <f t="shared" ca="1" si="25"/>
        <v>0</v>
      </c>
      <c r="Z68" s="194">
        <f t="shared" ca="1" si="25"/>
        <v>0</v>
      </c>
      <c r="AA68" s="194">
        <f t="shared" ca="1" si="25"/>
        <v>0</v>
      </c>
      <c r="AB68" s="194">
        <f t="shared" ca="1" si="25"/>
        <v>0</v>
      </c>
      <c r="AC68" s="194">
        <f t="shared" ca="1" si="25"/>
        <v>0</v>
      </c>
      <c r="AD68" s="194">
        <f t="shared" ca="1" si="25"/>
        <v>0</v>
      </c>
      <c r="AE68" s="194">
        <f t="shared" ca="1" si="25"/>
        <v>0</v>
      </c>
      <c r="AF68" s="194">
        <f t="shared" ca="1" si="25"/>
        <v>0</v>
      </c>
      <c r="AG68" s="194">
        <f t="shared" ca="1" si="25"/>
        <v>0</v>
      </c>
      <c r="AH68" s="194">
        <f t="shared" ca="1" si="25"/>
        <v>0</v>
      </c>
      <c r="AI68" s="194">
        <f t="shared" ca="1" si="25"/>
        <v>0</v>
      </c>
      <c r="AJ68" s="194">
        <f t="shared" ca="1" si="25"/>
        <v>0</v>
      </c>
      <c r="AK68" s="194">
        <f t="shared" ref="AI68:AN71" ca="1" si="26">SUMIFS(INDIRECT($B$1 &amp; "_Total"), WBSL3, AK$1, Inst, $A68)</f>
        <v>0</v>
      </c>
      <c r="AL68" s="194">
        <f t="shared" ca="1" si="26"/>
        <v>0</v>
      </c>
      <c r="AM68" s="194">
        <f t="shared" ca="1" si="26"/>
        <v>0</v>
      </c>
      <c r="AN68" s="194">
        <f t="shared" ca="1" si="26"/>
        <v>0</v>
      </c>
    </row>
    <row r="69" spans="1:40" x14ac:dyDescent="0.3">
      <c r="A69" s="54"/>
      <c r="B69" s="54"/>
      <c r="C69" s="54"/>
      <c r="D69" s="195">
        <f ca="1">SUM(E69:AN69)</f>
        <v>0</v>
      </c>
      <c r="E69" s="194">
        <f t="shared" ca="1" si="24"/>
        <v>0</v>
      </c>
      <c r="F69" s="194">
        <f t="shared" ca="1" si="24"/>
        <v>0</v>
      </c>
      <c r="G69" s="194">
        <f t="shared" ca="1" si="24"/>
        <v>0</v>
      </c>
      <c r="H69" s="194">
        <f t="shared" ca="1" si="24"/>
        <v>0</v>
      </c>
      <c r="I69" s="194">
        <f t="shared" ca="1" si="24"/>
        <v>0</v>
      </c>
      <c r="J69" s="194">
        <f t="shared" ca="1" si="24"/>
        <v>0</v>
      </c>
      <c r="K69" s="194">
        <f t="shared" ca="1" si="24"/>
        <v>0</v>
      </c>
      <c r="L69" s="194">
        <f t="shared" ca="1" si="24"/>
        <v>0</v>
      </c>
      <c r="M69" s="194">
        <f t="shared" ca="1" si="24"/>
        <v>0</v>
      </c>
      <c r="N69" s="194">
        <f t="shared" ca="1" si="24"/>
        <v>0</v>
      </c>
      <c r="O69" s="194">
        <f t="shared" ca="1" si="24"/>
        <v>0</v>
      </c>
      <c r="P69" s="194">
        <f t="shared" ca="1" si="24"/>
        <v>0</v>
      </c>
      <c r="Q69" s="194">
        <f t="shared" ca="1" si="24"/>
        <v>0</v>
      </c>
      <c r="R69" s="194">
        <f t="shared" ca="1" si="24"/>
        <v>0</v>
      </c>
      <c r="S69" s="194">
        <f t="shared" ca="1" si="24"/>
        <v>0</v>
      </c>
      <c r="T69" s="194">
        <f t="shared" ca="1" si="24"/>
        <v>0</v>
      </c>
      <c r="U69" s="194">
        <f t="shared" ca="1" si="25"/>
        <v>0</v>
      </c>
      <c r="V69" s="194">
        <f t="shared" ca="1" si="25"/>
        <v>0</v>
      </c>
      <c r="W69" s="194">
        <f t="shared" ca="1" si="25"/>
        <v>0</v>
      </c>
      <c r="X69" s="194">
        <f t="shared" ca="1" si="25"/>
        <v>0</v>
      </c>
      <c r="Y69" s="194">
        <f t="shared" ca="1" si="25"/>
        <v>0</v>
      </c>
      <c r="Z69" s="194">
        <f t="shared" ca="1" si="25"/>
        <v>0</v>
      </c>
      <c r="AA69" s="194">
        <f t="shared" ca="1" si="25"/>
        <v>0</v>
      </c>
      <c r="AB69" s="194">
        <f t="shared" ca="1" si="25"/>
        <v>0</v>
      </c>
      <c r="AC69" s="194">
        <f t="shared" ca="1" si="25"/>
        <v>0</v>
      </c>
      <c r="AD69" s="194">
        <f t="shared" ca="1" si="25"/>
        <v>0</v>
      </c>
      <c r="AE69" s="194">
        <f t="shared" ca="1" si="25"/>
        <v>0</v>
      </c>
      <c r="AF69" s="194">
        <f t="shared" ca="1" si="25"/>
        <v>0</v>
      </c>
      <c r="AG69" s="194">
        <f t="shared" ca="1" si="25"/>
        <v>0</v>
      </c>
      <c r="AH69" s="194">
        <f t="shared" ca="1" si="25"/>
        <v>0</v>
      </c>
      <c r="AI69" s="194">
        <f t="shared" ca="1" si="26"/>
        <v>0</v>
      </c>
      <c r="AJ69" s="194">
        <f t="shared" ca="1" si="26"/>
        <v>0</v>
      </c>
      <c r="AK69" s="194">
        <f t="shared" ca="1" si="26"/>
        <v>0</v>
      </c>
      <c r="AL69" s="194">
        <f t="shared" ca="1" si="26"/>
        <v>0</v>
      </c>
      <c r="AM69" s="194">
        <f t="shared" ca="1" si="26"/>
        <v>0</v>
      </c>
      <c r="AN69" s="194">
        <f t="shared" ca="1" si="26"/>
        <v>0</v>
      </c>
    </row>
    <row r="70" spans="1:40" x14ac:dyDescent="0.3">
      <c r="A70" s="54"/>
      <c r="B70" s="54"/>
      <c r="C70" s="54"/>
      <c r="D70" s="195">
        <f ca="1">SUM(E70:AN70)</f>
        <v>0</v>
      </c>
      <c r="E70" s="194">
        <f t="shared" ca="1" si="24"/>
        <v>0</v>
      </c>
      <c r="F70" s="194">
        <f t="shared" ca="1" si="24"/>
        <v>0</v>
      </c>
      <c r="G70" s="194">
        <f t="shared" ca="1" si="24"/>
        <v>0</v>
      </c>
      <c r="H70" s="194">
        <f t="shared" ca="1" si="24"/>
        <v>0</v>
      </c>
      <c r="I70" s="194">
        <f t="shared" ca="1" si="24"/>
        <v>0</v>
      </c>
      <c r="J70" s="194">
        <f t="shared" ca="1" si="24"/>
        <v>0</v>
      </c>
      <c r="K70" s="194">
        <f t="shared" ca="1" si="24"/>
        <v>0</v>
      </c>
      <c r="L70" s="194">
        <f t="shared" ca="1" si="24"/>
        <v>0</v>
      </c>
      <c r="M70" s="194">
        <f t="shared" ca="1" si="24"/>
        <v>0</v>
      </c>
      <c r="N70" s="194">
        <f t="shared" ca="1" si="24"/>
        <v>0</v>
      </c>
      <c r="O70" s="194">
        <f t="shared" ca="1" si="24"/>
        <v>0</v>
      </c>
      <c r="P70" s="194">
        <f t="shared" ca="1" si="24"/>
        <v>0</v>
      </c>
      <c r="Q70" s="194">
        <f t="shared" ca="1" si="24"/>
        <v>0</v>
      </c>
      <c r="R70" s="194">
        <f t="shared" ca="1" si="24"/>
        <v>0</v>
      </c>
      <c r="S70" s="194">
        <f t="shared" ca="1" si="24"/>
        <v>0</v>
      </c>
      <c r="T70" s="194">
        <f t="shared" ca="1" si="24"/>
        <v>0</v>
      </c>
      <c r="U70" s="194">
        <f t="shared" ca="1" si="25"/>
        <v>0</v>
      </c>
      <c r="V70" s="194">
        <f t="shared" ca="1" si="25"/>
        <v>0</v>
      </c>
      <c r="W70" s="194">
        <f t="shared" ca="1" si="25"/>
        <v>0</v>
      </c>
      <c r="X70" s="194">
        <f t="shared" ca="1" si="25"/>
        <v>0</v>
      </c>
      <c r="Y70" s="194">
        <f t="shared" ca="1" si="25"/>
        <v>0</v>
      </c>
      <c r="Z70" s="194">
        <f t="shared" ca="1" si="25"/>
        <v>0</v>
      </c>
      <c r="AA70" s="194">
        <f t="shared" ca="1" si="25"/>
        <v>0</v>
      </c>
      <c r="AB70" s="194">
        <f t="shared" ca="1" si="25"/>
        <v>0</v>
      </c>
      <c r="AC70" s="194">
        <f t="shared" ca="1" si="25"/>
        <v>0</v>
      </c>
      <c r="AD70" s="194">
        <f t="shared" ca="1" si="25"/>
        <v>0</v>
      </c>
      <c r="AE70" s="194">
        <f t="shared" ca="1" si="25"/>
        <v>0</v>
      </c>
      <c r="AF70" s="194">
        <f t="shared" ca="1" si="25"/>
        <v>0</v>
      </c>
      <c r="AG70" s="194">
        <f t="shared" ca="1" si="25"/>
        <v>0</v>
      </c>
      <c r="AH70" s="194">
        <f t="shared" ca="1" si="25"/>
        <v>0</v>
      </c>
      <c r="AI70" s="194">
        <f t="shared" ca="1" si="26"/>
        <v>0</v>
      </c>
      <c r="AJ70" s="194">
        <f t="shared" ca="1" si="26"/>
        <v>0</v>
      </c>
      <c r="AK70" s="194">
        <f t="shared" ca="1" si="26"/>
        <v>0</v>
      </c>
      <c r="AL70" s="194">
        <f t="shared" ca="1" si="26"/>
        <v>0</v>
      </c>
      <c r="AM70" s="194">
        <f t="shared" ca="1" si="26"/>
        <v>0</v>
      </c>
      <c r="AN70" s="194">
        <f t="shared" ca="1" si="26"/>
        <v>0</v>
      </c>
    </row>
    <row r="71" spans="1:40" x14ac:dyDescent="0.3">
      <c r="A71" s="54"/>
      <c r="B71" s="54"/>
      <c r="C71" s="54"/>
      <c r="D71" s="195">
        <f ca="1">SUM(E71:AN71)</f>
        <v>0</v>
      </c>
      <c r="E71" s="194">
        <f t="shared" ca="1" si="24"/>
        <v>0</v>
      </c>
      <c r="F71" s="194">
        <f t="shared" ca="1" si="24"/>
        <v>0</v>
      </c>
      <c r="G71" s="194">
        <f t="shared" ca="1" si="24"/>
        <v>0</v>
      </c>
      <c r="H71" s="194">
        <f t="shared" ca="1" si="24"/>
        <v>0</v>
      </c>
      <c r="I71" s="194">
        <f t="shared" ca="1" si="24"/>
        <v>0</v>
      </c>
      <c r="J71" s="194">
        <f t="shared" ca="1" si="24"/>
        <v>0</v>
      </c>
      <c r="K71" s="194">
        <f t="shared" ca="1" si="24"/>
        <v>0</v>
      </c>
      <c r="L71" s="194">
        <f t="shared" ca="1" si="24"/>
        <v>0</v>
      </c>
      <c r="M71" s="194">
        <f t="shared" ca="1" si="24"/>
        <v>0</v>
      </c>
      <c r="N71" s="194">
        <f t="shared" ca="1" si="24"/>
        <v>0</v>
      </c>
      <c r="O71" s="194">
        <f t="shared" ca="1" si="24"/>
        <v>0</v>
      </c>
      <c r="P71" s="194">
        <f t="shared" ca="1" si="24"/>
        <v>0</v>
      </c>
      <c r="Q71" s="194">
        <f t="shared" ca="1" si="24"/>
        <v>0</v>
      </c>
      <c r="R71" s="194">
        <f t="shared" ca="1" si="24"/>
        <v>0</v>
      </c>
      <c r="S71" s="194">
        <f t="shared" ca="1" si="24"/>
        <v>0</v>
      </c>
      <c r="T71" s="194">
        <f t="shared" ca="1" si="24"/>
        <v>0</v>
      </c>
      <c r="U71" s="194">
        <f t="shared" ca="1" si="25"/>
        <v>0</v>
      </c>
      <c r="V71" s="194">
        <f t="shared" ca="1" si="25"/>
        <v>0</v>
      </c>
      <c r="W71" s="194">
        <f t="shared" ca="1" si="25"/>
        <v>0</v>
      </c>
      <c r="X71" s="194">
        <f t="shared" ca="1" si="25"/>
        <v>0</v>
      </c>
      <c r="Y71" s="194">
        <f t="shared" ca="1" si="25"/>
        <v>0</v>
      </c>
      <c r="Z71" s="194">
        <f t="shared" ca="1" si="25"/>
        <v>0</v>
      </c>
      <c r="AA71" s="194">
        <f t="shared" ca="1" si="25"/>
        <v>0</v>
      </c>
      <c r="AB71" s="194">
        <f t="shared" ca="1" si="25"/>
        <v>0</v>
      </c>
      <c r="AC71" s="194">
        <f t="shared" ca="1" si="25"/>
        <v>0</v>
      </c>
      <c r="AD71" s="194">
        <f t="shared" ca="1" si="25"/>
        <v>0</v>
      </c>
      <c r="AE71" s="194">
        <f t="shared" ca="1" si="25"/>
        <v>0</v>
      </c>
      <c r="AF71" s="194">
        <f t="shared" ca="1" si="25"/>
        <v>0</v>
      </c>
      <c r="AG71" s="194">
        <f t="shared" ca="1" si="25"/>
        <v>0</v>
      </c>
      <c r="AH71" s="194">
        <f t="shared" ca="1" si="25"/>
        <v>0</v>
      </c>
      <c r="AI71" s="194">
        <f t="shared" ca="1" si="26"/>
        <v>0</v>
      </c>
      <c r="AJ71" s="194">
        <f t="shared" ca="1" si="26"/>
        <v>0</v>
      </c>
      <c r="AK71" s="194">
        <f t="shared" ca="1" si="26"/>
        <v>0</v>
      </c>
      <c r="AL71" s="194">
        <f t="shared" ca="1" si="26"/>
        <v>0</v>
      </c>
      <c r="AM71" s="194">
        <f t="shared" ca="1" si="26"/>
        <v>0</v>
      </c>
      <c r="AN71" s="194">
        <f t="shared" ca="1" si="26"/>
        <v>0</v>
      </c>
    </row>
    <row r="72" spans="1:40" x14ac:dyDescent="0.3">
      <c r="A72" s="60" t="s">
        <v>1495</v>
      </c>
      <c r="B72" s="64"/>
      <c r="C72" s="64"/>
      <c r="D72" s="196"/>
      <c r="E72" s="196"/>
      <c r="F72" s="196"/>
      <c r="G72" s="196"/>
      <c r="H72" s="196"/>
      <c r="I72" s="196"/>
      <c r="J72" s="196"/>
      <c r="K72" s="196"/>
      <c r="L72" s="196"/>
      <c r="M72" s="196"/>
      <c r="N72" s="196"/>
      <c r="O72" s="196"/>
      <c r="P72" s="196"/>
      <c r="Q72" s="196"/>
      <c r="R72" s="196"/>
      <c r="S72" s="196"/>
      <c r="T72" s="196"/>
      <c r="U72" s="196"/>
      <c r="V72" s="196"/>
      <c r="W72" s="196"/>
      <c r="X72" s="196"/>
      <c r="Y72" s="196"/>
      <c r="Z72" s="196"/>
      <c r="AA72" s="196"/>
      <c r="AB72" s="196"/>
      <c r="AC72" s="196"/>
      <c r="AD72" s="196"/>
      <c r="AE72" s="196"/>
      <c r="AF72" s="196"/>
      <c r="AG72" s="196"/>
      <c r="AH72" s="196"/>
      <c r="AI72" s="196"/>
      <c r="AJ72" s="196"/>
      <c r="AK72" s="196"/>
      <c r="AL72" s="196"/>
      <c r="AM72" s="196"/>
      <c r="AN72" s="196"/>
    </row>
    <row r="73" spans="1:40" x14ac:dyDescent="0.3">
      <c r="D73" s="195">
        <f ca="1">SUM(E73:AN73)</f>
        <v>0</v>
      </c>
      <c r="E73" s="184">
        <f t="shared" ref="E73:AN73" ca="1" si="27">SUM(E68:E71)</f>
        <v>0</v>
      </c>
      <c r="F73" s="184">
        <f t="shared" ca="1" si="27"/>
        <v>0</v>
      </c>
      <c r="G73" s="184">
        <f t="shared" ca="1" si="27"/>
        <v>0</v>
      </c>
      <c r="H73" s="184">
        <f t="shared" ca="1" si="27"/>
        <v>0</v>
      </c>
      <c r="I73" s="184">
        <f t="shared" ca="1" si="27"/>
        <v>0</v>
      </c>
      <c r="J73" s="184">
        <f t="shared" ca="1" si="27"/>
        <v>0</v>
      </c>
      <c r="K73" s="184">
        <f t="shared" ca="1" si="27"/>
        <v>0</v>
      </c>
      <c r="L73" s="184">
        <f t="shared" ca="1" si="27"/>
        <v>0</v>
      </c>
      <c r="M73" s="184">
        <f t="shared" ca="1" si="27"/>
        <v>0</v>
      </c>
      <c r="N73" s="184">
        <f t="shared" ca="1" si="27"/>
        <v>0</v>
      </c>
      <c r="O73" s="184">
        <f t="shared" ca="1" si="27"/>
        <v>0</v>
      </c>
      <c r="P73" s="184">
        <f t="shared" ca="1" si="27"/>
        <v>0</v>
      </c>
      <c r="Q73" s="184">
        <f t="shared" ca="1" si="27"/>
        <v>0</v>
      </c>
      <c r="R73" s="184">
        <f t="shared" ca="1" si="27"/>
        <v>0</v>
      </c>
      <c r="S73" s="184">
        <f t="shared" ca="1" si="27"/>
        <v>0</v>
      </c>
      <c r="T73" s="184">
        <f t="shared" ca="1" si="27"/>
        <v>0</v>
      </c>
      <c r="U73" s="184">
        <f t="shared" ca="1" si="27"/>
        <v>0</v>
      </c>
      <c r="V73" s="184">
        <f t="shared" ca="1" si="27"/>
        <v>0</v>
      </c>
      <c r="W73" s="184">
        <f t="shared" ca="1" si="27"/>
        <v>0</v>
      </c>
      <c r="X73" s="184">
        <f t="shared" ca="1" si="27"/>
        <v>0</v>
      </c>
      <c r="Y73" s="184">
        <f t="shared" ca="1" si="27"/>
        <v>0</v>
      </c>
      <c r="Z73" s="184">
        <f t="shared" ca="1" si="27"/>
        <v>0</v>
      </c>
      <c r="AA73" s="184">
        <f t="shared" ca="1" si="27"/>
        <v>0</v>
      </c>
      <c r="AB73" s="184">
        <f t="shared" ca="1" si="27"/>
        <v>0</v>
      </c>
      <c r="AC73" s="184">
        <f t="shared" ca="1" si="27"/>
        <v>0</v>
      </c>
      <c r="AD73" s="184">
        <f t="shared" ca="1" si="27"/>
        <v>0</v>
      </c>
      <c r="AE73" s="184">
        <f t="shared" ca="1" si="27"/>
        <v>0</v>
      </c>
      <c r="AF73" s="184">
        <f t="shared" ca="1" si="27"/>
        <v>0</v>
      </c>
      <c r="AG73" s="184">
        <f t="shared" ca="1" si="27"/>
        <v>0</v>
      </c>
      <c r="AH73" s="184">
        <f t="shared" ca="1" si="27"/>
        <v>0</v>
      </c>
      <c r="AI73" s="184">
        <f t="shared" ca="1" si="27"/>
        <v>0</v>
      </c>
      <c r="AJ73" s="184">
        <f t="shared" ca="1" si="27"/>
        <v>0</v>
      </c>
      <c r="AK73" s="184">
        <f t="shared" ca="1" si="27"/>
        <v>0</v>
      </c>
      <c r="AL73" s="184">
        <f t="shared" ca="1" si="27"/>
        <v>0</v>
      </c>
      <c r="AM73" s="184">
        <f t="shared" ca="1" si="27"/>
        <v>0</v>
      </c>
      <c r="AN73" s="184">
        <f t="shared" ca="1" si="27"/>
        <v>0</v>
      </c>
    </row>
    <row r="74" spans="1:40" x14ac:dyDescent="0.3">
      <c r="A74" t="s">
        <v>1626</v>
      </c>
      <c r="D74" s="192"/>
      <c r="E74" s="183">
        <v>0</v>
      </c>
      <c r="F74" s="183">
        <v>0</v>
      </c>
      <c r="G74" s="183">
        <v>0</v>
      </c>
      <c r="H74" s="183">
        <v>0</v>
      </c>
      <c r="I74" s="183">
        <v>0</v>
      </c>
      <c r="J74" s="183">
        <v>0</v>
      </c>
      <c r="K74" s="183">
        <v>0</v>
      </c>
      <c r="L74" s="183">
        <v>0</v>
      </c>
      <c r="M74" s="183">
        <v>0</v>
      </c>
      <c r="N74" s="183">
        <v>0</v>
      </c>
      <c r="O74" s="183">
        <v>0</v>
      </c>
      <c r="P74" s="183">
        <v>0</v>
      </c>
      <c r="Q74" s="183"/>
      <c r="R74" s="183">
        <v>0</v>
      </c>
      <c r="S74" s="183">
        <v>0</v>
      </c>
      <c r="T74" s="183">
        <v>0</v>
      </c>
      <c r="U74" s="183">
        <v>0</v>
      </c>
      <c r="V74" s="183">
        <v>0</v>
      </c>
      <c r="W74" s="183">
        <v>0</v>
      </c>
      <c r="X74" s="183">
        <v>0</v>
      </c>
      <c r="Y74" s="183">
        <v>0</v>
      </c>
      <c r="Z74" s="183">
        <v>0</v>
      </c>
      <c r="AA74" s="183">
        <v>0</v>
      </c>
      <c r="AB74" s="183">
        <v>0</v>
      </c>
      <c r="AC74" s="183">
        <v>0</v>
      </c>
      <c r="AD74" s="183">
        <v>0</v>
      </c>
      <c r="AE74" s="183">
        <v>0</v>
      </c>
      <c r="AF74" s="183">
        <v>0</v>
      </c>
      <c r="AG74" s="183">
        <v>0</v>
      </c>
      <c r="AH74" s="183">
        <v>0</v>
      </c>
      <c r="AI74" s="183">
        <v>0</v>
      </c>
      <c r="AJ74" s="183">
        <v>0</v>
      </c>
      <c r="AK74" s="183">
        <v>0</v>
      </c>
      <c r="AL74" s="183">
        <v>0</v>
      </c>
      <c r="AM74" s="183">
        <v>0</v>
      </c>
      <c r="AN74" s="183">
        <v>0</v>
      </c>
    </row>
    <row r="75" spans="1:40" x14ac:dyDescent="0.3">
      <c r="A75" t="s">
        <v>1496</v>
      </c>
      <c r="D75" s="192">
        <f>SUM(E75:AN75)</f>
        <v>0</v>
      </c>
      <c r="E75" s="183">
        <v>0</v>
      </c>
      <c r="F75" s="183">
        <v>0</v>
      </c>
      <c r="G75" s="183">
        <v>0</v>
      </c>
      <c r="H75" s="183">
        <v>0</v>
      </c>
      <c r="I75" s="183">
        <v>0</v>
      </c>
      <c r="J75" s="183">
        <v>0</v>
      </c>
      <c r="K75" s="183">
        <v>0</v>
      </c>
      <c r="L75" s="183">
        <v>0</v>
      </c>
      <c r="M75" s="183">
        <v>0</v>
      </c>
      <c r="N75" s="183">
        <v>0</v>
      </c>
      <c r="O75" s="183">
        <v>0</v>
      </c>
      <c r="P75" s="183">
        <v>0</v>
      </c>
      <c r="Q75" s="183"/>
      <c r="R75" s="183">
        <v>0</v>
      </c>
      <c r="S75" s="183">
        <v>0</v>
      </c>
      <c r="T75" s="183">
        <v>0</v>
      </c>
      <c r="U75" s="183">
        <v>0</v>
      </c>
      <c r="V75" s="183">
        <v>0</v>
      </c>
      <c r="W75" s="183">
        <v>0</v>
      </c>
      <c r="X75" s="183">
        <v>0</v>
      </c>
      <c r="Y75" s="183">
        <v>0</v>
      </c>
      <c r="Z75" s="183">
        <v>0</v>
      </c>
      <c r="AA75" s="183">
        <v>0</v>
      </c>
      <c r="AB75" s="183">
        <v>0</v>
      </c>
      <c r="AC75" s="183">
        <v>0</v>
      </c>
      <c r="AD75" s="183">
        <v>0</v>
      </c>
      <c r="AE75" s="183">
        <v>0</v>
      </c>
      <c r="AF75" s="183">
        <v>0</v>
      </c>
      <c r="AG75" s="183">
        <v>0</v>
      </c>
      <c r="AH75" s="183">
        <v>0</v>
      </c>
      <c r="AI75" s="183">
        <v>0</v>
      </c>
      <c r="AJ75" s="183">
        <v>0</v>
      </c>
      <c r="AK75" s="183">
        <v>0</v>
      </c>
      <c r="AL75" s="183">
        <v>0</v>
      </c>
      <c r="AM75" s="183">
        <v>0</v>
      </c>
      <c r="AN75" s="183">
        <v>0</v>
      </c>
    </row>
    <row r="76" spans="1:40" x14ac:dyDescent="0.3">
      <c r="A76" t="s">
        <v>1497</v>
      </c>
      <c r="D76" s="192">
        <f>SUM(E76:AN76)</f>
        <v>0</v>
      </c>
      <c r="E76" s="183">
        <v>0</v>
      </c>
      <c r="F76" s="183">
        <v>0</v>
      </c>
      <c r="G76" s="183">
        <v>0</v>
      </c>
      <c r="H76" s="183">
        <v>0</v>
      </c>
      <c r="I76" s="183">
        <v>0</v>
      </c>
      <c r="J76" s="183">
        <v>0</v>
      </c>
      <c r="K76" s="183">
        <v>0</v>
      </c>
      <c r="L76" s="183">
        <v>0</v>
      </c>
      <c r="M76" s="183">
        <v>0</v>
      </c>
      <c r="N76" s="183">
        <v>0</v>
      </c>
      <c r="O76" s="183">
        <v>0</v>
      </c>
      <c r="P76" s="183">
        <v>0</v>
      </c>
      <c r="Q76" s="183"/>
      <c r="R76" s="183">
        <v>0</v>
      </c>
      <c r="S76" s="183">
        <v>0</v>
      </c>
      <c r="T76" s="183">
        <v>0</v>
      </c>
      <c r="U76" s="183">
        <v>0</v>
      </c>
      <c r="V76" s="183">
        <v>0</v>
      </c>
      <c r="W76" s="183">
        <v>0</v>
      </c>
      <c r="X76" s="183">
        <v>0</v>
      </c>
      <c r="Y76" s="183">
        <v>0</v>
      </c>
      <c r="Z76" s="183">
        <v>0</v>
      </c>
      <c r="AA76" s="183">
        <v>0</v>
      </c>
      <c r="AB76" s="183">
        <v>0</v>
      </c>
      <c r="AC76" s="183">
        <v>0</v>
      </c>
      <c r="AD76" s="183">
        <v>0</v>
      </c>
      <c r="AE76" s="183">
        <v>0</v>
      </c>
      <c r="AF76" s="183">
        <v>0</v>
      </c>
      <c r="AG76" s="183">
        <v>0</v>
      </c>
      <c r="AH76" s="183">
        <v>0</v>
      </c>
      <c r="AI76" s="183">
        <v>0</v>
      </c>
      <c r="AJ76" s="183">
        <v>0</v>
      </c>
      <c r="AK76" s="183">
        <v>0</v>
      </c>
      <c r="AL76" s="183">
        <v>0</v>
      </c>
      <c r="AM76" s="183">
        <v>0</v>
      </c>
      <c r="AN76" s="183">
        <v>0</v>
      </c>
    </row>
    <row r="77" spans="1:40" x14ac:dyDescent="0.3">
      <c r="A77" t="s">
        <v>1498</v>
      </c>
      <c r="D77" s="192">
        <f>SUM(E77:AN77)</f>
        <v>0</v>
      </c>
      <c r="E77" s="183">
        <v>0</v>
      </c>
      <c r="F77" s="183">
        <v>0</v>
      </c>
      <c r="G77" s="183">
        <v>0</v>
      </c>
      <c r="H77" s="183">
        <v>0</v>
      </c>
      <c r="I77" s="183">
        <v>0</v>
      </c>
      <c r="J77" s="183">
        <v>0</v>
      </c>
      <c r="K77" s="183">
        <v>0</v>
      </c>
      <c r="L77" s="183">
        <v>0</v>
      </c>
      <c r="M77" s="183">
        <v>0</v>
      </c>
      <c r="N77" s="183">
        <v>0</v>
      </c>
      <c r="O77" s="183">
        <v>0</v>
      </c>
      <c r="P77" s="183">
        <v>0</v>
      </c>
      <c r="Q77" s="183"/>
      <c r="R77" s="183">
        <v>0</v>
      </c>
      <c r="S77" s="183">
        <v>0</v>
      </c>
      <c r="T77" s="183">
        <v>0</v>
      </c>
      <c r="U77" s="183">
        <v>0</v>
      </c>
      <c r="V77" s="183">
        <v>0</v>
      </c>
      <c r="W77" s="183">
        <v>0</v>
      </c>
      <c r="X77" s="183">
        <v>0</v>
      </c>
      <c r="Y77" s="183">
        <v>0</v>
      </c>
      <c r="Z77" s="183">
        <v>0</v>
      </c>
      <c r="AA77" s="183">
        <v>0</v>
      </c>
      <c r="AB77" s="183">
        <v>0</v>
      </c>
      <c r="AC77" s="183">
        <v>0</v>
      </c>
      <c r="AD77" s="183">
        <v>0</v>
      </c>
      <c r="AE77" s="183">
        <v>0</v>
      </c>
      <c r="AF77" s="183">
        <v>0</v>
      </c>
      <c r="AG77" s="183">
        <v>0</v>
      </c>
      <c r="AH77" s="183">
        <v>0</v>
      </c>
      <c r="AI77" s="183">
        <v>0</v>
      </c>
      <c r="AJ77" s="183">
        <v>0</v>
      </c>
      <c r="AK77" s="183">
        <v>0</v>
      </c>
      <c r="AL77" s="183">
        <v>0</v>
      </c>
      <c r="AM77" s="183">
        <v>0</v>
      </c>
      <c r="AN77" s="183">
        <v>0</v>
      </c>
    </row>
    <row r="78" spans="1:40" x14ac:dyDescent="0.3">
      <c r="A78" s="60" t="s">
        <v>1499</v>
      </c>
      <c r="B78" s="60"/>
      <c r="C78" s="60"/>
      <c r="D78" s="189"/>
      <c r="E78" s="189"/>
      <c r="F78" s="189"/>
      <c r="G78" s="189"/>
      <c r="H78" s="189"/>
      <c r="I78" s="189"/>
      <c r="J78" s="189"/>
      <c r="K78" s="189"/>
      <c r="L78" s="189"/>
      <c r="M78" s="189"/>
      <c r="N78" s="189"/>
      <c r="O78" s="189"/>
      <c r="P78" s="189"/>
      <c r="Q78" s="189"/>
      <c r="R78" s="189"/>
      <c r="S78" s="189"/>
      <c r="T78" s="189"/>
      <c r="U78" s="189"/>
      <c r="V78" s="189"/>
      <c r="W78" s="189"/>
      <c r="X78" s="189"/>
      <c r="Y78" s="189"/>
      <c r="Z78" s="189"/>
      <c r="AA78" s="189"/>
      <c r="AB78" s="189"/>
      <c r="AC78" s="189"/>
      <c r="AD78" s="189"/>
      <c r="AE78" s="189"/>
      <c r="AF78" s="189"/>
      <c r="AG78" s="189"/>
      <c r="AH78" s="189"/>
      <c r="AI78" s="189"/>
      <c r="AJ78" s="189"/>
      <c r="AK78" s="189"/>
      <c r="AL78" s="189"/>
      <c r="AM78" s="189"/>
      <c r="AN78" s="189"/>
    </row>
    <row r="79" spans="1:40" x14ac:dyDescent="0.3">
      <c r="D79" s="192">
        <f>SUM(D74:D77)</f>
        <v>0</v>
      </c>
      <c r="E79" s="183">
        <v>0</v>
      </c>
      <c r="F79" s="183">
        <v>0</v>
      </c>
      <c r="G79" s="183">
        <v>0</v>
      </c>
      <c r="H79" s="183">
        <v>0</v>
      </c>
      <c r="I79" s="183">
        <v>0</v>
      </c>
      <c r="J79" s="183">
        <v>0</v>
      </c>
      <c r="K79" s="183">
        <v>0</v>
      </c>
      <c r="L79" s="183">
        <v>0</v>
      </c>
      <c r="M79" s="183">
        <v>0</v>
      </c>
      <c r="N79" s="183">
        <v>0</v>
      </c>
      <c r="O79" s="183">
        <v>0</v>
      </c>
      <c r="P79" s="183">
        <v>0</v>
      </c>
      <c r="Q79" s="183"/>
      <c r="R79" s="183">
        <v>0</v>
      </c>
      <c r="S79" s="183">
        <v>0</v>
      </c>
      <c r="T79" s="183">
        <v>0</v>
      </c>
      <c r="U79" s="183">
        <v>0</v>
      </c>
      <c r="V79" s="183">
        <v>0</v>
      </c>
      <c r="W79" s="183">
        <v>0</v>
      </c>
      <c r="X79" s="183">
        <v>0</v>
      </c>
      <c r="Y79" s="183">
        <v>0</v>
      </c>
      <c r="Z79" s="183">
        <v>0</v>
      </c>
      <c r="AA79" s="183">
        <v>0</v>
      </c>
      <c r="AB79" s="183">
        <v>0</v>
      </c>
      <c r="AC79" s="183">
        <v>0</v>
      </c>
      <c r="AD79" s="183">
        <v>0</v>
      </c>
      <c r="AE79" s="183">
        <v>0</v>
      </c>
      <c r="AF79" s="183">
        <v>0</v>
      </c>
      <c r="AG79" s="183">
        <v>0</v>
      </c>
      <c r="AH79" s="183">
        <v>0</v>
      </c>
      <c r="AI79" s="183">
        <v>0</v>
      </c>
      <c r="AJ79" s="183">
        <v>0</v>
      </c>
      <c r="AK79" s="183">
        <v>0</v>
      </c>
      <c r="AL79" s="183">
        <v>0</v>
      </c>
      <c r="AM79" s="183">
        <v>0</v>
      </c>
      <c r="AN79" s="183">
        <v>0</v>
      </c>
    </row>
    <row r="80" spans="1:40" x14ac:dyDescent="0.3">
      <c r="A80" s="60" t="s">
        <v>1500</v>
      </c>
      <c r="B80" s="60"/>
      <c r="C80" s="60"/>
      <c r="D80" s="189"/>
      <c r="E80" s="189"/>
      <c r="F80" s="189"/>
      <c r="G80" s="189"/>
      <c r="H80" s="189"/>
      <c r="I80" s="189"/>
      <c r="J80" s="189"/>
      <c r="K80" s="189"/>
      <c r="L80" s="189"/>
      <c r="M80" s="189"/>
      <c r="N80" s="189"/>
      <c r="O80" s="189"/>
      <c r="P80" s="189"/>
      <c r="Q80" s="189"/>
      <c r="R80" s="189"/>
      <c r="S80" s="189"/>
      <c r="T80" s="189"/>
      <c r="U80" s="189"/>
      <c r="V80" s="189"/>
      <c r="W80" s="189"/>
      <c r="X80" s="189"/>
      <c r="Y80" s="189"/>
      <c r="Z80" s="189"/>
      <c r="AA80" s="189"/>
      <c r="AB80" s="189"/>
      <c r="AC80" s="189"/>
      <c r="AD80" s="189"/>
      <c r="AE80" s="189"/>
      <c r="AF80" s="189"/>
      <c r="AG80" s="189"/>
      <c r="AH80" s="189"/>
      <c r="AI80" s="189"/>
      <c r="AJ80" s="189"/>
      <c r="AK80" s="189"/>
      <c r="AL80" s="189"/>
      <c r="AM80" s="189"/>
      <c r="AN80" s="189"/>
    </row>
    <row r="81" spans="1:40" x14ac:dyDescent="0.3">
      <c r="D81" s="192">
        <f ca="1">D28+D30+D37+D42+D46+D54+D63+D66+D73+D79</f>
        <v>479378.71350000001</v>
      </c>
      <c r="E81" s="163">
        <f ca="1">E28+E30+E37+E42+E46+E54+E63+E66+E73+E79</f>
        <v>0</v>
      </c>
      <c r="F81" s="163">
        <f ca="1">F28+F30+F37+F42+F46+F54+F63+F66+F73+F79</f>
        <v>0</v>
      </c>
      <c r="G81" s="163">
        <f ca="1">G28+G30+G37+G42+G46+G54+G63+G66+G73+G79</f>
        <v>0</v>
      </c>
      <c r="H81" s="163">
        <f t="shared" ref="H81:AN81" ca="1" si="28">H28+H30+H37+H42+H46+H54+H63+H66+H73+H79</f>
        <v>0</v>
      </c>
      <c r="I81" s="163">
        <f t="shared" ca="1" si="28"/>
        <v>0</v>
      </c>
      <c r="J81" s="163">
        <f t="shared" ca="1" si="28"/>
        <v>0</v>
      </c>
      <c r="K81" s="163">
        <f t="shared" ca="1" si="28"/>
        <v>0</v>
      </c>
      <c r="L81" s="163">
        <f t="shared" ca="1" si="28"/>
        <v>0</v>
      </c>
      <c r="M81" s="163">
        <f t="shared" ca="1" si="28"/>
        <v>0</v>
      </c>
      <c r="N81" s="163">
        <f t="shared" ca="1" si="28"/>
        <v>0</v>
      </c>
      <c r="O81" s="163">
        <f t="shared" ca="1" si="28"/>
        <v>0</v>
      </c>
      <c r="P81" s="163">
        <f t="shared" ca="1" si="28"/>
        <v>0</v>
      </c>
      <c r="Q81" s="163">
        <f t="shared" ca="1" si="28"/>
        <v>0</v>
      </c>
      <c r="R81" s="163">
        <f t="shared" ca="1" si="28"/>
        <v>0</v>
      </c>
      <c r="S81" s="163">
        <f t="shared" ca="1" si="28"/>
        <v>0</v>
      </c>
      <c r="T81" s="163">
        <f t="shared" ca="1" si="28"/>
        <v>0</v>
      </c>
      <c r="U81" s="163">
        <f t="shared" ca="1" si="28"/>
        <v>0</v>
      </c>
      <c r="V81" s="163">
        <f t="shared" ca="1" si="28"/>
        <v>0</v>
      </c>
      <c r="W81" s="163">
        <f t="shared" ca="1" si="28"/>
        <v>0</v>
      </c>
      <c r="X81" s="163">
        <f t="shared" ca="1" si="28"/>
        <v>0</v>
      </c>
      <c r="Y81" s="163">
        <f t="shared" ca="1" si="28"/>
        <v>421330.95450000005</v>
      </c>
      <c r="Z81" s="163">
        <f t="shared" ca="1" si="28"/>
        <v>29781.832500000004</v>
      </c>
      <c r="AA81" s="163">
        <f t="shared" ca="1" si="28"/>
        <v>0</v>
      </c>
      <c r="AB81" s="163">
        <f t="shared" ca="1" si="28"/>
        <v>0</v>
      </c>
      <c r="AC81" s="163">
        <f t="shared" ca="1" si="28"/>
        <v>0</v>
      </c>
      <c r="AD81" s="163">
        <f t="shared" ca="1" si="28"/>
        <v>28265.926500000005</v>
      </c>
      <c r="AE81" s="163">
        <f t="shared" ca="1" si="28"/>
        <v>0</v>
      </c>
      <c r="AF81" s="163">
        <f t="shared" ca="1" si="28"/>
        <v>0</v>
      </c>
      <c r="AG81" s="163">
        <f t="shared" ca="1" si="28"/>
        <v>0</v>
      </c>
      <c r="AH81" s="163">
        <f t="shared" ca="1" si="28"/>
        <v>0</v>
      </c>
      <c r="AI81" s="163">
        <f t="shared" ca="1" si="28"/>
        <v>0</v>
      </c>
      <c r="AJ81" s="163">
        <f t="shared" ca="1" si="28"/>
        <v>0</v>
      </c>
      <c r="AK81" s="163">
        <f t="shared" ca="1" si="28"/>
        <v>0</v>
      </c>
      <c r="AL81" s="163">
        <f t="shared" ca="1" si="28"/>
        <v>0</v>
      </c>
      <c r="AM81" s="163">
        <f t="shared" ca="1" si="28"/>
        <v>0</v>
      </c>
      <c r="AN81" s="163">
        <f t="shared" ca="1" si="28"/>
        <v>0</v>
      </c>
    </row>
    <row r="82" spans="1:40" x14ac:dyDescent="0.3">
      <c r="A82" s="60" t="s">
        <v>1501</v>
      </c>
      <c r="B82" s="60"/>
      <c r="C82" s="60"/>
      <c r="D82" s="189"/>
      <c r="E82" s="189"/>
      <c r="F82" s="189"/>
      <c r="G82" s="189"/>
      <c r="H82" s="189"/>
      <c r="I82" s="189"/>
      <c r="J82" s="189"/>
      <c r="K82" s="189"/>
      <c r="L82" s="189"/>
      <c r="M82" s="189"/>
      <c r="N82" s="189"/>
      <c r="O82" s="189"/>
      <c r="P82" s="189"/>
      <c r="Q82" s="189"/>
      <c r="R82" s="189"/>
      <c r="S82" s="189"/>
      <c r="T82" s="189"/>
      <c r="U82" s="189"/>
      <c r="V82" s="189"/>
      <c r="W82" s="189"/>
      <c r="X82" s="189"/>
      <c r="Y82" s="189"/>
      <c r="Z82" s="189"/>
      <c r="AA82" s="189"/>
      <c r="AB82" s="189"/>
      <c r="AC82" s="189"/>
      <c r="AD82" s="189"/>
      <c r="AE82" s="189"/>
      <c r="AF82" s="189"/>
      <c r="AG82" s="189"/>
      <c r="AH82" s="189"/>
      <c r="AI82" s="189"/>
      <c r="AJ82" s="189"/>
      <c r="AK82" s="189"/>
      <c r="AL82" s="189"/>
      <c r="AM82" s="189"/>
      <c r="AN82" s="189"/>
    </row>
    <row r="83" spans="1:40" x14ac:dyDescent="0.3">
      <c r="A83" s="54" t="s">
        <v>10</v>
      </c>
      <c r="B83" s="54"/>
      <c r="C83" s="54"/>
      <c r="D83" s="195">
        <f ca="1">SUM(E83:AN83)</f>
        <v>114038.67667500004</v>
      </c>
      <c r="E83" s="194">
        <f t="shared" ref="E83:AN83" ca="1" si="29">SUMIFS(INDIRECT($B$1 &amp; "_Indirect"), WBSL3, E$1, Inst, $B$2)</f>
        <v>0</v>
      </c>
      <c r="F83" s="194">
        <f t="shared" ca="1" si="29"/>
        <v>0</v>
      </c>
      <c r="G83" s="194">
        <f t="shared" ca="1" si="29"/>
        <v>0</v>
      </c>
      <c r="H83" s="194">
        <f t="shared" ca="1" si="29"/>
        <v>0</v>
      </c>
      <c r="I83" s="194">
        <f t="shared" ca="1" si="29"/>
        <v>0</v>
      </c>
      <c r="J83" s="194">
        <f t="shared" ca="1" si="29"/>
        <v>0</v>
      </c>
      <c r="K83" s="194">
        <f t="shared" ca="1" si="29"/>
        <v>0</v>
      </c>
      <c r="L83" s="194">
        <f t="shared" ca="1" si="29"/>
        <v>0</v>
      </c>
      <c r="M83" s="194">
        <f t="shared" ca="1" si="29"/>
        <v>0</v>
      </c>
      <c r="N83" s="194">
        <f t="shared" ca="1" si="29"/>
        <v>0</v>
      </c>
      <c r="O83" s="194">
        <f t="shared" ca="1" si="29"/>
        <v>0</v>
      </c>
      <c r="P83" s="194">
        <f t="shared" ca="1" si="29"/>
        <v>0</v>
      </c>
      <c r="Q83" s="194">
        <f t="shared" ca="1" si="29"/>
        <v>0</v>
      </c>
      <c r="R83" s="194">
        <f t="shared" ca="1" si="29"/>
        <v>0</v>
      </c>
      <c r="S83" s="194">
        <f t="shared" ca="1" si="29"/>
        <v>0</v>
      </c>
      <c r="T83" s="194">
        <f t="shared" ca="1" si="29"/>
        <v>0</v>
      </c>
      <c r="U83" s="194">
        <f t="shared" ca="1" si="29"/>
        <v>0</v>
      </c>
      <c r="V83" s="194">
        <f t="shared" ca="1" si="29"/>
        <v>0</v>
      </c>
      <c r="W83" s="194">
        <f t="shared" ca="1" si="29"/>
        <v>0</v>
      </c>
      <c r="X83" s="194">
        <f t="shared" ca="1" si="29"/>
        <v>0</v>
      </c>
      <c r="Y83" s="194">
        <f ca="1">SUMIFS(INDIRECT($B$1 &amp; "_Indirect"), WBSL3, Y$1, Inst, $B$2)</f>
        <v>89977.959225000028</v>
      </c>
      <c r="Z83" s="194">
        <f t="shared" ca="1" si="29"/>
        <v>8514.4578750000019</v>
      </c>
      <c r="AA83" s="194">
        <f t="shared" ca="1" si="29"/>
        <v>0</v>
      </c>
      <c r="AB83" s="194">
        <f t="shared" ca="1" si="29"/>
        <v>0</v>
      </c>
      <c r="AC83" s="194">
        <f t="shared" ca="1" si="29"/>
        <v>0</v>
      </c>
      <c r="AD83" s="194">
        <f t="shared" ca="1" si="29"/>
        <v>15546.259575000004</v>
      </c>
      <c r="AE83" s="194">
        <f t="shared" ca="1" si="29"/>
        <v>0</v>
      </c>
      <c r="AF83" s="194">
        <f t="shared" ca="1" si="29"/>
        <v>0</v>
      </c>
      <c r="AG83" s="194">
        <f t="shared" ca="1" si="29"/>
        <v>0</v>
      </c>
      <c r="AH83" s="194">
        <f t="shared" ca="1" si="29"/>
        <v>0</v>
      </c>
      <c r="AI83" s="194">
        <f t="shared" ca="1" si="29"/>
        <v>0</v>
      </c>
      <c r="AJ83" s="194">
        <f t="shared" ca="1" si="29"/>
        <v>0</v>
      </c>
      <c r="AK83" s="194">
        <f t="shared" ca="1" si="29"/>
        <v>0</v>
      </c>
      <c r="AL83" s="194">
        <f t="shared" ca="1" si="29"/>
        <v>0</v>
      </c>
      <c r="AM83" s="194">
        <f t="shared" ca="1" si="29"/>
        <v>0</v>
      </c>
      <c r="AN83" s="194">
        <f t="shared" ca="1" si="29"/>
        <v>0</v>
      </c>
    </row>
    <row r="84" spans="1:40" x14ac:dyDescent="0.3">
      <c r="A84" t="s">
        <v>1626</v>
      </c>
      <c r="D84" s="192"/>
      <c r="E84" s="193">
        <v>0</v>
      </c>
      <c r="F84" s="193"/>
      <c r="G84" s="193"/>
      <c r="H84" s="193"/>
      <c r="I84" s="193"/>
      <c r="J84" s="184">
        <v>0</v>
      </c>
      <c r="K84" s="184">
        <v>0</v>
      </c>
      <c r="L84" s="184">
        <v>0</v>
      </c>
      <c r="M84" s="184">
        <v>0</v>
      </c>
      <c r="N84" s="184">
        <v>0</v>
      </c>
      <c r="O84" s="184">
        <v>0</v>
      </c>
      <c r="P84" s="184">
        <v>0</v>
      </c>
      <c r="Q84" s="184"/>
      <c r="R84" s="184">
        <v>0</v>
      </c>
      <c r="S84" s="184">
        <v>0</v>
      </c>
      <c r="T84" s="184">
        <v>0</v>
      </c>
      <c r="U84" s="184">
        <v>0</v>
      </c>
      <c r="V84" s="184">
        <v>0</v>
      </c>
      <c r="W84" s="184">
        <v>0</v>
      </c>
      <c r="X84" s="184">
        <v>0</v>
      </c>
      <c r="Y84" s="184">
        <v>0</v>
      </c>
      <c r="Z84" s="184">
        <v>0</v>
      </c>
      <c r="AA84" s="184">
        <v>0</v>
      </c>
      <c r="AB84" s="184">
        <v>0</v>
      </c>
      <c r="AC84" s="184">
        <v>0</v>
      </c>
      <c r="AD84" s="184">
        <v>0</v>
      </c>
      <c r="AE84" s="184">
        <v>0</v>
      </c>
      <c r="AF84" s="184">
        <v>0</v>
      </c>
      <c r="AG84" s="184">
        <v>0</v>
      </c>
      <c r="AH84" s="184">
        <v>0</v>
      </c>
      <c r="AI84" s="184">
        <v>0</v>
      </c>
      <c r="AJ84" s="184">
        <v>0</v>
      </c>
      <c r="AK84" s="184">
        <v>0</v>
      </c>
      <c r="AL84" s="184">
        <v>0</v>
      </c>
      <c r="AM84" s="184">
        <v>0</v>
      </c>
      <c r="AN84" s="184">
        <v>0</v>
      </c>
    </row>
    <row r="85" spans="1:40" x14ac:dyDescent="0.3">
      <c r="A85" t="s">
        <v>1502</v>
      </c>
      <c r="D85" s="192">
        <f t="shared" ref="D85:AN85" ca="1" si="30">SUM(D83:D84)</f>
        <v>114038.67667500004</v>
      </c>
      <c r="E85" s="163">
        <f t="shared" ca="1" si="30"/>
        <v>0</v>
      </c>
      <c r="F85" s="163">
        <f t="shared" ca="1" si="30"/>
        <v>0</v>
      </c>
      <c r="G85" s="163">
        <f t="shared" ca="1" si="30"/>
        <v>0</v>
      </c>
      <c r="H85" s="163">
        <f t="shared" ca="1" si="30"/>
        <v>0</v>
      </c>
      <c r="I85" s="163">
        <f t="shared" ca="1" si="30"/>
        <v>0</v>
      </c>
      <c r="J85" s="202">
        <f t="shared" ca="1" si="30"/>
        <v>0</v>
      </c>
      <c r="K85" s="202">
        <f t="shared" ca="1" si="30"/>
        <v>0</v>
      </c>
      <c r="L85" s="202">
        <f t="shared" ca="1" si="30"/>
        <v>0</v>
      </c>
      <c r="M85" s="202">
        <f t="shared" ca="1" si="30"/>
        <v>0</v>
      </c>
      <c r="N85" s="202">
        <f t="shared" ca="1" si="30"/>
        <v>0</v>
      </c>
      <c r="O85" s="202">
        <f t="shared" ca="1" si="30"/>
        <v>0</v>
      </c>
      <c r="P85" s="202">
        <f t="shared" ca="1" si="30"/>
        <v>0</v>
      </c>
      <c r="Q85" s="202">
        <f t="shared" ca="1" si="30"/>
        <v>0</v>
      </c>
      <c r="R85" s="202">
        <f t="shared" ca="1" si="30"/>
        <v>0</v>
      </c>
      <c r="S85" s="202">
        <f t="shared" ca="1" si="30"/>
        <v>0</v>
      </c>
      <c r="T85" s="202">
        <f t="shared" ca="1" si="30"/>
        <v>0</v>
      </c>
      <c r="U85" s="202">
        <f t="shared" ca="1" si="30"/>
        <v>0</v>
      </c>
      <c r="V85" s="202">
        <f t="shared" ca="1" si="30"/>
        <v>0</v>
      </c>
      <c r="W85" s="202">
        <f t="shared" ca="1" si="30"/>
        <v>0</v>
      </c>
      <c r="X85" s="202">
        <f t="shared" ca="1" si="30"/>
        <v>0</v>
      </c>
      <c r="Y85" s="202">
        <f t="shared" ca="1" si="30"/>
        <v>89977.959225000028</v>
      </c>
      <c r="Z85" s="202">
        <f t="shared" ca="1" si="30"/>
        <v>8514.4578750000019</v>
      </c>
      <c r="AA85" s="202">
        <f t="shared" ca="1" si="30"/>
        <v>0</v>
      </c>
      <c r="AB85" s="202">
        <f t="shared" ca="1" si="30"/>
        <v>0</v>
      </c>
      <c r="AC85" s="202">
        <f t="shared" ca="1" si="30"/>
        <v>0</v>
      </c>
      <c r="AD85" s="202">
        <f t="shared" ca="1" si="30"/>
        <v>15546.259575000004</v>
      </c>
      <c r="AE85" s="202">
        <f t="shared" ca="1" si="30"/>
        <v>0</v>
      </c>
      <c r="AF85" s="202">
        <f t="shared" ca="1" si="30"/>
        <v>0</v>
      </c>
      <c r="AG85" s="202">
        <f t="shared" ca="1" si="30"/>
        <v>0</v>
      </c>
      <c r="AH85" s="202">
        <f t="shared" ca="1" si="30"/>
        <v>0</v>
      </c>
      <c r="AI85" s="202">
        <f t="shared" ca="1" si="30"/>
        <v>0</v>
      </c>
      <c r="AJ85" s="202">
        <f t="shared" ca="1" si="30"/>
        <v>0</v>
      </c>
      <c r="AK85" s="202">
        <f t="shared" ca="1" si="30"/>
        <v>0</v>
      </c>
      <c r="AL85" s="202">
        <f t="shared" ca="1" si="30"/>
        <v>0</v>
      </c>
      <c r="AM85" s="202">
        <f t="shared" ca="1" si="30"/>
        <v>0</v>
      </c>
      <c r="AN85" s="202">
        <f t="shared" ca="1" si="30"/>
        <v>0</v>
      </c>
    </row>
    <row r="86" spans="1:40" x14ac:dyDescent="0.3">
      <c r="D86" s="192">
        <f>SUM(E86:AN86)</f>
        <v>0</v>
      </c>
      <c r="E86" s="163"/>
      <c r="F86" s="163"/>
      <c r="G86" s="163"/>
      <c r="H86" s="163"/>
      <c r="I86" s="163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  <c r="AA86" s="202"/>
      <c r="AB86" s="202"/>
      <c r="AC86" s="202"/>
      <c r="AD86" s="202"/>
      <c r="AE86" s="202"/>
      <c r="AF86" s="202"/>
      <c r="AG86" s="202"/>
      <c r="AH86" s="202"/>
      <c r="AI86" s="202"/>
      <c r="AJ86" s="202"/>
      <c r="AK86" s="202"/>
      <c r="AL86" s="202"/>
      <c r="AM86" s="202"/>
      <c r="AN86" s="202"/>
    </row>
    <row r="87" spans="1:40" x14ac:dyDescent="0.3">
      <c r="A87" s="60" t="s">
        <v>1503</v>
      </c>
      <c r="B87" s="60"/>
      <c r="C87" s="60"/>
      <c r="D87" s="189"/>
      <c r="E87" s="189"/>
      <c r="F87" s="189"/>
      <c r="G87" s="189"/>
      <c r="H87" s="189"/>
      <c r="I87" s="189"/>
      <c r="J87" s="189"/>
      <c r="K87" s="189"/>
      <c r="L87" s="189"/>
      <c r="M87" s="189"/>
      <c r="N87" s="189"/>
      <c r="O87" s="189"/>
      <c r="P87" s="189"/>
      <c r="Q87" s="189"/>
      <c r="R87" s="189"/>
      <c r="S87" s="189"/>
      <c r="T87" s="189"/>
      <c r="U87" s="189"/>
      <c r="V87" s="189"/>
      <c r="W87" s="189"/>
      <c r="X87" s="189"/>
      <c r="Y87" s="189"/>
      <c r="Z87" s="189"/>
      <c r="AA87" s="189"/>
      <c r="AB87" s="189"/>
      <c r="AC87" s="189"/>
      <c r="AD87" s="189"/>
      <c r="AE87" s="189"/>
      <c r="AF87" s="189"/>
      <c r="AG87" s="189"/>
      <c r="AH87" s="189"/>
      <c r="AI87" s="189"/>
      <c r="AJ87" s="189"/>
      <c r="AK87" s="189"/>
      <c r="AL87" s="189"/>
      <c r="AM87" s="189"/>
      <c r="AN87" s="189"/>
    </row>
    <row r="88" spans="1:40" x14ac:dyDescent="0.3">
      <c r="D88" s="188">
        <f ca="1">D81+D85</f>
        <v>593417.39017500007</v>
      </c>
      <c r="E88" s="188">
        <f t="shared" ref="E88:AN88" ca="1" si="31">SUM(E85,E81)</f>
        <v>0</v>
      </c>
      <c r="F88" s="188">
        <f t="shared" ca="1" si="31"/>
        <v>0</v>
      </c>
      <c r="G88" s="188">
        <f t="shared" ca="1" si="31"/>
        <v>0</v>
      </c>
      <c r="H88" s="188">
        <f t="shared" ca="1" si="31"/>
        <v>0</v>
      </c>
      <c r="I88" s="188">
        <f t="shared" ca="1" si="31"/>
        <v>0</v>
      </c>
      <c r="J88" s="188">
        <f t="shared" ca="1" si="31"/>
        <v>0</v>
      </c>
      <c r="K88" s="188">
        <f t="shared" ca="1" si="31"/>
        <v>0</v>
      </c>
      <c r="L88" s="188">
        <f t="shared" ca="1" si="31"/>
        <v>0</v>
      </c>
      <c r="M88" s="188">
        <f t="shared" ca="1" si="31"/>
        <v>0</v>
      </c>
      <c r="N88" s="188">
        <f t="shared" ca="1" si="31"/>
        <v>0</v>
      </c>
      <c r="O88" s="188">
        <f t="shared" ca="1" si="31"/>
        <v>0</v>
      </c>
      <c r="P88" s="188">
        <f t="shared" ca="1" si="31"/>
        <v>0</v>
      </c>
      <c r="Q88" s="188">
        <f t="shared" ca="1" si="31"/>
        <v>0</v>
      </c>
      <c r="R88" s="188">
        <f t="shared" ca="1" si="31"/>
        <v>0</v>
      </c>
      <c r="S88" s="188">
        <f t="shared" ca="1" si="31"/>
        <v>0</v>
      </c>
      <c r="T88" s="188">
        <f t="shared" ca="1" si="31"/>
        <v>0</v>
      </c>
      <c r="U88" s="188">
        <f t="shared" ca="1" si="31"/>
        <v>0</v>
      </c>
      <c r="V88" s="188">
        <f t="shared" ca="1" si="31"/>
        <v>0</v>
      </c>
      <c r="W88" s="188">
        <f t="shared" ca="1" si="31"/>
        <v>0</v>
      </c>
      <c r="X88" s="188">
        <f t="shared" ca="1" si="31"/>
        <v>0</v>
      </c>
      <c r="Y88" s="188">
        <f t="shared" ca="1" si="31"/>
        <v>511308.91372500011</v>
      </c>
      <c r="Z88" s="188">
        <f t="shared" ca="1" si="31"/>
        <v>38296.290375000004</v>
      </c>
      <c r="AA88" s="188">
        <f t="shared" ca="1" si="31"/>
        <v>0</v>
      </c>
      <c r="AB88" s="188">
        <f t="shared" ca="1" si="31"/>
        <v>0</v>
      </c>
      <c r="AC88" s="188">
        <f t="shared" ca="1" si="31"/>
        <v>0</v>
      </c>
      <c r="AD88" s="188">
        <f t="shared" ca="1" si="31"/>
        <v>43812.186075000005</v>
      </c>
      <c r="AE88" s="188">
        <f t="shared" ca="1" si="31"/>
        <v>0</v>
      </c>
      <c r="AF88" s="188">
        <f t="shared" ca="1" si="31"/>
        <v>0</v>
      </c>
      <c r="AG88" s="188">
        <f t="shared" ca="1" si="31"/>
        <v>0</v>
      </c>
      <c r="AH88" s="188">
        <f t="shared" ca="1" si="31"/>
        <v>0</v>
      </c>
      <c r="AI88" s="188">
        <f t="shared" ca="1" si="31"/>
        <v>0</v>
      </c>
      <c r="AJ88" s="188">
        <f t="shared" ca="1" si="31"/>
        <v>0</v>
      </c>
      <c r="AK88" s="188">
        <f t="shared" ca="1" si="31"/>
        <v>0</v>
      </c>
      <c r="AL88" s="188">
        <f t="shared" ca="1" si="31"/>
        <v>0</v>
      </c>
      <c r="AM88" s="188">
        <f t="shared" ca="1" si="31"/>
        <v>0</v>
      </c>
      <c r="AN88" s="188">
        <f t="shared" ca="1" si="31"/>
        <v>0</v>
      </c>
    </row>
    <row r="90" spans="1:40" x14ac:dyDescent="0.3">
      <c r="D90" s="56"/>
    </row>
    <row r="94" spans="1:40" x14ac:dyDescent="0.3">
      <c r="D94" s="163"/>
    </row>
  </sheetData>
  <mergeCells count="13">
    <mergeCell ref="B67:C67"/>
    <mergeCell ref="E35:I35"/>
    <mergeCell ref="J35:S35"/>
    <mergeCell ref="T35:X35"/>
    <mergeCell ref="Y35:AD35"/>
    <mergeCell ref="AE35:AH35"/>
    <mergeCell ref="AI35:AN35"/>
    <mergeCell ref="E2:I2"/>
    <mergeCell ref="J2:S2"/>
    <mergeCell ref="T2:X2"/>
    <mergeCell ref="Y2:AD2"/>
    <mergeCell ref="AE2:AH2"/>
    <mergeCell ref="AI2:AN2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CB98CC-4EA8-48AE-AEA0-5AF104DC4B4C}">
  <dimension ref="A1:AN90"/>
  <sheetViews>
    <sheetView topLeftCell="A67" zoomScale="90" zoomScaleNormal="90" workbookViewId="0">
      <selection activeCell="D90" sqref="D90"/>
    </sheetView>
  </sheetViews>
  <sheetFormatPr defaultRowHeight="14.4" x14ac:dyDescent="0.3"/>
  <cols>
    <col min="1" max="1" width="25.88671875" customWidth="1"/>
    <col min="2" max="2" width="13.33203125" customWidth="1"/>
    <col min="4" max="40" width="14.33203125" customWidth="1"/>
  </cols>
  <sheetData>
    <row r="1" spans="1:40" x14ac:dyDescent="0.3">
      <c r="A1" s="72" t="s">
        <v>1538</v>
      </c>
      <c r="B1" s="72" t="s">
        <v>1532</v>
      </c>
      <c r="D1" s="56"/>
      <c r="E1" s="93" t="str">
        <f t="shared" ref="E1:AN1" si="0">LEFT(E3,FIND(" ",E3)-1)</f>
        <v>1.1.1</v>
      </c>
      <c r="F1" s="93" t="str">
        <f t="shared" si="0"/>
        <v>1.1.2</v>
      </c>
      <c r="G1" s="93" t="str">
        <f t="shared" si="0"/>
        <v>1.1.3</v>
      </c>
      <c r="H1" s="93" t="str">
        <f t="shared" si="0"/>
        <v>1.1.4</v>
      </c>
      <c r="I1" s="93" t="str">
        <f t="shared" si="0"/>
        <v>1.1.5</v>
      </c>
      <c r="J1" s="93" t="str">
        <f t="shared" si="0"/>
        <v>1.2.1</v>
      </c>
      <c r="K1" s="93" t="str">
        <f t="shared" si="0"/>
        <v>1.2.2</v>
      </c>
      <c r="L1" s="93" t="str">
        <f t="shared" si="0"/>
        <v>1.2.3</v>
      </c>
      <c r="M1" s="93" t="str">
        <f t="shared" si="0"/>
        <v>1.2.4</v>
      </c>
      <c r="N1" s="93" t="str">
        <f t="shared" si="0"/>
        <v>1.2.5</v>
      </c>
      <c r="O1" s="93" t="str">
        <f t="shared" si="0"/>
        <v>1.2.6</v>
      </c>
      <c r="P1" s="93" t="str">
        <f t="shared" si="0"/>
        <v>1.2.7</v>
      </c>
      <c r="Q1" s="93" t="str">
        <f t="shared" si="0"/>
        <v>1.2.8</v>
      </c>
      <c r="R1" s="93" t="str">
        <f t="shared" si="0"/>
        <v>1.2.9</v>
      </c>
      <c r="S1" s="93" t="str">
        <f t="shared" si="0"/>
        <v>1.2.10</v>
      </c>
      <c r="T1" s="93" t="str">
        <f t="shared" si="0"/>
        <v>1.3.1</v>
      </c>
      <c r="U1" s="93" t="str">
        <f t="shared" si="0"/>
        <v>1.3.2</v>
      </c>
      <c r="V1" s="93" t="str">
        <f t="shared" si="0"/>
        <v>1.3.3</v>
      </c>
      <c r="W1" s="93" t="str">
        <f t="shared" si="0"/>
        <v>1.3.4</v>
      </c>
      <c r="X1" s="93" t="str">
        <f t="shared" si="0"/>
        <v>1.3.5</v>
      </c>
      <c r="Y1" s="93" t="str">
        <f t="shared" si="0"/>
        <v>1.4.1</v>
      </c>
      <c r="Z1" s="93" t="str">
        <f t="shared" si="0"/>
        <v>1.4.2</v>
      </c>
      <c r="AA1" s="93" t="str">
        <f t="shared" si="0"/>
        <v>1.4.3</v>
      </c>
      <c r="AB1" s="93" t="str">
        <f t="shared" si="0"/>
        <v>1.4.4</v>
      </c>
      <c r="AC1" s="93" t="str">
        <f t="shared" si="0"/>
        <v>1.4.5</v>
      </c>
      <c r="AD1" s="93" t="str">
        <f t="shared" si="0"/>
        <v>1.4.6</v>
      </c>
      <c r="AE1" s="93" t="str">
        <f t="shared" si="0"/>
        <v>1.5.1</v>
      </c>
      <c r="AF1" s="93" t="str">
        <f t="shared" si="0"/>
        <v>1.5.2</v>
      </c>
      <c r="AG1" s="93" t="str">
        <f t="shared" si="0"/>
        <v>1.5.3</v>
      </c>
      <c r="AH1" s="93" t="str">
        <f t="shared" si="0"/>
        <v>1.5.4</v>
      </c>
      <c r="AI1" s="93" t="str">
        <f t="shared" si="0"/>
        <v>1.6.0</v>
      </c>
      <c r="AJ1" s="93" t="str">
        <f t="shared" si="0"/>
        <v>1.6.1</v>
      </c>
      <c r="AK1" s="93" t="str">
        <f t="shared" si="0"/>
        <v>1.6.2</v>
      </c>
      <c r="AL1" s="93" t="str">
        <f t="shared" si="0"/>
        <v>1.6.3</v>
      </c>
      <c r="AM1" s="93" t="str">
        <f t="shared" si="0"/>
        <v>1.6.4</v>
      </c>
      <c r="AN1" s="93" t="str">
        <f t="shared" si="0"/>
        <v>1.6.5</v>
      </c>
    </row>
    <row r="2" spans="1:40" x14ac:dyDescent="0.3">
      <c r="A2" s="72" t="s">
        <v>2</v>
      </c>
      <c r="B2" s="72" t="s">
        <v>1070</v>
      </c>
      <c r="D2" s="56"/>
      <c r="E2" s="313" t="s">
        <v>1421</v>
      </c>
      <c r="F2" s="313"/>
      <c r="G2" s="313"/>
      <c r="H2" s="313"/>
      <c r="I2" s="313"/>
      <c r="J2" s="313" t="s">
        <v>1422</v>
      </c>
      <c r="K2" s="313"/>
      <c r="L2" s="313"/>
      <c r="M2" s="313"/>
      <c r="N2" s="313"/>
      <c r="O2" s="313"/>
      <c r="P2" s="313"/>
      <c r="Q2" s="313"/>
      <c r="R2" s="313"/>
      <c r="S2" s="313"/>
      <c r="T2" s="313" t="s">
        <v>1423</v>
      </c>
      <c r="U2" s="313"/>
      <c r="V2" s="313"/>
      <c r="W2" s="313"/>
      <c r="X2" s="313"/>
      <c r="Y2" s="313" t="s">
        <v>1424</v>
      </c>
      <c r="Z2" s="313"/>
      <c r="AA2" s="313"/>
      <c r="AB2" s="313"/>
      <c r="AC2" s="313"/>
      <c r="AD2" s="313"/>
      <c r="AE2" s="314" t="s">
        <v>1425</v>
      </c>
      <c r="AF2" s="314"/>
      <c r="AG2" s="314"/>
      <c r="AH2" s="314"/>
      <c r="AI2" s="314" t="s">
        <v>1426</v>
      </c>
      <c r="AJ2" s="314"/>
      <c r="AK2" s="314"/>
      <c r="AL2" s="314"/>
      <c r="AM2" s="314"/>
      <c r="AN2" s="314"/>
    </row>
    <row r="3" spans="1:40" ht="72" x14ac:dyDescent="0.3">
      <c r="D3" s="56"/>
      <c r="E3" s="242" t="s">
        <v>1427</v>
      </c>
      <c r="F3" s="242" t="s">
        <v>1428</v>
      </c>
      <c r="G3" s="242" t="s">
        <v>1429</v>
      </c>
      <c r="H3" s="242" t="s">
        <v>1430</v>
      </c>
      <c r="I3" s="242" t="s">
        <v>1431</v>
      </c>
      <c r="J3" s="58" t="s">
        <v>1432</v>
      </c>
      <c r="K3" s="58" t="s">
        <v>1433</v>
      </c>
      <c r="L3" s="58" t="s">
        <v>1434</v>
      </c>
      <c r="M3" s="58" t="s">
        <v>1435</v>
      </c>
      <c r="N3" s="58" t="s">
        <v>1436</v>
      </c>
      <c r="O3" s="58" t="s">
        <v>1437</v>
      </c>
      <c r="P3" s="58" t="s">
        <v>1438</v>
      </c>
      <c r="Q3" s="58" t="s">
        <v>1439</v>
      </c>
      <c r="R3" s="58" t="s">
        <v>1440</v>
      </c>
      <c r="S3" s="58" t="s">
        <v>1441</v>
      </c>
      <c r="T3" s="59" t="s">
        <v>1442</v>
      </c>
      <c r="U3" s="59" t="s">
        <v>1443</v>
      </c>
      <c r="V3" s="59" t="s">
        <v>1444</v>
      </c>
      <c r="W3" s="59" t="s">
        <v>1445</v>
      </c>
      <c r="X3" s="59" t="s">
        <v>1446</v>
      </c>
      <c r="Y3" s="58" t="s">
        <v>1447</v>
      </c>
      <c r="Z3" s="58" t="s">
        <v>1448</v>
      </c>
      <c r="AA3" s="58" t="s">
        <v>1449</v>
      </c>
      <c r="AB3" s="58" t="s">
        <v>1450</v>
      </c>
      <c r="AC3" s="58" t="s">
        <v>1451</v>
      </c>
      <c r="AD3" s="58" t="s">
        <v>1452</v>
      </c>
      <c r="AE3" s="58" t="s">
        <v>1453</v>
      </c>
      <c r="AF3" s="58" t="s">
        <v>1454</v>
      </c>
      <c r="AG3" s="58" t="s">
        <v>1455</v>
      </c>
      <c r="AH3" s="58" t="s">
        <v>1456</v>
      </c>
      <c r="AI3" s="58" t="s">
        <v>1457</v>
      </c>
      <c r="AJ3" s="58" t="s">
        <v>1458</v>
      </c>
      <c r="AK3" s="58" t="s">
        <v>1459</v>
      </c>
      <c r="AL3" s="58" t="s">
        <v>1460</v>
      </c>
      <c r="AM3" s="58" t="s">
        <v>1461</v>
      </c>
      <c r="AN3" s="58" t="s">
        <v>1462</v>
      </c>
    </row>
    <row r="4" spans="1:40" x14ac:dyDescent="0.3">
      <c r="A4" s="53" t="s">
        <v>1463</v>
      </c>
      <c r="B4" s="53"/>
      <c r="C4" s="53"/>
      <c r="D4" s="201" t="s">
        <v>1464</v>
      </c>
      <c r="G4" s="56"/>
      <c r="H4" s="56"/>
      <c r="I4" s="56"/>
      <c r="J4" s="56"/>
      <c r="K4" s="56"/>
      <c r="L4" s="56"/>
      <c r="M4" s="56"/>
      <c r="N4" s="56"/>
      <c r="O4" s="56"/>
      <c r="P4" s="56"/>
      <c r="Q4" s="56"/>
      <c r="R4" s="56"/>
      <c r="S4" s="56"/>
      <c r="T4" s="56"/>
      <c r="U4" s="56"/>
      <c r="V4" s="56"/>
      <c r="W4" s="56"/>
      <c r="X4" s="56"/>
      <c r="Y4" s="56"/>
      <c r="Z4" s="56"/>
      <c r="AA4" s="56"/>
      <c r="AB4" s="56"/>
      <c r="AC4" s="56"/>
      <c r="AD4" s="56"/>
      <c r="AE4" s="56"/>
      <c r="AF4" s="56"/>
      <c r="AG4" s="56"/>
      <c r="AH4" s="56"/>
      <c r="AI4" s="56"/>
      <c r="AJ4" s="56"/>
      <c r="AK4" s="56"/>
      <c r="AL4" s="56"/>
      <c r="AM4" s="56"/>
      <c r="AN4" s="56"/>
    </row>
    <row r="5" spans="1:40" x14ac:dyDescent="0.3">
      <c r="A5" s="60" t="s">
        <v>1465</v>
      </c>
      <c r="B5" s="61" t="s">
        <v>1412</v>
      </c>
      <c r="C5" s="60"/>
      <c r="D5" s="62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</row>
    <row r="6" spans="1:40" x14ac:dyDescent="0.3">
      <c r="A6" s="50" t="s">
        <v>1406</v>
      </c>
      <c r="B6" s="50" t="s">
        <v>1407</v>
      </c>
      <c r="C6" s="50" t="s">
        <v>1408</v>
      </c>
      <c r="D6" s="200"/>
      <c r="E6" s="56"/>
      <c r="F6" s="63"/>
      <c r="G6" s="63"/>
      <c r="H6" s="63"/>
      <c r="I6" s="63"/>
      <c r="J6" s="63"/>
      <c r="K6" s="63"/>
      <c r="L6" s="63"/>
      <c r="M6" s="63"/>
      <c r="N6" s="63"/>
      <c r="O6" s="63"/>
      <c r="P6" s="63"/>
      <c r="Q6" s="63"/>
      <c r="R6" s="63"/>
      <c r="S6" s="63"/>
      <c r="T6" s="63"/>
      <c r="U6" s="63"/>
      <c r="V6" s="63"/>
      <c r="W6" s="63"/>
      <c r="X6" s="63"/>
      <c r="Y6" s="63"/>
      <c r="Z6" s="63"/>
      <c r="AA6" s="63"/>
      <c r="AB6" s="63"/>
      <c r="AC6" s="63"/>
      <c r="AD6" s="63"/>
      <c r="AE6" s="63"/>
      <c r="AF6" s="63"/>
      <c r="AG6" s="63"/>
      <c r="AH6" s="63"/>
      <c r="AI6" s="63"/>
      <c r="AJ6" s="63"/>
      <c r="AK6" s="63"/>
      <c r="AL6" s="63"/>
      <c r="AM6" s="63"/>
      <c r="AN6" s="63"/>
    </row>
    <row r="7" spans="1:40" x14ac:dyDescent="0.3">
      <c r="A7" s="54" t="s">
        <v>1409</v>
      </c>
      <c r="B7" s="54" t="s">
        <v>1285</v>
      </c>
      <c r="C7" s="51">
        <f ca="1">SUMIFS(INDIRECT($B$1 &amp; "HR"), Resource_Name, B7) / 1800 * 12</f>
        <v>1.5</v>
      </c>
      <c r="D7" s="192">
        <f ca="1">SUM(E7:AN7)</f>
        <v>22773.563606250002</v>
      </c>
      <c r="E7" s="194">
        <f t="shared" ref="E7:T22" ca="1" si="1">SUMIFS(INDIRECT($B$1 &amp; "_Direct"), Resource_Name, $B7, WBSL3, E$1, Inst, $B$2)</f>
        <v>0</v>
      </c>
      <c r="F7" s="194">
        <f t="shared" ca="1" si="1"/>
        <v>0</v>
      </c>
      <c r="G7" s="194">
        <f t="shared" ca="1" si="1"/>
        <v>0</v>
      </c>
      <c r="H7" s="194">
        <f t="shared" ca="1" si="1"/>
        <v>0</v>
      </c>
      <c r="I7" s="194">
        <f t="shared" ca="1" si="1"/>
        <v>0</v>
      </c>
      <c r="J7" s="194">
        <f t="shared" ca="1" si="1"/>
        <v>0</v>
      </c>
      <c r="K7" s="194">
        <f t="shared" ca="1" si="1"/>
        <v>0</v>
      </c>
      <c r="L7" s="194">
        <f t="shared" ca="1" si="1"/>
        <v>0</v>
      </c>
      <c r="M7" s="194">
        <f t="shared" ca="1" si="1"/>
        <v>0</v>
      </c>
      <c r="N7" s="194">
        <f t="shared" ca="1" si="1"/>
        <v>0</v>
      </c>
      <c r="O7" s="194">
        <f t="shared" ca="1" si="1"/>
        <v>0</v>
      </c>
      <c r="P7" s="194">
        <f t="shared" ca="1" si="1"/>
        <v>0</v>
      </c>
      <c r="Q7" s="194">
        <f t="shared" ca="1" si="1"/>
        <v>0</v>
      </c>
      <c r="R7" s="194">
        <f t="shared" ca="1" si="1"/>
        <v>0</v>
      </c>
      <c r="S7" s="194">
        <f t="shared" ca="1" si="1"/>
        <v>0</v>
      </c>
      <c r="T7" s="194">
        <f t="shared" ca="1" si="1"/>
        <v>0</v>
      </c>
      <c r="U7" s="194">
        <f t="shared" ref="U7:AJ22" ca="1" si="2">SUMIFS(INDIRECT($B$1 &amp; "_Direct"), Resource_Name, $B7, WBSL3, U$1, Inst, $B$2)</f>
        <v>0</v>
      </c>
      <c r="V7" s="194">
        <f t="shared" ca="1" si="2"/>
        <v>0</v>
      </c>
      <c r="W7" s="194">
        <f t="shared" ca="1" si="2"/>
        <v>0</v>
      </c>
      <c r="X7" s="194">
        <f t="shared" ca="1" si="2"/>
        <v>0</v>
      </c>
      <c r="Y7" s="194">
        <f t="shared" ca="1" si="2"/>
        <v>0</v>
      </c>
      <c r="Z7" s="194">
        <f t="shared" ca="1" si="2"/>
        <v>0</v>
      </c>
      <c r="AA7" s="194">
        <f t="shared" ca="1" si="2"/>
        <v>0</v>
      </c>
      <c r="AB7" s="194">
        <f t="shared" ca="1" si="2"/>
        <v>0</v>
      </c>
      <c r="AC7" s="194">
        <f t="shared" ca="1" si="2"/>
        <v>0</v>
      </c>
      <c r="AD7" s="194">
        <f t="shared" ca="1" si="2"/>
        <v>22773.563606250002</v>
      </c>
      <c r="AE7" s="194">
        <f t="shared" ca="1" si="2"/>
        <v>0</v>
      </c>
      <c r="AF7" s="194">
        <f t="shared" ca="1" si="2"/>
        <v>0</v>
      </c>
      <c r="AG7" s="194">
        <f t="shared" ca="1" si="2"/>
        <v>0</v>
      </c>
      <c r="AH7" s="194">
        <f t="shared" ca="1" si="2"/>
        <v>0</v>
      </c>
      <c r="AI7" s="194">
        <f t="shared" ca="1" si="2"/>
        <v>0</v>
      </c>
      <c r="AJ7" s="194">
        <f t="shared" ca="1" si="2"/>
        <v>0</v>
      </c>
      <c r="AK7" s="194">
        <f t="shared" ref="AI7:AN22" ca="1" si="3">SUMIFS(INDIRECT($B$1 &amp; "_Direct"), Resource_Name, $B7, WBSL3, AK$1, Inst, $B$2)</f>
        <v>0</v>
      </c>
      <c r="AL7" s="194">
        <f t="shared" ca="1" si="3"/>
        <v>0</v>
      </c>
      <c r="AM7" s="194">
        <f t="shared" ca="1" si="3"/>
        <v>0</v>
      </c>
      <c r="AN7" s="194">
        <f t="shared" ca="1" si="3"/>
        <v>0</v>
      </c>
    </row>
    <row r="8" spans="1:40" x14ac:dyDescent="0.3">
      <c r="A8" s="54"/>
      <c r="B8" s="54"/>
      <c r="C8" s="51"/>
      <c r="D8" s="192">
        <f ca="1">SUM(E8:AN8)</f>
        <v>0</v>
      </c>
      <c r="E8" s="194">
        <f t="shared" ca="1" si="1"/>
        <v>0</v>
      </c>
      <c r="F8" s="194">
        <f t="shared" ca="1" si="1"/>
        <v>0</v>
      </c>
      <c r="G8" s="194">
        <f t="shared" ca="1" si="1"/>
        <v>0</v>
      </c>
      <c r="H8" s="194">
        <f t="shared" ca="1" si="1"/>
        <v>0</v>
      </c>
      <c r="I8" s="194">
        <f t="shared" ca="1" si="1"/>
        <v>0</v>
      </c>
      <c r="J8" s="194">
        <f t="shared" ca="1" si="1"/>
        <v>0</v>
      </c>
      <c r="K8" s="194">
        <f t="shared" ca="1" si="1"/>
        <v>0</v>
      </c>
      <c r="L8" s="194">
        <f t="shared" ca="1" si="1"/>
        <v>0</v>
      </c>
      <c r="M8" s="194">
        <f t="shared" ca="1" si="1"/>
        <v>0</v>
      </c>
      <c r="N8" s="194">
        <f t="shared" ca="1" si="1"/>
        <v>0</v>
      </c>
      <c r="O8" s="194">
        <f t="shared" ca="1" si="1"/>
        <v>0</v>
      </c>
      <c r="P8" s="194">
        <f t="shared" ca="1" si="1"/>
        <v>0</v>
      </c>
      <c r="Q8" s="194">
        <f t="shared" ca="1" si="1"/>
        <v>0</v>
      </c>
      <c r="R8" s="194">
        <f t="shared" ca="1" si="1"/>
        <v>0</v>
      </c>
      <c r="S8" s="194">
        <f t="shared" ca="1" si="1"/>
        <v>0</v>
      </c>
      <c r="T8" s="194">
        <f t="shared" ca="1" si="1"/>
        <v>0</v>
      </c>
      <c r="U8" s="194">
        <f t="shared" ca="1" si="2"/>
        <v>0</v>
      </c>
      <c r="V8" s="194">
        <f t="shared" ca="1" si="2"/>
        <v>0</v>
      </c>
      <c r="W8" s="194">
        <f t="shared" ca="1" si="2"/>
        <v>0</v>
      </c>
      <c r="X8" s="194">
        <f t="shared" ca="1" si="2"/>
        <v>0</v>
      </c>
      <c r="Y8" s="194">
        <f t="shared" ca="1" si="2"/>
        <v>0</v>
      </c>
      <c r="Z8" s="194">
        <f t="shared" ca="1" si="2"/>
        <v>0</v>
      </c>
      <c r="AA8" s="194">
        <f t="shared" ca="1" si="2"/>
        <v>0</v>
      </c>
      <c r="AB8" s="194">
        <f t="shared" ca="1" si="2"/>
        <v>0</v>
      </c>
      <c r="AC8" s="194">
        <f t="shared" ca="1" si="2"/>
        <v>0</v>
      </c>
      <c r="AD8" s="194">
        <f t="shared" ca="1" si="2"/>
        <v>0</v>
      </c>
      <c r="AE8" s="194">
        <f t="shared" ca="1" si="2"/>
        <v>0</v>
      </c>
      <c r="AF8" s="194">
        <f t="shared" ca="1" si="2"/>
        <v>0</v>
      </c>
      <c r="AG8" s="194">
        <f t="shared" ca="1" si="2"/>
        <v>0</v>
      </c>
      <c r="AH8" s="194">
        <f t="shared" ca="1" si="2"/>
        <v>0</v>
      </c>
      <c r="AI8" s="194">
        <f t="shared" ca="1" si="3"/>
        <v>0</v>
      </c>
      <c r="AJ8" s="194">
        <f t="shared" ca="1" si="3"/>
        <v>0</v>
      </c>
      <c r="AK8" s="194">
        <f t="shared" ca="1" si="3"/>
        <v>0</v>
      </c>
      <c r="AL8" s="194">
        <f t="shared" ca="1" si="3"/>
        <v>0</v>
      </c>
      <c r="AM8" s="194">
        <f t="shared" ca="1" si="3"/>
        <v>0</v>
      </c>
      <c r="AN8" s="194">
        <f t="shared" ca="1" si="3"/>
        <v>0</v>
      </c>
    </row>
    <row r="9" spans="1:40" x14ac:dyDescent="0.3">
      <c r="A9" s="54"/>
      <c r="B9" s="54"/>
      <c r="C9" s="51"/>
      <c r="D9" s="192">
        <f ca="1">SUM(E9:AN9)</f>
        <v>0</v>
      </c>
      <c r="E9" s="194">
        <f t="shared" ca="1" si="1"/>
        <v>0</v>
      </c>
      <c r="F9" s="194">
        <f t="shared" ca="1" si="1"/>
        <v>0</v>
      </c>
      <c r="G9" s="194">
        <f t="shared" ca="1" si="1"/>
        <v>0</v>
      </c>
      <c r="H9" s="194">
        <f t="shared" ca="1" si="1"/>
        <v>0</v>
      </c>
      <c r="I9" s="194">
        <f t="shared" ca="1" si="1"/>
        <v>0</v>
      </c>
      <c r="J9" s="194">
        <f t="shared" ca="1" si="1"/>
        <v>0</v>
      </c>
      <c r="K9" s="194">
        <f t="shared" ca="1" si="1"/>
        <v>0</v>
      </c>
      <c r="L9" s="194">
        <f t="shared" ca="1" si="1"/>
        <v>0</v>
      </c>
      <c r="M9" s="194">
        <f t="shared" ca="1" si="1"/>
        <v>0</v>
      </c>
      <c r="N9" s="194">
        <f t="shared" ca="1" si="1"/>
        <v>0</v>
      </c>
      <c r="O9" s="194">
        <f t="shared" ca="1" si="1"/>
        <v>0</v>
      </c>
      <c r="P9" s="194">
        <f t="shared" ca="1" si="1"/>
        <v>0</v>
      </c>
      <c r="Q9" s="194">
        <f t="shared" ca="1" si="1"/>
        <v>0</v>
      </c>
      <c r="R9" s="194">
        <f t="shared" ca="1" si="1"/>
        <v>0</v>
      </c>
      <c r="S9" s="194">
        <f t="shared" ca="1" si="1"/>
        <v>0</v>
      </c>
      <c r="T9" s="194">
        <f t="shared" ca="1" si="1"/>
        <v>0</v>
      </c>
      <c r="U9" s="194">
        <f t="shared" ca="1" si="2"/>
        <v>0</v>
      </c>
      <c r="V9" s="194">
        <f t="shared" ca="1" si="2"/>
        <v>0</v>
      </c>
      <c r="W9" s="194">
        <f t="shared" ca="1" si="2"/>
        <v>0</v>
      </c>
      <c r="X9" s="194">
        <f t="shared" ca="1" si="2"/>
        <v>0</v>
      </c>
      <c r="Y9" s="194">
        <f t="shared" ca="1" si="2"/>
        <v>0</v>
      </c>
      <c r="Z9" s="194">
        <f t="shared" ca="1" si="2"/>
        <v>0</v>
      </c>
      <c r="AA9" s="194">
        <f t="shared" ca="1" si="2"/>
        <v>0</v>
      </c>
      <c r="AB9" s="194">
        <f t="shared" ca="1" si="2"/>
        <v>0</v>
      </c>
      <c r="AC9" s="194">
        <f t="shared" ca="1" si="2"/>
        <v>0</v>
      </c>
      <c r="AD9" s="194">
        <f t="shared" ca="1" si="2"/>
        <v>0</v>
      </c>
      <c r="AE9" s="194">
        <f t="shared" ca="1" si="2"/>
        <v>0</v>
      </c>
      <c r="AF9" s="194">
        <f t="shared" ca="1" si="2"/>
        <v>0</v>
      </c>
      <c r="AG9" s="194">
        <f t="shared" ca="1" si="2"/>
        <v>0</v>
      </c>
      <c r="AH9" s="194">
        <f t="shared" ca="1" si="2"/>
        <v>0</v>
      </c>
      <c r="AI9" s="194">
        <f t="shared" ca="1" si="3"/>
        <v>0</v>
      </c>
      <c r="AJ9" s="194">
        <f t="shared" ca="1" si="3"/>
        <v>0</v>
      </c>
      <c r="AK9" s="194">
        <f t="shared" ca="1" si="3"/>
        <v>0</v>
      </c>
      <c r="AL9" s="194">
        <f t="shared" ca="1" si="3"/>
        <v>0</v>
      </c>
      <c r="AM9" s="194">
        <f t="shared" ca="1" si="3"/>
        <v>0</v>
      </c>
      <c r="AN9" s="194">
        <f t="shared" ca="1" si="3"/>
        <v>0</v>
      </c>
    </row>
    <row r="10" spans="1:40" x14ac:dyDescent="0.3">
      <c r="B10" s="52"/>
      <c r="C10" s="52"/>
      <c r="D10" s="199">
        <v>0</v>
      </c>
      <c r="E10" s="194">
        <f t="shared" ca="1" si="1"/>
        <v>0</v>
      </c>
      <c r="F10" s="194">
        <f t="shared" ca="1" si="1"/>
        <v>0</v>
      </c>
      <c r="G10" s="194">
        <f t="shared" ca="1" si="1"/>
        <v>0</v>
      </c>
      <c r="H10" s="194">
        <f t="shared" ca="1" si="1"/>
        <v>0</v>
      </c>
      <c r="I10" s="194">
        <f t="shared" ca="1" si="1"/>
        <v>0</v>
      </c>
      <c r="J10" s="194">
        <f t="shared" ca="1" si="1"/>
        <v>0</v>
      </c>
      <c r="K10" s="194">
        <f t="shared" ca="1" si="1"/>
        <v>0</v>
      </c>
      <c r="L10" s="194">
        <f t="shared" ca="1" si="1"/>
        <v>0</v>
      </c>
      <c r="M10" s="194">
        <f t="shared" ca="1" si="1"/>
        <v>0</v>
      </c>
      <c r="N10" s="194">
        <f t="shared" ca="1" si="1"/>
        <v>0</v>
      </c>
      <c r="O10" s="194">
        <f t="shared" ca="1" si="1"/>
        <v>0</v>
      </c>
      <c r="P10" s="194">
        <f t="shared" ca="1" si="1"/>
        <v>0</v>
      </c>
      <c r="Q10" s="194">
        <f t="shared" ca="1" si="1"/>
        <v>0</v>
      </c>
      <c r="R10" s="194">
        <f t="shared" ca="1" si="1"/>
        <v>0</v>
      </c>
      <c r="S10" s="194">
        <f t="shared" ca="1" si="1"/>
        <v>0</v>
      </c>
      <c r="T10" s="194">
        <f t="shared" ca="1" si="1"/>
        <v>0</v>
      </c>
      <c r="U10" s="194">
        <f t="shared" ca="1" si="2"/>
        <v>0</v>
      </c>
      <c r="V10" s="194">
        <f t="shared" ca="1" si="2"/>
        <v>0</v>
      </c>
      <c r="W10" s="194">
        <f t="shared" ca="1" si="2"/>
        <v>0</v>
      </c>
      <c r="X10" s="194">
        <f t="shared" ca="1" si="2"/>
        <v>0</v>
      </c>
      <c r="Y10" s="194">
        <f t="shared" ca="1" si="2"/>
        <v>0</v>
      </c>
      <c r="Z10" s="194">
        <f t="shared" ca="1" si="2"/>
        <v>0</v>
      </c>
      <c r="AA10" s="194">
        <f t="shared" ca="1" si="2"/>
        <v>0</v>
      </c>
      <c r="AB10" s="194">
        <f t="shared" ca="1" si="2"/>
        <v>0</v>
      </c>
      <c r="AC10" s="194">
        <f t="shared" ca="1" si="2"/>
        <v>0</v>
      </c>
      <c r="AD10" s="194">
        <f t="shared" ca="1" si="2"/>
        <v>0</v>
      </c>
      <c r="AE10" s="194">
        <f t="shared" ca="1" si="2"/>
        <v>0</v>
      </c>
      <c r="AF10" s="194">
        <f t="shared" ca="1" si="2"/>
        <v>0</v>
      </c>
      <c r="AG10" s="194">
        <f t="shared" ca="1" si="2"/>
        <v>0</v>
      </c>
      <c r="AH10" s="194">
        <f t="shared" ca="1" si="2"/>
        <v>0</v>
      </c>
      <c r="AI10" s="194">
        <f t="shared" ca="1" si="3"/>
        <v>0</v>
      </c>
      <c r="AJ10" s="194">
        <f t="shared" ca="1" si="3"/>
        <v>0</v>
      </c>
      <c r="AK10" s="194">
        <f t="shared" ca="1" si="3"/>
        <v>0</v>
      </c>
      <c r="AL10" s="194">
        <f t="shared" ca="1" si="3"/>
        <v>0</v>
      </c>
      <c r="AM10" s="194">
        <f t="shared" ca="1" si="3"/>
        <v>0</v>
      </c>
      <c r="AN10" s="194">
        <f t="shared" ca="1" si="3"/>
        <v>0</v>
      </c>
    </row>
    <row r="11" spans="1:40" x14ac:dyDescent="0.3">
      <c r="A11" s="53" t="s">
        <v>1413</v>
      </c>
      <c r="B11" s="52"/>
      <c r="C11" s="52"/>
      <c r="D11" s="199">
        <v>0</v>
      </c>
      <c r="E11" s="194">
        <f t="shared" ca="1" si="1"/>
        <v>0</v>
      </c>
      <c r="F11" s="194">
        <f t="shared" ca="1" si="1"/>
        <v>0</v>
      </c>
      <c r="G11" s="194">
        <f t="shared" ca="1" si="1"/>
        <v>0</v>
      </c>
      <c r="H11" s="194">
        <f t="shared" ca="1" si="1"/>
        <v>0</v>
      </c>
      <c r="I11" s="194">
        <f t="shared" ca="1" si="1"/>
        <v>0</v>
      </c>
      <c r="J11" s="194">
        <f t="shared" ca="1" si="1"/>
        <v>0</v>
      </c>
      <c r="K11" s="194">
        <f t="shared" ca="1" si="1"/>
        <v>0</v>
      </c>
      <c r="L11" s="194">
        <f t="shared" ca="1" si="1"/>
        <v>0</v>
      </c>
      <c r="M11" s="194">
        <f t="shared" ca="1" si="1"/>
        <v>0</v>
      </c>
      <c r="N11" s="194">
        <f t="shared" ca="1" si="1"/>
        <v>0</v>
      </c>
      <c r="O11" s="194">
        <f t="shared" ca="1" si="1"/>
        <v>0</v>
      </c>
      <c r="P11" s="194">
        <f t="shared" ca="1" si="1"/>
        <v>0</v>
      </c>
      <c r="Q11" s="194">
        <f t="shared" ca="1" si="1"/>
        <v>0</v>
      </c>
      <c r="R11" s="194">
        <f t="shared" ca="1" si="1"/>
        <v>0</v>
      </c>
      <c r="S11" s="194">
        <f t="shared" ca="1" si="1"/>
        <v>0</v>
      </c>
      <c r="T11" s="194">
        <f t="shared" ca="1" si="1"/>
        <v>0</v>
      </c>
      <c r="U11" s="194">
        <f t="shared" ca="1" si="2"/>
        <v>0</v>
      </c>
      <c r="V11" s="194">
        <f t="shared" ca="1" si="2"/>
        <v>0</v>
      </c>
      <c r="W11" s="194">
        <f t="shared" ca="1" si="2"/>
        <v>0</v>
      </c>
      <c r="X11" s="194">
        <f t="shared" ca="1" si="2"/>
        <v>0</v>
      </c>
      <c r="Y11" s="194">
        <f t="shared" ca="1" si="2"/>
        <v>0</v>
      </c>
      <c r="Z11" s="194">
        <f t="shared" ca="1" si="2"/>
        <v>0</v>
      </c>
      <c r="AA11" s="194">
        <f t="shared" ca="1" si="2"/>
        <v>0</v>
      </c>
      <c r="AB11" s="194">
        <f t="shared" ca="1" si="2"/>
        <v>0</v>
      </c>
      <c r="AC11" s="194">
        <f t="shared" ca="1" si="2"/>
        <v>0</v>
      </c>
      <c r="AD11" s="194">
        <f t="shared" ca="1" si="2"/>
        <v>0</v>
      </c>
      <c r="AE11" s="194">
        <f t="shared" ca="1" si="2"/>
        <v>0</v>
      </c>
      <c r="AF11" s="194">
        <f t="shared" ca="1" si="2"/>
        <v>0</v>
      </c>
      <c r="AG11" s="194">
        <f t="shared" ca="1" si="2"/>
        <v>0</v>
      </c>
      <c r="AH11" s="194">
        <f t="shared" ca="1" si="2"/>
        <v>0</v>
      </c>
      <c r="AI11" s="194">
        <f t="shared" ca="1" si="3"/>
        <v>0</v>
      </c>
      <c r="AJ11" s="194">
        <f t="shared" ca="1" si="3"/>
        <v>0</v>
      </c>
      <c r="AK11" s="194">
        <f t="shared" ca="1" si="3"/>
        <v>0</v>
      </c>
      <c r="AL11" s="194">
        <f t="shared" ca="1" si="3"/>
        <v>0</v>
      </c>
      <c r="AM11" s="194">
        <f t="shared" ca="1" si="3"/>
        <v>0</v>
      </c>
      <c r="AN11" s="194">
        <f t="shared" ca="1" si="3"/>
        <v>0</v>
      </c>
    </row>
    <row r="12" spans="1:40" x14ac:dyDescent="0.3">
      <c r="A12" t="s">
        <v>1623</v>
      </c>
      <c r="B12" t="s">
        <v>1267</v>
      </c>
      <c r="C12" s="51">
        <f t="shared" ref="C12:C25" ca="1" si="4">SUMIFS(INDIRECT($B$1 &amp; "HR"), Resource_Name, B12) / 1800 * 12</f>
        <v>0</v>
      </c>
      <c r="D12" s="192">
        <f t="shared" ref="D12:D26" ca="1" si="5">SUM(E12:AN12)</f>
        <v>0</v>
      </c>
      <c r="E12" s="194">
        <f t="shared" ca="1" si="1"/>
        <v>0</v>
      </c>
      <c r="F12" s="194">
        <f t="shared" ca="1" si="1"/>
        <v>0</v>
      </c>
      <c r="G12" s="194">
        <f t="shared" ca="1" si="1"/>
        <v>0</v>
      </c>
      <c r="H12" s="194">
        <f t="shared" ca="1" si="1"/>
        <v>0</v>
      </c>
      <c r="I12" s="194">
        <f t="shared" ca="1" si="1"/>
        <v>0</v>
      </c>
      <c r="J12" s="194">
        <f t="shared" ca="1" si="1"/>
        <v>0</v>
      </c>
      <c r="K12" s="194">
        <f t="shared" ca="1" si="1"/>
        <v>0</v>
      </c>
      <c r="L12" s="194">
        <f t="shared" ca="1" si="1"/>
        <v>0</v>
      </c>
      <c r="M12" s="194">
        <f t="shared" ca="1" si="1"/>
        <v>0</v>
      </c>
      <c r="N12" s="194">
        <f t="shared" ca="1" si="1"/>
        <v>0</v>
      </c>
      <c r="O12" s="194">
        <f t="shared" ca="1" si="1"/>
        <v>0</v>
      </c>
      <c r="P12" s="194">
        <f t="shared" ca="1" si="1"/>
        <v>0</v>
      </c>
      <c r="Q12" s="194">
        <f t="shared" ca="1" si="1"/>
        <v>0</v>
      </c>
      <c r="R12" s="194">
        <f t="shared" ca="1" si="1"/>
        <v>0</v>
      </c>
      <c r="S12" s="194">
        <f t="shared" ca="1" si="1"/>
        <v>0</v>
      </c>
      <c r="T12" s="194">
        <f t="shared" ca="1" si="1"/>
        <v>0</v>
      </c>
      <c r="U12" s="194">
        <f t="shared" ca="1" si="2"/>
        <v>0</v>
      </c>
      <c r="V12" s="194">
        <f t="shared" ca="1" si="2"/>
        <v>0</v>
      </c>
      <c r="W12" s="194">
        <f t="shared" ca="1" si="2"/>
        <v>0</v>
      </c>
      <c r="X12" s="194">
        <f t="shared" ca="1" si="2"/>
        <v>0</v>
      </c>
      <c r="Y12" s="194">
        <f t="shared" ca="1" si="2"/>
        <v>0</v>
      </c>
      <c r="Z12" s="194">
        <f t="shared" ca="1" si="2"/>
        <v>0</v>
      </c>
      <c r="AA12" s="194">
        <f t="shared" ca="1" si="2"/>
        <v>0</v>
      </c>
      <c r="AB12" s="194">
        <f t="shared" ca="1" si="2"/>
        <v>0</v>
      </c>
      <c r="AC12" s="194">
        <f t="shared" ca="1" si="2"/>
        <v>0</v>
      </c>
      <c r="AD12" s="194">
        <f t="shared" ca="1" si="2"/>
        <v>0</v>
      </c>
      <c r="AE12" s="194">
        <f t="shared" ca="1" si="2"/>
        <v>0</v>
      </c>
      <c r="AF12" s="194">
        <f t="shared" ca="1" si="2"/>
        <v>0</v>
      </c>
      <c r="AG12" s="194">
        <f t="shared" ca="1" si="2"/>
        <v>0</v>
      </c>
      <c r="AH12" s="194">
        <f t="shared" ca="1" si="2"/>
        <v>0</v>
      </c>
      <c r="AI12" s="194">
        <f t="shared" ca="1" si="3"/>
        <v>0</v>
      </c>
      <c r="AJ12" s="194">
        <f t="shared" ca="1" si="3"/>
        <v>0</v>
      </c>
      <c r="AK12" s="194">
        <f t="shared" ca="1" si="3"/>
        <v>0</v>
      </c>
      <c r="AL12" s="194">
        <f t="shared" ca="1" si="3"/>
        <v>0</v>
      </c>
      <c r="AM12" s="194">
        <f t="shared" ca="1" si="3"/>
        <v>0</v>
      </c>
      <c r="AN12" s="194">
        <f t="shared" ca="1" si="3"/>
        <v>0</v>
      </c>
    </row>
    <row r="13" spans="1:40" x14ac:dyDescent="0.3">
      <c r="A13" t="s">
        <v>1624</v>
      </c>
      <c r="B13" t="s">
        <v>1073</v>
      </c>
      <c r="C13" s="51">
        <f t="shared" ca="1" si="4"/>
        <v>0.42666666666666664</v>
      </c>
      <c r="D13" s="192">
        <f t="shared" ca="1" si="5"/>
        <v>4140.4582080000009</v>
      </c>
      <c r="E13" s="194">
        <f t="shared" ca="1" si="1"/>
        <v>0</v>
      </c>
      <c r="F13" s="194">
        <f t="shared" ca="1" si="1"/>
        <v>0</v>
      </c>
      <c r="G13" s="194">
        <f t="shared" ca="1" si="1"/>
        <v>0</v>
      </c>
      <c r="H13" s="194">
        <f t="shared" ca="1" si="1"/>
        <v>0</v>
      </c>
      <c r="I13" s="194">
        <f t="shared" ca="1" si="1"/>
        <v>0</v>
      </c>
      <c r="J13" s="194">
        <f t="shared" ca="1" si="1"/>
        <v>0</v>
      </c>
      <c r="K13" s="194">
        <f t="shared" ca="1" si="1"/>
        <v>0</v>
      </c>
      <c r="L13" s="194">
        <f t="shared" ca="1" si="1"/>
        <v>0</v>
      </c>
      <c r="M13" s="194">
        <f t="shared" ca="1" si="1"/>
        <v>0</v>
      </c>
      <c r="N13" s="194">
        <f t="shared" ca="1" si="1"/>
        <v>0</v>
      </c>
      <c r="O13" s="194">
        <f t="shared" ca="1" si="1"/>
        <v>0</v>
      </c>
      <c r="P13" s="194">
        <f t="shared" ca="1" si="1"/>
        <v>0</v>
      </c>
      <c r="Q13" s="194">
        <f t="shared" ca="1" si="1"/>
        <v>0</v>
      </c>
      <c r="R13" s="194">
        <f t="shared" ca="1" si="1"/>
        <v>0</v>
      </c>
      <c r="S13" s="194">
        <f t="shared" ca="1" si="1"/>
        <v>0</v>
      </c>
      <c r="T13" s="194">
        <f t="shared" ca="1" si="1"/>
        <v>0</v>
      </c>
      <c r="U13" s="194">
        <f t="shared" ca="1" si="2"/>
        <v>0</v>
      </c>
      <c r="V13" s="194">
        <f t="shared" ca="1" si="2"/>
        <v>0</v>
      </c>
      <c r="W13" s="194">
        <f t="shared" ca="1" si="2"/>
        <v>0</v>
      </c>
      <c r="X13" s="194">
        <f t="shared" ca="1" si="2"/>
        <v>0</v>
      </c>
      <c r="Y13" s="194">
        <f t="shared" ca="1" si="2"/>
        <v>4140.4582080000009</v>
      </c>
      <c r="Z13" s="194">
        <f t="shared" ca="1" si="2"/>
        <v>0</v>
      </c>
      <c r="AA13" s="194">
        <f t="shared" ca="1" si="2"/>
        <v>0</v>
      </c>
      <c r="AB13" s="194">
        <f t="shared" ca="1" si="2"/>
        <v>0</v>
      </c>
      <c r="AC13" s="194">
        <f t="shared" ca="1" si="2"/>
        <v>0</v>
      </c>
      <c r="AD13" s="194">
        <f t="shared" ca="1" si="2"/>
        <v>0</v>
      </c>
      <c r="AE13" s="194">
        <f t="shared" ca="1" si="2"/>
        <v>0</v>
      </c>
      <c r="AF13" s="194">
        <f t="shared" ca="1" si="2"/>
        <v>0</v>
      </c>
      <c r="AG13" s="194">
        <f t="shared" ca="1" si="2"/>
        <v>0</v>
      </c>
      <c r="AH13" s="194">
        <f t="shared" ca="1" si="2"/>
        <v>0</v>
      </c>
      <c r="AI13" s="194">
        <f t="shared" ca="1" si="3"/>
        <v>0</v>
      </c>
      <c r="AJ13" s="194">
        <f t="shared" ca="1" si="3"/>
        <v>0</v>
      </c>
      <c r="AK13" s="194">
        <f t="shared" ca="1" si="3"/>
        <v>0</v>
      </c>
      <c r="AL13" s="194">
        <f t="shared" ca="1" si="3"/>
        <v>0</v>
      </c>
      <c r="AM13" s="194">
        <f t="shared" ca="1" si="3"/>
        <v>0</v>
      </c>
      <c r="AN13" s="194">
        <f t="shared" ca="1" si="3"/>
        <v>0</v>
      </c>
    </row>
    <row r="14" spans="1:40" x14ac:dyDescent="0.3">
      <c r="A14" t="s">
        <v>1624</v>
      </c>
      <c r="B14" t="s">
        <v>1211</v>
      </c>
      <c r="C14" s="51">
        <f t="shared" ca="1" si="4"/>
        <v>0</v>
      </c>
      <c r="D14" s="192">
        <f t="shared" ca="1" si="5"/>
        <v>0</v>
      </c>
      <c r="E14" s="194">
        <f t="shared" ca="1" si="1"/>
        <v>0</v>
      </c>
      <c r="F14" s="194">
        <f t="shared" ca="1" si="1"/>
        <v>0</v>
      </c>
      <c r="G14" s="194">
        <f t="shared" ca="1" si="1"/>
        <v>0</v>
      </c>
      <c r="H14" s="194">
        <f t="shared" ca="1" si="1"/>
        <v>0</v>
      </c>
      <c r="I14" s="194">
        <f t="shared" ca="1" si="1"/>
        <v>0</v>
      </c>
      <c r="J14" s="194">
        <f t="shared" ca="1" si="1"/>
        <v>0</v>
      </c>
      <c r="K14" s="194">
        <f t="shared" ca="1" si="1"/>
        <v>0</v>
      </c>
      <c r="L14" s="194">
        <f t="shared" ca="1" si="1"/>
        <v>0</v>
      </c>
      <c r="M14" s="194">
        <f t="shared" ca="1" si="1"/>
        <v>0</v>
      </c>
      <c r="N14" s="194">
        <f t="shared" ca="1" si="1"/>
        <v>0</v>
      </c>
      <c r="O14" s="194">
        <f t="shared" ca="1" si="1"/>
        <v>0</v>
      </c>
      <c r="P14" s="194">
        <f t="shared" ca="1" si="1"/>
        <v>0</v>
      </c>
      <c r="Q14" s="194">
        <f t="shared" ca="1" si="1"/>
        <v>0</v>
      </c>
      <c r="R14" s="194">
        <f t="shared" ca="1" si="1"/>
        <v>0</v>
      </c>
      <c r="S14" s="194">
        <f t="shared" ca="1" si="1"/>
        <v>0</v>
      </c>
      <c r="T14" s="194">
        <f t="shared" ca="1" si="1"/>
        <v>0</v>
      </c>
      <c r="U14" s="194">
        <f t="shared" ca="1" si="2"/>
        <v>0</v>
      </c>
      <c r="V14" s="194">
        <f t="shared" ca="1" si="2"/>
        <v>0</v>
      </c>
      <c r="W14" s="194">
        <f t="shared" ca="1" si="2"/>
        <v>0</v>
      </c>
      <c r="X14" s="194">
        <f t="shared" ca="1" si="2"/>
        <v>0</v>
      </c>
      <c r="Y14" s="194">
        <f t="shared" ca="1" si="2"/>
        <v>0</v>
      </c>
      <c r="Z14" s="194">
        <f t="shared" ca="1" si="2"/>
        <v>0</v>
      </c>
      <c r="AA14" s="194">
        <f t="shared" ca="1" si="2"/>
        <v>0</v>
      </c>
      <c r="AB14" s="194">
        <f t="shared" ca="1" si="2"/>
        <v>0</v>
      </c>
      <c r="AC14" s="194">
        <f t="shared" ca="1" si="2"/>
        <v>0</v>
      </c>
      <c r="AD14" s="194">
        <f t="shared" ca="1" si="2"/>
        <v>0</v>
      </c>
      <c r="AE14" s="194">
        <f t="shared" ca="1" si="2"/>
        <v>0</v>
      </c>
      <c r="AF14" s="194">
        <f t="shared" ca="1" si="2"/>
        <v>0</v>
      </c>
      <c r="AG14" s="194">
        <f t="shared" ca="1" si="2"/>
        <v>0</v>
      </c>
      <c r="AH14" s="194">
        <f t="shared" ca="1" si="2"/>
        <v>0</v>
      </c>
      <c r="AI14" s="194">
        <f t="shared" ca="1" si="3"/>
        <v>0</v>
      </c>
      <c r="AJ14" s="194">
        <f t="shared" ca="1" si="3"/>
        <v>0</v>
      </c>
      <c r="AK14" s="194">
        <f t="shared" ca="1" si="3"/>
        <v>0</v>
      </c>
      <c r="AL14" s="194">
        <f t="shared" ca="1" si="3"/>
        <v>0</v>
      </c>
      <c r="AM14" s="194">
        <f t="shared" ca="1" si="3"/>
        <v>0</v>
      </c>
      <c r="AN14" s="194">
        <f t="shared" ca="1" si="3"/>
        <v>0</v>
      </c>
    </row>
    <row r="15" spans="1:40" x14ac:dyDescent="0.3">
      <c r="A15" t="s">
        <v>1624</v>
      </c>
      <c r="B15" t="s">
        <v>1171</v>
      </c>
      <c r="C15" s="51">
        <f t="shared" ca="1" si="4"/>
        <v>0</v>
      </c>
      <c r="D15" s="192">
        <f t="shared" ca="1" si="5"/>
        <v>0</v>
      </c>
      <c r="E15" s="194">
        <f t="shared" ca="1" si="1"/>
        <v>0</v>
      </c>
      <c r="F15" s="194">
        <f t="shared" ca="1" si="1"/>
        <v>0</v>
      </c>
      <c r="G15" s="194">
        <f t="shared" ca="1" si="1"/>
        <v>0</v>
      </c>
      <c r="H15" s="194">
        <f t="shared" ca="1" si="1"/>
        <v>0</v>
      </c>
      <c r="I15" s="194">
        <f t="shared" ca="1" si="1"/>
        <v>0</v>
      </c>
      <c r="J15" s="194">
        <f t="shared" ca="1" si="1"/>
        <v>0</v>
      </c>
      <c r="K15" s="194">
        <f t="shared" ca="1" si="1"/>
        <v>0</v>
      </c>
      <c r="L15" s="194">
        <f t="shared" ca="1" si="1"/>
        <v>0</v>
      </c>
      <c r="M15" s="194">
        <f t="shared" ca="1" si="1"/>
        <v>0</v>
      </c>
      <c r="N15" s="194">
        <f t="shared" ca="1" si="1"/>
        <v>0</v>
      </c>
      <c r="O15" s="194">
        <f t="shared" ca="1" si="1"/>
        <v>0</v>
      </c>
      <c r="P15" s="194">
        <f t="shared" ca="1" si="1"/>
        <v>0</v>
      </c>
      <c r="Q15" s="194">
        <f t="shared" ca="1" si="1"/>
        <v>0</v>
      </c>
      <c r="R15" s="194">
        <f t="shared" ca="1" si="1"/>
        <v>0</v>
      </c>
      <c r="S15" s="194">
        <f t="shared" ca="1" si="1"/>
        <v>0</v>
      </c>
      <c r="T15" s="194">
        <f t="shared" ca="1" si="1"/>
        <v>0</v>
      </c>
      <c r="U15" s="194">
        <f t="shared" ca="1" si="2"/>
        <v>0</v>
      </c>
      <c r="V15" s="194">
        <f t="shared" ca="1" si="2"/>
        <v>0</v>
      </c>
      <c r="W15" s="194">
        <f t="shared" ca="1" si="2"/>
        <v>0</v>
      </c>
      <c r="X15" s="194">
        <f t="shared" ca="1" si="2"/>
        <v>0</v>
      </c>
      <c r="Y15" s="194">
        <f t="shared" ca="1" si="2"/>
        <v>0</v>
      </c>
      <c r="Z15" s="194">
        <f t="shared" ca="1" si="2"/>
        <v>0</v>
      </c>
      <c r="AA15" s="194">
        <f t="shared" ca="1" si="2"/>
        <v>0</v>
      </c>
      <c r="AB15" s="194">
        <f t="shared" ca="1" si="2"/>
        <v>0</v>
      </c>
      <c r="AC15" s="194">
        <f t="shared" ca="1" si="2"/>
        <v>0</v>
      </c>
      <c r="AD15" s="194">
        <f t="shared" ca="1" si="2"/>
        <v>0</v>
      </c>
      <c r="AE15" s="194">
        <f t="shared" ca="1" si="2"/>
        <v>0</v>
      </c>
      <c r="AF15" s="194">
        <f t="shared" ca="1" si="2"/>
        <v>0</v>
      </c>
      <c r="AG15" s="194">
        <f t="shared" ca="1" si="2"/>
        <v>0</v>
      </c>
      <c r="AH15" s="194">
        <f t="shared" ca="1" si="2"/>
        <v>0</v>
      </c>
      <c r="AI15" s="194">
        <f t="shared" ca="1" si="3"/>
        <v>0</v>
      </c>
      <c r="AJ15" s="194">
        <f t="shared" ca="1" si="3"/>
        <v>0</v>
      </c>
      <c r="AK15" s="194">
        <f t="shared" ca="1" si="3"/>
        <v>0</v>
      </c>
      <c r="AL15" s="194">
        <f t="shared" ca="1" si="3"/>
        <v>0</v>
      </c>
      <c r="AM15" s="194">
        <f t="shared" ca="1" si="3"/>
        <v>0</v>
      </c>
      <c r="AN15" s="194">
        <f t="shared" ca="1" si="3"/>
        <v>0</v>
      </c>
    </row>
    <row r="16" spans="1:40" x14ac:dyDescent="0.3">
      <c r="A16" t="s">
        <v>1625</v>
      </c>
      <c r="B16" t="s">
        <v>1077</v>
      </c>
      <c r="C16" s="51">
        <f t="shared" ca="1" si="4"/>
        <v>0.41333333333333333</v>
      </c>
      <c r="D16" s="192">
        <f t="shared" ca="1" si="5"/>
        <v>3040.6489965000005</v>
      </c>
      <c r="E16" s="194">
        <f t="shared" ca="1" si="1"/>
        <v>0</v>
      </c>
      <c r="F16" s="194">
        <f t="shared" ca="1" si="1"/>
        <v>0</v>
      </c>
      <c r="G16" s="194">
        <f t="shared" ca="1" si="1"/>
        <v>0</v>
      </c>
      <c r="H16" s="194">
        <f t="shared" ca="1" si="1"/>
        <v>0</v>
      </c>
      <c r="I16" s="194">
        <f t="shared" ca="1" si="1"/>
        <v>0</v>
      </c>
      <c r="J16" s="194">
        <f t="shared" ca="1" si="1"/>
        <v>0</v>
      </c>
      <c r="K16" s="194">
        <f t="shared" ca="1" si="1"/>
        <v>0</v>
      </c>
      <c r="L16" s="194">
        <f t="shared" ca="1" si="1"/>
        <v>0</v>
      </c>
      <c r="M16" s="194">
        <f t="shared" ca="1" si="1"/>
        <v>0</v>
      </c>
      <c r="N16" s="194">
        <f t="shared" ca="1" si="1"/>
        <v>0</v>
      </c>
      <c r="O16" s="194">
        <f t="shared" ca="1" si="1"/>
        <v>0</v>
      </c>
      <c r="P16" s="194">
        <f t="shared" ca="1" si="1"/>
        <v>0</v>
      </c>
      <c r="Q16" s="194">
        <f t="shared" ca="1" si="1"/>
        <v>0</v>
      </c>
      <c r="R16" s="194">
        <f t="shared" ca="1" si="1"/>
        <v>0</v>
      </c>
      <c r="S16" s="194">
        <f t="shared" ca="1" si="1"/>
        <v>0</v>
      </c>
      <c r="T16" s="194">
        <f t="shared" ca="1" si="1"/>
        <v>0</v>
      </c>
      <c r="U16" s="194">
        <f t="shared" ca="1" si="2"/>
        <v>0</v>
      </c>
      <c r="V16" s="194">
        <f t="shared" ca="1" si="2"/>
        <v>0</v>
      </c>
      <c r="W16" s="194">
        <f t="shared" ca="1" si="2"/>
        <v>0</v>
      </c>
      <c r="X16" s="194">
        <f t="shared" ca="1" si="2"/>
        <v>0</v>
      </c>
      <c r="Y16" s="194">
        <f t="shared" ca="1" si="2"/>
        <v>0</v>
      </c>
      <c r="Z16" s="194">
        <f t="shared" ca="1" si="2"/>
        <v>3040.6489965000005</v>
      </c>
      <c r="AA16" s="194">
        <f t="shared" ca="1" si="2"/>
        <v>0</v>
      </c>
      <c r="AB16" s="194">
        <f t="shared" ca="1" si="2"/>
        <v>0</v>
      </c>
      <c r="AC16" s="194">
        <f t="shared" ca="1" si="2"/>
        <v>0</v>
      </c>
      <c r="AD16" s="194">
        <f t="shared" ca="1" si="2"/>
        <v>0</v>
      </c>
      <c r="AE16" s="194">
        <f t="shared" ca="1" si="2"/>
        <v>0</v>
      </c>
      <c r="AF16" s="194">
        <f t="shared" ca="1" si="2"/>
        <v>0</v>
      </c>
      <c r="AG16" s="194">
        <f t="shared" ca="1" si="2"/>
        <v>0</v>
      </c>
      <c r="AH16" s="194">
        <f t="shared" ca="1" si="2"/>
        <v>0</v>
      </c>
      <c r="AI16" s="194">
        <f t="shared" ca="1" si="3"/>
        <v>0</v>
      </c>
      <c r="AJ16" s="194">
        <f t="shared" ca="1" si="3"/>
        <v>0</v>
      </c>
      <c r="AK16" s="194">
        <f t="shared" ca="1" si="3"/>
        <v>0</v>
      </c>
      <c r="AL16" s="194">
        <f t="shared" ca="1" si="3"/>
        <v>0</v>
      </c>
      <c r="AM16" s="194">
        <f t="shared" ca="1" si="3"/>
        <v>0</v>
      </c>
      <c r="AN16" s="194">
        <f t="shared" ca="1" si="3"/>
        <v>0</v>
      </c>
    </row>
    <row r="17" spans="1:40" x14ac:dyDescent="0.3">
      <c r="C17" s="51">
        <f t="shared" ca="1" si="4"/>
        <v>0</v>
      </c>
      <c r="D17" s="192">
        <f t="shared" ca="1" si="5"/>
        <v>0</v>
      </c>
      <c r="E17" s="194">
        <f t="shared" ca="1" si="1"/>
        <v>0</v>
      </c>
      <c r="F17" s="194">
        <f t="shared" ca="1" si="1"/>
        <v>0</v>
      </c>
      <c r="G17" s="194">
        <f t="shared" ca="1" si="1"/>
        <v>0</v>
      </c>
      <c r="H17" s="194">
        <f t="shared" ca="1" si="1"/>
        <v>0</v>
      </c>
      <c r="I17" s="194">
        <f t="shared" ca="1" si="1"/>
        <v>0</v>
      </c>
      <c r="J17" s="194">
        <f t="shared" ca="1" si="1"/>
        <v>0</v>
      </c>
      <c r="K17" s="194">
        <f t="shared" ca="1" si="1"/>
        <v>0</v>
      </c>
      <c r="L17" s="194">
        <f t="shared" ca="1" si="1"/>
        <v>0</v>
      </c>
      <c r="M17" s="194">
        <f t="shared" ca="1" si="1"/>
        <v>0</v>
      </c>
      <c r="N17" s="194">
        <f t="shared" ca="1" si="1"/>
        <v>0</v>
      </c>
      <c r="O17" s="194">
        <f t="shared" ca="1" si="1"/>
        <v>0</v>
      </c>
      <c r="P17" s="194">
        <f t="shared" ca="1" si="1"/>
        <v>0</v>
      </c>
      <c r="Q17" s="194">
        <f t="shared" ca="1" si="1"/>
        <v>0</v>
      </c>
      <c r="R17" s="194">
        <f t="shared" ca="1" si="1"/>
        <v>0</v>
      </c>
      <c r="S17" s="194">
        <f t="shared" ca="1" si="1"/>
        <v>0</v>
      </c>
      <c r="T17" s="194">
        <f t="shared" ca="1" si="1"/>
        <v>0</v>
      </c>
      <c r="U17" s="194">
        <f t="shared" ca="1" si="2"/>
        <v>0</v>
      </c>
      <c r="V17" s="194">
        <f t="shared" ca="1" si="2"/>
        <v>0</v>
      </c>
      <c r="W17" s="194">
        <f t="shared" ca="1" si="2"/>
        <v>0</v>
      </c>
      <c r="X17" s="194">
        <f t="shared" ca="1" si="2"/>
        <v>0</v>
      </c>
      <c r="Y17" s="194">
        <f t="shared" ca="1" si="2"/>
        <v>0</v>
      </c>
      <c r="Z17" s="194">
        <f t="shared" ca="1" si="2"/>
        <v>0</v>
      </c>
      <c r="AA17" s="194">
        <f t="shared" ca="1" si="2"/>
        <v>0</v>
      </c>
      <c r="AB17" s="194">
        <f t="shared" ca="1" si="2"/>
        <v>0</v>
      </c>
      <c r="AC17" s="194">
        <f t="shared" ca="1" si="2"/>
        <v>0</v>
      </c>
      <c r="AD17" s="194">
        <f t="shared" ca="1" si="2"/>
        <v>0</v>
      </c>
      <c r="AE17" s="194">
        <f t="shared" ca="1" si="2"/>
        <v>0</v>
      </c>
      <c r="AF17" s="194">
        <f t="shared" ca="1" si="2"/>
        <v>0</v>
      </c>
      <c r="AG17" s="194">
        <f t="shared" ca="1" si="2"/>
        <v>0</v>
      </c>
      <c r="AH17" s="194">
        <f t="shared" ca="1" si="2"/>
        <v>0</v>
      </c>
      <c r="AI17" s="194">
        <f t="shared" ca="1" si="3"/>
        <v>0</v>
      </c>
      <c r="AJ17" s="194">
        <f t="shared" ca="1" si="3"/>
        <v>0</v>
      </c>
      <c r="AK17" s="194">
        <f t="shared" ca="1" si="3"/>
        <v>0</v>
      </c>
      <c r="AL17" s="194">
        <f t="shared" ca="1" si="3"/>
        <v>0</v>
      </c>
      <c r="AM17" s="194">
        <f t="shared" ca="1" si="3"/>
        <v>0</v>
      </c>
      <c r="AN17" s="194">
        <f t="shared" ca="1" si="3"/>
        <v>0</v>
      </c>
    </row>
    <row r="18" spans="1:40" x14ac:dyDescent="0.3">
      <c r="C18" s="51">
        <f t="shared" ca="1" si="4"/>
        <v>0</v>
      </c>
      <c r="D18" s="192">
        <f t="shared" ca="1" si="5"/>
        <v>0</v>
      </c>
      <c r="E18" s="194">
        <f t="shared" ca="1" si="1"/>
        <v>0</v>
      </c>
      <c r="F18" s="194">
        <f t="shared" ca="1" si="1"/>
        <v>0</v>
      </c>
      <c r="G18" s="194">
        <f t="shared" ca="1" si="1"/>
        <v>0</v>
      </c>
      <c r="H18" s="194">
        <f t="shared" ca="1" si="1"/>
        <v>0</v>
      </c>
      <c r="I18" s="194">
        <f t="shared" ca="1" si="1"/>
        <v>0</v>
      </c>
      <c r="J18" s="194">
        <f t="shared" ca="1" si="1"/>
        <v>0</v>
      </c>
      <c r="K18" s="194">
        <f t="shared" ca="1" si="1"/>
        <v>0</v>
      </c>
      <c r="L18" s="194">
        <f t="shared" ca="1" si="1"/>
        <v>0</v>
      </c>
      <c r="M18" s="194">
        <f t="shared" ca="1" si="1"/>
        <v>0</v>
      </c>
      <c r="N18" s="194">
        <f t="shared" ca="1" si="1"/>
        <v>0</v>
      </c>
      <c r="O18" s="194">
        <f t="shared" ca="1" si="1"/>
        <v>0</v>
      </c>
      <c r="P18" s="194">
        <f t="shared" ca="1" si="1"/>
        <v>0</v>
      </c>
      <c r="Q18" s="194">
        <f t="shared" ca="1" si="1"/>
        <v>0</v>
      </c>
      <c r="R18" s="194">
        <f t="shared" ca="1" si="1"/>
        <v>0</v>
      </c>
      <c r="S18" s="194">
        <f t="shared" ca="1" si="1"/>
        <v>0</v>
      </c>
      <c r="T18" s="194">
        <f t="shared" ca="1" si="1"/>
        <v>0</v>
      </c>
      <c r="U18" s="194">
        <f t="shared" ca="1" si="2"/>
        <v>0</v>
      </c>
      <c r="V18" s="194">
        <f t="shared" ca="1" si="2"/>
        <v>0</v>
      </c>
      <c r="W18" s="194">
        <f t="shared" ca="1" si="2"/>
        <v>0</v>
      </c>
      <c r="X18" s="194">
        <f t="shared" ca="1" si="2"/>
        <v>0</v>
      </c>
      <c r="Y18" s="194">
        <f t="shared" ca="1" si="2"/>
        <v>0</v>
      </c>
      <c r="Z18" s="194">
        <f t="shared" ca="1" si="2"/>
        <v>0</v>
      </c>
      <c r="AA18" s="194">
        <f t="shared" ca="1" si="2"/>
        <v>0</v>
      </c>
      <c r="AB18" s="194">
        <f t="shared" ca="1" si="2"/>
        <v>0</v>
      </c>
      <c r="AC18" s="194">
        <f t="shared" ca="1" si="2"/>
        <v>0</v>
      </c>
      <c r="AD18" s="194">
        <f t="shared" ca="1" si="2"/>
        <v>0</v>
      </c>
      <c r="AE18" s="194">
        <f t="shared" ca="1" si="2"/>
        <v>0</v>
      </c>
      <c r="AF18" s="194">
        <f t="shared" ca="1" si="2"/>
        <v>0</v>
      </c>
      <c r="AG18" s="194">
        <f t="shared" ca="1" si="2"/>
        <v>0</v>
      </c>
      <c r="AH18" s="194">
        <f t="shared" ca="1" si="2"/>
        <v>0</v>
      </c>
      <c r="AI18" s="194">
        <f t="shared" ca="1" si="3"/>
        <v>0</v>
      </c>
      <c r="AJ18" s="194">
        <f t="shared" ca="1" si="3"/>
        <v>0</v>
      </c>
      <c r="AK18" s="194">
        <f t="shared" ca="1" si="3"/>
        <v>0</v>
      </c>
      <c r="AL18" s="194">
        <f t="shared" ca="1" si="3"/>
        <v>0</v>
      </c>
      <c r="AM18" s="194">
        <f t="shared" ca="1" si="3"/>
        <v>0</v>
      </c>
      <c r="AN18" s="194">
        <f t="shared" ca="1" si="3"/>
        <v>0</v>
      </c>
    </row>
    <row r="19" spans="1:40" x14ac:dyDescent="0.3">
      <c r="C19" s="51">
        <f t="shared" ca="1" si="4"/>
        <v>0</v>
      </c>
      <c r="D19" s="192">
        <f t="shared" ca="1" si="5"/>
        <v>0</v>
      </c>
      <c r="E19" s="194">
        <f t="shared" ca="1" si="1"/>
        <v>0</v>
      </c>
      <c r="F19" s="194">
        <f t="shared" ca="1" si="1"/>
        <v>0</v>
      </c>
      <c r="G19" s="194">
        <f t="shared" ca="1" si="1"/>
        <v>0</v>
      </c>
      <c r="H19" s="194">
        <f t="shared" ca="1" si="1"/>
        <v>0</v>
      </c>
      <c r="I19" s="194">
        <f t="shared" ca="1" si="1"/>
        <v>0</v>
      </c>
      <c r="J19" s="194">
        <f t="shared" ca="1" si="1"/>
        <v>0</v>
      </c>
      <c r="K19" s="194">
        <f t="shared" ca="1" si="1"/>
        <v>0</v>
      </c>
      <c r="L19" s="194">
        <f t="shared" ca="1" si="1"/>
        <v>0</v>
      </c>
      <c r="M19" s="194">
        <f t="shared" ca="1" si="1"/>
        <v>0</v>
      </c>
      <c r="N19" s="194">
        <f t="shared" ca="1" si="1"/>
        <v>0</v>
      </c>
      <c r="O19" s="194">
        <f t="shared" ca="1" si="1"/>
        <v>0</v>
      </c>
      <c r="P19" s="194">
        <f t="shared" ca="1" si="1"/>
        <v>0</v>
      </c>
      <c r="Q19" s="194">
        <f t="shared" ca="1" si="1"/>
        <v>0</v>
      </c>
      <c r="R19" s="194">
        <f t="shared" ca="1" si="1"/>
        <v>0</v>
      </c>
      <c r="S19" s="194">
        <f t="shared" ca="1" si="1"/>
        <v>0</v>
      </c>
      <c r="T19" s="194">
        <f t="shared" ca="1" si="1"/>
        <v>0</v>
      </c>
      <c r="U19" s="194">
        <f t="shared" ca="1" si="2"/>
        <v>0</v>
      </c>
      <c r="V19" s="194">
        <f t="shared" ca="1" si="2"/>
        <v>0</v>
      </c>
      <c r="W19" s="194">
        <f t="shared" ca="1" si="2"/>
        <v>0</v>
      </c>
      <c r="X19" s="194">
        <f t="shared" ca="1" si="2"/>
        <v>0</v>
      </c>
      <c r="Y19" s="194">
        <f t="shared" ca="1" si="2"/>
        <v>0</v>
      </c>
      <c r="Z19" s="194">
        <f t="shared" ca="1" si="2"/>
        <v>0</v>
      </c>
      <c r="AA19" s="194">
        <f t="shared" ca="1" si="2"/>
        <v>0</v>
      </c>
      <c r="AB19" s="194">
        <f t="shared" ca="1" si="2"/>
        <v>0</v>
      </c>
      <c r="AC19" s="194">
        <f t="shared" ca="1" si="2"/>
        <v>0</v>
      </c>
      <c r="AD19" s="194">
        <f t="shared" ca="1" si="2"/>
        <v>0</v>
      </c>
      <c r="AE19" s="194">
        <f t="shared" ca="1" si="2"/>
        <v>0</v>
      </c>
      <c r="AF19" s="194">
        <f t="shared" ca="1" si="2"/>
        <v>0</v>
      </c>
      <c r="AG19" s="194">
        <f t="shared" ca="1" si="2"/>
        <v>0</v>
      </c>
      <c r="AH19" s="194">
        <f t="shared" ca="1" si="2"/>
        <v>0</v>
      </c>
      <c r="AI19" s="194">
        <f t="shared" ca="1" si="3"/>
        <v>0</v>
      </c>
      <c r="AJ19" s="194">
        <f t="shared" ca="1" si="3"/>
        <v>0</v>
      </c>
      <c r="AK19" s="194">
        <f t="shared" ca="1" si="3"/>
        <v>0</v>
      </c>
      <c r="AL19" s="194">
        <f t="shared" ca="1" si="3"/>
        <v>0</v>
      </c>
      <c r="AM19" s="194">
        <f t="shared" ca="1" si="3"/>
        <v>0</v>
      </c>
      <c r="AN19" s="194">
        <f t="shared" ca="1" si="3"/>
        <v>0</v>
      </c>
    </row>
    <row r="20" spans="1:40" x14ac:dyDescent="0.3">
      <c r="C20" s="51">
        <f t="shared" ca="1" si="4"/>
        <v>0</v>
      </c>
      <c r="D20" s="192">
        <f t="shared" ca="1" si="5"/>
        <v>0</v>
      </c>
      <c r="E20" s="194">
        <f t="shared" ca="1" si="1"/>
        <v>0</v>
      </c>
      <c r="F20" s="194">
        <f t="shared" ca="1" si="1"/>
        <v>0</v>
      </c>
      <c r="G20" s="194">
        <f t="shared" ca="1" si="1"/>
        <v>0</v>
      </c>
      <c r="H20" s="194">
        <f t="shared" ca="1" si="1"/>
        <v>0</v>
      </c>
      <c r="I20" s="194">
        <f t="shared" ca="1" si="1"/>
        <v>0</v>
      </c>
      <c r="J20" s="194">
        <f t="shared" ca="1" si="1"/>
        <v>0</v>
      </c>
      <c r="K20" s="194">
        <f t="shared" ca="1" si="1"/>
        <v>0</v>
      </c>
      <c r="L20" s="194">
        <f t="shared" ca="1" si="1"/>
        <v>0</v>
      </c>
      <c r="M20" s="194">
        <f t="shared" ca="1" si="1"/>
        <v>0</v>
      </c>
      <c r="N20" s="194">
        <f t="shared" ca="1" si="1"/>
        <v>0</v>
      </c>
      <c r="O20" s="194">
        <f t="shared" ca="1" si="1"/>
        <v>0</v>
      </c>
      <c r="P20" s="194">
        <f t="shared" ca="1" si="1"/>
        <v>0</v>
      </c>
      <c r="Q20" s="194">
        <f t="shared" ca="1" si="1"/>
        <v>0</v>
      </c>
      <c r="R20" s="194">
        <f t="shared" ca="1" si="1"/>
        <v>0</v>
      </c>
      <c r="S20" s="194">
        <f t="shared" ca="1" si="1"/>
        <v>0</v>
      </c>
      <c r="T20" s="194">
        <f t="shared" ca="1" si="1"/>
        <v>0</v>
      </c>
      <c r="U20" s="194">
        <f t="shared" ca="1" si="2"/>
        <v>0</v>
      </c>
      <c r="V20" s="194">
        <f t="shared" ca="1" si="2"/>
        <v>0</v>
      </c>
      <c r="W20" s="194">
        <f t="shared" ca="1" si="2"/>
        <v>0</v>
      </c>
      <c r="X20" s="194">
        <f t="shared" ca="1" si="2"/>
        <v>0</v>
      </c>
      <c r="Y20" s="194">
        <f t="shared" ca="1" si="2"/>
        <v>0</v>
      </c>
      <c r="Z20" s="194">
        <f t="shared" ca="1" si="2"/>
        <v>0</v>
      </c>
      <c r="AA20" s="194">
        <f t="shared" ca="1" si="2"/>
        <v>0</v>
      </c>
      <c r="AB20" s="194">
        <f t="shared" ca="1" si="2"/>
        <v>0</v>
      </c>
      <c r="AC20" s="194">
        <f t="shared" ca="1" si="2"/>
        <v>0</v>
      </c>
      <c r="AD20" s="194">
        <f t="shared" ca="1" si="2"/>
        <v>0</v>
      </c>
      <c r="AE20" s="194">
        <f t="shared" ca="1" si="2"/>
        <v>0</v>
      </c>
      <c r="AF20" s="194">
        <f t="shared" ca="1" si="2"/>
        <v>0</v>
      </c>
      <c r="AG20" s="194">
        <f t="shared" ca="1" si="2"/>
        <v>0</v>
      </c>
      <c r="AH20" s="194">
        <f t="shared" ca="1" si="2"/>
        <v>0</v>
      </c>
      <c r="AI20" s="194">
        <f t="shared" ca="1" si="3"/>
        <v>0</v>
      </c>
      <c r="AJ20" s="194">
        <f t="shared" ca="1" si="3"/>
        <v>0</v>
      </c>
      <c r="AK20" s="194">
        <f t="shared" ca="1" si="3"/>
        <v>0</v>
      </c>
      <c r="AL20" s="194">
        <f t="shared" ca="1" si="3"/>
        <v>0</v>
      </c>
      <c r="AM20" s="194">
        <f t="shared" ca="1" si="3"/>
        <v>0</v>
      </c>
      <c r="AN20" s="194">
        <f t="shared" ca="1" si="3"/>
        <v>0</v>
      </c>
    </row>
    <row r="21" spans="1:40" x14ac:dyDescent="0.3">
      <c r="C21" s="51">
        <f t="shared" ca="1" si="4"/>
        <v>0</v>
      </c>
      <c r="D21" s="192">
        <f t="shared" ca="1" si="5"/>
        <v>0</v>
      </c>
      <c r="E21" s="194">
        <f t="shared" ca="1" si="1"/>
        <v>0</v>
      </c>
      <c r="F21" s="194">
        <f t="shared" ca="1" si="1"/>
        <v>0</v>
      </c>
      <c r="G21" s="194">
        <f t="shared" ca="1" si="1"/>
        <v>0</v>
      </c>
      <c r="H21" s="194">
        <f t="shared" ca="1" si="1"/>
        <v>0</v>
      </c>
      <c r="I21" s="194">
        <f t="shared" ca="1" si="1"/>
        <v>0</v>
      </c>
      <c r="J21" s="194">
        <f t="shared" ca="1" si="1"/>
        <v>0</v>
      </c>
      <c r="K21" s="194">
        <f t="shared" ca="1" si="1"/>
        <v>0</v>
      </c>
      <c r="L21" s="194">
        <f t="shared" ca="1" si="1"/>
        <v>0</v>
      </c>
      <c r="M21" s="194">
        <f t="shared" ca="1" si="1"/>
        <v>0</v>
      </c>
      <c r="N21" s="194">
        <f t="shared" ca="1" si="1"/>
        <v>0</v>
      </c>
      <c r="O21" s="194">
        <f t="shared" ca="1" si="1"/>
        <v>0</v>
      </c>
      <c r="P21" s="194">
        <f t="shared" ca="1" si="1"/>
        <v>0</v>
      </c>
      <c r="Q21" s="194">
        <f t="shared" ca="1" si="1"/>
        <v>0</v>
      </c>
      <c r="R21" s="194">
        <f t="shared" ca="1" si="1"/>
        <v>0</v>
      </c>
      <c r="S21" s="194">
        <f t="shared" ca="1" si="1"/>
        <v>0</v>
      </c>
      <c r="T21" s="194">
        <f t="shared" ca="1" si="1"/>
        <v>0</v>
      </c>
      <c r="U21" s="194">
        <f t="shared" ca="1" si="2"/>
        <v>0</v>
      </c>
      <c r="V21" s="194">
        <f t="shared" ca="1" si="2"/>
        <v>0</v>
      </c>
      <c r="W21" s="194">
        <f t="shared" ca="1" si="2"/>
        <v>0</v>
      </c>
      <c r="X21" s="194">
        <f t="shared" ca="1" si="2"/>
        <v>0</v>
      </c>
      <c r="Y21" s="194">
        <f t="shared" ca="1" si="2"/>
        <v>0</v>
      </c>
      <c r="Z21" s="194">
        <f t="shared" ca="1" si="2"/>
        <v>0</v>
      </c>
      <c r="AA21" s="194">
        <f t="shared" ca="1" si="2"/>
        <v>0</v>
      </c>
      <c r="AB21" s="194">
        <f t="shared" ca="1" si="2"/>
        <v>0</v>
      </c>
      <c r="AC21" s="194">
        <f t="shared" ca="1" si="2"/>
        <v>0</v>
      </c>
      <c r="AD21" s="194">
        <f t="shared" ca="1" si="2"/>
        <v>0</v>
      </c>
      <c r="AE21" s="194">
        <f t="shared" ca="1" si="2"/>
        <v>0</v>
      </c>
      <c r="AF21" s="194">
        <f t="shared" ca="1" si="2"/>
        <v>0</v>
      </c>
      <c r="AG21" s="194">
        <f t="shared" ca="1" si="2"/>
        <v>0</v>
      </c>
      <c r="AH21" s="194">
        <f t="shared" ca="1" si="2"/>
        <v>0</v>
      </c>
      <c r="AI21" s="194">
        <f t="shared" ca="1" si="3"/>
        <v>0</v>
      </c>
      <c r="AJ21" s="194">
        <f t="shared" ca="1" si="3"/>
        <v>0</v>
      </c>
      <c r="AK21" s="194">
        <f t="shared" ca="1" si="3"/>
        <v>0</v>
      </c>
      <c r="AL21" s="194">
        <f t="shared" ca="1" si="3"/>
        <v>0</v>
      </c>
      <c r="AM21" s="194">
        <f t="shared" ca="1" si="3"/>
        <v>0</v>
      </c>
      <c r="AN21" s="194">
        <f t="shared" ca="1" si="3"/>
        <v>0</v>
      </c>
    </row>
    <row r="22" spans="1:40" x14ac:dyDescent="0.3">
      <c r="C22" s="51">
        <f t="shared" ca="1" si="4"/>
        <v>0</v>
      </c>
      <c r="D22" s="192">
        <f t="shared" ca="1" si="5"/>
        <v>0</v>
      </c>
      <c r="E22" s="194">
        <f t="shared" ca="1" si="1"/>
        <v>0</v>
      </c>
      <c r="F22" s="194">
        <f t="shared" ca="1" si="1"/>
        <v>0</v>
      </c>
      <c r="G22" s="194">
        <f t="shared" ca="1" si="1"/>
        <v>0</v>
      </c>
      <c r="H22" s="194">
        <f t="shared" ca="1" si="1"/>
        <v>0</v>
      </c>
      <c r="I22" s="194">
        <f t="shared" ca="1" si="1"/>
        <v>0</v>
      </c>
      <c r="J22" s="194">
        <f t="shared" ca="1" si="1"/>
        <v>0</v>
      </c>
      <c r="K22" s="194">
        <f t="shared" ca="1" si="1"/>
        <v>0</v>
      </c>
      <c r="L22" s="194">
        <f t="shared" ca="1" si="1"/>
        <v>0</v>
      </c>
      <c r="M22" s="194">
        <f t="shared" ca="1" si="1"/>
        <v>0</v>
      </c>
      <c r="N22" s="194">
        <f t="shared" ca="1" si="1"/>
        <v>0</v>
      </c>
      <c r="O22" s="194">
        <f t="shared" ca="1" si="1"/>
        <v>0</v>
      </c>
      <c r="P22" s="194">
        <f t="shared" ca="1" si="1"/>
        <v>0</v>
      </c>
      <c r="Q22" s="194">
        <f t="shared" ca="1" si="1"/>
        <v>0</v>
      </c>
      <c r="R22" s="194">
        <f t="shared" ca="1" si="1"/>
        <v>0</v>
      </c>
      <c r="S22" s="194">
        <f t="shared" ca="1" si="1"/>
        <v>0</v>
      </c>
      <c r="T22" s="194">
        <f t="shared" ref="T22:AI26" ca="1" si="6">SUMIFS(INDIRECT($B$1 &amp; "_Direct"), Resource_Name, $B22, WBSL3, T$1, Inst, $B$2)</f>
        <v>0</v>
      </c>
      <c r="U22" s="194">
        <f t="shared" ca="1" si="6"/>
        <v>0</v>
      </c>
      <c r="V22" s="194">
        <f t="shared" ca="1" si="6"/>
        <v>0</v>
      </c>
      <c r="W22" s="194">
        <f t="shared" ca="1" si="6"/>
        <v>0</v>
      </c>
      <c r="X22" s="194">
        <f t="shared" ca="1" si="6"/>
        <v>0</v>
      </c>
      <c r="Y22" s="194">
        <f t="shared" ca="1" si="2"/>
        <v>0</v>
      </c>
      <c r="Z22" s="194">
        <f t="shared" ca="1" si="2"/>
        <v>0</v>
      </c>
      <c r="AA22" s="194">
        <f t="shared" ca="1" si="2"/>
        <v>0</v>
      </c>
      <c r="AB22" s="194">
        <f t="shared" ca="1" si="2"/>
        <v>0</v>
      </c>
      <c r="AC22" s="194">
        <f t="shared" ca="1" si="2"/>
        <v>0</v>
      </c>
      <c r="AD22" s="194">
        <f t="shared" ca="1" si="2"/>
        <v>0</v>
      </c>
      <c r="AE22" s="194">
        <f t="shared" ca="1" si="2"/>
        <v>0</v>
      </c>
      <c r="AF22" s="194">
        <f t="shared" ca="1" si="2"/>
        <v>0</v>
      </c>
      <c r="AG22" s="194">
        <f t="shared" ca="1" si="2"/>
        <v>0</v>
      </c>
      <c r="AH22" s="194">
        <f t="shared" ca="1" si="2"/>
        <v>0</v>
      </c>
      <c r="AI22" s="194">
        <f t="shared" ca="1" si="3"/>
        <v>0</v>
      </c>
      <c r="AJ22" s="194">
        <f t="shared" ca="1" si="3"/>
        <v>0</v>
      </c>
      <c r="AK22" s="194">
        <f t="shared" ca="1" si="3"/>
        <v>0</v>
      </c>
      <c r="AL22" s="194">
        <f t="shared" ca="1" si="3"/>
        <v>0</v>
      </c>
      <c r="AM22" s="194">
        <f t="shared" ca="1" si="3"/>
        <v>0</v>
      </c>
      <c r="AN22" s="194">
        <f t="shared" ca="1" si="3"/>
        <v>0</v>
      </c>
    </row>
    <row r="23" spans="1:40" x14ac:dyDescent="0.3">
      <c r="C23" s="51">
        <f t="shared" ca="1" si="4"/>
        <v>0</v>
      </c>
      <c r="D23" s="192">
        <f t="shared" ca="1" si="5"/>
        <v>0</v>
      </c>
      <c r="E23" s="194">
        <f t="shared" ref="E23:T26" ca="1" si="7">SUMIFS(INDIRECT($B$1 &amp; "_Direct"), Resource_Name, $B23, WBSL3, E$1, Inst, $B$2)</f>
        <v>0</v>
      </c>
      <c r="F23" s="194">
        <f t="shared" ca="1" si="7"/>
        <v>0</v>
      </c>
      <c r="G23" s="194">
        <f t="shared" ca="1" si="7"/>
        <v>0</v>
      </c>
      <c r="H23" s="194">
        <f t="shared" ca="1" si="7"/>
        <v>0</v>
      </c>
      <c r="I23" s="194">
        <f t="shared" ca="1" si="7"/>
        <v>0</v>
      </c>
      <c r="J23" s="194">
        <f t="shared" ca="1" si="7"/>
        <v>0</v>
      </c>
      <c r="K23" s="194">
        <f t="shared" ca="1" si="7"/>
        <v>0</v>
      </c>
      <c r="L23" s="194">
        <f t="shared" ca="1" si="7"/>
        <v>0</v>
      </c>
      <c r="M23" s="194">
        <f t="shared" ca="1" si="7"/>
        <v>0</v>
      </c>
      <c r="N23" s="194">
        <f t="shared" ca="1" si="7"/>
        <v>0</v>
      </c>
      <c r="O23" s="194">
        <f t="shared" ca="1" si="7"/>
        <v>0</v>
      </c>
      <c r="P23" s="194">
        <f t="shared" ca="1" si="7"/>
        <v>0</v>
      </c>
      <c r="Q23" s="194">
        <f t="shared" ca="1" si="7"/>
        <v>0</v>
      </c>
      <c r="R23" s="194">
        <f t="shared" ca="1" si="7"/>
        <v>0</v>
      </c>
      <c r="S23" s="194">
        <f t="shared" ca="1" si="7"/>
        <v>0</v>
      </c>
      <c r="T23" s="194">
        <f t="shared" ca="1" si="7"/>
        <v>0</v>
      </c>
      <c r="U23" s="194">
        <f t="shared" ca="1" si="6"/>
        <v>0</v>
      </c>
      <c r="V23" s="194">
        <f t="shared" ca="1" si="6"/>
        <v>0</v>
      </c>
      <c r="W23" s="194">
        <f t="shared" ca="1" si="6"/>
        <v>0</v>
      </c>
      <c r="X23" s="194">
        <f t="shared" ca="1" si="6"/>
        <v>0</v>
      </c>
      <c r="Y23" s="194">
        <f t="shared" ca="1" si="6"/>
        <v>0</v>
      </c>
      <c r="Z23" s="194">
        <f t="shared" ca="1" si="6"/>
        <v>0</v>
      </c>
      <c r="AA23" s="194">
        <f t="shared" ca="1" si="6"/>
        <v>0</v>
      </c>
      <c r="AB23" s="194">
        <f t="shared" ca="1" si="6"/>
        <v>0</v>
      </c>
      <c r="AC23" s="194">
        <f t="shared" ca="1" si="6"/>
        <v>0</v>
      </c>
      <c r="AD23" s="194">
        <f t="shared" ca="1" si="6"/>
        <v>0</v>
      </c>
      <c r="AE23" s="194">
        <f t="shared" ca="1" si="6"/>
        <v>0</v>
      </c>
      <c r="AF23" s="194">
        <f t="shared" ca="1" si="6"/>
        <v>0</v>
      </c>
      <c r="AG23" s="194">
        <f t="shared" ca="1" si="6"/>
        <v>0</v>
      </c>
      <c r="AH23" s="194">
        <f t="shared" ca="1" si="6"/>
        <v>0</v>
      </c>
      <c r="AI23" s="194">
        <f t="shared" ca="1" si="6"/>
        <v>0</v>
      </c>
      <c r="AJ23" s="194">
        <f t="shared" ref="AJ23:AN26" ca="1" si="8">SUMIFS(INDIRECT($B$1 &amp; "_Direct"), Resource_Name, $B23, WBSL3, AJ$1, Inst, $B$2)</f>
        <v>0</v>
      </c>
      <c r="AK23" s="194">
        <f t="shared" ca="1" si="8"/>
        <v>0</v>
      </c>
      <c r="AL23" s="194">
        <f t="shared" ca="1" si="8"/>
        <v>0</v>
      </c>
      <c r="AM23" s="194">
        <f t="shared" ca="1" si="8"/>
        <v>0</v>
      </c>
      <c r="AN23" s="194">
        <f t="shared" ca="1" si="8"/>
        <v>0</v>
      </c>
    </row>
    <row r="24" spans="1:40" x14ac:dyDescent="0.3">
      <c r="C24" s="51">
        <f t="shared" ca="1" si="4"/>
        <v>0</v>
      </c>
      <c r="D24" s="192">
        <f t="shared" ca="1" si="5"/>
        <v>0</v>
      </c>
      <c r="E24" s="194">
        <f t="shared" ca="1" si="7"/>
        <v>0</v>
      </c>
      <c r="F24" s="194">
        <f t="shared" ca="1" si="7"/>
        <v>0</v>
      </c>
      <c r="G24" s="194">
        <f t="shared" ca="1" si="7"/>
        <v>0</v>
      </c>
      <c r="H24" s="194">
        <f t="shared" ca="1" si="7"/>
        <v>0</v>
      </c>
      <c r="I24" s="194">
        <f t="shared" ca="1" si="7"/>
        <v>0</v>
      </c>
      <c r="J24" s="194">
        <f t="shared" ca="1" si="7"/>
        <v>0</v>
      </c>
      <c r="K24" s="194">
        <f t="shared" ca="1" si="7"/>
        <v>0</v>
      </c>
      <c r="L24" s="194">
        <f t="shared" ca="1" si="7"/>
        <v>0</v>
      </c>
      <c r="M24" s="194">
        <f t="shared" ca="1" si="7"/>
        <v>0</v>
      </c>
      <c r="N24" s="194">
        <f t="shared" ca="1" si="7"/>
        <v>0</v>
      </c>
      <c r="O24" s="194">
        <f t="shared" ca="1" si="7"/>
        <v>0</v>
      </c>
      <c r="P24" s="194">
        <f t="shared" ca="1" si="7"/>
        <v>0</v>
      </c>
      <c r="Q24" s="194">
        <f t="shared" ca="1" si="7"/>
        <v>0</v>
      </c>
      <c r="R24" s="194">
        <f t="shared" ca="1" si="7"/>
        <v>0</v>
      </c>
      <c r="S24" s="194">
        <f t="shared" ca="1" si="7"/>
        <v>0</v>
      </c>
      <c r="T24" s="194">
        <f t="shared" ca="1" si="7"/>
        <v>0</v>
      </c>
      <c r="U24" s="194">
        <f t="shared" ca="1" si="6"/>
        <v>0</v>
      </c>
      <c r="V24" s="194">
        <f t="shared" ca="1" si="6"/>
        <v>0</v>
      </c>
      <c r="W24" s="194">
        <f t="shared" ca="1" si="6"/>
        <v>0</v>
      </c>
      <c r="X24" s="194">
        <f t="shared" ca="1" si="6"/>
        <v>0</v>
      </c>
      <c r="Y24" s="194">
        <f t="shared" ca="1" si="6"/>
        <v>0</v>
      </c>
      <c r="Z24" s="194">
        <f t="shared" ca="1" si="6"/>
        <v>0</v>
      </c>
      <c r="AA24" s="194">
        <f t="shared" ca="1" si="6"/>
        <v>0</v>
      </c>
      <c r="AB24" s="194">
        <f t="shared" ca="1" si="6"/>
        <v>0</v>
      </c>
      <c r="AC24" s="194">
        <f t="shared" ca="1" si="6"/>
        <v>0</v>
      </c>
      <c r="AD24" s="194">
        <f t="shared" ca="1" si="6"/>
        <v>0</v>
      </c>
      <c r="AE24" s="194">
        <f t="shared" ca="1" si="6"/>
        <v>0</v>
      </c>
      <c r="AF24" s="194">
        <f t="shared" ca="1" si="6"/>
        <v>0</v>
      </c>
      <c r="AG24" s="194">
        <f t="shared" ca="1" si="6"/>
        <v>0</v>
      </c>
      <c r="AH24" s="194">
        <f t="shared" ca="1" si="6"/>
        <v>0</v>
      </c>
      <c r="AI24" s="194">
        <f t="shared" ca="1" si="6"/>
        <v>0</v>
      </c>
      <c r="AJ24" s="194">
        <f t="shared" ca="1" si="8"/>
        <v>0</v>
      </c>
      <c r="AK24" s="194">
        <f t="shared" ca="1" si="8"/>
        <v>0</v>
      </c>
      <c r="AL24" s="194">
        <f t="shared" ca="1" si="8"/>
        <v>0</v>
      </c>
      <c r="AM24" s="194">
        <f t="shared" ca="1" si="8"/>
        <v>0</v>
      </c>
      <c r="AN24" s="194">
        <f t="shared" ca="1" si="8"/>
        <v>0</v>
      </c>
    </row>
    <row r="25" spans="1:40" x14ac:dyDescent="0.3">
      <c r="C25" s="51">
        <f t="shared" ca="1" si="4"/>
        <v>0</v>
      </c>
      <c r="D25" s="192">
        <f t="shared" ca="1" si="5"/>
        <v>0</v>
      </c>
      <c r="E25" s="194">
        <f t="shared" ca="1" si="7"/>
        <v>0</v>
      </c>
      <c r="F25" s="194">
        <f t="shared" ca="1" si="7"/>
        <v>0</v>
      </c>
      <c r="G25" s="194">
        <f t="shared" ca="1" si="7"/>
        <v>0</v>
      </c>
      <c r="H25" s="194">
        <f t="shared" ca="1" si="7"/>
        <v>0</v>
      </c>
      <c r="I25" s="194">
        <f t="shared" ca="1" si="7"/>
        <v>0</v>
      </c>
      <c r="J25" s="194">
        <f t="shared" ca="1" si="7"/>
        <v>0</v>
      </c>
      <c r="K25" s="194">
        <f t="shared" ca="1" si="7"/>
        <v>0</v>
      </c>
      <c r="L25" s="194">
        <f t="shared" ca="1" si="7"/>
        <v>0</v>
      </c>
      <c r="M25" s="194">
        <f t="shared" ca="1" si="7"/>
        <v>0</v>
      </c>
      <c r="N25" s="194">
        <f t="shared" ca="1" si="7"/>
        <v>0</v>
      </c>
      <c r="O25" s="194">
        <f t="shared" ca="1" si="7"/>
        <v>0</v>
      </c>
      <c r="P25" s="194">
        <f t="shared" ca="1" si="7"/>
        <v>0</v>
      </c>
      <c r="Q25" s="194">
        <f t="shared" ca="1" si="7"/>
        <v>0</v>
      </c>
      <c r="R25" s="194">
        <f t="shared" ca="1" si="7"/>
        <v>0</v>
      </c>
      <c r="S25" s="194">
        <f t="shared" ca="1" si="7"/>
        <v>0</v>
      </c>
      <c r="T25" s="194">
        <f t="shared" ca="1" si="7"/>
        <v>0</v>
      </c>
      <c r="U25" s="194">
        <f t="shared" ca="1" si="6"/>
        <v>0</v>
      </c>
      <c r="V25" s="194">
        <f t="shared" ca="1" si="6"/>
        <v>0</v>
      </c>
      <c r="W25" s="194">
        <f t="shared" ca="1" si="6"/>
        <v>0</v>
      </c>
      <c r="X25" s="194">
        <f t="shared" ca="1" si="6"/>
        <v>0</v>
      </c>
      <c r="Y25" s="194">
        <f t="shared" ca="1" si="6"/>
        <v>0</v>
      </c>
      <c r="Z25" s="194">
        <f t="shared" ca="1" si="6"/>
        <v>0</v>
      </c>
      <c r="AA25" s="194">
        <f t="shared" ca="1" si="6"/>
        <v>0</v>
      </c>
      <c r="AB25" s="194">
        <f t="shared" ca="1" si="6"/>
        <v>0</v>
      </c>
      <c r="AC25" s="194">
        <f t="shared" ca="1" si="6"/>
        <v>0</v>
      </c>
      <c r="AD25" s="194">
        <f t="shared" ca="1" si="6"/>
        <v>0</v>
      </c>
      <c r="AE25" s="194">
        <f t="shared" ca="1" si="6"/>
        <v>0</v>
      </c>
      <c r="AF25" s="194">
        <f t="shared" ca="1" si="6"/>
        <v>0</v>
      </c>
      <c r="AG25" s="194">
        <f t="shared" ca="1" si="6"/>
        <v>0</v>
      </c>
      <c r="AH25" s="194">
        <f t="shared" ca="1" si="6"/>
        <v>0</v>
      </c>
      <c r="AI25" s="194">
        <f t="shared" ca="1" si="6"/>
        <v>0</v>
      </c>
      <c r="AJ25" s="194">
        <f t="shared" ca="1" si="8"/>
        <v>0</v>
      </c>
      <c r="AK25" s="194">
        <f t="shared" ca="1" si="8"/>
        <v>0</v>
      </c>
      <c r="AL25" s="194">
        <f t="shared" ca="1" si="8"/>
        <v>0</v>
      </c>
      <c r="AM25" s="194">
        <f t="shared" ca="1" si="8"/>
        <v>0</v>
      </c>
      <c r="AN25" s="194">
        <f t="shared" ca="1" si="8"/>
        <v>0</v>
      </c>
    </row>
    <row r="26" spans="1:40" x14ac:dyDescent="0.3">
      <c r="A26" s="54"/>
      <c r="B26" s="54"/>
      <c r="C26" s="51"/>
      <c r="D26" s="192">
        <f t="shared" ca="1" si="5"/>
        <v>0</v>
      </c>
      <c r="E26" s="194">
        <f t="shared" ca="1" si="7"/>
        <v>0</v>
      </c>
      <c r="F26" s="194">
        <f t="shared" ca="1" si="7"/>
        <v>0</v>
      </c>
      <c r="G26" s="194">
        <f t="shared" ca="1" si="7"/>
        <v>0</v>
      </c>
      <c r="H26" s="194">
        <f t="shared" ca="1" si="7"/>
        <v>0</v>
      </c>
      <c r="I26" s="194">
        <f t="shared" ca="1" si="7"/>
        <v>0</v>
      </c>
      <c r="J26" s="194">
        <f t="shared" ca="1" si="7"/>
        <v>0</v>
      </c>
      <c r="K26" s="194">
        <f t="shared" ca="1" si="7"/>
        <v>0</v>
      </c>
      <c r="L26" s="194">
        <f t="shared" ca="1" si="7"/>
        <v>0</v>
      </c>
      <c r="M26" s="194">
        <f t="shared" ca="1" si="7"/>
        <v>0</v>
      </c>
      <c r="N26" s="194">
        <f t="shared" ca="1" si="7"/>
        <v>0</v>
      </c>
      <c r="O26" s="194">
        <f t="shared" ca="1" si="7"/>
        <v>0</v>
      </c>
      <c r="P26" s="194">
        <f t="shared" ca="1" si="7"/>
        <v>0</v>
      </c>
      <c r="Q26" s="194">
        <f t="shared" ca="1" si="7"/>
        <v>0</v>
      </c>
      <c r="R26" s="194">
        <f t="shared" ca="1" si="7"/>
        <v>0</v>
      </c>
      <c r="S26" s="194">
        <f t="shared" ca="1" si="7"/>
        <v>0</v>
      </c>
      <c r="T26" s="194">
        <f t="shared" ca="1" si="7"/>
        <v>0</v>
      </c>
      <c r="U26" s="194">
        <f t="shared" ca="1" si="6"/>
        <v>0</v>
      </c>
      <c r="V26" s="194">
        <f t="shared" ca="1" si="6"/>
        <v>0</v>
      </c>
      <c r="W26" s="194">
        <f t="shared" ca="1" si="6"/>
        <v>0</v>
      </c>
      <c r="X26" s="194">
        <f t="shared" ca="1" si="6"/>
        <v>0</v>
      </c>
      <c r="Y26" s="194">
        <f t="shared" ca="1" si="6"/>
        <v>0</v>
      </c>
      <c r="Z26" s="194">
        <f t="shared" ca="1" si="6"/>
        <v>0</v>
      </c>
      <c r="AA26" s="194">
        <f t="shared" ca="1" si="6"/>
        <v>0</v>
      </c>
      <c r="AB26" s="194">
        <f t="shared" ca="1" si="6"/>
        <v>0</v>
      </c>
      <c r="AC26" s="194">
        <f t="shared" ca="1" si="6"/>
        <v>0</v>
      </c>
      <c r="AD26" s="194">
        <f t="shared" ca="1" si="6"/>
        <v>0</v>
      </c>
      <c r="AE26" s="194">
        <f t="shared" ca="1" si="6"/>
        <v>0</v>
      </c>
      <c r="AF26" s="194">
        <f t="shared" ca="1" si="6"/>
        <v>0</v>
      </c>
      <c r="AG26" s="194">
        <f t="shared" ca="1" si="6"/>
        <v>0</v>
      </c>
      <c r="AH26" s="194">
        <f t="shared" ca="1" si="6"/>
        <v>0</v>
      </c>
      <c r="AI26" s="194">
        <f t="shared" ca="1" si="6"/>
        <v>0</v>
      </c>
      <c r="AJ26" s="194">
        <f t="shared" ca="1" si="8"/>
        <v>0</v>
      </c>
      <c r="AK26" s="194">
        <f t="shared" ca="1" si="8"/>
        <v>0</v>
      </c>
      <c r="AL26" s="194">
        <f t="shared" ca="1" si="8"/>
        <v>0</v>
      </c>
      <c r="AM26" s="194">
        <f t="shared" ca="1" si="8"/>
        <v>0</v>
      </c>
      <c r="AN26" s="194">
        <f t="shared" ca="1" si="8"/>
        <v>0</v>
      </c>
    </row>
    <row r="27" spans="1:40" x14ac:dyDescent="0.3">
      <c r="A27" s="60" t="s">
        <v>1466</v>
      </c>
      <c r="B27" s="64"/>
      <c r="C27" s="64"/>
      <c r="D27" s="196"/>
      <c r="E27" s="196"/>
      <c r="F27" s="196"/>
      <c r="G27" s="196"/>
      <c r="H27" s="196"/>
      <c r="I27" s="196"/>
      <c r="J27" s="196"/>
      <c r="K27" s="196"/>
      <c r="L27" s="196"/>
      <c r="M27" s="196"/>
      <c r="N27" s="196"/>
      <c r="O27" s="196"/>
      <c r="P27" s="196"/>
      <c r="Q27" s="196"/>
      <c r="R27" s="196"/>
      <c r="S27" s="196"/>
      <c r="T27" s="196"/>
      <c r="U27" s="196"/>
      <c r="V27" s="196"/>
      <c r="W27" s="196"/>
      <c r="X27" s="196"/>
      <c r="Y27" s="196"/>
      <c r="Z27" s="196"/>
      <c r="AA27" s="196"/>
      <c r="AB27" s="196"/>
      <c r="AC27" s="196"/>
      <c r="AD27" s="196"/>
      <c r="AE27" s="196"/>
      <c r="AF27" s="196"/>
      <c r="AG27" s="196"/>
      <c r="AH27" s="196"/>
      <c r="AI27" s="196"/>
      <c r="AJ27" s="196"/>
      <c r="AK27" s="196"/>
      <c r="AL27" s="196"/>
      <c r="AM27" s="196"/>
      <c r="AN27" s="196"/>
    </row>
    <row r="28" spans="1:40" x14ac:dyDescent="0.3">
      <c r="D28" s="192">
        <f ca="1">SUM(E28:AN28)</f>
        <v>29954.670810750002</v>
      </c>
      <c r="E28" s="194">
        <f t="shared" ref="E28:AN28" ca="1" si="9">SUM(E7:E26)</f>
        <v>0</v>
      </c>
      <c r="F28" s="181">
        <f t="shared" ca="1" si="9"/>
        <v>0</v>
      </c>
      <c r="G28" s="181">
        <f t="shared" ca="1" si="9"/>
        <v>0</v>
      </c>
      <c r="H28" s="181">
        <f t="shared" ca="1" si="9"/>
        <v>0</v>
      </c>
      <c r="I28" s="181">
        <f t="shared" ca="1" si="9"/>
        <v>0</v>
      </c>
      <c r="J28" s="194">
        <f t="shared" ca="1" si="9"/>
        <v>0</v>
      </c>
      <c r="K28" s="194">
        <f t="shared" ca="1" si="9"/>
        <v>0</v>
      </c>
      <c r="L28" s="194">
        <f t="shared" ca="1" si="9"/>
        <v>0</v>
      </c>
      <c r="M28" s="194">
        <f t="shared" ca="1" si="9"/>
        <v>0</v>
      </c>
      <c r="N28" s="194">
        <f t="shared" ca="1" si="9"/>
        <v>0</v>
      </c>
      <c r="O28" s="194">
        <f t="shared" ca="1" si="9"/>
        <v>0</v>
      </c>
      <c r="P28" s="194">
        <f t="shared" ca="1" si="9"/>
        <v>0</v>
      </c>
      <c r="Q28" s="194">
        <f t="shared" ca="1" si="9"/>
        <v>0</v>
      </c>
      <c r="R28" s="194">
        <f t="shared" ca="1" si="9"/>
        <v>0</v>
      </c>
      <c r="S28" s="194">
        <f t="shared" ca="1" si="9"/>
        <v>0</v>
      </c>
      <c r="T28" s="194">
        <f t="shared" ca="1" si="9"/>
        <v>0</v>
      </c>
      <c r="U28" s="194">
        <f t="shared" ca="1" si="9"/>
        <v>0</v>
      </c>
      <c r="V28" s="194">
        <f t="shared" ca="1" si="9"/>
        <v>0</v>
      </c>
      <c r="W28" s="194">
        <f t="shared" ca="1" si="9"/>
        <v>0</v>
      </c>
      <c r="X28" s="194">
        <f t="shared" ca="1" si="9"/>
        <v>0</v>
      </c>
      <c r="Y28" s="194">
        <f t="shared" ca="1" si="9"/>
        <v>4140.4582080000009</v>
      </c>
      <c r="Z28" s="194">
        <f t="shared" ca="1" si="9"/>
        <v>3040.6489965000005</v>
      </c>
      <c r="AA28" s="194">
        <f t="shared" ca="1" si="9"/>
        <v>0</v>
      </c>
      <c r="AB28" s="194">
        <f t="shared" ca="1" si="9"/>
        <v>0</v>
      </c>
      <c r="AC28" s="194">
        <f t="shared" ca="1" si="9"/>
        <v>0</v>
      </c>
      <c r="AD28" s="194">
        <f t="shared" ca="1" si="9"/>
        <v>22773.563606250002</v>
      </c>
      <c r="AE28" s="194">
        <f t="shared" ca="1" si="9"/>
        <v>0</v>
      </c>
      <c r="AF28" s="194">
        <f t="shared" ca="1" si="9"/>
        <v>0</v>
      </c>
      <c r="AG28" s="194">
        <f t="shared" ca="1" si="9"/>
        <v>0</v>
      </c>
      <c r="AH28" s="194">
        <f t="shared" ca="1" si="9"/>
        <v>0</v>
      </c>
      <c r="AI28" s="194">
        <f t="shared" ca="1" si="9"/>
        <v>0</v>
      </c>
      <c r="AJ28" s="194">
        <f t="shared" ca="1" si="9"/>
        <v>0</v>
      </c>
      <c r="AK28" s="194">
        <f t="shared" ca="1" si="9"/>
        <v>0</v>
      </c>
      <c r="AL28" s="194">
        <f t="shared" ca="1" si="9"/>
        <v>0</v>
      </c>
      <c r="AM28" s="194">
        <f t="shared" ca="1" si="9"/>
        <v>0</v>
      </c>
      <c r="AN28" s="194">
        <f t="shared" ca="1" si="9"/>
        <v>0</v>
      </c>
    </row>
    <row r="29" spans="1:40" x14ac:dyDescent="0.3">
      <c r="A29" s="60" t="s">
        <v>1467</v>
      </c>
      <c r="B29" s="60"/>
      <c r="C29" s="60"/>
      <c r="D29" s="189"/>
      <c r="E29" s="198"/>
      <c r="F29" s="198"/>
      <c r="G29" s="198"/>
      <c r="H29" s="198"/>
      <c r="I29" s="198"/>
      <c r="J29" s="198"/>
      <c r="K29" s="198"/>
      <c r="L29" s="198"/>
      <c r="M29" s="198"/>
      <c r="N29" s="198"/>
      <c r="O29" s="198"/>
      <c r="P29" s="198"/>
      <c r="Q29" s="198"/>
      <c r="R29" s="198"/>
      <c r="S29" s="198"/>
      <c r="T29" s="198"/>
      <c r="U29" s="198"/>
      <c r="V29" s="198"/>
      <c r="W29" s="198"/>
      <c r="X29" s="198"/>
      <c r="Y29" s="198"/>
      <c r="Z29" s="198"/>
      <c r="AA29" s="198"/>
      <c r="AB29" s="198"/>
      <c r="AC29" s="198"/>
      <c r="AD29" s="198"/>
      <c r="AE29" s="198"/>
      <c r="AF29" s="198"/>
      <c r="AG29" s="198"/>
      <c r="AH29" s="198"/>
      <c r="AI29" s="198"/>
      <c r="AJ29" s="198"/>
      <c r="AK29" s="198"/>
      <c r="AL29" s="198"/>
      <c r="AM29" s="198"/>
      <c r="AN29" s="198"/>
    </row>
    <row r="30" spans="1:40" x14ac:dyDescent="0.3">
      <c r="D30" s="192">
        <f ca="1">SUM(E30:AN30)</f>
        <v>1821.8850885000002</v>
      </c>
      <c r="E30" s="194">
        <f t="shared" ref="E30:AN30" ca="1" si="10">SUMIFS(INDIRECT($B$1 &amp; "_Fringe"), WBSL3, E$1, Inst, $B$2)</f>
        <v>0</v>
      </c>
      <c r="F30" s="194">
        <f t="shared" ca="1" si="10"/>
        <v>0</v>
      </c>
      <c r="G30" s="194">
        <f t="shared" ca="1" si="10"/>
        <v>0</v>
      </c>
      <c r="H30" s="194">
        <f t="shared" ca="1" si="10"/>
        <v>0</v>
      </c>
      <c r="I30" s="194">
        <f t="shared" ca="1" si="10"/>
        <v>0</v>
      </c>
      <c r="J30" s="194">
        <f t="shared" ca="1" si="10"/>
        <v>0</v>
      </c>
      <c r="K30" s="194">
        <f t="shared" ca="1" si="10"/>
        <v>0</v>
      </c>
      <c r="L30" s="194">
        <f t="shared" ca="1" si="10"/>
        <v>0</v>
      </c>
      <c r="M30" s="194">
        <f t="shared" ca="1" si="10"/>
        <v>0</v>
      </c>
      <c r="N30" s="194">
        <f t="shared" ca="1" si="10"/>
        <v>0</v>
      </c>
      <c r="O30" s="194">
        <f t="shared" ca="1" si="10"/>
        <v>0</v>
      </c>
      <c r="P30" s="194">
        <f t="shared" ca="1" si="10"/>
        <v>0</v>
      </c>
      <c r="Q30" s="194">
        <f t="shared" ca="1" si="10"/>
        <v>0</v>
      </c>
      <c r="R30" s="194">
        <f t="shared" ca="1" si="10"/>
        <v>0</v>
      </c>
      <c r="S30" s="194">
        <f t="shared" ca="1" si="10"/>
        <v>0</v>
      </c>
      <c r="T30" s="194">
        <f t="shared" ca="1" si="10"/>
        <v>0</v>
      </c>
      <c r="U30" s="194">
        <f t="shared" ca="1" si="10"/>
        <v>0</v>
      </c>
      <c r="V30" s="194">
        <f t="shared" ca="1" si="10"/>
        <v>0</v>
      </c>
      <c r="W30" s="194">
        <f t="shared" ca="1" si="10"/>
        <v>0</v>
      </c>
      <c r="X30" s="194">
        <f t="shared" ca="1" si="10"/>
        <v>0</v>
      </c>
      <c r="Y30" s="194">
        <f t="shared" ca="1" si="10"/>
        <v>0</v>
      </c>
      <c r="Z30" s="194">
        <f t="shared" ca="1" si="10"/>
        <v>0</v>
      </c>
      <c r="AA30" s="194">
        <f t="shared" ca="1" si="10"/>
        <v>0</v>
      </c>
      <c r="AB30" s="194">
        <f t="shared" ca="1" si="10"/>
        <v>0</v>
      </c>
      <c r="AC30" s="194">
        <f t="shared" ca="1" si="10"/>
        <v>0</v>
      </c>
      <c r="AD30" s="194">
        <f t="shared" ca="1" si="10"/>
        <v>1821.8850885000002</v>
      </c>
      <c r="AE30" s="194">
        <f t="shared" ca="1" si="10"/>
        <v>0</v>
      </c>
      <c r="AF30" s="194">
        <f t="shared" ca="1" si="10"/>
        <v>0</v>
      </c>
      <c r="AG30" s="194">
        <f t="shared" ca="1" si="10"/>
        <v>0</v>
      </c>
      <c r="AH30" s="194">
        <f t="shared" ca="1" si="10"/>
        <v>0</v>
      </c>
      <c r="AI30" s="194">
        <f t="shared" ca="1" si="10"/>
        <v>0</v>
      </c>
      <c r="AJ30" s="194">
        <f t="shared" ca="1" si="10"/>
        <v>0</v>
      </c>
      <c r="AK30" s="194">
        <f t="shared" ca="1" si="10"/>
        <v>0</v>
      </c>
      <c r="AL30" s="194">
        <f t="shared" ca="1" si="10"/>
        <v>0</v>
      </c>
      <c r="AM30" s="194">
        <f t="shared" ca="1" si="10"/>
        <v>0</v>
      </c>
      <c r="AN30" s="194">
        <f t="shared" ca="1" si="10"/>
        <v>0</v>
      </c>
    </row>
    <row r="31" spans="1:40" x14ac:dyDescent="0.3">
      <c r="A31" s="60" t="s">
        <v>1468</v>
      </c>
      <c r="B31" s="60"/>
      <c r="C31" s="60"/>
      <c r="D31" s="189"/>
      <c r="E31" s="189"/>
      <c r="F31" s="189"/>
      <c r="G31" s="189"/>
      <c r="H31" s="189"/>
      <c r="I31" s="189"/>
      <c r="J31" s="189"/>
      <c r="K31" s="189"/>
      <c r="L31" s="189"/>
      <c r="M31" s="189"/>
      <c r="N31" s="189"/>
      <c r="O31" s="189"/>
      <c r="P31" s="189"/>
      <c r="Q31" s="189"/>
      <c r="R31" s="189"/>
      <c r="S31" s="189"/>
      <c r="T31" s="189"/>
      <c r="U31" s="189"/>
      <c r="V31" s="189"/>
      <c r="W31" s="189"/>
      <c r="X31" s="189"/>
      <c r="Y31" s="189"/>
      <c r="Z31" s="189"/>
      <c r="AA31" s="189"/>
      <c r="AB31" s="189"/>
      <c r="AC31" s="189"/>
      <c r="AD31" s="189"/>
      <c r="AE31" s="189"/>
      <c r="AF31" s="189"/>
      <c r="AG31" s="189"/>
      <c r="AH31" s="189"/>
      <c r="AI31" s="189"/>
      <c r="AJ31" s="189"/>
      <c r="AK31" s="189"/>
      <c r="AL31" s="189"/>
      <c r="AM31" s="189"/>
      <c r="AN31" s="189"/>
    </row>
    <row r="32" spans="1:40" x14ac:dyDescent="0.3">
      <c r="A32" s="65" t="s">
        <v>1469</v>
      </c>
      <c r="B32" s="65" t="s">
        <v>1470</v>
      </c>
      <c r="C32" s="65" t="s">
        <v>1471</v>
      </c>
      <c r="D32" s="195"/>
      <c r="E32" s="194"/>
      <c r="F32" s="194"/>
      <c r="G32" s="194"/>
      <c r="H32" s="194"/>
      <c r="I32" s="194"/>
      <c r="J32" s="194"/>
      <c r="K32" s="194"/>
      <c r="L32" s="194"/>
      <c r="M32" s="194"/>
      <c r="N32" s="194"/>
      <c r="O32" s="194"/>
      <c r="P32" s="194"/>
      <c r="Q32" s="194"/>
      <c r="R32" s="194"/>
      <c r="S32" s="194"/>
      <c r="T32" s="194"/>
      <c r="U32" s="194"/>
      <c r="V32" s="194"/>
      <c r="W32" s="194"/>
      <c r="X32" s="194"/>
      <c r="Y32" s="194"/>
      <c r="Z32" s="194"/>
      <c r="AA32" s="194"/>
      <c r="AB32" s="194"/>
      <c r="AC32" s="194"/>
      <c r="AD32" s="194"/>
      <c r="AE32" s="194"/>
      <c r="AF32" s="194"/>
      <c r="AG32" s="194"/>
      <c r="AH32" s="194"/>
      <c r="AI32" s="194"/>
      <c r="AJ32" s="194"/>
      <c r="AK32" s="194"/>
      <c r="AL32" s="194"/>
      <c r="AM32" s="194"/>
      <c r="AN32" s="194"/>
    </row>
    <row r="33" spans="1:40" x14ac:dyDescent="0.3">
      <c r="A33" s="54" t="s">
        <v>1535</v>
      </c>
      <c r="B33" s="54">
        <v>1</v>
      </c>
      <c r="C33" s="54">
        <v>1</v>
      </c>
      <c r="D33" s="195">
        <f ca="1">SUM(E33:AN33)</f>
        <v>46955.801250000004</v>
      </c>
      <c r="E33" s="182">
        <f t="shared" ref="E33:AN33" ca="1" si="11">SUMIFS(INDIRECT($B$1 &amp; "_Direct"), Type, "CapEx", WBSL3, E$1, Inst, $B$2)</f>
        <v>0</v>
      </c>
      <c r="F33" s="182">
        <f t="shared" ca="1" si="11"/>
        <v>0</v>
      </c>
      <c r="G33" s="182">
        <f t="shared" ca="1" si="11"/>
        <v>0</v>
      </c>
      <c r="H33" s="182">
        <f t="shared" ca="1" si="11"/>
        <v>0</v>
      </c>
      <c r="I33" s="182">
        <f t="shared" ca="1" si="11"/>
        <v>0</v>
      </c>
      <c r="J33" s="182">
        <f t="shared" ca="1" si="11"/>
        <v>0</v>
      </c>
      <c r="K33" s="182">
        <f t="shared" ca="1" si="11"/>
        <v>0</v>
      </c>
      <c r="L33" s="182">
        <f t="shared" ca="1" si="11"/>
        <v>0</v>
      </c>
      <c r="M33" s="182">
        <f t="shared" ca="1" si="11"/>
        <v>0</v>
      </c>
      <c r="N33" s="182">
        <f t="shared" ca="1" si="11"/>
        <v>0</v>
      </c>
      <c r="O33" s="182">
        <f t="shared" ca="1" si="11"/>
        <v>0</v>
      </c>
      <c r="P33" s="182">
        <f t="shared" ca="1" si="11"/>
        <v>0</v>
      </c>
      <c r="Q33" s="182">
        <f t="shared" ca="1" si="11"/>
        <v>0</v>
      </c>
      <c r="R33" s="182">
        <f t="shared" ca="1" si="11"/>
        <v>0</v>
      </c>
      <c r="S33" s="182">
        <f t="shared" ca="1" si="11"/>
        <v>0</v>
      </c>
      <c r="T33" s="182">
        <f t="shared" ca="1" si="11"/>
        <v>0</v>
      </c>
      <c r="U33" s="182">
        <f t="shared" ca="1" si="11"/>
        <v>0</v>
      </c>
      <c r="V33" s="182">
        <f t="shared" ca="1" si="11"/>
        <v>0</v>
      </c>
      <c r="W33" s="182">
        <f t="shared" ca="1" si="11"/>
        <v>0</v>
      </c>
      <c r="X33" s="182">
        <f t="shared" ca="1" si="11"/>
        <v>0</v>
      </c>
      <c r="Y33" s="182">
        <f t="shared" ca="1" si="11"/>
        <v>46955.801250000004</v>
      </c>
      <c r="Z33" s="182">
        <f t="shared" ca="1" si="11"/>
        <v>0</v>
      </c>
      <c r="AA33" s="182">
        <f t="shared" ca="1" si="11"/>
        <v>0</v>
      </c>
      <c r="AB33" s="182">
        <f t="shared" ca="1" si="11"/>
        <v>0</v>
      </c>
      <c r="AC33" s="182">
        <f t="shared" ca="1" si="11"/>
        <v>0</v>
      </c>
      <c r="AD33" s="182">
        <f t="shared" ca="1" si="11"/>
        <v>0</v>
      </c>
      <c r="AE33" s="182">
        <f t="shared" ca="1" si="11"/>
        <v>0</v>
      </c>
      <c r="AF33" s="182">
        <f t="shared" ca="1" si="11"/>
        <v>0</v>
      </c>
      <c r="AG33" s="182">
        <f t="shared" ca="1" si="11"/>
        <v>0</v>
      </c>
      <c r="AH33" s="182">
        <f t="shared" ca="1" si="11"/>
        <v>0</v>
      </c>
      <c r="AI33" s="182">
        <f t="shared" ca="1" si="11"/>
        <v>0</v>
      </c>
      <c r="AJ33" s="182">
        <f t="shared" ca="1" si="11"/>
        <v>0</v>
      </c>
      <c r="AK33" s="182">
        <f t="shared" ca="1" si="11"/>
        <v>0</v>
      </c>
      <c r="AL33" s="182">
        <f t="shared" ca="1" si="11"/>
        <v>0</v>
      </c>
      <c r="AM33" s="182">
        <f t="shared" ca="1" si="11"/>
        <v>0</v>
      </c>
      <c r="AN33" s="182">
        <f t="shared" ca="1" si="11"/>
        <v>0</v>
      </c>
    </row>
    <row r="34" spans="1:40" x14ac:dyDescent="0.3">
      <c r="A34" s="54" t="s">
        <v>1472</v>
      </c>
      <c r="B34" s="54">
        <v>1</v>
      </c>
      <c r="C34" s="54">
        <v>1</v>
      </c>
      <c r="D34" s="195">
        <f ca="1">SUM(E34:AN34)</f>
        <v>0</v>
      </c>
      <c r="E34" s="182">
        <f t="shared" ref="E34:AN34" ca="1" si="12">SUMIFS(INDIRECT($B$1 &amp; "_Direct"), Type, "Labor Hours", WBSL3, E$1, Inst, $B$2, Center, "PSL")</f>
        <v>0</v>
      </c>
      <c r="F34" s="182">
        <f t="shared" ca="1" si="12"/>
        <v>0</v>
      </c>
      <c r="G34" s="182">
        <f t="shared" ca="1" si="12"/>
        <v>0</v>
      </c>
      <c r="H34" s="182">
        <f t="shared" ca="1" si="12"/>
        <v>0</v>
      </c>
      <c r="I34" s="182">
        <f t="shared" ca="1" si="12"/>
        <v>0</v>
      </c>
      <c r="J34" s="182">
        <f t="shared" ca="1" si="12"/>
        <v>0</v>
      </c>
      <c r="K34" s="182">
        <f t="shared" ca="1" si="12"/>
        <v>0</v>
      </c>
      <c r="L34" s="182">
        <f t="shared" ca="1" si="12"/>
        <v>0</v>
      </c>
      <c r="M34" s="182">
        <f t="shared" ca="1" si="12"/>
        <v>0</v>
      </c>
      <c r="N34" s="182">
        <f t="shared" ca="1" si="12"/>
        <v>0</v>
      </c>
      <c r="O34" s="182">
        <f t="shared" ca="1" si="12"/>
        <v>0</v>
      </c>
      <c r="P34" s="182">
        <f t="shared" ca="1" si="12"/>
        <v>0</v>
      </c>
      <c r="Q34" s="182">
        <f t="shared" ca="1" si="12"/>
        <v>0</v>
      </c>
      <c r="R34" s="182">
        <f t="shared" ca="1" si="12"/>
        <v>0</v>
      </c>
      <c r="S34" s="182">
        <f t="shared" ca="1" si="12"/>
        <v>0</v>
      </c>
      <c r="T34" s="182">
        <f t="shared" ca="1" si="12"/>
        <v>0</v>
      </c>
      <c r="U34" s="182">
        <f t="shared" ca="1" si="12"/>
        <v>0</v>
      </c>
      <c r="V34" s="182">
        <f t="shared" ca="1" si="12"/>
        <v>0</v>
      </c>
      <c r="W34" s="182">
        <f t="shared" ca="1" si="12"/>
        <v>0</v>
      </c>
      <c r="X34" s="182">
        <f t="shared" ca="1" si="12"/>
        <v>0</v>
      </c>
      <c r="Y34" s="182">
        <f t="shared" ca="1" si="12"/>
        <v>0</v>
      </c>
      <c r="Z34" s="182">
        <f t="shared" ca="1" si="12"/>
        <v>0</v>
      </c>
      <c r="AA34" s="182">
        <f t="shared" ca="1" si="12"/>
        <v>0</v>
      </c>
      <c r="AB34" s="182">
        <f t="shared" ca="1" si="12"/>
        <v>0</v>
      </c>
      <c r="AC34" s="182">
        <f t="shared" ca="1" si="12"/>
        <v>0</v>
      </c>
      <c r="AD34" s="182">
        <f t="shared" ca="1" si="12"/>
        <v>0</v>
      </c>
      <c r="AE34" s="182">
        <f t="shared" ca="1" si="12"/>
        <v>0</v>
      </c>
      <c r="AF34" s="182">
        <f t="shared" ca="1" si="12"/>
        <v>0</v>
      </c>
      <c r="AG34" s="182">
        <f t="shared" ca="1" si="12"/>
        <v>0</v>
      </c>
      <c r="AH34" s="182">
        <f t="shared" ca="1" si="12"/>
        <v>0</v>
      </c>
      <c r="AI34" s="182">
        <f t="shared" ca="1" si="12"/>
        <v>0</v>
      </c>
      <c r="AJ34" s="182">
        <f t="shared" ca="1" si="12"/>
        <v>0</v>
      </c>
      <c r="AK34" s="182">
        <f t="shared" ca="1" si="12"/>
        <v>0</v>
      </c>
      <c r="AL34" s="182">
        <f t="shared" ca="1" si="12"/>
        <v>0</v>
      </c>
      <c r="AM34" s="182">
        <f t="shared" ca="1" si="12"/>
        <v>0</v>
      </c>
      <c r="AN34" s="182">
        <f t="shared" ca="1" si="12"/>
        <v>0</v>
      </c>
    </row>
    <row r="35" spans="1:40" x14ac:dyDescent="0.3">
      <c r="D35" s="192"/>
      <c r="E35" s="311"/>
      <c r="F35" s="311"/>
      <c r="G35" s="311"/>
      <c r="H35" s="311"/>
      <c r="I35" s="311"/>
      <c r="J35" s="312"/>
      <c r="K35" s="312"/>
      <c r="L35" s="312"/>
      <c r="M35" s="312"/>
      <c r="N35" s="312"/>
      <c r="O35" s="312"/>
      <c r="P35" s="312"/>
      <c r="Q35" s="312"/>
      <c r="R35" s="312"/>
      <c r="S35" s="312"/>
      <c r="T35" s="312"/>
      <c r="U35" s="312"/>
      <c r="V35" s="312"/>
      <c r="W35" s="312"/>
      <c r="X35" s="312"/>
      <c r="Y35" s="312"/>
      <c r="Z35" s="312"/>
      <c r="AA35" s="312"/>
      <c r="AB35" s="312"/>
      <c r="AC35" s="312"/>
      <c r="AD35" s="312"/>
      <c r="AE35" s="312"/>
      <c r="AF35" s="312"/>
      <c r="AG35" s="312"/>
      <c r="AH35" s="312"/>
      <c r="AI35" s="312"/>
      <c r="AJ35" s="312"/>
      <c r="AK35" s="312"/>
      <c r="AL35" s="312"/>
      <c r="AM35" s="312"/>
      <c r="AN35" s="312"/>
    </row>
    <row r="36" spans="1:40" x14ac:dyDescent="0.3">
      <c r="A36" s="60" t="s">
        <v>1473</v>
      </c>
      <c r="B36" s="60"/>
      <c r="C36" s="60"/>
      <c r="D36" s="189"/>
      <c r="E36" s="189"/>
      <c r="F36" s="189"/>
      <c r="G36" s="189"/>
      <c r="H36" s="189"/>
      <c r="I36" s="189"/>
      <c r="J36" s="189"/>
      <c r="K36" s="189"/>
      <c r="L36" s="189"/>
      <c r="M36" s="189"/>
      <c r="N36" s="189"/>
      <c r="O36" s="189"/>
      <c r="P36" s="189"/>
      <c r="Q36" s="189"/>
      <c r="R36" s="189"/>
      <c r="S36" s="189"/>
      <c r="T36" s="189"/>
      <c r="U36" s="189"/>
      <c r="V36" s="189"/>
      <c r="W36" s="189"/>
      <c r="X36" s="189"/>
      <c r="Y36" s="189"/>
      <c r="Z36" s="189"/>
      <c r="AA36" s="189"/>
      <c r="AB36" s="189"/>
      <c r="AC36" s="189"/>
      <c r="AD36" s="189"/>
      <c r="AE36" s="189"/>
      <c r="AF36" s="189"/>
      <c r="AG36" s="189"/>
      <c r="AH36" s="189"/>
      <c r="AI36" s="189"/>
      <c r="AJ36" s="189"/>
      <c r="AK36" s="189"/>
      <c r="AL36" s="189"/>
      <c r="AM36" s="189"/>
      <c r="AN36" s="189"/>
    </row>
    <row r="37" spans="1:40" x14ac:dyDescent="0.3">
      <c r="D37" s="192">
        <f ca="1">SUM(E37:AN37)</f>
        <v>46955.801250000004</v>
      </c>
      <c r="E37" s="183">
        <f t="shared" ref="E37:AN37" ca="1" si="13">SUM(E33:E34)</f>
        <v>0</v>
      </c>
      <c r="F37" s="183">
        <f t="shared" ca="1" si="13"/>
        <v>0</v>
      </c>
      <c r="G37" s="183">
        <f t="shared" ca="1" si="13"/>
        <v>0</v>
      </c>
      <c r="H37" s="183">
        <f t="shared" ca="1" si="13"/>
        <v>0</v>
      </c>
      <c r="I37" s="183">
        <f t="shared" ca="1" si="13"/>
        <v>0</v>
      </c>
      <c r="J37" s="183">
        <f t="shared" ca="1" si="13"/>
        <v>0</v>
      </c>
      <c r="K37" s="183">
        <f t="shared" ca="1" si="13"/>
        <v>0</v>
      </c>
      <c r="L37" s="183">
        <f t="shared" ca="1" si="13"/>
        <v>0</v>
      </c>
      <c r="M37" s="183">
        <f t="shared" ca="1" si="13"/>
        <v>0</v>
      </c>
      <c r="N37" s="183">
        <f t="shared" ca="1" si="13"/>
        <v>0</v>
      </c>
      <c r="O37" s="183">
        <f t="shared" ca="1" si="13"/>
        <v>0</v>
      </c>
      <c r="P37" s="183">
        <f t="shared" ca="1" si="13"/>
        <v>0</v>
      </c>
      <c r="Q37" s="183">
        <f t="shared" ca="1" si="13"/>
        <v>0</v>
      </c>
      <c r="R37" s="183">
        <f t="shared" ca="1" si="13"/>
        <v>0</v>
      </c>
      <c r="S37" s="183">
        <f t="shared" ca="1" si="13"/>
        <v>0</v>
      </c>
      <c r="T37" s="183">
        <f t="shared" ca="1" si="13"/>
        <v>0</v>
      </c>
      <c r="U37" s="183">
        <f t="shared" ca="1" si="13"/>
        <v>0</v>
      </c>
      <c r="V37" s="183">
        <f t="shared" ca="1" si="13"/>
        <v>0</v>
      </c>
      <c r="W37" s="183">
        <f t="shared" ca="1" si="13"/>
        <v>0</v>
      </c>
      <c r="X37" s="183">
        <f t="shared" ca="1" si="13"/>
        <v>0</v>
      </c>
      <c r="Y37" s="183">
        <f t="shared" ca="1" si="13"/>
        <v>46955.801250000004</v>
      </c>
      <c r="Z37" s="183">
        <f t="shared" ca="1" si="13"/>
        <v>0</v>
      </c>
      <c r="AA37" s="183">
        <f t="shared" ca="1" si="13"/>
        <v>0</v>
      </c>
      <c r="AB37" s="183">
        <f t="shared" ca="1" si="13"/>
        <v>0</v>
      </c>
      <c r="AC37" s="183">
        <f t="shared" ca="1" si="13"/>
        <v>0</v>
      </c>
      <c r="AD37" s="183">
        <f t="shared" ca="1" si="13"/>
        <v>0</v>
      </c>
      <c r="AE37" s="183">
        <f t="shared" ca="1" si="13"/>
        <v>0</v>
      </c>
      <c r="AF37" s="183">
        <f t="shared" ca="1" si="13"/>
        <v>0</v>
      </c>
      <c r="AG37" s="183">
        <f t="shared" ca="1" si="13"/>
        <v>0</v>
      </c>
      <c r="AH37" s="183">
        <f t="shared" ca="1" si="13"/>
        <v>0</v>
      </c>
      <c r="AI37" s="183">
        <f t="shared" ca="1" si="13"/>
        <v>0</v>
      </c>
      <c r="AJ37" s="183">
        <f t="shared" ca="1" si="13"/>
        <v>0</v>
      </c>
      <c r="AK37" s="183">
        <f t="shared" ca="1" si="13"/>
        <v>0</v>
      </c>
      <c r="AL37" s="183">
        <f t="shared" ca="1" si="13"/>
        <v>0</v>
      </c>
      <c r="AM37" s="183">
        <f t="shared" ca="1" si="13"/>
        <v>0</v>
      </c>
      <c r="AN37" s="183">
        <f t="shared" ca="1" si="13"/>
        <v>0</v>
      </c>
    </row>
    <row r="38" spans="1:40" x14ac:dyDescent="0.3">
      <c r="A38" s="60" t="s">
        <v>125</v>
      </c>
      <c r="B38" s="60"/>
      <c r="C38" s="60"/>
      <c r="D38" s="189"/>
      <c r="E38" s="189"/>
      <c r="F38" s="189"/>
      <c r="G38" s="189"/>
      <c r="H38" s="189"/>
      <c r="I38" s="189"/>
      <c r="J38" s="189"/>
      <c r="K38" s="189"/>
      <c r="L38" s="189"/>
      <c r="M38" s="189"/>
      <c r="N38" s="189"/>
      <c r="O38" s="189"/>
      <c r="P38" s="189"/>
      <c r="Q38" s="189"/>
      <c r="R38" s="189"/>
      <c r="S38" s="189"/>
      <c r="T38" s="189"/>
      <c r="U38" s="189"/>
      <c r="V38" s="189"/>
      <c r="W38" s="189"/>
      <c r="X38" s="189"/>
      <c r="Y38" s="189"/>
      <c r="Z38" s="189"/>
      <c r="AA38" s="189"/>
      <c r="AB38" s="189"/>
      <c r="AC38" s="189"/>
      <c r="AD38" s="189"/>
      <c r="AE38" s="189"/>
      <c r="AF38" s="189"/>
      <c r="AG38" s="189"/>
      <c r="AH38" s="189"/>
      <c r="AI38" s="189"/>
      <c r="AJ38" s="189"/>
      <c r="AK38" s="189"/>
      <c r="AL38" s="189"/>
      <c r="AM38" s="189"/>
      <c r="AN38" s="189"/>
    </row>
    <row r="39" spans="1:40" x14ac:dyDescent="0.3">
      <c r="A39" s="54" t="s">
        <v>128</v>
      </c>
      <c r="C39" s="54"/>
      <c r="D39" s="195">
        <f ca="1">SUM(E39:AN39)</f>
        <v>3756.4641000000006</v>
      </c>
      <c r="E39" s="194">
        <f t="shared" ref="E39:T40" ca="1" si="14">SUMIFS(INDIRECT($B$1 &amp; "_Direct"), Type, "Travel", Resource_Name, $A39, WBSL3, E$1, Inst, $B$2)</f>
        <v>0</v>
      </c>
      <c r="F39" s="194">
        <f t="shared" ca="1" si="14"/>
        <v>0</v>
      </c>
      <c r="G39" s="194">
        <f t="shared" ca="1" si="14"/>
        <v>0</v>
      </c>
      <c r="H39" s="194">
        <f t="shared" ca="1" si="14"/>
        <v>0</v>
      </c>
      <c r="I39" s="194">
        <f t="shared" ca="1" si="14"/>
        <v>0</v>
      </c>
      <c r="J39" s="194">
        <f t="shared" ca="1" si="14"/>
        <v>0</v>
      </c>
      <c r="K39" s="194">
        <f t="shared" ca="1" si="14"/>
        <v>0</v>
      </c>
      <c r="L39" s="194">
        <f t="shared" ca="1" si="14"/>
        <v>0</v>
      </c>
      <c r="M39" s="194">
        <f t="shared" ca="1" si="14"/>
        <v>0</v>
      </c>
      <c r="N39" s="194">
        <f t="shared" ca="1" si="14"/>
        <v>0</v>
      </c>
      <c r="O39" s="194">
        <f t="shared" ca="1" si="14"/>
        <v>0</v>
      </c>
      <c r="P39" s="194">
        <f t="shared" ca="1" si="14"/>
        <v>0</v>
      </c>
      <c r="Q39" s="194">
        <f t="shared" ca="1" si="14"/>
        <v>0</v>
      </c>
      <c r="R39" s="194">
        <f t="shared" ca="1" si="14"/>
        <v>0</v>
      </c>
      <c r="S39" s="194">
        <f t="shared" ca="1" si="14"/>
        <v>0</v>
      </c>
      <c r="T39" s="194">
        <f t="shared" ca="1" si="14"/>
        <v>0</v>
      </c>
      <c r="U39" s="194">
        <f t="shared" ref="U39:AJ40" ca="1" si="15">SUMIFS(INDIRECT($B$1 &amp; "_Direct"), Type, "Travel", Resource_Name, $A39, WBSL3, U$1, Inst, $B$2)</f>
        <v>0</v>
      </c>
      <c r="V39" s="194">
        <f t="shared" ca="1" si="15"/>
        <v>0</v>
      </c>
      <c r="W39" s="194">
        <f t="shared" ca="1" si="15"/>
        <v>0</v>
      </c>
      <c r="X39" s="194">
        <f t="shared" ca="1" si="15"/>
        <v>0</v>
      </c>
      <c r="Y39" s="194">
        <f t="shared" ca="1" si="15"/>
        <v>0</v>
      </c>
      <c r="Z39" s="194">
        <f t="shared" ca="1" si="15"/>
        <v>0</v>
      </c>
      <c r="AA39" s="194">
        <f t="shared" ca="1" si="15"/>
        <v>0</v>
      </c>
      <c r="AB39" s="194">
        <f t="shared" ca="1" si="15"/>
        <v>0</v>
      </c>
      <c r="AC39" s="194">
        <f t="shared" ca="1" si="15"/>
        <v>0</v>
      </c>
      <c r="AD39" s="194">
        <f t="shared" ca="1" si="15"/>
        <v>3756.4641000000006</v>
      </c>
      <c r="AE39" s="194">
        <f t="shared" ca="1" si="15"/>
        <v>0</v>
      </c>
      <c r="AF39" s="194">
        <f t="shared" ca="1" si="15"/>
        <v>0</v>
      </c>
      <c r="AG39" s="194">
        <f t="shared" ca="1" si="15"/>
        <v>0</v>
      </c>
      <c r="AH39" s="194">
        <f t="shared" ca="1" si="15"/>
        <v>0</v>
      </c>
      <c r="AI39" s="194">
        <f t="shared" ca="1" si="15"/>
        <v>0</v>
      </c>
      <c r="AJ39" s="194">
        <f t="shared" ca="1" si="15"/>
        <v>0</v>
      </c>
      <c r="AK39" s="194">
        <f t="shared" ref="AI39:AN40" ca="1" si="16">SUMIFS(INDIRECT($B$1 &amp; "_Direct"), Type, "Travel", Resource_Name, $A39, WBSL3, AK$1, Inst, $B$2)</f>
        <v>0</v>
      </c>
      <c r="AL39" s="194">
        <f t="shared" ca="1" si="16"/>
        <v>0</v>
      </c>
      <c r="AM39" s="194">
        <f t="shared" ca="1" si="16"/>
        <v>0</v>
      </c>
      <c r="AN39" s="194">
        <f t="shared" ca="1" si="16"/>
        <v>0</v>
      </c>
    </row>
    <row r="40" spans="1:40" x14ac:dyDescent="0.3">
      <c r="A40" s="54" t="s">
        <v>834</v>
      </c>
      <c r="C40" s="54"/>
      <c r="D40" s="195">
        <f ca="1">SUM(E40:AN40)</f>
        <v>0</v>
      </c>
      <c r="E40" s="194">
        <f t="shared" ca="1" si="14"/>
        <v>0</v>
      </c>
      <c r="F40" s="194">
        <f t="shared" ca="1" si="14"/>
        <v>0</v>
      </c>
      <c r="G40" s="194">
        <f t="shared" ca="1" si="14"/>
        <v>0</v>
      </c>
      <c r="H40" s="194">
        <f t="shared" ca="1" si="14"/>
        <v>0</v>
      </c>
      <c r="I40" s="194">
        <f t="shared" ca="1" si="14"/>
        <v>0</v>
      </c>
      <c r="J40" s="194">
        <f t="shared" ca="1" si="14"/>
        <v>0</v>
      </c>
      <c r="K40" s="194">
        <f t="shared" ca="1" si="14"/>
        <v>0</v>
      </c>
      <c r="L40" s="194">
        <f t="shared" ca="1" si="14"/>
        <v>0</v>
      </c>
      <c r="M40" s="194">
        <f t="shared" ca="1" si="14"/>
        <v>0</v>
      </c>
      <c r="N40" s="194">
        <f t="shared" ca="1" si="14"/>
        <v>0</v>
      </c>
      <c r="O40" s="194">
        <f t="shared" ca="1" si="14"/>
        <v>0</v>
      </c>
      <c r="P40" s="194">
        <f t="shared" ca="1" si="14"/>
        <v>0</v>
      </c>
      <c r="Q40" s="194">
        <f t="shared" ca="1" si="14"/>
        <v>0</v>
      </c>
      <c r="R40" s="194">
        <f t="shared" ca="1" si="14"/>
        <v>0</v>
      </c>
      <c r="S40" s="194">
        <f t="shared" ca="1" si="14"/>
        <v>0</v>
      </c>
      <c r="T40" s="194">
        <f t="shared" ca="1" si="14"/>
        <v>0</v>
      </c>
      <c r="U40" s="194">
        <f t="shared" ca="1" si="15"/>
        <v>0</v>
      </c>
      <c r="V40" s="194">
        <f t="shared" ca="1" si="15"/>
        <v>0</v>
      </c>
      <c r="W40" s="194">
        <f t="shared" ca="1" si="15"/>
        <v>0</v>
      </c>
      <c r="X40" s="194">
        <f t="shared" ca="1" si="15"/>
        <v>0</v>
      </c>
      <c r="Y40" s="194">
        <f t="shared" ca="1" si="15"/>
        <v>0</v>
      </c>
      <c r="Z40" s="194">
        <f t="shared" ca="1" si="15"/>
        <v>0</v>
      </c>
      <c r="AA40" s="194">
        <f t="shared" ca="1" si="15"/>
        <v>0</v>
      </c>
      <c r="AB40" s="194">
        <f t="shared" ca="1" si="15"/>
        <v>0</v>
      </c>
      <c r="AC40" s="194">
        <f t="shared" ca="1" si="15"/>
        <v>0</v>
      </c>
      <c r="AD40" s="194">
        <f t="shared" ca="1" si="15"/>
        <v>0</v>
      </c>
      <c r="AE40" s="194">
        <f t="shared" ca="1" si="15"/>
        <v>0</v>
      </c>
      <c r="AF40" s="194">
        <f t="shared" ca="1" si="15"/>
        <v>0</v>
      </c>
      <c r="AG40" s="194">
        <f t="shared" ca="1" si="15"/>
        <v>0</v>
      </c>
      <c r="AH40" s="194">
        <f t="shared" ca="1" si="15"/>
        <v>0</v>
      </c>
      <c r="AI40" s="194">
        <f t="shared" ca="1" si="16"/>
        <v>0</v>
      </c>
      <c r="AJ40" s="194">
        <f t="shared" ca="1" si="16"/>
        <v>0</v>
      </c>
      <c r="AK40" s="194">
        <f t="shared" ca="1" si="16"/>
        <v>0</v>
      </c>
      <c r="AL40" s="194">
        <f t="shared" ca="1" si="16"/>
        <v>0</v>
      </c>
      <c r="AM40" s="194">
        <f t="shared" ca="1" si="16"/>
        <v>0</v>
      </c>
      <c r="AN40" s="194">
        <f t="shared" ca="1" si="16"/>
        <v>0</v>
      </c>
    </row>
    <row r="41" spans="1:40" x14ac:dyDescent="0.3">
      <c r="A41" s="60" t="s">
        <v>1474</v>
      </c>
      <c r="B41" s="60"/>
      <c r="C41" s="60"/>
      <c r="D41" s="189"/>
      <c r="E41" s="189"/>
      <c r="F41" s="189"/>
      <c r="G41" s="189"/>
      <c r="H41" s="189"/>
      <c r="I41" s="189"/>
      <c r="J41" s="189"/>
      <c r="K41" s="189"/>
      <c r="L41" s="189"/>
      <c r="M41" s="189"/>
      <c r="N41" s="189"/>
      <c r="O41" s="189"/>
      <c r="P41" s="189"/>
      <c r="Q41" s="189"/>
      <c r="R41" s="189"/>
      <c r="S41" s="189"/>
      <c r="T41" s="189"/>
      <c r="U41" s="189"/>
      <c r="V41" s="189"/>
      <c r="W41" s="189"/>
      <c r="X41" s="189"/>
      <c r="Y41" s="189"/>
      <c r="Z41" s="189"/>
      <c r="AA41" s="189"/>
      <c r="AB41" s="189"/>
      <c r="AC41" s="189"/>
      <c r="AD41" s="189"/>
      <c r="AE41" s="189"/>
      <c r="AF41" s="189"/>
      <c r="AG41" s="189"/>
      <c r="AH41" s="189"/>
      <c r="AI41" s="189"/>
      <c r="AJ41" s="189"/>
      <c r="AK41" s="189"/>
      <c r="AL41" s="189"/>
      <c r="AM41" s="189"/>
      <c r="AN41" s="189"/>
    </row>
    <row r="42" spans="1:40" x14ac:dyDescent="0.3">
      <c r="D42" s="195">
        <f ca="1">SUM(E42:AN42)</f>
        <v>3756.4641000000006</v>
      </c>
      <c r="E42" s="184">
        <f t="shared" ref="E42:AN42" ca="1" si="17">SUM(E39:E40)</f>
        <v>0</v>
      </c>
      <c r="F42" s="183">
        <f t="shared" ca="1" si="17"/>
        <v>0</v>
      </c>
      <c r="G42" s="183">
        <f t="shared" ca="1" si="17"/>
        <v>0</v>
      </c>
      <c r="H42" s="183">
        <f t="shared" ca="1" si="17"/>
        <v>0</v>
      </c>
      <c r="I42" s="183">
        <f t="shared" ca="1" si="17"/>
        <v>0</v>
      </c>
      <c r="J42" s="184">
        <f t="shared" ca="1" si="17"/>
        <v>0</v>
      </c>
      <c r="K42" s="183">
        <f t="shared" ca="1" si="17"/>
        <v>0</v>
      </c>
      <c r="L42" s="183">
        <f t="shared" ca="1" si="17"/>
        <v>0</v>
      </c>
      <c r="M42" s="183">
        <f t="shared" ca="1" si="17"/>
        <v>0</v>
      </c>
      <c r="N42" s="183">
        <f t="shared" ca="1" si="17"/>
        <v>0</v>
      </c>
      <c r="O42" s="183">
        <f t="shared" ca="1" si="17"/>
        <v>0</v>
      </c>
      <c r="P42" s="183">
        <f t="shared" ca="1" si="17"/>
        <v>0</v>
      </c>
      <c r="Q42" s="184">
        <f t="shared" ca="1" si="17"/>
        <v>0</v>
      </c>
      <c r="R42" s="183">
        <f t="shared" ca="1" si="17"/>
        <v>0</v>
      </c>
      <c r="S42" s="183">
        <f t="shared" ca="1" si="17"/>
        <v>0</v>
      </c>
      <c r="T42" s="183">
        <f t="shared" ca="1" si="17"/>
        <v>0</v>
      </c>
      <c r="U42" s="183">
        <f t="shared" ca="1" si="17"/>
        <v>0</v>
      </c>
      <c r="V42" s="183">
        <f t="shared" ca="1" si="17"/>
        <v>0</v>
      </c>
      <c r="W42" s="183">
        <f t="shared" ca="1" si="17"/>
        <v>0</v>
      </c>
      <c r="X42" s="183">
        <f t="shared" ca="1" si="17"/>
        <v>0</v>
      </c>
      <c r="Y42" s="183">
        <f t="shared" ca="1" si="17"/>
        <v>0</v>
      </c>
      <c r="Z42" s="183">
        <f t="shared" ca="1" si="17"/>
        <v>0</v>
      </c>
      <c r="AA42" s="183">
        <f t="shared" ca="1" si="17"/>
        <v>0</v>
      </c>
      <c r="AB42" s="183">
        <f t="shared" ca="1" si="17"/>
        <v>0</v>
      </c>
      <c r="AC42" s="183">
        <f t="shared" ca="1" si="17"/>
        <v>0</v>
      </c>
      <c r="AD42" s="183">
        <f t="shared" ca="1" si="17"/>
        <v>3756.4641000000006</v>
      </c>
      <c r="AE42" s="183">
        <f t="shared" ca="1" si="17"/>
        <v>0</v>
      </c>
      <c r="AF42" s="183">
        <f t="shared" ca="1" si="17"/>
        <v>0</v>
      </c>
      <c r="AG42" s="183">
        <f t="shared" ca="1" si="17"/>
        <v>0</v>
      </c>
      <c r="AH42" s="183">
        <f t="shared" ca="1" si="17"/>
        <v>0</v>
      </c>
      <c r="AI42" s="183">
        <f t="shared" ca="1" si="17"/>
        <v>0</v>
      </c>
      <c r="AJ42" s="183">
        <f t="shared" ca="1" si="17"/>
        <v>0</v>
      </c>
      <c r="AK42" s="183">
        <f t="shared" ca="1" si="17"/>
        <v>0</v>
      </c>
      <c r="AL42" s="183">
        <f t="shared" ca="1" si="17"/>
        <v>0</v>
      </c>
      <c r="AM42" s="183">
        <f t="shared" ca="1" si="17"/>
        <v>0</v>
      </c>
      <c r="AN42" s="183">
        <f t="shared" ca="1" si="17"/>
        <v>0</v>
      </c>
    </row>
    <row r="43" spans="1:40" x14ac:dyDescent="0.3">
      <c r="A43" s="60" t="s">
        <v>1475</v>
      </c>
      <c r="B43" s="60"/>
      <c r="C43" s="60"/>
      <c r="D43" s="189"/>
      <c r="E43" s="189"/>
      <c r="F43" s="189"/>
      <c r="G43" s="189"/>
      <c r="H43" s="189"/>
      <c r="I43" s="189"/>
      <c r="J43" s="189"/>
      <c r="K43" s="189"/>
      <c r="L43" s="189"/>
      <c r="M43" s="189"/>
      <c r="N43" s="189"/>
      <c r="O43" s="189"/>
      <c r="P43" s="189"/>
      <c r="Q43" s="189"/>
      <c r="R43" s="189"/>
      <c r="S43" s="189"/>
      <c r="T43" s="189"/>
      <c r="U43" s="189"/>
      <c r="V43" s="189"/>
      <c r="W43" s="189"/>
      <c r="X43" s="189"/>
      <c r="Y43" s="189"/>
      <c r="Z43" s="189"/>
      <c r="AA43" s="189"/>
      <c r="AB43" s="189"/>
      <c r="AC43" s="189"/>
      <c r="AD43" s="189"/>
      <c r="AE43" s="189"/>
      <c r="AF43" s="189"/>
      <c r="AG43" s="189"/>
      <c r="AH43" s="189"/>
      <c r="AI43" s="189"/>
      <c r="AJ43" s="189"/>
      <c r="AK43" s="189"/>
      <c r="AL43" s="189"/>
      <c r="AM43" s="189"/>
      <c r="AN43" s="189"/>
    </row>
    <row r="44" spans="1:40" x14ac:dyDescent="0.3">
      <c r="A44" t="s">
        <v>1476</v>
      </c>
      <c r="B44" t="s">
        <v>1477</v>
      </c>
      <c r="D44" s="192">
        <f>SUM(E44:AN44)</f>
        <v>0</v>
      </c>
      <c r="E44" s="183">
        <v>0</v>
      </c>
      <c r="F44" s="183">
        <v>0</v>
      </c>
      <c r="G44" s="183">
        <v>0</v>
      </c>
      <c r="H44" s="183">
        <v>0</v>
      </c>
      <c r="I44" s="183">
        <v>0</v>
      </c>
      <c r="J44" s="183">
        <v>0</v>
      </c>
      <c r="K44" s="183">
        <v>0</v>
      </c>
      <c r="L44" s="183">
        <v>0</v>
      </c>
      <c r="M44" s="183">
        <v>0</v>
      </c>
      <c r="N44" s="183">
        <v>0</v>
      </c>
      <c r="O44" s="183">
        <v>0</v>
      </c>
      <c r="P44" s="183">
        <v>0</v>
      </c>
      <c r="Q44" s="183"/>
      <c r="R44" s="183">
        <v>0</v>
      </c>
      <c r="S44" s="183">
        <v>0</v>
      </c>
      <c r="T44" s="183">
        <v>0</v>
      </c>
      <c r="U44" s="183">
        <v>0</v>
      </c>
      <c r="V44" s="183">
        <v>0</v>
      </c>
      <c r="W44" s="183">
        <v>0</v>
      </c>
      <c r="X44" s="183">
        <v>0</v>
      </c>
      <c r="Y44" s="183">
        <v>0</v>
      </c>
      <c r="Z44" s="183">
        <v>0</v>
      </c>
      <c r="AA44" s="183">
        <v>0</v>
      </c>
      <c r="AB44" s="183">
        <v>0</v>
      </c>
      <c r="AC44" s="183">
        <v>0</v>
      </c>
      <c r="AD44" s="183">
        <v>0</v>
      </c>
      <c r="AE44" s="183">
        <v>0</v>
      </c>
      <c r="AF44" s="183">
        <v>0</v>
      </c>
      <c r="AG44" s="183">
        <v>0</v>
      </c>
      <c r="AH44" s="183">
        <v>0</v>
      </c>
      <c r="AI44" s="183">
        <v>0</v>
      </c>
      <c r="AJ44" s="183">
        <v>0</v>
      </c>
      <c r="AK44" s="183">
        <v>0</v>
      </c>
      <c r="AL44" s="183">
        <v>0</v>
      </c>
      <c r="AM44" s="183">
        <v>0</v>
      </c>
      <c r="AN44" s="183">
        <v>0</v>
      </c>
    </row>
    <row r="45" spans="1:40" x14ac:dyDescent="0.3">
      <c r="A45" s="60" t="s">
        <v>1478</v>
      </c>
      <c r="B45" s="64"/>
      <c r="C45" s="64"/>
      <c r="D45" s="196"/>
      <c r="E45" s="196"/>
      <c r="F45" s="196"/>
      <c r="G45" s="196"/>
      <c r="H45" s="196"/>
      <c r="I45" s="196"/>
      <c r="J45" s="196"/>
      <c r="K45" s="196"/>
      <c r="L45" s="196"/>
      <c r="M45" s="196"/>
      <c r="N45" s="196"/>
      <c r="O45" s="196"/>
      <c r="P45" s="196"/>
      <c r="Q45" s="196"/>
      <c r="R45" s="196"/>
      <c r="S45" s="196"/>
      <c r="T45" s="196"/>
      <c r="U45" s="196"/>
      <c r="V45" s="196"/>
      <c r="W45" s="196"/>
      <c r="X45" s="196"/>
      <c r="Y45" s="196"/>
      <c r="Z45" s="196"/>
      <c r="AA45" s="196"/>
      <c r="AB45" s="196"/>
      <c r="AC45" s="196"/>
      <c r="AD45" s="196"/>
      <c r="AE45" s="196"/>
      <c r="AF45" s="196"/>
      <c r="AG45" s="196"/>
      <c r="AH45" s="196"/>
      <c r="AI45" s="196"/>
      <c r="AJ45" s="196"/>
      <c r="AK45" s="196"/>
      <c r="AL45" s="196"/>
      <c r="AM45" s="196"/>
      <c r="AN45" s="196"/>
    </row>
    <row r="46" spans="1:40" x14ac:dyDescent="0.3">
      <c r="D46" s="192">
        <f>SUM(E46:AN46)</f>
        <v>0</v>
      </c>
      <c r="E46" s="183">
        <v>0</v>
      </c>
      <c r="F46" s="183">
        <v>0</v>
      </c>
      <c r="G46" s="183">
        <v>0</v>
      </c>
      <c r="H46" s="183">
        <v>0</v>
      </c>
      <c r="I46" s="183">
        <v>0</v>
      </c>
      <c r="J46" s="183">
        <v>0</v>
      </c>
      <c r="K46" s="183">
        <v>0</v>
      </c>
      <c r="L46" s="183">
        <v>0</v>
      </c>
      <c r="M46" s="183">
        <v>0</v>
      </c>
      <c r="N46" s="183">
        <v>0</v>
      </c>
      <c r="O46" s="183">
        <v>0</v>
      </c>
      <c r="P46" s="183">
        <v>0</v>
      </c>
      <c r="Q46" s="183"/>
      <c r="R46" s="183">
        <v>0</v>
      </c>
      <c r="S46" s="183">
        <v>0</v>
      </c>
      <c r="T46" s="183">
        <f t="shared" ref="T46:AN46" si="18">T44</f>
        <v>0</v>
      </c>
      <c r="U46" s="183">
        <f t="shared" si="18"/>
        <v>0</v>
      </c>
      <c r="V46" s="183">
        <f t="shared" si="18"/>
        <v>0</v>
      </c>
      <c r="W46" s="183">
        <f t="shared" si="18"/>
        <v>0</v>
      </c>
      <c r="X46" s="183">
        <f t="shared" si="18"/>
        <v>0</v>
      </c>
      <c r="Y46" s="183">
        <f t="shared" si="18"/>
        <v>0</v>
      </c>
      <c r="Z46" s="183">
        <f t="shared" si="18"/>
        <v>0</v>
      </c>
      <c r="AA46" s="183">
        <f t="shared" si="18"/>
        <v>0</v>
      </c>
      <c r="AB46" s="183">
        <f t="shared" si="18"/>
        <v>0</v>
      </c>
      <c r="AC46" s="183">
        <f t="shared" si="18"/>
        <v>0</v>
      </c>
      <c r="AD46" s="183">
        <f t="shared" si="18"/>
        <v>0</v>
      </c>
      <c r="AE46" s="183">
        <f t="shared" si="18"/>
        <v>0</v>
      </c>
      <c r="AF46" s="183">
        <f t="shared" si="18"/>
        <v>0</v>
      </c>
      <c r="AG46" s="183">
        <f t="shared" si="18"/>
        <v>0</v>
      </c>
      <c r="AH46" s="183">
        <f t="shared" si="18"/>
        <v>0</v>
      </c>
      <c r="AI46" s="183">
        <f t="shared" si="18"/>
        <v>0</v>
      </c>
      <c r="AJ46" s="183">
        <f t="shared" si="18"/>
        <v>0</v>
      </c>
      <c r="AK46" s="183">
        <f t="shared" si="18"/>
        <v>0</v>
      </c>
      <c r="AL46" s="183">
        <f t="shared" si="18"/>
        <v>0</v>
      </c>
      <c r="AM46" s="183">
        <f t="shared" si="18"/>
        <v>0</v>
      </c>
      <c r="AN46" s="183">
        <f t="shared" si="18"/>
        <v>0</v>
      </c>
    </row>
    <row r="47" spans="1:40" x14ac:dyDescent="0.3">
      <c r="A47" s="60" t="s">
        <v>1479</v>
      </c>
      <c r="B47" s="60"/>
      <c r="C47" s="60"/>
      <c r="D47" s="189"/>
      <c r="E47" s="189"/>
      <c r="F47" s="189"/>
      <c r="G47" s="189"/>
      <c r="H47" s="189"/>
      <c r="I47" s="189"/>
      <c r="J47" s="189"/>
      <c r="K47" s="189"/>
      <c r="L47" s="189"/>
      <c r="M47" s="189"/>
      <c r="N47" s="189"/>
      <c r="O47" s="189"/>
      <c r="P47" s="189"/>
      <c r="Q47" s="189"/>
      <c r="R47" s="189"/>
      <c r="S47" s="189"/>
      <c r="T47" s="189"/>
      <c r="U47" s="189"/>
      <c r="V47" s="189"/>
      <c r="W47" s="189"/>
      <c r="X47" s="189"/>
      <c r="Y47" s="189"/>
      <c r="Z47" s="189"/>
      <c r="AA47" s="189"/>
      <c r="AB47" s="189"/>
      <c r="AC47" s="189"/>
      <c r="AD47" s="189"/>
      <c r="AE47" s="189"/>
      <c r="AF47" s="189"/>
      <c r="AG47" s="189"/>
      <c r="AH47" s="189"/>
      <c r="AI47" s="189"/>
      <c r="AJ47" s="189"/>
      <c r="AK47" s="189"/>
      <c r="AL47" s="189"/>
      <c r="AM47" s="189"/>
      <c r="AN47" s="189"/>
    </row>
    <row r="48" spans="1:40" x14ac:dyDescent="0.3">
      <c r="A48" s="54" t="s">
        <v>1480</v>
      </c>
      <c r="B48" s="54"/>
      <c r="C48" s="54"/>
      <c r="D48" s="195">
        <f ca="1">SUM(E48:AN48)</f>
        <v>15051.942956250001</v>
      </c>
      <c r="E48" s="194">
        <f t="shared" ref="E48:AN48" ca="1" si="19">SUMIFS(INDIRECT($B$1 &amp; "_Direct"), Type, "M &amp; S", WBSL3, E$1, Inst, $B$2)</f>
        <v>0</v>
      </c>
      <c r="F48" s="194">
        <f t="shared" ca="1" si="19"/>
        <v>0</v>
      </c>
      <c r="G48" s="194">
        <f t="shared" ca="1" si="19"/>
        <v>0</v>
      </c>
      <c r="H48" s="194">
        <f t="shared" ca="1" si="19"/>
        <v>0</v>
      </c>
      <c r="I48" s="194">
        <f t="shared" ca="1" si="19"/>
        <v>0</v>
      </c>
      <c r="J48" s="194">
        <f t="shared" ca="1" si="19"/>
        <v>0</v>
      </c>
      <c r="K48" s="194">
        <f t="shared" ca="1" si="19"/>
        <v>0</v>
      </c>
      <c r="L48" s="194">
        <f t="shared" ca="1" si="19"/>
        <v>0</v>
      </c>
      <c r="M48" s="194">
        <f t="shared" ca="1" si="19"/>
        <v>0</v>
      </c>
      <c r="N48" s="194">
        <f t="shared" ca="1" si="19"/>
        <v>0</v>
      </c>
      <c r="O48" s="194">
        <f t="shared" ca="1" si="19"/>
        <v>0</v>
      </c>
      <c r="P48" s="194">
        <f t="shared" ca="1" si="19"/>
        <v>0</v>
      </c>
      <c r="Q48" s="194">
        <f t="shared" ca="1" si="19"/>
        <v>0</v>
      </c>
      <c r="R48" s="194">
        <f t="shared" ca="1" si="19"/>
        <v>0</v>
      </c>
      <c r="S48" s="194">
        <f t="shared" ca="1" si="19"/>
        <v>0</v>
      </c>
      <c r="T48" s="194">
        <f t="shared" ca="1" si="19"/>
        <v>0</v>
      </c>
      <c r="U48" s="194">
        <f t="shared" ca="1" si="19"/>
        <v>0</v>
      </c>
      <c r="V48" s="194">
        <f t="shared" ca="1" si="19"/>
        <v>0</v>
      </c>
      <c r="W48" s="194">
        <f t="shared" ca="1" si="19"/>
        <v>0</v>
      </c>
      <c r="X48" s="194">
        <f t="shared" ca="1" si="19"/>
        <v>0</v>
      </c>
      <c r="Y48" s="194">
        <f t="shared" ca="1" si="19"/>
        <v>10565.055281250001</v>
      </c>
      <c r="Z48" s="194">
        <f t="shared" ca="1" si="19"/>
        <v>1982.5782750000003</v>
      </c>
      <c r="AA48" s="194">
        <f t="shared" ca="1" si="19"/>
        <v>0</v>
      </c>
      <c r="AB48" s="194">
        <f t="shared" ca="1" si="19"/>
        <v>1982.5782750000003</v>
      </c>
      <c r="AC48" s="194">
        <f t="shared" ca="1" si="19"/>
        <v>0</v>
      </c>
      <c r="AD48" s="194">
        <f t="shared" ca="1" si="19"/>
        <v>521.73112500000002</v>
      </c>
      <c r="AE48" s="194">
        <f t="shared" ca="1" si="19"/>
        <v>0</v>
      </c>
      <c r="AF48" s="194">
        <f t="shared" ca="1" si="19"/>
        <v>0</v>
      </c>
      <c r="AG48" s="194">
        <f t="shared" ca="1" si="19"/>
        <v>0</v>
      </c>
      <c r="AH48" s="194">
        <f t="shared" ca="1" si="19"/>
        <v>0</v>
      </c>
      <c r="AI48" s="194">
        <f t="shared" ca="1" si="19"/>
        <v>0</v>
      </c>
      <c r="AJ48" s="194">
        <f t="shared" ca="1" si="19"/>
        <v>0</v>
      </c>
      <c r="AK48" s="194">
        <f t="shared" ca="1" si="19"/>
        <v>0</v>
      </c>
      <c r="AL48" s="194">
        <f t="shared" ca="1" si="19"/>
        <v>0</v>
      </c>
      <c r="AM48" s="194">
        <f t="shared" ca="1" si="19"/>
        <v>0</v>
      </c>
      <c r="AN48" s="194">
        <f t="shared" ca="1" si="19"/>
        <v>0</v>
      </c>
    </row>
    <row r="49" spans="1:40" x14ac:dyDescent="0.3">
      <c r="A49" t="s">
        <v>1481</v>
      </c>
      <c r="D49" s="192">
        <f>SUM(E49:AN49)</f>
        <v>0</v>
      </c>
      <c r="E49" s="181">
        <v>0</v>
      </c>
      <c r="F49" s="183">
        <v>0</v>
      </c>
      <c r="G49" s="183">
        <v>0</v>
      </c>
      <c r="H49" s="183">
        <v>0</v>
      </c>
      <c r="I49" s="183">
        <v>0</v>
      </c>
      <c r="J49" s="183">
        <v>0</v>
      </c>
      <c r="K49" s="183">
        <v>0</v>
      </c>
      <c r="L49" s="183">
        <v>0</v>
      </c>
      <c r="M49" s="183">
        <v>0</v>
      </c>
      <c r="N49" s="183">
        <v>0</v>
      </c>
      <c r="O49" s="183">
        <v>0</v>
      </c>
      <c r="P49" s="183">
        <v>0</v>
      </c>
      <c r="Q49" s="183"/>
      <c r="R49" s="183">
        <v>0</v>
      </c>
      <c r="S49" s="183">
        <v>0</v>
      </c>
      <c r="T49" s="183">
        <v>0</v>
      </c>
      <c r="U49" s="183">
        <v>0</v>
      </c>
      <c r="V49" s="183">
        <v>0</v>
      </c>
      <c r="W49" s="183">
        <v>0</v>
      </c>
      <c r="X49" s="183">
        <v>0</v>
      </c>
      <c r="Y49" s="183">
        <v>0</v>
      </c>
      <c r="Z49" s="183">
        <v>0</v>
      </c>
      <c r="AA49" s="183">
        <v>0</v>
      </c>
      <c r="AB49" s="183">
        <v>0</v>
      </c>
      <c r="AC49" s="183">
        <v>0</v>
      </c>
      <c r="AD49" s="183">
        <v>0</v>
      </c>
      <c r="AE49" s="183">
        <v>0</v>
      </c>
      <c r="AF49" s="183">
        <v>0</v>
      </c>
      <c r="AG49" s="183">
        <v>0</v>
      </c>
      <c r="AH49" s="183">
        <v>0</v>
      </c>
      <c r="AI49" s="183">
        <v>0</v>
      </c>
      <c r="AJ49" s="183">
        <v>0</v>
      </c>
      <c r="AK49" s="183">
        <v>0</v>
      </c>
      <c r="AL49" s="183">
        <v>0</v>
      </c>
      <c r="AM49" s="183">
        <v>0</v>
      </c>
      <c r="AN49" s="183">
        <v>0</v>
      </c>
    </row>
    <row r="50" spans="1:40" x14ac:dyDescent="0.3">
      <c r="A50" t="s">
        <v>1482</v>
      </c>
      <c r="D50" s="192">
        <f>SUM(E50:AN50)</f>
        <v>0</v>
      </c>
      <c r="E50" s="181">
        <v>0</v>
      </c>
      <c r="F50" s="183">
        <v>0</v>
      </c>
      <c r="G50" s="183">
        <v>0</v>
      </c>
      <c r="H50" s="183">
        <v>0</v>
      </c>
      <c r="I50" s="183">
        <v>0</v>
      </c>
      <c r="J50" s="183">
        <v>0</v>
      </c>
      <c r="K50" s="183">
        <v>0</v>
      </c>
      <c r="L50" s="183">
        <v>0</v>
      </c>
      <c r="M50" s="183">
        <v>0</v>
      </c>
      <c r="N50" s="183">
        <v>0</v>
      </c>
      <c r="O50" s="183">
        <v>0</v>
      </c>
      <c r="P50" s="183">
        <v>0</v>
      </c>
      <c r="Q50" s="183"/>
      <c r="R50" s="183">
        <v>0</v>
      </c>
      <c r="S50" s="183">
        <v>0</v>
      </c>
      <c r="T50" s="183">
        <v>0</v>
      </c>
      <c r="U50" s="183">
        <v>0</v>
      </c>
      <c r="V50" s="183">
        <v>0</v>
      </c>
      <c r="W50" s="183">
        <v>0</v>
      </c>
      <c r="X50" s="183">
        <v>0</v>
      </c>
      <c r="Y50" s="183">
        <v>0</v>
      </c>
      <c r="Z50" s="183">
        <v>0</v>
      </c>
      <c r="AA50" s="183">
        <v>0</v>
      </c>
      <c r="AB50" s="183">
        <v>0</v>
      </c>
      <c r="AC50" s="183">
        <v>0</v>
      </c>
      <c r="AD50" s="183">
        <v>0</v>
      </c>
      <c r="AE50" s="183">
        <v>0</v>
      </c>
      <c r="AF50" s="183">
        <v>0</v>
      </c>
      <c r="AG50" s="183">
        <v>0</v>
      </c>
      <c r="AH50" s="183">
        <v>0</v>
      </c>
      <c r="AI50" s="183">
        <v>0</v>
      </c>
      <c r="AJ50" s="183">
        <v>0</v>
      </c>
      <c r="AK50" s="183">
        <v>0</v>
      </c>
      <c r="AL50" s="183">
        <v>0</v>
      </c>
      <c r="AM50" s="183">
        <v>0</v>
      </c>
      <c r="AN50" s="183">
        <v>0</v>
      </c>
    </row>
    <row r="51" spans="1:40" x14ac:dyDescent="0.3">
      <c r="A51" t="s">
        <v>1483</v>
      </c>
      <c r="D51" s="192">
        <f>SUM(E51:AN51)</f>
        <v>0</v>
      </c>
      <c r="E51" s="181">
        <v>0</v>
      </c>
      <c r="F51" s="183">
        <v>0</v>
      </c>
      <c r="G51" s="183">
        <v>0</v>
      </c>
      <c r="H51" s="183">
        <v>0</v>
      </c>
      <c r="I51" s="183">
        <v>0</v>
      </c>
      <c r="J51" s="183">
        <v>0</v>
      </c>
      <c r="K51" s="183">
        <v>0</v>
      </c>
      <c r="L51" s="183">
        <v>0</v>
      </c>
      <c r="M51" s="183">
        <v>0</v>
      </c>
      <c r="N51" s="183">
        <v>0</v>
      </c>
      <c r="O51" s="183">
        <v>0</v>
      </c>
      <c r="P51" s="183">
        <v>0</v>
      </c>
      <c r="Q51" s="183"/>
      <c r="R51" s="183">
        <v>0</v>
      </c>
      <c r="S51" s="183">
        <v>0</v>
      </c>
      <c r="T51" s="183">
        <v>0</v>
      </c>
      <c r="U51" s="183">
        <v>0</v>
      </c>
      <c r="V51" s="183">
        <v>0</v>
      </c>
      <c r="W51" s="183">
        <v>0</v>
      </c>
      <c r="X51" s="183">
        <v>0</v>
      </c>
      <c r="Y51" s="183">
        <v>0</v>
      </c>
      <c r="Z51" s="183">
        <v>0</v>
      </c>
      <c r="AA51" s="183">
        <v>0</v>
      </c>
      <c r="AB51" s="183">
        <v>0</v>
      </c>
      <c r="AC51" s="183">
        <v>0</v>
      </c>
      <c r="AD51" s="183">
        <v>0</v>
      </c>
      <c r="AE51" s="183">
        <v>0</v>
      </c>
      <c r="AF51" s="183">
        <v>0</v>
      </c>
      <c r="AG51" s="183">
        <v>0</v>
      </c>
      <c r="AH51" s="183">
        <v>0</v>
      </c>
      <c r="AI51" s="183">
        <v>0</v>
      </c>
      <c r="AJ51" s="183">
        <v>0</v>
      </c>
      <c r="AK51" s="183">
        <v>0</v>
      </c>
      <c r="AL51" s="183">
        <v>0</v>
      </c>
      <c r="AM51" s="183">
        <v>0</v>
      </c>
      <c r="AN51" s="183">
        <v>0</v>
      </c>
    </row>
    <row r="52" spans="1:40" x14ac:dyDescent="0.3">
      <c r="A52" t="s">
        <v>1484</v>
      </c>
      <c r="D52" s="192">
        <f>SUM(E52:AN52)</f>
        <v>0</v>
      </c>
      <c r="E52" s="181">
        <v>0</v>
      </c>
      <c r="F52" s="183">
        <v>0</v>
      </c>
      <c r="G52" s="183">
        <v>0</v>
      </c>
      <c r="H52" s="183">
        <v>0</v>
      </c>
      <c r="I52" s="183">
        <v>0</v>
      </c>
      <c r="J52" s="183">
        <v>0</v>
      </c>
      <c r="K52" s="183">
        <v>0</v>
      </c>
      <c r="L52" s="183">
        <v>0</v>
      </c>
      <c r="M52" s="183">
        <v>0</v>
      </c>
      <c r="N52" s="183">
        <v>0</v>
      </c>
      <c r="O52" s="183">
        <v>0</v>
      </c>
      <c r="P52" s="183">
        <v>0</v>
      </c>
      <c r="Q52" s="183"/>
      <c r="R52" s="183">
        <v>0</v>
      </c>
      <c r="S52" s="183">
        <v>0</v>
      </c>
      <c r="T52" s="183">
        <v>0</v>
      </c>
      <c r="U52" s="183">
        <v>0</v>
      </c>
      <c r="V52" s="183">
        <v>0</v>
      </c>
      <c r="W52" s="183">
        <v>0</v>
      </c>
      <c r="X52" s="183">
        <v>0</v>
      </c>
      <c r="Y52" s="183">
        <v>0</v>
      </c>
      <c r="Z52" s="183">
        <v>0</v>
      </c>
      <c r="AA52" s="183">
        <v>0</v>
      </c>
      <c r="AB52" s="183">
        <v>0</v>
      </c>
      <c r="AC52" s="183">
        <v>0</v>
      </c>
      <c r="AD52" s="183">
        <v>0</v>
      </c>
      <c r="AE52" s="183">
        <v>0</v>
      </c>
      <c r="AF52" s="183">
        <v>0</v>
      </c>
      <c r="AG52" s="183">
        <v>0</v>
      </c>
      <c r="AH52" s="183">
        <v>0</v>
      </c>
      <c r="AI52" s="183">
        <v>0</v>
      </c>
      <c r="AJ52" s="183">
        <v>0</v>
      </c>
      <c r="AK52" s="183">
        <v>0</v>
      </c>
      <c r="AL52" s="183">
        <v>0</v>
      </c>
      <c r="AM52" s="183">
        <v>0</v>
      </c>
      <c r="AN52" s="183">
        <v>0</v>
      </c>
    </row>
    <row r="53" spans="1:40" x14ac:dyDescent="0.3">
      <c r="A53" s="60" t="s">
        <v>1485</v>
      </c>
      <c r="B53" s="64"/>
      <c r="C53" s="64"/>
      <c r="D53" s="196"/>
      <c r="E53" s="196"/>
      <c r="F53" s="196"/>
      <c r="G53" s="196"/>
      <c r="H53" s="196"/>
      <c r="I53" s="196"/>
      <c r="J53" s="196"/>
      <c r="K53" s="196"/>
      <c r="L53" s="196"/>
      <c r="M53" s="196"/>
      <c r="N53" s="196"/>
      <c r="O53" s="196"/>
      <c r="P53" s="196"/>
      <c r="Q53" s="196"/>
      <c r="R53" s="196"/>
      <c r="S53" s="196"/>
      <c r="T53" s="196"/>
      <c r="U53" s="196"/>
      <c r="V53" s="196"/>
      <c r="W53" s="196"/>
      <c r="X53" s="196"/>
      <c r="Y53" s="196"/>
      <c r="Z53" s="196"/>
      <c r="AA53" s="196"/>
      <c r="AB53" s="196"/>
      <c r="AC53" s="196"/>
      <c r="AD53" s="196"/>
      <c r="AE53" s="196"/>
      <c r="AF53" s="196"/>
      <c r="AG53" s="196"/>
      <c r="AH53" s="196"/>
      <c r="AI53" s="196"/>
      <c r="AJ53" s="196"/>
      <c r="AK53" s="196"/>
      <c r="AL53" s="196"/>
      <c r="AM53" s="196"/>
      <c r="AN53" s="196"/>
    </row>
    <row r="54" spans="1:40" x14ac:dyDescent="0.3">
      <c r="D54" s="195">
        <f ca="1">SUM(E54:AN54)</f>
        <v>15051.942956250001</v>
      </c>
      <c r="E54" s="163">
        <f t="shared" ref="E54:AN54" ca="1" si="20">SUM(E48:E52)</f>
        <v>0</v>
      </c>
      <c r="F54" s="163">
        <f t="shared" ca="1" si="20"/>
        <v>0</v>
      </c>
      <c r="G54" s="163">
        <f t="shared" ca="1" si="20"/>
        <v>0</v>
      </c>
      <c r="H54" s="163">
        <f t="shared" ca="1" si="20"/>
        <v>0</v>
      </c>
      <c r="I54" s="163">
        <f t="shared" ca="1" si="20"/>
        <v>0</v>
      </c>
      <c r="J54" s="163">
        <f t="shared" ca="1" si="20"/>
        <v>0</v>
      </c>
      <c r="K54" s="163">
        <f t="shared" ca="1" si="20"/>
        <v>0</v>
      </c>
      <c r="L54" s="163">
        <f t="shared" ca="1" si="20"/>
        <v>0</v>
      </c>
      <c r="M54" s="163">
        <f t="shared" ca="1" si="20"/>
        <v>0</v>
      </c>
      <c r="N54" s="163">
        <f t="shared" ca="1" si="20"/>
        <v>0</v>
      </c>
      <c r="O54" s="163">
        <f t="shared" ca="1" si="20"/>
        <v>0</v>
      </c>
      <c r="P54" s="163">
        <f t="shared" ca="1" si="20"/>
        <v>0</v>
      </c>
      <c r="Q54" s="163">
        <f t="shared" ca="1" si="20"/>
        <v>0</v>
      </c>
      <c r="R54" s="163">
        <f t="shared" ca="1" si="20"/>
        <v>0</v>
      </c>
      <c r="S54" s="163">
        <f t="shared" ca="1" si="20"/>
        <v>0</v>
      </c>
      <c r="T54" s="163">
        <f t="shared" ca="1" si="20"/>
        <v>0</v>
      </c>
      <c r="U54" s="163">
        <f t="shared" ca="1" si="20"/>
        <v>0</v>
      </c>
      <c r="V54" s="163">
        <f t="shared" ca="1" si="20"/>
        <v>0</v>
      </c>
      <c r="W54" s="163">
        <f t="shared" ca="1" si="20"/>
        <v>0</v>
      </c>
      <c r="X54" s="163">
        <f t="shared" ca="1" si="20"/>
        <v>0</v>
      </c>
      <c r="Y54" s="163">
        <f t="shared" ca="1" si="20"/>
        <v>10565.055281250001</v>
      </c>
      <c r="Z54" s="163">
        <f t="shared" ca="1" si="20"/>
        <v>1982.5782750000003</v>
      </c>
      <c r="AA54" s="163">
        <f t="shared" ca="1" si="20"/>
        <v>0</v>
      </c>
      <c r="AB54" s="163">
        <f t="shared" ca="1" si="20"/>
        <v>1982.5782750000003</v>
      </c>
      <c r="AC54" s="163">
        <f t="shared" ca="1" si="20"/>
        <v>0</v>
      </c>
      <c r="AD54" s="163">
        <f t="shared" ca="1" si="20"/>
        <v>521.73112500000002</v>
      </c>
      <c r="AE54" s="163">
        <f t="shared" ca="1" si="20"/>
        <v>0</v>
      </c>
      <c r="AF54" s="163">
        <f t="shared" ca="1" si="20"/>
        <v>0</v>
      </c>
      <c r="AG54" s="163">
        <f t="shared" ca="1" si="20"/>
        <v>0</v>
      </c>
      <c r="AH54" s="163">
        <f t="shared" ca="1" si="20"/>
        <v>0</v>
      </c>
      <c r="AI54" s="163">
        <f t="shared" ca="1" si="20"/>
        <v>0</v>
      </c>
      <c r="AJ54" s="163">
        <f t="shared" ca="1" si="20"/>
        <v>0</v>
      </c>
      <c r="AK54" s="163">
        <f t="shared" ca="1" si="20"/>
        <v>0</v>
      </c>
      <c r="AL54" s="163">
        <f t="shared" ca="1" si="20"/>
        <v>0</v>
      </c>
      <c r="AM54" s="163">
        <f t="shared" ca="1" si="20"/>
        <v>0</v>
      </c>
      <c r="AN54" s="163">
        <f t="shared" ca="1" si="20"/>
        <v>0</v>
      </c>
    </row>
    <row r="55" spans="1:40" x14ac:dyDescent="0.3">
      <c r="A55" s="60" t="s">
        <v>1486</v>
      </c>
      <c r="B55" s="64"/>
      <c r="C55" s="64"/>
      <c r="D55" s="196"/>
      <c r="E55" s="196"/>
      <c r="F55" s="196"/>
      <c r="G55" s="196"/>
      <c r="H55" s="196"/>
      <c r="I55" s="196"/>
      <c r="J55" s="196"/>
      <c r="K55" s="196"/>
      <c r="L55" s="196"/>
      <c r="M55" s="196"/>
      <c r="N55" s="196"/>
      <c r="O55" s="196"/>
      <c r="P55" s="196"/>
      <c r="Q55" s="196"/>
      <c r="R55" s="196"/>
      <c r="S55" s="196"/>
      <c r="T55" s="196"/>
      <c r="U55" s="196"/>
      <c r="V55" s="196"/>
      <c r="W55" s="196"/>
      <c r="X55" s="196"/>
      <c r="Y55" s="196"/>
      <c r="Z55" s="196"/>
      <c r="AA55" s="196"/>
      <c r="AB55" s="196"/>
      <c r="AC55" s="196"/>
      <c r="AD55" s="196"/>
      <c r="AE55" s="196"/>
      <c r="AF55" s="196"/>
      <c r="AG55" s="196"/>
      <c r="AH55" s="196"/>
      <c r="AI55" s="196"/>
      <c r="AJ55" s="196"/>
      <c r="AK55" s="196"/>
      <c r="AL55" s="196"/>
      <c r="AM55" s="196"/>
      <c r="AN55" s="196"/>
    </row>
    <row r="56" spans="1:40" x14ac:dyDescent="0.3">
      <c r="A56" s="66"/>
      <c r="B56" s="66"/>
      <c r="C56" s="66"/>
      <c r="D56" s="197"/>
      <c r="E56" s="197"/>
      <c r="F56" s="197"/>
      <c r="G56" s="197"/>
      <c r="H56" s="197"/>
      <c r="I56" s="197"/>
      <c r="J56" s="197"/>
      <c r="K56" s="197"/>
      <c r="L56" s="197"/>
      <c r="M56" s="197"/>
      <c r="N56" s="197"/>
      <c r="O56" s="197"/>
      <c r="P56" s="197"/>
      <c r="Q56" s="197"/>
      <c r="R56" s="197"/>
      <c r="S56" s="197"/>
      <c r="T56" s="197"/>
      <c r="U56" s="197"/>
      <c r="V56" s="197"/>
      <c r="W56" s="197"/>
      <c r="X56" s="197"/>
      <c r="Y56" s="197"/>
      <c r="Z56" s="197"/>
      <c r="AA56" s="197"/>
      <c r="AB56" s="197"/>
      <c r="AC56" s="197"/>
      <c r="AD56" s="197"/>
      <c r="AE56" s="197"/>
      <c r="AF56" s="197"/>
      <c r="AG56" s="197"/>
      <c r="AH56" s="197"/>
      <c r="AI56" s="197"/>
      <c r="AJ56" s="197"/>
      <c r="AK56" s="197"/>
      <c r="AL56" s="197"/>
      <c r="AM56" s="197"/>
      <c r="AN56" s="197"/>
    </row>
    <row r="57" spans="1:40" x14ac:dyDescent="0.3">
      <c r="A57" t="s">
        <v>1487</v>
      </c>
      <c r="D57" s="192">
        <f>SUM(E57:AN57)</f>
        <v>0</v>
      </c>
      <c r="E57" s="183">
        <v>0</v>
      </c>
      <c r="F57" s="183">
        <v>0</v>
      </c>
      <c r="G57" s="183">
        <v>0</v>
      </c>
      <c r="H57" s="183">
        <v>0</v>
      </c>
      <c r="I57" s="183">
        <v>0</v>
      </c>
      <c r="J57" s="183">
        <v>0</v>
      </c>
      <c r="K57" s="183">
        <v>0</v>
      </c>
      <c r="L57" s="183">
        <v>0</v>
      </c>
      <c r="M57" s="183">
        <v>0</v>
      </c>
      <c r="N57" s="183">
        <v>0</v>
      </c>
      <c r="O57" s="183">
        <v>0</v>
      </c>
      <c r="P57" s="183">
        <v>0</v>
      </c>
      <c r="Q57" s="183"/>
      <c r="R57" s="183">
        <v>0</v>
      </c>
      <c r="S57" s="183">
        <v>0</v>
      </c>
      <c r="T57" s="183">
        <v>0</v>
      </c>
      <c r="U57" s="183">
        <v>0</v>
      </c>
      <c r="V57" s="183">
        <v>0</v>
      </c>
      <c r="W57" s="183">
        <v>0</v>
      </c>
      <c r="X57" s="183">
        <v>0</v>
      </c>
      <c r="Y57" s="183">
        <v>0</v>
      </c>
      <c r="Z57" s="183">
        <v>0</v>
      </c>
      <c r="AA57" s="183">
        <v>0</v>
      </c>
      <c r="AB57" s="183">
        <v>0</v>
      </c>
      <c r="AC57" s="183">
        <v>0</v>
      </c>
      <c r="AD57" s="183">
        <v>0</v>
      </c>
      <c r="AE57" s="183">
        <v>0</v>
      </c>
      <c r="AF57" s="183">
        <v>0</v>
      </c>
      <c r="AG57" s="183">
        <v>0</v>
      </c>
      <c r="AH57" s="183">
        <v>0</v>
      </c>
      <c r="AI57" s="183">
        <v>0</v>
      </c>
      <c r="AJ57" s="183">
        <v>0</v>
      </c>
      <c r="AK57" s="183">
        <v>0</v>
      </c>
      <c r="AL57" s="183">
        <v>0</v>
      </c>
      <c r="AM57" s="183">
        <v>0</v>
      </c>
      <c r="AN57" s="183">
        <v>0</v>
      </c>
    </row>
    <row r="58" spans="1:40" x14ac:dyDescent="0.3">
      <c r="A58" t="s">
        <v>1488</v>
      </c>
      <c r="D58" s="192">
        <f>SUM(E58:AN58)</f>
        <v>0</v>
      </c>
      <c r="E58" s="183">
        <v>0</v>
      </c>
      <c r="F58" s="183">
        <v>0</v>
      </c>
      <c r="G58" s="183">
        <v>0</v>
      </c>
      <c r="H58" s="183">
        <v>0</v>
      </c>
      <c r="I58" s="183">
        <v>0</v>
      </c>
      <c r="J58" s="183">
        <v>0</v>
      </c>
      <c r="K58" s="183">
        <v>0</v>
      </c>
      <c r="L58" s="183">
        <v>0</v>
      </c>
      <c r="M58" s="183">
        <v>0</v>
      </c>
      <c r="N58" s="183">
        <v>0</v>
      </c>
      <c r="O58" s="183">
        <v>0</v>
      </c>
      <c r="P58" s="183">
        <v>0</v>
      </c>
      <c r="Q58" s="183"/>
      <c r="R58" s="183">
        <v>0</v>
      </c>
      <c r="S58" s="183">
        <v>0</v>
      </c>
      <c r="T58" s="183">
        <v>0</v>
      </c>
      <c r="U58" s="183">
        <v>0</v>
      </c>
      <c r="V58" s="183">
        <v>0</v>
      </c>
      <c r="W58" s="183">
        <v>0</v>
      </c>
      <c r="X58" s="183">
        <v>0</v>
      </c>
      <c r="Y58" s="183">
        <v>0</v>
      </c>
      <c r="Z58" s="183">
        <v>0</v>
      </c>
      <c r="AA58" s="183">
        <v>0</v>
      </c>
      <c r="AB58" s="183">
        <v>0</v>
      </c>
      <c r="AC58" s="183">
        <v>0</v>
      </c>
      <c r="AD58" s="183">
        <v>0</v>
      </c>
      <c r="AE58" s="183">
        <v>0</v>
      </c>
      <c r="AF58" s="183">
        <v>0</v>
      </c>
      <c r="AG58" s="183">
        <v>0</v>
      </c>
      <c r="AH58" s="183">
        <v>0</v>
      </c>
      <c r="AI58" s="183">
        <v>0</v>
      </c>
      <c r="AJ58" s="183">
        <v>0</v>
      </c>
      <c r="AK58" s="183">
        <v>0</v>
      </c>
      <c r="AL58" s="183">
        <v>0</v>
      </c>
      <c r="AM58" s="183">
        <v>0</v>
      </c>
      <c r="AN58" s="183">
        <v>0</v>
      </c>
    </row>
    <row r="59" spans="1:40" x14ac:dyDescent="0.3">
      <c r="A59" t="s">
        <v>1489</v>
      </c>
      <c r="D59" s="192">
        <f>SUM(E59:AN59)</f>
        <v>0</v>
      </c>
      <c r="E59" s="183">
        <v>0</v>
      </c>
      <c r="F59" s="183">
        <v>0</v>
      </c>
      <c r="G59" s="183">
        <v>0</v>
      </c>
      <c r="H59" s="183">
        <v>0</v>
      </c>
      <c r="I59" s="183">
        <v>0</v>
      </c>
      <c r="J59" s="183">
        <v>0</v>
      </c>
      <c r="K59" s="183">
        <v>0</v>
      </c>
      <c r="L59" s="183">
        <v>0</v>
      </c>
      <c r="M59" s="183">
        <v>0</v>
      </c>
      <c r="N59" s="183">
        <v>0</v>
      </c>
      <c r="O59" s="183">
        <v>0</v>
      </c>
      <c r="P59" s="183">
        <v>0</v>
      </c>
      <c r="Q59" s="183"/>
      <c r="R59" s="183">
        <v>0</v>
      </c>
      <c r="S59" s="183">
        <v>0</v>
      </c>
      <c r="T59" s="183">
        <v>0</v>
      </c>
      <c r="U59" s="183">
        <v>0</v>
      </c>
      <c r="V59" s="183">
        <v>0</v>
      </c>
      <c r="W59" s="183">
        <v>0</v>
      </c>
      <c r="X59" s="183">
        <v>0</v>
      </c>
      <c r="Y59" s="183">
        <v>0</v>
      </c>
      <c r="Z59" s="183">
        <v>0</v>
      </c>
      <c r="AA59" s="183">
        <v>0</v>
      </c>
      <c r="AB59" s="183">
        <v>0</v>
      </c>
      <c r="AC59" s="183">
        <v>0</v>
      </c>
      <c r="AD59" s="183">
        <v>0</v>
      </c>
      <c r="AE59" s="183">
        <v>0</v>
      </c>
      <c r="AF59" s="183">
        <v>0</v>
      </c>
      <c r="AG59" s="183">
        <v>0</v>
      </c>
      <c r="AH59" s="183">
        <v>0</v>
      </c>
      <c r="AI59" s="183">
        <v>0</v>
      </c>
      <c r="AJ59" s="183">
        <v>0</v>
      </c>
      <c r="AK59" s="183">
        <v>0</v>
      </c>
      <c r="AL59" s="183">
        <v>0</v>
      </c>
      <c r="AM59" s="183">
        <v>0</v>
      </c>
      <c r="AN59" s="183">
        <v>0</v>
      </c>
    </row>
    <row r="60" spans="1:40" x14ac:dyDescent="0.3">
      <c r="A60" t="s">
        <v>1543</v>
      </c>
      <c r="B60" t="s">
        <v>1579</v>
      </c>
      <c r="D60" s="192">
        <f ca="1">SUM(E60:AN60)</f>
        <v>0</v>
      </c>
      <c r="E60" s="194">
        <f t="shared" ref="E60:AN60" ca="1" si="21">SUMIFS(INDIRECT($B$1 &amp; "_Direct"), Type, "Services", Resource_Name, $B60, WBSL3, E$1, Inst, $B$2)</f>
        <v>0</v>
      </c>
      <c r="F60" s="194">
        <f t="shared" ca="1" si="21"/>
        <v>0</v>
      </c>
      <c r="G60" s="194">
        <f t="shared" ca="1" si="21"/>
        <v>0</v>
      </c>
      <c r="H60" s="194">
        <f t="shared" ca="1" si="21"/>
        <v>0</v>
      </c>
      <c r="I60" s="194">
        <f t="shared" ca="1" si="21"/>
        <v>0</v>
      </c>
      <c r="J60" s="194">
        <f t="shared" ca="1" si="21"/>
        <v>0</v>
      </c>
      <c r="K60" s="194">
        <f t="shared" ca="1" si="21"/>
        <v>0</v>
      </c>
      <c r="L60" s="194">
        <f t="shared" ca="1" si="21"/>
        <v>0</v>
      </c>
      <c r="M60" s="194">
        <f t="shared" ca="1" si="21"/>
        <v>0</v>
      </c>
      <c r="N60" s="194">
        <f t="shared" ca="1" si="21"/>
        <v>0</v>
      </c>
      <c r="O60" s="194">
        <f t="shared" ca="1" si="21"/>
        <v>0</v>
      </c>
      <c r="P60" s="194">
        <f t="shared" ca="1" si="21"/>
        <v>0</v>
      </c>
      <c r="Q60" s="194">
        <f t="shared" ca="1" si="21"/>
        <v>0</v>
      </c>
      <c r="R60" s="194">
        <f t="shared" ca="1" si="21"/>
        <v>0</v>
      </c>
      <c r="S60" s="194">
        <f t="shared" ca="1" si="21"/>
        <v>0</v>
      </c>
      <c r="T60" s="194">
        <f t="shared" ca="1" si="21"/>
        <v>0</v>
      </c>
      <c r="U60" s="194">
        <f t="shared" ca="1" si="21"/>
        <v>0</v>
      </c>
      <c r="V60" s="194">
        <f t="shared" ca="1" si="21"/>
        <v>0</v>
      </c>
      <c r="W60" s="194">
        <f t="shared" ca="1" si="21"/>
        <v>0</v>
      </c>
      <c r="X60" s="194">
        <f t="shared" ca="1" si="21"/>
        <v>0</v>
      </c>
      <c r="Y60" s="194">
        <f t="shared" ca="1" si="21"/>
        <v>0</v>
      </c>
      <c r="Z60" s="194">
        <f t="shared" ca="1" si="21"/>
        <v>0</v>
      </c>
      <c r="AA60" s="194">
        <f t="shared" ca="1" si="21"/>
        <v>0</v>
      </c>
      <c r="AB60" s="194">
        <f t="shared" ca="1" si="21"/>
        <v>0</v>
      </c>
      <c r="AC60" s="194">
        <f t="shared" ca="1" si="21"/>
        <v>0</v>
      </c>
      <c r="AD60" s="194">
        <f t="shared" ca="1" si="21"/>
        <v>0</v>
      </c>
      <c r="AE60" s="194">
        <f t="shared" ca="1" si="21"/>
        <v>0</v>
      </c>
      <c r="AF60" s="194">
        <f t="shared" ca="1" si="21"/>
        <v>0</v>
      </c>
      <c r="AG60" s="194">
        <f t="shared" ca="1" si="21"/>
        <v>0</v>
      </c>
      <c r="AH60" s="194">
        <f t="shared" ca="1" si="21"/>
        <v>0</v>
      </c>
      <c r="AI60" s="194">
        <f t="shared" ca="1" si="21"/>
        <v>0</v>
      </c>
      <c r="AJ60" s="194">
        <f t="shared" ca="1" si="21"/>
        <v>0</v>
      </c>
      <c r="AK60" s="194">
        <f t="shared" ca="1" si="21"/>
        <v>0</v>
      </c>
      <c r="AL60" s="194">
        <f t="shared" ca="1" si="21"/>
        <v>0</v>
      </c>
      <c r="AM60" s="194">
        <f t="shared" ca="1" si="21"/>
        <v>0</v>
      </c>
      <c r="AN60" s="194">
        <f t="shared" ca="1" si="21"/>
        <v>0</v>
      </c>
    </row>
    <row r="61" spans="1:40" x14ac:dyDescent="0.3">
      <c r="A61" t="s">
        <v>1490</v>
      </c>
      <c r="D61" s="192">
        <f>SUM(E61:AN61)</f>
        <v>0</v>
      </c>
      <c r="E61" s="183">
        <v>0</v>
      </c>
      <c r="F61" s="183">
        <v>0</v>
      </c>
      <c r="G61" s="183">
        <v>0</v>
      </c>
      <c r="H61" s="183">
        <v>0</v>
      </c>
      <c r="I61" s="183">
        <v>0</v>
      </c>
      <c r="J61" s="183">
        <v>0</v>
      </c>
      <c r="K61" s="183">
        <v>0</v>
      </c>
      <c r="L61" s="183">
        <v>0</v>
      </c>
      <c r="M61" s="183">
        <v>0</v>
      </c>
      <c r="N61" s="183">
        <v>0</v>
      </c>
      <c r="O61" s="183">
        <v>0</v>
      </c>
      <c r="P61" s="183">
        <v>0</v>
      </c>
      <c r="Q61" s="183"/>
      <c r="R61" s="183">
        <v>0</v>
      </c>
      <c r="S61" s="183">
        <v>0</v>
      </c>
      <c r="T61" s="183">
        <v>0</v>
      </c>
      <c r="U61" s="183">
        <v>0</v>
      </c>
      <c r="V61" s="183">
        <v>0</v>
      </c>
      <c r="W61" s="183">
        <v>0</v>
      </c>
      <c r="X61" s="183">
        <v>0</v>
      </c>
      <c r="Y61" s="183">
        <v>0</v>
      </c>
      <c r="Z61" s="183">
        <v>0</v>
      </c>
      <c r="AA61" s="183">
        <v>0</v>
      </c>
      <c r="AB61" s="183">
        <v>0</v>
      </c>
      <c r="AC61" s="183">
        <v>0</v>
      </c>
      <c r="AD61" s="183">
        <v>0</v>
      </c>
      <c r="AE61" s="183">
        <v>0</v>
      </c>
      <c r="AF61" s="183">
        <v>0</v>
      </c>
      <c r="AG61" s="183">
        <v>0</v>
      </c>
      <c r="AH61" s="183">
        <v>0</v>
      </c>
      <c r="AI61" s="183">
        <v>0</v>
      </c>
      <c r="AJ61" s="183">
        <v>0</v>
      </c>
      <c r="AK61" s="183">
        <v>0</v>
      </c>
      <c r="AL61" s="183">
        <v>0</v>
      </c>
      <c r="AM61" s="183">
        <v>0</v>
      </c>
      <c r="AN61" s="183">
        <v>0</v>
      </c>
    </row>
    <row r="62" spans="1:40" x14ac:dyDescent="0.3">
      <c r="A62" s="60" t="s">
        <v>1491</v>
      </c>
      <c r="B62" s="64"/>
      <c r="C62" s="64"/>
      <c r="D62" s="196"/>
      <c r="E62" s="196"/>
      <c r="F62" s="196"/>
      <c r="G62" s="196"/>
      <c r="H62" s="196"/>
      <c r="I62" s="196"/>
      <c r="J62" s="196"/>
      <c r="K62" s="196"/>
      <c r="L62" s="196"/>
      <c r="M62" s="196"/>
      <c r="N62" s="196"/>
      <c r="O62" s="196"/>
      <c r="P62" s="196"/>
      <c r="Q62" s="196"/>
      <c r="R62" s="196"/>
      <c r="S62" s="196"/>
      <c r="T62" s="196"/>
      <c r="U62" s="196"/>
      <c r="V62" s="196"/>
      <c r="W62" s="196"/>
      <c r="X62" s="196"/>
      <c r="Y62" s="196"/>
      <c r="Z62" s="196"/>
      <c r="AA62" s="196"/>
      <c r="AB62" s="196"/>
      <c r="AC62" s="196"/>
      <c r="AD62" s="196"/>
      <c r="AE62" s="196"/>
      <c r="AF62" s="196"/>
      <c r="AG62" s="196"/>
      <c r="AH62" s="196"/>
      <c r="AI62" s="196"/>
      <c r="AJ62" s="196"/>
      <c r="AK62" s="196"/>
      <c r="AL62" s="196"/>
      <c r="AM62" s="196"/>
      <c r="AN62" s="196"/>
    </row>
    <row r="63" spans="1:40" x14ac:dyDescent="0.3">
      <c r="D63" s="192">
        <f ca="1">SUM(E63:AN63)</f>
        <v>0</v>
      </c>
      <c r="E63" s="163">
        <f t="shared" ref="E63:P63" ca="1" si="22">SUM(E57:E61)</f>
        <v>0</v>
      </c>
      <c r="F63" s="163">
        <f t="shared" ca="1" si="22"/>
        <v>0</v>
      </c>
      <c r="G63" s="163">
        <f t="shared" ca="1" si="22"/>
        <v>0</v>
      </c>
      <c r="H63" s="163">
        <f t="shared" ca="1" si="22"/>
        <v>0</v>
      </c>
      <c r="I63" s="163">
        <f t="shared" ca="1" si="22"/>
        <v>0</v>
      </c>
      <c r="J63" s="163">
        <f t="shared" ca="1" si="22"/>
        <v>0</v>
      </c>
      <c r="K63" s="163">
        <f t="shared" ca="1" si="22"/>
        <v>0</v>
      </c>
      <c r="L63" s="163">
        <f t="shared" ca="1" si="22"/>
        <v>0</v>
      </c>
      <c r="M63" s="163">
        <f t="shared" ca="1" si="22"/>
        <v>0</v>
      </c>
      <c r="N63" s="163">
        <f t="shared" ca="1" si="22"/>
        <v>0</v>
      </c>
      <c r="O63" s="163">
        <f t="shared" ca="1" si="22"/>
        <v>0</v>
      </c>
      <c r="P63" s="163">
        <f t="shared" ca="1" si="22"/>
        <v>0</v>
      </c>
      <c r="Q63" s="163"/>
      <c r="R63" s="163">
        <f t="shared" ref="R63:AN63" ca="1" si="23">SUM(R57:R61)</f>
        <v>0</v>
      </c>
      <c r="S63" s="163">
        <f t="shared" ca="1" si="23"/>
        <v>0</v>
      </c>
      <c r="T63" s="163">
        <f t="shared" ca="1" si="23"/>
        <v>0</v>
      </c>
      <c r="U63" s="163">
        <f t="shared" ca="1" si="23"/>
        <v>0</v>
      </c>
      <c r="V63" s="163">
        <f t="shared" ca="1" si="23"/>
        <v>0</v>
      </c>
      <c r="W63" s="163">
        <f t="shared" ca="1" si="23"/>
        <v>0</v>
      </c>
      <c r="X63" s="163">
        <f t="shared" ca="1" si="23"/>
        <v>0</v>
      </c>
      <c r="Y63" s="163">
        <f t="shared" ca="1" si="23"/>
        <v>0</v>
      </c>
      <c r="Z63" s="163">
        <f t="shared" ca="1" si="23"/>
        <v>0</v>
      </c>
      <c r="AA63" s="163">
        <f t="shared" ca="1" si="23"/>
        <v>0</v>
      </c>
      <c r="AB63" s="163">
        <f t="shared" ca="1" si="23"/>
        <v>0</v>
      </c>
      <c r="AC63" s="163">
        <f t="shared" ca="1" si="23"/>
        <v>0</v>
      </c>
      <c r="AD63" s="163">
        <f t="shared" ca="1" si="23"/>
        <v>0</v>
      </c>
      <c r="AE63" s="163">
        <f t="shared" ca="1" si="23"/>
        <v>0</v>
      </c>
      <c r="AF63" s="163">
        <f t="shared" ca="1" si="23"/>
        <v>0</v>
      </c>
      <c r="AG63" s="163">
        <f t="shared" ca="1" si="23"/>
        <v>0</v>
      </c>
      <c r="AH63" s="163">
        <f t="shared" ca="1" si="23"/>
        <v>0</v>
      </c>
      <c r="AI63" s="163">
        <f t="shared" ca="1" si="23"/>
        <v>0</v>
      </c>
      <c r="AJ63" s="163">
        <f t="shared" ca="1" si="23"/>
        <v>0</v>
      </c>
      <c r="AK63" s="163">
        <f t="shared" ca="1" si="23"/>
        <v>0</v>
      </c>
      <c r="AL63" s="163">
        <f t="shared" ca="1" si="23"/>
        <v>0</v>
      </c>
      <c r="AM63" s="163">
        <f t="shared" ca="1" si="23"/>
        <v>0</v>
      </c>
      <c r="AN63" s="163">
        <f t="shared" ca="1" si="23"/>
        <v>0</v>
      </c>
    </row>
    <row r="64" spans="1:40" x14ac:dyDescent="0.3">
      <c r="A64" t="s">
        <v>1492</v>
      </c>
      <c r="D64" s="192">
        <f>SUM(E64:AN64)</f>
        <v>0</v>
      </c>
      <c r="E64" s="183">
        <v>0</v>
      </c>
      <c r="F64" s="183">
        <v>0</v>
      </c>
      <c r="G64" s="183">
        <v>0</v>
      </c>
      <c r="H64" s="183">
        <v>0</v>
      </c>
      <c r="I64" s="183">
        <v>0</v>
      </c>
      <c r="J64" s="183">
        <v>0</v>
      </c>
      <c r="K64" s="183">
        <v>0</v>
      </c>
      <c r="L64" s="183">
        <v>0</v>
      </c>
      <c r="M64" s="183">
        <v>0</v>
      </c>
      <c r="N64" s="183">
        <v>0</v>
      </c>
      <c r="O64" s="183">
        <v>0</v>
      </c>
      <c r="P64" s="183">
        <v>0</v>
      </c>
      <c r="Q64" s="183"/>
      <c r="R64" s="183">
        <v>0</v>
      </c>
      <c r="S64" s="183">
        <v>0</v>
      </c>
      <c r="T64" s="183">
        <v>0</v>
      </c>
      <c r="U64" s="183">
        <v>0</v>
      </c>
      <c r="V64" s="183">
        <v>0</v>
      </c>
      <c r="W64" s="183">
        <v>0</v>
      </c>
      <c r="X64" s="183">
        <v>0</v>
      </c>
      <c r="Y64" s="183">
        <v>0</v>
      </c>
      <c r="Z64" s="183">
        <v>0</v>
      </c>
      <c r="AA64" s="183">
        <v>0</v>
      </c>
      <c r="AB64" s="183">
        <v>0</v>
      </c>
      <c r="AC64" s="183">
        <v>0</v>
      </c>
      <c r="AD64" s="183">
        <v>0</v>
      </c>
      <c r="AE64" s="183">
        <v>0</v>
      </c>
      <c r="AF64" s="183">
        <v>0</v>
      </c>
      <c r="AG64" s="183">
        <v>0</v>
      </c>
      <c r="AH64" s="183">
        <v>0</v>
      </c>
      <c r="AI64" s="183">
        <v>0</v>
      </c>
      <c r="AJ64" s="183">
        <v>0</v>
      </c>
      <c r="AK64" s="183">
        <v>0</v>
      </c>
      <c r="AL64" s="183">
        <v>0</v>
      </c>
      <c r="AM64" s="183">
        <v>0</v>
      </c>
      <c r="AN64" s="183">
        <v>0</v>
      </c>
    </row>
    <row r="65" spans="1:40" x14ac:dyDescent="0.3">
      <c r="A65" s="60" t="s">
        <v>1493</v>
      </c>
      <c r="B65" s="64"/>
      <c r="C65" s="64"/>
      <c r="D65" s="196"/>
      <c r="E65" s="196"/>
      <c r="F65" s="196"/>
      <c r="G65" s="196"/>
      <c r="H65" s="196"/>
      <c r="I65" s="196"/>
      <c r="J65" s="196"/>
      <c r="K65" s="196"/>
      <c r="L65" s="196"/>
      <c r="M65" s="196"/>
      <c r="N65" s="196"/>
      <c r="O65" s="196"/>
      <c r="P65" s="196"/>
      <c r="Q65" s="196"/>
      <c r="R65" s="196"/>
      <c r="S65" s="196"/>
      <c r="T65" s="196"/>
      <c r="U65" s="196"/>
      <c r="V65" s="196"/>
      <c r="W65" s="196"/>
      <c r="X65" s="196"/>
      <c r="Y65" s="196"/>
      <c r="Z65" s="196"/>
      <c r="AA65" s="196"/>
      <c r="AB65" s="196"/>
      <c r="AC65" s="196"/>
      <c r="AD65" s="196"/>
      <c r="AE65" s="196"/>
      <c r="AF65" s="196"/>
      <c r="AG65" s="196"/>
      <c r="AH65" s="196"/>
      <c r="AI65" s="196"/>
      <c r="AJ65" s="196"/>
      <c r="AK65" s="196"/>
      <c r="AL65" s="196"/>
      <c r="AM65" s="196"/>
      <c r="AN65" s="196"/>
    </row>
    <row r="66" spans="1:40" x14ac:dyDescent="0.3">
      <c r="D66" s="192">
        <f>SUM(E66:AN66)</f>
        <v>0</v>
      </c>
      <c r="E66" s="181">
        <v>0</v>
      </c>
      <c r="F66" s="181">
        <v>0</v>
      </c>
      <c r="G66" s="181">
        <v>0</v>
      </c>
      <c r="H66" s="181">
        <v>0</v>
      </c>
      <c r="I66" s="181">
        <v>0</v>
      </c>
      <c r="J66" s="181">
        <v>0</v>
      </c>
      <c r="K66" s="181">
        <v>0</v>
      </c>
      <c r="L66" s="181">
        <v>0</v>
      </c>
      <c r="M66" s="181">
        <v>0</v>
      </c>
      <c r="N66" s="181">
        <v>0</v>
      </c>
      <c r="O66" s="181">
        <v>0</v>
      </c>
      <c r="P66" s="181">
        <v>0</v>
      </c>
      <c r="Q66" s="181"/>
      <c r="R66" s="181">
        <v>0</v>
      </c>
      <c r="S66" s="181">
        <v>0</v>
      </c>
      <c r="T66" s="181">
        <v>0</v>
      </c>
      <c r="U66" s="181">
        <v>0</v>
      </c>
      <c r="V66" s="181">
        <v>0</v>
      </c>
      <c r="W66" s="181">
        <v>0</v>
      </c>
      <c r="X66" s="181">
        <v>0</v>
      </c>
      <c r="Y66" s="181">
        <v>0</v>
      </c>
      <c r="Z66" s="181">
        <v>0</v>
      </c>
      <c r="AA66" s="181">
        <v>0</v>
      </c>
      <c r="AB66" s="181">
        <v>0</v>
      </c>
      <c r="AC66" s="181">
        <v>0</v>
      </c>
      <c r="AD66" s="181">
        <v>0</v>
      </c>
      <c r="AE66" s="181">
        <v>0</v>
      </c>
      <c r="AF66" s="181">
        <v>0</v>
      </c>
      <c r="AG66" s="181">
        <v>0</v>
      </c>
      <c r="AH66" s="181">
        <v>0</v>
      </c>
      <c r="AI66" s="181">
        <v>0</v>
      </c>
      <c r="AJ66" s="181">
        <v>0</v>
      </c>
      <c r="AK66" s="181">
        <v>0</v>
      </c>
      <c r="AL66" s="181">
        <v>0</v>
      </c>
      <c r="AM66" s="181">
        <v>0</v>
      </c>
      <c r="AN66" s="181">
        <v>0</v>
      </c>
    </row>
    <row r="67" spans="1:40" x14ac:dyDescent="0.3">
      <c r="A67" t="s">
        <v>1494</v>
      </c>
      <c r="B67" s="310"/>
      <c r="C67" s="310"/>
      <c r="D67" s="192"/>
      <c r="E67" s="194"/>
      <c r="F67" s="194"/>
      <c r="G67" s="194"/>
      <c r="H67" s="194"/>
      <c r="I67" s="194"/>
      <c r="J67" s="194"/>
      <c r="K67" s="194"/>
      <c r="L67" s="194"/>
      <c r="M67" s="194"/>
      <c r="N67" s="194"/>
      <c r="O67" s="194"/>
      <c r="P67" s="194"/>
      <c r="Q67" s="194"/>
      <c r="R67" s="194"/>
      <c r="S67" s="194"/>
      <c r="T67" s="194"/>
      <c r="U67" s="194"/>
      <c r="V67" s="194"/>
      <c r="W67" s="194"/>
      <c r="X67" s="194"/>
      <c r="Y67" s="194"/>
      <c r="Z67" s="194"/>
      <c r="AA67" s="194"/>
      <c r="AB67" s="194"/>
      <c r="AC67" s="194"/>
      <c r="AD67" s="194"/>
      <c r="AE67" s="194"/>
      <c r="AF67" s="194"/>
      <c r="AG67" s="194"/>
      <c r="AH67" s="194"/>
      <c r="AI67" s="194"/>
      <c r="AJ67" s="194"/>
      <c r="AK67" s="194"/>
      <c r="AL67" s="194"/>
      <c r="AM67" s="194"/>
      <c r="AN67" s="194"/>
    </row>
    <row r="68" spans="1:40" x14ac:dyDescent="0.3">
      <c r="A68" s="54"/>
      <c r="B68" s="54"/>
      <c r="C68" s="54"/>
      <c r="D68" s="195">
        <f ca="1">SUM(E68:AN68)</f>
        <v>0</v>
      </c>
      <c r="E68" s="194">
        <f t="shared" ref="E68:T71" ca="1" si="24">SUMIFS(INDIRECT($B$1 &amp; "_Total"), WBSL3, E$1, Inst, $A68)</f>
        <v>0</v>
      </c>
      <c r="F68" s="194">
        <f t="shared" ca="1" si="24"/>
        <v>0</v>
      </c>
      <c r="G68" s="194">
        <f t="shared" ca="1" si="24"/>
        <v>0</v>
      </c>
      <c r="H68" s="194">
        <f t="shared" ca="1" si="24"/>
        <v>0</v>
      </c>
      <c r="I68" s="194">
        <f t="shared" ca="1" si="24"/>
        <v>0</v>
      </c>
      <c r="J68" s="194">
        <f t="shared" ca="1" si="24"/>
        <v>0</v>
      </c>
      <c r="K68" s="194">
        <f t="shared" ca="1" si="24"/>
        <v>0</v>
      </c>
      <c r="L68" s="194">
        <f t="shared" ca="1" si="24"/>
        <v>0</v>
      </c>
      <c r="M68" s="194">
        <f t="shared" ca="1" si="24"/>
        <v>0</v>
      </c>
      <c r="N68" s="194">
        <f t="shared" ca="1" si="24"/>
        <v>0</v>
      </c>
      <c r="O68" s="194">
        <f t="shared" ca="1" si="24"/>
        <v>0</v>
      </c>
      <c r="P68" s="194">
        <f t="shared" ca="1" si="24"/>
        <v>0</v>
      </c>
      <c r="Q68" s="194">
        <f t="shared" ca="1" si="24"/>
        <v>0</v>
      </c>
      <c r="R68" s="194">
        <f t="shared" ca="1" si="24"/>
        <v>0</v>
      </c>
      <c r="S68" s="194">
        <f t="shared" ca="1" si="24"/>
        <v>0</v>
      </c>
      <c r="T68" s="194">
        <f t="shared" ca="1" si="24"/>
        <v>0</v>
      </c>
      <c r="U68" s="194">
        <f t="shared" ref="U68:AJ71" ca="1" si="25">SUMIFS(INDIRECT($B$1 &amp; "_Total"), WBSL3, U$1, Inst, $A68)</f>
        <v>0</v>
      </c>
      <c r="V68" s="194">
        <f t="shared" ca="1" si="25"/>
        <v>0</v>
      </c>
      <c r="W68" s="194">
        <f t="shared" ca="1" si="25"/>
        <v>0</v>
      </c>
      <c r="X68" s="194">
        <f t="shared" ca="1" si="25"/>
        <v>0</v>
      </c>
      <c r="Y68" s="194">
        <f t="shared" ca="1" si="25"/>
        <v>0</v>
      </c>
      <c r="Z68" s="194">
        <f t="shared" ca="1" si="25"/>
        <v>0</v>
      </c>
      <c r="AA68" s="194">
        <f t="shared" ca="1" si="25"/>
        <v>0</v>
      </c>
      <c r="AB68" s="194">
        <f t="shared" ca="1" si="25"/>
        <v>0</v>
      </c>
      <c r="AC68" s="194">
        <f t="shared" ca="1" si="25"/>
        <v>0</v>
      </c>
      <c r="AD68" s="194">
        <f t="shared" ca="1" si="25"/>
        <v>0</v>
      </c>
      <c r="AE68" s="194">
        <f t="shared" ca="1" si="25"/>
        <v>0</v>
      </c>
      <c r="AF68" s="194">
        <f t="shared" ca="1" si="25"/>
        <v>0</v>
      </c>
      <c r="AG68" s="194">
        <f t="shared" ca="1" si="25"/>
        <v>0</v>
      </c>
      <c r="AH68" s="194">
        <f t="shared" ca="1" si="25"/>
        <v>0</v>
      </c>
      <c r="AI68" s="194">
        <f t="shared" ca="1" si="25"/>
        <v>0</v>
      </c>
      <c r="AJ68" s="194">
        <f t="shared" ca="1" si="25"/>
        <v>0</v>
      </c>
      <c r="AK68" s="194">
        <f t="shared" ref="AI68:AN71" ca="1" si="26">SUMIFS(INDIRECT($B$1 &amp; "_Total"), WBSL3, AK$1, Inst, $A68)</f>
        <v>0</v>
      </c>
      <c r="AL68" s="194">
        <f t="shared" ca="1" si="26"/>
        <v>0</v>
      </c>
      <c r="AM68" s="194">
        <f t="shared" ca="1" si="26"/>
        <v>0</v>
      </c>
      <c r="AN68" s="194">
        <f t="shared" ca="1" si="26"/>
        <v>0</v>
      </c>
    </row>
    <row r="69" spans="1:40" x14ac:dyDescent="0.3">
      <c r="A69" s="54"/>
      <c r="B69" s="54"/>
      <c r="C69" s="54"/>
      <c r="D69" s="195">
        <f ca="1">SUM(E69:AN69)</f>
        <v>0</v>
      </c>
      <c r="E69" s="194">
        <f t="shared" ca="1" si="24"/>
        <v>0</v>
      </c>
      <c r="F69" s="194">
        <f t="shared" ca="1" si="24"/>
        <v>0</v>
      </c>
      <c r="G69" s="194">
        <f t="shared" ca="1" si="24"/>
        <v>0</v>
      </c>
      <c r="H69" s="194">
        <f t="shared" ca="1" si="24"/>
        <v>0</v>
      </c>
      <c r="I69" s="194">
        <f t="shared" ca="1" si="24"/>
        <v>0</v>
      </c>
      <c r="J69" s="194">
        <f t="shared" ca="1" si="24"/>
        <v>0</v>
      </c>
      <c r="K69" s="194">
        <f t="shared" ca="1" si="24"/>
        <v>0</v>
      </c>
      <c r="L69" s="194">
        <f t="shared" ca="1" si="24"/>
        <v>0</v>
      </c>
      <c r="M69" s="194">
        <f t="shared" ca="1" si="24"/>
        <v>0</v>
      </c>
      <c r="N69" s="194">
        <f t="shared" ca="1" si="24"/>
        <v>0</v>
      </c>
      <c r="O69" s="194">
        <f t="shared" ca="1" si="24"/>
        <v>0</v>
      </c>
      <c r="P69" s="194">
        <f t="shared" ca="1" si="24"/>
        <v>0</v>
      </c>
      <c r="Q69" s="194">
        <f t="shared" ca="1" si="24"/>
        <v>0</v>
      </c>
      <c r="R69" s="194">
        <f t="shared" ca="1" si="24"/>
        <v>0</v>
      </c>
      <c r="S69" s="194">
        <f t="shared" ca="1" si="24"/>
        <v>0</v>
      </c>
      <c r="T69" s="194">
        <f t="shared" ca="1" si="24"/>
        <v>0</v>
      </c>
      <c r="U69" s="194">
        <f t="shared" ca="1" si="25"/>
        <v>0</v>
      </c>
      <c r="V69" s="194">
        <f t="shared" ca="1" si="25"/>
        <v>0</v>
      </c>
      <c r="W69" s="194">
        <f t="shared" ca="1" si="25"/>
        <v>0</v>
      </c>
      <c r="X69" s="194">
        <f t="shared" ca="1" si="25"/>
        <v>0</v>
      </c>
      <c r="Y69" s="194">
        <f t="shared" ca="1" si="25"/>
        <v>0</v>
      </c>
      <c r="Z69" s="194">
        <f t="shared" ca="1" si="25"/>
        <v>0</v>
      </c>
      <c r="AA69" s="194">
        <f t="shared" ca="1" si="25"/>
        <v>0</v>
      </c>
      <c r="AB69" s="194">
        <f t="shared" ca="1" si="25"/>
        <v>0</v>
      </c>
      <c r="AC69" s="194">
        <f t="shared" ca="1" si="25"/>
        <v>0</v>
      </c>
      <c r="AD69" s="194">
        <f t="shared" ca="1" si="25"/>
        <v>0</v>
      </c>
      <c r="AE69" s="194">
        <f t="shared" ca="1" si="25"/>
        <v>0</v>
      </c>
      <c r="AF69" s="194">
        <f t="shared" ca="1" si="25"/>
        <v>0</v>
      </c>
      <c r="AG69" s="194">
        <f t="shared" ca="1" si="25"/>
        <v>0</v>
      </c>
      <c r="AH69" s="194">
        <f t="shared" ca="1" si="25"/>
        <v>0</v>
      </c>
      <c r="AI69" s="194">
        <f t="shared" ca="1" si="26"/>
        <v>0</v>
      </c>
      <c r="AJ69" s="194">
        <f t="shared" ca="1" si="26"/>
        <v>0</v>
      </c>
      <c r="AK69" s="194">
        <f t="shared" ca="1" si="26"/>
        <v>0</v>
      </c>
      <c r="AL69" s="194">
        <f t="shared" ca="1" si="26"/>
        <v>0</v>
      </c>
      <c r="AM69" s="194">
        <f t="shared" ca="1" si="26"/>
        <v>0</v>
      </c>
      <c r="AN69" s="194">
        <f t="shared" ca="1" si="26"/>
        <v>0</v>
      </c>
    </row>
    <row r="70" spans="1:40" x14ac:dyDescent="0.3">
      <c r="A70" s="54"/>
      <c r="B70" s="54"/>
      <c r="C70" s="54"/>
      <c r="D70" s="195">
        <f ca="1">SUM(E70:AN70)</f>
        <v>0</v>
      </c>
      <c r="E70" s="194">
        <f t="shared" ca="1" si="24"/>
        <v>0</v>
      </c>
      <c r="F70" s="194">
        <f t="shared" ca="1" si="24"/>
        <v>0</v>
      </c>
      <c r="G70" s="194">
        <f t="shared" ca="1" si="24"/>
        <v>0</v>
      </c>
      <c r="H70" s="194">
        <f t="shared" ca="1" si="24"/>
        <v>0</v>
      </c>
      <c r="I70" s="194">
        <f t="shared" ca="1" si="24"/>
        <v>0</v>
      </c>
      <c r="J70" s="194">
        <f t="shared" ca="1" si="24"/>
        <v>0</v>
      </c>
      <c r="K70" s="194">
        <f t="shared" ca="1" si="24"/>
        <v>0</v>
      </c>
      <c r="L70" s="194">
        <f t="shared" ca="1" si="24"/>
        <v>0</v>
      </c>
      <c r="M70" s="194">
        <f t="shared" ca="1" si="24"/>
        <v>0</v>
      </c>
      <c r="N70" s="194">
        <f t="shared" ca="1" si="24"/>
        <v>0</v>
      </c>
      <c r="O70" s="194">
        <f t="shared" ca="1" si="24"/>
        <v>0</v>
      </c>
      <c r="P70" s="194">
        <f t="shared" ca="1" si="24"/>
        <v>0</v>
      </c>
      <c r="Q70" s="194">
        <f t="shared" ca="1" si="24"/>
        <v>0</v>
      </c>
      <c r="R70" s="194">
        <f t="shared" ca="1" si="24"/>
        <v>0</v>
      </c>
      <c r="S70" s="194">
        <f t="shared" ca="1" si="24"/>
        <v>0</v>
      </c>
      <c r="T70" s="194">
        <f t="shared" ca="1" si="24"/>
        <v>0</v>
      </c>
      <c r="U70" s="194">
        <f t="shared" ca="1" si="25"/>
        <v>0</v>
      </c>
      <c r="V70" s="194">
        <f t="shared" ca="1" si="25"/>
        <v>0</v>
      </c>
      <c r="W70" s="194">
        <f t="shared" ca="1" si="25"/>
        <v>0</v>
      </c>
      <c r="X70" s="194">
        <f t="shared" ca="1" si="25"/>
        <v>0</v>
      </c>
      <c r="Y70" s="194">
        <f t="shared" ca="1" si="25"/>
        <v>0</v>
      </c>
      <c r="Z70" s="194">
        <f t="shared" ca="1" si="25"/>
        <v>0</v>
      </c>
      <c r="AA70" s="194">
        <f t="shared" ca="1" si="25"/>
        <v>0</v>
      </c>
      <c r="AB70" s="194">
        <f t="shared" ca="1" si="25"/>
        <v>0</v>
      </c>
      <c r="AC70" s="194">
        <f t="shared" ca="1" si="25"/>
        <v>0</v>
      </c>
      <c r="AD70" s="194">
        <f t="shared" ca="1" si="25"/>
        <v>0</v>
      </c>
      <c r="AE70" s="194">
        <f t="shared" ca="1" si="25"/>
        <v>0</v>
      </c>
      <c r="AF70" s="194">
        <f t="shared" ca="1" si="25"/>
        <v>0</v>
      </c>
      <c r="AG70" s="194">
        <f t="shared" ca="1" si="25"/>
        <v>0</v>
      </c>
      <c r="AH70" s="194">
        <f t="shared" ca="1" si="25"/>
        <v>0</v>
      </c>
      <c r="AI70" s="194">
        <f t="shared" ca="1" si="26"/>
        <v>0</v>
      </c>
      <c r="AJ70" s="194">
        <f t="shared" ca="1" si="26"/>
        <v>0</v>
      </c>
      <c r="AK70" s="194">
        <f t="shared" ca="1" si="26"/>
        <v>0</v>
      </c>
      <c r="AL70" s="194">
        <f t="shared" ca="1" si="26"/>
        <v>0</v>
      </c>
      <c r="AM70" s="194">
        <f t="shared" ca="1" si="26"/>
        <v>0</v>
      </c>
      <c r="AN70" s="194">
        <f t="shared" ca="1" si="26"/>
        <v>0</v>
      </c>
    </row>
    <row r="71" spans="1:40" x14ac:dyDescent="0.3">
      <c r="A71" s="54"/>
      <c r="B71" s="54"/>
      <c r="C71" s="54"/>
      <c r="D71" s="195">
        <f ca="1">SUM(E71:AN71)</f>
        <v>0</v>
      </c>
      <c r="E71" s="194">
        <f t="shared" ca="1" si="24"/>
        <v>0</v>
      </c>
      <c r="F71" s="194">
        <f t="shared" ca="1" si="24"/>
        <v>0</v>
      </c>
      <c r="G71" s="194">
        <f t="shared" ca="1" si="24"/>
        <v>0</v>
      </c>
      <c r="H71" s="194">
        <f t="shared" ca="1" si="24"/>
        <v>0</v>
      </c>
      <c r="I71" s="194">
        <f t="shared" ca="1" si="24"/>
        <v>0</v>
      </c>
      <c r="J71" s="194">
        <f t="shared" ca="1" si="24"/>
        <v>0</v>
      </c>
      <c r="K71" s="194">
        <f t="shared" ca="1" si="24"/>
        <v>0</v>
      </c>
      <c r="L71" s="194">
        <f t="shared" ca="1" si="24"/>
        <v>0</v>
      </c>
      <c r="M71" s="194">
        <f t="shared" ca="1" si="24"/>
        <v>0</v>
      </c>
      <c r="N71" s="194">
        <f t="shared" ca="1" si="24"/>
        <v>0</v>
      </c>
      <c r="O71" s="194">
        <f t="shared" ca="1" si="24"/>
        <v>0</v>
      </c>
      <c r="P71" s="194">
        <f t="shared" ca="1" si="24"/>
        <v>0</v>
      </c>
      <c r="Q71" s="194">
        <f t="shared" ca="1" si="24"/>
        <v>0</v>
      </c>
      <c r="R71" s="194">
        <f t="shared" ca="1" si="24"/>
        <v>0</v>
      </c>
      <c r="S71" s="194">
        <f t="shared" ca="1" si="24"/>
        <v>0</v>
      </c>
      <c r="T71" s="194">
        <f t="shared" ca="1" si="24"/>
        <v>0</v>
      </c>
      <c r="U71" s="194">
        <f t="shared" ca="1" si="25"/>
        <v>0</v>
      </c>
      <c r="V71" s="194">
        <f t="shared" ca="1" si="25"/>
        <v>0</v>
      </c>
      <c r="W71" s="194">
        <f t="shared" ca="1" si="25"/>
        <v>0</v>
      </c>
      <c r="X71" s="194">
        <f t="shared" ca="1" si="25"/>
        <v>0</v>
      </c>
      <c r="Y71" s="194">
        <f t="shared" ca="1" si="25"/>
        <v>0</v>
      </c>
      <c r="Z71" s="194">
        <f t="shared" ca="1" si="25"/>
        <v>0</v>
      </c>
      <c r="AA71" s="194">
        <f t="shared" ca="1" si="25"/>
        <v>0</v>
      </c>
      <c r="AB71" s="194">
        <f t="shared" ca="1" si="25"/>
        <v>0</v>
      </c>
      <c r="AC71" s="194">
        <f t="shared" ca="1" si="25"/>
        <v>0</v>
      </c>
      <c r="AD71" s="194">
        <f t="shared" ca="1" si="25"/>
        <v>0</v>
      </c>
      <c r="AE71" s="194">
        <f t="shared" ca="1" si="25"/>
        <v>0</v>
      </c>
      <c r="AF71" s="194">
        <f t="shared" ca="1" si="25"/>
        <v>0</v>
      </c>
      <c r="AG71" s="194">
        <f t="shared" ca="1" si="25"/>
        <v>0</v>
      </c>
      <c r="AH71" s="194">
        <f t="shared" ca="1" si="25"/>
        <v>0</v>
      </c>
      <c r="AI71" s="194">
        <f t="shared" ca="1" si="26"/>
        <v>0</v>
      </c>
      <c r="AJ71" s="194">
        <f t="shared" ca="1" si="26"/>
        <v>0</v>
      </c>
      <c r="AK71" s="194">
        <f t="shared" ca="1" si="26"/>
        <v>0</v>
      </c>
      <c r="AL71" s="194">
        <f t="shared" ca="1" si="26"/>
        <v>0</v>
      </c>
      <c r="AM71" s="194">
        <f t="shared" ca="1" si="26"/>
        <v>0</v>
      </c>
      <c r="AN71" s="194">
        <f t="shared" ca="1" si="26"/>
        <v>0</v>
      </c>
    </row>
    <row r="72" spans="1:40" x14ac:dyDescent="0.3">
      <c r="A72" s="60" t="s">
        <v>1495</v>
      </c>
      <c r="B72" s="64"/>
      <c r="C72" s="64"/>
      <c r="D72" s="196"/>
      <c r="E72" s="196"/>
      <c r="F72" s="196"/>
      <c r="G72" s="196"/>
      <c r="H72" s="196"/>
      <c r="I72" s="196"/>
      <c r="J72" s="196"/>
      <c r="K72" s="196"/>
      <c r="L72" s="196"/>
      <c r="M72" s="196"/>
      <c r="N72" s="196"/>
      <c r="O72" s="196"/>
      <c r="P72" s="196"/>
      <c r="Q72" s="196"/>
      <c r="R72" s="196"/>
      <c r="S72" s="196"/>
      <c r="T72" s="196"/>
      <c r="U72" s="196"/>
      <c r="V72" s="196"/>
      <c r="W72" s="196"/>
      <c r="X72" s="196"/>
      <c r="Y72" s="196"/>
      <c r="Z72" s="196"/>
      <c r="AA72" s="196"/>
      <c r="AB72" s="196"/>
      <c r="AC72" s="196"/>
      <c r="AD72" s="196"/>
      <c r="AE72" s="196"/>
      <c r="AF72" s="196"/>
      <c r="AG72" s="196"/>
      <c r="AH72" s="196"/>
      <c r="AI72" s="196"/>
      <c r="AJ72" s="196"/>
      <c r="AK72" s="196"/>
      <c r="AL72" s="196"/>
      <c r="AM72" s="196"/>
      <c r="AN72" s="196"/>
    </row>
    <row r="73" spans="1:40" x14ac:dyDescent="0.3">
      <c r="D73" s="195">
        <f ca="1">SUM(E73:AN73)</f>
        <v>0</v>
      </c>
      <c r="E73" s="184">
        <f t="shared" ref="E73:AN73" ca="1" si="27">SUM(E68:E71)</f>
        <v>0</v>
      </c>
      <c r="F73" s="184">
        <f t="shared" ca="1" si="27"/>
        <v>0</v>
      </c>
      <c r="G73" s="184">
        <f t="shared" ca="1" si="27"/>
        <v>0</v>
      </c>
      <c r="H73" s="184">
        <f t="shared" ca="1" si="27"/>
        <v>0</v>
      </c>
      <c r="I73" s="184">
        <f t="shared" ca="1" si="27"/>
        <v>0</v>
      </c>
      <c r="J73" s="184">
        <f t="shared" ca="1" si="27"/>
        <v>0</v>
      </c>
      <c r="K73" s="184">
        <f t="shared" ca="1" si="27"/>
        <v>0</v>
      </c>
      <c r="L73" s="184">
        <f t="shared" ca="1" si="27"/>
        <v>0</v>
      </c>
      <c r="M73" s="184">
        <f t="shared" ca="1" si="27"/>
        <v>0</v>
      </c>
      <c r="N73" s="184">
        <f t="shared" ca="1" si="27"/>
        <v>0</v>
      </c>
      <c r="O73" s="184">
        <f t="shared" ca="1" si="27"/>
        <v>0</v>
      </c>
      <c r="P73" s="184">
        <f t="shared" ca="1" si="27"/>
        <v>0</v>
      </c>
      <c r="Q73" s="184">
        <f t="shared" ca="1" si="27"/>
        <v>0</v>
      </c>
      <c r="R73" s="184">
        <f t="shared" ca="1" si="27"/>
        <v>0</v>
      </c>
      <c r="S73" s="184">
        <f t="shared" ca="1" si="27"/>
        <v>0</v>
      </c>
      <c r="T73" s="184">
        <f t="shared" ca="1" si="27"/>
        <v>0</v>
      </c>
      <c r="U73" s="184">
        <f t="shared" ca="1" si="27"/>
        <v>0</v>
      </c>
      <c r="V73" s="184">
        <f t="shared" ca="1" si="27"/>
        <v>0</v>
      </c>
      <c r="W73" s="184">
        <f t="shared" ca="1" si="27"/>
        <v>0</v>
      </c>
      <c r="X73" s="184">
        <f t="shared" ca="1" si="27"/>
        <v>0</v>
      </c>
      <c r="Y73" s="184">
        <f t="shared" ca="1" si="27"/>
        <v>0</v>
      </c>
      <c r="Z73" s="184">
        <f t="shared" ca="1" si="27"/>
        <v>0</v>
      </c>
      <c r="AA73" s="184">
        <f t="shared" ca="1" si="27"/>
        <v>0</v>
      </c>
      <c r="AB73" s="184">
        <f t="shared" ca="1" si="27"/>
        <v>0</v>
      </c>
      <c r="AC73" s="184">
        <f t="shared" ca="1" si="27"/>
        <v>0</v>
      </c>
      <c r="AD73" s="184">
        <f t="shared" ca="1" si="27"/>
        <v>0</v>
      </c>
      <c r="AE73" s="184">
        <f t="shared" ca="1" si="27"/>
        <v>0</v>
      </c>
      <c r="AF73" s="184">
        <f t="shared" ca="1" si="27"/>
        <v>0</v>
      </c>
      <c r="AG73" s="184">
        <f t="shared" ca="1" si="27"/>
        <v>0</v>
      </c>
      <c r="AH73" s="184">
        <f t="shared" ca="1" si="27"/>
        <v>0</v>
      </c>
      <c r="AI73" s="184">
        <f t="shared" ca="1" si="27"/>
        <v>0</v>
      </c>
      <c r="AJ73" s="184">
        <f t="shared" ca="1" si="27"/>
        <v>0</v>
      </c>
      <c r="AK73" s="184">
        <f t="shared" ca="1" si="27"/>
        <v>0</v>
      </c>
      <c r="AL73" s="184">
        <f t="shared" ca="1" si="27"/>
        <v>0</v>
      </c>
      <c r="AM73" s="184">
        <f t="shared" ca="1" si="27"/>
        <v>0</v>
      </c>
      <c r="AN73" s="184">
        <f t="shared" ca="1" si="27"/>
        <v>0</v>
      </c>
    </row>
    <row r="74" spans="1:40" x14ac:dyDescent="0.3">
      <c r="A74" t="s">
        <v>1626</v>
      </c>
      <c r="D74" s="192"/>
      <c r="E74" s="183">
        <v>0</v>
      </c>
      <c r="F74" s="183">
        <v>0</v>
      </c>
      <c r="G74" s="183">
        <v>0</v>
      </c>
      <c r="H74" s="183">
        <v>0</v>
      </c>
      <c r="I74" s="183">
        <v>0</v>
      </c>
      <c r="J74" s="183">
        <v>0</v>
      </c>
      <c r="K74" s="183">
        <v>0</v>
      </c>
      <c r="L74" s="183">
        <v>0</v>
      </c>
      <c r="M74" s="183">
        <v>0</v>
      </c>
      <c r="N74" s="183">
        <v>0</v>
      </c>
      <c r="O74" s="183">
        <v>0</v>
      </c>
      <c r="P74" s="183">
        <v>0</v>
      </c>
      <c r="Q74" s="183"/>
      <c r="R74" s="183">
        <v>0</v>
      </c>
      <c r="S74" s="183">
        <v>0</v>
      </c>
      <c r="T74" s="183">
        <v>0</v>
      </c>
      <c r="U74" s="183">
        <v>0</v>
      </c>
      <c r="V74" s="183">
        <v>0</v>
      </c>
      <c r="W74" s="183">
        <v>0</v>
      </c>
      <c r="X74" s="183">
        <v>0</v>
      </c>
      <c r="Y74" s="183">
        <v>0</v>
      </c>
      <c r="Z74" s="183">
        <v>0</v>
      </c>
      <c r="AA74" s="183">
        <v>0</v>
      </c>
      <c r="AB74" s="183">
        <v>0</v>
      </c>
      <c r="AC74" s="183">
        <v>0</v>
      </c>
      <c r="AD74" s="183">
        <v>0</v>
      </c>
      <c r="AE74" s="183">
        <v>0</v>
      </c>
      <c r="AF74" s="183">
        <v>0</v>
      </c>
      <c r="AG74" s="183">
        <v>0</v>
      </c>
      <c r="AH74" s="183">
        <v>0</v>
      </c>
      <c r="AI74" s="183">
        <v>0</v>
      </c>
      <c r="AJ74" s="183">
        <v>0</v>
      </c>
      <c r="AK74" s="183">
        <v>0</v>
      </c>
      <c r="AL74" s="183">
        <v>0</v>
      </c>
      <c r="AM74" s="183">
        <v>0</v>
      </c>
      <c r="AN74" s="183">
        <v>0</v>
      </c>
    </row>
    <row r="75" spans="1:40" x14ac:dyDescent="0.3">
      <c r="A75" t="s">
        <v>1496</v>
      </c>
      <c r="D75" s="192">
        <f>SUM(E75:AN75)</f>
        <v>0</v>
      </c>
      <c r="E75" s="183">
        <v>0</v>
      </c>
      <c r="F75" s="183">
        <v>0</v>
      </c>
      <c r="G75" s="183">
        <v>0</v>
      </c>
      <c r="H75" s="183">
        <v>0</v>
      </c>
      <c r="I75" s="183">
        <v>0</v>
      </c>
      <c r="J75" s="183">
        <v>0</v>
      </c>
      <c r="K75" s="183">
        <v>0</v>
      </c>
      <c r="L75" s="183">
        <v>0</v>
      </c>
      <c r="M75" s="183">
        <v>0</v>
      </c>
      <c r="N75" s="183">
        <v>0</v>
      </c>
      <c r="O75" s="183">
        <v>0</v>
      </c>
      <c r="P75" s="183">
        <v>0</v>
      </c>
      <c r="Q75" s="183"/>
      <c r="R75" s="183">
        <v>0</v>
      </c>
      <c r="S75" s="183">
        <v>0</v>
      </c>
      <c r="T75" s="183">
        <v>0</v>
      </c>
      <c r="U75" s="183">
        <v>0</v>
      </c>
      <c r="V75" s="183">
        <v>0</v>
      </c>
      <c r="W75" s="183">
        <v>0</v>
      </c>
      <c r="X75" s="183">
        <v>0</v>
      </c>
      <c r="Y75" s="183">
        <v>0</v>
      </c>
      <c r="Z75" s="183">
        <v>0</v>
      </c>
      <c r="AA75" s="183">
        <v>0</v>
      </c>
      <c r="AB75" s="183">
        <v>0</v>
      </c>
      <c r="AC75" s="183">
        <v>0</v>
      </c>
      <c r="AD75" s="183">
        <v>0</v>
      </c>
      <c r="AE75" s="183">
        <v>0</v>
      </c>
      <c r="AF75" s="183">
        <v>0</v>
      </c>
      <c r="AG75" s="183">
        <v>0</v>
      </c>
      <c r="AH75" s="183">
        <v>0</v>
      </c>
      <c r="AI75" s="183">
        <v>0</v>
      </c>
      <c r="AJ75" s="183">
        <v>0</v>
      </c>
      <c r="AK75" s="183">
        <v>0</v>
      </c>
      <c r="AL75" s="183">
        <v>0</v>
      </c>
      <c r="AM75" s="183">
        <v>0</v>
      </c>
      <c r="AN75" s="183">
        <v>0</v>
      </c>
    </row>
    <row r="76" spans="1:40" x14ac:dyDescent="0.3">
      <c r="A76" t="s">
        <v>1497</v>
      </c>
      <c r="D76" s="192">
        <f>SUM(E76:AN76)</f>
        <v>0</v>
      </c>
      <c r="E76" s="183">
        <v>0</v>
      </c>
      <c r="F76" s="183">
        <v>0</v>
      </c>
      <c r="G76" s="183">
        <v>0</v>
      </c>
      <c r="H76" s="183">
        <v>0</v>
      </c>
      <c r="I76" s="183">
        <v>0</v>
      </c>
      <c r="J76" s="183">
        <v>0</v>
      </c>
      <c r="K76" s="183">
        <v>0</v>
      </c>
      <c r="L76" s="183">
        <v>0</v>
      </c>
      <c r="M76" s="183">
        <v>0</v>
      </c>
      <c r="N76" s="183">
        <v>0</v>
      </c>
      <c r="O76" s="183">
        <v>0</v>
      </c>
      <c r="P76" s="183">
        <v>0</v>
      </c>
      <c r="Q76" s="183"/>
      <c r="R76" s="183">
        <v>0</v>
      </c>
      <c r="S76" s="183">
        <v>0</v>
      </c>
      <c r="T76" s="183">
        <v>0</v>
      </c>
      <c r="U76" s="183">
        <v>0</v>
      </c>
      <c r="V76" s="183">
        <v>0</v>
      </c>
      <c r="W76" s="183">
        <v>0</v>
      </c>
      <c r="X76" s="183">
        <v>0</v>
      </c>
      <c r="Y76" s="183">
        <v>0</v>
      </c>
      <c r="Z76" s="183">
        <v>0</v>
      </c>
      <c r="AA76" s="183">
        <v>0</v>
      </c>
      <c r="AB76" s="183">
        <v>0</v>
      </c>
      <c r="AC76" s="183">
        <v>0</v>
      </c>
      <c r="AD76" s="183">
        <v>0</v>
      </c>
      <c r="AE76" s="183">
        <v>0</v>
      </c>
      <c r="AF76" s="183">
        <v>0</v>
      </c>
      <c r="AG76" s="183">
        <v>0</v>
      </c>
      <c r="AH76" s="183">
        <v>0</v>
      </c>
      <c r="AI76" s="183">
        <v>0</v>
      </c>
      <c r="AJ76" s="183">
        <v>0</v>
      </c>
      <c r="AK76" s="183">
        <v>0</v>
      </c>
      <c r="AL76" s="183">
        <v>0</v>
      </c>
      <c r="AM76" s="183">
        <v>0</v>
      </c>
      <c r="AN76" s="183">
        <v>0</v>
      </c>
    </row>
    <row r="77" spans="1:40" x14ac:dyDescent="0.3">
      <c r="A77" t="s">
        <v>1498</v>
      </c>
      <c r="D77" s="192">
        <f>SUM(E77:AN77)</f>
        <v>0</v>
      </c>
      <c r="E77" s="183">
        <v>0</v>
      </c>
      <c r="F77" s="183">
        <v>0</v>
      </c>
      <c r="G77" s="183">
        <v>0</v>
      </c>
      <c r="H77" s="183">
        <v>0</v>
      </c>
      <c r="I77" s="183">
        <v>0</v>
      </c>
      <c r="J77" s="183">
        <v>0</v>
      </c>
      <c r="K77" s="183">
        <v>0</v>
      </c>
      <c r="L77" s="183">
        <v>0</v>
      </c>
      <c r="M77" s="183">
        <v>0</v>
      </c>
      <c r="N77" s="183">
        <v>0</v>
      </c>
      <c r="O77" s="183">
        <v>0</v>
      </c>
      <c r="P77" s="183">
        <v>0</v>
      </c>
      <c r="Q77" s="183"/>
      <c r="R77" s="183">
        <v>0</v>
      </c>
      <c r="S77" s="183">
        <v>0</v>
      </c>
      <c r="T77" s="183">
        <v>0</v>
      </c>
      <c r="U77" s="183">
        <v>0</v>
      </c>
      <c r="V77" s="183">
        <v>0</v>
      </c>
      <c r="W77" s="183">
        <v>0</v>
      </c>
      <c r="X77" s="183">
        <v>0</v>
      </c>
      <c r="Y77" s="183">
        <v>0</v>
      </c>
      <c r="Z77" s="183">
        <v>0</v>
      </c>
      <c r="AA77" s="183">
        <v>0</v>
      </c>
      <c r="AB77" s="183">
        <v>0</v>
      </c>
      <c r="AC77" s="183">
        <v>0</v>
      </c>
      <c r="AD77" s="183">
        <v>0</v>
      </c>
      <c r="AE77" s="183">
        <v>0</v>
      </c>
      <c r="AF77" s="183">
        <v>0</v>
      </c>
      <c r="AG77" s="183">
        <v>0</v>
      </c>
      <c r="AH77" s="183">
        <v>0</v>
      </c>
      <c r="AI77" s="183">
        <v>0</v>
      </c>
      <c r="AJ77" s="183">
        <v>0</v>
      </c>
      <c r="AK77" s="183">
        <v>0</v>
      </c>
      <c r="AL77" s="183">
        <v>0</v>
      </c>
      <c r="AM77" s="183">
        <v>0</v>
      </c>
      <c r="AN77" s="183">
        <v>0</v>
      </c>
    </row>
    <row r="78" spans="1:40" x14ac:dyDescent="0.3">
      <c r="A78" s="60" t="s">
        <v>1499</v>
      </c>
      <c r="B78" s="60"/>
      <c r="C78" s="60"/>
      <c r="D78" s="189"/>
      <c r="E78" s="189"/>
      <c r="F78" s="189"/>
      <c r="G78" s="189"/>
      <c r="H78" s="189"/>
      <c r="I78" s="189"/>
      <c r="J78" s="189"/>
      <c r="K78" s="189"/>
      <c r="L78" s="189"/>
      <c r="M78" s="189"/>
      <c r="N78" s="189"/>
      <c r="O78" s="189"/>
      <c r="P78" s="189"/>
      <c r="Q78" s="189"/>
      <c r="R78" s="189"/>
      <c r="S78" s="189"/>
      <c r="T78" s="189"/>
      <c r="U78" s="189"/>
      <c r="V78" s="189"/>
      <c r="W78" s="189"/>
      <c r="X78" s="189"/>
      <c r="Y78" s="189"/>
      <c r="Z78" s="189"/>
      <c r="AA78" s="189"/>
      <c r="AB78" s="189"/>
      <c r="AC78" s="189"/>
      <c r="AD78" s="189"/>
      <c r="AE78" s="189"/>
      <c r="AF78" s="189"/>
      <c r="AG78" s="189"/>
      <c r="AH78" s="189"/>
      <c r="AI78" s="189"/>
      <c r="AJ78" s="189"/>
      <c r="AK78" s="189"/>
      <c r="AL78" s="189"/>
      <c r="AM78" s="189"/>
      <c r="AN78" s="189"/>
    </row>
    <row r="79" spans="1:40" x14ac:dyDescent="0.3">
      <c r="D79" s="192">
        <f>SUM(D74:D77)</f>
        <v>0</v>
      </c>
      <c r="E79" s="183">
        <v>0</v>
      </c>
      <c r="F79" s="183">
        <v>0</v>
      </c>
      <c r="G79" s="183">
        <v>0</v>
      </c>
      <c r="H79" s="183">
        <v>0</v>
      </c>
      <c r="I79" s="183">
        <v>0</v>
      </c>
      <c r="J79" s="183">
        <v>0</v>
      </c>
      <c r="K79" s="183">
        <v>0</v>
      </c>
      <c r="L79" s="183">
        <v>0</v>
      </c>
      <c r="M79" s="183">
        <v>0</v>
      </c>
      <c r="N79" s="183">
        <v>0</v>
      </c>
      <c r="O79" s="183">
        <v>0</v>
      </c>
      <c r="P79" s="183">
        <v>0</v>
      </c>
      <c r="Q79" s="183"/>
      <c r="R79" s="183">
        <v>0</v>
      </c>
      <c r="S79" s="183">
        <v>0</v>
      </c>
      <c r="T79" s="183">
        <v>0</v>
      </c>
      <c r="U79" s="183">
        <v>0</v>
      </c>
      <c r="V79" s="183">
        <v>0</v>
      </c>
      <c r="W79" s="183">
        <v>0</v>
      </c>
      <c r="X79" s="183">
        <v>0</v>
      </c>
      <c r="Y79" s="183">
        <v>0</v>
      </c>
      <c r="Z79" s="183">
        <v>0</v>
      </c>
      <c r="AA79" s="183">
        <v>0</v>
      </c>
      <c r="AB79" s="183">
        <v>0</v>
      </c>
      <c r="AC79" s="183">
        <v>0</v>
      </c>
      <c r="AD79" s="183">
        <v>0</v>
      </c>
      <c r="AE79" s="183">
        <v>0</v>
      </c>
      <c r="AF79" s="183">
        <v>0</v>
      </c>
      <c r="AG79" s="183">
        <v>0</v>
      </c>
      <c r="AH79" s="183">
        <v>0</v>
      </c>
      <c r="AI79" s="183">
        <v>0</v>
      </c>
      <c r="AJ79" s="183">
        <v>0</v>
      </c>
      <c r="AK79" s="183">
        <v>0</v>
      </c>
      <c r="AL79" s="183">
        <v>0</v>
      </c>
      <c r="AM79" s="183">
        <v>0</v>
      </c>
      <c r="AN79" s="183">
        <v>0</v>
      </c>
    </row>
    <row r="80" spans="1:40" x14ac:dyDescent="0.3">
      <c r="A80" s="60" t="s">
        <v>1500</v>
      </c>
      <c r="B80" s="60"/>
      <c r="C80" s="60"/>
      <c r="D80" s="189"/>
      <c r="E80" s="189"/>
      <c r="F80" s="189"/>
      <c r="G80" s="189"/>
      <c r="H80" s="189"/>
      <c r="I80" s="189"/>
      <c r="J80" s="189"/>
      <c r="K80" s="189"/>
      <c r="L80" s="189"/>
      <c r="M80" s="189"/>
      <c r="N80" s="189"/>
      <c r="O80" s="189"/>
      <c r="P80" s="189"/>
      <c r="Q80" s="189"/>
      <c r="R80" s="189"/>
      <c r="S80" s="189"/>
      <c r="T80" s="189"/>
      <c r="U80" s="189"/>
      <c r="V80" s="189"/>
      <c r="W80" s="189"/>
      <c r="X80" s="189"/>
      <c r="Y80" s="189"/>
      <c r="Z80" s="189"/>
      <c r="AA80" s="189"/>
      <c r="AB80" s="189"/>
      <c r="AC80" s="189"/>
      <c r="AD80" s="189"/>
      <c r="AE80" s="189"/>
      <c r="AF80" s="189"/>
      <c r="AG80" s="189"/>
      <c r="AH80" s="189"/>
      <c r="AI80" s="189"/>
      <c r="AJ80" s="189"/>
      <c r="AK80" s="189"/>
      <c r="AL80" s="189"/>
      <c r="AM80" s="189"/>
      <c r="AN80" s="189"/>
    </row>
    <row r="81" spans="1:40" x14ac:dyDescent="0.3">
      <c r="D81" s="192">
        <f ca="1">D28+D30+D37+D42+D46+D54+D63+D66+D73+D79</f>
        <v>97540.764205500003</v>
      </c>
      <c r="E81" s="163">
        <f ca="1">E28+E30+E37+E42+E46+E54+E63+E66+E73+E79</f>
        <v>0</v>
      </c>
      <c r="F81" s="163">
        <f ca="1">F28+F30+F37+F42+F46+F54+F63+F66+F73+F79</f>
        <v>0</v>
      </c>
      <c r="G81" s="163">
        <f ca="1">G28+G30+G37+G42+G46+G54+G63+G66+G73+G79</f>
        <v>0</v>
      </c>
      <c r="H81" s="163">
        <f t="shared" ref="H81:AN81" ca="1" si="28">H28+H30+H37+H42+H46+H54+H63+H66+H73+H79</f>
        <v>0</v>
      </c>
      <c r="I81" s="163">
        <f t="shared" ca="1" si="28"/>
        <v>0</v>
      </c>
      <c r="J81" s="163">
        <f t="shared" ca="1" si="28"/>
        <v>0</v>
      </c>
      <c r="K81" s="163">
        <f t="shared" ca="1" si="28"/>
        <v>0</v>
      </c>
      <c r="L81" s="163">
        <f t="shared" ca="1" si="28"/>
        <v>0</v>
      </c>
      <c r="M81" s="163">
        <f t="shared" ca="1" si="28"/>
        <v>0</v>
      </c>
      <c r="N81" s="163">
        <f t="shared" ca="1" si="28"/>
        <v>0</v>
      </c>
      <c r="O81" s="163">
        <f t="shared" ca="1" si="28"/>
        <v>0</v>
      </c>
      <c r="P81" s="163">
        <f t="shared" ca="1" si="28"/>
        <v>0</v>
      </c>
      <c r="Q81" s="163">
        <f t="shared" ca="1" si="28"/>
        <v>0</v>
      </c>
      <c r="R81" s="163">
        <f t="shared" ca="1" si="28"/>
        <v>0</v>
      </c>
      <c r="S81" s="163">
        <f t="shared" ca="1" si="28"/>
        <v>0</v>
      </c>
      <c r="T81" s="163">
        <f t="shared" ca="1" si="28"/>
        <v>0</v>
      </c>
      <c r="U81" s="163">
        <f t="shared" ca="1" si="28"/>
        <v>0</v>
      </c>
      <c r="V81" s="163">
        <f t="shared" ca="1" si="28"/>
        <v>0</v>
      </c>
      <c r="W81" s="163">
        <f t="shared" ca="1" si="28"/>
        <v>0</v>
      </c>
      <c r="X81" s="163">
        <f t="shared" ca="1" si="28"/>
        <v>0</v>
      </c>
      <c r="Y81" s="163">
        <f t="shared" ca="1" si="28"/>
        <v>61661.31473925001</v>
      </c>
      <c r="Z81" s="163">
        <f t="shared" ca="1" si="28"/>
        <v>5023.2272715000008</v>
      </c>
      <c r="AA81" s="163">
        <f t="shared" ca="1" si="28"/>
        <v>0</v>
      </c>
      <c r="AB81" s="163">
        <f t="shared" ca="1" si="28"/>
        <v>1982.5782750000003</v>
      </c>
      <c r="AC81" s="163">
        <f t="shared" ca="1" si="28"/>
        <v>0</v>
      </c>
      <c r="AD81" s="163">
        <f t="shared" ca="1" si="28"/>
        <v>28873.64391975</v>
      </c>
      <c r="AE81" s="163">
        <f t="shared" ca="1" si="28"/>
        <v>0</v>
      </c>
      <c r="AF81" s="163">
        <f t="shared" ca="1" si="28"/>
        <v>0</v>
      </c>
      <c r="AG81" s="163">
        <f t="shared" ca="1" si="28"/>
        <v>0</v>
      </c>
      <c r="AH81" s="163">
        <f t="shared" ca="1" si="28"/>
        <v>0</v>
      </c>
      <c r="AI81" s="163">
        <f t="shared" ca="1" si="28"/>
        <v>0</v>
      </c>
      <c r="AJ81" s="163">
        <f t="shared" ca="1" si="28"/>
        <v>0</v>
      </c>
      <c r="AK81" s="163">
        <f t="shared" ca="1" si="28"/>
        <v>0</v>
      </c>
      <c r="AL81" s="163">
        <f t="shared" ca="1" si="28"/>
        <v>0</v>
      </c>
      <c r="AM81" s="163">
        <f t="shared" ca="1" si="28"/>
        <v>0</v>
      </c>
      <c r="AN81" s="163">
        <f t="shared" ca="1" si="28"/>
        <v>0</v>
      </c>
    </row>
    <row r="82" spans="1:40" x14ac:dyDescent="0.3">
      <c r="A82" s="60" t="s">
        <v>1501</v>
      </c>
      <c r="B82" s="60"/>
      <c r="C82" s="60"/>
      <c r="D82" s="189"/>
      <c r="E82" s="189"/>
      <c r="F82" s="189"/>
      <c r="G82" s="189"/>
      <c r="H82" s="189"/>
      <c r="I82" s="189"/>
      <c r="J82" s="189"/>
      <c r="K82" s="189"/>
      <c r="L82" s="189"/>
      <c r="M82" s="189"/>
      <c r="N82" s="189"/>
      <c r="O82" s="189"/>
      <c r="P82" s="189"/>
      <c r="Q82" s="189"/>
      <c r="R82" s="189"/>
      <c r="S82" s="189"/>
      <c r="T82" s="189"/>
      <c r="U82" s="189"/>
      <c r="V82" s="189"/>
      <c r="W82" s="189"/>
      <c r="X82" s="189"/>
      <c r="Y82" s="189"/>
      <c r="Z82" s="189"/>
      <c r="AA82" s="189"/>
      <c r="AB82" s="189"/>
      <c r="AC82" s="189"/>
      <c r="AD82" s="189"/>
      <c r="AE82" s="189"/>
      <c r="AF82" s="189"/>
      <c r="AG82" s="189"/>
      <c r="AH82" s="189"/>
      <c r="AI82" s="189"/>
      <c r="AJ82" s="189"/>
      <c r="AK82" s="189"/>
      <c r="AL82" s="189"/>
      <c r="AM82" s="189"/>
      <c r="AN82" s="189"/>
    </row>
    <row r="83" spans="1:40" x14ac:dyDescent="0.3">
      <c r="A83" s="54" t="s">
        <v>10</v>
      </c>
      <c r="B83" s="54"/>
      <c r="C83" s="54"/>
      <c r="D83" s="195">
        <f ca="1">SUM(E83:AN83)</f>
        <v>27821.729625525004</v>
      </c>
      <c r="E83" s="194">
        <f t="shared" ref="E83:AN83" ca="1" si="29">SUMIFS(INDIRECT($B$1 &amp; "_Indirect"), WBSL3, E$1, Inst, $B$2)</f>
        <v>0</v>
      </c>
      <c r="F83" s="194">
        <f t="shared" ca="1" si="29"/>
        <v>0</v>
      </c>
      <c r="G83" s="194">
        <f t="shared" ca="1" si="29"/>
        <v>0</v>
      </c>
      <c r="H83" s="194">
        <f t="shared" ca="1" si="29"/>
        <v>0</v>
      </c>
      <c r="I83" s="194">
        <f t="shared" ca="1" si="29"/>
        <v>0</v>
      </c>
      <c r="J83" s="194">
        <f t="shared" ca="1" si="29"/>
        <v>0</v>
      </c>
      <c r="K83" s="194">
        <f t="shared" ca="1" si="29"/>
        <v>0</v>
      </c>
      <c r="L83" s="194">
        <f t="shared" ca="1" si="29"/>
        <v>0</v>
      </c>
      <c r="M83" s="194">
        <f t="shared" ca="1" si="29"/>
        <v>0</v>
      </c>
      <c r="N83" s="194">
        <f t="shared" ca="1" si="29"/>
        <v>0</v>
      </c>
      <c r="O83" s="194">
        <f t="shared" ca="1" si="29"/>
        <v>0</v>
      </c>
      <c r="P83" s="194">
        <f t="shared" ca="1" si="29"/>
        <v>0</v>
      </c>
      <c r="Q83" s="194">
        <f t="shared" ca="1" si="29"/>
        <v>0</v>
      </c>
      <c r="R83" s="194">
        <f t="shared" ca="1" si="29"/>
        <v>0</v>
      </c>
      <c r="S83" s="194">
        <f t="shared" ca="1" si="29"/>
        <v>0</v>
      </c>
      <c r="T83" s="194">
        <f t="shared" ca="1" si="29"/>
        <v>0</v>
      </c>
      <c r="U83" s="194">
        <f t="shared" ca="1" si="29"/>
        <v>0</v>
      </c>
      <c r="V83" s="194">
        <f t="shared" ca="1" si="29"/>
        <v>0</v>
      </c>
      <c r="W83" s="194">
        <f t="shared" ca="1" si="29"/>
        <v>0</v>
      </c>
      <c r="X83" s="194">
        <f t="shared" ca="1" si="29"/>
        <v>0</v>
      </c>
      <c r="Y83" s="194">
        <f t="shared" ca="1" si="29"/>
        <v>8088.0324190875017</v>
      </c>
      <c r="Z83" s="194">
        <f t="shared" ca="1" si="29"/>
        <v>2762.7749993250004</v>
      </c>
      <c r="AA83" s="194">
        <f t="shared" ca="1" si="29"/>
        <v>0</v>
      </c>
      <c r="AB83" s="194">
        <f t="shared" ca="1" si="29"/>
        <v>1090.4180512500002</v>
      </c>
      <c r="AC83" s="194">
        <f t="shared" ca="1" si="29"/>
        <v>0</v>
      </c>
      <c r="AD83" s="194">
        <f t="shared" ca="1" si="29"/>
        <v>15880.504155862502</v>
      </c>
      <c r="AE83" s="194">
        <f t="shared" ca="1" si="29"/>
        <v>0</v>
      </c>
      <c r="AF83" s="194">
        <f t="shared" ca="1" si="29"/>
        <v>0</v>
      </c>
      <c r="AG83" s="194">
        <f t="shared" ca="1" si="29"/>
        <v>0</v>
      </c>
      <c r="AH83" s="194">
        <f t="shared" ca="1" si="29"/>
        <v>0</v>
      </c>
      <c r="AI83" s="194">
        <f t="shared" ca="1" si="29"/>
        <v>0</v>
      </c>
      <c r="AJ83" s="194">
        <f t="shared" ca="1" si="29"/>
        <v>0</v>
      </c>
      <c r="AK83" s="194">
        <f t="shared" ca="1" si="29"/>
        <v>0</v>
      </c>
      <c r="AL83" s="194">
        <f t="shared" ca="1" si="29"/>
        <v>0</v>
      </c>
      <c r="AM83" s="194">
        <f t="shared" ca="1" si="29"/>
        <v>0</v>
      </c>
      <c r="AN83" s="194">
        <f t="shared" ca="1" si="29"/>
        <v>0</v>
      </c>
    </row>
    <row r="84" spans="1:40" x14ac:dyDescent="0.3">
      <c r="A84" t="s">
        <v>1626</v>
      </c>
      <c r="D84" s="192"/>
      <c r="E84" s="193">
        <v>0</v>
      </c>
      <c r="F84" s="193"/>
      <c r="G84" s="193"/>
      <c r="H84" s="193"/>
      <c r="I84" s="193"/>
      <c r="J84" s="184">
        <v>0</v>
      </c>
      <c r="K84" s="184">
        <v>0</v>
      </c>
      <c r="L84" s="184">
        <v>0</v>
      </c>
      <c r="M84" s="184">
        <v>0</v>
      </c>
      <c r="N84" s="184">
        <v>0</v>
      </c>
      <c r="O84" s="184">
        <v>0</v>
      </c>
      <c r="P84" s="184">
        <v>0</v>
      </c>
      <c r="Q84" s="184"/>
      <c r="R84" s="184">
        <v>0</v>
      </c>
      <c r="S84" s="184">
        <v>0</v>
      </c>
      <c r="T84" s="184">
        <v>0</v>
      </c>
      <c r="U84" s="184">
        <v>0</v>
      </c>
      <c r="V84" s="184">
        <v>0</v>
      </c>
      <c r="W84" s="184">
        <v>0</v>
      </c>
      <c r="X84" s="184">
        <v>0</v>
      </c>
      <c r="Y84" s="184">
        <v>0</v>
      </c>
      <c r="Z84" s="184">
        <v>0</v>
      </c>
      <c r="AA84" s="184">
        <v>0</v>
      </c>
      <c r="AB84" s="184">
        <v>0</v>
      </c>
      <c r="AC84" s="184">
        <v>0</v>
      </c>
      <c r="AD84" s="184">
        <v>0</v>
      </c>
      <c r="AE84" s="184">
        <v>0</v>
      </c>
      <c r="AF84" s="184">
        <v>0</v>
      </c>
      <c r="AG84" s="184">
        <v>0</v>
      </c>
      <c r="AH84" s="184">
        <v>0</v>
      </c>
      <c r="AI84" s="184">
        <v>0</v>
      </c>
      <c r="AJ84" s="184">
        <v>0</v>
      </c>
      <c r="AK84" s="184">
        <v>0</v>
      </c>
      <c r="AL84" s="184">
        <v>0</v>
      </c>
      <c r="AM84" s="184">
        <v>0</v>
      </c>
      <c r="AN84" s="184">
        <v>0</v>
      </c>
    </row>
    <row r="85" spans="1:40" x14ac:dyDescent="0.3">
      <c r="A85" t="s">
        <v>1502</v>
      </c>
      <c r="D85" s="192">
        <f t="shared" ref="D85:AN85" ca="1" si="30">SUM(D83:D84)</f>
        <v>27821.729625525004</v>
      </c>
      <c r="E85" s="163">
        <f t="shared" ca="1" si="30"/>
        <v>0</v>
      </c>
      <c r="F85" s="163">
        <f t="shared" ca="1" si="30"/>
        <v>0</v>
      </c>
      <c r="G85" s="163">
        <f t="shared" ca="1" si="30"/>
        <v>0</v>
      </c>
      <c r="H85" s="163">
        <f t="shared" ca="1" si="30"/>
        <v>0</v>
      </c>
      <c r="I85" s="163">
        <f t="shared" ca="1" si="30"/>
        <v>0</v>
      </c>
      <c r="J85" s="202">
        <f t="shared" ca="1" si="30"/>
        <v>0</v>
      </c>
      <c r="K85" s="202">
        <f t="shared" ca="1" si="30"/>
        <v>0</v>
      </c>
      <c r="L85" s="202">
        <f t="shared" ca="1" si="30"/>
        <v>0</v>
      </c>
      <c r="M85" s="202">
        <f t="shared" ca="1" si="30"/>
        <v>0</v>
      </c>
      <c r="N85" s="202">
        <f t="shared" ca="1" si="30"/>
        <v>0</v>
      </c>
      <c r="O85" s="202">
        <f t="shared" ca="1" si="30"/>
        <v>0</v>
      </c>
      <c r="P85" s="202">
        <f t="shared" ca="1" si="30"/>
        <v>0</v>
      </c>
      <c r="Q85" s="202">
        <f t="shared" ca="1" si="30"/>
        <v>0</v>
      </c>
      <c r="R85" s="202">
        <f t="shared" ca="1" si="30"/>
        <v>0</v>
      </c>
      <c r="S85" s="202">
        <f t="shared" ca="1" si="30"/>
        <v>0</v>
      </c>
      <c r="T85" s="202">
        <f t="shared" ca="1" si="30"/>
        <v>0</v>
      </c>
      <c r="U85" s="202">
        <f t="shared" ca="1" si="30"/>
        <v>0</v>
      </c>
      <c r="V85" s="202">
        <f t="shared" ca="1" si="30"/>
        <v>0</v>
      </c>
      <c r="W85" s="202">
        <f t="shared" ca="1" si="30"/>
        <v>0</v>
      </c>
      <c r="X85" s="202">
        <f t="shared" ca="1" si="30"/>
        <v>0</v>
      </c>
      <c r="Y85" s="202">
        <f t="shared" ca="1" si="30"/>
        <v>8088.0324190875017</v>
      </c>
      <c r="Z85" s="202">
        <f t="shared" ca="1" si="30"/>
        <v>2762.7749993250004</v>
      </c>
      <c r="AA85" s="202">
        <f t="shared" ca="1" si="30"/>
        <v>0</v>
      </c>
      <c r="AB85" s="202">
        <f t="shared" ca="1" si="30"/>
        <v>1090.4180512500002</v>
      </c>
      <c r="AC85" s="202">
        <f t="shared" ca="1" si="30"/>
        <v>0</v>
      </c>
      <c r="AD85" s="202">
        <f t="shared" ca="1" si="30"/>
        <v>15880.504155862502</v>
      </c>
      <c r="AE85" s="202">
        <f t="shared" ca="1" si="30"/>
        <v>0</v>
      </c>
      <c r="AF85" s="202">
        <f t="shared" ca="1" si="30"/>
        <v>0</v>
      </c>
      <c r="AG85" s="202">
        <f t="shared" ca="1" si="30"/>
        <v>0</v>
      </c>
      <c r="AH85" s="202">
        <f t="shared" ca="1" si="30"/>
        <v>0</v>
      </c>
      <c r="AI85" s="202">
        <f t="shared" ca="1" si="30"/>
        <v>0</v>
      </c>
      <c r="AJ85" s="202">
        <f t="shared" ca="1" si="30"/>
        <v>0</v>
      </c>
      <c r="AK85" s="202">
        <f t="shared" ca="1" si="30"/>
        <v>0</v>
      </c>
      <c r="AL85" s="202">
        <f t="shared" ca="1" si="30"/>
        <v>0</v>
      </c>
      <c r="AM85" s="202">
        <f t="shared" ca="1" si="30"/>
        <v>0</v>
      </c>
      <c r="AN85" s="202">
        <f t="shared" ca="1" si="30"/>
        <v>0</v>
      </c>
    </row>
    <row r="86" spans="1:40" x14ac:dyDescent="0.3">
      <c r="D86" s="192">
        <f>SUM(E86:AN86)</f>
        <v>0</v>
      </c>
      <c r="E86" s="163"/>
      <c r="F86" s="163"/>
      <c r="G86" s="163"/>
      <c r="H86" s="163"/>
      <c r="I86" s="163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  <c r="AA86" s="202"/>
      <c r="AB86" s="202"/>
      <c r="AC86" s="202"/>
      <c r="AD86" s="202"/>
      <c r="AE86" s="202"/>
      <c r="AF86" s="202"/>
      <c r="AG86" s="202"/>
      <c r="AH86" s="202"/>
      <c r="AI86" s="202"/>
      <c r="AJ86" s="202"/>
      <c r="AK86" s="202"/>
      <c r="AL86" s="202"/>
      <c r="AM86" s="202"/>
      <c r="AN86" s="202"/>
    </row>
    <row r="87" spans="1:40" x14ac:dyDescent="0.3">
      <c r="A87" s="60" t="s">
        <v>1503</v>
      </c>
      <c r="B87" s="60"/>
      <c r="C87" s="60"/>
      <c r="D87" s="189"/>
      <c r="E87" s="189"/>
      <c r="F87" s="189"/>
      <c r="G87" s="189"/>
      <c r="H87" s="189"/>
      <c r="I87" s="189"/>
      <c r="J87" s="189"/>
      <c r="K87" s="189"/>
      <c r="L87" s="189"/>
      <c r="M87" s="189"/>
      <c r="N87" s="189"/>
      <c r="O87" s="189"/>
      <c r="P87" s="189"/>
      <c r="Q87" s="189"/>
      <c r="R87" s="189"/>
      <c r="S87" s="189"/>
      <c r="T87" s="189"/>
      <c r="U87" s="189"/>
      <c r="V87" s="189"/>
      <c r="W87" s="189"/>
      <c r="X87" s="189"/>
      <c r="Y87" s="189"/>
      <c r="Z87" s="189"/>
      <c r="AA87" s="189"/>
      <c r="AB87" s="189"/>
      <c r="AC87" s="189"/>
      <c r="AD87" s="189"/>
      <c r="AE87" s="189"/>
      <c r="AF87" s="189"/>
      <c r="AG87" s="189"/>
      <c r="AH87" s="189"/>
      <c r="AI87" s="189"/>
      <c r="AJ87" s="189"/>
      <c r="AK87" s="189"/>
      <c r="AL87" s="189"/>
      <c r="AM87" s="189"/>
      <c r="AN87" s="189"/>
    </row>
    <row r="88" spans="1:40" x14ac:dyDescent="0.3">
      <c r="D88" s="188">
        <f ca="1">D81+D85</f>
        <v>125362.493831025</v>
      </c>
      <c r="E88" s="188">
        <f t="shared" ref="E88:AN88" ca="1" si="31">SUM(E85,E81)</f>
        <v>0</v>
      </c>
      <c r="F88" s="188">
        <f t="shared" ca="1" si="31"/>
        <v>0</v>
      </c>
      <c r="G88" s="188">
        <f t="shared" ca="1" si="31"/>
        <v>0</v>
      </c>
      <c r="H88" s="188">
        <f t="shared" ca="1" si="31"/>
        <v>0</v>
      </c>
      <c r="I88" s="188">
        <f t="shared" ca="1" si="31"/>
        <v>0</v>
      </c>
      <c r="J88" s="188">
        <f t="shared" ca="1" si="31"/>
        <v>0</v>
      </c>
      <c r="K88" s="188">
        <f t="shared" ca="1" si="31"/>
        <v>0</v>
      </c>
      <c r="L88" s="188">
        <f t="shared" ca="1" si="31"/>
        <v>0</v>
      </c>
      <c r="M88" s="188">
        <f t="shared" ca="1" si="31"/>
        <v>0</v>
      </c>
      <c r="N88" s="188">
        <f t="shared" ca="1" si="31"/>
        <v>0</v>
      </c>
      <c r="O88" s="188">
        <f t="shared" ca="1" si="31"/>
        <v>0</v>
      </c>
      <c r="P88" s="188">
        <f t="shared" ca="1" si="31"/>
        <v>0</v>
      </c>
      <c r="Q88" s="188">
        <f t="shared" ca="1" si="31"/>
        <v>0</v>
      </c>
      <c r="R88" s="188">
        <f t="shared" ca="1" si="31"/>
        <v>0</v>
      </c>
      <c r="S88" s="188">
        <f t="shared" ca="1" si="31"/>
        <v>0</v>
      </c>
      <c r="T88" s="188">
        <f t="shared" ca="1" si="31"/>
        <v>0</v>
      </c>
      <c r="U88" s="188">
        <f t="shared" ca="1" si="31"/>
        <v>0</v>
      </c>
      <c r="V88" s="188">
        <f t="shared" ca="1" si="31"/>
        <v>0</v>
      </c>
      <c r="W88" s="188">
        <f t="shared" ca="1" si="31"/>
        <v>0</v>
      </c>
      <c r="X88" s="188">
        <f t="shared" ca="1" si="31"/>
        <v>0</v>
      </c>
      <c r="Y88" s="188">
        <f t="shared" ca="1" si="31"/>
        <v>69749.347158337507</v>
      </c>
      <c r="Z88" s="188">
        <f t="shared" ca="1" si="31"/>
        <v>7786.0022708250017</v>
      </c>
      <c r="AA88" s="188">
        <f t="shared" ca="1" si="31"/>
        <v>0</v>
      </c>
      <c r="AB88" s="188">
        <f t="shared" ca="1" si="31"/>
        <v>3072.9963262500005</v>
      </c>
      <c r="AC88" s="188">
        <f t="shared" ca="1" si="31"/>
        <v>0</v>
      </c>
      <c r="AD88" s="188">
        <f t="shared" ca="1" si="31"/>
        <v>44754.148075612502</v>
      </c>
      <c r="AE88" s="188">
        <f t="shared" ca="1" si="31"/>
        <v>0</v>
      </c>
      <c r="AF88" s="188">
        <f t="shared" ca="1" si="31"/>
        <v>0</v>
      </c>
      <c r="AG88" s="188">
        <f t="shared" ca="1" si="31"/>
        <v>0</v>
      </c>
      <c r="AH88" s="188">
        <f t="shared" ca="1" si="31"/>
        <v>0</v>
      </c>
      <c r="AI88" s="188">
        <f t="shared" ca="1" si="31"/>
        <v>0</v>
      </c>
      <c r="AJ88" s="188">
        <f t="shared" ca="1" si="31"/>
        <v>0</v>
      </c>
      <c r="AK88" s="188">
        <f t="shared" ca="1" si="31"/>
        <v>0</v>
      </c>
      <c r="AL88" s="188">
        <f t="shared" ca="1" si="31"/>
        <v>0</v>
      </c>
      <c r="AM88" s="188">
        <f t="shared" ca="1" si="31"/>
        <v>0</v>
      </c>
      <c r="AN88" s="188">
        <f t="shared" ca="1" si="31"/>
        <v>0</v>
      </c>
    </row>
    <row r="90" spans="1:40" x14ac:dyDescent="0.3">
      <c r="D90" s="163"/>
    </row>
  </sheetData>
  <mergeCells count="13">
    <mergeCell ref="B67:C67"/>
    <mergeCell ref="E35:I35"/>
    <mergeCell ref="J35:S35"/>
    <mergeCell ref="T35:X35"/>
    <mergeCell ref="Y35:AD35"/>
    <mergeCell ref="AE35:AH35"/>
    <mergeCell ref="AI35:AN35"/>
    <mergeCell ref="E2:I2"/>
    <mergeCell ref="J2:S2"/>
    <mergeCell ref="T2:X2"/>
    <mergeCell ref="Y2:AD2"/>
    <mergeCell ref="AE2:AH2"/>
    <mergeCell ref="AI2:AN2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2E145C-24B7-4EDF-883F-03E8B4ABBC89}">
  <dimension ref="A1:AN90"/>
  <sheetViews>
    <sheetView topLeftCell="A61" zoomScale="90" zoomScaleNormal="90" workbookViewId="0">
      <selection activeCell="D90" sqref="D90"/>
    </sheetView>
  </sheetViews>
  <sheetFormatPr defaultRowHeight="14.4" x14ac:dyDescent="0.3"/>
  <cols>
    <col min="1" max="1" width="25.88671875" customWidth="1"/>
    <col min="2" max="2" width="13.33203125" customWidth="1"/>
    <col min="4" max="40" width="14.33203125" customWidth="1"/>
  </cols>
  <sheetData>
    <row r="1" spans="1:40" x14ac:dyDescent="0.3">
      <c r="A1" s="72" t="s">
        <v>1538</v>
      </c>
      <c r="B1" s="72" t="s">
        <v>1533</v>
      </c>
      <c r="D1" s="56"/>
      <c r="E1" s="93" t="str">
        <f t="shared" ref="E1:AN1" si="0">LEFT(E3,FIND(" ",E3)-1)</f>
        <v>1.1.1</v>
      </c>
      <c r="F1" s="93" t="str">
        <f t="shared" si="0"/>
        <v>1.1.2</v>
      </c>
      <c r="G1" s="93" t="str">
        <f t="shared" si="0"/>
        <v>1.1.3</v>
      </c>
      <c r="H1" s="93" t="str">
        <f t="shared" si="0"/>
        <v>1.1.4</v>
      </c>
      <c r="I1" s="93" t="str">
        <f t="shared" si="0"/>
        <v>1.1.5</v>
      </c>
      <c r="J1" s="93" t="str">
        <f t="shared" si="0"/>
        <v>1.2.1</v>
      </c>
      <c r="K1" s="93" t="str">
        <f t="shared" si="0"/>
        <v>1.2.2</v>
      </c>
      <c r="L1" s="93" t="str">
        <f t="shared" si="0"/>
        <v>1.2.3</v>
      </c>
      <c r="M1" s="93" t="str">
        <f t="shared" si="0"/>
        <v>1.2.4</v>
      </c>
      <c r="N1" s="93" t="str">
        <f t="shared" si="0"/>
        <v>1.2.5</v>
      </c>
      <c r="O1" s="93" t="str">
        <f t="shared" si="0"/>
        <v>1.2.6</v>
      </c>
      <c r="P1" s="93" t="str">
        <f t="shared" si="0"/>
        <v>1.2.7</v>
      </c>
      <c r="Q1" s="93" t="str">
        <f t="shared" si="0"/>
        <v>1.2.8</v>
      </c>
      <c r="R1" s="93" t="str">
        <f t="shared" si="0"/>
        <v>1.2.9</v>
      </c>
      <c r="S1" s="93" t="str">
        <f t="shared" si="0"/>
        <v>1.2.10</v>
      </c>
      <c r="T1" s="93" t="str">
        <f t="shared" si="0"/>
        <v>1.3.1</v>
      </c>
      <c r="U1" s="93" t="str">
        <f t="shared" si="0"/>
        <v>1.3.2</v>
      </c>
      <c r="V1" s="93" t="str">
        <f t="shared" si="0"/>
        <v>1.3.3</v>
      </c>
      <c r="W1" s="93" t="str">
        <f t="shared" si="0"/>
        <v>1.3.4</v>
      </c>
      <c r="X1" s="93" t="str">
        <f t="shared" si="0"/>
        <v>1.3.5</v>
      </c>
      <c r="Y1" s="93" t="str">
        <f t="shared" si="0"/>
        <v>1.4.1</v>
      </c>
      <c r="Z1" s="93" t="str">
        <f t="shared" si="0"/>
        <v>1.4.2</v>
      </c>
      <c r="AA1" s="93" t="str">
        <f t="shared" si="0"/>
        <v>1.4.3</v>
      </c>
      <c r="AB1" s="93" t="str">
        <f t="shared" si="0"/>
        <v>1.4.4</v>
      </c>
      <c r="AC1" s="93" t="str">
        <f t="shared" si="0"/>
        <v>1.4.5</v>
      </c>
      <c r="AD1" s="93" t="str">
        <f t="shared" si="0"/>
        <v>1.4.6</v>
      </c>
      <c r="AE1" s="93" t="str">
        <f t="shared" si="0"/>
        <v>1.5.1</v>
      </c>
      <c r="AF1" s="93" t="str">
        <f t="shared" si="0"/>
        <v>1.5.2</v>
      </c>
      <c r="AG1" s="93" t="str">
        <f t="shared" si="0"/>
        <v>1.5.3</v>
      </c>
      <c r="AH1" s="93" t="str">
        <f t="shared" si="0"/>
        <v>1.5.4</v>
      </c>
      <c r="AI1" s="93" t="str">
        <f t="shared" si="0"/>
        <v>1.6.0</v>
      </c>
      <c r="AJ1" s="93" t="str">
        <f t="shared" si="0"/>
        <v>1.6.1</v>
      </c>
      <c r="AK1" s="93" t="str">
        <f t="shared" si="0"/>
        <v>1.6.2</v>
      </c>
      <c r="AL1" s="93" t="str">
        <f t="shared" si="0"/>
        <v>1.6.3</v>
      </c>
      <c r="AM1" s="93" t="str">
        <f t="shared" si="0"/>
        <v>1.6.4</v>
      </c>
      <c r="AN1" s="93" t="str">
        <f t="shared" si="0"/>
        <v>1.6.5</v>
      </c>
    </row>
    <row r="2" spans="1:40" x14ac:dyDescent="0.3">
      <c r="A2" s="72" t="s">
        <v>2</v>
      </c>
      <c r="B2" s="72" t="s">
        <v>1070</v>
      </c>
      <c r="D2" s="56"/>
      <c r="E2" s="313" t="s">
        <v>1421</v>
      </c>
      <c r="F2" s="313"/>
      <c r="G2" s="313"/>
      <c r="H2" s="313"/>
      <c r="I2" s="313"/>
      <c r="J2" s="313" t="s">
        <v>1422</v>
      </c>
      <c r="K2" s="313"/>
      <c r="L2" s="313"/>
      <c r="M2" s="313"/>
      <c r="N2" s="313"/>
      <c r="O2" s="313"/>
      <c r="P2" s="313"/>
      <c r="Q2" s="313"/>
      <c r="R2" s="313"/>
      <c r="S2" s="313"/>
      <c r="T2" s="313" t="s">
        <v>1423</v>
      </c>
      <c r="U2" s="313"/>
      <c r="V2" s="313"/>
      <c r="W2" s="313"/>
      <c r="X2" s="313"/>
      <c r="Y2" s="313" t="s">
        <v>1424</v>
      </c>
      <c r="Z2" s="313"/>
      <c r="AA2" s="313"/>
      <c r="AB2" s="313"/>
      <c r="AC2" s="313"/>
      <c r="AD2" s="313"/>
      <c r="AE2" s="314" t="s">
        <v>1425</v>
      </c>
      <c r="AF2" s="314"/>
      <c r="AG2" s="314"/>
      <c r="AH2" s="314"/>
      <c r="AI2" s="314" t="s">
        <v>1426</v>
      </c>
      <c r="AJ2" s="314"/>
      <c r="AK2" s="314"/>
      <c r="AL2" s="314"/>
      <c r="AM2" s="314"/>
      <c r="AN2" s="314"/>
    </row>
    <row r="3" spans="1:40" ht="72" x14ac:dyDescent="0.3">
      <c r="D3" s="56"/>
      <c r="E3" s="242" t="s">
        <v>1427</v>
      </c>
      <c r="F3" s="242" t="s">
        <v>1428</v>
      </c>
      <c r="G3" s="242" t="s">
        <v>1429</v>
      </c>
      <c r="H3" s="242" t="s">
        <v>1430</v>
      </c>
      <c r="I3" s="242" t="s">
        <v>1431</v>
      </c>
      <c r="J3" s="58" t="s">
        <v>1432</v>
      </c>
      <c r="K3" s="58" t="s">
        <v>1433</v>
      </c>
      <c r="L3" s="58" t="s">
        <v>1434</v>
      </c>
      <c r="M3" s="58" t="s">
        <v>1435</v>
      </c>
      <c r="N3" s="58" t="s">
        <v>1436</v>
      </c>
      <c r="O3" s="58" t="s">
        <v>1437</v>
      </c>
      <c r="P3" s="58" t="s">
        <v>1438</v>
      </c>
      <c r="Q3" s="58" t="s">
        <v>1439</v>
      </c>
      <c r="R3" s="58" t="s">
        <v>1440</v>
      </c>
      <c r="S3" s="58" t="s">
        <v>1441</v>
      </c>
      <c r="T3" s="59" t="s">
        <v>1442</v>
      </c>
      <c r="U3" s="59" t="s">
        <v>1443</v>
      </c>
      <c r="V3" s="59" t="s">
        <v>1444</v>
      </c>
      <c r="W3" s="59" t="s">
        <v>1445</v>
      </c>
      <c r="X3" s="59" t="s">
        <v>1446</v>
      </c>
      <c r="Y3" s="58" t="s">
        <v>1447</v>
      </c>
      <c r="Z3" s="58" t="s">
        <v>1448</v>
      </c>
      <c r="AA3" s="58" t="s">
        <v>1449</v>
      </c>
      <c r="AB3" s="58" t="s">
        <v>1450</v>
      </c>
      <c r="AC3" s="58" t="s">
        <v>1451</v>
      </c>
      <c r="AD3" s="58" t="s">
        <v>1452</v>
      </c>
      <c r="AE3" s="58" t="s">
        <v>1453</v>
      </c>
      <c r="AF3" s="58" t="s">
        <v>1454</v>
      </c>
      <c r="AG3" s="58" t="s">
        <v>1455</v>
      </c>
      <c r="AH3" s="58" t="s">
        <v>1456</v>
      </c>
      <c r="AI3" s="58" t="s">
        <v>1457</v>
      </c>
      <c r="AJ3" s="58" t="s">
        <v>1458</v>
      </c>
      <c r="AK3" s="58" t="s">
        <v>1459</v>
      </c>
      <c r="AL3" s="58" t="s">
        <v>1460</v>
      </c>
      <c r="AM3" s="58" t="s">
        <v>1461</v>
      </c>
      <c r="AN3" s="58" t="s">
        <v>1462</v>
      </c>
    </row>
    <row r="4" spans="1:40" x14ac:dyDescent="0.3">
      <c r="A4" s="53" t="s">
        <v>1463</v>
      </c>
      <c r="B4" s="53"/>
      <c r="C4" s="53"/>
      <c r="D4" s="201" t="s">
        <v>1464</v>
      </c>
      <c r="G4" s="56"/>
      <c r="H4" s="56"/>
      <c r="I4" s="56"/>
      <c r="J4" s="56"/>
      <c r="K4" s="56"/>
      <c r="L4" s="56"/>
      <c r="M4" s="56"/>
      <c r="N4" s="56"/>
      <c r="O4" s="56"/>
      <c r="P4" s="56"/>
      <c r="Q4" s="56"/>
      <c r="R4" s="56"/>
      <c r="S4" s="56"/>
      <c r="T4" s="56"/>
      <c r="U4" s="56"/>
      <c r="V4" s="56"/>
      <c r="W4" s="56"/>
      <c r="X4" s="56"/>
      <c r="Y4" s="56"/>
      <c r="Z4" s="56"/>
      <c r="AA4" s="56"/>
      <c r="AB4" s="56"/>
      <c r="AC4" s="56"/>
      <c r="AD4" s="56"/>
      <c r="AE4" s="56"/>
      <c r="AF4" s="56"/>
      <c r="AG4" s="56"/>
      <c r="AH4" s="56"/>
      <c r="AI4" s="56"/>
      <c r="AJ4" s="56"/>
      <c r="AK4" s="56"/>
      <c r="AL4" s="56"/>
      <c r="AM4" s="56"/>
      <c r="AN4" s="56"/>
    </row>
    <row r="5" spans="1:40" x14ac:dyDescent="0.3">
      <c r="A5" s="60" t="s">
        <v>1465</v>
      </c>
      <c r="B5" s="61" t="s">
        <v>1412</v>
      </c>
      <c r="C5" s="60"/>
      <c r="D5" s="62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</row>
    <row r="6" spans="1:40" x14ac:dyDescent="0.3">
      <c r="A6" s="50" t="s">
        <v>1406</v>
      </c>
      <c r="B6" s="50" t="s">
        <v>1407</v>
      </c>
      <c r="C6" s="50" t="s">
        <v>1408</v>
      </c>
      <c r="D6" s="200"/>
      <c r="E6" s="56"/>
      <c r="F6" s="63"/>
      <c r="G6" s="63"/>
      <c r="H6" s="63"/>
      <c r="I6" s="63"/>
      <c r="J6" s="63"/>
      <c r="K6" s="63"/>
      <c r="L6" s="63"/>
      <c r="M6" s="63"/>
      <c r="N6" s="63"/>
      <c r="O6" s="63"/>
      <c r="P6" s="63"/>
      <c r="Q6" s="63"/>
      <c r="R6" s="63"/>
      <c r="S6" s="63"/>
      <c r="T6" s="63"/>
      <c r="U6" s="63"/>
      <c r="V6" s="63"/>
      <c r="W6" s="63"/>
      <c r="X6" s="63"/>
      <c r="Y6" s="63"/>
      <c r="Z6" s="63"/>
      <c r="AA6" s="63"/>
      <c r="AB6" s="63"/>
      <c r="AC6" s="63"/>
      <c r="AD6" s="63"/>
      <c r="AE6" s="63"/>
      <c r="AF6" s="63"/>
      <c r="AG6" s="63"/>
      <c r="AH6" s="63"/>
      <c r="AI6" s="63"/>
      <c r="AJ6" s="63"/>
      <c r="AK6" s="63"/>
      <c r="AL6" s="63"/>
      <c r="AM6" s="63"/>
      <c r="AN6" s="63"/>
    </row>
    <row r="7" spans="1:40" x14ac:dyDescent="0.3">
      <c r="A7" s="54" t="s">
        <v>1409</v>
      </c>
      <c r="B7" s="54" t="s">
        <v>1285</v>
      </c>
      <c r="C7" s="51">
        <f ca="1">SUMIFS(INDIRECT($B$1 &amp; "HR"), Resource_Name, B7) / 1800 * 12</f>
        <v>1.5</v>
      </c>
      <c r="D7" s="192">
        <f ca="1">SUM(E7:AN7)</f>
        <v>23263.19522378438</v>
      </c>
      <c r="E7" s="194">
        <f t="shared" ref="E7:T22" ca="1" si="1">SUMIFS(INDIRECT($B$1 &amp; "_Direct"), Resource_Name, $B7, WBSL3, E$1, Inst, $B$2)</f>
        <v>0</v>
      </c>
      <c r="F7" s="194">
        <f t="shared" ca="1" si="1"/>
        <v>0</v>
      </c>
      <c r="G7" s="194">
        <f t="shared" ca="1" si="1"/>
        <v>0</v>
      </c>
      <c r="H7" s="194">
        <f t="shared" ca="1" si="1"/>
        <v>0</v>
      </c>
      <c r="I7" s="194">
        <f t="shared" ca="1" si="1"/>
        <v>0</v>
      </c>
      <c r="J7" s="194">
        <f t="shared" ca="1" si="1"/>
        <v>0</v>
      </c>
      <c r="K7" s="194">
        <f t="shared" ca="1" si="1"/>
        <v>0</v>
      </c>
      <c r="L7" s="194">
        <f t="shared" ca="1" si="1"/>
        <v>0</v>
      </c>
      <c r="M7" s="194">
        <f t="shared" ca="1" si="1"/>
        <v>0</v>
      </c>
      <c r="N7" s="194">
        <f t="shared" ca="1" si="1"/>
        <v>0</v>
      </c>
      <c r="O7" s="194">
        <f t="shared" ca="1" si="1"/>
        <v>0</v>
      </c>
      <c r="P7" s="194">
        <f t="shared" ca="1" si="1"/>
        <v>0</v>
      </c>
      <c r="Q7" s="194">
        <f t="shared" ca="1" si="1"/>
        <v>0</v>
      </c>
      <c r="R7" s="194">
        <f t="shared" ca="1" si="1"/>
        <v>0</v>
      </c>
      <c r="S7" s="194">
        <f t="shared" ca="1" si="1"/>
        <v>0</v>
      </c>
      <c r="T7" s="194">
        <f t="shared" ca="1" si="1"/>
        <v>0</v>
      </c>
      <c r="U7" s="194">
        <f t="shared" ref="U7:AJ22" ca="1" si="2">SUMIFS(INDIRECT($B$1 &amp; "_Direct"), Resource_Name, $B7, WBSL3, U$1, Inst, $B$2)</f>
        <v>0</v>
      </c>
      <c r="V7" s="194">
        <f t="shared" ca="1" si="2"/>
        <v>0</v>
      </c>
      <c r="W7" s="194">
        <f t="shared" ca="1" si="2"/>
        <v>0</v>
      </c>
      <c r="X7" s="194">
        <f t="shared" ca="1" si="2"/>
        <v>0</v>
      </c>
      <c r="Y7" s="194">
        <f t="shared" ca="1" si="2"/>
        <v>0</v>
      </c>
      <c r="Z7" s="194">
        <f t="shared" ca="1" si="2"/>
        <v>0</v>
      </c>
      <c r="AA7" s="194">
        <f t="shared" ca="1" si="2"/>
        <v>0</v>
      </c>
      <c r="AB7" s="194">
        <f t="shared" ca="1" si="2"/>
        <v>0</v>
      </c>
      <c r="AC7" s="194">
        <f t="shared" ca="1" si="2"/>
        <v>0</v>
      </c>
      <c r="AD7" s="194">
        <f t="shared" ca="1" si="2"/>
        <v>23263.19522378438</v>
      </c>
      <c r="AE7" s="194">
        <f t="shared" ca="1" si="2"/>
        <v>0</v>
      </c>
      <c r="AF7" s="194">
        <f t="shared" ca="1" si="2"/>
        <v>0</v>
      </c>
      <c r="AG7" s="194">
        <f t="shared" ca="1" si="2"/>
        <v>0</v>
      </c>
      <c r="AH7" s="194">
        <f t="shared" ca="1" si="2"/>
        <v>0</v>
      </c>
      <c r="AI7" s="194">
        <f t="shared" ca="1" si="2"/>
        <v>0</v>
      </c>
      <c r="AJ7" s="194">
        <f t="shared" ca="1" si="2"/>
        <v>0</v>
      </c>
      <c r="AK7" s="194">
        <f t="shared" ref="AI7:AN22" ca="1" si="3">SUMIFS(INDIRECT($B$1 &amp; "_Direct"), Resource_Name, $B7, WBSL3, AK$1, Inst, $B$2)</f>
        <v>0</v>
      </c>
      <c r="AL7" s="194">
        <f t="shared" ca="1" si="3"/>
        <v>0</v>
      </c>
      <c r="AM7" s="194">
        <f t="shared" ca="1" si="3"/>
        <v>0</v>
      </c>
      <c r="AN7" s="194">
        <f t="shared" ca="1" si="3"/>
        <v>0</v>
      </c>
    </row>
    <row r="8" spans="1:40" x14ac:dyDescent="0.3">
      <c r="A8" s="54"/>
      <c r="B8" s="54"/>
      <c r="C8" s="51"/>
      <c r="D8" s="192">
        <f ca="1">SUM(E8:AN8)</f>
        <v>0</v>
      </c>
      <c r="E8" s="194">
        <f t="shared" ca="1" si="1"/>
        <v>0</v>
      </c>
      <c r="F8" s="194">
        <f t="shared" ca="1" si="1"/>
        <v>0</v>
      </c>
      <c r="G8" s="194">
        <f t="shared" ca="1" si="1"/>
        <v>0</v>
      </c>
      <c r="H8" s="194">
        <f t="shared" ca="1" si="1"/>
        <v>0</v>
      </c>
      <c r="I8" s="194">
        <f t="shared" ca="1" si="1"/>
        <v>0</v>
      </c>
      <c r="J8" s="194">
        <f t="shared" ca="1" si="1"/>
        <v>0</v>
      </c>
      <c r="K8" s="194">
        <f t="shared" ca="1" si="1"/>
        <v>0</v>
      </c>
      <c r="L8" s="194">
        <f t="shared" ca="1" si="1"/>
        <v>0</v>
      </c>
      <c r="M8" s="194">
        <f t="shared" ca="1" si="1"/>
        <v>0</v>
      </c>
      <c r="N8" s="194">
        <f t="shared" ca="1" si="1"/>
        <v>0</v>
      </c>
      <c r="O8" s="194">
        <f t="shared" ca="1" si="1"/>
        <v>0</v>
      </c>
      <c r="P8" s="194">
        <f t="shared" ca="1" si="1"/>
        <v>0</v>
      </c>
      <c r="Q8" s="194">
        <f t="shared" ca="1" si="1"/>
        <v>0</v>
      </c>
      <c r="R8" s="194">
        <f t="shared" ca="1" si="1"/>
        <v>0</v>
      </c>
      <c r="S8" s="194">
        <f t="shared" ca="1" si="1"/>
        <v>0</v>
      </c>
      <c r="T8" s="194">
        <f t="shared" ca="1" si="1"/>
        <v>0</v>
      </c>
      <c r="U8" s="194">
        <f t="shared" ca="1" si="2"/>
        <v>0</v>
      </c>
      <c r="V8" s="194">
        <f t="shared" ca="1" si="2"/>
        <v>0</v>
      </c>
      <c r="W8" s="194">
        <f t="shared" ca="1" si="2"/>
        <v>0</v>
      </c>
      <c r="X8" s="194">
        <f t="shared" ca="1" si="2"/>
        <v>0</v>
      </c>
      <c r="Y8" s="194">
        <f t="shared" ca="1" si="2"/>
        <v>0</v>
      </c>
      <c r="Z8" s="194">
        <f t="shared" ca="1" si="2"/>
        <v>0</v>
      </c>
      <c r="AA8" s="194">
        <f t="shared" ca="1" si="2"/>
        <v>0</v>
      </c>
      <c r="AB8" s="194">
        <f t="shared" ca="1" si="2"/>
        <v>0</v>
      </c>
      <c r="AC8" s="194">
        <f t="shared" ca="1" si="2"/>
        <v>0</v>
      </c>
      <c r="AD8" s="194">
        <f t="shared" ca="1" si="2"/>
        <v>0</v>
      </c>
      <c r="AE8" s="194">
        <f t="shared" ca="1" si="2"/>
        <v>0</v>
      </c>
      <c r="AF8" s="194">
        <f t="shared" ca="1" si="2"/>
        <v>0</v>
      </c>
      <c r="AG8" s="194">
        <f t="shared" ca="1" si="2"/>
        <v>0</v>
      </c>
      <c r="AH8" s="194">
        <f t="shared" ca="1" si="2"/>
        <v>0</v>
      </c>
      <c r="AI8" s="194">
        <f t="shared" ca="1" si="3"/>
        <v>0</v>
      </c>
      <c r="AJ8" s="194">
        <f t="shared" ca="1" si="3"/>
        <v>0</v>
      </c>
      <c r="AK8" s="194">
        <f t="shared" ca="1" si="3"/>
        <v>0</v>
      </c>
      <c r="AL8" s="194">
        <f t="shared" ca="1" si="3"/>
        <v>0</v>
      </c>
      <c r="AM8" s="194">
        <f t="shared" ca="1" si="3"/>
        <v>0</v>
      </c>
      <c r="AN8" s="194">
        <f t="shared" ca="1" si="3"/>
        <v>0</v>
      </c>
    </row>
    <row r="9" spans="1:40" x14ac:dyDescent="0.3">
      <c r="A9" s="54"/>
      <c r="B9" s="54"/>
      <c r="C9" s="51"/>
      <c r="D9" s="192">
        <f ca="1">SUM(E9:AN9)</f>
        <v>0</v>
      </c>
      <c r="E9" s="194">
        <f t="shared" ca="1" si="1"/>
        <v>0</v>
      </c>
      <c r="F9" s="194">
        <f t="shared" ca="1" si="1"/>
        <v>0</v>
      </c>
      <c r="G9" s="194">
        <f t="shared" ca="1" si="1"/>
        <v>0</v>
      </c>
      <c r="H9" s="194">
        <f t="shared" ca="1" si="1"/>
        <v>0</v>
      </c>
      <c r="I9" s="194">
        <f t="shared" ca="1" si="1"/>
        <v>0</v>
      </c>
      <c r="J9" s="194">
        <f t="shared" ca="1" si="1"/>
        <v>0</v>
      </c>
      <c r="K9" s="194">
        <f t="shared" ca="1" si="1"/>
        <v>0</v>
      </c>
      <c r="L9" s="194">
        <f t="shared" ca="1" si="1"/>
        <v>0</v>
      </c>
      <c r="M9" s="194">
        <f t="shared" ca="1" si="1"/>
        <v>0</v>
      </c>
      <c r="N9" s="194">
        <f t="shared" ca="1" si="1"/>
        <v>0</v>
      </c>
      <c r="O9" s="194">
        <f t="shared" ca="1" si="1"/>
        <v>0</v>
      </c>
      <c r="P9" s="194">
        <f t="shared" ca="1" si="1"/>
        <v>0</v>
      </c>
      <c r="Q9" s="194">
        <f t="shared" ca="1" si="1"/>
        <v>0</v>
      </c>
      <c r="R9" s="194">
        <f t="shared" ca="1" si="1"/>
        <v>0</v>
      </c>
      <c r="S9" s="194">
        <f t="shared" ca="1" si="1"/>
        <v>0</v>
      </c>
      <c r="T9" s="194">
        <f t="shared" ca="1" si="1"/>
        <v>0</v>
      </c>
      <c r="U9" s="194">
        <f t="shared" ca="1" si="2"/>
        <v>0</v>
      </c>
      <c r="V9" s="194">
        <f t="shared" ca="1" si="2"/>
        <v>0</v>
      </c>
      <c r="W9" s="194">
        <f t="shared" ca="1" si="2"/>
        <v>0</v>
      </c>
      <c r="X9" s="194">
        <f t="shared" ca="1" si="2"/>
        <v>0</v>
      </c>
      <c r="Y9" s="194">
        <f t="shared" ca="1" si="2"/>
        <v>0</v>
      </c>
      <c r="Z9" s="194">
        <f t="shared" ca="1" si="2"/>
        <v>0</v>
      </c>
      <c r="AA9" s="194">
        <f t="shared" ca="1" si="2"/>
        <v>0</v>
      </c>
      <c r="AB9" s="194">
        <f t="shared" ca="1" si="2"/>
        <v>0</v>
      </c>
      <c r="AC9" s="194">
        <f t="shared" ca="1" si="2"/>
        <v>0</v>
      </c>
      <c r="AD9" s="194">
        <f t="shared" ca="1" si="2"/>
        <v>0</v>
      </c>
      <c r="AE9" s="194">
        <f t="shared" ca="1" si="2"/>
        <v>0</v>
      </c>
      <c r="AF9" s="194">
        <f t="shared" ca="1" si="2"/>
        <v>0</v>
      </c>
      <c r="AG9" s="194">
        <f t="shared" ca="1" si="2"/>
        <v>0</v>
      </c>
      <c r="AH9" s="194">
        <f t="shared" ca="1" si="2"/>
        <v>0</v>
      </c>
      <c r="AI9" s="194">
        <f t="shared" ca="1" si="3"/>
        <v>0</v>
      </c>
      <c r="AJ9" s="194">
        <f t="shared" ca="1" si="3"/>
        <v>0</v>
      </c>
      <c r="AK9" s="194">
        <f t="shared" ca="1" si="3"/>
        <v>0</v>
      </c>
      <c r="AL9" s="194">
        <f t="shared" ca="1" si="3"/>
        <v>0</v>
      </c>
      <c r="AM9" s="194">
        <f t="shared" ca="1" si="3"/>
        <v>0</v>
      </c>
      <c r="AN9" s="194">
        <f t="shared" ca="1" si="3"/>
        <v>0</v>
      </c>
    </row>
    <row r="10" spans="1:40" x14ac:dyDescent="0.3">
      <c r="B10" s="52"/>
      <c r="C10" s="52"/>
      <c r="D10" s="199">
        <v>0</v>
      </c>
      <c r="E10" s="194">
        <f t="shared" ca="1" si="1"/>
        <v>0</v>
      </c>
      <c r="F10" s="194">
        <f t="shared" ca="1" si="1"/>
        <v>0</v>
      </c>
      <c r="G10" s="194">
        <f t="shared" ca="1" si="1"/>
        <v>0</v>
      </c>
      <c r="H10" s="194">
        <f t="shared" ca="1" si="1"/>
        <v>0</v>
      </c>
      <c r="I10" s="194">
        <f t="shared" ca="1" si="1"/>
        <v>0</v>
      </c>
      <c r="J10" s="194">
        <f t="shared" ca="1" si="1"/>
        <v>0</v>
      </c>
      <c r="K10" s="194">
        <f t="shared" ca="1" si="1"/>
        <v>0</v>
      </c>
      <c r="L10" s="194">
        <f t="shared" ca="1" si="1"/>
        <v>0</v>
      </c>
      <c r="M10" s="194">
        <f t="shared" ca="1" si="1"/>
        <v>0</v>
      </c>
      <c r="N10" s="194">
        <f t="shared" ca="1" si="1"/>
        <v>0</v>
      </c>
      <c r="O10" s="194">
        <f t="shared" ca="1" si="1"/>
        <v>0</v>
      </c>
      <c r="P10" s="194">
        <f t="shared" ca="1" si="1"/>
        <v>0</v>
      </c>
      <c r="Q10" s="194">
        <f t="shared" ca="1" si="1"/>
        <v>0</v>
      </c>
      <c r="R10" s="194">
        <f t="shared" ca="1" si="1"/>
        <v>0</v>
      </c>
      <c r="S10" s="194">
        <f t="shared" ca="1" si="1"/>
        <v>0</v>
      </c>
      <c r="T10" s="194">
        <f t="shared" ca="1" si="1"/>
        <v>0</v>
      </c>
      <c r="U10" s="194">
        <f t="shared" ca="1" si="2"/>
        <v>0</v>
      </c>
      <c r="V10" s="194">
        <f t="shared" ca="1" si="2"/>
        <v>0</v>
      </c>
      <c r="W10" s="194">
        <f t="shared" ca="1" si="2"/>
        <v>0</v>
      </c>
      <c r="X10" s="194">
        <f t="shared" ca="1" si="2"/>
        <v>0</v>
      </c>
      <c r="Y10" s="194">
        <f t="shared" ca="1" si="2"/>
        <v>0</v>
      </c>
      <c r="Z10" s="194">
        <f t="shared" ca="1" si="2"/>
        <v>0</v>
      </c>
      <c r="AA10" s="194">
        <f t="shared" ca="1" si="2"/>
        <v>0</v>
      </c>
      <c r="AB10" s="194">
        <f t="shared" ca="1" si="2"/>
        <v>0</v>
      </c>
      <c r="AC10" s="194">
        <f t="shared" ca="1" si="2"/>
        <v>0</v>
      </c>
      <c r="AD10" s="194">
        <f t="shared" ca="1" si="2"/>
        <v>0</v>
      </c>
      <c r="AE10" s="194">
        <f t="shared" ca="1" si="2"/>
        <v>0</v>
      </c>
      <c r="AF10" s="194">
        <f t="shared" ca="1" si="2"/>
        <v>0</v>
      </c>
      <c r="AG10" s="194">
        <f t="shared" ca="1" si="2"/>
        <v>0</v>
      </c>
      <c r="AH10" s="194">
        <f t="shared" ca="1" si="2"/>
        <v>0</v>
      </c>
      <c r="AI10" s="194">
        <f t="shared" ca="1" si="3"/>
        <v>0</v>
      </c>
      <c r="AJ10" s="194">
        <f t="shared" ca="1" si="3"/>
        <v>0</v>
      </c>
      <c r="AK10" s="194">
        <f t="shared" ca="1" si="3"/>
        <v>0</v>
      </c>
      <c r="AL10" s="194">
        <f t="shared" ca="1" si="3"/>
        <v>0</v>
      </c>
      <c r="AM10" s="194">
        <f t="shared" ca="1" si="3"/>
        <v>0</v>
      </c>
      <c r="AN10" s="194">
        <f t="shared" ca="1" si="3"/>
        <v>0</v>
      </c>
    </row>
    <row r="11" spans="1:40" x14ac:dyDescent="0.3">
      <c r="A11" s="53" t="s">
        <v>1413</v>
      </c>
      <c r="B11" s="52"/>
      <c r="C11" s="52"/>
      <c r="D11" s="199">
        <v>0</v>
      </c>
      <c r="E11" s="194">
        <f t="shared" ca="1" si="1"/>
        <v>0</v>
      </c>
      <c r="F11" s="194">
        <f t="shared" ca="1" si="1"/>
        <v>0</v>
      </c>
      <c r="G11" s="194">
        <f t="shared" ca="1" si="1"/>
        <v>0</v>
      </c>
      <c r="H11" s="194">
        <f t="shared" ca="1" si="1"/>
        <v>0</v>
      </c>
      <c r="I11" s="194">
        <f t="shared" ca="1" si="1"/>
        <v>0</v>
      </c>
      <c r="J11" s="194">
        <f t="shared" ca="1" si="1"/>
        <v>0</v>
      </c>
      <c r="K11" s="194">
        <f t="shared" ca="1" si="1"/>
        <v>0</v>
      </c>
      <c r="L11" s="194">
        <f t="shared" ca="1" si="1"/>
        <v>0</v>
      </c>
      <c r="M11" s="194">
        <f t="shared" ca="1" si="1"/>
        <v>0</v>
      </c>
      <c r="N11" s="194">
        <f t="shared" ca="1" si="1"/>
        <v>0</v>
      </c>
      <c r="O11" s="194">
        <f t="shared" ca="1" si="1"/>
        <v>0</v>
      </c>
      <c r="P11" s="194">
        <f t="shared" ca="1" si="1"/>
        <v>0</v>
      </c>
      <c r="Q11" s="194">
        <f t="shared" ca="1" si="1"/>
        <v>0</v>
      </c>
      <c r="R11" s="194">
        <f t="shared" ca="1" si="1"/>
        <v>0</v>
      </c>
      <c r="S11" s="194">
        <f t="shared" ca="1" si="1"/>
        <v>0</v>
      </c>
      <c r="T11" s="194">
        <f t="shared" ca="1" si="1"/>
        <v>0</v>
      </c>
      <c r="U11" s="194">
        <f t="shared" ca="1" si="2"/>
        <v>0</v>
      </c>
      <c r="V11" s="194">
        <f t="shared" ca="1" si="2"/>
        <v>0</v>
      </c>
      <c r="W11" s="194">
        <f t="shared" ca="1" si="2"/>
        <v>0</v>
      </c>
      <c r="X11" s="194">
        <f t="shared" ca="1" si="2"/>
        <v>0</v>
      </c>
      <c r="Y11" s="194">
        <f t="shared" ca="1" si="2"/>
        <v>0</v>
      </c>
      <c r="Z11" s="194">
        <f t="shared" ca="1" si="2"/>
        <v>0</v>
      </c>
      <c r="AA11" s="194">
        <f t="shared" ca="1" si="2"/>
        <v>0</v>
      </c>
      <c r="AB11" s="194">
        <f t="shared" ca="1" si="2"/>
        <v>0</v>
      </c>
      <c r="AC11" s="194">
        <f t="shared" ca="1" si="2"/>
        <v>0</v>
      </c>
      <c r="AD11" s="194">
        <f t="shared" ca="1" si="2"/>
        <v>0</v>
      </c>
      <c r="AE11" s="194">
        <f t="shared" ca="1" si="2"/>
        <v>0</v>
      </c>
      <c r="AF11" s="194">
        <f t="shared" ca="1" si="2"/>
        <v>0</v>
      </c>
      <c r="AG11" s="194">
        <f t="shared" ca="1" si="2"/>
        <v>0</v>
      </c>
      <c r="AH11" s="194">
        <f t="shared" ca="1" si="2"/>
        <v>0</v>
      </c>
      <c r="AI11" s="194">
        <f t="shared" ca="1" si="3"/>
        <v>0</v>
      </c>
      <c r="AJ11" s="194">
        <f t="shared" ca="1" si="3"/>
        <v>0</v>
      </c>
      <c r="AK11" s="194">
        <f t="shared" ca="1" si="3"/>
        <v>0</v>
      </c>
      <c r="AL11" s="194">
        <f t="shared" ca="1" si="3"/>
        <v>0</v>
      </c>
      <c r="AM11" s="194">
        <f t="shared" ca="1" si="3"/>
        <v>0</v>
      </c>
      <c r="AN11" s="194">
        <f t="shared" ca="1" si="3"/>
        <v>0</v>
      </c>
    </row>
    <row r="12" spans="1:40" x14ac:dyDescent="0.3">
      <c r="A12" t="s">
        <v>1623</v>
      </c>
      <c r="B12" t="s">
        <v>1267</v>
      </c>
      <c r="C12" s="51">
        <f t="shared" ref="C12:C25" ca="1" si="4">SUMIFS(INDIRECT($B$1 &amp; "HR"), Resource_Name, B12) / 1800 * 12</f>
        <v>1</v>
      </c>
      <c r="D12" s="192">
        <f t="shared" ref="D12:D26" ca="1" si="5">SUM(E12:AN12)</f>
        <v>4956.419600943751</v>
      </c>
      <c r="E12" s="194">
        <f t="shared" ca="1" si="1"/>
        <v>0</v>
      </c>
      <c r="F12" s="194">
        <f t="shared" ca="1" si="1"/>
        <v>0</v>
      </c>
      <c r="G12" s="194">
        <f t="shared" ca="1" si="1"/>
        <v>0</v>
      </c>
      <c r="H12" s="194">
        <f t="shared" ca="1" si="1"/>
        <v>0</v>
      </c>
      <c r="I12" s="194">
        <f t="shared" ca="1" si="1"/>
        <v>0</v>
      </c>
      <c r="J12" s="194">
        <f t="shared" ca="1" si="1"/>
        <v>0</v>
      </c>
      <c r="K12" s="194">
        <f t="shared" ca="1" si="1"/>
        <v>0</v>
      </c>
      <c r="L12" s="194">
        <f t="shared" ca="1" si="1"/>
        <v>0</v>
      </c>
      <c r="M12" s="194">
        <f t="shared" ca="1" si="1"/>
        <v>0</v>
      </c>
      <c r="N12" s="194">
        <f t="shared" ca="1" si="1"/>
        <v>0</v>
      </c>
      <c r="O12" s="194">
        <f t="shared" ca="1" si="1"/>
        <v>0</v>
      </c>
      <c r="P12" s="194">
        <f t="shared" ca="1" si="1"/>
        <v>0</v>
      </c>
      <c r="Q12" s="194">
        <f t="shared" ca="1" si="1"/>
        <v>0</v>
      </c>
      <c r="R12" s="194">
        <f t="shared" ca="1" si="1"/>
        <v>0</v>
      </c>
      <c r="S12" s="194">
        <f t="shared" ca="1" si="1"/>
        <v>0</v>
      </c>
      <c r="T12" s="194">
        <f t="shared" ca="1" si="1"/>
        <v>0</v>
      </c>
      <c r="U12" s="194">
        <f t="shared" ca="1" si="2"/>
        <v>0</v>
      </c>
      <c r="V12" s="194">
        <f t="shared" ca="1" si="2"/>
        <v>0</v>
      </c>
      <c r="W12" s="194">
        <f t="shared" ca="1" si="2"/>
        <v>0</v>
      </c>
      <c r="X12" s="194">
        <f t="shared" ca="1" si="2"/>
        <v>0</v>
      </c>
      <c r="Y12" s="194">
        <f t="shared" ca="1" si="2"/>
        <v>0</v>
      </c>
      <c r="Z12" s="194">
        <f t="shared" ca="1" si="2"/>
        <v>0</v>
      </c>
      <c r="AA12" s="194">
        <f t="shared" ca="1" si="2"/>
        <v>0</v>
      </c>
      <c r="AB12" s="194">
        <f t="shared" ca="1" si="2"/>
        <v>4956.419600943751</v>
      </c>
      <c r="AC12" s="194">
        <f t="shared" ca="1" si="2"/>
        <v>0</v>
      </c>
      <c r="AD12" s="194">
        <f t="shared" ca="1" si="2"/>
        <v>0</v>
      </c>
      <c r="AE12" s="194">
        <f t="shared" ca="1" si="2"/>
        <v>0</v>
      </c>
      <c r="AF12" s="194">
        <f t="shared" ca="1" si="2"/>
        <v>0</v>
      </c>
      <c r="AG12" s="194">
        <f t="shared" ca="1" si="2"/>
        <v>0</v>
      </c>
      <c r="AH12" s="194">
        <f t="shared" ca="1" si="2"/>
        <v>0</v>
      </c>
      <c r="AI12" s="194">
        <f t="shared" ca="1" si="3"/>
        <v>0</v>
      </c>
      <c r="AJ12" s="194">
        <f t="shared" ca="1" si="3"/>
        <v>0</v>
      </c>
      <c r="AK12" s="194">
        <f t="shared" ca="1" si="3"/>
        <v>0</v>
      </c>
      <c r="AL12" s="194">
        <f t="shared" ca="1" si="3"/>
        <v>0</v>
      </c>
      <c r="AM12" s="194">
        <f t="shared" ca="1" si="3"/>
        <v>0</v>
      </c>
      <c r="AN12" s="194">
        <f t="shared" ca="1" si="3"/>
        <v>0</v>
      </c>
    </row>
    <row r="13" spans="1:40" x14ac:dyDescent="0.3">
      <c r="A13" t="s">
        <v>1624</v>
      </c>
      <c r="B13" t="s">
        <v>1073</v>
      </c>
      <c r="C13" s="51">
        <f t="shared" ca="1" si="4"/>
        <v>0.76666666666666661</v>
      </c>
      <c r="D13" s="192">
        <f t="shared" ca="1" si="5"/>
        <v>7599.8433881137516</v>
      </c>
      <c r="E13" s="194">
        <f t="shared" ca="1" si="1"/>
        <v>0</v>
      </c>
      <c r="F13" s="194">
        <f t="shared" ca="1" si="1"/>
        <v>0</v>
      </c>
      <c r="G13" s="194">
        <f t="shared" ca="1" si="1"/>
        <v>0</v>
      </c>
      <c r="H13" s="194">
        <f t="shared" ca="1" si="1"/>
        <v>0</v>
      </c>
      <c r="I13" s="194">
        <f t="shared" ca="1" si="1"/>
        <v>0</v>
      </c>
      <c r="J13" s="194">
        <f t="shared" ca="1" si="1"/>
        <v>0</v>
      </c>
      <c r="K13" s="194">
        <f t="shared" ca="1" si="1"/>
        <v>0</v>
      </c>
      <c r="L13" s="194">
        <f t="shared" ca="1" si="1"/>
        <v>0</v>
      </c>
      <c r="M13" s="194">
        <f t="shared" ca="1" si="1"/>
        <v>0</v>
      </c>
      <c r="N13" s="194">
        <f t="shared" ca="1" si="1"/>
        <v>0</v>
      </c>
      <c r="O13" s="194">
        <f t="shared" ca="1" si="1"/>
        <v>0</v>
      </c>
      <c r="P13" s="194">
        <f t="shared" ca="1" si="1"/>
        <v>0</v>
      </c>
      <c r="Q13" s="194">
        <f t="shared" ca="1" si="1"/>
        <v>0</v>
      </c>
      <c r="R13" s="194">
        <f t="shared" ca="1" si="1"/>
        <v>0</v>
      </c>
      <c r="S13" s="194">
        <f t="shared" ca="1" si="1"/>
        <v>0</v>
      </c>
      <c r="T13" s="194">
        <f t="shared" ca="1" si="1"/>
        <v>0</v>
      </c>
      <c r="U13" s="194">
        <f t="shared" ca="1" si="2"/>
        <v>0</v>
      </c>
      <c r="V13" s="194">
        <f t="shared" ca="1" si="2"/>
        <v>0</v>
      </c>
      <c r="W13" s="194">
        <f t="shared" ca="1" si="2"/>
        <v>0</v>
      </c>
      <c r="X13" s="194">
        <f t="shared" ca="1" si="2"/>
        <v>0</v>
      </c>
      <c r="Y13" s="194">
        <f t="shared" ca="1" si="2"/>
        <v>0</v>
      </c>
      <c r="Z13" s="194">
        <f t="shared" ca="1" si="2"/>
        <v>7599.8433881137516</v>
      </c>
      <c r="AA13" s="194">
        <f t="shared" ca="1" si="2"/>
        <v>0</v>
      </c>
      <c r="AB13" s="194">
        <f t="shared" ca="1" si="2"/>
        <v>0</v>
      </c>
      <c r="AC13" s="194">
        <f t="shared" ca="1" si="2"/>
        <v>0</v>
      </c>
      <c r="AD13" s="194">
        <f t="shared" ca="1" si="2"/>
        <v>0</v>
      </c>
      <c r="AE13" s="194">
        <f t="shared" ca="1" si="2"/>
        <v>0</v>
      </c>
      <c r="AF13" s="194">
        <f t="shared" ca="1" si="2"/>
        <v>0</v>
      </c>
      <c r="AG13" s="194">
        <f t="shared" ca="1" si="2"/>
        <v>0</v>
      </c>
      <c r="AH13" s="194">
        <f t="shared" ca="1" si="2"/>
        <v>0</v>
      </c>
      <c r="AI13" s="194">
        <f t="shared" ca="1" si="3"/>
        <v>0</v>
      </c>
      <c r="AJ13" s="194">
        <f t="shared" ca="1" si="3"/>
        <v>0</v>
      </c>
      <c r="AK13" s="194">
        <f t="shared" ca="1" si="3"/>
        <v>0</v>
      </c>
      <c r="AL13" s="194">
        <f t="shared" ca="1" si="3"/>
        <v>0</v>
      </c>
      <c r="AM13" s="194">
        <f t="shared" ca="1" si="3"/>
        <v>0</v>
      </c>
      <c r="AN13" s="194">
        <f t="shared" ca="1" si="3"/>
        <v>0</v>
      </c>
    </row>
    <row r="14" spans="1:40" x14ac:dyDescent="0.3">
      <c r="A14" t="s">
        <v>1624</v>
      </c>
      <c r="B14" t="s">
        <v>1211</v>
      </c>
      <c r="C14" s="51">
        <f t="shared" ca="1" si="4"/>
        <v>1</v>
      </c>
      <c r="D14" s="192">
        <f t="shared" ca="1" si="5"/>
        <v>11511.684234450004</v>
      </c>
      <c r="E14" s="194">
        <f t="shared" ca="1" si="1"/>
        <v>0</v>
      </c>
      <c r="F14" s="194">
        <f t="shared" ca="1" si="1"/>
        <v>0</v>
      </c>
      <c r="G14" s="194">
        <f t="shared" ca="1" si="1"/>
        <v>0</v>
      </c>
      <c r="H14" s="194">
        <f t="shared" ca="1" si="1"/>
        <v>0</v>
      </c>
      <c r="I14" s="194">
        <f t="shared" ca="1" si="1"/>
        <v>0</v>
      </c>
      <c r="J14" s="194">
        <f t="shared" ca="1" si="1"/>
        <v>0</v>
      </c>
      <c r="K14" s="194">
        <f t="shared" ca="1" si="1"/>
        <v>0</v>
      </c>
      <c r="L14" s="194">
        <f t="shared" ca="1" si="1"/>
        <v>0</v>
      </c>
      <c r="M14" s="194">
        <f t="shared" ca="1" si="1"/>
        <v>0</v>
      </c>
      <c r="N14" s="194">
        <f t="shared" ca="1" si="1"/>
        <v>0</v>
      </c>
      <c r="O14" s="194">
        <f t="shared" ca="1" si="1"/>
        <v>0</v>
      </c>
      <c r="P14" s="194">
        <f t="shared" ca="1" si="1"/>
        <v>0</v>
      </c>
      <c r="Q14" s="194">
        <f t="shared" ca="1" si="1"/>
        <v>0</v>
      </c>
      <c r="R14" s="194">
        <f t="shared" ca="1" si="1"/>
        <v>0</v>
      </c>
      <c r="S14" s="194">
        <f t="shared" ca="1" si="1"/>
        <v>0</v>
      </c>
      <c r="T14" s="194">
        <f t="shared" ca="1" si="1"/>
        <v>0</v>
      </c>
      <c r="U14" s="194">
        <f t="shared" ca="1" si="2"/>
        <v>0</v>
      </c>
      <c r="V14" s="194">
        <f t="shared" ca="1" si="2"/>
        <v>0</v>
      </c>
      <c r="W14" s="194">
        <f t="shared" ca="1" si="2"/>
        <v>0</v>
      </c>
      <c r="X14" s="194">
        <f t="shared" ca="1" si="2"/>
        <v>0</v>
      </c>
      <c r="Y14" s="194">
        <f t="shared" ca="1" si="2"/>
        <v>0</v>
      </c>
      <c r="Z14" s="194">
        <f t="shared" ca="1" si="2"/>
        <v>11511.684234450004</v>
      </c>
      <c r="AA14" s="194">
        <f t="shared" ca="1" si="2"/>
        <v>0</v>
      </c>
      <c r="AB14" s="194">
        <f t="shared" ca="1" si="2"/>
        <v>0</v>
      </c>
      <c r="AC14" s="194">
        <f t="shared" ca="1" si="2"/>
        <v>0</v>
      </c>
      <c r="AD14" s="194">
        <f t="shared" ca="1" si="2"/>
        <v>0</v>
      </c>
      <c r="AE14" s="194">
        <f t="shared" ca="1" si="2"/>
        <v>0</v>
      </c>
      <c r="AF14" s="194">
        <f t="shared" ca="1" si="2"/>
        <v>0</v>
      </c>
      <c r="AG14" s="194">
        <f t="shared" ca="1" si="2"/>
        <v>0</v>
      </c>
      <c r="AH14" s="194">
        <f t="shared" ca="1" si="2"/>
        <v>0</v>
      </c>
      <c r="AI14" s="194">
        <f t="shared" ca="1" si="3"/>
        <v>0</v>
      </c>
      <c r="AJ14" s="194">
        <f t="shared" ca="1" si="3"/>
        <v>0</v>
      </c>
      <c r="AK14" s="194">
        <f t="shared" ca="1" si="3"/>
        <v>0</v>
      </c>
      <c r="AL14" s="194">
        <f t="shared" ca="1" si="3"/>
        <v>0</v>
      </c>
      <c r="AM14" s="194">
        <f t="shared" ca="1" si="3"/>
        <v>0</v>
      </c>
      <c r="AN14" s="194">
        <f t="shared" ca="1" si="3"/>
        <v>0</v>
      </c>
    </row>
    <row r="15" spans="1:40" x14ac:dyDescent="0.3">
      <c r="A15" t="s">
        <v>1624</v>
      </c>
      <c r="B15" t="s">
        <v>1171</v>
      </c>
      <c r="C15" s="51">
        <f t="shared" ca="1" si="4"/>
        <v>0.42000000000000004</v>
      </c>
      <c r="D15" s="192">
        <f t="shared" ca="1" si="5"/>
        <v>0</v>
      </c>
      <c r="E15" s="194">
        <f t="shared" ca="1" si="1"/>
        <v>0</v>
      </c>
      <c r="F15" s="194">
        <f t="shared" ca="1" si="1"/>
        <v>0</v>
      </c>
      <c r="G15" s="194">
        <f t="shared" ca="1" si="1"/>
        <v>0</v>
      </c>
      <c r="H15" s="194">
        <f t="shared" ca="1" si="1"/>
        <v>0</v>
      </c>
      <c r="I15" s="194">
        <f t="shared" ca="1" si="1"/>
        <v>0</v>
      </c>
      <c r="J15" s="194">
        <f t="shared" ca="1" si="1"/>
        <v>0</v>
      </c>
      <c r="K15" s="194">
        <f t="shared" ca="1" si="1"/>
        <v>0</v>
      </c>
      <c r="L15" s="194">
        <f t="shared" ca="1" si="1"/>
        <v>0</v>
      </c>
      <c r="M15" s="194">
        <f t="shared" ca="1" si="1"/>
        <v>0</v>
      </c>
      <c r="N15" s="194">
        <f t="shared" ca="1" si="1"/>
        <v>0</v>
      </c>
      <c r="O15" s="194">
        <f t="shared" ca="1" si="1"/>
        <v>0</v>
      </c>
      <c r="P15" s="194">
        <f t="shared" ca="1" si="1"/>
        <v>0</v>
      </c>
      <c r="Q15" s="194">
        <f t="shared" ca="1" si="1"/>
        <v>0</v>
      </c>
      <c r="R15" s="194">
        <f t="shared" ca="1" si="1"/>
        <v>0</v>
      </c>
      <c r="S15" s="194">
        <f t="shared" ca="1" si="1"/>
        <v>0</v>
      </c>
      <c r="T15" s="194">
        <f t="shared" ca="1" si="1"/>
        <v>0</v>
      </c>
      <c r="U15" s="194">
        <f t="shared" ca="1" si="2"/>
        <v>0</v>
      </c>
      <c r="V15" s="194">
        <f t="shared" ca="1" si="2"/>
        <v>0</v>
      </c>
      <c r="W15" s="194">
        <f t="shared" ca="1" si="2"/>
        <v>0</v>
      </c>
      <c r="X15" s="194">
        <f t="shared" ca="1" si="2"/>
        <v>0</v>
      </c>
      <c r="Y15" s="194">
        <f t="shared" ca="1" si="2"/>
        <v>0</v>
      </c>
      <c r="Z15" s="194">
        <f t="shared" ca="1" si="2"/>
        <v>0</v>
      </c>
      <c r="AA15" s="194">
        <f t="shared" ca="1" si="2"/>
        <v>0</v>
      </c>
      <c r="AB15" s="194">
        <f t="shared" ca="1" si="2"/>
        <v>0</v>
      </c>
      <c r="AC15" s="194">
        <f t="shared" ca="1" si="2"/>
        <v>0</v>
      </c>
      <c r="AD15" s="194">
        <f t="shared" ca="1" si="2"/>
        <v>0</v>
      </c>
      <c r="AE15" s="194">
        <f t="shared" ca="1" si="2"/>
        <v>0</v>
      </c>
      <c r="AF15" s="194">
        <f t="shared" ca="1" si="2"/>
        <v>0</v>
      </c>
      <c r="AG15" s="194">
        <f t="shared" ca="1" si="2"/>
        <v>0</v>
      </c>
      <c r="AH15" s="194">
        <f t="shared" ca="1" si="2"/>
        <v>0</v>
      </c>
      <c r="AI15" s="194">
        <f t="shared" ca="1" si="3"/>
        <v>0</v>
      </c>
      <c r="AJ15" s="194">
        <f t="shared" ca="1" si="3"/>
        <v>0</v>
      </c>
      <c r="AK15" s="194">
        <f t="shared" ca="1" si="3"/>
        <v>0</v>
      </c>
      <c r="AL15" s="194">
        <f t="shared" ca="1" si="3"/>
        <v>0</v>
      </c>
      <c r="AM15" s="194">
        <f t="shared" ca="1" si="3"/>
        <v>0</v>
      </c>
      <c r="AN15" s="194">
        <f t="shared" ca="1" si="3"/>
        <v>0</v>
      </c>
    </row>
    <row r="16" spans="1:40" x14ac:dyDescent="0.3">
      <c r="A16" t="s">
        <v>1625</v>
      </c>
      <c r="B16" t="s">
        <v>1077</v>
      </c>
      <c r="C16" s="51">
        <f t="shared" ca="1" si="4"/>
        <v>0</v>
      </c>
      <c r="D16" s="192">
        <f t="shared" ca="1" si="5"/>
        <v>0</v>
      </c>
      <c r="E16" s="194">
        <f t="shared" ca="1" si="1"/>
        <v>0</v>
      </c>
      <c r="F16" s="194">
        <f t="shared" ca="1" si="1"/>
        <v>0</v>
      </c>
      <c r="G16" s="194">
        <f t="shared" ca="1" si="1"/>
        <v>0</v>
      </c>
      <c r="H16" s="194">
        <f t="shared" ca="1" si="1"/>
        <v>0</v>
      </c>
      <c r="I16" s="194">
        <f t="shared" ca="1" si="1"/>
        <v>0</v>
      </c>
      <c r="J16" s="194">
        <f t="shared" ca="1" si="1"/>
        <v>0</v>
      </c>
      <c r="K16" s="194">
        <f t="shared" ca="1" si="1"/>
        <v>0</v>
      </c>
      <c r="L16" s="194">
        <f t="shared" ca="1" si="1"/>
        <v>0</v>
      </c>
      <c r="M16" s="194">
        <f t="shared" ca="1" si="1"/>
        <v>0</v>
      </c>
      <c r="N16" s="194">
        <f t="shared" ca="1" si="1"/>
        <v>0</v>
      </c>
      <c r="O16" s="194">
        <f t="shared" ca="1" si="1"/>
        <v>0</v>
      </c>
      <c r="P16" s="194">
        <f t="shared" ca="1" si="1"/>
        <v>0</v>
      </c>
      <c r="Q16" s="194">
        <f t="shared" ca="1" si="1"/>
        <v>0</v>
      </c>
      <c r="R16" s="194">
        <f t="shared" ca="1" si="1"/>
        <v>0</v>
      </c>
      <c r="S16" s="194">
        <f t="shared" ca="1" si="1"/>
        <v>0</v>
      </c>
      <c r="T16" s="194">
        <f t="shared" ca="1" si="1"/>
        <v>0</v>
      </c>
      <c r="U16" s="194">
        <f t="shared" ca="1" si="2"/>
        <v>0</v>
      </c>
      <c r="V16" s="194">
        <f t="shared" ca="1" si="2"/>
        <v>0</v>
      </c>
      <c r="W16" s="194">
        <f t="shared" ca="1" si="2"/>
        <v>0</v>
      </c>
      <c r="X16" s="194">
        <f t="shared" ca="1" si="2"/>
        <v>0</v>
      </c>
      <c r="Y16" s="194">
        <f t="shared" ca="1" si="2"/>
        <v>0</v>
      </c>
      <c r="Z16" s="194">
        <f t="shared" ca="1" si="2"/>
        <v>0</v>
      </c>
      <c r="AA16" s="194">
        <f t="shared" ca="1" si="2"/>
        <v>0</v>
      </c>
      <c r="AB16" s="194">
        <f t="shared" ca="1" si="2"/>
        <v>0</v>
      </c>
      <c r="AC16" s="194">
        <f t="shared" ca="1" si="2"/>
        <v>0</v>
      </c>
      <c r="AD16" s="194">
        <f t="shared" ca="1" si="2"/>
        <v>0</v>
      </c>
      <c r="AE16" s="194">
        <f t="shared" ca="1" si="2"/>
        <v>0</v>
      </c>
      <c r="AF16" s="194">
        <f t="shared" ca="1" si="2"/>
        <v>0</v>
      </c>
      <c r="AG16" s="194">
        <f t="shared" ca="1" si="2"/>
        <v>0</v>
      </c>
      <c r="AH16" s="194">
        <f t="shared" ca="1" si="2"/>
        <v>0</v>
      </c>
      <c r="AI16" s="194">
        <f t="shared" ca="1" si="3"/>
        <v>0</v>
      </c>
      <c r="AJ16" s="194">
        <f t="shared" ca="1" si="3"/>
        <v>0</v>
      </c>
      <c r="AK16" s="194">
        <f t="shared" ca="1" si="3"/>
        <v>0</v>
      </c>
      <c r="AL16" s="194">
        <f t="shared" ca="1" si="3"/>
        <v>0</v>
      </c>
      <c r="AM16" s="194">
        <f t="shared" ca="1" si="3"/>
        <v>0</v>
      </c>
      <c r="AN16" s="194">
        <f t="shared" ca="1" si="3"/>
        <v>0</v>
      </c>
    </row>
    <row r="17" spans="1:40" x14ac:dyDescent="0.3">
      <c r="C17" s="51">
        <f t="shared" ca="1" si="4"/>
        <v>0</v>
      </c>
      <c r="D17" s="192">
        <f t="shared" ca="1" si="5"/>
        <v>0</v>
      </c>
      <c r="E17" s="194">
        <f t="shared" ca="1" si="1"/>
        <v>0</v>
      </c>
      <c r="F17" s="194">
        <f t="shared" ca="1" si="1"/>
        <v>0</v>
      </c>
      <c r="G17" s="194">
        <f t="shared" ca="1" si="1"/>
        <v>0</v>
      </c>
      <c r="H17" s="194">
        <f t="shared" ca="1" si="1"/>
        <v>0</v>
      </c>
      <c r="I17" s="194">
        <f t="shared" ca="1" si="1"/>
        <v>0</v>
      </c>
      <c r="J17" s="194">
        <f t="shared" ca="1" si="1"/>
        <v>0</v>
      </c>
      <c r="K17" s="194">
        <f t="shared" ca="1" si="1"/>
        <v>0</v>
      </c>
      <c r="L17" s="194">
        <f t="shared" ca="1" si="1"/>
        <v>0</v>
      </c>
      <c r="M17" s="194">
        <f t="shared" ca="1" si="1"/>
        <v>0</v>
      </c>
      <c r="N17" s="194">
        <f t="shared" ca="1" si="1"/>
        <v>0</v>
      </c>
      <c r="O17" s="194">
        <f t="shared" ca="1" si="1"/>
        <v>0</v>
      </c>
      <c r="P17" s="194">
        <f t="shared" ca="1" si="1"/>
        <v>0</v>
      </c>
      <c r="Q17" s="194">
        <f t="shared" ca="1" si="1"/>
        <v>0</v>
      </c>
      <c r="R17" s="194">
        <f t="shared" ca="1" si="1"/>
        <v>0</v>
      </c>
      <c r="S17" s="194">
        <f t="shared" ca="1" si="1"/>
        <v>0</v>
      </c>
      <c r="T17" s="194">
        <f t="shared" ca="1" si="1"/>
        <v>0</v>
      </c>
      <c r="U17" s="194">
        <f t="shared" ca="1" si="2"/>
        <v>0</v>
      </c>
      <c r="V17" s="194">
        <f t="shared" ca="1" si="2"/>
        <v>0</v>
      </c>
      <c r="W17" s="194">
        <f t="shared" ca="1" si="2"/>
        <v>0</v>
      </c>
      <c r="X17" s="194">
        <f t="shared" ca="1" si="2"/>
        <v>0</v>
      </c>
      <c r="Y17" s="194">
        <f t="shared" ca="1" si="2"/>
        <v>0</v>
      </c>
      <c r="Z17" s="194">
        <f t="shared" ca="1" si="2"/>
        <v>0</v>
      </c>
      <c r="AA17" s="194">
        <f t="shared" ca="1" si="2"/>
        <v>0</v>
      </c>
      <c r="AB17" s="194">
        <f t="shared" ca="1" si="2"/>
        <v>0</v>
      </c>
      <c r="AC17" s="194">
        <f t="shared" ca="1" si="2"/>
        <v>0</v>
      </c>
      <c r="AD17" s="194">
        <f t="shared" ca="1" si="2"/>
        <v>0</v>
      </c>
      <c r="AE17" s="194">
        <f t="shared" ca="1" si="2"/>
        <v>0</v>
      </c>
      <c r="AF17" s="194">
        <f t="shared" ca="1" si="2"/>
        <v>0</v>
      </c>
      <c r="AG17" s="194">
        <f t="shared" ca="1" si="2"/>
        <v>0</v>
      </c>
      <c r="AH17" s="194">
        <f t="shared" ca="1" si="2"/>
        <v>0</v>
      </c>
      <c r="AI17" s="194">
        <f t="shared" ca="1" si="3"/>
        <v>0</v>
      </c>
      <c r="AJ17" s="194">
        <f t="shared" ca="1" si="3"/>
        <v>0</v>
      </c>
      <c r="AK17" s="194">
        <f t="shared" ca="1" si="3"/>
        <v>0</v>
      </c>
      <c r="AL17" s="194">
        <f t="shared" ca="1" si="3"/>
        <v>0</v>
      </c>
      <c r="AM17" s="194">
        <f t="shared" ca="1" si="3"/>
        <v>0</v>
      </c>
      <c r="AN17" s="194">
        <f t="shared" ca="1" si="3"/>
        <v>0</v>
      </c>
    </row>
    <row r="18" spans="1:40" x14ac:dyDescent="0.3">
      <c r="C18" s="51">
        <f t="shared" ca="1" si="4"/>
        <v>0</v>
      </c>
      <c r="D18" s="192">
        <f t="shared" ca="1" si="5"/>
        <v>0</v>
      </c>
      <c r="E18" s="194">
        <f t="shared" ca="1" si="1"/>
        <v>0</v>
      </c>
      <c r="F18" s="194">
        <f t="shared" ca="1" si="1"/>
        <v>0</v>
      </c>
      <c r="G18" s="194">
        <f t="shared" ca="1" si="1"/>
        <v>0</v>
      </c>
      <c r="H18" s="194">
        <f t="shared" ca="1" si="1"/>
        <v>0</v>
      </c>
      <c r="I18" s="194">
        <f t="shared" ca="1" si="1"/>
        <v>0</v>
      </c>
      <c r="J18" s="194">
        <f t="shared" ca="1" si="1"/>
        <v>0</v>
      </c>
      <c r="K18" s="194">
        <f t="shared" ca="1" si="1"/>
        <v>0</v>
      </c>
      <c r="L18" s="194">
        <f t="shared" ca="1" si="1"/>
        <v>0</v>
      </c>
      <c r="M18" s="194">
        <f t="shared" ca="1" si="1"/>
        <v>0</v>
      </c>
      <c r="N18" s="194">
        <f t="shared" ca="1" si="1"/>
        <v>0</v>
      </c>
      <c r="O18" s="194">
        <f t="shared" ca="1" si="1"/>
        <v>0</v>
      </c>
      <c r="P18" s="194">
        <f t="shared" ca="1" si="1"/>
        <v>0</v>
      </c>
      <c r="Q18" s="194">
        <f t="shared" ca="1" si="1"/>
        <v>0</v>
      </c>
      <c r="R18" s="194">
        <f t="shared" ca="1" si="1"/>
        <v>0</v>
      </c>
      <c r="S18" s="194">
        <f t="shared" ca="1" si="1"/>
        <v>0</v>
      </c>
      <c r="T18" s="194">
        <f t="shared" ca="1" si="1"/>
        <v>0</v>
      </c>
      <c r="U18" s="194">
        <f t="shared" ca="1" si="2"/>
        <v>0</v>
      </c>
      <c r="V18" s="194">
        <f t="shared" ca="1" si="2"/>
        <v>0</v>
      </c>
      <c r="W18" s="194">
        <f t="shared" ca="1" si="2"/>
        <v>0</v>
      </c>
      <c r="X18" s="194">
        <f t="shared" ca="1" si="2"/>
        <v>0</v>
      </c>
      <c r="Y18" s="194">
        <f t="shared" ca="1" si="2"/>
        <v>0</v>
      </c>
      <c r="Z18" s="194">
        <f t="shared" ca="1" si="2"/>
        <v>0</v>
      </c>
      <c r="AA18" s="194">
        <f t="shared" ca="1" si="2"/>
        <v>0</v>
      </c>
      <c r="AB18" s="194">
        <f t="shared" ca="1" si="2"/>
        <v>0</v>
      </c>
      <c r="AC18" s="194">
        <f t="shared" ca="1" si="2"/>
        <v>0</v>
      </c>
      <c r="AD18" s="194">
        <f t="shared" ca="1" si="2"/>
        <v>0</v>
      </c>
      <c r="AE18" s="194">
        <f t="shared" ca="1" si="2"/>
        <v>0</v>
      </c>
      <c r="AF18" s="194">
        <f t="shared" ca="1" si="2"/>
        <v>0</v>
      </c>
      <c r="AG18" s="194">
        <f t="shared" ca="1" si="2"/>
        <v>0</v>
      </c>
      <c r="AH18" s="194">
        <f t="shared" ca="1" si="2"/>
        <v>0</v>
      </c>
      <c r="AI18" s="194">
        <f t="shared" ca="1" si="3"/>
        <v>0</v>
      </c>
      <c r="AJ18" s="194">
        <f t="shared" ca="1" si="3"/>
        <v>0</v>
      </c>
      <c r="AK18" s="194">
        <f t="shared" ca="1" si="3"/>
        <v>0</v>
      </c>
      <c r="AL18" s="194">
        <f t="shared" ca="1" si="3"/>
        <v>0</v>
      </c>
      <c r="AM18" s="194">
        <f t="shared" ca="1" si="3"/>
        <v>0</v>
      </c>
      <c r="AN18" s="194">
        <f t="shared" ca="1" si="3"/>
        <v>0</v>
      </c>
    </row>
    <row r="19" spans="1:40" x14ac:dyDescent="0.3">
      <c r="C19" s="51">
        <f t="shared" ca="1" si="4"/>
        <v>0</v>
      </c>
      <c r="D19" s="192">
        <f t="shared" ca="1" si="5"/>
        <v>0</v>
      </c>
      <c r="E19" s="194">
        <f t="shared" ca="1" si="1"/>
        <v>0</v>
      </c>
      <c r="F19" s="194">
        <f t="shared" ca="1" si="1"/>
        <v>0</v>
      </c>
      <c r="G19" s="194">
        <f t="shared" ca="1" si="1"/>
        <v>0</v>
      </c>
      <c r="H19" s="194">
        <f t="shared" ca="1" si="1"/>
        <v>0</v>
      </c>
      <c r="I19" s="194">
        <f t="shared" ca="1" si="1"/>
        <v>0</v>
      </c>
      <c r="J19" s="194">
        <f t="shared" ca="1" si="1"/>
        <v>0</v>
      </c>
      <c r="K19" s="194">
        <f t="shared" ca="1" si="1"/>
        <v>0</v>
      </c>
      <c r="L19" s="194">
        <f t="shared" ca="1" si="1"/>
        <v>0</v>
      </c>
      <c r="M19" s="194">
        <f t="shared" ca="1" si="1"/>
        <v>0</v>
      </c>
      <c r="N19" s="194">
        <f t="shared" ca="1" si="1"/>
        <v>0</v>
      </c>
      <c r="O19" s="194">
        <f t="shared" ca="1" si="1"/>
        <v>0</v>
      </c>
      <c r="P19" s="194">
        <f t="shared" ca="1" si="1"/>
        <v>0</v>
      </c>
      <c r="Q19" s="194">
        <f t="shared" ca="1" si="1"/>
        <v>0</v>
      </c>
      <c r="R19" s="194">
        <f t="shared" ca="1" si="1"/>
        <v>0</v>
      </c>
      <c r="S19" s="194">
        <f t="shared" ca="1" si="1"/>
        <v>0</v>
      </c>
      <c r="T19" s="194">
        <f t="shared" ca="1" si="1"/>
        <v>0</v>
      </c>
      <c r="U19" s="194">
        <f t="shared" ca="1" si="2"/>
        <v>0</v>
      </c>
      <c r="V19" s="194">
        <f t="shared" ca="1" si="2"/>
        <v>0</v>
      </c>
      <c r="W19" s="194">
        <f t="shared" ca="1" si="2"/>
        <v>0</v>
      </c>
      <c r="X19" s="194">
        <f t="shared" ca="1" si="2"/>
        <v>0</v>
      </c>
      <c r="Y19" s="194">
        <f t="shared" ca="1" si="2"/>
        <v>0</v>
      </c>
      <c r="Z19" s="194">
        <f t="shared" ca="1" si="2"/>
        <v>0</v>
      </c>
      <c r="AA19" s="194">
        <f t="shared" ca="1" si="2"/>
        <v>0</v>
      </c>
      <c r="AB19" s="194">
        <f t="shared" ca="1" si="2"/>
        <v>0</v>
      </c>
      <c r="AC19" s="194">
        <f t="shared" ca="1" si="2"/>
        <v>0</v>
      </c>
      <c r="AD19" s="194">
        <f t="shared" ca="1" si="2"/>
        <v>0</v>
      </c>
      <c r="AE19" s="194">
        <f t="shared" ca="1" si="2"/>
        <v>0</v>
      </c>
      <c r="AF19" s="194">
        <f t="shared" ca="1" si="2"/>
        <v>0</v>
      </c>
      <c r="AG19" s="194">
        <f t="shared" ca="1" si="2"/>
        <v>0</v>
      </c>
      <c r="AH19" s="194">
        <f t="shared" ca="1" si="2"/>
        <v>0</v>
      </c>
      <c r="AI19" s="194">
        <f t="shared" ca="1" si="3"/>
        <v>0</v>
      </c>
      <c r="AJ19" s="194">
        <f t="shared" ca="1" si="3"/>
        <v>0</v>
      </c>
      <c r="AK19" s="194">
        <f t="shared" ca="1" si="3"/>
        <v>0</v>
      </c>
      <c r="AL19" s="194">
        <f t="shared" ca="1" si="3"/>
        <v>0</v>
      </c>
      <c r="AM19" s="194">
        <f t="shared" ca="1" si="3"/>
        <v>0</v>
      </c>
      <c r="AN19" s="194">
        <f t="shared" ca="1" si="3"/>
        <v>0</v>
      </c>
    </row>
    <row r="20" spans="1:40" x14ac:dyDescent="0.3">
      <c r="C20" s="51">
        <f t="shared" ca="1" si="4"/>
        <v>0</v>
      </c>
      <c r="D20" s="192">
        <f t="shared" ca="1" si="5"/>
        <v>0</v>
      </c>
      <c r="E20" s="194">
        <f t="shared" ca="1" si="1"/>
        <v>0</v>
      </c>
      <c r="F20" s="194">
        <f t="shared" ca="1" si="1"/>
        <v>0</v>
      </c>
      <c r="G20" s="194">
        <f t="shared" ca="1" si="1"/>
        <v>0</v>
      </c>
      <c r="H20" s="194">
        <f t="shared" ca="1" si="1"/>
        <v>0</v>
      </c>
      <c r="I20" s="194">
        <f t="shared" ca="1" si="1"/>
        <v>0</v>
      </c>
      <c r="J20" s="194">
        <f t="shared" ca="1" si="1"/>
        <v>0</v>
      </c>
      <c r="K20" s="194">
        <f t="shared" ca="1" si="1"/>
        <v>0</v>
      </c>
      <c r="L20" s="194">
        <f t="shared" ca="1" si="1"/>
        <v>0</v>
      </c>
      <c r="M20" s="194">
        <f t="shared" ca="1" si="1"/>
        <v>0</v>
      </c>
      <c r="N20" s="194">
        <f t="shared" ca="1" si="1"/>
        <v>0</v>
      </c>
      <c r="O20" s="194">
        <f t="shared" ca="1" si="1"/>
        <v>0</v>
      </c>
      <c r="P20" s="194">
        <f t="shared" ca="1" si="1"/>
        <v>0</v>
      </c>
      <c r="Q20" s="194">
        <f t="shared" ca="1" si="1"/>
        <v>0</v>
      </c>
      <c r="R20" s="194">
        <f t="shared" ca="1" si="1"/>
        <v>0</v>
      </c>
      <c r="S20" s="194">
        <f t="shared" ca="1" si="1"/>
        <v>0</v>
      </c>
      <c r="T20" s="194">
        <f t="shared" ca="1" si="1"/>
        <v>0</v>
      </c>
      <c r="U20" s="194">
        <f t="shared" ca="1" si="2"/>
        <v>0</v>
      </c>
      <c r="V20" s="194">
        <f t="shared" ca="1" si="2"/>
        <v>0</v>
      </c>
      <c r="W20" s="194">
        <f t="shared" ca="1" si="2"/>
        <v>0</v>
      </c>
      <c r="X20" s="194">
        <f t="shared" ca="1" si="2"/>
        <v>0</v>
      </c>
      <c r="Y20" s="194">
        <f t="shared" ca="1" si="2"/>
        <v>0</v>
      </c>
      <c r="Z20" s="194">
        <f t="shared" ca="1" si="2"/>
        <v>0</v>
      </c>
      <c r="AA20" s="194">
        <f t="shared" ca="1" si="2"/>
        <v>0</v>
      </c>
      <c r="AB20" s="194">
        <f t="shared" ca="1" si="2"/>
        <v>0</v>
      </c>
      <c r="AC20" s="194">
        <f t="shared" ca="1" si="2"/>
        <v>0</v>
      </c>
      <c r="AD20" s="194">
        <f t="shared" ca="1" si="2"/>
        <v>0</v>
      </c>
      <c r="AE20" s="194">
        <f t="shared" ca="1" si="2"/>
        <v>0</v>
      </c>
      <c r="AF20" s="194">
        <f t="shared" ca="1" si="2"/>
        <v>0</v>
      </c>
      <c r="AG20" s="194">
        <f t="shared" ca="1" si="2"/>
        <v>0</v>
      </c>
      <c r="AH20" s="194">
        <f t="shared" ca="1" si="2"/>
        <v>0</v>
      </c>
      <c r="AI20" s="194">
        <f t="shared" ca="1" si="3"/>
        <v>0</v>
      </c>
      <c r="AJ20" s="194">
        <f t="shared" ca="1" si="3"/>
        <v>0</v>
      </c>
      <c r="AK20" s="194">
        <f t="shared" ca="1" si="3"/>
        <v>0</v>
      </c>
      <c r="AL20" s="194">
        <f t="shared" ca="1" si="3"/>
        <v>0</v>
      </c>
      <c r="AM20" s="194">
        <f t="shared" ca="1" si="3"/>
        <v>0</v>
      </c>
      <c r="AN20" s="194">
        <f t="shared" ca="1" si="3"/>
        <v>0</v>
      </c>
    </row>
    <row r="21" spans="1:40" x14ac:dyDescent="0.3">
      <c r="C21" s="51">
        <f t="shared" ca="1" si="4"/>
        <v>0</v>
      </c>
      <c r="D21" s="192">
        <f t="shared" ca="1" si="5"/>
        <v>0</v>
      </c>
      <c r="E21" s="194">
        <f t="shared" ca="1" si="1"/>
        <v>0</v>
      </c>
      <c r="F21" s="194">
        <f t="shared" ca="1" si="1"/>
        <v>0</v>
      </c>
      <c r="G21" s="194">
        <f t="shared" ca="1" si="1"/>
        <v>0</v>
      </c>
      <c r="H21" s="194">
        <f t="shared" ca="1" si="1"/>
        <v>0</v>
      </c>
      <c r="I21" s="194">
        <f t="shared" ca="1" si="1"/>
        <v>0</v>
      </c>
      <c r="J21" s="194">
        <f t="shared" ca="1" si="1"/>
        <v>0</v>
      </c>
      <c r="K21" s="194">
        <f t="shared" ca="1" si="1"/>
        <v>0</v>
      </c>
      <c r="L21" s="194">
        <f t="shared" ca="1" si="1"/>
        <v>0</v>
      </c>
      <c r="M21" s="194">
        <f t="shared" ca="1" si="1"/>
        <v>0</v>
      </c>
      <c r="N21" s="194">
        <f t="shared" ca="1" si="1"/>
        <v>0</v>
      </c>
      <c r="O21" s="194">
        <f t="shared" ca="1" si="1"/>
        <v>0</v>
      </c>
      <c r="P21" s="194">
        <f t="shared" ca="1" si="1"/>
        <v>0</v>
      </c>
      <c r="Q21" s="194">
        <f t="shared" ca="1" si="1"/>
        <v>0</v>
      </c>
      <c r="R21" s="194">
        <f t="shared" ca="1" si="1"/>
        <v>0</v>
      </c>
      <c r="S21" s="194">
        <f t="shared" ca="1" si="1"/>
        <v>0</v>
      </c>
      <c r="T21" s="194">
        <f t="shared" ca="1" si="1"/>
        <v>0</v>
      </c>
      <c r="U21" s="194">
        <f t="shared" ca="1" si="2"/>
        <v>0</v>
      </c>
      <c r="V21" s="194">
        <f t="shared" ca="1" si="2"/>
        <v>0</v>
      </c>
      <c r="W21" s="194">
        <f t="shared" ca="1" si="2"/>
        <v>0</v>
      </c>
      <c r="X21" s="194">
        <f t="shared" ca="1" si="2"/>
        <v>0</v>
      </c>
      <c r="Y21" s="194">
        <f t="shared" ca="1" si="2"/>
        <v>0</v>
      </c>
      <c r="Z21" s="194">
        <f t="shared" ca="1" si="2"/>
        <v>0</v>
      </c>
      <c r="AA21" s="194">
        <f t="shared" ca="1" si="2"/>
        <v>0</v>
      </c>
      <c r="AB21" s="194">
        <f t="shared" ca="1" si="2"/>
        <v>0</v>
      </c>
      <c r="AC21" s="194">
        <f t="shared" ca="1" si="2"/>
        <v>0</v>
      </c>
      <c r="AD21" s="194">
        <f t="shared" ca="1" si="2"/>
        <v>0</v>
      </c>
      <c r="AE21" s="194">
        <f t="shared" ca="1" si="2"/>
        <v>0</v>
      </c>
      <c r="AF21" s="194">
        <f t="shared" ca="1" si="2"/>
        <v>0</v>
      </c>
      <c r="AG21" s="194">
        <f t="shared" ca="1" si="2"/>
        <v>0</v>
      </c>
      <c r="AH21" s="194">
        <f t="shared" ca="1" si="2"/>
        <v>0</v>
      </c>
      <c r="AI21" s="194">
        <f t="shared" ca="1" si="3"/>
        <v>0</v>
      </c>
      <c r="AJ21" s="194">
        <f t="shared" ca="1" si="3"/>
        <v>0</v>
      </c>
      <c r="AK21" s="194">
        <f t="shared" ca="1" si="3"/>
        <v>0</v>
      </c>
      <c r="AL21" s="194">
        <f t="shared" ca="1" si="3"/>
        <v>0</v>
      </c>
      <c r="AM21" s="194">
        <f t="shared" ca="1" si="3"/>
        <v>0</v>
      </c>
      <c r="AN21" s="194">
        <f t="shared" ca="1" si="3"/>
        <v>0</v>
      </c>
    </row>
    <row r="22" spans="1:40" x14ac:dyDescent="0.3">
      <c r="C22" s="51">
        <f t="shared" ca="1" si="4"/>
        <v>0</v>
      </c>
      <c r="D22" s="192">
        <f t="shared" ca="1" si="5"/>
        <v>0</v>
      </c>
      <c r="E22" s="194">
        <f t="shared" ca="1" si="1"/>
        <v>0</v>
      </c>
      <c r="F22" s="194">
        <f t="shared" ca="1" si="1"/>
        <v>0</v>
      </c>
      <c r="G22" s="194">
        <f t="shared" ca="1" si="1"/>
        <v>0</v>
      </c>
      <c r="H22" s="194">
        <f t="shared" ca="1" si="1"/>
        <v>0</v>
      </c>
      <c r="I22" s="194">
        <f t="shared" ca="1" si="1"/>
        <v>0</v>
      </c>
      <c r="J22" s="194">
        <f t="shared" ca="1" si="1"/>
        <v>0</v>
      </c>
      <c r="K22" s="194">
        <f t="shared" ca="1" si="1"/>
        <v>0</v>
      </c>
      <c r="L22" s="194">
        <f t="shared" ca="1" si="1"/>
        <v>0</v>
      </c>
      <c r="M22" s="194">
        <f t="shared" ca="1" si="1"/>
        <v>0</v>
      </c>
      <c r="N22" s="194">
        <f t="shared" ca="1" si="1"/>
        <v>0</v>
      </c>
      <c r="O22" s="194">
        <f t="shared" ca="1" si="1"/>
        <v>0</v>
      </c>
      <c r="P22" s="194">
        <f t="shared" ca="1" si="1"/>
        <v>0</v>
      </c>
      <c r="Q22" s="194">
        <f t="shared" ca="1" si="1"/>
        <v>0</v>
      </c>
      <c r="R22" s="194">
        <f t="shared" ca="1" si="1"/>
        <v>0</v>
      </c>
      <c r="S22" s="194">
        <f t="shared" ca="1" si="1"/>
        <v>0</v>
      </c>
      <c r="T22" s="194">
        <f t="shared" ref="T22:AI26" ca="1" si="6">SUMIFS(INDIRECT($B$1 &amp; "_Direct"), Resource_Name, $B22, WBSL3, T$1, Inst, $B$2)</f>
        <v>0</v>
      </c>
      <c r="U22" s="194">
        <f t="shared" ca="1" si="6"/>
        <v>0</v>
      </c>
      <c r="V22" s="194">
        <f t="shared" ca="1" si="6"/>
        <v>0</v>
      </c>
      <c r="W22" s="194">
        <f t="shared" ca="1" si="6"/>
        <v>0</v>
      </c>
      <c r="X22" s="194">
        <f t="shared" ca="1" si="6"/>
        <v>0</v>
      </c>
      <c r="Y22" s="194">
        <f t="shared" ca="1" si="2"/>
        <v>0</v>
      </c>
      <c r="Z22" s="194">
        <f t="shared" ca="1" si="2"/>
        <v>0</v>
      </c>
      <c r="AA22" s="194">
        <f t="shared" ca="1" si="2"/>
        <v>0</v>
      </c>
      <c r="AB22" s="194">
        <f t="shared" ca="1" si="2"/>
        <v>0</v>
      </c>
      <c r="AC22" s="194">
        <f t="shared" ca="1" si="2"/>
        <v>0</v>
      </c>
      <c r="AD22" s="194">
        <f t="shared" ca="1" si="2"/>
        <v>0</v>
      </c>
      <c r="AE22" s="194">
        <f t="shared" ca="1" si="2"/>
        <v>0</v>
      </c>
      <c r="AF22" s="194">
        <f t="shared" ca="1" si="2"/>
        <v>0</v>
      </c>
      <c r="AG22" s="194">
        <f t="shared" ca="1" si="2"/>
        <v>0</v>
      </c>
      <c r="AH22" s="194">
        <f t="shared" ca="1" si="2"/>
        <v>0</v>
      </c>
      <c r="AI22" s="194">
        <f t="shared" ca="1" si="3"/>
        <v>0</v>
      </c>
      <c r="AJ22" s="194">
        <f t="shared" ca="1" si="3"/>
        <v>0</v>
      </c>
      <c r="AK22" s="194">
        <f t="shared" ca="1" si="3"/>
        <v>0</v>
      </c>
      <c r="AL22" s="194">
        <f t="shared" ca="1" si="3"/>
        <v>0</v>
      </c>
      <c r="AM22" s="194">
        <f t="shared" ca="1" si="3"/>
        <v>0</v>
      </c>
      <c r="AN22" s="194">
        <f t="shared" ca="1" si="3"/>
        <v>0</v>
      </c>
    </row>
    <row r="23" spans="1:40" x14ac:dyDescent="0.3">
      <c r="C23" s="51">
        <f t="shared" ca="1" si="4"/>
        <v>0</v>
      </c>
      <c r="D23" s="192">
        <f t="shared" ca="1" si="5"/>
        <v>0</v>
      </c>
      <c r="E23" s="194">
        <f t="shared" ref="E23:T26" ca="1" si="7">SUMIFS(INDIRECT($B$1 &amp; "_Direct"), Resource_Name, $B23, WBSL3, E$1, Inst, $B$2)</f>
        <v>0</v>
      </c>
      <c r="F23" s="194">
        <f t="shared" ca="1" si="7"/>
        <v>0</v>
      </c>
      <c r="G23" s="194">
        <f t="shared" ca="1" si="7"/>
        <v>0</v>
      </c>
      <c r="H23" s="194">
        <f t="shared" ca="1" si="7"/>
        <v>0</v>
      </c>
      <c r="I23" s="194">
        <f t="shared" ca="1" si="7"/>
        <v>0</v>
      </c>
      <c r="J23" s="194">
        <f t="shared" ca="1" si="7"/>
        <v>0</v>
      </c>
      <c r="K23" s="194">
        <f t="shared" ca="1" si="7"/>
        <v>0</v>
      </c>
      <c r="L23" s="194">
        <f t="shared" ca="1" si="7"/>
        <v>0</v>
      </c>
      <c r="M23" s="194">
        <f t="shared" ca="1" si="7"/>
        <v>0</v>
      </c>
      <c r="N23" s="194">
        <f t="shared" ca="1" si="7"/>
        <v>0</v>
      </c>
      <c r="O23" s="194">
        <f t="shared" ca="1" si="7"/>
        <v>0</v>
      </c>
      <c r="P23" s="194">
        <f t="shared" ca="1" si="7"/>
        <v>0</v>
      </c>
      <c r="Q23" s="194">
        <f t="shared" ca="1" si="7"/>
        <v>0</v>
      </c>
      <c r="R23" s="194">
        <f t="shared" ca="1" si="7"/>
        <v>0</v>
      </c>
      <c r="S23" s="194">
        <f t="shared" ca="1" si="7"/>
        <v>0</v>
      </c>
      <c r="T23" s="194">
        <f t="shared" ca="1" si="7"/>
        <v>0</v>
      </c>
      <c r="U23" s="194">
        <f t="shared" ca="1" si="6"/>
        <v>0</v>
      </c>
      <c r="V23" s="194">
        <f t="shared" ca="1" si="6"/>
        <v>0</v>
      </c>
      <c r="W23" s="194">
        <f t="shared" ca="1" si="6"/>
        <v>0</v>
      </c>
      <c r="X23" s="194">
        <f t="shared" ca="1" si="6"/>
        <v>0</v>
      </c>
      <c r="Y23" s="194">
        <f t="shared" ca="1" si="6"/>
        <v>0</v>
      </c>
      <c r="Z23" s="194">
        <f t="shared" ca="1" si="6"/>
        <v>0</v>
      </c>
      <c r="AA23" s="194">
        <f t="shared" ca="1" si="6"/>
        <v>0</v>
      </c>
      <c r="AB23" s="194">
        <f t="shared" ca="1" si="6"/>
        <v>0</v>
      </c>
      <c r="AC23" s="194">
        <f t="shared" ca="1" si="6"/>
        <v>0</v>
      </c>
      <c r="AD23" s="194">
        <f t="shared" ca="1" si="6"/>
        <v>0</v>
      </c>
      <c r="AE23" s="194">
        <f t="shared" ca="1" si="6"/>
        <v>0</v>
      </c>
      <c r="AF23" s="194">
        <f t="shared" ca="1" si="6"/>
        <v>0</v>
      </c>
      <c r="AG23" s="194">
        <f t="shared" ca="1" si="6"/>
        <v>0</v>
      </c>
      <c r="AH23" s="194">
        <f t="shared" ca="1" si="6"/>
        <v>0</v>
      </c>
      <c r="AI23" s="194">
        <f t="shared" ca="1" si="6"/>
        <v>0</v>
      </c>
      <c r="AJ23" s="194">
        <f t="shared" ref="AJ23:AN26" ca="1" si="8">SUMIFS(INDIRECT($B$1 &amp; "_Direct"), Resource_Name, $B23, WBSL3, AJ$1, Inst, $B$2)</f>
        <v>0</v>
      </c>
      <c r="AK23" s="194">
        <f t="shared" ca="1" si="8"/>
        <v>0</v>
      </c>
      <c r="AL23" s="194">
        <f t="shared" ca="1" si="8"/>
        <v>0</v>
      </c>
      <c r="AM23" s="194">
        <f t="shared" ca="1" si="8"/>
        <v>0</v>
      </c>
      <c r="AN23" s="194">
        <f t="shared" ca="1" si="8"/>
        <v>0</v>
      </c>
    </row>
    <row r="24" spans="1:40" x14ac:dyDescent="0.3">
      <c r="C24" s="51">
        <f t="shared" ca="1" si="4"/>
        <v>0</v>
      </c>
      <c r="D24" s="192">
        <f t="shared" ca="1" si="5"/>
        <v>0</v>
      </c>
      <c r="E24" s="194">
        <f t="shared" ca="1" si="7"/>
        <v>0</v>
      </c>
      <c r="F24" s="194">
        <f t="shared" ca="1" si="7"/>
        <v>0</v>
      </c>
      <c r="G24" s="194">
        <f t="shared" ca="1" si="7"/>
        <v>0</v>
      </c>
      <c r="H24" s="194">
        <f t="shared" ca="1" si="7"/>
        <v>0</v>
      </c>
      <c r="I24" s="194">
        <f t="shared" ca="1" si="7"/>
        <v>0</v>
      </c>
      <c r="J24" s="194">
        <f t="shared" ca="1" si="7"/>
        <v>0</v>
      </c>
      <c r="K24" s="194">
        <f t="shared" ca="1" si="7"/>
        <v>0</v>
      </c>
      <c r="L24" s="194">
        <f t="shared" ca="1" si="7"/>
        <v>0</v>
      </c>
      <c r="M24" s="194">
        <f t="shared" ca="1" si="7"/>
        <v>0</v>
      </c>
      <c r="N24" s="194">
        <f t="shared" ca="1" si="7"/>
        <v>0</v>
      </c>
      <c r="O24" s="194">
        <f t="shared" ca="1" si="7"/>
        <v>0</v>
      </c>
      <c r="P24" s="194">
        <f t="shared" ca="1" si="7"/>
        <v>0</v>
      </c>
      <c r="Q24" s="194">
        <f t="shared" ca="1" si="7"/>
        <v>0</v>
      </c>
      <c r="R24" s="194">
        <f t="shared" ca="1" si="7"/>
        <v>0</v>
      </c>
      <c r="S24" s="194">
        <f t="shared" ca="1" si="7"/>
        <v>0</v>
      </c>
      <c r="T24" s="194">
        <f t="shared" ca="1" si="7"/>
        <v>0</v>
      </c>
      <c r="U24" s="194">
        <f t="shared" ca="1" si="6"/>
        <v>0</v>
      </c>
      <c r="V24" s="194">
        <f t="shared" ca="1" si="6"/>
        <v>0</v>
      </c>
      <c r="W24" s="194">
        <f t="shared" ca="1" si="6"/>
        <v>0</v>
      </c>
      <c r="X24" s="194">
        <f t="shared" ca="1" si="6"/>
        <v>0</v>
      </c>
      <c r="Y24" s="194">
        <f t="shared" ca="1" si="6"/>
        <v>0</v>
      </c>
      <c r="Z24" s="194">
        <f t="shared" ca="1" si="6"/>
        <v>0</v>
      </c>
      <c r="AA24" s="194">
        <f t="shared" ca="1" si="6"/>
        <v>0</v>
      </c>
      <c r="AB24" s="194">
        <f t="shared" ca="1" si="6"/>
        <v>0</v>
      </c>
      <c r="AC24" s="194">
        <f t="shared" ca="1" si="6"/>
        <v>0</v>
      </c>
      <c r="AD24" s="194">
        <f t="shared" ca="1" si="6"/>
        <v>0</v>
      </c>
      <c r="AE24" s="194">
        <f t="shared" ca="1" si="6"/>
        <v>0</v>
      </c>
      <c r="AF24" s="194">
        <f t="shared" ca="1" si="6"/>
        <v>0</v>
      </c>
      <c r="AG24" s="194">
        <f t="shared" ca="1" si="6"/>
        <v>0</v>
      </c>
      <c r="AH24" s="194">
        <f t="shared" ca="1" si="6"/>
        <v>0</v>
      </c>
      <c r="AI24" s="194">
        <f t="shared" ca="1" si="6"/>
        <v>0</v>
      </c>
      <c r="AJ24" s="194">
        <f t="shared" ca="1" si="8"/>
        <v>0</v>
      </c>
      <c r="AK24" s="194">
        <f t="shared" ca="1" si="8"/>
        <v>0</v>
      </c>
      <c r="AL24" s="194">
        <f t="shared" ca="1" si="8"/>
        <v>0</v>
      </c>
      <c r="AM24" s="194">
        <f t="shared" ca="1" si="8"/>
        <v>0</v>
      </c>
      <c r="AN24" s="194">
        <f t="shared" ca="1" si="8"/>
        <v>0</v>
      </c>
    </row>
    <row r="25" spans="1:40" x14ac:dyDescent="0.3">
      <c r="C25" s="51">
        <f t="shared" ca="1" si="4"/>
        <v>0</v>
      </c>
      <c r="D25" s="192">
        <f t="shared" ca="1" si="5"/>
        <v>0</v>
      </c>
      <c r="E25" s="194">
        <f t="shared" ca="1" si="7"/>
        <v>0</v>
      </c>
      <c r="F25" s="194">
        <f t="shared" ca="1" si="7"/>
        <v>0</v>
      </c>
      <c r="G25" s="194">
        <f t="shared" ca="1" si="7"/>
        <v>0</v>
      </c>
      <c r="H25" s="194">
        <f t="shared" ca="1" si="7"/>
        <v>0</v>
      </c>
      <c r="I25" s="194">
        <f t="shared" ca="1" si="7"/>
        <v>0</v>
      </c>
      <c r="J25" s="194">
        <f t="shared" ca="1" si="7"/>
        <v>0</v>
      </c>
      <c r="K25" s="194">
        <f t="shared" ca="1" si="7"/>
        <v>0</v>
      </c>
      <c r="L25" s="194">
        <f t="shared" ca="1" si="7"/>
        <v>0</v>
      </c>
      <c r="M25" s="194">
        <f t="shared" ca="1" si="7"/>
        <v>0</v>
      </c>
      <c r="N25" s="194">
        <f t="shared" ca="1" si="7"/>
        <v>0</v>
      </c>
      <c r="O25" s="194">
        <f t="shared" ca="1" si="7"/>
        <v>0</v>
      </c>
      <c r="P25" s="194">
        <f t="shared" ca="1" si="7"/>
        <v>0</v>
      </c>
      <c r="Q25" s="194">
        <f t="shared" ca="1" si="7"/>
        <v>0</v>
      </c>
      <c r="R25" s="194">
        <f t="shared" ca="1" si="7"/>
        <v>0</v>
      </c>
      <c r="S25" s="194">
        <f t="shared" ca="1" si="7"/>
        <v>0</v>
      </c>
      <c r="T25" s="194">
        <f t="shared" ca="1" si="7"/>
        <v>0</v>
      </c>
      <c r="U25" s="194">
        <f t="shared" ca="1" si="6"/>
        <v>0</v>
      </c>
      <c r="V25" s="194">
        <f t="shared" ca="1" si="6"/>
        <v>0</v>
      </c>
      <c r="W25" s="194">
        <f t="shared" ca="1" si="6"/>
        <v>0</v>
      </c>
      <c r="X25" s="194">
        <f t="shared" ca="1" si="6"/>
        <v>0</v>
      </c>
      <c r="Y25" s="194">
        <f t="shared" ca="1" si="6"/>
        <v>0</v>
      </c>
      <c r="Z25" s="194">
        <f t="shared" ca="1" si="6"/>
        <v>0</v>
      </c>
      <c r="AA25" s="194">
        <f t="shared" ca="1" si="6"/>
        <v>0</v>
      </c>
      <c r="AB25" s="194">
        <f t="shared" ca="1" si="6"/>
        <v>0</v>
      </c>
      <c r="AC25" s="194">
        <f t="shared" ca="1" si="6"/>
        <v>0</v>
      </c>
      <c r="AD25" s="194">
        <f t="shared" ca="1" si="6"/>
        <v>0</v>
      </c>
      <c r="AE25" s="194">
        <f t="shared" ca="1" si="6"/>
        <v>0</v>
      </c>
      <c r="AF25" s="194">
        <f t="shared" ca="1" si="6"/>
        <v>0</v>
      </c>
      <c r="AG25" s="194">
        <f t="shared" ca="1" si="6"/>
        <v>0</v>
      </c>
      <c r="AH25" s="194">
        <f t="shared" ca="1" si="6"/>
        <v>0</v>
      </c>
      <c r="AI25" s="194">
        <f t="shared" ca="1" si="6"/>
        <v>0</v>
      </c>
      <c r="AJ25" s="194">
        <f t="shared" ca="1" si="8"/>
        <v>0</v>
      </c>
      <c r="AK25" s="194">
        <f t="shared" ca="1" si="8"/>
        <v>0</v>
      </c>
      <c r="AL25" s="194">
        <f t="shared" ca="1" si="8"/>
        <v>0</v>
      </c>
      <c r="AM25" s="194">
        <f t="shared" ca="1" si="8"/>
        <v>0</v>
      </c>
      <c r="AN25" s="194">
        <f t="shared" ca="1" si="8"/>
        <v>0</v>
      </c>
    </row>
    <row r="26" spans="1:40" x14ac:dyDescent="0.3">
      <c r="A26" s="54"/>
      <c r="B26" s="54"/>
      <c r="C26" s="51"/>
      <c r="D26" s="192">
        <f t="shared" ca="1" si="5"/>
        <v>0</v>
      </c>
      <c r="E26" s="194">
        <f t="shared" ca="1" si="7"/>
        <v>0</v>
      </c>
      <c r="F26" s="194">
        <f t="shared" ca="1" si="7"/>
        <v>0</v>
      </c>
      <c r="G26" s="194">
        <f t="shared" ca="1" si="7"/>
        <v>0</v>
      </c>
      <c r="H26" s="194">
        <f t="shared" ca="1" si="7"/>
        <v>0</v>
      </c>
      <c r="I26" s="194">
        <f t="shared" ca="1" si="7"/>
        <v>0</v>
      </c>
      <c r="J26" s="194">
        <f t="shared" ca="1" si="7"/>
        <v>0</v>
      </c>
      <c r="K26" s="194">
        <f t="shared" ca="1" si="7"/>
        <v>0</v>
      </c>
      <c r="L26" s="194">
        <f t="shared" ca="1" si="7"/>
        <v>0</v>
      </c>
      <c r="M26" s="194">
        <f t="shared" ca="1" si="7"/>
        <v>0</v>
      </c>
      <c r="N26" s="194">
        <f t="shared" ca="1" si="7"/>
        <v>0</v>
      </c>
      <c r="O26" s="194">
        <f t="shared" ca="1" si="7"/>
        <v>0</v>
      </c>
      <c r="P26" s="194">
        <f t="shared" ca="1" si="7"/>
        <v>0</v>
      </c>
      <c r="Q26" s="194">
        <f t="shared" ca="1" si="7"/>
        <v>0</v>
      </c>
      <c r="R26" s="194">
        <f t="shared" ca="1" si="7"/>
        <v>0</v>
      </c>
      <c r="S26" s="194">
        <f t="shared" ca="1" si="7"/>
        <v>0</v>
      </c>
      <c r="T26" s="194">
        <f t="shared" ca="1" si="7"/>
        <v>0</v>
      </c>
      <c r="U26" s="194">
        <f t="shared" ca="1" si="6"/>
        <v>0</v>
      </c>
      <c r="V26" s="194">
        <f t="shared" ca="1" si="6"/>
        <v>0</v>
      </c>
      <c r="W26" s="194">
        <f t="shared" ca="1" si="6"/>
        <v>0</v>
      </c>
      <c r="X26" s="194">
        <f t="shared" ca="1" si="6"/>
        <v>0</v>
      </c>
      <c r="Y26" s="194">
        <f t="shared" ca="1" si="6"/>
        <v>0</v>
      </c>
      <c r="Z26" s="194">
        <f t="shared" ca="1" si="6"/>
        <v>0</v>
      </c>
      <c r="AA26" s="194">
        <f t="shared" ca="1" si="6"/>
        <v>0</v>
      </c>
      <c r="AB26" s="194">
        <f t="shared" ca="1" si="6"/>
        <v>0</v>
      </c>
      <c r="AC26" s="194">
        <f t="shared" ca="1" si="6"/>
        <v>0</v>
      </c>
      <c r="AD26" s="194">
        <f t="shared" ca="1" si="6"/>
        <v>0</v>
      </c>
      <c r="AE26" s="194">
        <f t="shared" ca="1" si="6"/>
        <v>0</v>
      </c>
      <c r="AF26" s="194">
        <f t="shared" ca="1" si="6"/>
        <v>0</v>
      </c>
      <c r="AG26" s="194">
        <f t="shared" ca="1" si="6"/>
        <v>0</v>
      </c>
      <c r="AH26" s="194">
        <f t="shared" ca="1" si="6"/>
        <v>0</v>
      </c>
      <c r="AI26" s="194">
        <f t="shared" ca="1" si="6"/>
        <v>0</v>
      </c>
      <c r="AJ26" s="194">
        <f t="shared" ca="1" si="8"/>
        <v>0</v>
      </c>
      <c r="AK26" s="194">
        <f t="shared" ca="1" si="8"/>
        <v>0</v>
      </c>
      <c r="AL26" s="194">
        <f t="shared" ca="1" si="8"/>
        <v>0</v>
      </c>
      <c r="AM26" s="194">
        <f t="shared" ca="1" si="8"/>
        <v>0</v>
      </c>
      <c r="AN26" s="194">
        <f t="shared" ca="1" si="8"/>
        <v>0</v>
      </c>
    </row>
    <row r="27" spans="1:40" x14ac:dyDescent="0.3">
      <c r="A27" s="60" t="s">
        <v>1466</v>
      </c>
      <c r="B27" s="64"/>
      <c r="C27" s="64"/>
      <c r="D27" s="196"/>
      <c r="E27" s="196"/>
      <c r="F27" s="196"/>
      <c r="G27" s="196"/>
      <c r="H27" s="196"/>
      <c r="I27" s="196"/>
      <c r="J27" s="196"/>
      <c r="K27" s="196"/>
      <c r="L27" s="196"/>
      <c r="M27" s="196"/>
      <c r="N27" s="196"/>
      <c r="O27" s="196"/>
      <c r="P27" s="196"/>
      <c r="Q27" s="196"/>
      <c r="R27" s="196"/>
      <c r="S27" s="196"/>
      <c r="T27" s="196"/>
      <c r="U27" s="196"/>
      <c r="V27" s="196"/>
      <c r="W27" s="196"/>
      <c r="X27" s="196"/>
      <c r="Y27" s="196"/>
      <c r="Z27" s="196"/>
      <c r="AA27" s="196"/>
      <c r="AB27" s="196"/>
      <c r="AC27" s="196"/>
      <c r="AD27" s="196"/>
      <c r="AE27" s="196"/>
      <c r="AF27" s="196"/>
      <c r="AG27" s="196"/>
      <c r="AH27" s="196"/>
      <c r="AI27" s="196"/>
      <c r="AJ27" s="196"/>
      <c r="AK27" s="196"/>
      <c r="AL27" s="196"/>
      <c r="AM27" s="196"/>
      <c r="AN27" s="196"/>
    </row>
    <row r="28" spans="1:40" x14ac:dyDescent="0.3">
      <c r="D28" s="192">
        <f ca="1">SUM(E28:AN28)</f>
        <v>47331.142447291888</v>
      </c>
      <c r="E28" s="194">
        <f t="shared" ref="E28:AN28" ca="1" si="9">SUM(E7:E26)</f>
        <v>0</v>
      </c>
      <c r="F28" s="181">
        <f t="shared" ca="1" si="9"/>
        <v>0</v>
      </c>
      <c r="G28" s="181">
        <f t="shared" ca="1" si="9"/>
        <v>0</v>
      </c>
      <c r="H28" s="181">
        <f t="shared" ca="1" si="9"/>
        <v>0</v>
      </c>
      <c r="I28" s="181">
        <f t="shared" ca="1" si="9"/>
        <v>0</v>
      </c>
      <c r="J28" s="194">
        <f t="shared" ca="1" si="9"/>
        <v>0</v>
      </c>
      <c r="K28" s="194">
        <f t="shared" ca="1" si="9"/>
        <v>0</v>
      </c>
      <c r="L28" s="194">
        <f t="shared" ca="1" si="9"/>
        <v>0</v>
      </c>
      <c r="M28" s="194">
        <f t="shared" ca="1" si="9"/>
        <v>0</v>
      </c>
      <c r="N28" s="194">
        <f t="shared" ca="1" si="9"/>
        <v>0</v>
      </c>
      <c r="O28" s="194">
        <f t="shared" ca="1" si="9"/>
        <v>0</v>
      </c>
      <c r="P28" s="194">
        <f t="shared" ca="1" si="9"/>
        <v>0</v>
      </c>
      <c r="Q28" s="194">
        <f t="shared" ca="1" si="9"/>
        <v>0</v>
      </c>
      <c r="R28" s="194">
        <f t="shared" ca="1" si="9"/>
        <v>0</v>
      </c>
      <c r="S28" s="194">
        <f t="shared" ca="1" si="9"/>
        <v>0</v>
      </c>
      <c r="T28" s="194">
        <f t="shared" ca="1" si="9"/>
        <v>0</v>
      </c>
      <c r="U28" s="194">
        <f t="shared" ca="1" si="9"/>
        <v>0</v>
      </c>
      <c r="V28" s="194">
        <f t="shared" ca="1" si="9"/>
        <v>0</v>
      </c>
      <c r="W28" s="194">
        <f t="shared" ca="1" si="9"/>
        <v>0</v>
      </c>
      <c r="X28" s="194">
        <f t="shared" ca="1" si="9"/>
        <v>0</v>
      </c>
      <c r="Y28" s="194">
        <f t="shared" ca="1" si="9"/>
        <v>0</v>
      </c>
      <c r="Z28" s="194">
        <f t="shared" ca="1" si="9"/>
        <v>19111.527622563757</v>
      </c>
      <c r="AA28" s="194">
        <f t="shared" ca="1" si="9"/>
        <v>0</v>
      </c>
      <c r="AB28" s="194">
        <f t="shared" ca="1" si="9"/>
        <v>4956.419600943751</v>
      </c>
      <c r="AC28" s="194">
        <f t="shared" ca="1" si="9"/>
        <v>0</v>
      </c>
      <c r="AD28" s="194">
        <f t="shared" ca="1" si="9"/>
        <v>23263.19522378438</v>
      </c>
      <c r="AE28" s="194">
        <f t="shared" ca="1" si="9"/>
        <v>0</v>
      </c>
      <c r="AF28" s="194">
        <f t="shared" ca="1" si="9"/>
        <v>0</v>
      </c>
      <c r="AG28" s="194">
        <f t="shared" ca="1" si="9"/>
        <v>0</v>
      </c>
      <c r="AH28" s="194">
        <f t="shared" ca="1" si="9"/>
        <v>0</v>
      </c>
      <c r="AI28" s="194">
        <f t="shared" ca="1" si="9"/>
        <v>0</v>
      </c>
      <c r="AJ28" s="194">
        <f t="shared" ca="1" si="9"/>
        <v>0</v>
      </c>
      <c r="AK28" s="194">
        <f t="shared" ca="1" si="9"/>
        <v>0</v>
      </c>
      <c r="AL28" s="194">
        <f t="shared" ca="1" si="9"/>
        <v>0</v>
      </c>
      <c r="AM28" s="194">
        <f t="shared" ca="1" si="9"/>
        <v>0</v>
      </c>
      <c r="AN28" s="194">
        <f t="shared" ca="1" si="9"/>
        <v>0</v>
      </c>
    </row>
    <row r="29" spans="1:40" x14ac:dyDescent="0.3">
      <c r="A29" s="60" t="s">
        <v>1467</v>
      </c>
      <c r="B29" s="60"/>
      <c r="C29" s="60"/>
      <c r="D29" s="189"/>
      <c r="E29" s="198"/>
      <c r="F29" s="198"/>
      <c r="G29" s="198"/>
      <c r="H29" s="198"/>
      <c r="I29" s="198"/>
      <c r="J29" s="198"/>
      <c r="K29" s="198"/>
      <c r="L29" s="198"/>
      <c r="M29" s="198"/>
      <c r="N29" s="198"/>
      <c r="O29" s="198"/>
      <c r="P29" s="198"/>
      <c r="Q29" s="198"/>
      <c r="R29" s="198"/>
      <c r="S29" s="198"/>
      <c r="T29" s="198"/>
      <c r="U29" s="198"/>
      <c r="V29" s="198"/>
      <c r="W29" s="198"/>
      <c r="X29" s="198"/>
      <c r="Y29" s="198"/>
      <c r="Z29" s="198"/>
      <c r="AA29" s="198"/>
      <c r="AB29" s="198"/>
      <c r="AC29" s="198"/>
      <c r="AD29" s="198"/>
      <c r="AE29" s="198"/>
      <c r="AF29" s="198"/>
      <c r="AG29" s="198"/>
      <c r="AH29" s="198"/>
      <c r="AI29" s="198"/>
      <c r="AJ29" s="198"/>
      <c r="AK29" s="198"/>
      <c r="AL29" s="198"/>
      <c r="AM29" s="198"/>
      <c r="AN29" s="198"/>
    </row>
    <row r="30" spans="1:40" x14ac:dyDescent="0.3">
      <c r="D30" s="192">
        <f ca="1">SUM(E30:AN30)</f>
        <v>3397.5456941953134</v>
      </c>
      <c r="E30" s="194">
        <f t="shared" ref="E30:AN30" ca="1" si="10">SUMIFS(INDIRECT($B$1 &amp; "_Fringe"), WBSL3, E$1, Inst, $B$2)</f>
        <v>0</v>
      </c>
      <c r="F30" s="194">
        <f t="shared" ca="1" si="10"/>
        <v>0</v>
      </c>
      <c r="G30" s="194">
        <f t="shared" ca="1" si="10"/>
        <v>0</v>
      </c>
      <c r="H30" s="194">
        <f t="shared" ca="1" si="10"/>
        <v>0</v>
      </c>
      <c r="I30" s="194">
        <f t="shared" ca="1" si="10"/>
        <v>0</v>
      </c>
      <c r="J30" s="194">
        <f t="shared" ca="1" si="10"/>
        <v>0</v>
      </c>
      <c r="K30" s="194">
        <f t="shared" ca="1" si="10"/>
        <v>0</v>
      </c>
      <c r="L30" s="194">
        <f t="shared" ca="1" si="10"/>
        <v>0</v>
      </c>
      <c r="M30" s="194">
        <f t="shared" ca="1" si="10"/>
        <v>0</v>
      </c>
      <c r="N30" s="194">
        <f t="shared" ca="1" si="10"/>
        <v>0</v>
      </c>
      <c r="O30" s="194">
        <f t="shared" ca="1" si="10"/>
        <v>0</v>
      </c>
      <c r="P30" s="194">
        <f t="shared" ca="1" si="10"/>
        <v>0</v>
      </c>
      <c r="Q30" s="194">
        <f t="shared" ca="1" si="10"/>
        <v>0</v>
      </c>
      <c r="R30" s="194">
        <f t="shared" ca="1" si="10"/>
        <v>0</v>
      </c>
      <c r="S30" s="194">
        <f t="shared" ca="1" si="10"/>
        <v>0</v>
      </c>
      <c r="T30" s="194">
        <f t="shared" ca="1" si="10"/>
        <v>0</v>
      </c>
      <c r="U30" s="194">
        <f t="shared" ca="1" si="10"/>
        <v>0</v>
      </c>
      <c r="V30" s="194">
        <f t="shared" ca="1" si="10"/>
        <v>0</v>
      </c>
      <c r="W30" s="194">
        <f t="shared" ca="1" si="10"/>
        <v>0</v>
      </c>
      <c r="X30" s="194">
        <f t="shared" ca="1" si="10"/>
        <v>0</v>
      </c>
      <c r="Y30" s="194">
        <f t="shared" ca="1" si="10"/>
        <v>0</v>
      </c>
      <c r="Z30" s="194">
        <f t="shared" ca="1" si="10"/>
        <v>0</v>
      </c>
      <c r="AA30" s="194">
        <f t="shared" ca="1" si="10"/>
        <v>0</v>
      </c>
      <c r="AB30" s="194">
        <f t="shared" ca="1" si="10"/>
        <v>1536.4900762925629</v>
      </c>
      <c r="AC30" s="194">
        <f t="shared" ca="1" si="10"/>
        <v>0</v>
      </c>
      <c r="AD30" s="194">
        <f t="shared" ca="1" si="10"/>
        <v>1861.0556179027503</v>
      </c>
      <c r="AE30" s="194">
        <f t="shared" ca="1" si="10"/>
        <v>0</v>
      </c>
      <c r="AF30" s="194">
        <f t="shared" ca="1" si="10"/>
        <v>0</v>
      </c>
      <c r="AG30" s="194">
        <f t="shared" ca="1" si="10"/>
        <v>0</v>
      </c>
      <c r="AH30" s="194">
        <f t="shared" ca="1" si="10"/>
        <v>0</v>
      </c>
      <c r="AI30" s="194">
        <f t="shared" ca="1" si="10"/>
        <v>0</v>
      </c>
      <c r="AJ30" s="194">
        <f t="shared" ca="1" si="10"/>
        <v>0</v>
      </c>
      <c r="AK30" s="194">
        <f t="shared" ca="1" si="10"/>
        <v>0</v>
      </c>
      <c r="AL30" s="194">
        <f t="shared" ca="1" si="10"/>
        <v>0</v>
      </c>
      <c r="AM30" s="194">
        <f t="shared" ca="1" si="10"/>
        <v>0</v>
      </c>
      <c r="AN30" s="194">
        <f t="shared" ca="1" si="10"/>
        <v>0</v>
      </c>
    </row>
    <row r="31" spans="1:40" x14ac:dyDescent="0.3">
      <c r="A31" s="60" t="s">
        <v>1468</v>
      </c>
      <c r="B31" s="60"/>
      <c r="C31" s="60"/>
      <c r="D31" s="189"/>
      <c r="E31" s="189"/>
      <c r="F31" s="189"/>
      <c r="G31" s="189"/>
      <c r="H31" s="189"/>
      <c r="I31" s="189"/>
      <c r="J31" s="189"/>
      <c r="K31" s="189"/>
      <c r="L31" s="189"/>
      <c r="M31" s="189"/>
      <c r="N31" s="189"/>
      <c r="O31" s="189"/>
      <c r="P31" s="189"/>
      <c r="Q31" s="189"/>
      <c r="R31" s="189"/>
      <c r="S31" s="189"/>
      <c r="T31" s="189"/>
      <c r="U31" s="189"/>
      <c r="V31" s="189"/>
      <c r="W31" s="189"/>
      <c r="X31" s="189"/>
      <c r="Y31" s="189"/>
      <c r="Z31" s="189"/>
      <c r="AA31" s="189"/>
      <c r="AB31" s="189"/>
      <c r="AC31" s="189"/>
      <c r="AD31" s="189"/>
      <c r="AE31" s="189"/>
      <c r="AF31" s="189"/>
      <c r="AG31" s="189"/>
      <c r="AH31" s="189"/>
      <c r="AI31" s="189"/>
      <c r="AJ31" s="189"/>
      <c r="AK31" s="189"/>
      <c r="AL31" s="189"/>
      <c r="AM31" s="189"/>
      <c r="AN31" s="189"/>
    </row>
    <row r="32" spans="1:40" x14ac:dyDescent="0.3">
      <c r="A32" s="65" t="s">
        <v>1469</v>
      </c>
      <c r="B32" s="65" t="s">
        <v>1470</v>
      </c>
      <c r="C32" s="65" t="s">
        <v>1471</v>
      </c>
      <c r="D32" s="195"/>
      <c r="E32" s="194"/>
      <c r="F32" s="194"/>
      <c r="G32" s="194"/>
      <c r="H32" s="194"/>
      <c r="I32" s="194"/>
      <c r="J32" s="194"/>
      <c r="K32" s="194"/>
      <c r="L32" s="194"/>
      <c r="M32" s="194"/>
      <c r="N32" s="194"/>
      <c r="O32" s="194"/>
      <c r="P32" s="194"/>
      <c r="Q32" s="194"/>
      <c r="R32" s="194"/>
      <c r="S32" s="194"/>
      <c r="T32" s="194"/>
      <c r="U32" s="194"/>
      <c r="V32" s="194"/>
      <c r="W32" s="194"/>
      <c r="X32" s="194"/>
      <c r="Y32" s="194"/>
      <c r="Z32" s="194"/>
      <c r="AA32" s="194"/>
      <c r="AB32" s="194"/>
      <c r="AC32" s="194"/>
      <c r="AD32" s="194"/>
      <c r="AE32" s="194"/>
      <c r="AF32" s="194"/>
      <c r="AG32" s="194"/>
      <c r="AH32" s="194"/>
      <c r="AI32" s="194"/>
      <c r="AJ32" s="194"/>
      <c r="AK32" s="194"/>
      <c r="AL32" s="194"/>
      <c r="AM32" s="194"/>
      <c r="AN32" s="194"/>
    </row>
    <row r="33" spans="1:40" x14ac:dyDescent="0.3">
      <c r="A33" s="54" t="s">
        <v>1535</v>
      </c>
      <c r="B33" s="54">
        <v>1</v>
      </c>
      <c r="C33" s="54">
        <v>1</v>
      </c>
      <c r="D33" s="195">
        <f ca="1">SUM(E33:AN33)</f>
        <v>0</v>
      </c>
      <c r="E33" s="182">
        <f t="shared" ref="E33:AN33" ca="1" si="11">SUMIFS(INDIRECT($B$1 &amp; "_Direct"), Type, "CapEx", WBSL3, E$1, Inst, $B$2)</f>
        <v>0</v>
      </c>
      <c r="F33" s="182">
        <f t="shared" ca="1" si="11"/>
        <v>0</v>
      </c>
      <c r="G33" s="182">
        <f t="shared" ca="1" si="11"/>
        <v>0</v>
      </c>
      <c r="H33" s="182">
        <f t="shared" ca="1" si="11"/>
        <v>0</v>
      </c>
      <c r="I33" s="182">
        <f t="shared" ca="1" si="11"/>
        <v>0</v>
      </c>
      <c r="J33" s="182">
        <f t="shared" ca="1" si="11"/>
        <v>0</v>
      </c>
      <c r="K33" s="182">
        <f t="shared" ca="1" si="11"/>
        <v>0</v>
      </c>
      <c r="L33" s="182">
        <f t="shared" ca="1" si="11"/>
        <v>0</v>
      </c>
      <c r="M33" s="182">
        <f t="shared" ca="1" si="11"/>
        <v>0</v>
      </c>
      <c r="N33" s="182">
        <f t="shared" ca="1" si="11"/>
        <v>0</v>
      </c>
      <c r="O33" s="182">
        <f t="shared" ca="1" si="11"/>
        <v>0</v>
      </c>
      <c r="P33" s="182">
        <f t="shared" ca="1" si="11"/>
        <v>0</v>
      </c>
      <c r="Q33" s="182">
        <f t="shared" ca="1" si="11"/>
        <v>0</v>
      </c>
      <c r="R33" s="182">
        <f t="shared" ca="1" si="11"/>
        <v>0</v>
      </c>
      <c r="S33" s="182">
        <f t="shared" ca="1" si="11"/>
        <v>0</v>
      </c>
      <c r="T33" s="182">
        <f t="shared" ca="1" si="11"/>
        <v>0</v>
      </c>
      <c r="U33" s="182">
        <f t="shared" ca="1" si="11"/>
        <v>0</v>
      </c>
      <c r="V33" s="182">
        <f t="shared" ca="1" si="11"/>
        <v>0</v>
      </c>
      <c r="W33" s="182">
        <f t="shared" ca="1" si="11"/>
        <v>0</v>
      </c>
      <c r="X33" s="182">
        <f t="shared" ca="1" si="11"/>
        <v>0</v>
      </c>
      <c r="Y33" s="182">
        <f t="shared" ca="1" si="11"/>
        <v>0</v>
      </c>
      <c r="Z33" s="182">
        <f t="shared" ca="1" si="11"/>
        <v>0</v>
      </c>
      <c r="AA33" s="182">
        <f t="shared" ca="1" si="11"/>
        <v>0</v>
      </c>
      <c r="AB33" s="182">
        <f t="shared" ca="1" si="11"/>
        <v>0</v>
      </c>
      <c r="AC33" s="182">
        <f t="shared" ca="1" si="11"/>
        <v>0</v>
      </c>
      <c r="AD33" s="182">
        <f t="shared" ca="1" si="11"/>
        <v>0</v>
      </c>
      <c r="AE33" s="182">
        <f t="shared" ca="1" si="11"/>
        <v>0</v>
      </c>
      <c r="AF33" s="182">
        <f t="shared" ca="1" si="11"/>
        <v>0</v>
      </c>
      <c r="AG33" s="182">
        <f t="shared" ca="1" si="11"/>
        <v>0</v>
      </c>
      <c r="AH33" s="182">
        <f t="shared" ca="1" si="11"/>
        <v>0</v>
      </c>
      <c r="AI33" s="182">
        <f t="shared" ca="1" si="11"/>
        <v>0</v>
      </c>
      <c r="AJ33" s="182">
        <f t="shared" ca="1" si="11"/>
        <v>0</v>
      </c>
      <c r="AK33" s="182">
        <f t="shared" ca="1" si="11"/>
        <v>0</v>
      </c>
      <c r="AL33" s="182">
        <f t="shared" ca="1" si="11"/>
        <v>0</v>
      </c>
      <c r="AM33" s="182">
        <f t="shared" ca="1" si="11"/>
        <v>0</v>
      </c>
      <c r="AN33" s="182">
        <f t="shared" ca="1" si="11"/>
        <v>0</v>
      </c>
    </row>
    <row r="34" spans="1:40" x14ac:dyDescent="0.3">
      <c r="A34" s="54" t="s">
        <v>1472</v>
      </c>
      <c r="B34" s="54">
        <v>1</v>
      </c>
      <c r="C34" s="54">
        <v>1</v>
      </c>
      <c r="D34" s="195">
        <f ca="1">SUM(E34:AN34)</f>
        <v>0</v>
      </c>
      <c r="E34" s="182">
        <f t="shared" ref="E34:AN34" ca="1" si="12">SUMIFS(INDIRECT($B$1 &amp; "_Direct"), Type, "Labor Hours", WBSL3, E$1, Inst, $B$2, Center, "PSL")</f>
        <v>0</v>
      </c>
      <c r="F34" s="182">
        <f t="shared" ca="1" si="12"/>
        <v>0</v>
      </c>
      <c r="G34" s="182">
        <f t="shared" ca="1" si="12"/>
        <v>0</v>
      </c>
      <c r="H34" s="182">
        <f t="shared" ca="1" si="12"/>
        <v>0</v>
      </c>
      <c r="I34" s="182">
        <f t="shared" ca="1" si="12"/>
        <v>0</v>
      </c>
      <c r="J34" s="182">
        <f t="shared" ca="1" si="12"/>
        <v>0</v>
      </c>
      <c r="K34" s="182">
        <f t="shared" ca="1" si="12"/>
        <v>0</v>
      </c>
      <c r="L34" s="182">
        <f t="shared" ca="1" si="12"/>
        <v>0</v>
      </c>
      <c r="M34" s="182">
        <f t="shared" ca="1" si="12"/>
        <v>0</v>
      </c>
      <c r="N34" s="182">
        <f t="shared" ca="1" si="12"/>
        <v>0</v>
      </c>
      <c r="O34" s="182">
        <f t="shared" ca="1" si="12"/>
        <v>0</v>
      </c>
      <c r="P34" s="182">
        <f t="shared" ca="1" si="12"/>
        <v>0</v>
      </c>
      <c r="Q34" s="182">
        <f t="shared" ca="1" si="12"/>
        <v>0</v>
      </c>
      <c r="R34" s="182">
        <f t="shared" ca="1" si="12"/>
        <v>0</v>
      </c>
      <c r="S34" s="182">
        <f t="shared" ca="1" si="12"/>
        <v>0</v>
      </c>
      <c r="T34" s="182">
        <f t="shared" ca="1" si="12"/>
        <v>0</v>
      </c>
      <c r="U34" s="182">
        <f t="shared" ca="1" si="12"/>
        <v>0</v>
      </c>
      <c r="V34" s="182">
        <f t="shared" ca="1" si="12"/>
        <v>0</v>
      </c>
      <c r="W34" s="182">
        <f t="shared" ca="1" si="12"/>
        <v>0</v>
      </c>
      <c r="X34" s="182">
        <f t="shared" ca="1" si="12"/>
        <v>0</v>
      </c>
      <c r="Y34" s="182">
        <f t="shared" ca="1" si="12"/>
        <v>0</v>
      </c>
      <c r="Z34" s="182">
        <f t="shared" ca="1" si="12"/>
        <v>0</v>
      </c>
      <c r="AA34" s="182">
        <f t="shared" ca="1" si="12"/>
        <v>0</v>
      </c>
      <c r="AB34" s="182">
        <f t="shared" ca="1" si="12"/>
        <v>0</v>
      </c>
      <c r="AC34" s="182">
        <f t="shared" ca="1" si="12"/>
        <v>0</v>
      </c>
      <c r="AD34" s="182">
        <f t="shared" ca="1" si="12"/>
        <v>0</v>
      </c>
      <c r="AE34" s="182">
        <f t="shared" ca="1" si="12"/>
        <v>0</v>
      </c>
      <c r="AF34" s="182">
        <f t="shared" ca="1" si="12"/>
        <v>0</v>
      </c>
      <c r="AG34" s="182">
        <f t="shared" ca="1" si="12"/>
        <v>0</v>
      </c>
      <c r="AH34" s="182">
        <f t="shared" ca="1" si="12"/>
        <v>0</v>
      </c>
      <c r="AI34" s="182">
        <f t="shared" ca="1" si="12"/>
        <v>0</v>
      </c>
      <c r="AJ34" s="182">
        <f t="shared" ca="1" si="12"/>
        <v>0</v>
      </c>
      <c r="AK34" s="182">
        <f t="shared" ca="1" si="12"/>
        <v>0</v>
      </c>
      <c r="AL34" s="182">
        <f t="shared" ca="1" si="12"/>
        <v>0</v>
      </c>
      <c r="AM34" s="182">
        <f t="shared" ca="1" si="12"/>
        <v>0</v>
      </c>
      <c r="AN34" s="182">
        <f t="shared" ca="1" si="12"/>
        <v>0</v>
      </c>
    </row>
    <row r="35" spans="1:40" x14ac:dyDescent="0.3">
      <c r="D35" s="192"/>
      <c r="E35" s="311"/>
      <c r="F35" s="311"/>
      <c r="G35" s="311"/>
      <c r="H35" s="311"/>
      <c r="I35" s="311"/>
      <c r="J35" s="312"/>
      <c r="K35" s="312"/>
      <c r="L35" s="312"/>
      <c r="M35" s="312"/>
      <c r="N35" s="312"/>
      <c r="O35" s="312"/>
      <c r="P35" s="312"/>
      <c r="Q35" s="312"/>
      <c r="R35" s="312"/>
      <c r="S35" s="312"/>
      <c r="T35" s="312"/>
      <c r="U35" s="312"/>
      <c r="V35" s="312"/>
      <c r="W35" s="312"/>
      <c r="X35" s="312"/>
      <c r="Y35" s="312"/>
      <c r="Z35" s="312"/>
      <c r="AA35" s="312"/>
      <c r="AB35" s="312"/>
      <c r="AC35" s="312"/>
      <c r="AD35" s="312"/>
      <c r="AE35" s="312"/>
      <c r="AF35" s="312"/>
      <c r="AG35" s="312"/>
      <c r="AH35" s="312"/>
      <c r="AI35" s="312"/>
      <c r="AJ35" s="312"/>
      <c r="AK35" s="312"/>
      <c r="AL35" s="312"/>
      <c r="AM35" s="312"/>
      <c r="AN35" s="312"/>
    </row>
    <row r="36" spans="1:40" x14ac:dyDescent="0.3">
      <c r="A36" s="60" t="s">
        <v>1473</v>
      </c>
      <c r="B36" s="60"/>
      <c r="C36" s="60"/>
      <c r="D36" s="189"/>
      <c r="E36" s="189"/>
      <c r="F36" s="189"/>
      <c r="G36" s="189"/>
      <c r="H36" s="189"/>
      <c r="I36" s="189"/>
      <c r="J36" s="189"/>
      <c r="K36" s="189"/>
      <c r="L36" s="189"/>
      <c r="M36" s="189"/>
      <c r="N36" s="189"/>
      <c r="O36" s="189"/>
      <c r="P36" s="189"/>
      <c r="Q36" s="189"/>
      <c r="R36" s="189"/>
      <c r="S36" s="189"/>
      <c r="T36" s="189"/>
      <c r="U36" s="189"/>
      <c r="V36" s="189"/>
      <c r="W36" s="189"/>
      <c r="X36" s="189"/>
      <c r="Y36" s="189"/>
      <c r="Z36" s="189"/>
      <c r="AA36" s="189"/>
      <c r="AB36" s="189"/>
      <c r="AC36" s="189"/>
      <c r="AD36" s="189"/>
      <c r="AE36" s="189"/>
      <c r="AF36" s="189"/>
      <c r="AG36" s="189"/>
      <c r="AH36" s="189"/>
      <c r="AI36" s="189"/>
      <c r="AJ36" s="189"/>
      <c r="AK36" s="189"/>
      <c r="AL36" s="189"/>
      <c r="AM36" s="189"/>
      <c r="AN36" s="189"/>
    </row>
    <row r="37" spans="1:40" x14ac:dyDescent="0.3">
      <c r="D37" s="192">
        <f ca="1">SUM(E37:AN37)</f>
        <v>0</v>
      </c>
      <c r="E37" s="183">
        <f t="shared" ref="E37:AN37" ca="1" si="13">SUM(E33:E34)</f>
        <v>0</v>
      </c>
      <c r="F37" s="183">
        <f t="shared" ca="1" si="13"/>
        <v>0</v>
      </c>
      <c r="G37" s="183">
        <f t="shared" ca="1" si="13"/>
        <v>0</v>
      </c>
      <c r="H37" s="183">
        <f t="shared" ca="1" si="13"/>
        <v>0</v>
      </c>
      <c r="I37" s="183">
        <f t="shared" ca="1" si="13"/>
        <v>0</v>
      </c>
      <c r="J37" s="183">
        <f t="shared" ca="1" si="13"/>
        <v>0</v>
      </c>
      <c r="K37" s="183">
        <f t="shared" ca="1" si="13"/>
        <v>0</v>
      </c>
      <c r="L37" s="183">
        <f t="shared" ca="1" si="13"/>
        <v>0</v>
      </c>
      <c r="M37" s="183">
        <f t="shared" ca="1" si="13"/>
        <v>0</v>
      </c>
      <c r="N37" s="183">
        <f t="shared" ca="1" si="13"/>
        <v>0</v>
      </c>
      <c r="O37" s="183">
        <f t="shared" ca="1" si="13"/>
        <v>0</v>
      </c>
      <c r="P37" s="183">
        <f t="shared" ca="1" si="13"/>
        <v>0</v>
      </c>
      <c r="Q37" s="183">
        <f t="shared" ca="1" si="13"/>
        <v>0</v>
      </c>
      <c r="R37" s="183">
        <f t="shared" ca="1" si="13"/>
        <v>0</v>
      </c>
      <c r="S37" s="183">
        <f t="shared" ca="1" si="13"/>
        <v>0</v>
      </c>
      <c r="T37" s="183">
        <f t="shared" ca="1" si="13"/>
        <v>0</v>
      </c>
      <c r="U37" s="183">
        <f t="shared" ca="1" si="13"/>
        <v>0</v>
      </c>
      <c r="V37" s="183">
        <f t="shared" ca="1" si="13"/>
        <v>0</v>
      </c>
      <c r="W37" s="183">
        <f t="shared" ca="1" si="13"/>
        <v>0</v>
      </c>
      <c r="X37" s="183">
        <f t="shared" ca="1" si="13"/>
        <v>0</v>
      </c>
      <c r="Y37" s="183">
        <f t="shared" ca="1" si="13"/>
        <v>0</v>
      </c>
      <c r="Z37" s="183">
        <f t="shared" ca="1" si="13"/>
        <v>0</v>
      </c>
      <c r="AA37" s="183">
        <f t="shared" ca="1" si="13"/>
        <v>0</v>
      </c>
      <c r="AB37" s="183">
        <f t="shared" ca="1" si="13"/>
        <v>0</v>
      </c>
      <c r="AC37" s="183">
        <f t="shared" ca="1" si="13"/>
        <v>0</v>
      </c>
      <c r="AD37" s="183">
        <f t="shared" ca="1" si="13"/>
        <v>0</v>
      </c>
      <c r="AE37" s="183">
        <f t="shared" ca="1" si="13"/>
        <v>0</v>
      </c>
      <c r="AF37" s="183">
        <f t="shared" ca="1" si="13"/>
        <v>0</v>
      </c>
      <c r="AG37" s="183">
        <f t="shared" ca="1" si="13"/>
        <v>0</v>
      </c>
      <c r="AH37" s="183">
        <f t="shared" ca="1" si="13"/>
        <v>0</v>
      </c>
      <c r="AI37" s="183">
        <f t="shared" ca="1" si="13"/>
        <v>0</v>
      </c>
      <c r="AJ37" s="183">
        <f t="shared" ca="1" si="13"/>
        <v>0</v>
      </c>
      <c r="AK37" s="183">
        <f t="shared" ca="1" si="13"/>
        <v>0</v>
      </c>
      <c r="AL37" s="183">
        <f t="shared" ca="1" si="13"/>
        <v>0</v>
      </c>
      <c r="AM37" s="183">
        <f t="shared" ca="1" si="13"/>
        <v>0</v>
      </c>
      <c r="AN37" s="183">
        <f t="shared" ca="1" si="13"/>
        <v>0</v>
      </c>
    </row>
    <row r="38" spans="1:40" x14ac:dyDescent="0.3">
      <c r="A38" s="60" t="s">
        <v>125</v>
      </c>
      <c r="B38" s="60"/>
      <c r="C38" s="60"/>
      <c r="D38" s="189"/>
      <c r="E38" s="189"/>
      <c r="F38" s="189"/>
      <c r="G38" s="189"/>
      <c r="H38" s="189"/>
      <c r="I38" s="189"/>
      <c r="J38" s="189"/>
      <c r="K38" s="189"/>
      <c r="L38" s="189"/>
      <c r="M38" s="189"/>
      <c r="N38" s="189"/>
      <c r="O38" s="189"/>
      <c r="P38" s="189"/>
      <c r="Q38" s="189"/>
      <c r="R38" s="189"/>
      <c r="S38" s="189"/>
      <c r="T38" s="189"/>
      <c r="U38" s="189"/>
      <c r="V38" s="189"/>
      <c r="W38" s="189"/>
      <c r="X38" s="189"/>
      <c r="Y38" s="189"/>
      <c r="Z38" s="189"/>
      <c r="AA38" s="189"/>
      <c r="AB38" s="189"/>
      <c r="AC38" s="189"/>
      <c r="AD38" s="189"/>
      <c r="AE38" s="189"/>
      <c r="AF38" s="189"/>
      <c r="AG38" s="189"/>
      <c r="AH38" s="189"/>
      <c r="AI38" s="189"/>
      <c r="AJ38" s="189"/>
      <c r="AK38" s="189"/>
      <c r="AL38" s="189"/>
      <c r="AM38" s="189"/>
      <c r="AN38" s="189"/>
    </row>
    <row r="39" spans="1:40" x14ac:dyDescent="0.3">
      <c r="A39" s="54" t="s">
        <v>128</v>
      </c>
      <c r="C39" s="54"/>
      <c r="D39" s="253">
        <f ca="1">SUM(E39:AN39)</f>
        <v>9593.0701953750031</v>
      </c>
      <c r="E39" s="194">
        <f t="shared" ref="E39:T40" ca="1" si="14">SUMIFS(INDIRECT($B$1 &amp; "_Direct"), Type, "Travel", Resource_Name, $A39, WBSL3, E$1, Inst, $B$2)</f>
        <v>0</v>
      </c>
      <c r="F39" s="194">
        <f t="shared" ca="1" si="14"/>
        <v>0</v>
      </c>
      <c r="G39" s="194">
        <f t="shared" ca="1" si="14"/>
        <v>0</v>
      </c>
      <c r="H39" s="194">
        <f t="shared" ca="1" si="14"/>
        <v>0</v>
      </c>
      <c r="I39" s="194">
        <f t="shared" ca="1" si="14"/>
        <v>0</v>
      </c>
      <c r="J39" s="194">
        <f t="shared" ca="1" si="14"/>
        <v>0</v>
      </c>
      <c r="K39" s="194">
        <f t="shared" ca="1" si="14"/>
        <v>0</v>
      </c>
      <c r="L39" s="194">
        <f t="shared" ca="1" si="14"/>
        <v>0</v>
      </c>
      <c r="M39" s="194">
        <f t="shared" ca="1" si="14"/>
        <v>0</v>
      </c>
      <c r="N39" s="194">
        <f t="shared" ca="1" si="14"/>
        <v>0</v>
      </c>
      <c r="O39" s="194">
        <f t="shared" ca="1" si="14"/>
        <v>0</v>
      </c>
      <c r="P39" s="194">
        <f t="shared" ca="1" si="14"/>
        <v>0</v>
      </c>
      <c r="Q39" s="194">
        <f t="shared" ca="1" si="14"/>
        <v>0</v>
      </c>
      <c r="R39" s="194">
        <f t="shared" ca="1" si="14"/>
        <v>0</v>
      </c>
      <c r="S39" s="194">
        <f t="shared" ca="1" si="14"/>
        <v>0</v>
      </c>
      <c r="T39" s="194">
        <f t="shared" ca="1" si="14"/>
        <v>0</v>
      </c>
      <c r="U39" s="194">
        <f t="shared" ref="U39:AJ40" ca="1" si="15">SUMIFS(INDIRECT($B$1 &amp; "_Direct"), Type, "Travel", Resource_Name, $A39, WBSL3, U$1, Inst, $B$2)</f>
        <v>0</v>
      </c>
      <c r="V39" s="194">
        <f t="shared" ca="1" si="15"/>
        <v>0</v>
      </c>
      <c r="W39" s="194">
        <f t="shared" ca="1" si="15"/>
        <v>0</v>
      </c>
      <c r="X39" s="194">
        <f t="shared" ca="1" si="15"/>
        <v>0</v>
      </c>
      <c r="Y39" s="194">
        <f t="shared" ca="1" si="15"/>
        <v>3837.2280781500012</v>
      </c>
      <c r="Z39" s="194">
        <f t="shared" ca="1" si="15"/>
        <v>0</v>
      </c>
      <c r="AA39" s="194">
        <f t="shared" ca="1" si="15"/>
        <v>0</v>
      </c>
      <c r="AB39" s="194">
        <f t="shared" ca="1" si="15"/>
        <v>1918.6140390750006</v>
      </c>
      <c r="AC39" s="194">
        <f t="shared" ca="1" si="15"/>
        <v>0</v>
      </c>
      <c r="AD39" s="194">
        <f t="shared" ca="1" si="15"/>
        <v>3837.2280781500012</v>
      </c>
      <c r="AE39" s="194">
        <f t="shared" ca="1" si="15"/>
        <v>0</v>
      </c>
      <c r="AF39" s="194">
        <f t="shared" ca="1" si="15"/>
        <v>0</v>
      </c>
      <c r="AG39" s="194">
        <f t="shared" ca="1" si="15"/>
        <v>0</v>
      </c>
      <c r="AH39" s="194">
        <f t="shared" ca="1" si="15"/>
        <v>0</v>
      </c>
      <c r="AI39" s="194">
        <f t="shared" ca="1" si="15"/>
        <v>0</v>
      </c>
      <c r="AJ39" s="194">
        <f t="shared" ca="1" si="15"/>
        <v>0</v>
      </c>
      <c r="AK39" s="194">
        <f t="shared" ref="AI39:AN40" ca="1" si="16">SUMIFS(INDIRECT($B$1 &amp; "_Direct"), Type, "Travel", Resource_Name, $A39, WBSL3, AK$1, Inst, $B$2)</f>
        <v>0</v>
      </c>
      <c r="AL39" s="194">
        <f t="shared" ca="1" si="16"/>
        <v>0</v>
      </c>
      <c r="AM39" s="194">
        <f t="shared" ca="1" si="16"/>
        <v>0</v>
      </c>
      <c r="AN39" s="194">
        <f t="shared" ca="1" si="16"/>
        <v>0</v>
      </c>
    </row>
    <row r="40" spans="1:40" x14ac:dyDescent="0.3">
      <c r="A40" s="54" t="s">
        <v>834</v>
      </c>
      <c r="C40" s="54"/>
      <c r="D40" s="253">
        <f ca="1">SUM(E40:AN40)</f>
        <v>7674.4561563000025</v>
      </c>
      <c r="E40" s="194">
        <f t="shared" ca="1" si="14"/>
        <v>0</v>
      </c>
      <c r="F40" s="194">
        <f t="shared" ca="1" si="14"/>
        <v>0</v>
      </c>
      <c r="G40" s="194">
        <f t="shared" ca="1" si="14"/>
        <v>0</v>
      </c>
      <c r="H40" s="194">
        <f t="shared" ca="1" si="14"/>
        <v>0</v>
      </c>
      <c r="I40" s="194">
        <f t="shared" ca="1" si="14"/>
        <v>0</v>
      </c>
      <c r="J40" s="194">
        <f t="shared" ca="1" si="14"/>
        <v>0</v>
      </c>
      <c r="K40" s="194">
        <f t="shared" ca="1" si="14"/>
        <v>0</v>
      </c>
      <c r="L40" s="194">
        <f t="shared" ca="1" si="14"/>
        <v>0</v>
      </c>
      <c r="M40" s="194">
        <f t="shared" ca="1" si="14"/>
        <v>0</v>
      </c>
      <c r="N40" s="194">
        <f t="shared" ca="1" si="14"/>
        <v>0</v>
      </c>
      <c r="O40" s="194">
        <f t="shared" ca="1" si="14"/>
        <v>0</v>
      </c>
      <c r="P40" s="194">
        <f t="shared" ca="1" si="14"/>
        <v>0</v>
      </c>
      <c r="Q40" s="194">
        <f t="shared" ca="1" si="14"/>
        <v>0</v>
      </c>
      <c r="R40" s="194">
        <f t="shared" ca="1" si="14"/>
        <v>0</v>
      </c>
      <c r="S40" s="194">
        <f t="shared" ca="1" si="14"/>
        <v>0</v>
      </c>
      <c r="T40" s="194">
        <f t="shared" ca="1" si="14"/>
        <v>0</v>
      </c>
      <c r="U40" s="194">
        <f t="shared" ca="1" si="15"/>
        <v>0</v>
      </c>
      <c r="V40" s="194">
        <f t="shared" ca="1" si="15"/>
        <v>0</v>
      </c>
      <c r="W40" s="194">
        <f t="shared" ca="1" si="15"/>
        <v>0</v>
      </c>
      <c r="X40" s="194">
        <f t="shared" ca="1" si="15"/>
        <v>0</v>
      </c>
      <c r="Y40" s="194">
        <f t="shared" ca="1" si="15"/>
        <v>0</v>
      </c>
      <c r="Z40" s="194">
        <f t="shared" ca="1" si="15"/>
        <v>3837.2280781500012</v>
      </c>
      <c r="AA40" s="194">
        <f t="shared" ca="1" si="15"/>
        <v>0</v>
      </c>
      <c r="AB40" s="194">
        <f t="shared" ca="1" si="15"/>
        <v>3837.2280781500012</v>
      </c>
      <c r="AC40" s="194">
        <f t="shared" ca="1" si="15"/>
        <v>0</v>
      </c>
      <c r="AD40" s="194">
        <f t="shared" ca="1" si="15"/>
        <v>0</v>
      </c>
      <c r="AE40" s="194">
        <f t="shared" ca="1" si="15"/>
        <v>0</v>
      </c>
      <c r="AF40" s="194">
        <f t="shared" ca="1" si="15"/>
        <v>0</v>
      </c>
      <c r="AG40" s="194">
        <f t="shared" ca="1" si="15"/>
        <v>0</v>
      </c>
      <c r="AH40" s="194">
        <f t="shared" ca="1" si="15"/>
        <v>0</v>
      </c>
      <c r="AI40" s="194">
        <f t="shared" ca="1" si="16"/>
        <v>0</v>
      </c>
      <c r="AJ40" s="194">
        <f t="shared" ca="1" si="16"/>
        <v>0</v>
      </c>
      <c r="AK40" s="194">
        <f t="shared" ca="1" si="16"/>
        <v>0</v>
      </c>
      <c r="AL40" s="194">
        <f t="shared" ca="1" si="16"/>
        <v>0</v>
      </c>
      <c r="AM40" s="194">
        <f t="shared" ca="1" si="16"/>
        <v>0</v>
      </c>
      <c r="AN40" s="194">
        <f t="shared" ca="1" si="16"/>
        <v>0</v>
      </c>
    </row>
    <row r="41" spans="1:40" x14ac:dyDescent="0.3">
      <c r="A41" s="60" t="s">
        <v>1474</v>
      </c>
      <c r="B41" s="60"/>
      <c r="C41" s="60"/>
      <c r="D41" s="189"/>
      <c r="E41" s="189"/>
      <c r="F41" s="189"/>
      <c r="G41" s="189"/>
      <c r="H41" s="189"/>
      <c r="I41" s="189"/>
      <c r="J41" s="189"/>
      <c r="K41" s="189"/>
      <c r="L41" s="189"/>
      <c r="M41" s="189"/>
      <c r="N41" s="189"/>
      <c r="O41" s="189"/>
      <c r="P41" s="189"/>
      <c r="Q41" s="189"/>
      <c r="R41" s="189"/>
      <c r="S41" s="189"/>
      <c r="T41" s="189"/>
      <c r="U41" s="189"/>
      <c r="V41" s="189"/>
      <c r="W41" s="189"/>
      <c r="X41" s="189"/>
      <c r="Y41" s="189"/>
      <c r="Z41" s="189"/>
      <c r="AA41" s="189"/>
      <c r="AB41" s="189"/>
      <c r="AC41" s="189"/>
      <c r="AD41" s="189"/>
      <c r="AE41" s="189"/>
      <c r="AF41" s="189"/>
      <c r="AG41" s="189"/>
      <c r="AH41" s="189"/>
      <c r="AI41" s="189"/>
      <c r="AJ41" s="189"/>
      <c r="AK41" s="189"/>
      <c r="AL41" s="189"/>
      <c r="AM41" s="189"/>
      <c r="AN41" s="189"/>
    </row>
    <row r="42" spans="1:40" x14ac:dyDescent="0.3">
      <c r="D42" s="195">
        <f ca="1">SUM(E42:AN42)</f>
        <v>17267.526351675006</v>
      </c>
      <c r="E42" s="184">
        <f t="shared" ref="E42:AN42" ca="1" si="17">SUM(E39:E40)</f>
        <v>0</v>
      </c>
      <c r="F42" s="183">
        <f t="shared" ca="1" si="17"/>
        <v>0</v>
      </c>
      <c r="G42" s="183">
        <f t="shared" ca="1" si="17"/>
        <v>0</v>
      </c>
      <c r="H42" s="183">
        <f t="shared" ca="1" si="17"/>
        <v>0</v>
      </c>
      <c r="I42" s="183">
        <f t="shared" ca="1" si="17"/>
        <v>0</v>
      </c>
      <c r="J42" s="184">
        <f t="shared" ca="1" si="17"/>
        <v>0</v>
      </c>
      <c r="K42" s="183">
        <f t="shared" ca="1" si="17"/>
        <v>0</v>
      </c>
      <c r="L42" s="183">
        <f t="shared" ca="1" si="17"/>
        <v>0</v>
      </c>
      <c r="M42" s="183">
        <f t="shared" ca="1" si="17"/>
        <v>0</v>
      </c>
      <c r="N42" s="183">
        <f t="shared" ca="1" si="17"/>
        <v>0</v>
      </c>
      <c r="O42" s="183">
        <f t="shared" ca="1" si="17"/>
        <v>0</v>
      </c>
      <c r="P42" s="183">
        <f t="shared" ca="1" si="17"/>
        <v>0</v>
      </c>
      <c r="Q42" s="184">
        <f t="shared" ca="1" si="17"/>
        <v>0</v>
      </c>
      <c r="R42" s="183">
        <f t="shared" ca="1" si="17"/>
        <v>0</v>
      </c>
      <c r="S42" s="183">
        <f t="shared" ca="1" si="17"/>
        <v>0</v>
      </c>
      <c r="T42" s="183">
        <f t="shared" ca="1" si="17"/>
        <v>0</v>
      </c>
      <c r="U42" s="183">
        <f t="shared" ca="1" si="17"/>
        <v>0</v>
      </c>
      <c r="V42" s="183">
        <f t="shared" ca="1" si="17"/>
        <v>0</v>
      </c>
      <c r="W42" s="183">
        <f t="shared" ca="1" si="17"/>
        <v>0</v>
      </c>
      <c r="X42" s="183">
        <f t="shared" ca="1" si="17"/>
        <v>0</v>
      </c>
      <c r="Y42" s="183">
        <f t="shared" ca="1" si="17"/>
        <v>3837.2280781500012</v>
      </c>
      <c r="Z42" s="183">
        <f t="shared" ca="1" si="17"/>
        <v>3837.2280781500012</v>
      </c>
      <c r="AA42" s="183">
        <f t="shared" ca="1" si="17"/>
        <v>0</v>
      </c>
      <c r="AB42" s="183">
        <f t="shared" ca="1" si="17"/>
        <v>5755.8421172250019</v>
      </c>
      <c r="AC42" s="183">
        <f t="shared" ca="1" si="17"/>
        <v>0</v>
      </c>
      <c r="AD42" s="183">
        <f t="shared" ca="1" si="17"/>
        <v>3837.2280781500012</v>
      </c>
      <c r="AE42" s="183">
        <f t="shared" ca="1" si="17"/>
        <v>0</v>
      </c>
      <c r="AF42" s="183">
        <f t="shared" ca="1" si="17"/>
        <v>0</v>
      </c>
      <c r="AG42" s="183">
        <f t="shared" ca="1" si="17"/>
        <v>0</v>
      </c>
      <c r="AH42" s="183">
        <f t="shared" ca="1" si="17"/>
        <v>0</v>
      </c>
      <c r="AI42" s="183">
        <f t="shared" ca="1" si="17"/>
        <v>0</v>
      </c>
      <c r="AJ42" s="183">
        <f t="shared" ca="1" si="17"/>
        <v>0</v>
      </c>
      <c r="AK42" s="183">
        <f t="shared" ca="1" si="17"/>
        <v>0</v>
      </c>
      <c r="AL42" s="183">
        <f t="shared" ca="1" si="17"/>
        <v>0</v>
      </c>
      <c r="AM42" s="183">
        <f t="shared" ca="1" si="17"/>
        <v>0</v>
      </c>
      <c r="AN42" s="183">
        <f t="shared" ca="1" si="17"/>
        <v>0</v>
      </c>
    </row>
    <row r="43" spans="1:40" x14ac:dyDescent="0.3">
      <c r="A43" s="60" t="s">
        <v>1475</v>
      </c>
      <c r="B43" s="60"/>
      <c r="C43" s="60"/>
      <c r="D43" s="189"/>
      <c r="E43" s="189"/>
      <c r="F43" s="189"/>
      <c r="G43" s="189"/>
      <c r="H43" s="189"/>
      <c r="I43" s="189"/>
      <c r="J43" s="189"/>
      <c r="K43" s="189"/>
      <c r="L43" s="189"/>
      <c r="M43" s="189"/>
      <c r="N43" s="189"/>
      <c r="O43" s="189"/>
      <c r="P43" s="189"/>
      <c r="Q43" s="189"/>
      <c r="R43" s="189"/>
      <c r="S43" s="189"/>
      <c r="T43" s="189"/>
      <c r="U43" s="189"/>
      <c r="V43" s="189"/>
      <c r="W43" s="189"/>
      <c r="X43" s="189"/>
      <c r="Y43" s="189"/>
      <c r="Z43" s="189"/>
      <c r="AA43" s="189"/>
      <c r="AB43" s="189"/>
      <c r="AC43" s="189"/>
      <c r="AD43" s="189"/>
      <c r="AE43" s="189"/>
      <c r="AF43" s="189"/>
      <c r="AG43" s="189"/>
      <c r="AH43" s="189"/>
      <c r="AI43" s="189"/>
      <c r="AJ43" s="189"/>
      <c r="AK43" s="189"/>
      <c r="AL43" s="189"/>
      <c r="AM43" s="189"/>
      <c r="AN43" s="189"/>
    </row>
    <row r="44" spans="1:40" x14ac:dyDescent="0.3">
      <c r="A44" t="s">
        <v>1476</v>
      </c>
      <c r="B44" t="s">
        <v>1477</v>
      </c>
      <c r="D44" s="192">
        <f>SUM(E44:AN44)</f>
        <v>0</v>
      </c>
      <c r="E44" s="183">
        <v>0</v>
      </c>
      <c r="F44" s="183">
        <v>0</v>
      </c>
      <c r="G44" s="183">
        <v>0</v>
      </c>
      <c r="H44" s="183">
        <v>0</v>
      </c>
      <c r="I44" s="183">
        <v>0</v>
      </c>
      <c r="J44" s="183">
        <v>0</v>
      </c>
      <c r="K44" s="183">
        <v>0</v>
      </c>
      <c r="L44" s="183">
        <v>0</v>
      </c>
      <c r="M44" s="183">
        <v>0</v>
      </c>
      <c r="N44" s="183">
        <v>0</v>
      </c>
      <c r="O44" s="183">
        <v>0</v>
      </c>
      <c r="P44" s="183">
        <v>0</v>
      </c>
      <c r="Q44" s="183"/>
      <c r="R44" s="183">
        <v>0</v>
      </c>
      <c r="S44" s="183">
        <v>0</v>
      </c>
      <c r="T44" s="183">
        <v>0</v>
      </c>
      <c r="U44" s="183">
        <v>0</v>
      </c>
      <c r="V44" s="183">
        <v>0</v>
      </c>
      <c r="W44" s="183">
        <v>0</v>
      </c>
      <c r="X44" s="183">
        <v>0</v>
      </c>
      <c r="Y44" s="183">
        <v>0</v>
      </c>
      <c r="Z44" s="183">
        <v>0</v>
      </c>
      <c r="AA44" s="183">
        <v>0</v>
      </c>
      <c r="AB44" s="183">
        <v>0</v>
      </c>
      <c r="AC44" s="183">
        <v>0</v>
      </c>
      <c r="AD44" s="183">
        <v>0</v>
      </c>
      <c r="AE44" s="183">
        <v>0</v>
      </c>
      <c r="AF44" s="183">
        <v>0</v>
      </c>
      <c r="AG44" s="183">
        <v>0</v>
      </c>
      <c r="AH44" s="183">
        <v>0</v>
      </c>
      <c r="AI44" s="183">
        <v>0</v>
      </c>
      <c r="AJ44" s="183">
        <v>0</v>
      </c>
      <c r="AK44" s="183">
        <v>0</v>
      </c>
      <c r="AL44" s="183">
        <v>0</v>
      </c>
      <c r="AM44" s="183">
        <v>0</v>
      </c>
      <c r="AN44" s="183">
        <v>0</v>
      </c>
    </row>
    <row r="45" spans="1:40" x14ac:dyDescent="0.3">
      <c r="A45" s="60" t="s">
        <v>1478</v>
      </c>
      <c r="B45" s="64"/>
      <c r="C45" s="64"/>
      <c r="D45" s="196"/>
      <c r="E45" s="196"/>
      <c r="F45" s="196"/>
      <c r="G45" s="196"/>
      <c r="H45" s="196"/>
      <c r="I45" s="196"/>
      <c r="J45" s="196"/>
      <c r="K45" s="196"/>
      <c r="L45" s="196"/>
      <c r="M45" s="196"/>
      <c r="N45" s="196"/>
      <c r="O45" s="196"/>
      <c r="P45" s="196"/>
      <c r="Q45" s="196"/>
      <c r="R45" s="196"/>
      <c r="S45" s="196"/>
      <c r="T45" s="196"/>
      <c r="U45" s="196"/>
      <c r="V45" s="196"/>
      <c r="W45" s="196"/>
      <c r="X45" s="196"/>
      <c r="Y45" s="196"/>
      <c r="Z45" s="196"/>
      <c r="AA45" s="196"/>
      <c r="AB45" s="196"/>
      <c r="AC45" s="196"/>
      <c r="AD45" s="196"/>
      <c r="AE45" s="196"/>
      <c r="AF45" s="196"/>
      <c r="AG45" s="196"/>
      <c r="AH45" s="196"/>
      <c r="AI45" s="196"/>
      <c r="AJ45" s="196"/>
      <c r="AK45" s="196"/>
      <c r="AL45" s="196"/>
      <c r="AM45" s="196"/>
      <c r="AN45" s="196"/>
    </row>
    <row r="46" spans="1:40" x14ac:dyDescent="0.3">
      <c r="D46" s="192">
        <f>SUM(E46:AN46)</f>
        <v>0</v>
      </c>
      <c r="E46" s="183">
        <v>0</v>
      </c>
      <c r="F46" s="183">
        <v>0</v>
      </c>
      <c r="G46" s="183">
        <v>0</v>
      </c>
      <c r="H46" s="183">
        <v>0</v>
      </c>
      <c r="I46" s="183">
        <v>0</v>
      </c>
      <c r="J46" s="183">
        <v>0</v>
      </c>
      <c r="K46" s="183">
        <v>0</v>
      </c>
      <c r="L46" s="183">
        <v>0</v>
      </c>
      <c r="M46" s="183">
        <v>0</v>
      </c>
      <c r="N46" s="183">
        <v>0</v>
      </c>
      <c r="O46" s="183">
        <v>0</v>
      </c>
      <c r="P46" s="183">
        <v>0</v>
      </c>
      <c r="Q46" s="183"/>
      <c r="R46" s="183">
        <v>0</v>
      </c>
      <c r="S46" s="183">
        <v>0</v>
      </c>
      <c r="T46" s="183">
        <f t="shared" ref="T46:AN46" si="18">T44</f>
        <v>0</v>
      </c>
      <c r="U46" s="183">
        <f t="shared" si="18"/>
        <v>0</v>
      </c>
      <c r="V46" s="183">
        <f t="shared" si="18"/>
        <v>0</v>
      </c>
      <c r="W46" s="183">
        <f t="shared" si="18"/>
        <v>0</v>
      </c>
      <c r="X46" s="183">
        <f t="shared" si="18"/>
        <v>0</v>
      </c>
      <c r="Y46" s="183">
        <f t="shared" si="18"/>
        <v>0</v>
      </c>
      <c r="Z46" s="183">
        <f t="shared" si="18"/>
        <v>0</v>
      </c>
      <c r="AA46" s="183">
        <f t="shared" si="18"/>
        <v>0</v>
      </c>
      <c r="AB46" s="183">
        <f t="shared" si="18"/>
        <v>0</v>
      </c>
      <c r="AC46" s="183">
        <f t="shared" si="18"/>
        <v>0</v>
      </c>
      <c r="AD46" s="183">
        <f t="shared" si="18"/>
        <v>0</v>
      </c>
      <c r="AE46" s="183">
        <f t="shared" si="18"/>
        <v>0</v>
      </c>
      <c r="AF46" s="183">
        <f t="shared" si="18"/>
        <v>0</v>
      </c>
      <c r="AG46" s="183">
        <f t="shared" si="18"/>
        <v>0</v>
      </c>
      <c r="AH46" s="183">
        <f t="shared" si="18"/>
        <v>0</v>
      </c>
      <c r="AI46" s="183">
        <f t="shared" si="18"/>
        <v>0</v>
      </c>
      <c r="AJ46" s="183">
        <f t="shared" si="18"/>
        <v>0</v>
      </c>
      <c r="AK46" s="183">
        <f t="shared" si="18"/>
        <v>0</v>
      </c>
      <c r="AL46" s="183">
        <f t="shared" si="18"/>
        <v>0</v>
      </c>
      <c r="AM46" s="183">
        <f t="shared" si="18"/>
        <v>0</v>
      </c>
      <c r="AN46" s="183">
        <f t="shared" si="18"/>
        <v>0</v>
      </c>
    </row>
    <row r="47" spans="1:40" x14ac:dyDescent="0.3">
      <c r="A47" s="60" t="s">
        <v>1479</v>
      </c>
      <c r="B47" s="60"/>
      <c r="C47" s="60"/>
      <c r="D47" s="189"/>
      <c r="E47" s="189"/>
      <c r="F47" s="189"/>
      <c r="G47" s="189"/>
      <c r="H47" s="189"/>
      <c r="I47" s="189"/>
      <c r="J47" s="189"/>
      <c r="K47" s="189"/>
      <c r="L47" s="189"/>
      <c r="M47" s="189"/>
      <c r="N47" s="189"/>
      <c r="O47" s="189"/>
      <c r="P47" s="189"/>
      <c r="Q47" s="189"/>
      <c r="R47" s="189"/>
      <c r="S47" s="189"/>
      <c r="T47" s="189"/>
      <c r="U47" s="189"/>
      <c r="V47" s="189"/>
      <c r="W47" s="189"/>
      <c r="X47" s="189"/>
      <c r="Y47" s="189"/>
      <c r="Z47" s="189"/>
      <c r="AA47" s="189"/>
      <c r="AB47" s="189"/>
      <c r="AC47" s="189"/>
      <c r="AD47" s="189"/>
      <c r="AE47" s="189"/>
      <c r="AF47" s="189"/>
      <c r="AG47" s="189"/>
      <c r="AH47" s="189"/>
      <c r="AI47" s="189"/>
      <c r="AJ47" s="189"/>
      <c r="AK47" s="189"/>
      <c r="AL47" s="189"/>
      <c r="AM47" s="189"/>
      <c r="AN47" s="189"/>
    </row>
    <row r="48" spans="1:40" x14ac:dyDescent="0.3">
      <c r="A48" s="54" t="s">
        <v>1480</v>
      </c>
      <c r="B48" s="54"/>
      <c r="C48" s="54"/>
      <c r="D48" s="195">
        <f ca="1">SUM(E48:AN48)</f>
        <v>3570.7539060562513</v>
      </c>
      <c r="E48" s="194">
        <f t="shared" ref="E48:AN48" ca="1" si="19">SUMIFS(INDIRECT($B$1 &amp; "_Direct"), Type, "M &amp; S", WBSL3, E$1, Inst, $B$2)</f>
        <v>0</v>
      </c>
      <c r="F48" s="194">
        <f t="shared" ca="1" si="19"/>
        <v>0</v>
      </c>
      <c r="G48" s="194">
        <f t="shared" ca="1" si="19"/>
        <v>0</v>
      </c>
      <c r="H48" s="194">
        <f t="shared" ca="1" si="19"/>
        <v>0</v>
      </c>
      <c r="I48" s="194">
        <f t="shared" ca="1" si="19"/>
        <v>0</v>
      </c>
      <c r="J48" s="194">
        <f t="shared" ca="1" si="19"/>
        <v>0</v>
      </c>
      <c r="K48" s="194">
        <f t="shared" ca="1" si="19"/>
        <v>0</v>
      </c>
      <c r="L48" s="194">
        <f t="shared" ca="1" si="19"/>
        <v>0</v>
      </c>
      <c r="M48" s="194">
        <f t="shared" ca="1" si="19"/>
        <v>0</v>
      </c>
      <c r="N48" s="194">
        <f t="shared" ca="1" si="19"/>
        <v>0</v>
      </c>
      <c r="O48" s="194">
        <f t="shared" ca="1" si="19"/>
        <v>0</v>
      </c>
      <c r="P48" s="194">
        <f t="shared" ca="1" si="19"/>
        <v>0</v>
      </c>
      <c r="Q48" s="194">
        <f t="shared" ca="1" si="19"/>
        <v>0</v>
      </c>
      <c r="R48" s="194">
        <f t="shared" ca="1" si="19"/>
        <v>0</v>
      </c>
      <c r="S48" s="194">
        <f t="shared" ca="1" si="19"/>
        <v>0</v>
      </c>
      <c r="T48" s="194">
        <f t="shared" ca="1" si="19"/>
        <v>0</v>
      </c>
      <c r="U48" s="194">
        <f t="shared" ca="1" si="19"/>
        <v>0</v>
      </c>
      <c r="V48" s="194">
        <f t="shared" ca="1" si="19"/>
        <v>0</v>
      </c>
      <c r="W48" s="194">
        <f t="shared" ca="1" si="19"/>
        <v>0</v>
      </c>
      <c r="X48" s="194">
        <f t="shared" ca="1" si="19"/>
        <v>0</v>
      </c>
      <c r="Y48" s="194">
        <f t="shared" ca="1" si="19"/>
        <v>2025.2037079125007</v>
      </c>
      <c r="Z48" s="194">
        <f t="shared" ca="1" si="19"/>
        <v>0</v>
      </c>
      <c r="AA48" s="194">
        <f t="shared" ca="1" si="19"/>
        <v>0</v>
      </c>
      <c r="AB48" s="194">
        <f t="shared" ca="1" si="19"/>
        <v>1012.6018539562504</v>
      </c>
      <c r="AC48" s="194">
        <f t="shared" ca="1" si="19"/>
        <v>0</v>
      </c>
      <c r="AD48" s="194">
        <f t="shared" ca="1" si="19"/>
        <v>532.9483441875002</v>
      </c>
      <c r="AE48" s="194">
        <f t="shared" ca="1" si="19"/>
        <v>0</v>
      </c>
      <c r="AF48" s="194">
        <f t="shared" ca="1" si="19"/>
        <v>0</v>
      </c>
      <c r="AG48" s="194">
        <f t="shared" ca="1" si="19"/>
        <v>0</v>
      </c>
      <c r="AH48" s="194">
        <f t="shared" ca="1" si="19"/>
        <v>0</v>
      </c>
      <c r="AI48" s="194">
        <f t="shared" ca="1" si="19"/>
        <v>0</v>
      </c>
      <c r="AJ48" s="194">
        <f t="shared" ca="1" si="19"/>
        <v>0</v>
      </c>
      <c r="AK48" s="194">
        <f t="shared" ca="1" si="19"/>
        <v>0</v>
      </c>
      <c r="AL48" s="194">
        <f t="shared" ca="1" si="19"/>
        <v>0</v>
      </c>
      <c r="AM48" s="194">
        <f t="shared" ca="1" si="19"/>
        <v>0</v>
      </c>
      <c r="AN48" s="194">
        <f t="shared" ca="1" si="19"/>
        <v>0</v>
      </c>
    </row>
    <row r="49" spans="1:40" x14ac:dyDescent="0.3">
      <c r="A49" t="s">
        <v>1481</v>
      </c>
      <c r="D49" s="192">
        <f>SUM(E49:AN49)</f>
        <v>0</v>
      </c>
      <c r="E49" s="181">
        <v>0</v>
      </c>
      <c r="F49" s="183">
        <v>0</v>
      </c>
      <c r="G49" s="183">
        <v>0</v>
      </c>
      <c r="H49" s="183">
        <v>0</v>
      </c>
      <c r="I49" s="183">
        <v>0</v>
      </c>
      <c r="J49" s="183">
        <v>0</v>
      </c>
      <c r="K49" s="183">
        <v>0</v>
      </c>
      <c r="L49" s="183">
        <v>0</v>
      </c>
      <c r="M49" s="183">
        <v>0</v>
      </c>
      <c r="N49" s="183">
        <v>0</v>
      </c>
      <c r="O49" s="183">
        <v>0</v>
      </c>
      <c r="P49" s="183">
        <v>0</v>
      </c>
      <c r="Q49" s="183"/>
      <c r="R49" s="183">
        <v>0</v>
      </c>
      <c r="S49" s="183">
        <v>0</v>
      </c>
      <c r="T49" s="183">
        <v>0</v>
      </c>
      <c r="U49" s="183">
        <v>0</v>
      </c>
      <c r="V49" s="183">
        <v>0</v>
      </c>
      <c r="W49" s="183">
        <v>0</v>
      </c>
      <c r="X49" s="183">
        <v>0</v>
      </c>
      <c r="Y49" s="183">
        <v>0</v>
      </c>
      <c r="Z49" s="183">
        <v>0</v>
      </c>
      <c r="AA49" s="183">
        <v>0</v>
      </c>
      <c r="AB49" s="183">
        <v>0</v>
      </c>
      <c r="AC49" s="183">
        <v>0</v>
      </c>
      <c r="AD49" s="183">
        <v>0</v>
      </c>
      <c r="AE49" s="183">
        <v>0</v>
      </c>
      <c r="AF49" s="183">
        <v>0</v>
      </c>
      <c r="AG49" s="183">
        <v>0</v>
      </c>
      <c r="AH49" s="183">
        <v>0</v>
      </c>
      <c r="AI49" s="183">
        <v>0</v>
      </c>
      <c r="AJ49" s="183">
        <v>0</v>
      </c>
      <c r="AK49" s="183">
        <v>0</v>
      </c>
      <c r="AL49" s="183">
        <v>0</v>
      </c>
      <c r="AM49" s="183">
        <v>0</v>
      </c>
      <c r="AN49" s="183">
        <v>0</v>
      </c>
    </row>
    <row r="50" spans="1:40" x14ac:dyDescent="0.3">
      <c r="A50" t="s">
        <v>1482</v>
      </c>
      <c r="D50" s="192">
        <f>SUM(E50:AN50)</f>
        <v>0</v>
      </c>
      <c r="E50" s="181">
        <v>0</v>
      </c>
      <c r="F50" s="183">
        <v>0</v>
      </c>
      <c r="G50" s="183">
        <v>0</v>
      </c>
      <c r="H50" s="183">
        <v>0</v>
      </c>
      <c r="I50" s="183">
        <v>0</v>
      </c>
      <c r="J50" s="183">
        <v>0</v>
      </c>
      <c r="K50" s="183">
        <v>0</v>
      </c>
      <c r="L50" s="183">
        <v>0</v>
      </c>
      <c r="M50" s="183">
        <v>0</v>
      </c>
      <c r="N50" s="183">
        <v>0</v>
      </c>
      <c r="O50" s="183">
        <v>0</v>
      </c>
      <c r="P50" s="183">
        <v>0</v>
      </c>
      <c r="Q50" s="183"/>
      <c r="R50" s="183">
        <v>0</v>
      </c>
      <c r="S50" s="183">
        <v>0</v>
      </c>
      <c r="T50" s="183">
        <v>0</v>
      </c>
      <c r="U50" s="183">
        <v>0</v>
      </c>
      <c r="V50" s="183">
        <v>0</v>
      </c>
      <c r="W50" s="183">
        <v>0</v>
      </c>
      <c r="X50" s="183">
        <v>0</v>
      </c>
      <c r="Y50" s="183">
        <v>0</v>
      </c>
      <c r="Z50" s="183">
        <v>0</v>
      </c>
      <c r="AA50" s="183">
        <v>0</v>
      </c>
      <c r="AB50" s="183">
        <v>0</v>
      </c>
      <c r="AC50" s="183">
        <v>0</v>
      </c>
      <c r="AD50" s="183">
        <v>0</v>
      </c>
      <c r="AE50" s="183">
        <v>0</v>
      </c>
      <c r="AF50" s="183">
        <v>0</v>
      </c>
      <c r="AG50" s="183">
        <v>0</v>
      </c>
      <c r="AH50" s="183">
        <v>0</v>
      </c>
      <c r="AI50" s="183">
        <v>0</v>
      </c>
      <c r="AJ50" s="183">
        <v>0</v>
      </c>
      <c r="AK50" s="183">
        <v>0</v>
      </c>
      <c r="AL50" s="183">
        <v>0</v>
      </c>
      <c r="AM50" s="183">
        <v>0</v>
      </c>
      <c r="AN50" s="183">
        <v>0</v>
      </c>
    </row>
    <row r="51" spans="1:40" x14ac:dyDescent="0.3">
      <c r="A51" t="s">
        <v>1483</v>
      </c>
      <c r="D51" s="192">
        <f>SUM(E51:AN51)</f>
        <v>0</v>
      </c>
      <c r="E51" s="181">
        <v>0</v>
      </c>
      <c r="F51" s="183">
        <v>0</v>
      </c>
      <c r="G51" s="183">
        <v>0</v>
      </c>
      <c r="H51" s="183">
        <v>0</v>
      </c>
      <c r="I51" s="183">
        <v>0</v>
      </c>
      <c r="J51" s="183">
        <v>0</v>
      </c>
      <c r="K51" s="183">
        <v>0</v>
      </c>
      <c r="L51" s="183">
        <v>0</v>
      </c>
      <c r="M51" s="183">
        <v>0</v>
      </c>
      <c r="N51" s="183">
        <v>0</v>
      </c>
      <c r="O51" s="183">
        <v>0</v>
      </c>
      <c r="P51" s="183">
        <v>0</v>
      </c>
      <c r="Q51" s="183"/>
      <c r="R51" s="183">
        <v>0</v>
      </c>
      <c r="S51" s="183">
        <v>0</v>
      </c>
      <c r="T51" s="183">
        <v>0</v>
      </c>
      <c r="U51" s="183">
        <v>0</v>
      </c>
      <c r="V51" s="183">
        <v>0</v>
      </c>
      <c r="W51" s="183">
        <v>0</v>
      </c>
      <c r="X51" s="183">
        <v>0</v>
      </c>
      <c r="Y51" s="183">
        <v>0</v>
      </c>
      <c r="Z51" s="183">
        <v>0</v>
      </c>
      <c r="AA51" s="183">
        <v>0</v>
      </c>
      <c r="AB51" s="183">
        <v>0</v>
      </c>
      <c r="AC51" s="183">
        <v>0</v>
      </c>
      <c r="AD51" s="183">
        <v>0</v>
      </c>
      <c r="AE51" s="183">
        <v>0</v>
      </c>
      <c r="AF51" s="183">
        <v>0</v>
      </c>
      <c r="AG51" s="183">
        <v>0</v>
      </c>
      <c r="AH51" s="183">
        <v>0</v>
      </c>
      <c r="AI51" s="183">
        <v>0</v>
      </c>
      <c r="AJ51" s="183">
        <v>0</v>
      </c>
      <c r="AK51" s="183">
        <v>0</v>
      </c>
      <c r="AL51" s="183">
        <v>0</v>
      </c>
      <c r="AM51" s="183">
        <v>0</v>
      </c>
      <c r="AN51" s="183">
        <v>0</v>
      </c>
    </row>
    <row r="52" spans="1:40" x14ac:dyDescent="0.3">
      <c r="A52" t="s">
        <v>1484</v>
      </c>
      <c r="D52" s="192">
        <f>SUM(E52:AN52)</f>
        <v>0</v>
      </c>
      <c r="E52" s="181">
        <v>0</v>
      </c>
      <c r="F52" s="183">
        <v>0</v>
      </c>
      <c r="G52" s="183">
        <v>0</v>
      </c>
      <c r="H52" s="183">
        <v>0</v>
      </c>
      <c r="I52" s="183">
        <v>0</v>
      </c>
      <c r="J52" s="183">
        <v>0</v>
      </c>
      <c r="K52" s="183">
        <v>0</v>
      </c>
      <c r="L52" s="183">
        <v>0</v>
      </c>
      <c r="M52" s="183">
        <v>0</v>
      </c>
      <c r="N52" s="183">
        <v>0</v>
      </c>
      <c r="O52" s="183">
        <v>0</v>
      </c>
      <c r="P52" s="183">
        <v>0</v>
      </c>
      <c r="Q52" s="183"/>
      <c r="R52" s="183">
        <v>0</v>
      </c>
      <c r="S52" s="183">
        <v>0</v>
      </c>
      <c r="T52" s="183">
        <v>0</v>
      </c>
      <c r="U52" s="183">
        <v>0</v>
      </c>
      <c r="V52" s="183">
        <v>0</v>
      </c>
      <c r="W52" s="183">
        <v>0</v>
      </c>
      <c r="X52" s="183">
        <v>0</v>
      </c>
      <c r="Y52" s="183">
        <v>0</v>
      </c>
      <c r="Z52" s="183">
        <v>0</v>
      </c>
      <c r="AA52" s="183">
        <v>0</v>
      </c>
      <c r="AB52" s="183">
        <v>0</v>
      </c>
      <c r="AC52" s="183">
        <v>0</v>
      </c>
      <c r="AD52" s="183">
        <v>0</v>
      </c>
      <c r="AE52" s="183">
        <v>0</v>
      </c>
      <c r="AF52" s="183">
        <v>0</v>
      </c>
      <c r="AG52" s="183">
        <v>0</v>
      </c>
      <c r="AH52" s="183">
        <v>0</v>
      </c>
      <c r="AI52" s="183">
        <v>0</v>
      </c>
      <c r="AJ52" s="183">
        <v>0</v>
      </c>
      <c r="AK52" s="183">
        <v>0</v>
      </c>
      <c r="AL52" s="183">
        <v>0</v>
      </c>
      <c r="AM52" s="183">
        <v>0</v>
      </c>
      <c r="AN52" s="183">
        <v>0</v>
      </c>
    </row>
    <row r="53" spans="1:40" x14ac:dyDescent="0.3">
      <c r="A53" s="60" t="s">
        <v>1485</v>
      </c>
      <c r="B53" s="64"/>
      <c r="C53" s="64"/>
      <c r="D53" s="196"/>
      <c r="E53" s="196"/>
      <c r="F53" s="196"/>
      <c r="G53" s="196"/>
      <c r="H53" s="196"/>
      <c r="I53" s="196"/>
      <c r="J53" s="196"/>
      <c r="K53" s="196"/>
      <c r="L53" s="196"/>
      <c r="M53" s="196"/>
      <c r="N53" s="196"/>
      <c r="O53" s="196"/>
      <c r="P53" s="196"/>
      <c r="Q53" s="196"/>
      <c r="R53" s="196"/>
      <c r="S53" s="196"/>
      <c r="T53" s="196"/>
      <c r="U53" s="196"/>
      <c r="V53" s="196"/>
      <c r="W53" s="196"/>
      <c r="X53" s="196"/>
      <c r="Y53" s="196"/>
      <c r="Z53" s="196"/>
      <c r="AA53" s="196"/>
      <c r="AB53" s="196"/>
      <c r="AC53" s="196"/>
      <c r="AD53" s="196"/>
      <c r="AE53" s="196"/>
      <c r="AF53" s="196"/>
      <c r="AG53" s="196"/>
      <c r="AH53" s="196"/>
      <c r="AI53" s="196"/>
      <c r="AJ53" s="196"/>
      <c r="AK53" s="196"/>
      <c r="AL53" s="196"/>
      <c r="AM53" s="196"/>
      <c r="AN53" s="196"/>
    </row>
    <row r="54" spans="1:40" x14ac:dyDescent="0.3">
      <c r="D54" s="195">
        <f ca="1">SUM(E54:AN54)</f>
        <v>3570.7539060562513</v>
      </c>
      <c r="E54" s="163">
        <f t="shared" ref="E54:AN54" ca="1" si="20">SUM(E48:E52)</f>
        <v>0</v>
      </c>
      <c r="F54" s="163">
        <f t="shared" ca="1" si="20"/>
        <v>0</v>
      </c>
      <c r="G54" s="163">
        <f t="shared" ca="1" si="20"/>
        <v>0</v>
      </c>
      <c r="H54" s="163">
        <f t="shared" ca="1" si="20"/>
        <v>0</v>
      </c>
      <c r="I54" s="163">
        <f t="shared" ca="1" si="20"/>
        <v>0</v>
      </c>
      <c r="J54" s="163">
        <f t="shared" ca="1" si="20"/>
        <v>0</v>
      </c>
      <c r="K54" s="163">
        <f t="shared" ca="1" si="20"/>
        <v>0</v>
      </c>
      <c r="L54" s="163">
        <f t="shared" ca="1" si="20"/>
        <v>0</v>
      </c>
      <c r="M54" s="163">
        <f t="shared" ca="1" si="20"/>
        <v>0</v>
      </c>
      <c r="N54" s="163">
        <f t="shared" ca="1" si="20"/>
        <v>0</v>
      </c>
      <c r="O54" s="163">
        <f t="shared" ca="1" si="20"/>
        <v>0</v>
      </c>
      <c r="P54" s="163">
        <f t="shared" ca="1" si="20"/>
        <v>0</v>
      </c>
      <c r="Q54" s="163">
        <f t="shared" ca="1" si="20"/>
        <v>0</v>
      </c>
      <c r="R54" s="163">
        <f t="shared" ca="1" si="20"/>
        <v>0</v>
      </c>
      <c r="S54" s="163">
        <f t="shared" ca="1" si="20"/>
        <v>0</v>
      </c>
      <c r="T54" s="163">
        <f t="shared" ca="1" si="20"/>
        <v>0</v>
      </c>
      <c r="U54" s="163">
        <f t="shared" ca="1" si="20"/>
        <v>0</v>
      </c>
      <c r="V54" s="163">
        <f t="shared" ca="1" si="20"/>
        <v>0</v>
      </c>
      <c r="W54" s="163">
        <f t="shared" ca="1" si="20"/>
        <v>0</v>
      </c>
      <c r="X54" s="163">
        <f t="shared" ca="1" si="20"/>
        <v>0</v>
      </c>
      <c r="Y54" s="163">
        <f t="shared" ca="1" si="20"/>
        <v>2025.2037079125007</v>
      </c>
      <c r="Z54" s="163">
        <f t="shared" ca="1" si="20"/>
        <v>0</v>
      </c>
      <c r="AA54" s="163">
        <f t="shared" ca="1" si="20"/>
        <v>0</v>
      </c>
      <c r="AB54" s="163">
        <f t="shared" ca="1" si="20"/>
        <v>1012.6018539562504</v>
      </c>
      <c r="AC54" s="163">
        <f t="shared" ca="1" si="20"/>
        <v>0</v>
      </c>
      <c r="AD54" s="163">
        <f t="shared" ca="1" si="20"/>
        <v>532.9483441875002</v>
      </c>
      <c r="AE54" s="163">
        <f t="shared" ca="1" si="20"/>
        <v>0</v>
      </c>
      <c r="AF54" s="163">
        <f t="shared" ca="1" si="20"/>
        <v>0</v>
      </c>
      <c r="AG54" s="163">
        <f t="shared" ca="1" si="20"/>
        <v>0</v>
      </c>
      <c r="AH54" s="163">
        <f t="shared" ca="1" si="20"/>
        <v>0</v>
      </c>
      <c r="AI54" s="163">
        <f t="shared" ca="1" si="20"/>
        <v>0</v>
      </c>
      <c r="AJ54" s="163">
        <f t="shared" ca="1" si="20"/>
        <v>0</v>
      </c>
      <c r="AK54" s="163">
        <f t="shared" ca="1" si="20"/>
        <v>0</v>
      </c>
      <c r="AL54" s="163">
        <f t="shared" ca="1" si="20"/>
        <v>0</v>
      </c>
      <c r="AM54" s="163">
        <f t="shared" ca="1" si="20"/>
        <v>0</v>
      </c>
      <c r="AN54" s="163">
        <f t="shared" ca="1" si="20"/>
        <v>0</v>
      </c>
    </row>
    <row r="55" spans="1:40" x14ac:dyDescent="0.3">
      <c r="A55" s="60" t="s">
        <v>1486</v>
      </c>
      <c r="B55" s="64"/>
      <c r="C55" s="64"/>
      <c r="D55" s="196"/>
      <c r="E55" s="196"/>
      <c r="F55" s="196"/>
      <c r="G55" s="196"/>
      <c r="H55" s="196"/>
      <c r="I55" s="196"/>
      <c r="J55" s="196"/>
      <c r="K55" s="196"/>
      <c r="L55" s="196"/>
      <c r="M55" s="196"/>
      <c r="N55" s="196"/>
      <c r="O55" s="196"/>
      <c r="P55" s="196"/>
      <c r="Q55" s="196"/>
      <c r="R55" s="196"/>
      <c r="S55" s="196"/>
      <c r="T55" s="196"/>
      <c r="U55" s="196"/>
      <c r="V55" s="196"/>
      <c r="W55" s="196"/>
      <c r="X55" s="196"/>
      <c r="Y55" s="196"/>
      <c r="Z55" s="196"/>
      <c r="AA55" s="196"/>
      <c r="AB55" s="196"/>
      <c r="AC55" s="196"/>
      <c r="AD55" s="196"/>
      <c r="AE55" s="196"/>
      <c r="AF55" s="196"/>
      <c r="AG55" s="196"/>
      <c r="AH55" s="196"/>
      <c r="AI55" s="196"/>
      <c r="AJ55" s="196"/>
      <c r="AK55" s="196"/>
      <c r="AL55" s="196"/>
      <c r="AM55" s="196"/>
      <c r="AN55" s="196"/>
    </row>
    <row r="56" spans="1:40" x14ac:dyDescent="0.3">
      <c r="A56" s="66"/>
      <c r="B56" s="66"/>
      <c r="C56" s="66"/>
      <c r="D56" s="197"/>
      <c r="E56" s="197"/>
      <c r="F56" s="197"/>
      <c r="G56" s="197"/>
      <c r="H56" s="197"/>
      <c r="I56" s="197"/>
      <c r="J56" s="197"/>
      <c r="K56" s="197"/>
      <c r="L56" s="197"/>
      <c r="M56" s="197"/>
      <c r="N56" s="197"/>
      <c r="O56" s="197"/>
      <c r="P56" s="197"/>
      <c r="Q56" s="197"/>
      <c r="R56" s="197"/>
      <c r="S56" s="197"/>
      <c r="T56" s="197"/>
      <c r="U56" s="197"/>
      <c r="V56" s="197"/>
      <c r="W56" s="197"/>
      <c r="X56" s="197"/>
      <c r="Y56" s="197"/>
      <c r="Z56" s="197"/>
      <c r="AA56" s="197"/>
      <c r="AB56" s="197"/>
      <c r="AC56" s="197"/>
      <c r="AD56" s="197"/>
      <c r="AE56" s="197"/>
      <c r="AF56" s="197"/>
      <c r="AG56" s="197"/>
      <c r="AH56" s="197"/>
      <c r="AI56" s="197"/>
      <c r="AJ56" s="197"/>
      <c r="AK56" s="197"/>
      <c r="AL56" s="197"/>
      <c r="AM56" s="197"/>
      <c r="AN56" s="197"/>
    </row>
    <row r="57" spans="1:40" x14ac:dyDescent="0.3">
      <c r="A57" t="s">
        <v>1487</v>
      </c>
      <c r="D57" s="192">
        <f>SUM(E57:AN57)</f>
        <v>0</v>
      </c>
      <c r="E57" s="183">
        <v>0</v>
      </c>
      <c r="F57" s="183">
        <v>0</v>
      </c>
      <c r="G57" s="183">
        <v>0</v>
      </c>
      <c r="H57" s="183">
        <v>0</v>
      </c>
      <c r="I57" s="183">
        <v>0</v>
      </c>
      <c r="J57" s="183">
        <v>0</v>
      </c>
      <c r="K57" s="183">
        <v>0</v>
      </c>
      <c r="L57" s="183">
        <v>0</v>
      </c>
      <c r="M57" s="183">
        <v>0</v>
      </c>
      <c r="N57" s="183">
        <v>0</v>
      </c>
      <c r="O57" s="183">
        <v>0</v>
      </c>
      <c r="P57" s="183">
        <v>0</v>
      </c>
      <c r="Q57" s="183"/>
      <c r="R57" s="183">
        <v>0</v>
      </c>
      <c r="S57" s="183">
        <v>0</v>
      </c>
      <c r="T57" s="183">
        <v>0</v>
      </c>
      <c r="U57" s="183">
        <v>0</v>
      </c>
      <c r="V57" s="183">
        <v>0</v>
      </c>
      <c r="W57" s="183">
        <v>0</v>
      </c>
      <c r="X57" s="183">
        <v>0</v>
      </c>
      <c r="Y57" s="183">
        <v>0</v>
      </c>
      <c r="Z57" s="183">
        <v>0</v>
      </c>
      <c r="AA57" s="183">
        <v>0</v>
      </c>
      <c r="AB57" s="183">
        <v>0</v>
      </c>
      <c r="AC57" s="183">
        <v>0</v>
      </c>
      <c r="AD57" s="183">
        <v>0</v>
      </c>
      <c r="AE57" s="183">
        <v>0</v>
      </c>
      <c r="AF57" s="183">
        <v>0</v>
      </c>
      <c r="AG57" s="183">
        <v>0</v>
      </c>
      <c r="AH57" s="183">
        <v>0</v>
      </c>
      <c r="AI57" s="183">
        <v>0</v>
      </c>
      <c r="AJ57" s="183">
        <v>0</v>
      </c>
      <c r="AK57" s="183">
        <v>0</v>
      </c>
      <c r="AL57" s="183">
        <v>0</v>
      </c>
      <c r="AM57" s="183">
        <v>0</v>
      </c>
      <c r="AN57" s="183">
        <v>0</v>
      </c>
    </row>
    <row r="58" spans="1:40" x14ac:dyDescent="0.3">
      <c r="A58" t="s">
        <v>1488</v>
      </c>
      <c r="D58" s="192">
        <f>SUM(E58:AN58)</f>
        <v>0</v>
      </c>
      <c r="E58" s="183">
        <v>0</v>
      </c>
      <c r="F58" s="183">
        <v>0</v>
      </c>
      <c r="G58" s="183">
        <v>0</v>
      </c>
      <c r="H58" s="183">
        <v>0</v>
      </c>
      <c r="I58" s="183">
        <v>0</v>
      </c>
      <c r="J58" s="183">
        <v>0</v>
      </c>
      <c r="K58" s="183">
        <v>0</v>
      </c>
      <c r="L58" s="183">
        <v>0</v>
      </c>
      <c r="M58" s="183">
        <v>0</v>
      </c>
      <c r="N58" s="183">
        <v>0</v>
      </c>
      <c r="O58" s="183">
        <v>0</v>
      </c>
      <c r="P58" s="183">
        <v>0</v>
      </c>
      <c r="Q58" s="183"/>
      <c r="R58" s="183">
        <v>0</v>
      </c>
      <c r="S58" s="183">
        <v>0</v>
      </c>
      <c r="T58" s="183">
        <v>0</v>
      </c>
      <c r="U58" s="183">
        <v>0</v>
      </c>
      <c r="V58" s="183">
        <v>0</v>
      </c>
      <c r="W58" s="183">
        <v>0</v>
      </c>
      <c r="X58" s="183">
        <v>0</v>
      </c>
      <c r="Y58" s="183">
        <v>0</v>
      </c>
      <c r="Z58" s="183">
        <v>0</v>
      </c>
      <c r="AA58" s="183">
        <v>0</v>
      </c>
      <c r="AB58" s="183">
        <v>0</v>
      </c>
      <c r="AC58" s="183">
        <v>0</v>
      </c>
      <c r="AD58" s="183">
        <v>0</v>
      </c>
      <c r="AE58" s="183">
        <v>0</v>
      </c>
      <c r="AF58" s="183">
        <v>0</v>
      </c>
      <c r="AG58" s="183">
        <v>0</v>
      </c>
      <c r="AH58" s="183">
        <v>0</v>
      </c>
      <c r="AI58" s="183">
        <v>0</v>
      </c>
      <c r="AJ58" s="183">
        <v>0</v>
      </c>
      <c r="AK58" s="183">
        <v>0</v>
      </c>
      <c r="AL58" s="183">
        <v>0</v>
      </c>
      <c r="AM58" s="183">
        <v>0</v>
      </c>
      <c r="AN58" s="183">
        <v>0</v>
      </c>
    </row>
    <row r="59" spans="1:40" x14ac:dyDescent="0.3">
      <c r="A59" t="s">
        <v>1489</v>
      </c>
      <c r="D59" s="192">
        <f>SUM(E59:AN59)</f>
        <v>0</v>
      </c>
      <c r="E59" s="183">
        <v>0</v>
      </c>
      <c r="F59" s="183">
        <v>0</v>
      </c>
      <c r="G59" s="183">
        <v>0</v>
      </c>
      <c r="H59" s="183">
        <v>0</v>
      </c>
      <c r="I59" s="183">
        <v>0</v>
      </c>
      <c r="J59" s="183">
        <v>0</v>
      </c>
      <c r="K59" s="183">
        <v>0</v>
      </c>
      <c r="L59" s="183">
        <v>0</v>
      </c>
      <c r="M59" s="183">
        <v>0</v>
      </c>
      <c r="N59" s="183">
        <v>0</v>
      </c>
      <c r="O59" s="183">
        <v>0</v>
      </c>
      <c r="P59" s="183">
        <v>0</v>
      </c>
      <c r="Q59" s="183"/>
      <c r="R59" s="183">
        <v>0</v>
      </c>
      <c r="S59" s="183">
        <v>0</v>
      </c>
      <c r="T59" s="183">
        <v>0</v>
      </c>
      <c r="U59" s="183">
        <v>0</v>
      </c>
      <c r="V59" s="183">
        <v>0</v>
      </c>
      <c r="W59" s="183">
        <v>0</v>
      </c>
      <c r="X59" s="183">
        <v>0</v>
      </c>
      <c r="Y59" s="183">
        <v>0</v>
      </c>
      <c r="Z59" s="183">
        <v>0</v>
      </c>
      <c r="AA59" s="183">
        <v>0</v>
      </c>
      <c r="AB59" s="183">
        <v>0</v>
      </c>
      <c r="AC59" s="183">
        <v>0</v>
      </c>
      <c r="AD59" s="183">
        <v>0</v>
      </c>
      <c r="AE59" s="183">
        <v>0</v>
      </c>
      <c r="AF59" s="183">
        <v>0</v>
      </c>
      <c r="AG59" s="183">
        <v>0</v>
      </c>
      <c r="AH59" s="183">
        <v>0</v>
      </c>
      <c r="AI59" s="183">
        <v>0</v>
      </c>
      <c r="AJ59" s="183">
        <v>0</v>
      </c>
      <c r="AK59" s="183">
        <v>0</v>
      </c>
      <c r="AL59" s="183">
        <v>0</v>
      </c>
      <c r="AM59" s="183">
        <v>0</v>
      </c>
      <c r="AN59" s="183">
        <v>0</v>
      </c>
    </row>
    <row r="60" spans="1:40" x14ac:dyDescent="0.3">
      <c r="A60" t="s">
        <v>1543</v>
      </c>
      <c r="B60" t="s">
        <v>1579</v>
      </c>
      <c r="D60" s="192">
        <f ca="1">SUM(E60:AN60)</f>
        <v>0</v>
      </c>
      <c r="E60" s="194">
        <f t="shared" ref="E60:AN60" ca="1" si="21">SUMIFS(INDIRECT($B$1 &amp; "_Direct"), Type, "Services", Resource_Name, $B60, WBSL3, E$1, Inst, $B$2)</f>
        <v>0</v>
      </c>
      <c r="F60" s="194">
        <f t="shared" ca="1" si="21"/>
        <v>0</v>
      </c>
      <c r="G60" s="194">
        <f t="shared" ca="1" si="21"/>
        <v>0</v>
      </c>
      <c r="H60" s="194">
        <f t="shared" ca="1" si="21"/>
        <v>0</v>
      </c>
      <c r="I60" s="194">
        <f t="shared" ca="1" si="21"/>
        <v>0</v>
      </c>
      <c r="J60" s="194">
        <f t="shared" ca="1" si="21"/>
        <v>0</v>
      </c>
      <c r="K60" s="194">
        <f t="shared" ca="1" si="21"/>
        <v>0</v>
      </c>
      <c r="L60" s="194">
        <f t="shared" ca="1" si="21"/>
        <v>0</v>
      </c>
      <c r="M60" s="194">
        <f t="shared" ca="1" si="21"/>
        <v>0</v>
      </c>
      <c r="N60" s="194">
        <f t="shared" ca="1" si="21"/>
        <v>0</v>
      </c>
      <c r="O60" s="194">
        <f t="shared" ca="1" si="21"/>
        <v>0</v>
      </c>
      <c r="P60" s="194">
        <f t="shared" ca="1" si="21"/>
        <v>0</v>
      </c>
      <c r="Q60" s="194">
        <f t="shared" ca="1" si="21"/>
        <v>0</v>
      </c>
      <c r="R60" s="194">
        <f t="shared" ca="1" si="21"/>
        <v>0</v>
      </c>
      <c r="S60" s="194">
        <f t="shared" ca="1" si="21"/>
        <v>0</v>
      </c>
      <c r="T60" s="194">
        <f t="shared" ca="1" si="21"/>
        <v>0</v>
      </c>
      <c r="U60" s="194">
        <f t="shared" ca="1" si="21"/>
        <v>0</v>
      </c>
      <c r="V60" s="194">
        <f t="shared" ca="1" si="21"/>
        <v>0</v>
      </c>
      <c r="W60" s="194">
        <f t="shared" ca="1" si="21"/>
        <v>0</v>
      </c>
      <c r="X60" s="194">
        <f t="shared" ca="1" si="21"/>
        <v>0</v>
      </c>
      <c r="Y60" s="194">
        <f t="shared" ca="1" si="21"/>
        <v>0</v>
      </c>
      <c r="Z60" s="194">
        <f t="shared" ca="1" si="21"/>
        <v>0</v>
      </c>
      <c r="AA60" s="194">
        <f t="shared" ca="1" si="21"/>
        <v>0</v>
      </c>
      <c r="AB60" s="194">
        <f t="shared" ca="1" si="21"/>
        <v>0</v>
      </c>
      <c r="AC60" s="194">
        <f t="shared" ca="1" si="21"/>
        <v>0</v>
      </c>
      <c r="AD60" s="194">
        <f t="shared" ca="1" si="21"/>
        <v>0</v>
      </c>
      <c r="AE60" s="194">
        <f t="shared" ca="1" si="21"/>
        <v>0</v>
      </c>
      <c r="AF60" s="194">
        <f t="shared" ca="1" si="21"/>
        <v>0</v>
      </c>
      <c r="AG60" s="194">
        <f t="shared" ca="1" si="21"/>
        <v>0</v>
      </c>
      <c r="AH60" s="194">
        <f t="shared" ca="1" si="21"/>
        <v>0</v>
      </c>
      <c r="AI60" s="194">
        <f t="shared" ca="1" si="21"/>
        <v>0</v>
      </c>
      <c r="AJ60" s="194">
        <f t="shared" ca="1" si="21"/>
        <v>0</v>
      </c>
      <c r="AK60" s="194">
        <f t="shared" ca="1" si="21"/>
        <v>0</v>
      </c>
      <c r="AL60" s="194">
        <f t="shared" ca="1" si="21"/>
        <v>0</v>
      </c>
      <c r="AM60" s="194">
        <f t="shared" ca="1" si="21"/>
        <v>0</v>
      </c>
      <c r="AN60" s="194">
        <f t="shared" ca="1" si="21"/>
        <v>0</v>
      </c>
    </row>
    <row r="61" spans="1:40" x14ac:dyDescent="0.3">
      <c r="A61" t="s">
        <v>1490</v>
      </c>
      <c r="D61" s="192">
        <f>SUM(E61:AN61)</f>
        <v>0</v>
      </c>
      <c r="E61" s="183">
        <v>0</v>
      </c>
      <c r="F61" s="183">
        <v>0</v>
      </c>
      <c r="G61" s="183">
        <v>0</v>
      </c>
      <c r="H61" s="183">
        <v>0</v>
      </c>
      <c r="I61" s="183">
        <v>0</v>
      </c>
      <c r="J61" s="183">
        <v>0</v>
      </c>
      <c r="K61" s="183">
        <v>0</v>
      </c>
      <c r="L61" s="183">
        <v>0</v>
      </c>
      <c r="M61" s="183">
        <v>0</v>
      </c>
      <c r="N61" s="183">
        <v>0</v>
      </c>
      <c r="O61" s="183">
        <v>0</v>
      </c>
      <c r="P61" s="183">
        <v>0</v>
      </c>
      <c r="Q61" s="183"/>
      <c r="R61" s="183">
        <v>0</v>
      </c>
      <c r="S61" s="183">
        <v>0</v>
      </c>
      <c r="T61" s="183">
        <v>0</v>
      </c>
      <c r="U61" s="183">
        <v>0</v>
      </c>
      <c r="V61" s="183">
        <v>0</v>
      </c>
      <c r="W61" s="183">
        <v>0</v>
      </c>
      <c r="X61" s="183">
        <v>0</v>
      </c>
      <c r="Y61" s="183">
        <v>0</v>
      </c>
      <c r="Z61" s="183">
        <v>0</v>
      </c>
      <c r="AA61" s="183">
        <v>0</v>
      </c>
      <c r="AB61" s="183">
        <v>0</v>
      </c>
      <c r="AC61" s="183">
        <v>0</v>
      </c>
      <c r="AD61" s="183">
        <v>0</v>
      </c>
      <c r="AE61" s="183">
        <v>0</v>
      </c>
      <c r="AF61" s="183">
        <v>0</v>
      </c>
      <c r="AG61" s="183">
        <v>0</v>
      </c>
      <c r="AH61" s="183">
        <v>0</v>
      </c>
      <c r="AI61" s="183">
        <v>0</v>
      </c>
      <c r="AJ61" s="183">
        <v>0</v>
      </c>
      <c r="AK61" s="183">
        <v>0</v>
      </c>
      <c r="AL61" s="183">
        <v>0</v>
      </c>
      <c r="AM61" s="183">
        <v>0</v>
      </c>
      <c r="AN61" s="183">
        <v>0</v>
      </c>
    </row>
    <row r="62" spans="1:40" x14ac:dyDescent="0.3">
      <c r="A62" s="60" t="s">
        <v>1491</v>
      </c>
      <c r="B62" s="64"/>
      <c r="C62" s="64"/>
      <c r="D62" s="196"/>
      <c r="E62" s="196"/>
      <c r="F62" s="196"/>
      <c r="G62" s="196"/>
      <c r="H62" s="196"/>
      <c r="I62" s="196"/>
      <c r="J62" s="196"/>
      <c r="K62" s="196"/>
      <c r="L62" s="196"/>
      <c r="M62" s="196"/>
      <c r="N62" s="196"/>
      <c r="O62" s="196"/>
      <c r="P62" s="196"/>
      <c r="Q62" s="196"/>
      <c r="R62" s="196"/>
      <c r="S62" s="196"/>
      <c r="T62" s="196"/>
      <c r="U62" s="196"/>
      <c r="V62" s="196"/>
      <c r="W62" s="196"/>
      <c r="X62" s="196"/>
      <c r="Y62" s="196"/>
      <c r="Z62" s="196"/>
      <c r="AA62" s="196"/>
      <c r="AB62" s="196"/>
      <c r="AC62" s="196"/>
      <c r="AD62" s="196"/>
      <c r="AE62" s="196"/>
      <c r="AF62" s="196"/>
      <c r="AG62" s="196"/>
      <c r="AH62" s="196"/>
      <c r="AI62" s="196"/>
      <c r="AJ62" s="196"/>
      <c r="AK62" s="196"/>
      <c r="AL62" s="196"/>
      <c r="AM62" s="196"/>
      <c r="AN62" s="196"/>
    </row>
    <row r="63" spans="1:40" x14ac:dyDescent="0.3">
      <c r="D63" s="192">
        <f ca="1">SUM(E63:AN63)</f>
        <v>0</v>
      </c>
      <c r="E63" s="163">
        <f t="shared" ref="E63:P63" ca="1" si="22">SUM(E57:E61)</f>
        <v>0</v>
      </c>
      <c r="F63" s="163">
        <f t="shared" ca="1" si="22"/>
        <v>0</v>
      </c>
      <c r="G63" s="163">
        <f t="shared" ca="1" si="22"/>
        <v>0</v>
      </c>
      <c r="H63" s="163">
        <f t="shared" ca="1" si="22"/>
        <v>0</v>
      </c>
      <c r="I63" s="163">
        <f t="shared" ca="1" si="22"/>
        <v>0</v>
      </c>
      <c r="J63" s="163">
        <f t="shared" ca="1" si="22"/>
        <v>0</v>
      </c>
      <c r="K63" s="163">
        <f t="shared" ca="1" si="22"/>
        <v>0</v>
      </c>
      <c r="L63" s="163">
        <f t="shared" ca="1" si="22"/>
        <v>0</v>
      </c>
      <c r="M63" s="163">
        <f t="shared" ca="1" si="22"/>
        <v>0</v>
      </c>
      <c r="N63" s="163">
        <f t="shared" ca="1" si="22"/>
        <v>0</v>
      </c>
      <c r="O63" s="163">
        <f t="shared" ca="1" si="22"/>
        <v>0</v>
      </c>
      <c r="P63" s="163">
        <f t="shared" ca="1" si="22"/>
        <v>0</v>
      </c>
      <c r="Q63" s="163"/>
      <c r="R63" s="163">
        <f t="shared" ref="R63:AN63" ca="1" si="23">SUM(R57:R61)</f>
        <v>0</v>
      </c>
      <c r="S63" s="163">
        <f t="shared" ca="1" si="23"/>
        <v>0</v>
      </c>
      <c r="T63" s="163">
        <f t="shared" ca="1" si="23"/>
        <v>0</v>
      </c>
      <c r="U63" s="163">
        <f t="shared" ca="1" si="23"/>
        <v>0</v>
      </c>
      <c r="V63" s="163">
        <f t="shared" ca="1" si="23"/>
        <v>0</v>
      </c>
      <c r="W63" s="163">
        <f t="shared" ca="1" si="23"/>
        <v>0</v>
      </c>
      <c r="X63" s="163">
        <f t="shared" ca="1" si="23"/>
        <v>0</v>
      </c>
      <c r="Y63" s="163">
        <f t="shared" ca="1" si="23"/>
        <v>0</v>
      </c>
      <c r="Z63" s="163">
        <f t="shared" ca="1" si="23"/>
        <v>0</v>
      </c>
      <c r="AA63" s="163">
        <f t="shared" ca="1" si="23"/>
        <v>0</v>
      </c>
      <c r="AB63" s="163">
        <f t="shared" ca="1" si="23"/>
        <v>0</v>
      </c>
      <c r="AC63" s="163">
        <f t="shared" ca="1" si="23"/>
        <v>0</v>
      </c>
      <c r="AD63" s="163">
        <f t="shared" ca="1" si="23"/>
        <v>0</v>
      </c>
      <c r="AE63" s="163">
        <f t="shared" ca="1" si="23"/>
        <v>0</v>
      </c>
      <c r="AF63" s="163">
        <f t="shared" ca="1" si="23"/>
        <v>0</v>
      </c>
      <c r="AG63" s="163">
        <f t="shared" ca="1" si="23"/>
        <v>0</v>
      </c>
      <c r="AH63" s="163">
        <f t="shared" ca="1" si="23"/>
        <v>0</v>
      </c>
      <c r="AI63" s="163">
        <f t="shared" ca="1" si="23"/>
        <v>0</v>
      </c>
      <c r="AJ63" s="163">
        <f t="shared" ca="1" si="23"/>
        <v>0</v>
      </c>
      <c r="AK63" s="163">
        <f t="shared" ca="1" si="23"/>
        <v>0</v>
      </c>
      <c r="AL63" s="163">
        <f t="shared" ca="1" si="23"/>
        <v>0</v>
      </c>
      <c r="AM63" s="163">
        <f t="shared" ca="1" si="23"/>
        <v>0</v>
      </c>
      <c r="AN63" s="163">
        <f t="shared" ca="1" si="23"/>
        <v>0</v>
      </c>
    </row>
    <row r="64" spans="1:40" x14ac:dyDescent="0.3">
      <c r="A64" t="s">
        <v>1492</v>
      </c>
      <c r="D64" s="192">
        <f>SUM(E64:AN64)</f>
        <v>0</v>
      </c>
      <c r="E64" s="183">
        <v>0</v>
      </c>
      <c r="F64" s="183">
        <v>0</v>
      </c>
      <c r="G64" s="183">
        <v>0</v>
      </c>
      <c r="H64" s="183">
        <v>0</v>
      </c>
      <c r="I64" s="183">
        <v>0</v>
      </c>
      <c r="J64" s="183">
        <v>0</v>
      </c>
      <c r="K64" s="183">
        <v>0</v>
      </c>
      <c r="L64" s="183">
        <v>0</v>
      </c>
      <c r="M64" s="183">
        <v>0</v>
      </c>
      <c r="N64" s="183">
        <v>0</v>
      </c>
      <c r="O64" s="183">
        <v>0</v>
      </c>
      <c r="P64" s="183">
        <v>0</v>
      </c>
      <c r="Q64" s="183"/>
      <c r="R64" s="183">
        <v>0</v>
      </c>
      <c r="S64" s="183">
        <v>0</v>
      </c>
      <c r="T64" s="183">
        <v>0</v>
      </c>
      <c r="U64" s="183">
        <v>0</v>
      </c>
      <c r="V64" s="183">
        <v>0</v>
      </c>
      <c r="W64" s="183">
        <v>0</v>
      </c>
      <c r="X64" s="183">
        <v>0</v>
      </c>
      <c r="Y64" s="183">
        <v>0</v>
      </c>
      <c r="Z64" s="183">
        <v>0</v>
      </c>
      <c r="AA64" s="183">
        <v>0</v>
      </c>
      <c r="AB64" s="183">
        <v>0</v>
      </c>
      <c r="AC64" s="183">
        <v>0</v>
      </c>
      <c r="AD64" s="183">
        <v>0</v>
      </c>
      <c r="AE64" s="183">
        <v>0</v>
      </c>
      <c r="AF64" s="183">
        <v>0</v>
      </c>
      <c r="AG64" s="183">
        <v>0</v>
      </c>
      <c r="AH64" s="183">
        <v>0</v>
      </c>
      <c r="AI64" s="183">
        <v>0</v>
      </c>
      <c r="AJ64" s="183">
        <v>0</v>
      </c>
      <c r="AK64" s="183">
        <v>0</v>
      </c>
      <c r="AL64" s="183">
        <v>0</v>
      </c>
      <c r="AM64" s="183">
        <v>0</v>
      </c>
      <c r="AN64" s="183">
        <v>0</v>
      </c>
    </row>
    <row r="65" spans="1:40" x14ac:dyDescent="0.3">
      <c r="A65" s="60" t="s">
        <v>1493</v>
      </c>
      <c r="B65" s="64"/>
      <c r="C65" s="64"/>
      <c r="D65" s="196"/>
      <c r="E65" s="196"/>
      <c r="F65" s="196"/>
      <c r="G65" s="196"/>
      <c r="H65" s="196"/>
      <c r="I65" s="196"/>
      <c r="J65" s="196"/>
      <c r="K65" s="196"/>
      <c r="L65" s="196"/>
      <c r="M65" s="196"/>
      <c r="N65" s="196"/>
      <c r="O65" s="196"/>
      <c r="P65" s="196"/>
      <c r="Q65" s="196"/>
      <c r="R65" s="196"/>
      <c r="S65" s="196"/>
      <c r="T65" s="196"/>
      <c r="U65" s="196"/>
      <c r="V65" s="196"/>
      <c r="W65" s="196"/>
      <c r="X65" s="196"/>
      <c r="Y65" s="196"/>
      <c r="Z65" s="196"/>
      <c r="AA65" s="196"/>
      <c r="AB65" s="196"/>
      <c r="AC65" s="196"/>
      <c r="AD65" s="196"/>
      <c r="AE65" s="196"/>
      <c r="AF65" s="196"/>
      <c r="AG65" s="196"/>
      <c r="AH65" s="196"/>
      <c r="AI65" s="196"/>
      <c r="AJ65" s="196"/>
      <c r="AK65" s="196"/>
      <c r="AL65" s="196"/>
      <c r="AM65" s="196"/>
      <c r="AN65" s="196"/>
    </row>
    <row r="66" spans="1:40" x14ac:dyDescent="0.3">
      <c r="D66" s="192">
        <f>SUM(E66:AN66)</f>
        <v>0</v>
      </c>
      <c r="E66" s="181">
        <v>0</v>
      </c>
      <c r="F66" s="181">
        <v>0</v>
      </c>
      <c r="G66" s="181">
        <v>0</v>
      </c>
      <c r="H66" s="181">
        <v>0</v>
      </c>
      <c r="I66" s="181">
        <v>0</v>
      </c>
      <c r="J66" s="181">
        <v>0</v>
      </c>
      <c r="K66" s="181">
        <v>0</v>
      </c>
      <c r="L66" s="181">
        <v>0</v>
      </c>
      <c r="M66" s="181">
        <v>0</v>
      </c>
      <c r="N66" s="181">
        <v>0</v>
      </c>
      <c r="O66" s="181">
        <v>0</v>
      </c>
      <c r="P66" s="181">
        <v>0</v>
      </c>
      <c r="Q66" s="181"/>
      <c r="R66" s="181">
        <v>0</v>
      </c>
      <c r="S66" s="181">
        <v>0</v>
      </c>
      <c r="T66" s="181">
        <v>0</v>
      </c>
      <c r="U66" s="181">
        <v>0</v>
      </c>
      <c r="V66" s="181">
        <v>0</v>
      </c>
      <c r="W66" s="181">
        <v>0</v>
      </c>
      <c r="X66" s="181">
        <v>0</v>
      </c>
      <c r="Y66" s="181">
        <v>0</v>
      </c>
      <c r="Z66" s="181">
        <v>0</v>
      </c>
      <c r="AA66" s="181">
        <v>0</v>
      </c>
      <c r="AB66" s="181">
        <v>0</v>
      </c>
      <c r="AC66" s="181">
        <v>0</v>
      </c>
      <c r="AD66" s="181">
        <v>0</v>
      </c>
      <c r="AE66" s="181">
        <v>0</v>
      </c>
      <c r="AF66" s="181">
        <v>0</v>
      </c>
      <c r="AG66" s="181">
        <v>0</v>
      </c>
      <c r="AH66" s="181">
        <v>0</v>
      </c>
      <c r="AI66" s="181">
        <v>0</v>
      </c>
      <c r="AJ66" s="181">
        <v>0</v>
      </c>
      <c r="AK66" s="181">
        <v>0</v>
      </c>
      <c r="AL66" s="181">
        <v>0</v>
      </c>
      <c r="AM66" s="181">
        <v>0</v>
      </c>
      <c r="AN66" s="181">
        <v>0</v>
      </c>
    </row>
    <row r="67" spans="1:40" x14ac:dyDescent="0.3">
      <c r="A67" t="s">
        <v>1494</v>
      </c>
      <c r="B67" s="310"/>
      <c r="C67" s="310"/>
      <c r="D67" s="192"/>
      <c r="E67" s="194"/>
      <c r="F67" s="194"/>
      <c r="G67" s="194"/>
      <c r="H67" s="194"/>
      <c r="I67" s="194"/>
      <c r="J67" s="194"/>
      <c r="K67" s="194"/>
      <c r="L67" s="194"/>
      <c r="M67" s="194"/>
      <c r="N67" s="194"/>
      <c r="O67" s="194"/>
      <c r="P67" s="194"/>
      <c r="Q67" s="194"/>
      <c r="R67" s="194"/>
      <c r="S67" s="194"/>
      <c r="T67" s="194"/>
      <c r="U67" s="194"/>
      <c r="V67" s="194"/>
      <c r="W67" s="194"/>
      <c r="X67" s="194"/>
      <c r="Y67" s="194"/>
      <c r="Z67" s="194"/>
      <c r="AA67" s="194"/>
      <c r="AB67" s="194"/>
      <c r="AC67" s="194"/>
      <c r="AD67" s="194"/>
      <c r="AE67" s="194"/>
      <c r="AF67" s="194"/>
      <c r="AG67" s="194"/>
      <c r="AH67" s="194"/>
      <c r="AI67" s="194"/>
      <c r="AJ67" s="194"/>
      <c r="AK67" s="194"/>
      <c r="AL67" s="194"/>
      <c r="AM67" s="194"/>
      <c r="AN67" s="194"/>
    </row>
    <row r="68" spans="1:40" x14ac:dyDescent="0.3">
      <c r="A68" s="54"/>
      <c r="B68" s="54"/>
      <c r="C68" s="54"/>
      <c r="D68" s="195">
        <f ca="1">SUM(E68:AN68)</f>
        <v>0</v>
      </c>
      <c r="E68" s="194">
        <f t="shared" ref="E68:T71" ca="1" si="24">SUMIFS(INDIRECT($B$1 &amp; "_Total"), WBSL3, E$1, Inst, $A68)</f>
        <v>0</v>
      </c>
      <c r="F68" s="194">
        <f t="shared" ca="1" si="24"/>
        <v>0</v>
      </c>
      <c r="G68" s="194">
        <f t="shared" ca="1" si="24"/>
        <v>0</v>
      </c>
      <c r="H68" s="194">
        <f t="shared" ca="1" si="24"/>
        <v>0</v>
      </c>
      <c r="I68" s="194">
        <f t="shared" ca="1" si="24"/>
        <v>0</v>
      </c>
      <c r="J68" s="194">
        <f t="shared" ca="1" si="24"/>
        <v>0</v>
      </c>
      <c r="K68" s="194">
        <f t="shared" ca="1" si="24"/>
        <v>0</v>
      </c>
      <c r="L68" s="194">
        <f t="shared" ca="1" si="24"/>
        <v>0</v>
      </c>
      <c r="M68" s="194">
        <f t="shared" ca="1" si="24"/>
        <v>0</v>
      </c>
      <c r="N68" s="194">
        <f t="shared" ca="1" si="24"/>
        <v>0</v>
      </c>
      <c r="O68" s="194">
        <f t="shared" ca="1" si="24"/>
        <v>0</v>
      </c>
      <c r="P68" s="194">
        <f t="shared" ca="1" si="24"/>
        <v>0</v>
      </c>
      <c r="Q68" s="194">
        <f t="shared" ca="1" si="24"/>
        <v>0</v>
      </c>
      <c r="R68" s="194">
        <f t="shared" ca="1" si="24"/>
        <v>0</v>
      </c>
      <c r="S68" s="194">
        <f t="shared" ca="1" si="24"/>
        <v>0</v>
      </c>
      <c r="T68" s="194">
        <f t="shared" ca="1" si="24"/>
        <v>0</v>
      </c>
      <c r="U68" s="194">
        <f t="shared" ref="U68:AJ71" ca="1" si="25">SUMIFS(INDIRECT($B$1 &amp; "_Total"), WBSL3, U$1, Inst, $A68)</f>
        <v>0</v>
      </c>
      <c r="V68" s="194">
        <f t="shared" ca="1" si="25"/>
        <v>0</v>
      </c>
      <c r="W68" s="194">
        <f t="shared" ca="1" si="25"/>
        <v>0</v>
      </c>
      <c r="X68" s="194">
        <f t="shared" ca="1" si="25"/>
        <v>0</v>
      </c>
      <c r="Y68" s="194">
        <f t="shared" ca="1" si="25"/>
        <v>0</v>
      </c>
      <c r="Z68" s="194">
        <f t="shared" ca="1" si="25"/>
        <v>0</v>
      </c>
      <c r="AA68" s="194">
        <f t="shared" ca="1" si="25"/>
        <v>0</v>
      </c>
      <c r="AB68" s="194">
        <f t="shared" ca="1" si="25"/>
        <v>0</v>
      </c>
      <c r="AC68" s="194">
        <f t="shared" ca="1" si="25"/>
        <v>0</v>
      </c>
      <c r="AD68" s="194">
        <f t="shared" ca="1" si="25"/>
        <v>0</v>
      </c>
      <c r="AE68" s="194">
        <f t="shared" ca="1" si="25"/>
        <v>0</v>
      </c>
      <c r="AF68" s="194">
        <f t="shared" ca="1" si="25"/>
        <v>0</v>
      </c>
      <c r="AG68" s="194">
        <f t="shared" ca="1" si="25"/>
        <v>0</v>
      </c>
      <c r="AH68" s="194">
        <f t="shared" ca="1" si="25"/>
        <v>0</v>
      </c>
      <c r="AI68" s="194">
        <f t="shared" ca="1" si="25"/>
        <v>0</v>
      </c>
      <c r="AJ68" s="194">
        <f t="shared" ca="1" si="25"/>
        <v>0</v>
      </c>
      <c r="AK68" s="194">
        <f t="shared" ref="AI68:AN71" ca="1" si="26">SUMIFS(INDIRECT($B$1 &amp; "_Total"), WBSL3, AK$1, Inst, $A68)</f>
        <v>0</v>
      </c>
      <c r="AL68" s="194">
        <f t="shared" ca="1" si="26"/>
        <v>0</v>
      </c>
      <c r="AM68" s="194">
        <f t="shared" ca="1" si="26"/>
        <v>0</v>
      </c>
      <c r="AN68" s="194">
        <f t="shared" ca="1" si="26"/>
        <v>0</v>
      </c>
    </row>
    <row r="69" spans="1:40" x14ac:dyDescent="0.3">
      <c r="A69" s="54"/>
      <c r="B69" s="54"/>
      <c r="C69" s="54"/>
      <c r="D69" s="195">
        <f ca="1">SUM(E69:AN69)</f>
        <v>0</v>
      </c>
      <c r="E69" s="194">
        <f t="shared" ca="1" si="24"/>
        <v>0</v>
      </c>
      <c r="F69" s="194">
        <f t="shared" ca="1" si="24"/>
        <v>0</v>
      </c>
      <c r="G69" s="194">
        <f t="shared" ca="1" si="24"/>
        <v>0</v>
      </c>
      <c r="H69" s="194">
        <f t="shared" ca="1" si="24"/>
        <v>0</v>
      </c>
      <c r="I69" s="194">
        <f t="shared" ca="1" si="24"/>
        <v>0</v>
      </c>
      <c r="J69" s="194">
        <f t="shared" ca="1" si="24"/>
        <v>0</v>
      </c>
      <c r="K69" s="194">
        <f t="shared" ca="1" si="24"/>
        <v>0</v>
      </c>
      <c r="L69" s="194">
        <f t="shared" ca="1" si="24"/>
        <v>0</v>
      </c>
      <c r="M69" s="194">
        <f t="shared" ca="1" si="24"/>
        <v>0</v>
      </c>
      <c r="N69" s="194">
        <f t="shared" ca="1" si="24"/>
        <v>0</v>
      </c>
      <c r="O69" s="194">
        <f t="shared" ca="1" si="24"/>
        <v>0</v>
      </c>
      <c r="P69" s="194">
        <f t="shared" ca="1" si="24"/>
        <v>0</v>
      </c>
      <c r="Q69" s="194">
        <f t="shared" ca="1" si="24"/>
        <v>0</v>
      </c>
      <c r="R69" s="194">
        <f t="shared" ca="1" si="24"/>
        <v>0</v>
      </c>
      <c r="S69" s="194">
        <f t="shared" ca="1" si="24"/>
        <v>0</v>
      </c>
      <c r="T69" s="194">
        <f t="shared" ca="1" si="24"/>
        <v>0</v>
      </c>
      <c r="U69" s="194">
        <f t="shared" ca="1" si="25"/>
        <v>0</v>
      </c>
      <c r="V69" s="194">
        <f t="shared" ca="1" si="25"/>
        <v>0</v>
      </c>
      <c r="W69" s="194">
        <f t="shared" ca="1" si="25"/>
        <v>0</v>
      </c>
      <c r="X69" s="194">
        <f t="shared" ca="1" si="25"/>
        <v>0</v>
      </c>
      <c r="Y69" s="194">
        <f t="shared" ca="1" si="25"/>
        <v>0</v>
      </c>
      <c r="Z69" s="194">
        <f t="shared" ca="1" si="25"/>
        <v>0</v>
      </c>
      <c r="AA69" s="194">
        <f t="shared" ca="1" si="25"/>
        <v>0</v>
      </c>
      <c r="AB69" s="194">
        <f t="shared" ca="1" si="25"/>
        <v>0</v>
      </c>
      <c r="AC69" s="194">
        <f t="shared" ca="1" si="25"/>
        <v>0</v>
      </c>
      <c r="AD69" s="194">
        <f t="shared" ca="1" si="25"/>
        <v>0</v>
      </c>
      <c r="AE69" s="194">
        <f t="shared" ca="1" si="25"/>
        <v>0</v>
      </c>
      <c r="AF69" s="194">
        <f t="shared" ca="1" si="25"/>
        <v>0</v>
      </c>
      <c r="AG69" s="194">
        <f t="shared" ca="1" si="25"/>
        <v>0</v>
      </c>
      <c r="AH69" s="194">
        <f t="shared" ca="1" si="25"/>
        <v>0</v>
      </c>
      <c r="AI69" s="194">
        <f t="shared" ca="1" si="26"/>
        <v>0</v>
      </c>
      <c r="AJ69" s="194">
        <f t="shared" ca="1" si="26"/>
        <v>0</v>
      </c>
      <c r="AK69" s="194">
        <f t="shared" ca="1" si="26"/>
        <v>0</v>
      </c>
      <c r="AL69" s="194">
        <f t="shared" ca="1" si="26"/>
        <v>0</v>
      </c>
      <c r="AM69" s="194">
        <f t="shared" ca="1" si="26"/>
        <v>0</v>
      </c>
      <c r="AN69" s="194">
        <f t="shared" ca="1" si="26"/>
        <v>0</v>
      </c>
    </row>
    <row r="70" spans="1:40" x14ac:dyDescent="0.3">
      <c r="A70" s="54"/>
      <c r="B70" s="54"/>
      <c r="C70" s="54"/>
      <c r="D70" s="195">
        <f ca="1">SUM(E70:AN70)</f>
        <v>0</v>
      </c>
      <c r="E70" s="194">
        <f t="shared" ca="1" si="24"/>
        <v>0</v>
      </c>
      <c r="F70" s="194">
        <f t="shared" ca="1" si="24"/>
        <v>0</v>
      </c>
      <c r="G70" s="194">
        <f t="shared" ca="1" si="24"/>
        <v>0</v>
      </c>
      <c r="H70" s="194">
        <f t="shared" ca="1" si="24"/>
        <v>0</v>
      </c>
      <c r="I70" s="194">
        <f t="shared" ca="1" si="24"/>
        <v>0</v>
      </c>
      <c r="J70" s="194">
        <f t="shared" ca="1" si="24"/>
        <v>0</v>
      </c>
      <c r="K70" s="194">
        <f t="shared" ca="1" si="24"/>
        <v>0</v>
      </c>
      <c r="L70" s="194">
        <f t="shared" ca="1" si="24"/>
        <v>0</v>
      </c>
      <c r="M70" s="194">
        <f t="shared" ca="1" si="24"/>
        <v>0</v>
      </c>
      <c r="N70" s="194">
        <f t="shared" ca="1" si="24"/>
        <v>0</v>
      </c>
      <c r="O70" s="194">
        <f t="shared" ca="1" si="24"/>
        <v>0</v>
      </c>
      <c r="P70" s="194">
        <f t="shared" ca="1" si="24"/>
        <v>0</v>
      </c>
      <c r="Q70" s="194">
        <f t="shared" ca="1" si="24"/>
        <v>0</v>
      </c>
      <c r="R70" s="194">
        <f t="shared" ca="1" si="24"/>
        <v>0</v>
      </c>
      <c r="S70" s="194">
        <f t="shared" ca="1" si="24"/>
        <v>0</v>
      </c>
      <c r="T70" s="194">
        <f t="shared" ca="1" si="24"/>
        <v>0</v>
      </c>
      <c r="U70" s="194">
        <f t="shared" ca="1" si="25"/>
        <v>0</v>
      </c>
      <c r="V70" s="194">
        <f t="shared" ca="1" si="25"/>
        <v>0</v>
      </c>
      <c r="W70" s="194">
        <f t="shared" ca="1" si="25"/>
        <v>0</v>
      </c>
      <c r="X70" s="194">
        <f t="shared" ca="1" si="25"/>
        <v>0</v>
      </c>
      <c r="Y70" s="194">
        <f t="shared" ca="1" si="25"/>
        <v>0</v>
      </c>
      <c r="Z70" s="194">
        <f t="shared" ca="1" si="25"/>
        <v>0</v>
      </c>
      <c r="AA70" s="194">
        <f t="shared" ca="1" si="25"/>
        <v>0</v>
      </c>
      <c r="AB70" s="194">
        <f t="shared" ca="1" si="25"/>
        <v>0</v>
      </c>
      <c r="AC70" s="194">
        <f t="shared" ca="1" si="25"/>
        <v>0</v>
      </c>
      <c r="AD70" s="194">
        <f t="shared" ca="1" si="25"/>
        <v>0</v>
      </c>
      <c r="AE70" s="194">
        <f t="shared" ca="1" si="25"/>
        <v>0</v>
      </c>
      <c r="AF70" s="194">
        <f t="shared" ca="1" si="25"/>
        <v>0</v>
      </c>
      <c r="AG70" s="194">
        <f t="shared" ca="1" si="25"/>
        <v>0</v>
      </c>
      <c r="AH70" s="194">
        <f t="shared" ca="1" si="25"/>
        <v>0</v>
      </c>
      <c r="AI70" s="194">
        <f t="shared" ca="1" si="26"/>
        <v>0</v>
      </c>
      <c r="AJ70" s="194">
        <f t="shared" ca="1" si="26"/>
        <v>0</v>
      </c>
      <c r="AK70" s="194">
        <f t="shared" ca="1" si="26"/>
        <v>0</v>
      </c>
      <c r="AL70" s="194">
        <f t="shared" ca="1" si="26"/>
        <v>0</v>
      </c>
      <c r="AM70" s="194">
        <f t="shared" ca="1" si="26"/>
        <v>0</v>
      </c>
      <c r="AN70" s="194">
        <f t="shared" ca="1" si="26"/>
        <v>0</v>
      </c>
    </row>
    <row r="71" spans="1:40" x14ac:dyDescent="0.3">
      <c r="A71" s="54"/>
      <c r="B71" s="54"/>
      <c r="C71" s="54"/>
      <c r="D71" s="195">
        <f ca="1">SUM(E71:AN71)</f>
        <v>0</v>
      </c>
      <c r="E71" s="194">
        <f t="shared" ca="1" si="24"/>
        <v>0</v>
      </c>
      <c r="F71" s="194">
        <f t="shared" ca="1" si="24"/>
        <v>0</v>
      </c>
      <c r="G71" s="194">
        <f t="shared" ca="1" si="24"/>
        <v>0</v>
      </c>
      <c r="H71" s="194">
        <f t="shared" ca="1" si="24"/>
        <v>0</v>
      </c>
      <c r="I71" s="194">
        <f t="shared" ca="1" si="24"/>
        <v>0</v>
      </c>
      <c r="J71" s="194">
        <f t="shared" ca="1" si="24"/>
        <v>0</v>
      </c>
      <c r="K71" s="194">
        <f t="shared" ca="1" si="24"/>
        <v>0</v>
      </c>
      <c r="L71" s="194">
        <f t="shared" ca="1" si="24"/>
        <v>0</v>
      </c>
      <c r="M71" s="194">
        <f t="shared" ca="1" si="24"/>
        <v>0</v>
      </c>
      <c r="N71" s="194">
        <f t="shared" ca="1" si="24"/>
        <v>0</v>
      </c>
      <c r="O71" s="194">
        <f t="shared" ca="1" si="24"/>
        <v>0</v>
      </c>
      <c r="P71" s="194">
        <f t="shared" ca="1" si="24"/>
        <v>0</v>
      </c>
      <c r="Q71" s="194">
        <f t="shared" ca="1" si="24"/>
        <v>0</v>
      </c>
      <c r="R71" s="194">
        <f t="shared" ca="1" si="24"/>
        <v>0</v>
      </c>
      <c r="S71" s="194">
        <f t="shared" ca="1" si="24"/>
        <v>0</v>
      </c>
      <c r="T71" s="194">
        <f t="shared" ca="1" si="24"/>
        <v>0</v>
      </c>
      <c r="U71" s="194">
        <f t="shared" ca="1" si="25"/>
        <v>0</v>
      </c>
      <c r="V71" s="194">
        <f t="shared" ca="1" si="25"/>
        <v>0</v>
      </c>
      <c r="W71" s="194">
        <f t="shared" ca="1" si="25"/>
        <v>0</v>
      </c>
      <c r="X71" s="194">
        <f t="shared" ca="1" si="25"/>
        <v>0</v>
      </c>
      <c r="Y71" s="194">
        <f t="shared" ca="1" si="25"/>
        <v>0</v>
      </c>
      <c r="Z71" s="194">
        <f t="shared" ca="1" si="25"/>
        <v>0</v>
      </c>
      <c r="AA71" s="194">
        <f t="shared" ca="1" si="25"/>
        <v>0</v>
      </c>
      <c r="AB71" s="194">
        <f t="shared" ca="1" si="25"/>
        <v>0</v>
      </c>
      <c r="AC71" s="194">
        <f t="shared" ca="1" si="25"/>
        <v>0</v>
      </c>
      <c r="AD71" s="194">
        <f t="shared" ca="1" si="25"/>
        <v>0</v>
      </c>
      <c r="AE71" s="194">
        <f t="shared" ca="1" si="25"/>
        <v>0</v>
      </c>
      <c r="AF71" s="194">
        <f t="shared" ca="1" si="25"/>
        <v>0</v>
      </c>
      <c r="AG71" s="194">
        <f t="shared" ca="1" si="25"/>
        <v>0</v>
      </c>
      <c r="AH71" s="194">
        <f t="shared" ca="1" si="25"/>
        <v>0</v>
      </c>
      <c r="AI71" s="194">
        <f t="shared" ca="1" si="26"/>
        <v>0</v>
      </c>
      <c r="AJ71" s="194">
        <f t="shared" ca="1" si="26"/>
        <v>0</v>
      </c>
      <c r="AK71" s="194">
        <f t="shared" ca="1" si="26"/>
        <v>0</v>
      </c>
      <c r="AL71" s="194">
        <f t="shared" ca="1" si="26"/>
        <v>0</v>
      </c>
      <c r="AM71" s="194">
        <f t="shared" ca="1" si="26"/>
        <v>0</v>
      </c>
      <c r="AN71" s="194">
        <f t="shared" ca="1" si="26"/>
        <v>0</v>
      </c>
    </row>
    <row r="72" spans="1:40" x14ac:dyDescent="0.3">
      <c r="A72" s="60" t="s">
        <v>1495</v>
      </c>
      <c r="B72" s="64"/>
      <c r="C72" s="64"/>
      <c r="D72" s="196"/>
      <c r="E72" s="196"/>
      <c r="F72" s="196"/>
      <c r="G72" s="196"/>
      <c r="H72" s="196"/>
      <c r="I72" s="196"/>
      <c r="J72" s="196"/>
      <c r="K72" s="196"/>
      <c r="L72" s="196"/>
      <c r="M72" s="196"/>
      <c r="N72" s="196"/>
      <c r="O72" s="196"/>
      <c r="P72" s="196"/>
      <c r="Q72" s="196"/>
      <c r="R72" s="196"/>
      <c r="S72" s="196"/>
      <c r="T72" s="196"/>
      <c r="U72" s="196"/>
      <c r="V72" s="196"/>
      <c r="W72" s="196"/>
      <c r="X72" s="196"/>
      <c r="Y72" s="196"/>
      <c r="Z72" s="196"/>
      <c r="AA72" s="196"/>
      <c r="AB72" s="196"/>
      <c r="AC72" s="196"/>
      <c r="AD72" s="196"/>
      <c r="AE72" s="196"/>
      <c r="AF72" s="196"/>
      <c r="AG72" s="196"/>
      <c r="AH72" s="196"/>
      <c r="AI72" s="196"/>
      <c r="AJ72" s="196"/>
      <c r="AK72" s="196"/>
      <c r="AL72" s="196"/>
      <c r="AM72" s="196"/>
      <c r="AN72" s="196"/>
    </row>
    <row r="73" spans="1:40" x14ac:dyDescent="0.3">
      <c r="D73" s="195">
        <f ca="1">SUM(E73:AN73)</f>
        <v>0</v>
      </c>
      <c r="E73" s="184">
        <f t="shared" ref="E73:AN73" ca="1" si="27">SUM(E68:E71)</f>
        <v>0</v>
      </c>
      <c r="F73" s="184">
        <f t="shared" ca="1" si="27"/>
        <v>0</v>
      </c>
      <c r="G73" s="184">
        <f t="shared" ca="1" si="27"/>
        <v>0</v>
      </c>
      <c r="H73" s="184">
        <f t="shared" ca="1" si="27"/>
        <v>0</v>
      </c>
      <c r="I73" s="184">
        <f t="shared" ca="1" si="27"/>
        <v>0</v>
      </c>
      <c r="J73" s="184">
        <f t="shared" ca="1" si="27"/>
        <v>0</v>
      </c>
      <c r="K73" s="184">
        <f t="shared" ca="1" si="27"/>
        <v>0</v>
      </c>
      <c r="L73" s="184">
        <f t="shared" ca="1" si="27"/>
        <v>0</v>
      </c>
      <c r="M73" s="184">
        <f t="shared" ca="1" si="27"/>
        <v>0</v>
      </c>
      <c r="N73" s="184">
        <f t="shared" ca="1" si="27"/>
        <v>0</v>
      </c>
      <c r="O73" s="184">
        <f t="shared" ca="1" si="27"/>
        <v>0</v>
      </c>
      <c r="P73" s="184">
        <f t="shared" ca="1" si="27"/>
        <v>0</v>
      </c>
      <c r="Q73" s="184">
        <f t="shared" ca="1" si="27"/>
        <v>0</v>
      </c>
      <c r="R73" s="184">
        <f t="shared" ca="1" si="27"/>
        <v>0</v>
      </c>
      <c r="S73" s="184">
        <f t="shared" ca="1" si="27"/>
        <v>0</v>
      </c>
      <c r="T73" s="184">
        <f t="shared" ca="1" si="27"/>
        <v>0</v>
      </c>
      <c r="U73" s="184">
        <f t="shared" ca="1" si="27"/>
        <v>0</v>
      </c>
      <c r="V73" s="184">
        <f t="shared" ca="1" si="27"/>
        <v>0</v>
      </c>
      <c r="W73" s="184">
        <f t="shared" ca="1" si="27"/>
        <v>0</v>
      </c>
      <c r="X73" s="184">
        <f t="shared" ca="1" si="27"/>
        <v>0</v>
      </c>
      <c r="Y73" s="184">
        <f t="shared" ca="1" si="27"/>
        <v>0</v>
      </c>
      <c r="Z73" s="184">
        <f t="shared" ca="1" si="27"/>
        <v>0</v>
      </c>
      <c r="AA73" s="184">
        <f t="shared" ca="1" si="27"/>
        <v>0</v>
      </c>
      <c r="AB73" s="184">
        <f t="shared" ca="1" si="27"/>
        <v>0</v>
      </c>
      <c r="AC73" s="184">
        <f t="shared" ca="1" si="27"/>
        <v>0</v>
      </c>
      <c r="AD73" s="184">
        <f t="shared" ca="1" si="27"/>
        <v>0</v>
      </c>
      <c r="AE73" s="184">
        <f t="shared" ca="1" si="27"/>
        <v>0</v>
      </c>
      <c r="AF73" s="184">
        <f t="shared" ca="1" si="27"/>
        <v>0</v>
      </c>
      <c r="AG73" s="184">
        <f t="shared" ca="1" si="27"/>
        <v>0</v>
      </c>
      <c r="AH73" s="184">
        <f t="shared" ca="1" si="27"/>
        <v>0</v>
      </c>
      <c r="AI73" s="184">
        <f t="shared" ca="1" si="27"/>
        <v>0</v>
      </c>
      <c r="AJ73" s="184">
        <f t="shared" ca="1" si="27"/>
        <v>0</v>
      </c>
      <c r="AK73" s="184">
        <f t="shared" ca="1" si="27"/>
        <v>0</v>
      </c>
      <c r="AL73" s="184">
        <f t="shared" ca="1" si="27"/>
        <v>0</v>
      </c>
      <c r="AM73" s="184">
        <f t="shared" ca="1" si="27"/>
        <v>0</v>
      </c>
      <c r="AN73" s="184">
        <f t="shared" ca="1" si="27"/>
        <v>0</v>
      </c>
    </row>
    <row r="74" spans="1:40" x14ac:dyDescent="0.3">
      <c r="A74" t="s">
        <v>1626</v>
      </c>
      <c r="D74" s="192"/>
      <c r="E74" s="183">
        <v>0</v>
      </c>
      <c r="F74" s="183">
        <v>0</v>
      </c>
      <c r="G74" s="183">
        <v>0</v>
      </c>
      <c r="H74" s="183">
        <v>0</v>
      </c>
      <c r="I74" s="183">
        <v>0</v>
      </c>
      <c r="J74" s="183">
        <v>0</v>
      </c>
      <c r="K74" s="183">
        <v>0</v>
      </c>
      <c r="L74" s="183">
        <v>0</v>
      </c>
      <c r="M74" s="183">
        <v>0</v>
      </c>
      <c r="N74" s="183">
        <v>0</v>
      </c>
      <c r="O74" s="183">
        <v>0</v>
      </c>
      <c r="P74" s="183">
        <v>0</v>
      </c>
      <c r="Q74" s="183"/>
      <c r="R74" s="183">
        <v>0</v>
      </c>
      <c r="S74" s="183">
        <v>0</v>
      </c>
      <c r="T74" s="183">
        <v>0</v>
      </c>
      <c r="U74" s="183">
        <v>0</v>
      </c>
      <c r="V74" s="183">
        <v>0</v>
      </c>
      <c r="W74" s="183">
        <v>0</v>
      </c>
      <c r="X74" s="183">
        <v>0</v>
      </c>
      <c r="Y74" s="183">
        <v>0</v>
      </c>
      <c r="Z74" s="183">
        <v>0</v>
      </c>
      <c r="AA74" s="183">
        <v>0</v>
      </c>
      <c r="AB74" s="183">
        <v>0</v>
      </c>
      <c r="AC74" s="183">
        <v>0</v>
      </c>
      <c r="AD74" s="183">
        <v>0</v>
      </c>
      <c r="AE74" s="183">
        <v>0</v>
      </c>
      <c r="AF74" s="183">
        <v>0</v>
      </c>
      <c r="AG74" s="183">
        <v>0</v>
      </c>
      <c r="AH74" s="183">
        <v>0</v>
      </c>
      <c r="AI74" s="183">
        <v>0</v>
      </c>
      <c r="AJ74" s="183">
        <v>0</v>
      </c>
      <c r="AK74" s="183">
        <v>0</v>
      </c>
      <c r="AL74" s="183">
        <v>0</v>
      </c>
      <c r="AM74" s="183">
        <v>0</v>
      </c>
      <c r="AN74" s="183">
        <v>0</v>
      </c>
    </row>
    <row r="75" spans="1:40" x14ac:dyDescent="0.3">
      <c r="A75" t="s">
        <v>1496</v>
      </c>
      <c r="D75" s="192">
        <f>SUM(E75:AN75)</f>
        <v>0</v>
      </c>
      <c r="E75" s="183">
        <v>0</v>
      </c>
      <c r="F75" s="183">
        <v>0</v>
      </c>
      <c r="G75" s="183">
        <v>0</v>
      </c>
      <c r="H75" s="183">
        <v>0</v>
      </c>
      <c r="I75" s="183">
        <v>0</v>
      </c>
      <c r="J75" s="183">
        <v>0</v>
      </c>
      <c r="K75" s="183">
        <v>0</v>
      </c>
      <c r="L75" s="183">
        <v>0</v>
      </c>
      <c r="M75" s="183">
        <v>0</v>
      </c>
      <c r="N75" s="183">
        <v>0</v>
      </c>
      <c r="O75" s="183">
        <v>0</v>
      </c>
      <c r="P75" s="183">
        <v>0</v>
      </c>
      <c r="Q75" s="183"/>
      <c r="R75" s="183">
        <v>0</v>
      </c>
      <c r="S75" s="183">
        <v>0</v>
      </c>
      <c r="T75" s="183">
        <v>0</v>
      </c>
      <c r="U75" s="183">
        <v>0</v>
      </c>
      <c r="V75" s="183">
        <v>0</v>
      </c>
      <c r="W75" s="183">
        <v>0</v>
      </c>
      <c r="X75" s="183">
        <v>0</v>
      </c>
      <c r="Y75" s="183">
        <v>0</v>
      </c>
      <c r="Z75" s="183">
        <v>0</v>
      </c>
      <c r="AA75" s="183">
        <v>0</v>
      </c>
      <c r="AB75" s="183">
        <v>0</v>
      </c>
      <c r="AC75" s="183">
        <v>0</v>
      </c>
      <c r="AD75" s="183">
        <v>0</v>
      </c>
      <c r="AE75" s="183">
        <v>0</v>
      </c>
      <c r="AF75" s="183">
        <v>0</v>
      </c>
      <c r="AG75" s="183">
        <v>0</v>
      </c>
      <c r="AH75" s="183">
        <v>0</v>
      </c>
      <c r="AI75" s="183">
        <v>0</v>
      </c>
      <c r="AJ75" s="183">
        <v>0</v>
      </c>
      <c r="AK75" s="183">
        <v>0</v>
      </c>
      <c r="AL75" s="183">
        <v>0</v>
      </c>
      <c r="AM75" s="183">
        <v>0</v>
      </c>
      <c r="AN75" s="183">
        <v>0</v>
      </c>
    </row>
    <row r="76" spans="1:40" x14ac:dyDescent="0.3">
      <c r="A76" t="s">
        <v>1497</v>
      </c>
      <c r="D76" s="192">
        <f>SUM(E76:AN76)</f>
        <v>0</v>
      </c>
      <c r="E76" s="183">
        <v>0</v>
      </c>
      <c r="F76" s="183">
        <v>0</v>
      </c>
      <c r="G76" s="183">
        <v>0</v>
      </c>
      <c r="H76" s="183">
        <v>0</v>
      </c>
      <c r="I76" s="183">
        <v>0</v>
      </c>
      <c r="J76" s="183">
        <v>0</v>
      </c>
      <c r="K76" s="183">
        <v>0</v>
      </c>
      <c r="L76" s="183">
        <v>0</v>
      </c>
      <c r="M76" s="183">
        <v>0</v>
      </c>
      <c r="N76" s="183">
        <v>0</v>
      </c>
      <c r="O76" s="183">
        <v>0</v>
      </c>
      <c r="P76" s="183">
        <v>0</v>
      </c>
      <c r="Q76" s="183"/>
      <c r="R76" s="183">
        <v>0</v>
      </c>
      <c r="S76" s="183">
        <v>0</v>
      </c>
      <c r="T76" s="183">
        <v>0</v>
      </c>
      <c r="U76" s="183">
        <v>0</v>
      </c>
      <c r="V76" s="183">
        <v>0</v>
      </c>
      <c r="W76" s="183">
        <v>0</v>
      </c>
      <c r="X76" s="183">
        <v>0</v>
      </c>
      <c r="Y76" s="183">
        <v>0</v>
      </c>
      <c r="Z76" s="183">
        <v>0</v>
      </c>
      <c r="AA76" s="183">
        <v>0</v>
      </c>
      <c r="AB76" s="183">
        <v>0</v>
      </c>
      <c r="AC76" s="183">
        <v>0</v>
      </c>
      <c r="AD76" s="183">
        <v>0</v>
      </c>
      <c r="AE76" s="183">
        <v>0</v>
      </c>
      <c r="AF76" s="183">
        <v>0</v>
      </c>
      <c r="AG76" s="183">
        <v>0</v>
      </c>
      <c r="AH76" s="183">
        <v>0</v>
      </c>
      <c r="AI76" s="183">
        <v>0</v>
      </c>
      <c r="AJ76" s="183">
        <v>0</v>
      </c>
      <c r="AK76" s="183">
        <v>0</v>
      </c>
      <c r="AL76" s="183">
        <v>0</v>
      </c>
      <c r="AM76" s="183">
        <v>0</v>
      </c>
      <c r="AN76" s="183">
        <v>0</v>
      </c>
    </row>
    <row r="77" spans="1:40" x14ac:dyDescent="0.3">
      <c r="A77" t="s">
        <v>1498</v>
      </c>
      <c r="D77" s="192">
        <f>SUM(E77:AN77)</f>
        <v>0</v>
      </c>
      <c r="E77" s="183">
        <v>0</v>
      </c>
      <c r="F77" s="183">
        <v>0</v>
      </c>
      <c r="G77" s="183">
        <v>0</v>
      </c>
      <c r="H77" s="183">
        <v>0</v>
      </c>
      <c r="I77" s="183">
        <v>0</v>
      </c>
      <c r="J77" s="183">
        <v>0</v>
      </c>
      <c r="K77" s="183">
        <v>0</v>
      </c>
      <c r="L77" s="183">
        <v>0</v>
      </c>
      <c r="M77" s="183">
        <v>0</v>
      </c>
      <c r="N77" s="183">
        <v>0</v>
      </c>
      <c r="O77" s="183">
        <v>0</v>
      </c>
      <c r="P77" s="183">
        <v>0</v>
      </c>
      <c r="Q77" s="183"/>
      <c r="R77" s="183">
        <v>0</v>
      </c>
      <c r="S77" s="183">
        <v>0</v>
      </c>
      <c r="T77" s="183">
        <v>0</v>
      </c>
      <c r="U77" s="183">
        <v>0</v>
      </c>
      <c r="V77" s="183">
        <v>0</v>
      </c>
      <c r="W77" s="183">
        <v>0</v>
      </c>
      <c r="X77" s="183">
        <v>0</v>
      </c>
      <c r="Y77" s="183">
        <v>0</v>
      </c>
      <c r="Z77" s="183">
        <v>0</v>
      </c>
      <c r="AA77" s="183">
        <v>0</v>
      </c>
      <c r="AB77" s="183">
        <v>0</v>
      </c>
      <c r="AC77" s="183">
        <v>0</v>
      </c>
      <c r="AD77" s="183">
        <v>0</v>
      </c>
      <c r="AE77" s="183">
        <v>0</v>
      </c>
      <c r="AF77" s="183">
        <v>0</v>
      </c>
      <c r="AG77" s="183">
        <v>0</v>
      </c>
      <c r="AH77" s="183">
        <v>0</v>
      </c>
      <c r="AI77" s="183">
        <v>0</v>
      </c>
      <c r="AJ77" s="183">
        <v>0</v>
      </c>
      <c r="AK77" s="183">
        <v>0</v>
      </c>
      <c r="AL77" s="183">
        <v>0</v>
      </c>
      <c r="AM77" s="183">
        <v>0</v>
      </c>
      <c r="AN77" s="183">
        <v>0</v>
      </c>
    </row>
    <row r="78" spans="1:40" x14ac:dyDescent="0.3">
      <c r="A78" s="60" t="s">
        <v>1499</v>
      </c>
      <c r="B78" s="60"/>
      <c r="C78" s="60"/>
      <c r="D78" s="189"/>
      <c r="E78" s="189"/>
      <c r="F78" s="189"/>
      <c r="G78" s="189"/>
      <c r="H78" s="189"/>
      <c r="I78" s="189"/>
      <c r="J78" s="189"/>
      <c r="K78" s="189"/>
      <c r="L78" s="189"/>
      <c r="M78" s="189"/>
      <c r="N78" s="189"/>
      <c r="O78" s="189"/>
      <c r="P78" s="189"/>
      <c r="Q78" s="189"/>
      <c r="R78" s="189"/>
      <c r="S78" s="189"/>
      <c r="T78" s="189"/>
      <c r="U78" s="189"/>
      <c r="V78" s="189"/>
      <c r="W78" s="189"/>
      <c r="X78" s="189"/>
      <c r="Y78" s="189"/>
      <c r="Z78" s="189"/>
      <c r="AA78" s="189"/>
      <c r="AB78" s="189"/>
      <c r="AC78" s="189"/>
      <c r="AD78" s="189"/>
      <c r="AE78" s="189"/>
      <c r="AF78" s="189"/>
      <c r="AG78" s="189"/>
      <c r="AH78" s="189"/>
      <c r="AI78" s="189"/>
      <c r="AJ78" s="189"/>
      <c r="AK78" s="189"/>
      <c r="AL78" s="189"/>
      <c r="AM78" s="189"/>
      <c r="AN78" s="189"/>
    </row>
    <row r="79" spans="1:40" x14ac:dyDescent="0.3">
      <c r="D79" s="192">
        <f>SUM(D74:D77)</f>
        <v>0</v>
      </c>
      <c r="E79" s="183">
        <v>0</v>
      </c>
      <c r="F79" s="183">
        <v>0</v>
      </c>
      <c r="G79" s="183">
        <v>0</v>
      </c>
      <c r="H79" s="183">
        <v>0</v>
      </c>
      <c r="I79" s="183">
        <v>0</v>
      </c>
      <c r="J79" s="183">
        <v>0</v>
      </c>
      <c r="K79" s="183">
        <v>0</v>
      </c>
      <c r="L79" s="183">
        <v>0</v>
      </c>
      <c r="M79" s="183">
        <v>0</v>
      </c>
      <c r="N79" s="183">
        <v>0</v>
      </c>
      <c r="O79" s="183">
        <v>0</v>
      </c>
      <c r="P79" s="183">
        <v>0</v>
      </c>
      <c r="Q79" s="183"/>
      <c r="R79" s="183">
        <v>0</v>
      </c>
      <c r="S79" s="183">
        <v>0</v>
      </c>
      <c r="T79" s="183">
        <v>0</v>
      </c>
      <c r="U79" s="183">
        <v>0</v>
      </c>
      <c r="V79" s="183">
        <v>0</v>
      </c>
      <c r="W79" s="183">
        <v>0</v>
      </c>
      <c r="X79" s="183">
        <v>0</v>
      </c>
      <c r="Y79" s="183">
        <v>0</v>
      </c>
      <c r="Z79" s="183">
        <v>0</v>
      </c>
      <c r="AA79" s="183">
        <v>0</v>
      </c>
      <c r="AB79" s="183">
        <v>0</v>
      </c>
      <c r="AC79" s="183">
        <v>0</v>
      </c>
      <c r="AD79" s="183">
        <v>0</v>
      </c>
      <c r="AE79" s="183">
        <v>0</v>
      </c>
      <c r="AF79" s="183">
        <v>0</v>
      </c>
      <c r="AG79" s="183">
        <v>0</v>
      </c>
      <c r="AH79" s="183">
        <v>0</v>
      </c>
      <c r="AI79" s="183">
        <v>0</v>
      </c>
      <c r="AJ79" s="183">
        <v>0</v>
      </c>
      <c r="AK79" s="183">
        <v>0</v>
      </c>
      <c r="AL79" s="183">
        <v>0</v>
      </c>
      <c r="AM79" s="183">
        <v>0</v>
      </c>
      <c r="AN79" s="183">
        <v>0</v>
      </c>
    </row>
    <row r="80" spans="1:40" x14ac:dyDescent="0.3">
      <c r="A80" s="60" t="s">
        <v>1500</v>
      </c>
      <c r="B80" s="60"/>
      <c r="C80" s="60"/>
      <c r="D80" s="189"/>
      <c r="E80" s="189"/>
      <c r="F80" s="189"/>
      <c r="G80" s="189"/>
      <c r="H80" s="189"/>
      <c r="I80" s="189"/>
      <c r="J80" s="189"/>
      <c r="K80" s="189"/>
      <c r="L80" s="189"/>
      <c r="M80" s="189"/>
      <c r="N80" s="189"/>
      <c r="O80" s="189"/>
      <c r="P80" s="189"/>
      <c r="Q80" s="189"/>
      <c r="R80" s="189"/>
      <c r="S80" s="189"/>
      <c r="T80" s="189"/>
      <c r="U80" s="189"/>
      <c r="V80" s="189"/>
      <c r="W80" s="189"/>
      <c r="X80" s="189"/>
      <c r="Y80" s="189"/>
      <c r="Z80" s="189"/>
      <c r="AA80" s="189"/>
      <c r="AB80" s="189"/>
      <c r="AC80" s="189"/>
      <c r="AD80" s="189"/>
      <c r="AE80" s="189"/>
      <c r="AF80" s="189"/>
      <c r="AG80" s="189"/>
      <c r="AH80" s="189"/>
      <c r="AI80" s="189"/>
      <c r="AJ80" s="189"/>
      <c r="AK80" s="189"/>
      <c r="AL80" s="189"/>
      <c r="AM80" s="189"/>
      <c r="AN80" s="189"/>
    </row>
    <row r="81" spans="1:40" x14ac:dyDescent="0.3">
      <c r="D81" s="192">
        <f ca="1">D28+D30+D37+D42+D46+D54+D63+D66+D73+D79</f>
        <v>71566.968399218458</v>
      </c>
      <c r="E81" s="163">
        <f ca="1">E28+E30+E37+E42+E46+E54+E63+E66+E73+E79</f>
        <v>0</v>
      </c>
      <c r="F81" s="163">
        <f ca="1">F28+F30+F37+F42+F46+F54+F63+F66+F73+F79</f>
        <v>0</v>
      </c>
      <c r="G81" s="163">
        <f ca="1">G28+G30+G37+G42+G46+G54+G63+G66+G73+G79</f>
        <v>0</v>
      </c>
      <c r="H81" s="163">
        <f t="shared" ref="H81:AN81" ca="1" si="28">H28+H30+H37+H42+H46+H54+H63+H66+H73+H79</f>
        <v>0</v>
      </c>
      <c r="I81" s="163">
        <f t="shared" ca="1" si="28"/>
        <v>0</v>
      </c>
      <c r="J81" s="163">
        <f t="shared" ca="1" si="28"/>
        <v>0</v>
      </c>
      <c r="K81" s="163">
        <f t="shared" ca="1" si="28"/>
        <v>0</v>
      </c>
      <c r="L81" s="163">
        <f t="shared" ca="1" si="28"/>
        <v>0</v>
      </c>
      <c r="M81" s="163">
        <f t="shared" ca="1" si="28"/>
        <v>0</v>
      </c>
      <c r="N81" s="163">
        <f t="shared" ca="1" si="28"/>
        <v>0</v>
      </c>
      <c r="O81" s="163">
        <f t="shared" ca="1" si="28"/>
        <v>0</v>
      </c>
      <c r="P81" s="163">
        <f t="shared" ca="1" si="28"/>
        <v>0</v>
      </c>
      <c r="Q81" s="163">
        <f t="shared" ca="1" si="28"/>
        <v>0</v>
      </c>
      <c r="R81" s="163">
        <f t="shared" ca="1" si="28"/>
        <v>0</v>
      </c>
      <c r="S81" s="163">
        <f t="shared" ca="1" si="28"/>
        <v>0</v>
      </c>
      <c r="T81" s="163">
        <f t="shared" ca="1" si="28"/>
        <v>0</v>
      </c>
      <c r="U81" s="163">
        <f t="shared" ca="1" si="28"/>
        <v>0</v>
      </c>
      <c r="V81" s="163">
        <f t="shared" ca="1" si="28"/>
        <v>0</v>
      </c>
      <c r="W81" s="163">
        <f t="shared" ca="1" si="28"/>
        <v>0</v>
      </c>
      <c r="X81" s="163">
        <f t="shared" ca="1" si="28"/>
        <v>0</v>
      </c>
      <c r="Y81" s="163">
        <f t="shared" ca="1" si="28"/>
        <v>5862.4317860625015</v>
      </c>
      <c r="Z81" s="163">
        <f t="shared" ca="1" si="28"/>
        <v>22948.755700713758</v>
      </c>
      <c r="AA81" s="163">
        <f t="shared" ca="1" si="28"/>
        <v>0</v>
      </c>
      <c r="AB81" s="163">
        <f t="shared" ca="1" si="28"/>
        <v>13261.353648417566</v>
      </c>
      <c r="AC81" s="163">
        <f t="shared" ca="1" si="28"/>
        <v>0</v>
      </c>
      <c r="AD81" s="163">
        <f t="shared" ca="1" si="28"/>
        <v>29494.427264024634</v>
      </c>
      <c r="AE81" s="163">
        <f t="shared" ca="1" si="28"/>
        <v>0</v>
      </c>
      <c r="AF81" s="163">
        <f t="shared" ca="1" si="28"/>
        <v>0</v>
      </c>
      <c r="AG81" s="163">
        <f t="shared" ca="1" si="28"/>
        <v>0</v>
      </c>
      <c r="AH81" s="163">
        <f t="shared" ca="1" si="28"/>
        <v>0</v>
      </c>
      <c r="AI81" s="163">
        <f t="shared" ca="1" si="28"/>
        <v>0</v>
      </c>
      <c r="AJ81" s="163">
        <f t="shared" ca="1" si="28"/>
        <v>0</v>
      </c>
      <c r="AK81" s="163">
        <f t="shared" ca="1" si="28"/>
        <v>0</v>
      </c>
      <c r="AL81" s="163">
        <f t="shared" ca="1" si="28"/>
        <v>0</v>
      </c>
      <c r="AM81" s="163">
        <f t="shared" ca="1" si="28"/>
        <v>0</v>
      </c>
      <c r="AN81" s="163">
        <f t="shared" ca="1" si="28"/>
        <v>0</v>
      </c>
    </row>
    <row r="82" spans="1:40" x14ac:dyDescent="0.3">
      <c r="A82" s="60" t="s">
        <v>1501</v>
      </c>
      <c r="B82" s="60"/>
      <c r="C82" s="60"/>
      <c r="D82" s="189"/>
      <c r="E82" s="189"/>
      <c r="F82" s="189"/>
      <c r="G82" s="189"/>
      <c r="H82" s="189"/>
      <c r="I82" s="189"/>
      <c r="J82" s="189"/>
      <c r="K82" s="189"/>
      <c r="L82" s="189"/>
      <c r="M82" s="189"/>
      <c r="N82" s="189"/>
      <c r="O82" s="189"/>
      <c r="P82" s="189"/>
      <c r="Q82" s="189"/>
      <c r="R82" s="189"/>
      <c r="S82" s="189"/>
      <c r="T82" s="189"/>
      <c r="U82" s="189"/>
      <c r="V82" s="189"/>
      <c r="W82" s="189"/>
      <c r="X82" s="189"/>
      <c r="Y82" s="189"/>
      <c r="Z82" s="189"/>
      <c r="AA82" s="189"/>
      <c r="AB82" s="189"/>
      <c r="AC82" s="189"/>
      <c r="AD82" s="189"/>
      <c r="AE82" s="189"/>
      <c r="AF82" s="189"/>
      <c r="AG82" s="189"/>
      <c r="AH82" s="189"/>
      <c r="AI82" s="189"/>
      <c r="AJ82" s="189"/>
      <c r="AK82" s="189"/>
      <c r="AL82" s="189"/>
      <c r="AM82" s="189"/>
      <c r="AN82" s="189"/>
    </row>
    <row r="83" spans="1:40" x14ac:dyDescent="0.3">
      <c r="A83" s="54" t="s">
        <v>10</v>
      </c>
      <c r="B83" s="54"/>
      <c r="C83" s="54"/>
      <c r="D83" s="195">
        <f ca="1">SUM(E83:AN83)</f>
        <v>39361.832619570159</v>
      </c>
      <c r="E83" s="194">
        <f t="shared" ref="E83:AN83" ca="1" si="29">SUMIFS(INDIRECT($B$1 &amp; "_Indirect"), WBSL3, E$1, Inst, $B$2)</f>
        <v>0</v>
      </c>
      <c r="F83" s="194">
        <f t="shared" ca="1" si="29"/>
        <v>0</v>
      </c>
      <c r="G83" s="194">
        <f t="shared" ca="1" si="29"/>
        <v>0</v>
      </c>
      <c r="H83" s="194">
        <f t="shared" ca="1" si="29"/>
        <v>0</v>
      </c>
      <c r="I83" s="194">
        <f t="shared" ca="1" si="29"/>
        <v>0</v>
      </c>
      <c r="J83" s="194">
        <f t="shared" ca="1" si="29"/>
        <v>0</v>
      </c>
      <c r="K83" s="194">
        <f t="shared" ca="1" si="29"/>
        <v>0</v>
      </c>
      <c r="L83" s="194">
        <f t="shared" ca="1" si="29"/>
        <v>0</v>
      </c>
      <c r="M83" s="194">
        <f t="shared" ca="1" si="29"/>
        <v>0</v>
      </c>
      <c r="N83" s="194">
        <f t="shared" ca="1" si="29"/>
        <v>0</v>
      </c>
      <c r="O83" s="194">
        <f t="shared" ca="1" si="29"/>
        <v>0</v>
      </c>
      <c r="P83" s="194">
        <f t="shared" ca="1" si="29"/>
        <v>0</v>
      </c>
      <c r="Q83" s="194">
        <f t="shared" ca="1" si="29"/>
        <v>0</v>
      </c>
      <c r="R83" s="194">
        <f t="shared" ca="1" si="29"/>
        <v>0</v>
      </c>
      <c r="S83" s="194">
        <f t="shared" ca="1" si="29"/>
        <v>0</v>
      </c>
      <c r="T83" s="194">
        <f t="shared" ca="1" si="29"/>
        <v>0</v>
      </c>
      <c r="U83" s="194">
        <f t="shared" ca="1" si="29"/>
        <v>0</v>
      </c>
      <c r="V83" s="194">
        <f t="shared" ca="1" si="29"/>
        <v>0</v>
      </c>
      <c r="W83" s="194">
        <f t="shared" ca="1" si="29"/>
        <v>0</v>
      </c>
      <c r="X83" s="194">
        <f t="shared" ca="1" si="29"/>
        <v>0</v>
      </c>
      <c r="Y83" s="194">
        <f t="shared" ca="1" si="29"/>
        <v>3224.3374823343756</v>
      </c>
      <c r="Z83" s="194">
        <f t="shared" ca="1" si="29"/>
        <v>12621.815635392566</v>
      </c>
      <c r="AA83" s="194">
        <f t="shared" ca="1" si="29"/>
        <v>0</v>
      </c>
      <c r="AB83" s="194">
        <f t="shared" ca="1" si="29"/>
        <v>7293.7445066296623</v>
      </c>
      <c r="AC83" s="194">
        <f t="shared" ca="1" si="29"/>
        <v>0</v>
      </c>
      <c r="AD83" s="194">
        <f t="shared" ca="1" si="29"/>
        <v>16221.934995213551</v>
      </c>
      <c r="AE83" s="194">
        <f t="shared" ca="1" si="29"/>
        <v>0</v>
      </c>
      <c r="AF83" s="194">
        <f t="shared" ca="1" si="29"/>
        <v>0</v>
      </c>
      <c r="AG83" s="194">
        <f t="shared" ca="1" si="29"/>
        <v>0</v>
      </c>
      <c r="AH83" s="194">
        <f t="shared" ca="1" si="29"/>
        <v>0</v>
      </c>
      <c r="AI83" s="194">
        <f t="shared" ca="1" si="29"/>
        <v>0</v>
      </c>
      <c r="AJ83" s="194">
        <f t="shared" ca="1" si="29"/>
        <v>0</v>
      </c>
      <c r="AK83" s="194">
        <f t="shared" ca="1" si="29"/>
        <v>0</v>
      </c>
      <c r="AL83" s="194">
        <f t="shared" ca="1" si="29"/>
        <v>0</v>
      </c>
      <c r="AM83" s="194">
        <f t="shared" ca="1" si="29"/>
        <v>0</v>
      </c>
      <c r="AN83" s="194">
        <f t="shared" ca="1" si="29"/>
        <v>0</v>
      </c>
    </row>
    <row r="84" spans="1:40" x14ac:dyDescent="0.3">
      <c r="A84" t="s">
        <v>1626</v>
      </c>
      <c r="D84" s="192"/>
      <c r="E84" s="193">
        <v>0</v>
      </c>
      <c r="F84" s="193"/>
      <c r="G84" s="193"/>
      <c r="H84" s="193"/>
      <c r="I84" s="193"/>
      <c r="J84" s="184">
        <v>0</v>
      </c>
      <c r="K84" s="184">
        <v>0</v>
      </c>
      <c r="L84" s="184">
        <v>0</v>
      </c>
      <c r="M84" s="184">
        <v>0</v>
      </c>
      <c r="N84" s="184">
        <v>0</v>
      </c>
      <c r="O84" s="184">
        <v>0</v>
      </c>
      <c r="P84" s="184">
        <v>0</v>
      </c>
      <c r="Q84" s="184"/>
      <c r="R84" s="184">
        <v>0</v>
      </c>
      <c r="S84" s="184">
        <v>0</v>
      </c>
      <c r="T84" s="184">
        <v>0</v>
      </c>
      <c r="U84" s="184">
        <v>0</v>
      </c>
      <c r="V84" s="184">
        <v>0</v>
      </c>
      <c r="W84" s="184">
        <v>0</v>
      </c>
      <c r="X84" s="184">
        <v>0</v>
      </c>
      <c r="Y84" s="184">
        <v>0</v>
      </c>
      <c r="Z84" s="184">
        <v>0</v>
      </c>
      <c r="AA84" s="184">
        <v>0</v>
      </c>
      <c r="AB84" s="184">
        <v>0</v>
      </c>
      <c r="AC84" s="184">
        <v>0</v>
      </c>
      <c r="AD84" s="184">
        <v>0</v>
      </c>
      <c r="AE84" s="184">
        <v>0</v>
      </c>
      <c r="AF84" s="184">
        <v>0</v>
      </c>
      <c r="AG84" s="184">
        <v>0</v>
      </c>
      <c r="AH84" s="184">
        <v>0</v>
      </c>
      <c r="AI84" s="184">
        <v>0</v>
      </c>
      <c r="AJ84" s="184">
        <v>0</v>
      </c>
      <c r="AK84" s="184">
        <v>0</v>
      </c>
      <c r="AL84" s="184">
        <v>0</v>
      </c>
      <c r="AM84" s="184">
        <v>0</v>
      </c>
      <c r="AN84" s="184">
        <v>0</v>
      </c>
    </row>
    <row r="85" spans="1:40" x14ac:dyDescent="0.3">
      <c r="A85" t="s">
        <v>1502</v>
      </c>
      <c r="D85" s="192">
        <f t="shared" ref="D85:AN85" ca="1" si="30">SUM(D83:D84)</f>
        <v>39361.832619570159</v>
      </c>
      <c r="E85" s="163">
        <f t="shared" ca="1" si="30"/>
        <v>0</v>
      </c>
      <c r="F85" s="163">
        <f t="shared" ca="1" si="30"/>
        <v>0</v>
      </c>
      <c r="G85" s="163">
        <f t="shared" ca="1" si="30"/>
        <v>0</v>
      </c>
      <c r="H85" s="163">
        <f t="shared" ca="1" si="30"/>
        <v>0</v>
      </c>
      <c r="I85" s="163">
        <f t="shared" ca="1" si="30"/>
        <v>0</v>
      </c>
      <c r="J85" s="202">
        <f t="shared" ca="1" si="30"/>
        <v>0</v>
      </c>
      <c r="K85" s="202">
        <f t="shared" ca="1" si="30"/>
        <v>0</v>
      </c>
      <c r="L85" s="202">
        <f t="shared" ca="1" si="30"/>
        <v>0</v>
      </c>
      <c r="M85" s="202">
        <f t="shared" ca="1" si="30"/>
        <v>0</v>
      </c>
      <c r="N85" s="202">
        <f t="shared" ca="1" si="30"/>
        <v>0</v>
      </c>
      <c r="O85" s="202">
        <f t="shared" ca="1" si="30"/>
        <v>0</v>
      </c>
      <c r="P85" s="202">
        <f t="shared" ca="1" si="30"/>
        <v>0</v>
      </c>
      <c r="Q85" s="202">
        <f t="shared" ca="1" si="30"/>
        <v>0</v>
      </c>
      <c r="R85" s="202">
        <f t="shared" ca="1" si="30"/>
        <v>0</v>
      </c>
      <c r="S85" s="202">
        <f t="shared" ca="1" si="30"/>
        <v>0</v>
      </c>
      <c r="T85" s="202">
        <f t="shared" ca="1" si="30"/>
        <v>0</v>
      </c>
      <c r="U85" s="202">
        <f t="shared" ca="1" si="30"/>
        <v>0</v>
      </c>
      <c r="V85" s="202">
        <f t="shared" ca="1" si="30"/>
        <v>0</v>
      </c>
      <c r="W85" s="202">
        <f t="shared" ca="1" si="30"/>
        <v>0</v>
      </c>
      <c r="X85" s="202">
        <f t="shared" ca="1" si="30"/>
        <v>0</v>
      </c>
      <c r="Y85" s="202">
        <f t="shared" ca="1" si="30"/>
        <v>3224.3374823343756</v>
      </c>
      <c r="Z85" s="202">
        <f t="shared" ca="1" si="30"/>
        <v>12621.815635392566</v>
      </c>
      <c r="AA85" s="202">
        <f t="shared" ca="1" si="30"/>
        <v>0</v>
      </c>
      <c r="AB85" s="202">
        <f t="shared" ca="1" si="30"/>
        <v>7293.7445066296623</v>
      </c>
      <c r="AC85" s="202">
        <f t="shared" ca="1" si="30"/>
        <v>0</v>
      </c>
      <c r="AD85" s="202">
        <f t="shared" ca="1" si="30"/>
        <v>16221.934995213551</v>
      </c>
      <c r="AE85" s="202">
        <f t="shared" ca="1" si="30"/>
        <v>0</v>
      </c>
      <c r="AF85" s="202">
        <f t="shared" ca="1" si="30"/>
        <v>0</v>
      </c>
      <c r="AG85" s="202">
        <f t="shared" ca="1" si="30"/>
        <v>0</v>
      </c>
      <c r="AH85" s="202">
        <f t="shared" ca="1" si="30"/>
        <v>0</v>
      </c>
      <c r="AI85" s="202">
        <f t="shared" ca="1" si="30"/>
        <v>0</v>
      </c>
      <c r="AJ85" s="202">
        <f t="shared" ca="1" si="30"/>
        <v>0</v>
      </c>
      <c r="AK85" s="202">
        <f t="shared" ca="1" si="30"/>
        <v>0</v>
      </c>
      <c r="AL85" s="202">
        <f t="shared" ca="1" si="30"/>
        <v>0</v>
      </c>
      <c r="AM85" s="202">
        <f t="shared" ca="1" si="30"/>
        <v>0</v>
      </c>
      <c r="AN85" s="202">
        <f t="shared" ca="1" si="30"/>
        <v>0</v>
      </c>
    </row>
    <row r="86" spans="1:40" x14ac:dyDescent="0.3">
      <c r="D86" s="192">
        <f>SUM(E86:AN86)</f>
        <v>0</v>
      </c>
      <c r="E86" s="163"/>
      <c r="F86" s="163"/>
      <c r="G86" s="163"/>
      <c r="H86" s="163"/>
      <c r="I86" s="163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  <c r="AA86" s="202"/>
      <c r="AB86" s="202"/>
      <c r="AC86" s="202"/>
      <c r="AD86" s="202"/>
      <c r="AE86" s="202"/>
      <c r="AF86" s="202"/>
      <c r="AG86" s="202"/>
      <c r="AH86" s="202"/>
      <c r="AI86" s="202"/>
      <c r="AJ86" s="202"/>
      <c r="AK86" s="202"/>
      <c r="AL86" s="202"/>
      <c r="AM86" s="202"/>
      <c r="AN86" s="202"/>
    </row>
    <row r="87" spans="1:40" x14ac:dyDescent="0.3">
      <c r="A87" s="60" t="s">
        <v>1503</v>
      </c>
      <c r="B87" s="60"/>
      <c r="C87" s="60"/>
      <c r="D87" s="189"/>
      <c r="E87" s="189"/>
      <c r="F87" s="189"/>
      <c r="G87" s="189"/>
      <c r="H87" s="189"/>
      <c r="I87" s="189"/>
      <c r="J87" s="189"/>
      <c r="K87" s="189"/>
      <c r="L87" s="189"/>
      <c r="M87" s="189"/>
      <c r="N87" s="189"/>
      <c r="O87" s="189"/>
      <c r="P87" s="189"/>
      <c r="Q87" s="189"/>
      <c r="R87" s="189"/>
      <c r="S87" s="189"/>
      <c r="T87" s="189"/>
      <c r="U87" s="189"/>
      <c r="V87" s="189"/>
      <c r="W87" s="189"/>
      <c r="X87" s="189"/>
      <c r="Y87" s="189"/>
      <c r="Z87" s="189"/>
      <c r="AA87" s="189"/>
      <c r="AB87" s="189"/>
      <c r="AC87" s="189"/>
      <c r="AD87" s="189"/>
      <c r="AE87" s="189"/>
      <c r="AF87" s="189"/>
      <c r="AG87" s="189"/>
      <c r="AH87" s="189"/>
      <c r="AI87" s="189"/>
      <c r="AJ87" s="189"/>
      <c r="AK87" s="189"/>
      <c r="AL87" s="189"/>
      <c r="AM87" s="189"/>
      <c r="AN87" s="189"/>
    </row>
    <row r="88" spans="1:40" x14ac:dyDescent="0.3">
      <c r="D88" s="188">
        <f ca="1">D81+D85</f>
        <v>110928.80101878862</v>
      </c>
      <c r="E88" s="188">
        <f t="shared" ref="E88:AN88" ca="1" si="31">SUM(E85,E81)</f>
        <v>0</v>
      </c>
      <c r="F88" s="188">
        <f t="shared" ca="1" si="31"/>
        <v>0</v>
      </c>
      <c r="G88" s="188">
        <f t="shared" ca="1" si="31"/>
        <v>0</v>
      </c>
      <c r="H88" s="188">
        <f t="shared" ca="1" si="31"/>
        <v>0</v>
      </c>
      <c r="I88" s="188">
        <f t="shared" ca="1" si="31"/>
        <v>0</v>
      </c>
      <c r="J88" s="188">
        <f t="shared" ca="1" si="31"/>
        <v>0</v>
      </c>
      <c r="K88" s="188">
        <f t="shared" ca="1" si="31"/>
        <v>0</v>
      </c>
      <c r="L88" s="188">
        <f t="shared" ca="1" si="31"/>
        <v>0</v>
      </c>
      <c r="M88" s="188">
        <f t="shared" ca="1" si="31"/>
        <v>0</v>
      </c>
      <c r="N88" s="188">
        <f t="shared" ca="1" si="31"/>
        <v>0</v>
      </c>
      <c r="O88" s="188">
        <f t="shared" ca="1" si="31"/>
        <v>0</v>
      </c>
      <c r="P88" s="188">
        <f t="shared" ca="1" si="31"/>
        <v>0</v>
      </c>
      <c r="Q88" s="188">
        <f t="shared" ca="1" si="31"/>
        <v>0</v>
      </c>
      <c r="R88" s="188">
        <f t="shared" ca="1" si="31"/>
        <v>0</v>
      </c>
      <c r="S88" s="188">
        <f t="shared" ca="1" si="31"/>
        <v>0</v>
      </c>
      <c r="T88" s="188">
        <f t="shared" ca="1" si="31"/>
        <v>0</v>
      </c>
      <c r="U88" s="188">
        <f t="shared" ca="1" si="31"/>
        <v>0</v>
      </c>
      <c r="V88" s="188">
        <f t="shared" ca="1" si="31"/>
        <v>0</v>
      </c>
      <c r="W88" s="188">
        <f t="shared" ca="1" si="31"/>
        <v>0</v>
      </c>
      <c r="X88" s="188">
        <f t="shared" ca="1" si="31"/>
        <v>0</v>
      </c>
      <c r="Y88" s="188">
        <f t="shared" ca="1" si="31"/>
        <v>9086.769268396878</v>
      </c>
      <c r="Z88" s="188">
        <f t="shared" ca="1" si="31"/>
        <v>35570.571336106324</v>
      </c>
      <c r="AA88" s="188">
        <f t="shared" ca="1" si="31"/>
        <v>0</v>
      </c>
      <c r="AB88" s="188">
        <f t="shared" ca="1" si="31"/>
        <v>20555.098155047228</v>
      </c>
      <c r="AC88" s="188">
        <f t="shared" ca="1" si="31"/>
        <v>0</v>
      </c>
      <c r="AD88" s="188">
        <f t="shared" ca="1" si="31"/>
        <v>45716.362259238187</v>
      </c>
      <c r="AE88" s="188">
        <f t="shared" ca="1" si="31"/>
        <v>0</v>
      </c>
      <c r="AF88" s="188">
        <f t="shared" ca="1" si="31"/>
        <v>0</v>
      </c>
      <c r="AG88" s="188">
        <f t="shared" ca="1" si="31"/>
        <v>0</v>
      </c>
      <c r="AH88" s="188">
        <f t="shared" ca="1" si="31"/>
        <v>0</v>
      </c>
      <c r="AI88" s="188">
        <f t="shared" ca="1" si="31"/>
        <v>0</v>
      </c>
      <c r="AJ88" s="188">
        <f t="shared" ca="1" si="31"/>
        <v>0</v>
      </c>
      <c r="AK88" s="188">
        <f t="shared" ca="1" si="31"/>
        <v>0</v>
      </c>
      <c r="AL88" s="188">
        <f t="shared" ca="1" si="31"/>
        <v>0</v>
      </c>
      <c r="AM88" s="188">
        <f t="shared" ca="1" si="31"/>
        <v>0</v>
      </c>
      <c r="AN88" s="188">
        <f t="shared" ca="1" si="31"/>
        <v>0</v>
      </c>
    </row>
    <row r="90" spans="1:40" x14ac:dyDescent="0.3">
      <c r="D90" s="56"/>
    </row>
  </sheetData>
  <mergeCells count="13">
    <mergeCell ref="B67:C67"/>
    <mergeCell ref="E35:I35"/>
    <mergeCell ref="J35:S35"/>
    <mergeCell ref="T35:X35"/>
    <mergeCell ref="Y35:AD35"/>
    <mergeCell ref="AE35:AH35"/>
    <mergeCell ref="AI35:AN35"/>
    <mergeCell ref="E2:I2"/>
    <mergeCell ref="J2:S2"/>
    <mergeCell ref="T2:X2"/>
    <mergeCell ref="Y2:AD2"/>
    <mergeCell ref="AE2:AH2"/>
    <mergeCell ref="AI2:AN2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2E2B3E-C4B5-4F28-A82E-926D67D1D204}">
  <dimension ref="A1:AN90"/>
  <sheetViews>
    <sheetView topLeftCell="A55" zoomScale="90" zoomScaleNormal="90" workbookViewId="0">
      <selection activeCell="D90" sqref="D90"/>
    </sheetView>
  </sheetViews>
  <sheetFormatPr defaultRowHeight="14.4" x14ac:dyDescent="0.3"/>
  <cols>
    <col min="1" max="1" width="25.88671875" customWidth="1"/>
    <col min="2" max="2" width="13.33203125" customWidth="1"/>
    <col min="4" max="40" width="14.33203125" customWidth="1"/>
  </cols>
  <sheetData>
    <row r="1" spans="1:40" x14ac:dyDescent="0.3">
      <c r="A1" s="72" t="s">
        <v>1538</v>
      </c>
      <c r="B1" s="72" t="s">
        <v>1534</v>
      </c>
      <c r="D1" s="56"/>
      <c r="E1" s="93" t="str">
        <f t="shared" ref="E1:AN1" si="0">LEFT(E3,FIND(" ",E3)-1)</f>
        <v>1.1.1</v>
      </c>
      <c r="F1" s="93" t="str">
        <f t="shared" si="0"/>
        <v>1.1.2</v>
      </c>
      <c r="G1" s="93" t="str">
        <f t="shared" si="0"/>
        <v>1.1.3</v>
      </c>
      <c r="H1" s="93" t="str">
        <f t="shared" si="0"/>
        <v>1.1.4</v>
      </c>
      <c r="I1" s="93" t="str">
        <f t="shared" si="0"/>
        <v>1.1.5</v>
      </c>
      <c r="J1" s="93" t="str">
        <f t="shared" si="0"/>
        <v>1.2.1</v>
      </c>
      <c r="K1" s="93" t="str">
        <f t="shared" si="0"/>
        <v>1.2.2</v>
      </c>
      <c r="L1" s="93" t="str">
        <f t="shared" si="0"/>
        <v>1.2.3</v>
      </c>
      <c r="M1" s="93" t="str">
        <f t="shared" si="0"/>
        <v>1.2.4</v>
      </c>
      <c r="N1" s="93" t="str">
        <f t="shared" si="0"/>
        <v>1.2.5</v>
      </c>
      <c r="O1" s="93" t="str">
        <f t="shared" si="0"/>
        <v>1.2.6</v>
      </c>
      <c r="P1" s="93" t="str">
        <f t="shared" si="0"/>
        <v>1.2.7</v>
      </c>
      <c r="Q1" s="93" t="str">
        <f t="shared" si="0"/>
        <v>1.2.8</v>
      </c>
      <c r="R1" s="93" t="str">
        <f t="shared" si="0"/>
        <v>1.2.9</v>
      </c>
      <c r="S1" s="93" t="str">
        <f t="shared" si="0"/>
        <v>1.2.10</v>
      </c>
      <c r="T1" s="93" t="str">
        <f t="shared" si="0"/>
        <v>1.3.1</v>
      </c>
      <c r="U1" s="93" t="str">
        <f t="shared" si="0"/>
        <v>1.3.2</v>
      </c>
      <c r="V1" s="93" t="str">
        <f t="shared" si="0"/>
        <v>1.3.3</v>
      </c>
      <c r="W1" s="93" t="str">
        <f t="shared" si="0"/>
        <v>1.3.4</v>
      </c>
      <c r="X1" s="93" t="str">
        <f t="shared" si="0"/>
        <v>1.3.5</v>
      </c>
      <c r="Y1" s="93" t="str">
        <f t="shared" si="0"/>
        <v>1.4.1</v>
      </c>
      <c r="Z1" s="93" t="str">
        <f t="shared" si="0"/>
        <v>1.4.2</v>
      </c>
      <c r="AA1" s="93" t="str">
        <f t="shared" si="0"/>
        <v>1.4.3</v>
      </c>
      <c r="AB1" s="93" t="str">
        <f t="shared" si="0"/>
        <v>1.4.4</v>
      </c>
      <c r="AC1" s="93" t="str">
        <f t="shared" si="0"/>
        <v>1.4.5</v>
      </c>
      <c r="AD1" s="93" t="str">
        <f t="shared" si="0"/>
        <v>1.4.6</v>
      </c>
      <c r="AE1" s="93" t="str">
        <f t="shared" si="0"/>
        <v>1.5.1</v>
      </c>
      <c r="AF1" s="93" t="str">
        <f t="shared" si="0"/>
        <v>1.5.2</v>
      </c>
      <c r="AG1" s="93" t="str">
        <f t="shared" si="0"/>
        <v>1.5.3</v>
      </c>
      <c r="AH1" s="93" t="str">
        <f t="shared" si="0"/>
        <v>1.5.4</v>
      </c>
      <c r="AI1" s="93" t="str">
        <f t="shared" si="0"/>
        <v>1.6.0</v>
      </c>
      <c r="AJ1" s="93" t="str">
        <f t="shared" si="0"/>
        <v>1.6.1</v>
      </c>
      <c r="AK1" s="93" t="str">
        <f t="shared" si="0"/>
        <v>1.6.2</v>
      </c>
      <c r="AL1" s="93" t="str">
        <f t="shared" si="0"/>
        <v>1.6.3</v>
      </c>
      <c r="AM1" s="93" t="str">
        <f t="shared" si="0"/>
        <v>1.6.4</v>
      </c>
      <c r="AN1" s="93" t="str">
        <f t="shared" si="0"/>
        <v>1.6.5</v>
      </c>
    </row>
    <row r="2" spans="1:40" x14ac:dyDescent="0.3">
      <c r="A2" s="72" t="s">
        <v>2</v>
      </c>
      <c r="B2" s="72" t="s">
        <v>1070</v>
      </c>
      <c r="D2" s="56"/>
      <c r="E2" s="313" t="s">
        <v>1421</v>
      </c>
      <c r="F2" s="313"/>
      <c r="G2" s="313"/>
      <c r="H2" s="313"/>
      <c r="I2" s="313"/>
      <c r="J2" s="313" t="s">
        <v>1422</v>
      </c>
      <c r="K2" s="313"/>
      <c r="L2" s="313"/>
      <c r="M2" s="313"/>
      <c r="N2" s="313"/>
      <c r="O2" s="313"/>
      <c r="P2" s="313"/>
      <c r="Q2" s="313"/>
      <c r="R2" s="313"/>
      <c r="S2" s="313"/>
      <c r="T2" s="313" t="s">
        <v>1423</v>
      </c>
      <c r="U2" s="313"/>
      <c r="V2" s="313"/>
      <c r="W2" s="313"/>
      <c r="X2" s="313"/>
      <c r="Y2" s="313" t="s">
        <v>1424</v>
      </c>
      <c r="Z2" s="313"/>
      <c r="AA2" s="313"/>
      <c r="AB2" s="313"/>
      <c r="AC2" s="313"/>
      <c r="AD2" s="313"/>
      <c r="AE2" s="314" t="s">
        <v>1425</v>
      </c>
      <c r="AF2" s="314"/>
      <c r="AG2" s="314"/>
      <c r="AH2" s="314"/>
      <c r="AI2" s="314" t="s">
        <v>1426</v>
      </c>
      <c r="AJ2" s="314"/>
      <c r="AK2" s="314"/>
      <c r="AL2" s="314"/>
      <c r="AM2" s="314"/>
      <c r="AN2" s="314"/>
    </row>
    <row r="3" spans="1:40" ht="72" x14ac:dyDescent="0.3">
      <c r="D3" s="56"/>
      <c r="E3" s="242" t="s">
        <v>1427</v>
      </c>
      <c r="F3" s="242" t="s">
        <v>1428</v>
      </c>
      <c r="G3" s="242" t="s">
        <v>1429</v>
      </c>
      <c r="H3" s="242" t="s">
        <v>1430</v>
      </c>
      <c r="I3" s="242" t="s">
        <v>1431</v>
      </c>
      <c r="J3" s="58" t="s">
        <v>1432</v>
      </c>
      <c r="K3" s="58" t="s">
        <v>1433</v>
      </c>
      <c r="L3" s="58" t="s">
        <v>1434</v>
      </c>
      <c r="M3" s="58" t="s">
        <v>1435</v>
      </c>
      <c r="N3" s="58" t="s">
        <v>1436</v>
      </c>
      <c r="O3" s="58" t="s">
        <v>1437</v>
      </c>
      <c r="P3" s="58" t="s">
        <v>1438</v>
      </c>
      <c r="Q3" s="58" t="s">
        <v>1439</v>
      </c>
      <c r="R3" s="58" t="s">
        <v>1440</v>
      </c>
      <c r="S3" s="58" t="s">
        <v>1441</v>
      </c>
      <c r="T3" s="59" t="s">
        <v>1442</v>
      </c>
      <c r="U3" s="59" t="s">
        <v>1443</v>
      </c>
      <c r="V3" s="59" t="s">
        <v>1444</v>
      </c>
      <c r="W3" s="59" t="s">
        <v>1445</v>
      </c>
      <c r="X3" s="59" t="s">
        <v>1446</v>
      </c>
      <c r="Y3" s="58" t="s">
        <v>1447</v>
      </c>
      <c r="Z3" s="58" t="s">
        <v>1448</v>
      </c>
      <c r="AA3" s="58" t="s">
        <v>1449</v>
      </c>
      <c r="AB3" s="58" t="s">
        <v>1450</v>
      </c>
      <c r="AC3" s="58" t="s">
        <v>1451</v>
      </c>
      <c r="AD3" s="58" t="s">
        <v>1452</v>
      </c>
      <c r="AE3" s="58" t="s">
        <v>1453</v>
      </c>
      <c r="AF3" s="58" t="s">
        <v>1454</v>
      </c>
      <c r="AG3" s="58" t="s">
        <v>1455</v>
      </c>
      <c r="AH3" s="58" t="s">
        <v>1456</v>
      </c>
      <c r="AI3" s="58" t="s">
        <v>1457</v>
      </c>
      <c r="AJ3" s="58" t="s">
        <v>1458</v>
      </c>
      <c r="AK3" s="58" t="s">
        <v>1459</v>
      </c>
      <c r="AL3" s="58" t="s">
        <v>1460</v>
      </c>
      <c r="AM3" s="58" t="s">
        <v>1461</v>
      </c>
      <c r="AN3" s="58" t="s">
        <v>1462</v>
      </c>
    </row>
    <row r="4" spans="1:40" x14ac:dyDescent="0.3">
      <c r="A4" s="53" t="s">
        <v>1463</v>
      </c>
      <c r="B4" s="53"/>
      <c r="C4" s="53"/>
      <c r="D4" s="201" t="s">
        <v>1464</v>
      </c>
      <c r="G4" s="56"/>
      <c r="H4" s="56"/>
      <c r="I4" s="56"/>
      <c r="J4" s="56"/>
      <c r="K4" s="56"/>
      <c r="L4" s="56"/>
      <c r="M4" s="56"/>
      <c r="N4" s="56"/>
      <c r="O4" s="56"/>
      <c r="P4" s="56"/>
      <c r="Q4" s="56"/>
      <c r="R4" s="56"/>
      <c r="S4" s="56"/>
      <c r="T4" s="56"/>
      <c r="U4" s="56"/>
      <c r="V4" s="56"/>
      <c r="W4" s="56"/>
      <c r="X4" s="56"/>
      <c r="Y4" s="56"/>
      <c r="Z4" s="56"/>
      <c r="AA4" s="56"/>
      <c r="AB4" s="56"/>
      <c r="AC4" s="56"/>
      <c r="AD4" s="56"/>
      <c r="AE4" s="56"/>
      <c r="AF4" s="56"/>
      <c r="AG4" s="56"/>
      <c r="AH4" s="56"/>
      <c r="AI4" s="56"/>
      <c r="AJ4" s="56"/>
      <c r="AK4" s="56"/>
      <c r="AL4" s="56"/>
      <c r="AM4" s="56"/>
      <c r="AN4" s="56"/>
    </row>
    <row r="5" spans="1:40" x14ac:dyDescent="0.3">
      <c r="A5" s="60" t="s">
        <v>1465</v>
      </c>
      <c r="B5" s="61" t="s">
        <v>1412</v>
      </c>
      <c r="C5" s="60"/>
      <c r="D5" s="62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</row>
    <row r="6" spans="1:40" x14ac:dyDescent="0.3">
      <c r="A6" s="50" t="s">
        <v>1406</v>
      </c>
      <c r="B6" s="50" t="s">
        <v>1407</v>
      </c>
      <c r="C6" s="50" t="s">
        <v>1408</v>
      </c>
      <c r="D6" s="200"/>
      <c r="E6" s="56"/>
      <c r="F6" s="63"/>
      <c r="G6" s="63"/>
      <c r="H6" s="63"/>
      <c r="I6" s="63"/>
      <c r="J6" s="63"/>
      <c r="K6" s="63"/>
      <c r="L6" s="63"/>
      <c r="M6" s="63"/>
      <c r="N6" s="63"/>
      <c r="O6" s="63"/>
      <c r="P6" s="63"/>
      <c r="Q6" s="63"/>
      <c r="R6" s="63"/>
      <c r="S6" s="63"/>
      <c r="T6" s="63"/>
      <c r="U6" s="63"/>
      <c r="V6" s="63"/>
      <c r="W6" s="63"/>
      <c r="X6" s="63"/>
      <c r="Y6" s="63"/>
      <c r="Z6" s="63"/>
      <c r="AA6" s="63"/>
      <c r="AB6" s="63"/>
      <c r="AC6" s="63"/>
      <c r="AD6" s="63"/>
      <c r="AE6" s="63"/>
      <c r="AF6" s="63"/>
      <c r="AG6" s="63"/>
      <c r="AH6" s="63"/>
      <c r="AI6" s="63"/>
      <c r="AJ6" s="63"/>
      <c r="AK6" s="63"/>
      <c r="AL6" s="63"/>
      <c r="AM6" s="63"/>
      <c r="AN6" s="63"/>
    </row>
    <row r="7" spans="1:40" x14ac:dyDescent="0.3">
      <c r="A7" s="54" t="s">
        <v>1409</v>
      </c>
      <c r="B7" s="54" t="s">
        <v>1285</v>
      </c>
      <c r="C7" s="51">
        <f ca="1">SUMIFS(INDIRECT($B$1 &amp; "HR"), Resource_Name, B7) / 1800 * 12</f>
        <v>0</v>
      </c>
      <c r="D7" s="192">
        <f ca="1">SUM(E7:AN7)</f>
        <v>0</v>
      </c>
      <c r="E7" s="194">
        <f t="shared" ref="E7:T22" ca="1" si="1">SUMIFS(INDIRECT($B$1 &amp; "_Direct"), Resource_Name, $B7, WBSL3, E$1, Inst, $B$2)</f>
        <v>0</v>
      </c>
      <c r="F7" s="194">
        <f t="shared" ca="1" si="1"/>
        <v>0</v>
      </c>
      <c r="G7" s="194">
        <f t="shared" ca="1" si="1"/>
        <v>0</v>
      </c>
      <c r="H7" s="194">
        <f t="shared" ca="1" si="1"/>
        <v>0</v>
      </c>
      <c r="I7" s="194">
        <f t="shared" ca="1" si="1"/>
        <v>0</v>
      </c>
      <c r="J7" s="194">
        <f t="shared" ca="1" si="1"/>
        <v>0</v>
      </c>
      <c r="K7" s="194">
        <f t="shared" ca="1" si="1"/>
        <v>0</v>
      </c>
      <c r="L7" s="194">
        <f t="shared" ca="1" si="1"/>
        <v>0</v>
      </c>
      <c r="M7" s="194">
        <f t="shared" ca="1" si="1"/>
        <v>0</v>
      </c>
      <c r="N7" s="194">
        <f t="shared" ca="1" si="1"/>
        <v>0</v>
      </c>
      <c r="O7" s="194">
        <f t="shared" ca="1" si="1"/>
        <v>0</v>
      </c>
      <c r="P7" s="194">
        <f t="shared" ca="1" si="1"/>
        <v>0</v>
      </c>
      <c r="Q7" s="194">
        <f t="shared" ca="1" si="1"/>
        <v>0</v>
      </c>
      <c r="R7" s="194">
        <f t="shared" ca="1" si="1"/>
        <v>0</v>
      </c>
      <c r="S7" s="194">
        <f t="shared" ca="1" si="1"/>
        <v>0</v>
      </c>
      <c r="T7" s="194">
        <f t="shared" ca="1" si="1"/>
        <v>0</v>
      </c>
      <c r="U7" s="194">
        <f t="shared" ref="U7:AJ22" ca="1" si="2">SUMIFS(INDIRECT($B$1 &amp; "_Direct"), Resource_Name, $B7, WBSL3, U$1, Inst, $B$2)</f>
        <v>0</v>
      </c>
      <c r="V7" s="194">
        <f t="shared" ca="1" si="2"/>
        <v>0</v>
      </c>
      <c r="W7" s="194">
        <f t="shared" ca="1" si="2"/>
        <v>0</v>
      </c>
      <c r="X7" s="194">
        <f t="shared" ca="1" si="2"/>
        <v>0</v>
      </c>
      <c r="Y7" s="194">
        <f t="shared" ca="1" si="2"/>
        <v>0</v>
      </c>
      <c r="Z7" s="194">
        <f t="shared" ca="1" si="2"/>
        <v>0</v>
      </c>
      <c r="AA7" s="194">
        <f t="shared" ca="1" si="2"/>
        <v>0</v>
      </c>
      <c r="AB7" s="194">
        <f t="shared" ca="1" si="2"/>
        <v>0</v>
      </c>
      <c r="AC7" s="194">
        <f t="shared" ca="1" si="2"/>
        <v>0</v>
      </c>
      <c r="AD7" s="194">
        <f t="shared" ca="1" si="2"/>
        <v>0</v>
      </c>
      <c r="AE7" s="194">
        <f t="shared" ca="1" si="2"/>
        <v>0</v>
      </c>
      <c r="AF7" s="194">
        <f t="shared" ca="1" si="2"/>
        <v>0</v>
      </c>
      <c r="AG7" s="194">
        <f t="shared" ca="1" si="2"/>
        <v>0</v>
      </c>
      <c r="AH7" s="194">
        <f t="shared" ca="1" si="2"/>
        <v>0</v>
      </c>
      <c r="AI7" s="194">
        <f t="shared" ca="1" si="2"/>
        <v>0</v>
      </c>
      <c r="AJ7" s="194">
        <f t="shared" ca="1" si="2"/>
        <v>0</v>
      </c>
      <c r="AK7" s="194">
        <f t="shared" ref="AI7:AN22" ca="1" si="3">SUMIFS(INDIRECT($B$1 &amp; "_Direct"), Resource_Name, $B7, WBSL3, AK$1, Inst, $B$2)</f>
        <v>0</v>
      </c>
      <c r="AL7" s="194">
        <f t="shared" ca="1" si="3"/>
        <v>0</v>
      </c>
      <c r="AM7" s="194">
        <f t="shared" ca="1" si="3"/>
        <v>0</v>
      </c>
      <c r="AN7" s="194">
        <f t="shared" ca="1" si="3"/>
        <v>0</v>
      </c>
    </row>
    <row r="8" spans="1:40" x14ac:dyDescent="0.3">
      <c r="A8" s="54"/>
      <c r="B8" s="54"/>
      <c r="C8" s="51"/>
      <c r="D8" s="192">
        <f ca="1">SUM(E8:AN8)</f>
        <v>0</v>
      </c>
      <c r="E8" s="194">
        <f t="shared" ca="1" si="1"/>
        <v>0</v>
      </c>
      <c r="F8" s="194">
        <f t="shared" ca="1" si="1"/>
        <v>0</v>
      </c>
      <c r="G8" s="194">
        <f t="shared" ca="1" si="1"/>
        <v>0</v>
      </c>
      <c r="H8" s="194">
        <f t="shared" ca="1" si="1"/>
        <v>0</v>
      </c>
      <c r="I8" s="194">
        <f t="shared" ca="1" si="1"/>
        <v>0</v>
      </c>
      <c r="J8" s="194">
        <f t="shared" ca="1" si="1"/>
        <v>0</v>
      </c>
      <c r="K8" s="194">
        <f t="shared" ca="1" si="1"/>
        <v>0</v>
      </c>
      <c r="L8" s="194">
        <f t="shared" ca="1" si="1"/>
        <v>0</v>
      </c>
      <c r="M8" s="194">
        <f t="shared" ca="1" si="1"/>
        <v>0</v>
      </c>
      <c r="N8" s="194">
        <f t="shared" ca="1" si="1"/>
        <v>0</v>
      </c>
      <c r="O8" s="194">
        <f t="shared" ca="1" si="1"/>
        <v>0</v>
      </c>
      <c r="P8" s="194">
        <f t="shared" ca="1" si="1"/>
        <v>0</v>
      </c>
      <c r="Q8" s="194">
        <f t="shared" ca="1" si="1"/>
        <v>0</v>
      </c>
      <c r="R8" s="194">
        <f t="shared" ca="1" si="1"/>
        <v>0</v>
      </c>
      <c r="S8" s="194">
        <f t="shared" ca="1" si="1"/>
        <v>0</v>
      </c>
      <c r="T8" s="194">
        <f t="shared" ca="1" si="1"/>
        <v>0</v>
      </c>
      <c r="U8" s="194">
        <f t="shared" ca="1" si="2"/>
        <v>0</v>
      </c>
      <c r="V8" s="194">
        <f t="shared" ca="1" si="2"/>
        <v>0</v>
      </c>
      <c r="W8" s="194">
        <f t="shared" ca="1" si="2"/>
        <v>0</v>
      </c>
      <c r="X8" s="194">
        <f t="shared" ca="1" si="2"/>
        <v>0</v>
      </c>
      <c r="Y8" s="194">
        <f t="shared" ca="1" si="2"/>
        <v>0</v>
      </c>
      <c r="Z8" s="194">
        <f t="shared" ca="1" si="2"/>
        <v>0</v>
      </c>
      <c r="AA8" s="194">
        <f t="shared" ca="1" si="2"/>
        <v>0</v>
      </c>
      <c r="AB8" s="194">
        <f t="shared" ca="1" si="2"/>
        <v>0</v>
      </c>
      <c r="AC8" s="194">
        <f t="shared" ca="1" si="2"/>
        <v>0</v>
      </c>
      <c r="AD8" s="194">
        <f t="shared" ca="1" si="2"/>
        <v>0</v>
      </c>
      <c r="AE8" s="194">
        <f t="shared" ca="1" si="2"/>
        <v>0</v>
      </c>
      <c r="AF8" s="194">
        <f t="shared" ca="1" si="2"/>
        <v>0</v>
      </c>
      <c r="AG8" s="194">
        <f t="shared" ca="1" si="2"/>
        <v>0</v>
      </c>
      <c r="AH8" s="194">
        <f t="shared" ca="1" si="2"/>
        <v>0</v>
      </c>
      <c r="AI8" s="194">
        <f t="shared" ca="1" si="3"/>
        <v>0</v>
      </c>
      <c r="AJ8" s="194">
        <f t="shared" ca="1" si="3"/>
        <v>0</v>
      </c>
      <c r="AK8" s="194">
        <f t="shared" ca="1" si="3"/>
        <v>0</v>
      </c>
      <c r="AL8" s="194">
        <f t="shared" ca="1" si="3"/>
        <v>0</v>
      </c>
      <c r="AM8" s="194">
        <f t="shared" ca="1" si="3"/>
        <v>0</v>
      </c>
      <c r="AN8" s="194">
        <f t="shared" ca="1" si="3"/>
        <v>0</v>
      </c>
    </row>
    <row r="9" spans="1:40" x14ac:dyDescent="0.3">
      <c r="A9" s="54"/>
      <c r="B9" s="54"/>
      <c r="C9" s="51"/>
      <c r="D9" s="192">
        <f ca="1">SUM(E9:AN9)</f>
        <v>0</v>
      </c>
      <c r="E9" s="194">
        <f t="shared" ca="1" si="1"/>
        <v>0</v>
      </c>
      <c r="F9" s="194">
        <f t="shared" ca="1" si="1"/>
        <v>0</v>
      </c>
      <c r="G9" s="194">
        <f t="shared" ca="1" si="1"/>
        <v>0</v>
      </c>
      <c r="H9" s="194">
        <f t="shared" ca="1" si="1"/>
        <v>0</v>
      </c>
      <c r="I9" s="194">
        <f t="shared" ca="1" si="1"/>
        <v>0</v>
      </c>
      <c r="J9" s="194">
        <f t="shared" ca="1" si="1"/>
        <v>0</v>
      </c>
      <c r="K9" s="194">
        <f t="shared" ca="1" si="1"/>
        <v>0</v>
      </c>
      <c r="L9" s="194">
        <f t="shared" ca="1" si="1"/>
        <v>0</v>
      </c>
      <c r="M9" s="194">
        <f t="shared" ca="1" si="1"/>
        <v>0</v>
      </c>
      <c r="N9" s="194">
        <f t="shared" ca="1" si="1"/>
        <v>0</v>
      </c>
      <c r="O9" s="194">
        <f t="shared" ca="1" si="1"/>
        <v>0</v>
      </c>
      <c r="P9" s="194">
        <f t="shared" ca="1" si="1"/>
        <v>0</v>
      </c>
      <c r="Q9" s="194">
        <f t="shared" ca="1" si="1"/>
        <v>0</v>
      </c>
      <c r="R9" s="194">
        <f t="shared" ca="1" si="1"/>
        <v>0</v>
      </c>
      <c r="S9" s="194">
        <f t="shared" ca="1" si="1"/>
        <v>0</v>
      </c>
      <c r="T9" s="194">
        <f t="shared" ca="1" si="1"/>
        <v>0</v>
      </c>
      <c r="U9" s="194">
        <f t="shared" ca="1" si="2"/>
        <v>0</v>
      </c>
      <c r="V9" s="194">
        <f t="shared" ca="1" si="2"/>
        <v>0</v>
      </c>
      <c r="W9" s="194">
        <f t="shared" ca="1" si="2"/>
        <v>0</v>
      </c>
      <c r="X9" s="194">
        <f t="shared" ca="1" si="2"/>
        <v>0</v>
      </c>
      <c r="Y9" s="194">
        <f t="shared" ca="1" si="2"/>
        <v>0</v>
      </c>
      <c r="Z9" s="194">
        <f t="shared" ca="1" si="2"/>
        <v>0</v>
      </c>
      <c r="AA9" s="194">
        <f t="shared" ca="1" si="2"/>
        <v>0</v>
      </c>
      <c r="AB9" s="194">
        <f t="shared" ca="1" si="2"/>
        <v>0</v>
      </c>
      <c r="AC9" s="194">
        <f t="shared" ca="1" si="2"/>
        <v>0</v>
      </c>
      <c r="AD9" s="194">
        <f t="shared" ca="1" si="2"/>
        <v>0</v>
      </c>
      <c r="AE9" s="194">
        <f t="shared" ca="1" si="2"/>
        <v>0</v>
      </c>
      <c r="AF9" s="194">
        <f t="shared" ca="1" si="2"/>
        <v>0</v>
      </c>
      <c r="AG9" s="194">
        <f t="shared" ca="1" si="2"/>
        <v>0</v>
      </c>
      <c r="AH9" s="194">
        <f t="shared" ca="1" si="2"/>
        <v>0</v>
      </c>
      <c r="AI9" s="194">
        <f t="shared" ca="1" si="3"/>
        <v>0</v>
      </c>
      <c r="AJ9" s="194">
        <f t="shared" ca="1" si="3"/>
        <v>0</v>
      </c>
      <c r="AK9" s="194">
        <f t="shared" ca="1" si="3"/>
        <v>0</v>
      </c>
      <c r="AL9" s="194">
        <f t="shared" ca="1" si="3"/>
        <v>0</v>
      </c>
      <c r="AM9" s="194">
        <f t="shared" ca="1" si="3"/>
        <v>0</v>
      </c>
      <c r="AN9" s="194">
        <f t="shared" ca="1" si="3"/>
        <v>0</v>
      </c>
    </row>
    <row r="10" spans="1:40" x14ac:dyDescent="0.3">
      <c r="B10" s="52"/>
      <c r="C10" s="52"/>
      <c r="D10" s="199">
        <v>0</v>
      </c>
      <c r="E10" s="194">
        <f t="shared" ca="1" si="1"/>
        <v>0</v>
      </c>
      <c r="F10" s="194">
        <f t="shared" ca="1" si="1"/>
        <v>0</v>
      </c>
      <c r="G10" s="194">
        <f t="shared" ca="1" si="1"/>
        <v>0</v>
      </c>
      <c r="H10" s="194">
        <f t="shared" ca="1" si="1"/>
        <v>0</v>
      </c>
      <c r="I10" s="194">
        <f t="shared" ca="1" si="1"/>
        <v>0</v>
      </c>
      <c r="J10" s="194">
        <f t="shared" ca="1" si="1"/>
        <v>0</v>
      </c>
      <c r="K10" s="194">
        <f t="shared" ca="1" si="1"/>
        <v>0</v>
      </c>
      <c r="L10" s="194">
        <f t="shared" ca="1" si="1"/>
        <v>0</v>
      </c>
      <c r="M10" s="194">
        <f t="shared" ca="1" si="1"/>
        <v>0</v>
      </c>
      <c r="N10" s="194">
        <f t="shared" ca="1" si="1"/>
        <v>0</v>
      </c>
      <c r="O10" s="194">
        <f t="shared" ca="1" si="1"/>
        <v>0</v>
      </c>
      <c r="P10" s="194">
        <f t="shared" ca="1" si="1"/>
        <v>0</v>
      </c>
      <c r="Q10" s="194">
        <f t="shared" ca="1" si="1"/>
        <v>0</v>
      </c>
      <c r="R10" s="194">
        <f t="shared" ca="1" si="1"/>
        <v>0</v>
      </c>
      <c r="S10" s="194">
        <f t="shared" ca="1" si="1"/>
        <v>0</v>
      </c>
      <c r="T10" s="194">
        <f t="shared" ca="1" si="1"/>
        <v>0</v>
      </c>
      <c r="U10" s="194">
        <f t="shared" ca="1" si="2"/>
        <v>0</v>
      </c>
      <c r="V10" s="194">
        <f t="shared" ca="1" si="2"/>
        <v>0</v>
      </c>
      <c r="W10" s="194">
        <f t="shared" ca="1" si="2"/>
        <v>0</v>
      </c>
      <c r="X10" s="194">
        <f t="shared" ca="1" si="2"/>
        <v>0</v>
      </c>
      <c r="Y10" s="194">
        <f t="shared" ca="1" si="2"/>
        <v>0</v>
      </c>
      <c r="Z10" s="194">
        <f t="shared" ca="1" si="2"/>
        <v>0</v>
      </c>
      <c r="AA10" s="194">
        <f t="shared" ca="1" si="2"/>
        <v>0</v>
      </c>
      <c r="AB10" s="194">
        <f t="shared" ca="1" si="2"/>
        <v>0</v>
      </c>
      <c r="AC10" s="194">
        <f t="shared" ca="1" si="2"/>
        <v>0</v>
      </c>
      <c r="AD10" s="194">
        <f t="shared" ca="1" si="2"/>
        <v>0</v>
      </c>
      <c r="AE10" s="194">
        <f t="shared" ca="1" si="2"/>
        <v>0</v>
      </c>
      <c r="AF10" s="194">
        <f t="shared" ca="1" si="2"/>
        <v>0</v>
      </c>
      <c r="AG10" s="194">
        <f t="shared" ca="1" si="2"/>
        <v>0</v>
      </c>
      <c r="AH10" s="194">
        <f t="shared" ca="1" si="2"/>
        <v>0</v>
      </c>
      <c r="AI10" s="194">
        <f t="shared" ca="1" si="3"/>
        <v>0</v>
      </c>
      <c r="AJ10" s="194">
        <f t="shared" ca="1" si="3"/>
        <v>0</v>
      </c>
      <c r="AK10" s="194">
        <f t="shared" ca="1" si="3"/>
        <v>0</v>
      </c>
      <c r="AL10" s="194">
        <f t="shared" ca="1" si="3"/>
        <v>0</v>
      </c>
      <c r="AM10" s="194">
        <f t="shared" ca="1" si="3"/>
        <v>0</v>
      </c>
      <c r="AN10" s="194">
        <f t="shared" ca="1" si="3"/>
        <v>0</v>
      </c>
    </row>
    <row r="11" spans="1:40" x14ac:dyDescent="0.3">
      <c r="A11" s="53" t="s">
        <v>1413</v>
      </c>
      <c r="B11" s="52"/>
      <c r="C11" s="52"/>
      <c r="D11" s="199">
        <v>0</v>
      </c>
      <c r="E11" s="194">
        <f t="shared" ca="1" si="1"/>
        <v>0</v>
      </c>
      <c r="F11" s="194">
        <f t="shared" ca="1" si="1"/>
        <v>0</v>
      </c>
      <c r="G11" s="194">
        <f t="shared" ca="1" si="1"/>
        <v>0</v>
      </c>
      <c r="H11" s="194">
        <f t="shared" ca="1" si="1"/>
        <v>0</v>
      </c>
      <c r="I11" s="194">
        <f t="shared" ca="1" si="1"/>
        <v>0</v>
      </c>
      <c r="J11" s="194">
        <f t="shared" ca="1" si="1"/>
        <v>0</v>
      </c>
      <c r="K11" s="194">
        <f t="shared" ca="1" si="1"/>
        <v>0</v>
      </c>
      <c r="L11" s="194">
        <f t="shared" ca="1" si="1"/>
        <v>0</v>
      </c>
      <c r="M11" s="194">
        <f t="shared" ca="1" si="1"/>
        <v>0</v>
      </c>
      <c r="N11" s="194">
        <f t="shared" ca="1" si="1"/>
        <v>0</v>
      </c>
      <c r="O11" s="194">
        <f t="shared" ca="1" si="1"/>
        <v>0</v>
      </c>
      <c r="P11" s="194">
        <f t="shared" ca="1" si="1"/>
        <v>0</v>
      </c>
      <c r="Q11" s="194">
        <f t="shared" ca="1" si="1"/>
        <v>0</v>
      </c>
      <c r="R11" s="194">
        <f t="shared" ca="1" si="1"/>
        <v>0</v>
      </c>
      <c r="S11" s="194">
        <f t="shared" ca="1" si="1"/>
        <v>0</v>
      </c>
      <c r="T11" s="194">
        <f t="shared" ca="1" si="1"/>
        <v>0</v>
      </c>
      <c r="U11" s="194">
        <f t="shared" ca="1" si="2"/>
        <v>0</v>
      </c>
      <c r="V11" s="194">
        <f t="shared" ca="1" si="2"/>
        <v>0</v>
      </c>
      <c r="W11" s="194">
        <f t="shared" ca="1" si="2"/>
        <v>0</v>
      </c>
      <c r="X11" s="194">
        <f t="shared" ca="1" si="2"/>
        <v>0</v>
      </c>
      <c r="Y11" s="194">
        <f t="shared" ca="1" si="2"/>
        <v>0</v>
      </c>
      <c r="Z11" s="194">
        <f t="shared" ca="1" si="2"/>
        <v>0</v>
      </c>
      <c r="AA11" s="194">
        <f t="shared" ca="1" si="2"/>
        <v>0</v>
      </c>
      <c r="AB11" s="194">
        <f t="shared" ca="1" si="2"/>
        <v>0</v>
      </c>
      <c r="AC11" s="194">
        <f t="shared" ca="1" si="2"/>
        <v>0</v>
      </c>
      <c r="AD11" s="194">
        <f t="shared" ca="1" si="2"/>
        <v>0</v>
      </c>
      <c r="AE11" s="194">
        <f t="shared" ca="1" si="2"/>
        <v>0</v>
      </c>
      <c r="AF11" s="194">
        <f t="shared" ca="1" si="2"/>
        <v>0</v>
      </c>
      <c r="AG11" s="194">
        <f t="shared" ca="1" si="2"/>
        <v>0</v>
      </c>
      <c r="AH11" s="194">
        <f t="shared" ca="1" si="2"/>
        <v>0</v>
      </c>
      <c r="AI11" s="194">
        <f t="shared" ca="1" si="3"/>
        <v>0</v>
      </c>
      <c r="AJ11" s="194">
        <f t="shared" ca="1" si="3"/>
        <v>0</v>
      </c>
      <c r="AK11" s="194">
        <f t="shared" ca="1" si="3"/>
        <v>0</v>
      </c>
      <c r="AL11" s="194">
        <f t="shared" ca="1" si="3"/>
        <v>0</v>
      </c>
      <c r="AM11" s="194">
        <f t="shared" ca="1" si="3"/>
        <v>0</v>
      </c>
      <c r="AN11" s="194">
        <f t="shared" ca="1" si="3"/>
        <v>0</v>
      </c>
    </row>
    <row r="12" spans="1:40" x14ac:dyDescent="0.3">
      <c r="A12" t="s">
        <v>1623</v>
      </c>
      <c r="B12" t="s">
        <v>1267</v>
      </c>
      <c r="C12" s="51">
        <f t="shared" ref="C12:C25" ca="1" si="4">SUMIFS(INDIRECT($B$1 &amp; "HR"), Resource_Name, B12) / 1800 * 12</f>
        <v>0</v>
      </c>
      <c r="D12" s="192">
        <f t="shared" ref="D12:D26" ca="1" si="5">SUM(E12:AN12)</f>
        <v>0</v>
      </c>
      <c r="E12" s="194">
        <f t="shared" ca="1" si="1"/>
        <v>0</v>
      </c>
      <c r="F12" s="194">
        <f t="shared" ca="1" si="1"/>
        <v>0</v>
      </c>
      <c r="G12" s="194">
        <f t="shared" ca="1" si="1"/>
        <v>0</v>
      </c>
      <c r="H12" s="194">
        <f t="shared" ca="1" si="1"/>
        <v>0</v>
      </c>
      <c r="I12" s="194">
        <f t="shared" ca="1" si="1"/>
        <v>0</v>
      </c>
      <c r="J12" s="194">
        <f t="shared" ca="1" si="1"/>
        <v>0</v>
      </c>
      <c r="K12" s="194">
        <f t="shared" ca="1" si="1"/>
        <v>0</v>
      </c>
      <c r="L12" s="194">
        <f t="shared" ca="1" si="1"/>
        <v>0</v>
      </c>
      <c r="M12" s="194">
        <f t="shared" ca="1" si="1"/>
        <v>0</v>
      </c>
      <c r="N12" s="194">
        <f t="shared" ca="1" si="1"/>
        <v>0</v>
      </c>
      <c r="O12" s="194">
        <f t="shared" ca="1" si="1"/>
        <v>0</v>
      </c>
      <c r="P12" s="194">
        <f t="shared" ca="1" si="1"/>
        <v>0</v>
      </c>
      <c r="Q12" s="194">
        <f t="shared" ca="1" si="1"/>
        <v>0</v>
      </c>
      <c r="R12" s="194">
        <f t="shared" ca="1" si="1"/>
        <v>0</v>
      </c>
      <c r="S12" s="194">
        <f t="shared" ca="1" si="1"/>
        <v>0</v>
      </c>
      <c r="T12" s="194">
        <f t="shared" ca="1" si="1"/>
        <v>0</v>
      </c>
      <c r="U12" s="194">
        <f t="shared" ca="1" si="2"/>
        <v>0</v>
      </c>
      <c r="V12" s="194">
        <f t="shared" ca="1" si="2"/>
        <v>0</v>
      </c>
      <c r="W12" s="194">
        <f t="shared" ca="1" si="2"/>
        <v>0</v>
      </c>
      <c r="X12" s="194">
        <f t="shared" ca="1" si="2"/>
        <v>0</v>
      </c>
      <c r="Y12" s="194">
        <f t="shared" ca="1" si="2"/>
        <v>0</v>
      </c>
      <c r="Z12" s="194">
        <f t="shared" ca="1" si="2"/>
        <v>0</v>
      </c>
      <c r="AA12" s="194">
        <f t="shared" ca="1" si="2"/>
        <v>0</v>
      </c>
      <c r="AB12" s="194">
        <f t="shared" ca="1" si="2"/>
        <v>0</v>
      </c>
      <c r="AC12" s="194">
        <f t="shared" ca="1" si="2"/>
        <v>0</v>
      </c>
      <c r="AD12" s="194">
        <f t="shared" ca="1" si="2"/>
        <v>0</v>
      </c>
      <c r="AE12" s="194">
        <f t="shared" ca="1" si="2"/>
        <v>0</v>
      </c>
      <c r="AF12" s="194">
        <f t="shared" ca="1" si="2"/>
        <v>0</v>
      </c>
      <c r="AG12" s="194">
        <f t="shared" ca="1" si="2"/>
        <v>0</v>
      </c>
      <c r="AH12" s="194">
        <f t="shared" ca="1" si="2"/>
        <v>0</v>
      </c>
      <c r="AI12" s="194">
        <f t="shared" ca="1" si="3"/>
        <v>0</v>
      </c>
      <c r="AJ12" s="194">
        <f t="shared" ca="1" si="3"/>
        <v>0</v>
      </c>
      <c r="AK12" s="194">
        <f t="shared" ca="1" si="3"/>
        <v>0</v>
      </c>
      <c r="AL12" s="194">
        <f t="shared" ca="1" si="3"/>
        <v>0</v>
      </c>
      <c r="AM12" s="194">
        <f t="shared" ca="1" si="3"/>
        <v>0</v>
      </c>
      <c r="AN12" s="194">
        <f t="shared" ca="1" si="3"/>
        <v>0</v>
      </c>
    </row>
    <row r="13" spans="1:40" x14ac:dyDescent="0.3">
      <c r="A13" t="s">
        <v>1624</v>
      </c>
      <c r="B13" t="s">
        <v>1073</v>
      </c>
      <c r="C13" s="51">
        <f t="shared" ca="1" si="4"/>
        <v>2</v>
      </c>
      <c r="D13" s="192">
        <f t="shared" ca="1" si="5"/>
        <v>20251.930489456168</v>
      </c>
      <c r="E13" s="194">
        <f t="shared" ca="1" si="1"/>
        <v>0</v>
      </c>
      <c r="F13" s="194">
        <f t="shared" ca="1" si="1"/>
        <v>0</v>
      </c>
      <c r="G13" s="194">
        <f t="shared" ca="1" si="1"/>
        <v>0</v>
      </c>
      <c r="H13" s="194">
        <f t="shared" ca="1" si="1"/>
        <v>0</v>
      </c>
      <c r="I13" s="194">
        <f t="shared" ca="1" si="1"/>
        <v>0</v>
      </c>
      <c r="J13" s="194">
        <f t="shared" ca="1" si="1"/>
        <v>0</v>
      </c>
      <c r="K13" s="194">
        <f t="shared" ca="1" si="1"/>
        <v>0</v>
      </c>
      <c r="L13" s="194">
        <f t="shared" ca="1" si="1"/>
        <v>0</v>
      </c>
      <c r="M13" s="194">
        <f t="shared" ca="1" si="1"/>
        <v>0</v>
      </c>
      <c r="N13" s="194">
        <f t="shared" ca="1" si="1"/>
        <v>0</v>
      </c>
      <c r="O13" s="194">
        <f t="shared" ca="1" si="1"/>
        <v>0</v>
      </c>
      <c r="P13" s="194">
        <f t="shared" ca="1" si="1"/>
        <v>0</v>
      </c>
      <c r="Q13" s="194">
        <f t="shared" ca="1" si="1"/>
        <v>0</v>
      </c>
      <c r="R13" s="194">
        <f t="shared" ca="1" si="1"/>
        <v>0</v>
      </c>
      <c r="S13" s="194">
        <f t="shared" ca="1" si="1"/>
        <v>0</v>
      </c>
      <c r="T13" s="194">
        <f t="shared" ca="1" si="1"/>
        <v>0</v>
      </c>
      <c r="U13" s="194">
        <f t="shared" ca="1" si="2"/>
        <v>0</v>
      </c>
      <c r="V13" s="194">
        <f t="shared" ca="1" si="2"/>
        <v>0</v>
      </c>
      <c r="W13" s="194">
        <f t="shared" ca="1" si="2"/>
        <v>0</v>
      </c>
      <c r="X13" s="194">
        <f t="shared" ca="1" si="2"/>
        <v>0</v>
      </c>
      <c r="Y13" s="194">
        <f t="shared" ca="1" si="2"/>
        <v>20251.930489456168</v>
      </c>
      <c r="Z13" s="194">
        <f t="shared" ca="1" si="2"/>
        <v>0</v>
      </c>
      <c r="AA13" s="194">
        <f t="shared" ca="1" si="2"/>
        <v>0</v>
      </c>
      <c r="AB13" s="194">
        <f t="shared" ca="1" si="2"/>
        <v>0</v>
      </c>
      <c r="AC13" s="194">
        <f t="shared" ca="1" si="2"/>
        <v>0</v>
      </c>
      <c r="AD13" s="194">
        <f t="shared" ca="1" si="2"/>
        <v>0</v>
      </c>
      <c r="AE13" s="194">
        <f t="shared" ca="1" si="2"/>
        <v>0</v>
      </c>
      <c r="AF13" s="194">
        <f t="shared" ca="1" si="2"/>
        <v>0</v>
      </c>
      <c r="AG13" s="194">
        <f t="shared" ca="1" si="2"/>
        <v>0</v>
      </c>
      <c r="AH13" s="194">
        <f t="shared" ca="1" si="2"/>
        <v>0</v>
      </c>
      <c r="AI13" s="194">
        <f t="shared" ca="1" si="3"/>
        <v>0</v>
      </c>
      <c r="AJ13" s="194">
        <f t="shared" ca="1" si="3"/>
        <v>0</v>
      </c>
      <c r="AK13" s="194">
        <f t="shared" ca="1" si="3"/>
        <v>0</v>
      </c>
      <c r="AL13" s="194">
        <f t="shared" ca="1" si="3"/>
        <v>0</v>
      </c>
      <c r="AM13" s="194">
        <f t="shared" ca="1" si="3"/>
        <v>0</v>
      </c>
      <c r="AN13" s="194">
        <f t="shared" ca="1" si="3"/>
        <v>0</v>
      </c>
    </row>
    <row r="14" spans="1:40" x14ac:dyDescent="0.3">
      <c r="A14" t="s">
        <v>1624</v>
      </c>
      <c r="B14" t="s">
        <v>1211</v>
      </c>
      <c r="C14" s="51">
        <f t="shared" ca="1" si="4"/>
        <v>0</v>
      </c>
      <c r="D14" s="192">
        <f t="shared" ca="1" si="5"/>
        <v>0</v>
      </c>
      <c r="E14" s="194">
        <f t="shared" ca="1" si="1"/>
        <v>0</v>
      </c>
      <c r="F14" s="194">
        <f t="shared" ca="1" si="1"/>
        <v>0</v>
      </c>
      <c r="G14" s="194">
        <f t="shared" ca="1" si="1"/>
        <v>0</v>
      </c>
      <c r="H14" s="194">
        <f t="shared" ca="1" si="1"/>
        <v>0</v>
      </c>
      <c r="I14" s="194">
        <f t="shared" ca="1" si="1"/>
        <v>0</v>
      </c>
      <c r="J14" s="194">
        <f t="shared" ca="1" si="1"/>
        <v>0</v>
      </c>
      <c r="K14" s="194">
        <f t="shared" ca="1" si="1"/>
        <v>0</v>
      </c>
      <c r="L14" s="194">
        <f t="shared" ca="1" si="1"/>
        <v>0</v>
      </c>
      <c r="M14" s="194">
        <f t="shared" ca="1" si="1"/>
        <v>0</v>
      </c>
      <c r="N14" s="194">
        <f t="shared" ca="1" si="1"/>
        <v>0</v>
      </c>
      <c r="O14" s="194">
        <f t="shared" ca="1" si="1"/>
        <v>0</v>
      </c>
      <c r="P14" s="194">
        <f t="shared" ca="1" si="1"/>
        <v>0</v>
      </c>
      <c r="Q14" s="194">
        <f t="shared" ca="1" si="1"/>
        <v>0</v>
      </c>
      <c r="R14" s="194">
        <f t="shared" ca="1" si="1"/>
        <v>0</v>
      </c>
      <c r="S14" s="194">
        <f t="shared" ca="1" si="1"/>
        <v>0</v>
      </c>
      <c r="T14" s="194">
        <f t="shared" ca="1" si="1"/>
        <v>0</v>
      </c>
      <c r="U14" s="194">
        <f t="shared" ca="1" si="2"/>
        <v>0</v>
      </c>
      <c r="V14" s="194">
        <f t="shared" ca="1" si="2"/>
        <v>0</v>
      </c>
      <c r="W14" s="194">
        <f t="shared" ca="1" si="2"/>
        <v>0</v>
      </c>
      <c r="X14" s="194">
        <f t="shared" ca="1" si="2"/>
        <v>0</v>
      </c>
      <c r="Y14" s="194">
        <f t="shared" ca="1" si="2"/>
        <v>0</v>
      </c>
      <c r="Z14" s="194">
        <f t="shared" ca="1" si="2"/>
        <v>0</v>
      </c>
      <c r="AA14" s="194">
        <f t="shared" ca="1" si="2"/>
        <v>0</v>
      </c>
      <c r="AB14" s="194">
        <f t="shared" ca="1" si="2"/>
        <v>0</v>
      </c>
      <c r="AC14" s="194">
        <f t="shared" ca="1" si="2"/>
        <v>0</v>
      </c>
      <c r="AD14" s="194">
        <f t="shared" ca="1" si="2"/>
        <v>0</v>
      </c>
      <c r="AE14" s="194">
        <f t="shared" ca="1" si="2"/>
        <v>0</v>
      </c>
      <c r="AF14" s="194">
        <f t="shared" ca="1" si="2"/>
        <v>0</v>
      </c>
      <c r="AG14" s="194">
        <f t="shared" ca="1" si="2"/>
        <v>0</v>
      </c>
      <c r="AH14" s="194">
        <f t="shared" ca="1" si="2"/>
        <v>0</v>
      </c>
      <c r="AI14" s="194">
        <f t="shared" ca="1" si="3"/>
        <v>0</v>
      </c>
      <c r="AJ14" s="194">
        <f t="shared" ca="1" si="3"/>
        <v>0</v>
      </c>
      <c r="AK14" s="194">
        <f t="shared" ca="1" si="3"/>
        <v>0</v>
      </c>
      <c r="AL14" s="194">
        <f t="shared" ca="1" si="3"/>
        <v>0</v>
      </c>
      <c r="AM14" s="194">
        <f t="shared" ca="1" si="3"/>
        <v>0</v>
      </c>
      <c r="AN14" s="194">
        <f t="shared" ca="1" si="3"/>
        <v>0</v>
      </c>
    </row>
    <row r="15" spans="1:40" x14ac:dyDescent="0.3">
      <c r="A15" t="s">
        <v>1624</v>
      </c>
      <c r="B15" t="s">
        <v>1171</v>
      </c>
      <c r="C15" s="51">
        <f t="shared" ca="1" si="4"/>
        <v>1.5466666666666666</v>
      </c>
      <c r="D15" s="192">
        <f t="shared" ca="1" si="5"/>
        <v>12826.22264332224</v>
      </c>
      <c r="E15" s="194">
        <f t="shared" ca="1" si="1"/>
        <v>0</v>
      </c>
      <c r="F15" s="194">
        <f t="shared" ca="1" si="1"/>
        <v>0</v>
      </c>
      <c r="G15" s="194">
        <f t="shared" ca="1" si="1"/>
        <v>0</v>
      </c>
      <c r="H15" s="194">
        <f t="shared" ca="1" si="1"/>
        <v>0</v>
      </c>
      <c r="I15" s="194">
        <f t="shared" ca="1" si="1"/>
        <v>0</v>
      </c>
      <c r="J15" s="194">
        <f t="shared" ca="1" si="1"/>
        <v>0</v>
      </c>
      <c r="K15" s="194">
        <f t="shared" ca="1" si="1"/>
        <v>0</v>
      </c>
      <c r="L15" s="194">
        <f t="shared" ca="1" si="1"/>
        <v>0</v>
      </c>
      <c r="M15" s="194">
        <f t="shared" ca="1" si="1"/>
        <v>0</v>
      </c>
      <c r="N15" s="194">
        <f t="shared" ca="1" si="1"/>
        <v>0</v>
      </c>
      <c r="O15" s="194">
        <f t="shared" ca="1" si="1"/>
        <v>0</v>
      </c>
      <c r="P15" s="194">
        <f t="shared" ca="1" si="1"/>
        <v>0</v>
      </c>
      <c r="Q15" s="194">
        <f t="shared" ca="1" si="1"/>
        <v>0</v>
      </c>
      <c r="R15" s="194">
        <f t="shared" ca="1" si="1"/>
        <v>0</v>
      </c>
      <c r="S15" s="194">
        <f t="shared" ca="1" si="1"/>
        <v>0</v>
      </c>
      <c r="T15" s="194">
        <f t="shared" ca="1" si="1"/>
        <v>0</v>
      </c>
      <c r="U15" s="194">
        <f t="shared" ca="1" si="2"/>
        <v>0</v>
      </c>
      <c r="V15" s="194">
        <f t="shared" ca="1" si="2"/>
        <v>0</v>
      </c>
      <c r="W15" s="194">
        <f t="shared" ca="1" si="2"/>
        <v>0</v>
      </c>
      <c r="X15" s="194">
        <f t="shared" ca="1" si="2"/>
        <v>0</v>
      </c>
      <c r="Y15" s="194">
        <f t="shared" ca="1" si="2"/>
        <v>12826.22264332224</v>
      </c>
      <c r="Z15" s="194">
        <f t="shared" ca="1" si="2"/>
        <v>0</v>
      </c>
      <c r="AA15" s="194">
        <f t="shared" ca="1" si="2"/>
        <v>0</v>
      </c>
      <c r="AB15" s="194">
        <f t="shared" ca="1" si="2"/>
        <v>0</v>
      </c>
      <c r="AC15" s="194">
        <f t="shared" ca="1" si="2"/>
        <v>0</v>
      </c>
      <c r="AD15" s="194">
        <f t="shared" ca="1" si="2"/>
        <v>0</v>
      </c>
      <c r="AE15" s="194">
        <f t="shared" ca="1" si="2"/>
        <v>0</v>
      </c>
      <c r="AF15" s="194">
        <f t="shared" ca="1" si="2"/>
        <v>0</v>
      </c>
      <c r="AG15" s="194">
        <f t="shared" ca="1" si="2"/>
        <v>0</v>
      </c>
      <c r="AH15" s="194">
        <f t="shared" ca="1" si="2"/>
        <v>0</v>
      </c>
      <c r="AI15" s="194">
        <f t="shared" ca="1" si="3"/>
        <v>0</v>
      </c>
      <c r="AJ15" s="194">
        <f t="shared" ca="1" si="3"/>
        <v>0</v>
      </c>
      <c r="AK15" s="194">
        <f t="shared" ca="1" si="3"/>
        <v>0</v>
      </c>
      <c r="AL15" s="194">
        <f t="shared" ca="1" si="3"/>
        <v>0</v>
      </c>
      <c r="AM15" s="194">
        <f t="shared" ca="1" si="3"/>
        <v>0</v>
      </c>
      <c r="AN15" s="194">
        <f t="shared" ca="1" si="3"/>
        <v>0</v>
      </c>
    </row>
    <row r="16" spans="1:40" x14ac:dyDescent="0.3">
      <c r="A16" t="s">
        <v>1625</v>
      </c>
      <c r="B16" t="s">
        <v>1077</v>
      </c>
      <c r="C16" s="51">
        <f t="shared" ca="1" si="4"/>
        <v>0</v>
      </c>
      <c r="D16" s="192">
        <f t="shared" ca="1" si="5"/>
        <v>0</v>
      </c>
      <c r="E16" s="194">
        <f t="shared" ca="1" si="1"/>
        <v>0</v>
      </c>
      <c r="F16" s="194">
        <f t="shared" ca="1" si="1"/>
        <v>0</v>
      </c>
      <c r="G16" s="194">
        <f t="shared" ca="1" si="1"/>
        <v>0</v>
      </c>
      <c r="H16" s="194">
        <f t="shared" ca="1" si="1"/>
        <v>0</v>
      </c>
      <c r="I16" s="194">
        <f t="shared" ca="1" si="1"/>
        <v>0</v>
      </c>
      <c r="J16" s="194">
        <f t="shared" ca="1" si="1"/>
        <v>0</v>
      </c>
      <c r="K16" s="194">
        <f t="shared" ca="1" si="1"/>
        <v>0</v>
      </c>
      <c r="L16" s="194">
        <f t="shared" ca="1" si="1"/>
        <v>0</v>
      </c>
      <c r="M16" s="194">
        <f t="shared" ca="1" si="1"/>
        <v>0</v>
      </c>
      <c r="N16" s="194">
        <f t="shared" ca="1" si="1"/>
        <v>0</v>
      </c>
      <c r="O16" s="194">
        <f t="shared" ca="1" si="1"/>
        <v>0</v>
      </c>
      <c r="P16" s="194">
        <f t="shared" ca="1" si="1"/>
        <v>0</v>
      </c>
      <c r="Q16" s="194">
        <f t="shared" ca="1" si="1"/>
        <v>0</v>
      </c>
      <c r="R16" s="194">
        <f t="shared" ca="1" si="1"/>
        <v>0</v>
      </c>
      <c r="S16" s="194">
        <f t="shared" ca="1" si="1"/>
        <v>0</v>
      </c>
      <c r="T16" s="194">
        <f t="shared" ca="1" si="1"/>
        <v>0</v>
      </c>
      <c r="U16" s="194">
        <f t="shared" ca="1" si="2"/>
        <v>0</v>
      </c>
      <c r="V16" s="194">
        <f t="shared" ca="1" si="2"/>
        <v>0</v>
      </c>
      <c r="W16" s="194">
        <f t="shared" ca="1" si="2"/>
        <v>0</v>
      </c>
      <c r="X16" s="194">
        <f t="shared" ca="1" si="2"/>
        <v>0</v>
      </c>
      <c r="Y16" s="194">
        <f t="shared" ca="1" si="2"/>
        <v>0</v>
      </c>
      <c r="Z16" s="194">
        <f t="shared" ca="1" si="2"/>
        <v>0</v>
      </c>
      <c r="AA16" s="194">
        <f t="shared" ca="1" si="2"/>
        <v>0</v>
      </c>
      <c r="AB16" s="194">
        <f t="shared" ca="1" si="2"/>
        <v>0</v>
      </c>
      <c r="AC16" s="194">
        <f t="shared" ca="1" si="2"/>
        <v>0</v>
      </c>
      <c r="AD16" s="194">
        <f t="shared" ca="1" si="2"/>
        <v>0</v>
      </c>
      <c r="AE16" s="194">
        <f t="shared" ca="1" si="2"/>
        <v>0</v>
      </c>
      <c r="AF16" s="194">
        <f t="shared" ca="1" si="2"/>
        <v>0</v>
      </c>
      <c r="AG16" s="194">
        <f t="shared" ca="1" si="2"/>
        <v>0</v>
      </c>
      <c r="AH16" s="194">
        <f t="shared" ca="1" si="2"/>
        <v>0</v>
      </c>
      <c r="AI16" s="194">
        <f t="shared" ca="1" si="3"/>
        <v>0</v>
      </c>
      <c r="AJ16" s="194">
        <f t="shared" ca="1" si="3"/>
        <v>0</v>
      </c>
      <c r="AK16" s="194">
        <f t="shared" ca="1" si="3"/>
        <v>0</v>
      </c>
      <c r="AL16" s="194">
        <f t="shared" ca="1" si="3"/>
        <v>0</v>
      </c>
      <c r="AM16" s="194">
        <f t="shared" ca="1" si="3"/>
        <v>0</v>
      </c>
      <c r="AN16" s="194">
        <f t="shared" ca="1" si="3"/>
        <v>0</v>
      </c>
    </row>
    <row r="17" spans="1:40" x14ac:dyDescent="0.3">
      <c r="C17" s="51">
        <f t="shared" ca="1" si="4"/>
        <v>0</v>
      </c>
      <c r="D17" s="192">
        <f t="shared" ca="1" si="5"/>
        <v>0</v>
      </c>
      <c r="E17" s="194">
        <f t="shared" ca="1" si="1"/>
        <v>0</v>
      </c>
      <c r="F17" s="194">
        <f t="shared" ca="1" si="1"/>
        <v>0</v>
      </c>
      <c r="G17" s="194">
        <f t="shared" ca="1" si="1"/>
        <v>0</v>
      </c>
      <c r="H17" s="194">
        <f t="shared" ca="1" si="1"/>
        <v>0</v>
      </c>
      <c r="I17" s="194">
        <f t="shared" ca="1" si="1"/>
        <v>0</v>
      </c>
      <c r="J17" s="194">
        <f t="shared" ca="1" si="1"/>
        <v>0</v>
      </c>
      <c r="K17" s="194">
        <f t="shared" ca="1" si="1"/>
        <v>0</v>
      </c>
      <c r="L17" s="194">
        <f t="shared" ca="1" si="1"/>
        <v>0</v>
      </c>
      <c r="M17" s="194">
        <f t="shared" ca="1" si="1"/>
        <v>0</v>
      </c>
      <c r="N17" s="194">
        <f t="shared" ca="1" si="1"/>
        <v>0</v>
      </c>
      <c r="O17" s="194">
        <f t="shared" ca="1" si="1"/>
        <v>0</v>
      </c>
      <c r="P17" s="194">
        <f t="shared" ca="1" si="1"/>
        <v>0</v>
      </c>
      <c r="Q17" s="194">
        <f t="shared" ca="1" si="1"/>
        <v>0</v>
      </c>
      <c r="R17" s="194">
        <f t="shared" ca="1" si="1"/>
        <v>0</v>
      </c>
      <c r="S17" s="194">
        <f t="shared" ca="1" si="1"/>
        <v>0</v>
      </c>
      <c r="T17" s="194">
        <f t="shared" ca="1" si="1"/>
        <v>0</v>
      </c>
      <c r="U17" s="194">
        <f t="shared" ca="1" si="2"/>
        <v>0</v>
      </c>
      <c r="V17" s="194">
        <f t="shared" ca="1" si="2"/>
        <v>0</v>
      </c>
      <c r="W17" s="194">
        <f t="shared" ca="1" si="2"/>
        <v>0</v>
      </c>
      <c r="X17" s="194">
        <f t="shared" ca="1" si="2"/>
        <v>0</v>
      </c>
      <c r="Y17" s="194">
        <f t="shared" ca="1" si="2"/>
        <v>0</v>
      </c>
      <c r="Z17" s="194">
        <f t="shared" ca="1" si="2"/>
        <v>0</v>
      </c>
      <c r="AA17" s="194">
        <f t="shared" ca="1" si="2"/>
        <v>0</v>
      </c>
      <c r="AB17" s="194">
        <f t="shared" ca="1" si="2"/>
        <v>0</v>
      </c>
      <c r="AC17" s="194">
        <f t="shared" ca="1" si="2"/>
        <v>0</v>
      </c>
      <c r="AD17" s="194">
        <f t="shared" ca="1" si="2"/>
        <v>0</v>
      </c>
      <c r="AE17" s="194">
        <f t="shared" ca="1" si="2"/>
        <v>0</v>
      </c>
      <c r="AF17" s="194">
        <f t="shared" ca="1" si="2"/>
        <v>0</v>
      </c>
      <c r="AG17" s="194">
        <f t="shared" ca="1" si="2"/>
        <v>0</v>
      </c>
      <c r="AH17" s="194">
        <f t="shared" ca="1" si="2"/>
        <v>0</v>
      </c>
      <c r="AI17" s="194">
        <f t="shared" ca="1" si="3"/>
        <v>0</v>
      </c>
      <c r="AJ17" s="194">
        <f t="shared" ca="1" si="3"/>
        <v>0</v>
      </c>
      <c r="AK17" s="194">
        <f t="shared" ca="1" si="3"/>
        <v>0</v>
      </c>
      <c r="AL17" s="194">
        <f t="shared" ca="1" si="3"/>
        <v>0</v>
      </c>
      <c r="AM17" s="194">
        <f t="shared" ca="1" si="3"/>
        <v>0</v>
      </c>
      <c r="AN17" s="194">
        <f t="shared" ca="1" si="3"/>
        <v>0</v>
      </c>
    </row>
    <row r="18" spans="1:40" x14ac:dyDescent="0.3">
      <c r="C18" s="51">
        <f t="shared" ca="1" si="4"/>
        <v>0</v>
      </c>
      <c r="D18" s="192">
        <f t="shared" ca="1" si="5"/>
        <v>0</v>
      </c>
      <c r="E18" s="194">
        <f t="shared" ca="1" si="1"/>
        <v>0</v>
      </c>
      <c r="F18" s="194">
        <f t="shared" ca="1" si="1"/>
        <v>0</v>
      </c>
      <c r="G18" s="194">
        <f t="shared" ca="1" si="1"/>
        <v>0</v>
      </c>
      <c r="H18" s="194">
        <f t="shared" ca="1" si="1"/>
        <v>0</v>
      </c>
      <c r="I18" s="194">
        <f t="shared" ca="1" si="1"/>
        <v>0</v>
      </c>
      <c r="J18" s="194">
        <f t="shared" ca="1" si="1"/>
        <v>0</v>
      </c>
      <c r="K18" s="194">
        <f t="shared" ca="1" si="1"/>
        <v>0</v>
      </c>
      <c r="L18" s="194">
        <f t="shared" ca="1" si="1"/>
        <v>0</v>
      </c>
      <c r="M18" s="194">
        <f t="shared" ca="1" si="1"/>
        <v>0</v>
      </c>
      <c r="N18" s="194">
        <f t="shared" ca="1" si="1"/>
        <v>0</v>
      </c>
      <c r="O18" s="194">
        <f t="shared" ca="1" si="1"/>
        <v>0</v>
      </c>
      <c r="P18" s="194">
        <f t="shared" ca="1" si="1"/>
        <v>0</v>
      </c>
      <c r="Q18" s="194">
        <f t="shared" ca="1" si="1"/>
        <v>0</v>
      </c>
      <c r="R18" s="194">
        <f t="shared" ca="1" si="1"/>
        <v>0</v>
      </c>
      <c r="S18" s="194">
        <f t="shared" ca="1" si="1"/>
        <v>0</v>
      </c>
      <c r="T18" s="194">
        <f t="shared" ca="1" si="1"/>
        <v>0</v>
      </c>
      <c r="U18" s="194">
        <f t="shared" ca="1" si="2"/>
        <v>0</v>
      </c>
      <c r="V18" s="194">
        <f t="shared" ca="1" si="2"/>
        <v>0</v>
      </c>
      <c r="W18" s="194">
        <f t="shared" ca="1" si="2"/>
        <v>0</v>
      </c>
      <c r="X18" s="194">
        <f t="shared" ca="1" si="2"/>
        <v>0</v>
      </c>
      <c r="Y18" s="194">
        <f t="shared" ca="1" si="2"/>
        <v>0</v>
      </c>
      <c r="Z18" s="194">
        <f t="shared" ca="1" si="2"/>
        <v>0</v>
      </c>
      <c r="AA18" s="194">
        <f t="shared" ca="1" si="2"/>
        <v>0</v>
      </c>
      <c r="AB18" s="194">
        <f t="shared" ca="1" si="2"/>
        <v>0</v>
      </c>
      <c r="AC18" s="194">
        <f t="shared" ca="1" si="2"/>
        <v>0</v>
      </c>
      <c r="AD18" s="194">
        <f t="shared" ca="1" si="2"/>
        <v>0</v>
      </c>
      <c r="AE18" s="194">
        <f t="shared" ca="1" si="2"/>
        <v>0</v>
      </c>
      <c r="AF18" s="194">
        <f t="shared" ca="1" si="2"/>
        <v>0</v>
      </c>
      <c r="AG18" s="194">
        <f t="shared" ca="1" si="2"/>
        <v>0</v>
      </c>
      <c r="AH18" s="194">
        <f t="shared" ca="1" si="2"/>
        <v>0</v>
      </c>
      <c r="AI18" s="194">
        <f t="shared" ca="1" si="3"/>
        <v>0</v>
      </c>
      <c r="AJ18" s="194">
        <f t="shared" ca="1" si="3"/>
        <v>0</v>
      </c>
      <c r="AK18" s="194">
        <f t="shared" ca="1" si="3"/>
        <v>0</v>
      </c>
      <c r="AL18" s="194">
        <f t="shared" ca="1" si="3"/>
        <v>0</v>
      </c>
      <c r="AM18" s="194">
        <f t="shared" ca="1" si="3"/>
        <v>0</v>
      </c>
      <c r="AN18" s="194">
        <f t="shared" ca="1" si="3"/>
        <v>0</v>
      </c>
    </row>
    <row r="19" spans="1:40" x14ac:dyDescent="0.3">
      <c r="C19" s="51">
        <f t="shared" ca="1" si="4"/>
        <v>0</v>
      </c>
      <c r="D19" s="192">
        <f t="shared" ca="1" si="5"/>
        <v>0</v>
      </c>
      <c r="E19" s="194">
        <f t="shared" ca="1" si="1"/>
        <v>0</v>
      </c>
      <c r="F19" s="194">
        <f t="shared" ca="1" si="1"/>
        <v>0</v>
      </c>
      <c r="G19" s="194">
        <f t="shared" ca="1" si="1"/>
        <v>0</v>
      </c>
      <c r="H19" s="194">
        <f t="shared" ca="1" si="1"/>
        <v>0</v>
      </c>
      <c r="I19" s="194">
        <f t="shared" ca="1" si="1"/>
        <v>0</v>
      </c>
      <c r="J19" s="194">
        <f t="shared" ca="1" si="1"/>
        <v>0</v>
      </c>
      <c r="K19" s="194">
        <f t="shared" ca="1" si="1"/>
        <v>0</v>
      </c>
      <c r="L19" s="194">
        <f t="shared" ca="1" si="1"/>
        <v>0</v>
      </c>
      <c r="M19" s="194">
        <f t="shared" ca="1" si="1"/>
        <v>0</v>
      </c>
      <c r="N19" s="194">
        <f t="shared" ca="1" si="1"/>
        <v>0</v>
      </c>
      <c r="O19" s="194">
        <f t="shared" ca="1" si="1"/>
        <v>0</v>
      </c>
      <c r="P19" s="194">
        <f t="shared" ca="1" si="1"/>
        <v>0</v>
      </c>
      <c r="Q19" s="194">
        <f t="shared" ca="1" si="1"/>
        <v>0</v>
      </c>
      <c r="R19" s="194">
        <f t="shared" ca="1" si="1"/>
        <v>0</v>
      </c>
      <c r="S19" s="194">
        <f t="shared" ca="1" si="1"/>
        <v>0</v>
      </c>
      <c r="T19" s="194">
        <f t="shared" ca="1" si="1"/>
        <v>0</v>
      </c>
      <c r="U19" s="194">
        <f t="shared" ca="1" si="2"/>
        <v>0</v>
      </c>
      <c r="V19" s="194">
        <f t="shared" ca="1" si="2"/>
        <v>0</v>
      </c>
      <c r="W19" s="194">
        <f t="shared" ca="1" si="2"/>
        <v>0</v>
      </c>
      <c r="X19" s="194">
        <f t="shared" ca="1" si="2"/>
        <v>0</v>
      </c>
      <c r="Y19" s="194">
        <f t="shared" ca="1" si="2"/>
        <v>0</v>
      </c>
      <c r="Z19" s="194">
        <f t="shared" ca="1" si="2"/>
        <v>0</v>
      </c>
      <c r="AA19" s="194">
        <f t="shared" ca="1" si="2"/>
        <v>0</v>
      </c>
      <c r="AB19" s="194">
        <f t="shared" ca="1" si="2"/>
        <v>0</v>
      </c>
      <c r="AC19" s="194">
        <f t="shared" ca="1" si="2"/>
        <v>0</v>
      </c>
      <c r="AD19" s="194">
        <f t="shared" ca="1" si="2"/>
        <v>0</v>
      </c>
      <c r="AE19" s="194">
        <f t="shared" ca="1" si="2"/>
        <v>0</v>
      </c>
      <c r="AF19" s="194">
        <f t="shared" ca="1" si="2"/>
        <v>0</v>
      </c>
      <c r="AG19" s="194">
        <f t="shared" ca="1" si="2"/>
        <v>0</v>
      </c>
      <c r="AH19" s="194">
        <f t="shared" ca="1" si="2"/>
        <v>0</v>
      </c>
      <c r="AI19" s="194">
        <f t="shared" ca="1" si="3"/>
        <v>0</v>
      </c>
      <c r="AJ19" s="194">
        <f t="shared" ca="1" si="3"/>
        <v>0</v>
      </c>
      <c r="AK19" s="194">
        <f t="shared" ca="1" si="3"/>
        <v>0</v>
      </c>
      <c r="AL19" s="194">
        <f t="shared" ca="1" si="3"/>
        <v>0</v>
      </c>
      <c r="AM19" s="194">
        <f t="shared" ca="1" si="3"/>
        <v>0</v>
      </c>
      <c r="AN19" s="194">
        <f t="shared" ca="1" si="3"/>
        <v>0</v>
      </c>
    </row>
    <row r="20" spans="1:40" x14ac:dyDescent="0.3">
      <c r="C20" s="51">
        <f t="shared" ca="1" si="4"/>
        <v>0</v>
      </c>
      <c r="D20" s="192">
        <f t="shared" ca="1" si="5"/>
        <v>0</v>
      </c>
      <c r="E20" s="194">
        <f t="shared" ca="1" si="1"/>
        <v>0</v>
      </c>
      <c r="F20" s="194">
        <f t="shared" ca="1" si="1"/>
        <v>0</v>
      </c>
      <c r="G20" s="194">
        <f t="shared" ca="1" si="1"/>
        <v>0</v>
      </c>
      <c r="H20" s="194">
        <f t="shared" ca="1" si="1"/>
        <v>0</v>
      </c>
      <c r="I20" s="194">
        <f t="shared" ca="1" si="1"/>
        <v>0</v>
      </c>
      <c r="J20" s="194">
        <f t="shared" ca="1" si="1"/>
        <v>0</v>
      </c>
      <c r="K20" s="194">
        <f t="shared" ca="1" si="1"/>
        <v>0</v>
      </c>
      <c r="L20" s="194">
        <f t="shared" ca="1" si="1"/>
        <v>0</v>
      </c>
      <c r="M20" s="194">
        <f t="shared" ca="1" si="1"/>
        <v>0</v>
      </c>
      <c r="N20" s="194">
        <f t="shared" ca="1" si="1"/>
        <v>0</v>
      </c>
      <c r="O20" s="194">
        <f t="shared" ca="1" si="1"/>
        <v>0</v>
      </c>
      <c r="P20" s="194">
        <f t="shared" ca="1" si="1"/>
        <v>0</v>
      </c>
      <c r="Q20" s="194">
        <f t="shared" ca="1" si="1"/>
        <v>0</v>
      </c>
      <c r="R20" s="194">
        <f t="shared" ca="1" si="1"/>
        <v>0</v>
      </c>
      <c r="S20" s="194">
        <f t="shared" ca="1" si="1"/>
        <v>0</v>
      </c>
      <c r="T20" s="194">
        <f t="shared" ca="1" si="1"/>
        <v>0</v>
      </c>
      <c r="U20" s="194">
        <f t="shared" ca="1" si="2"/>
        <v>0</v>
      </c>
      <c r="V20" s="194">
        <f t="shared" ca="1" si="2"/>
        <v>0</v>
      </c>
      <c r="W20" s="194">
        <f t="shared" ca="1" si="2"/>
        <v>0</v>
      </c>
      <c r="X20" s="194">
        <f t="shared" ca="1" si="2"/>
        <v>0</v>
      </c>
      <c r="Y20" s="194">
        <f t="shared" ca="1" si="2"/>
        <v>0</v>
      </c>
      <c r="Z20" s="194">
        <f t="shared" ca="1" si="2"/>
        <v>0</v>
      </c>
      <c r="AA20" s="194">
        <f t="shared" ca="1" si="2"/>
        <v>0</v>
      </c>
      <c r="AB20" s="194">
        <f t="shared" ca="1" si="2"/>
        <v>0</v>
      </c>
      <c r="AC20" s="194">
        <f t="shared" ca="1" si="2"/>
        <v>0</v>
      </c>
      <c r="AD20" s="194">
        <f t="shared" ca="1" si="2"/>
        <v>0</v>
      </c>
      <c r="AE20" s="194">
        <f t="shared" ca="1" si="2"/>
        <v>0</v>
      </c>
      <c r="AF20" s="194">
        <f t="shared" ca="1" si="2"/>
        <v>0</v>
      </c>
      <c r="AG20" s="194">
        <f t="shared" ca="1" si="2"/>
        <v>0</v>
      </c>
      <c r="AH20" s="194">
        <f t="shared" ca="1" si="2"/>
        <v>0</v>
      </c>
      <c r="AI20" s="194">
        <f t="shared" ca="1" si="3"/>
        <v>0</v>
      </c>
      <c r="AJ20" s="194">
        <f t="shared" ca="1" si="3"/>
        <v>0</v>
      </c>
      <c r="AK20" s="194">
        <f t="shared" ca="1" si="3"/>
        <v>0</v>
      </c>
      <c r="AL20" s="194">
        <f t="shared" ca="1" si="3"/>
        <v>0</v>
      </c>
      <c r="AM20" s="194">
        <f t="shared" ca="1" si="3"/>
        <v>0</v>
      </c>
      <c r="AN20" s="194">
        <f t="shared" ca="1" si="3"/>
        <v>0</v>
      </c>
    </row>
    <row r="21" spans="1:40" x14ac:dyDescent="0.3">
      <c r="C21" s="51">
        <f t="shared" ca="1" si="4"/>
        <v>0</v>
      </c>
      <c r="D21" s="192">
        <f t="shared" ca="1" si="5"/>
        <v>0</v>
      </c>
      <c r="E21" s="194">
        <f t="shared" ca="1" si="1"/>
        <v>0</v>
      </c>
      <c r="F21" s="194">
        <f t="shared" ca="1" si="1"/>
        <v>0</v>
      </c>
      <c r="G21" s="194">
        <f t="shared" ca="1" si="1"/>
        <v>0</v>
      </c>
      <c r="H21" s="194">
        <f t="shared" ca="1" si="1"/>
        <v>0</v>
      </c>
      <c r="I21" s="194">
        <f t="shared" ca="1" si="1"/>
        <v>0</v>
      </c>
      <c r="J21" s="194">
        <f t="shared" ca="1" si="1"/>
        <v>0</v>
      </c>
      <c r="K21" s="194">
        <f t="shared" ca="1" si="1"/>
        <v>0</v>
      </c>
      <c r="L21" s="194">
        <f t="shared" ca="1" si="1"/>
        <v>0</v>
      </c>
      <c r="M21" s="194">
        <f t="shared" ca="1" si="1"/>
        <v>0</v>
      </c>
      <c r="N21" s="194">
        <f t="shared" ca="1" si="1"/>
        <v>0</v>
      </c>
      <c r="O21" s="194">
        <f t="shared" ca="1" si="1"/>
        <v>0</v>
      </c>
      <c r="P21" s="194">
        <f t="shared" ca="1" si="1"/>
        <v>0</v>
      </c>
      <c r="Q21" s="194">
        <f t="shared" ca="1" si="1"/>
        <v>0</v>
      </c>
      <c r="R21" s="194">
        <f t="shared" ca="1" si="1"/>
        <v>0</v>
      </c>
      <c r="S21" s="194">
        <f t="shared" ca="1" si="1"/>
        <v>0</v>
      </c>
      <c r="T21" s="194">
        <f t="shared" ca="1" si="1"/>
        <v>0</v>
      </c>
      <c r="U21" s="194">
        <f t="shared" ca="1" si="2"/>
        <v>0</v>
      </c>
      <c r="V21" s="194">
        <f t="shared" ca="1" si="2"/>
        <v>0</v>
      </c>
      <c r="W21" s="194">
        <f t="shared" ca="1" si="2"/>
        <v>0</v>
      </c>
      <c r="X21" s="194">
        <f t="shared" ca="1" si="2"/>
        <v>0</v>
      </c>
      <c r="Y21" s="194">
        <f t="shared" ca="1" si="2"/>
        <v>0</v>
      </c>
      <c r="Z21" s="194">
        <f t="shared" ca="1" si="2"/>
        <v>0</v>
      </c>
      <c r="AA21" s="194">
        <f t="shared" ca="1" si="2"/>
        <v>0</v>
      </c>
      <c r="AB21" s="194">
        <f t="shared" ca="1" si="2"/>
        <v>0</v>
      </c>
      <c r="AC21" s="194">
        <f t="shared" ca="1" si="2"/>
        <v>0</v>
      </c>
      <c r="AD21" s="194">
        <f t="shared" ca="1" si="2"/>
        <v>0</v>
      </c>
      <c r="AE21" s="194">
        <f t="shared" ca="1" si="2"/>
        <v>0</v>
      </c>
      <c r="AF21" s="194">
        <f t="shared" ca="1" si="2"/>
        <v>0</v>
      </c>
      <c r="AG21" s="194">
        <f t="shared" ca="1" si="2"/>
        <v>0</v>
      </c>
      <c r="AH21" s="194">
        <f t="shared" ca="1" si="2"/>
        <v>0</v>
      </c>
      <c r="AI21" s="194">
        <f t="shared" ca="1" si="3"/>
        <v>0</v>
      </c>
      <c r="AJ21" s="194">
        <f t="shared" ca="1" si="3"/>
        <v>0</v>
      </c>
      <c r="AK21" s="194">
        <f t="shared" ca="1" si="3"/>
        <v>0</v>
      </c>
      <c r="AL21" s="194">
        <f t="shared" ca="1" si="3"/>
        <v>0</v>
      </c>
      <c r="AM21" s="194">
        <f t="shared" ca="1" si="3"/>
        <v>0</v>
      </c>
      <c r="AN21" s="194">
        <f t="shared" ca="1" si="3"/>
        <v>0</v>
      </c>
    </row>
    <row r="22" spans="1:40" x14ac:dyDescent="0.3">
      <c r="C22" s="51">
        <f t="shared" ca="1" si="4"/>
        <v>0</v>
      </c>
      <c r="D22" s="192">
        <f t="shared" ca="1" si="5"/>
        <v>0</v>
      </c>
      <c r="E22" s="194">
        <f t="shared" ca="1" si="1"/>
        <v>0</v>
      </c>
      <c r="F22" s="194">
        <f t="shared" ca="1" si="1"/>
        <v>0</v>
      </c>
      <c r="G22" s="194">
        <f t="shared" ca="1" si="1"/>
        <v>0</v>
      </c>
      <c r="H22" s="194">
        <f t="shared" ca="1" si="1"/>
        <v>0</v>
      </c>
      <c r="I22" s="194">
        <f t="shared" ca="1" si="1"/>
        <v>0</v>
      </c>
      <c r="J22" s="194">
        <f t="shared" ca="1" si="1"/>
        <v>0</v>
      </c>
      <c r="K22" s="194">
        <f t="shared" ca="1" si="1"/>
        <v>0</v>
      </c>
      <c r="L22" s="194">
        <f t="shared" ca="1" si="1"/>
        <v>0</v>
      </c>
      <c r="M22" s="194">
        <f t="shared" ca="1" si="1"/>
        <v>0</v>
      </c>
      <c r="N22" s="194">
        <f t="shared" ca="1" si="1"/>
        <v>0</v>
      </c>
      <c r="O22" s="194">
        <f t="shared" ca="1" si="1"/>
        <v>0</v>
      </c>
      <c r="P22" s="194">
        <f t="shared" ca="1" si="1"/>
        <v>0</v>
      </c>
      <c r="Q22" s="194">
        <f t="shared" ca="1" si="1"/>
        <v>0</v>
      </c>
      <c r="R22" s="194">
        <f t="shared" ca="1" si="1"/>
        <v>0</v>
      </c>
      <c r="S22" s="194">
        <f t="shared" ca="1" si="1"/>
        <v>0</v>
      </c>
      <c r="T22" s="194">
        <f t="shared" ref="T22:AI26" ca="1" si="6">SUMIFS(INDIRECT($B$1 &amp; "_Direct"), Resource_Name, $B22, WBSL3, T$1, Inst, $B$2)</f>
        <v>0</v>
      </c>
      <c r="U22" s="194">
        <f t="shared" ca="1" si="6"/>
        <v>0</v>
      </c>
      <c r="V22" s="194">
        <f t="shared" ca="1" si="6"/>
        <v>0</v>
      </c>
      <c r="W22" s="194">
        <f t="shared" ca="1" si="6"/>
        <v>0</v>
      </c>
      <c r="X22" s="194">
        <f t="shared" ca="1" si="6"/>
        <v>0</v>
      </c>
      <c r="Y22" s="194">
        <f t="shared" ca="1" si="2"/>
        <v>0</v>
      </c>
      <c r="Z22" s="194">
        <f t="shared" ca="1" si="2"/>
        <v>0</v>
      </c>
      <c r="AA22" s="194">
        <f t="shared" ca="1" si="2"/>
        <v>0</v>
      </c>
      <c r="AB22" s="194">
        <f t="shared" ca="1" si="2"/>
        <v>0</v>
      </c>
      <c r="AC22" s="194">
        <f t="shared" ca="1" si="2"/>
        <v>0</v>
      </c>
      <c r="AD22" s="194">
        <f t="shared" ca="1" si="2"/>
        <v>0</v>
      </c>
      <c r="AE22" s="194">
        <f t="shared" ca="1" si="2"/>
        <v>0</v>
      </c>
      <c r="AF22" s="194">
        <f t="shared" ca="1" si="2"/>
        <v>0</v>
      </c>
      <c r="AG22" s="194">
        <f t="shared" ca="1" si="2"/>
        <v>0</v>
      </c>
      <c r="AH22" s="194">
        <f t="shared" ca="1" si="2"/>
        <v>0</v>
      </c>
      <c r="AI22" s="194">
        <f t="shared" ca="1" si="3"/>
        <v>0</v>
      </c>
      <c r="AJ22" s="194">
        <f t="shared" ca="1" si="3"/>
        <v>0</v>
      </c>
      <c r="AK22" s="194">
        <f t="shared" ca="1" si="3"/>
        <v>0</v>
      </c>
      <c r="AL22" s="194">
        <f t="shared" ca="1" si="3"/>
        <v>0</v>
      </c>
      <c r="AM22" s="194">
        <f t="shared" ca="1" si="3"/>
        <v>0</v>
      </c>
      <c r="AN22" s="194">
        <f t="shared" ca="1" si="3"/>
        <v>0</v>
      </c>
    </row>
    <row r="23" spans="1:40" x14ac:dyDescent="0.3">
      <c r="C23" s="51">
        <f t="shared" ca="1" si="4"/>
        <v>0</v>
      </c>
      <c r="D23" s="192">
        <f t="shared" ca="1" si="5"/>
        <v>0</v>
      </c>
      <c r="E23" s="194">
        <f t="shared" ref="E23:T26" ca="1" si="7">SUMIFS(INDIRECT($B$1 &amp; "_Direct"), Resource_Name, $B23, WBSL3, E$1, Inst, $B$2)</f>
        <v>0</v>
      </c>
      <c r="F23" s="194">
        <f t="shared" ca="1" si="7"/>
        <v>0</v>
      </c>
      <c r="G23" s="194">
        <f t="shared" ca="1" si="7"/>
        <v>0</v>
      </c>
      <c r="H23" s="194">
        <f t="shared" ca="1" si="7"/>
        <v>0</v>
      </c>
      <c r="I23" s="194">
        <f t="shared" ca="1" si="7"/>
        <v>0</v>
      </c>
      <c r="J23" s="194">
        <f t="shared" ca="1" si="7"/>
        <v>0</v>
      </c>
      <c r="K23" s="194">
        <f t="shared" ca="1" si="7"/>
        <v>0</v>
      </c>
      <c r="L23" s="194">
        <f t="shared" ca="1" si="7"/>
        <v>0</v>
      </c>
      <c r="M23" s="194">
        <f t="shared" ca="1" si="7"/>
        <v>0</v>
      </c>
      <c r="N23" s="194">
        <f t="shared" ca="1" si="7"/>
        <v>0</v>
      </c>
      <c r="O23" s="194">
        <f t="shared" ca="1" si="7"/>
        <v>0</v>
      </c>
      <c r="P23" s="194">
        <f t="shared" ca="1" si="7"/>
        <v>0</v>
      </c>
      <c r="Q23" s="194">
        <f t="shared" ca="1" si="7"/>
        <v>0</v>
      </c>
      <c r="R23" s="194">
        <f t="shared" ca="1" si="7"/>
        <v>0</v>
      </c>
      <c r="S23" s="194">
        <f t="shared" ca="1" si="7"/>
        <v>0</v>
      </c>
      <c r="T23" s="194">
        <f t="shared" ca="1" si="7"/>
        <v>0</v>
      </c>
      <c r="U23" s="194">
        <f t="shared" ca="1" si="6"/>
        <v>0</v>
      </c>
      <c r="V23" s="194">
        <f t="shared" ca="1" si="6"/>
        <v>0</v>
      </c>
      <c r="W23" s="194">
        <f t="shared" ca="1" si="6"/>
        <v>0</v>
      </c>
      <c r="X23" s="194">
        <f t="shared" ca="1" si="6"/>
        <v>0</v>
      </c>
      <c r="Y23" s="194">
        <f t="shared" ca="1" si="6"/>
        <v>0</v>
      </c>
      <c r="Z23" s="194">
        <f t="shared" ca="1" si="6"/>
        <v>0</v>
      </c>
      <c r="AA23" s="194">
        <f t="shared" ca="1" si="6"/>
        <v>0</v>
      </c>
      <c r="AB23" s="194">
        <f t="shared" ca="1" si="6"/>
        <v>0</v>
      </c>
      <c r="AC23" s="194">
        <f t="shared" ca="1" si="6"/>
        <v>0</v>
      </c>
      <c r="AD23" s="194">
        <f t="shared" ca="1" si="6"/>
        <v>0</v>
      </c>
      <c r="AE23" s="194">
        <f t="shared" ca="1" si="6"/>
        <v>0</v>
      </c>
      <c r="AF23" s="194">
        <f t="shared" ca="1" si="6"/>
        <v>0</v>
      </c>
      <c r="AG23" s="194">
        <f t="shared" ca="1" si="6"/>
        <v>0</v>
      </c>
      <c r="AH23" s="194">
        <f t="shared" ca="1" si="6"/>
        <v>0</v>
      </c>
      <c r="AI23" s="194">
        <f t="shared" ca="1" si="6"/>
        <v>0</v>
      </c>
      <c r="AJ23" s="194">
        <f t="shared" ref="AJ23:AN26" ca="1" si="8">SUMIFS(INDIRECT($B$1 &amp; "_Direct"), Resource_Name, $B23, WBSL3, AJ$1, Inst, $B$2)</f>
        <v>0</v>
      </c>
      <c r="AK23" s="194">
        <f t="shared" ca="1" si="8"/>
        <v>0</v>
      </c>
      <c r="AL23" s="194">
        <f t="shared" ca="1" si="8"/>
        <v>0</v>
      </c>
      <c r="AM23" s="194">
        <f t="shared" ca="1" si="8"/>
        <v>0</v>
      </c>
      <c r="AN23" s="194">
        <f t="shared" ca="1" si="8"/>
        <v>0</v>
      </c>
    </row>
    <row r="24" spans="1:40" x14ac:dyDescent="0.3">
      <c r="C24" s="51">
        <f t="shared" ca="1" si="4"/>
        <v>0</v>
      </c>
      <c r="D24" s="192">
        <f t="shared" ca="1" si="5"/>
        <v>0</v>
      </c>
      <c r="E24" s="194">
        <f t="shared" ca="1" si="7"/>
        <v>0</v>
      </c>
      <c r="F24" s="194">
        <f t="shared" ca="1" si="7"/>
        <v>0</v>
      </c>
      <c r="G24" s="194">
        <f t="shared" ca="1" si="7"/>
        <v>0</v>
      </c>
      <c r="H24" s="194">
        <f t="shared" ca="1" si="7"/>
        <v>0</v>
      </c>
      <c r="I24" s="194">
        <f t="shared" ca="1" si="7"/>
        <v>0</v>
      </c>
      <c r="J24" s="194">
        <f t="shared" ca="1" si="7"/>
        <v>0</v>
      </c>
      <c r="K24" s="194">
        <f t="shared" ca="1" si="7"/>
        <v>0</v>
      </c>
      <c r="L24" s="194">
        <f t="shared" ca="1" si="7"/>
        <v>0</v>
      </c>
      <c r="M24" s="194">
        <f t="shared" ca="1" si="7"/>
        <v>0</v>
      </c>
      <c r="N24" s="194">
        <f t="shared" ca="1" si="7"/>
        <v>0</v>
      </c>
      <c r="O24" s="194">
        <f t="shared" ca="1" si="7"/>
        <v>0</v>
      </c>
      <c r="P24" s="194">
        <f t="shared" ca="1" si="7"/>
        <v>0</v>
      </c>
      <c r="Q24" s="194">
        <f t="shared" ca="1" si="7"/>
        <v>0</v>
      </c>
      <c r="R24" s="194">
        <f t="shared" ca="1" si="7"/>
        <v>0</v>
      </c>
      <c r="S24" s="194">
        <f t="shared" ca="1" si="7"/>
        <v>0</v>
      </c>
      <c r="T24" s="194">
        <f t="shared" ca="1" si="7"/>
        <v>0</v>
      </c>
      <c r="U24" s="194">
        <f t="shared" ca="1" si="6"/>
        <v>0</v>
      </c>
      <c r="V24" s="194">
        <f t="shared" ca="1" si="6"/>
        <v>0</v>
      </c>
      <c r="W24" s="194">
        <f t="shared" ca="1" si="6"/>
        <v>0</v>
      </c>
      <c r="X24" s="194">
        <f t="shared" ca="1" si="6"/>
        <v>0</v>
      </c>
      <c r="Y24" s="194">
        <f t="shared" ca="1" si="6"/>
        <v>0</v>
      </c>
      <c r="Z24" s="194">
        <f t="shared" ca="1" si="6"/>
        <v>0</v>
      </c>
      <c r="AA24" s="194">
        <f t="shared" ca="1" si="6"/>
        <v>0</v>
      </c>
      <c r="AB24" s="194">
        <f t="shared" ca="1" si="6"/>
        <v>0</v>
      </c>
      <c r="AC24" s="194">
        <f t="shared" ca="1" si="6"/>
        <v>0</v>
      </c>
      <c r="AD24" s="194">
        <f t="shared" ca="1" si="6"/>
        <v>0</v>
      </c>
      <c r="AE24" s="194">
        <f t="shared" ca="1" si="6"/>
        <v>0</v>
      </c>
      <c r="AF24" s="194">
        <f t="shared" ca="1" si="6"/>
        <v>0</v>
      </c>
      <c r="AG24" s="194">
        <f t="shared" ca="1" si="6"/>
        <v>0</v>
      </c>
      <c r="AH24" s="194">
        <f t="shared" ca="1" si="6"/>
        <v>0</v>
      </c>
      <c r="AI24" s="194">
        <f t="shared" ca="1" si="6"/>
        <v>0</v>
      </c>
      <c r="AJ24" s="194">
        <f t="shared" ca="1" si="8"/>
        <v>0</v>
      </c>
      <c r="AK24" s="194">
        <f t="shared" ca="1" si="8"/>
        <v>0</v>
      </c>
      <c r="AL24" s="194">
        <f t="shared" ca="1" si="8"/>
        <v>0</v>
      </c>
      <c r="AM24" s="194">
        <f t="shared" ca="1" si="8"/>
        <v>0</v>
      </c>
      <c r="AN24" s="194">
        <f t="shared" ca="1" si="8"/>
        <v>0</v>
      </c>
    </row>
    <row r="25" spans="1:40" x14ac:dyDescent="0.3">
      <c r="C25" s="51">
        <f t="shared" ca="1" si="4"/>
        <v>0</v>
      </c>
      <c r="D25" s="192">
        <f t="shared" ca="1" si="5"/>
        <v>0</v>
      </c>
      <c r="E25" s="194">
        <f t="shared" ca="1" si="7"/>
        <v>0</v>
      </c>
      <c r="F25" s="194">
        <f t="shared" ca="1" si="7"/>
        <v>0</v>
      </c>
      <c r="G25" s="194">
        <f t="shared" ca="1" si="7"/>
        <v>0</v>
      </c>
      <c r="H25" s="194">
        <f t="shared" ca="1" si="7"/>
        <v>0</v>
      </c>
      <c r="I25" s="194">
        <f t="shared" ca="1" si="7"/>
        <v>0</v>
      </c>
      <c r="J25" s="194">
        <f t="shared" ca="1" si="7"/>
        <v>0</v>
      </c>
      <c r="K25" s="194">
        <f t="shared" ca="1" si="7"/>
        <v>0</v>
      </c>
      <c r="L25" s="194">
        <f t="shared" ca="1" si="7"/>
        <v>0</v>
      </c>
      <c r="M25" s="194">
        <f t="shared" ca="1" si="7"/>
        <v>0</v>
      </c>
      <c r="N25" s="194">
        <f t="shared" ca="1" si="7"/>
        <v>0</v>
      </c>
      <c r="O25" s="194">
        <f t="shared" ca="1" si="7"/>
        <v>0</v>
      </c>
      <c r="P25" s="194">
        <f t="shared" ca="1" si="7"/>
        <v>0</v>
      </c>
      <c r="Q25" s="194">
        <f t="shared" ca="1" si="7"/>
        <v>0</v>
      </c>
      <c r="R25" s="194">
        <f t="shared" ca="1" si="7"/>
        <v>0</v>
      </c>
      <c r="S25" s="194">
        <f t="shared" ca="1" si="7"/>
        <v>0</v>
      </c>
      <c r="T25" s="194">
        <f t="shared" ca="1" si="7"/>
        <v>0</v>
      </c>
      <c r="U25" s="194">
        <f t="shared" ca="1" si="6"/>
        <v>0</v>
      </c>
      <c r="V25" s="194">
        <f t="shared" ca="1" si="6"/>
        <v>0</v>
      </c>
      <c r="W25" s="194">
        <f t="shared" ca="1" si="6"/>
        <v>0</v>
      </c>
      <c r="X25" s="194">
        <f t="shared" ca="1" si="6"/>
        <v>0</v>
      </c>
      <c r="Y25" s="194">
        <f t="shared" ca="1" si="6"/>
        <v>0</v>
      </c>
      <c r="Z25" s="194">
        <f t="shared" ca="1" si="6"/>
        <v>0</v>
      </c>
      <c r="AA25" s="194">
        <f t="shared" ca="1" si="6"/>
        <v>0</v>
      </c>
      <c r="AB25" s="194">
        <f t="shared" ca="1" si="6"/>
        <v>0</v>
      </c>
      <c r="AC25" s="194">
        <f t="shared" ca="1" si="6"/>
        <v>0</v>
      </c>
      <c r="AD25" s="194">
        <f t="shared" ca="1" si="6"/>
        <v>0</v>
      </c>
      <c r="AE25" s="194">
        <f t="shared" ca="1" si="6"/>
        <v>0</v>
      </c>
      <c r="AF25" s="194">
        <f t="shared" ca="1" si="6"/>
        <v>0</v>
      </c>
      <c r="AG25" s="194">
        <f t="shared" ca="1" si="6"/>
        <v>0</v>
      </c>
      <c r="AH25" s="194">
        <f t="shared" ca="1" si="6"/>
        <v>0</v>
      </c>
      <c r="AI25" s="194">
        <f t="shared" ca="1" si="6"/>
        <v>0</v>
      </c>
      <c r="AJ25" s="194">
        <f t="shared" ca="1" si="8"/>
        <v>0</v>
      </c>
      <c r="AK25" s="194">
        <f t="shared" ca="1" si="8"/>
        <v>0</v>
      </c>
      <c r="AL25" s="194">
        <f t="shared" ca="1" si="8"/>
        <v>0</v>
      </c>
      <c r="AM25" s="194">
        <f t="shared" ca="1" si="8"/>
        <v>0</v>
      </c>
      <c r="AN25" s="194">
        <f t="shared" ca="1" si="8"/>
        <v>0</v>
      </c>
    </row>
    <row r="26" spans="1:40" x14ac:dyDescent="0.3">
      <c r="A26" s="54"/>
      <c r="B26" s="54"/>
      <c r="C26" s="51"/>
      <c r="D26" s="192">
        <f t="shared" ca="1" si="5"/>
        <v>0</v>
      </c>
      <c r="E26" s="194">
        <f t="shared" ca="1" si="7"/>
        <v>0</v>
      </c>
      <c r="F26" s="194">
        <f t="shared" ca="1" si="7"/>
        <v>0</v>
      </c>
      <c r="G26" s="194">
        <f t="shared" ca="1" si="7"/>
        <v>0</v>
      </c>
      <c r="H26" s="194">
        <f t="shared" ca="1" si="7"/>
        <v>0</v>
      </c>
      <c r="I26" s="194">
        <f t="shared" ca="1" si="7"/>
        <v>0</v>
      </c>
      <c r="J26" s="194">
        <f t="shared" ca="1" si="7"/>
        <v>0</v>
      </c>
      <c r="K26" s="194">
        <f t="shared" ca="1" si="7"/>
        <v>0</v>
      </c>
      <c r="L26" s="194">
        <f t="shared" ca="1" si="7"/>
        <v>0</v>
      </c>
      <c r="M26" s="194">
        <f t="shared" ca="1" si="7"/>
        <v>0</v>
      </c>
      <c r="N26" s="194">
        <f t="shared" ca="1" si="7"/>
        <v>0</v>
      </c>
      <c r="O26" s="194">
        <f t="shared" ca="1" si="7"/>
        <v>0</v>
      </c>
      <c r="P26" s="194">
        <f t="shared" ca="1" si="7"/>
        <v>0</v>
      </c>
      <c r="Q26" s="194">
        <f t="shared" ca="1" si="7"/>
        <v>0</v>
      </c>
      <c r="R26" s="194">
        <f t="shared" ca="1" si="7"/>
        <v>0</v>
      </c>
      <c r="S26" s="194">
        <f t="shared" ca="1" si="7"/>
        <v>0</v>
      </c>
      <c r="T26" s="194">
        <f t="shared" ca="1" si="7"/>
        <v>0</v>
      </c>
      <c r="U26" s="194">
        <f t="shared" ca="1" si="6"/>
        <v>0</v>
      </c>
      <c r="V26" s="194">
        <f t="shared" ca="1" si="6"/>
        <v>0</v>
      </c>
      <c r="W26" s="194">
        <f t="shared" ca="1" si="6"/>
        <v>0</v>
      </c>
      <c r="X26" s="194">
        <f t="shared" ca="1" si="6"/>
        <v>0</v>
      </c>
      <c r="Y26" s="194">
        <f t="shared" ca="1" si="6"/>
        <v>0</v>
      </c>
      <c r="Z26" s="194">
        <f t="shared" ca="1" si="6"/>
        <v>0</v>
      </c>
      <c r="AA26" s="194">
        <f t="shared" ca="1" si="6"/>
        <v>0</v>
      </c>
      <c r="AB26" s="194">
        <f t="shared" ca="1" si="6"/>
        <v>0</v>
      </c>
      <c r="AC26" s="194">
        <f t="shared" ca="1" si="6"/>
        <v>0</v>
      </c>
      <c r="AD26" s="194">
        <f t="shared" ca="1" si="6"/>
        <v>0</v>
      </c>
      <c r="AE26" s="194">
        <f t="shared" ca="1" si="6"/>
        <v>0</v>
      </c>
      <c r="AF26" s="194">
        <f t="shared" ca="1" si="6"/>
        <v>0</v>
      </c>
      <c r="AG26" s="194">
        <f t="shared" ca="1" si="6"/>
        <v>0</v>
      </c>
      <c r="AH26" s="194">
        <f t="shared" ca="1" si="6"/>
        <v>0</v>
      </c>
      <c r="AI26" s="194">
        <f t="shared" ca="1" si="6"/>
        <v>0</v>
      </c>
      <c r="AJ26" s="194">
        <f t="shared" ca="1" si="8"/>
        <v>0</v>
      </c>
      <c r="AK26" s="194">
        <f t="shared" ca="1" si="8"/>
        <v>0</v>
      </c>
      <c r="AL26" s="194">
        <f t="shared" ca="1" si="8"/>
        <v>0</v>
      </c>
      <c r="AM26" s="194">
        <f t="shared" ca="1" si="8"/>
        <v>0</v>
      </c>
      <c r="AN26" s="194">
        <f t="shared" ca="1" si="8"/>
        <v>0</v>
      </c>
    </row>
    <row r="27" spans="1:40" x14ac:dyDescent="0.3">
      <c r="A27" s="60" t="s">
        <v>1466</v>
      </c>
      <c r="B27" s="64"/>
      <c r="C27" s="64"/>
      <c r="D27" s="196"/>
      <c r="E27" s="196"/>
      <c r="F27" s="196"/>
      <c r="G27" s="196"/>
      <c r="H27" s="196"/>
      <c r="I27" s="196"/>
      <c r="J27" s="196"/>
      <c r="K27" s="196"/>
      <c r="L27" s="196"/>
      <c r="M27" s="196"/>
      <c r="N27" s="196"/>
      <c r="O27" s="196"/>
      <c r="P27" s="196"/>
      <c r="Q27" s="196"/>
      <c r="R27" s="196"/>
      <c r="S27" s="196"/>
      <c r="T27" s="196"/>
      <c r="U27" s="196"/>
      <c r="V27" s="196"/>
      <c r="W27" s="196"/>
      <c r="X27" s="196"/>
      <c r="Y27" s="196"/>
      <c r="Z27" s="196"/>
      <c r="AA27" s="196"/>
      <c r="AB27" s="196"/>
      <c r="AC27" s="196"/>
      <c r="AD27" s="196"/>
      <c r="AE27" s="196"/>
      <c r="AF27" s="196"/>
      <c r="AG27" s="196"/>
      <c r="AH27" s="196"/>
      <c r="AI27" s="196"/>
      <c r="AJ27" s="196"/>
      <c r="AK27" s="196"/>
      <c r="AL27" s="196"/>
      <c r="AM27" s="196"/>
      <c r="AN27" s="196"/>
    </row>
    <row r="28" spans="1:40" x14ac:dyDescent="0.3">
      <c r="D28" s="192">
        <f ca="1">SUM(E28:AN28)</f>
        <v>33078.153132778411</v>
      </c>
      <c r="E28" s="194">
        <f t="shared" ref="E28:AN28" ca="1" si="9">SUM(E7:E26)</f>
        <v>0</v>
      </c>
      <c r="F28" s="181">
        <f t="shared" ca="1" si="9"/>
        <v>0</v>
      </c>
      <c r="G28" s="181">
        <f t="shared" ca="1" si="9"/>
        <v>0</v>
      </c>
      <c r="H28" s="181">
        <f t="shared" ca="1" si="9"/>
        <v>0</v>
      </c>
      <c r="I28" s="181">
        <f t="shared" ca="1" si="9"/>
        <v>0</v>
      </c>
      <c r="J28" s="194">
        <f t="shared" ca="1" si="9"/>
        <v>0</v>
      </c>
      <c r="K28" s="194">
        <f t="shared" ca="1" si="9"/>
        <v>0</v>
      </c>
      <c r="L28" s="194">
        <f t="shared" ca="1" si="9"/>
        <v>0</v>
      </c>
      <c r="M28" s="194">
        <f t="shared" ca="1" si="9"/>
        <v>0</v>
      </c>
      <c r="N28" s="194">
        <f t="shared" ca="1" si="9"/>
        <v>0</v>
      </c>
      <c r="O28" s="194">
        <f t="shared" ca="1" si="9"/>
        <v>0</v>
      </c>
      <c r="P28" s="194">
        <f t="shared" ca="1" si="9"/>
        <v>0</v>
      </c>
      <c r="Q28" s="194">
        <f t="shared" ca="1" si="9"/>
        <v>0</v>
      </c>
      <c r="R28" s="194">
        <f t="shared" ca="1" si="9"/>
        <v>0</v>
      </c>
      <c r="S28" s="194">
        <f t="shared" ca="1" si="9"/>
        <v>0</v>
      </c>
      <c r="T28" s="194">
        <f t="shared" ca="1" si="9"/>
        <v>0</v>
      </c>
      <c r="U28" s="194">
        <f t="shared" ca="1" si="9"/>
        <v>0</v>
      </c>
      <c r="V28" s="194">
        <f t="shared" ca="1" si="9"/>
        <v>0</v>
      </c>
      <c r="W28" s="194">
        <f t="shared" ca="1" si="9"/>
        <v>0</v>
      </c>
      <c r="X28" s="194">
        <f t="shared" ca="1" si="9"/>
        <v>0</v>
      </c>
      <c r="Y28" s="194">
        <f t="shared" ca="1" si="9"/>
        <v>33078.153132778411</v>
      </c>
      <c r="Z28" s="194">
        <f t="shared" ca="1" si="9"/>
        <v>0</v>
      </c>
      <c r="AA28" s="194">
        <f t="shared" ca="1" si="9"/>
        <v>0</v>
      </c>
      <c r="AB28" s="194">
        <f t="shared" ca="1" si="9"/>
        <v>0</v>
      </c>
      <c r="AC28" s="194">
        <f t="shared" ca="1" si="9"/>
        <v>0</v>
      </c>
      <c r="AD28" s="194">
        <f t="shared" ca="1" si="9"/>
        <v>0</v>
      </c>
      <c r="AE28" s="194">
        <f t="shared" ca="1" si="9"/>
        <v>0</v>
      </c>
      <c r="AF28" s="194">
        <f t="shared" ca="1" si="9"/>
        <v>0</v>
      </c>
      <c r="AG28" s="194">
        <f t="shared" ca="1" si="9"/>
        <v>0</v>
      </c>
      <c r="AH28" s="194">
        <f t="shared" ca="1" si="9"/>
        <v>0</v>
      </c>
      <c r="AI28" s="194">
        <f t="shared" ca="1" si="9"/>
        <v>0</v>
      </c>
      <c r="AJ28" s="194">
        <f t="shared" ca="1" si="9"/>
        <v>0</v>
      </c>
      <c r="AK28" s="194">
        <f t="shared" ca="1" si="9"/>
        <v>0</v>
      </c>
      <c r="AL28" s="194">
        <f t="shared" ca="1" si="9"/>
        <v>0</v>
      </c>
      <c r="AM28" s="194">
        <f t="shared" ca="1" si="9"/>
        <v>0</v>
      </c>
      <c r="AN28" s="194">
        <f t="shared" ca="1" si="9"/>
        <v>0</v>
      </c>
    </row>
    <row r="29" spans="1:40" x14ac:dyDescent="0.3">
      <c r="A29" s="60" t="s">
        <v>1467</v>
      </c>
      <c r="B29" s="60"/>
      <c r="C29" s="60"/>
      <c r="D29" s="189"/>
      <c r="E29" s="198"/>
      <c r="F29" s="198"/>
      <c r="G29" s="198"/>
      <c r="H29" s="198"/>
      <c r="I29" s="198"/>
      <c r="J29" s="198"/>
      <c r="K29" s="198"/>
      <c r="L29" s="198"/>
      <c r="M29" s="198"/>
      <c r="N29" s="198"/>
      <c r="O29" s="198"/>
      <c r="P29" s="198"/>
      <c r="Q29" s="198"/>
      <c r="R29" s="198"/>
      <c r="S29" s="198"/>
      <c r="T29" s="198"/>
      <c r="U29" s="198"/>
      <c r="V29" s="198"/>
      <c r="W29" s="198"/>
      <c r="X29" s="198"/>
      <c r="Y29" s="198"/>
      <c r="Z29" s="198"/>
      <c r="AA29" s="198"/>
      <c r="AB29" s="198"/>
      <c r="AC29" s="198"/>
      <c r="AD29" s="198"/>
      <c r="AE29" s="198"/>
      <c r="AF29" s="198"/>
      <c r="AG29" s="198"/>
      <c r="AH29" s="198"/>
      <c r="AI29" s="198"/>
      <c r="AJ29" s="198"/>
      <c r="AK29" s="198"/>
      <c r="AL29" s="198"/>
      <c r="AM29" s="198"/>
      <c r="AN29" s="198"/>
    </row>
    <row r="30" spans="1:40" x14ac:dyDescent="0.3">
      <c r="D30" s="192">
        <f ca="1">SUM(E30:AN30)</f>
        <v>0</v>
      </c>
      <c r="E30" s="194">
        <f t="shared" ref="E30:AN30" ca="1" si="10">SUMIFS(INDIRECT($B$1 &amp; "_Fringe"), WBSL3, E$1, Inst, $B$2)</f>
        <v>0</v>
      </c>
      <c r="F30" s="194">
        <f t="shared" ca="1" si="10"/>
        <v>0</v>
      </c>
      <c r="G30" s="194">
        <f t="shared" ca="1" si="10"/>
        <v>0</v>
      </c>
      <c r="H30" s="194">
        <f t="shared" ca="1" si="10"/>
        <v>0</v>
      </c>
      <c r="I30" s="194">
        <f t="shared" ca="1" si="10"/>
        <v>0</v>
      </c>
      <c r="J30" s="194">
        <f t="shared" ca="1" si="10"/>
        <v>0</v>
      </c>
      <c r="K30" s="194">
        <f t="shared" ca="1" si="10"/>
        <v>0</v>
      </c>
      <c r="L30" s="194">
        <f t="shared" ca="1" si="10"/>
        <v>0</v>
      </c>
      <c r="M30" s="194">
        <f t="shared" ca="1" si="10"/>
        <v>0</v>
      </c>
      <c r="N30" s="194">
        <f t="shared" ca="1" si="10"/>
        <v>0</v>
      </c>
      <c r="O30" s="194">
        <f t="shared" ca="1" si="10"/>
        <v>0</v>
      </c>
      <c r="P30" s="194">
        <f t="shared" ca="1" si="10"/>
        <v>0</v>
      </c>
      <c r="Q30" s="194">
        <f t="shared" ca="1" si="10"/>
        <v>0</v>
      </c>
      <c r="R30" s="194">
        <f t="shared" ca="1" si="10"/>
        <v>0</v>
      </c>
      <c r="S30" s="194">
        <f t="shared" ca="1" si="10"/>
        <v>0</v>
      </c>
      <c r="T30" s="194">
        <f t="shared" ca="1" si="10"/>
        <v>0</v>
      </c>
      <c r="U30" s="194">
        <f t="shared" ca="1" si="10"/>
        <v>0</v>
      </c>
      <c r="V30" s="194">
        <f t="shared" ca="1" si="10"/>
        <v>0</v>
      </c>
      <c r="W30" s="194">
        <f t="shared" ca="1" si="10"/>
        <v>0</v>
      </c>
      <c r="X30" s="194">
        <f t="shared" ca="1" si="10"/>
        <v>0</v>
      </c>
      <c r="Y30" s="194">
        <f t="shared" ca="1" si="10"/>
        <v>0</v>
      </c>
      <c r="Z30" s="194">
        <f t="shared" ca="1" si="10"/>
        <v>0</v>
      </c>
      <c r="AA30" s="194">
        <f t="shared" ca="1" si="10"/>
        <v>0</v>
      </c>
      <c r="AB30" s="194">
        <f t="shared" ca="1" si="10"/>
        <v>0</v>
      </c>
      <c r="AC30" s="194">
        <f t="shared" ca="1" si="10"/>
        <v>0</v>
      </c>
      <c r="AD30" s="194">
        <f t="shared" ca="1" si="10"/>
        <v>0</v>
      </c>
      <c r="AE30" s="194">
        <f t="shared" ca="1" si="10"/>
        <v>0</v>
      </c>
      <c r="AF30" s="194">
        <f t="shared" ca="1" si="10"/>
        <v>0</v>
      </c>
      <c r="AG30" s="194">
        <f t="shared" ca="1" si="10"/>
        <v>0</v>
      </c>
      <c r="AH30" s="194">
        <f t="shared" ca="1" si="10"/>
        <v>0</v>
      </c>
      <c r="AI30" s="194">
        <f t="shared" ca="1" si="10"/>
        <v>0</v>
      </c>
      <c r="AJ30" s="194">
        <f t="shared" ca="1" si="10"/>
        <v>0</v>
      </c>
      <c r="AK30" s="194">
        <f t="shared" ca="1" si="10"/>
        <v>0</v>
      </c>
      <c r="AL30" s="194">
        <f t="shared" ca="1" si="10"/>
        <v>0</v>
      </c>
      <c r="AM30" s="194">
        <f t="shared" ca="1" si="10"/>
        <v>0</v>
      </c>
      <c r="AN30" s="194">
        <f t="shared" ca="1" si="10"/>
        <v>0</v>
      </c>
    </row>
    <row r="31" spans="1:40" x14ac:dyDescent="0.3">
      <c r="A31" s="60" t="s">
        <v>1468</v>
      </c>
      <c r="B31" s="60"/>
      <c r="C31" s="60"/>
      <c r="D31" s="189"/>
      <c r="E31" s="189"/>
      <c r="F31" s="189"/>
      <c r="G31" s="189"/>
      <c r="H31" s="189"/>
      <c r="I31" s="189"/>
      <c r="J31" s="189"/>
      <c r="K31" s="189"/>
      <c r="L31" s="189"/>
      <c r="M31" s="189"/>
      <c r="N31" s="189"/>
      <c r="O31" s="189"/>
      <c r="P31" s="189"/>
      <c r="Q31" s="189"/>
      <c r="R31" s="189"/>
      <c r="S31" s="189"/>
      <c r="T31" s="189"/>
      <c r="U31" s="189"/>
      <c r="V31" s="189"/>
      <c r="W31" s="189"/>
      <c r="X31" s="189"/>
      <c r="Y31" s="189"/>
      <c r="Z31" s="189"/>
      <c r="AA31" s="189"/>
      <c r="AB31" s="189"/>
      <c r="AC31" s="189"/>
      <c r="AD31" s="189"/>
      <c r="AE31" s="189"/>
      <c r="AF31" s="189"/>
      <c r="AG31" s="189"/>
      <c r="AH31" s="189"/>
      <c r="AI31" s="189"/>
      <c r="AJ31" s="189"/>
      <c r="AK31" s="189"/>
      <c r="AL31" s="189"/>
      <c r="AM31" s="189"/>
      <c r="AN31" s="189"/>
    </row>
    <row r="32" spans="1:40" x14ac:dyDescent="0.3">
      <c r="A32" s="65" t="s">
        <v>1469</v>
      </c>
      <c r="B32" s="65" t="s">
        <v>1470</v>
      </c>
      <c r="C32" s="65" t="s">
        <v>1471</v>
      </c>
      <c r="D32" s="195"/>
      <c r="E32" s="194"/>
      <c r="F32" s="194"/>
      <c r="G32" s="194"/>
      <c r="H32" s="194"/>
      <c r="I32" s="194"/>
      <c r="J32" s="194"/>
      <c r="K32" s="194"/>
      <c r="L32" s="194"/>
      <c r="M32" s="194"/>
      <c r="N32" s="194"/>
      <c r="O32" s="194"/>
      <c r="P32" s="194"/>
      <c r="Q32" s="194"/>
      <c r="R32" s="194"/>
      <c r="S32" s="194"/>
      <c r="T32" s="194"/>
      <c r="U32" s="194"/>
      <c r="V32" s="194"/>
      <c r="W32" s="194"/>
      <c r="X32" s="194"/>
      <c r="Y32" s="194"/>
      <c r="Z32" s="194"/>
      <c r="AA32" s="194"/>
      <c r="AB32" s="194"/>
      <c r="AC32" s="194"/>
      <c r="AD32" s="194"/>
      <c r="AE32" s="194"/>
      <c r="AF32" s="194"/>
      <c r="AG32" s="194"/>
      <c r="AH32" s="194"/>
      <c r="AI32" s="194"/>
      <c r="AJ32" s="194"/>
      <c r="AK32" s="194"/>
      <c r="AL32" s="194"/>
      <c r="AM32" s="194"/>
      <c r="AN32" s="194"/>
    </row>
    <row r="33" spans="1:40" x14ac:dyDescent="0.3">
      <c r="A33" s="54" t="s">
        <v>1535</v>
      </c>
      <c r="B33" s="54">
        <v>1</v>
      </c>
      <c r="C33" s="54">
        <v>1</v>
      </c>
      <c r="D33" s="195">
        <f ca="1">SUM(E33:AN33)</f>
        <v>0</v>
      </c>
      <c r="E33" s="182">
        <f t="shared" ref="E33:AN33" ca="1" si="11">SUMIFS(INDIRECT($B$1 &amp; "_Direct"), Type, "CapEx", WBSL3, E$1, Inst, $B$2)</f>
        <v>0</v>
      </c>
      <c r="F33" s="182">
        <f t="shared" ca="1" si="11"/>
        <v>0</v>
      </c>
      <c r="G33" s="182">
        <f t="shared" ca="1" si="11"/>
        <v>0</v>
      </c>
      <c r="H33" s="182">
        <f t="shared" ca="1" si="11"/>
        <v>0</v>
      </c>
      <c r="I33" s="182">
        <f t="shared" ca="1" si="11"/>
        <v>0</v>
      </c>
      <c r="J33" s="182">
        <f t="shared" ca="1" si="11"/>
        <v>0</v>
      </c>
      <c r="K33" s="182">
        <f t="shared" ca="1" si="11"/>
        <v>0</v>
      </c>
      <c r="L33" s="182">
        <f t="shared" ca="1" si="11"/>
        <v>0</v>
      </c>
      <c r="M33" s="182">
        <f t="shared" ca="1" si="11"/>
        <v>0</v>
      </c>
      <c r="N33" s="182">
        <f t="shared" ca="1" si="11"/>
        <v>0</v>
      </c>
      <c r="O33" s="182">
        <f t="shared" ca="1" si="11"/>
        <v>0</v>
      </c>
      <c r="P33" s="182">
        <f t="shared" ca="1" si="11"/>
        <v>0</v>
      </c>
      <c r="Q33" s="182">
        <f t="shared" ca="1" si="11"/>
        <v>0</v>
      </c>
      <c r="R33" s="182">
        <f t="shared" ca="1" si="11"/>
        <v>0</v>
      </c>
      <c r="S33" s="182">
        <f t="shared" ca="1" si="11"/>
        <v>0</v>
      </c>
      <c r="T33" s="182">
        <f t="shared" ca="1" si="11"/>
        <v>0</v>
      </c>
      <c r="U33" s="182">
        <f t="shared" ca="1" si="11"/>
        <v>0</v>
      </c>
      <c r="V33" s="182">
        <f t="shared" ca="1" si="11"/>
        <v>0</v>
      </c>
      <c r="W33" s="182">
        <f t="shared" ca="1" si="11"/>
        <v>0</v>
      </c>
      <c r="X33" s="182">
        <f t="shared" ca="1" si="11"/>
        <v>0</v>
      </c>
      <c r="Y33" s="182">
        <f t="shared" ca="1" si="11"/>
        <v>0</v>
      </c>
      <c r="Z33" s="182">
        <f t="shared" ca="1" si="11"/>
        <v>0</v>
      </c>
      <c r="AA33" s="182">
        <f t="shared" ca="1" si="11"/>
        <v>0</v>
      </c>
      <c r="AB33" s="182">
        <f t="shared" ca="1" si="11"/>
        <v>0</v>
      </c>
      <c r="AC33" s="182">
        <f t="shared" ca="1" si="11"/>
        <v>0</v>
      </c>
      <c r="AD33" s="182">
        <f t="shared" ca="1" si="11"/>
        <v>0</v>
      </c>
      <c r="AE33" s="182">
        <f t="shared" ca="1" si="11"/>
        <v>0</v>
      </c>
      <c r="AF33" s="182">
        <f t="shared" ca="1" si="11"/>
        <v>0</v>
      </c>
      <c r="AG33" s="182">
        <f t="shared" ca="1" si="11"/>
        <v>0</v>
      </c>
      <c r="AH33" s="182">
        <f t="shared" ca="1" si="11"/>
        <v>0</v>
      </c>
      <c r="AI33" s="182">
        <f t="shared" ca="1" si="11"/>
        <v>0</v>
      </c>
      <c r="AJ33" s="182">
        <f t="shared" ca="1" si="11"/>
        <v>0</v>
      </c>
      <c r="AK33" s="182">
        <f t="shared" ca="1" si="11"/>
        <v>0</v>
      </c>
      <c r="AL33" s="182">
        <f t="shared" ca="1" si="11"/>
        <v>0</v>
      </c>
      <c r="AM33" s="182">
        <f t="shared" ca="1" si="11"/>
        <v>0</v>
      </c>
      <c r="AN33" s="182">
        <f t="shared" ca="1" si="11"/>
        <v>0</v>
      </c>
    </row>
    <row r="34" spans="1:40" x14ac:dyDescent="0.3">
      <c r="A34" s="54" t="s">
        <v>1472</v>
      </c>
      <c r="B34" s="54">
        <v>1</v>
      </c>
      <c r="C34" s="54">
        <v>1</v>
      </c>
      <c r="D34" s="195">
        <f ca="1">SUM(E34:AN34)</f>
        <v>0</v>
      </c>
      <c r="E34" s="182">
        <f t="shared" ref="E34:AN34" ca="1" si="12">SUMIFS(INDIRECT($B$1 &amp; "_Direct"), Type, "Labor Hours", WBSL3, E$1, Inst, $B$2, Center, "PSL")</f>
        <v>0</v>
      </c>
      <c r="F34" s="182">
        <f t="shared" ca="1" si="12"/>
        <v>0</v>
      </c>
      <c r="G34" s="182">
        <f t="shared" ca="1" si="12"/>
        <v>0</v>
      </c>
      <c r="H34" s="182">
        <f t="shared" ca="1" si="12"/>
        <v>0</v>
      </c>
      <c r="I34" s="182">
        <f t="shared" ca="1" si="12"/>
        <v>0</v>
      </c>
      <c r="J34" s="182">
        <f t="shared" ca="1" si="12"/>
        <v>0</v>
      </c>
      <c r="K34" s="182">
        <f t="shared" ca="1" si="12"/>
        <v>0</v>
      </c>
      <c r="L34" s="182">
        <f t="shared" ca="1" si="12"/>
        <v>0</v>
      </c>
      <c r="M34" s="182">
        <f t="shared" ca="1" si="12"/>
        <v>0</v>
      </c>
      <c r="N34" s="182">
        <f t="shared" ca="1" si="12"/>
        <v>0</v>
      </c>
      <c r="O34" s="182">
        <f t="shared" ca="1" si="12"/>
        <v>0</v>
      </c>
      <c r="P34" s="182">
        <f t="shared" ca="1" si="12"/>
        <v>0</v>
      </c>
      <c r="Q34" s="182">
        <f t="shared" ca="1" si="12"/>
        <v>0</v>
      </c>
      <c r="R34" s="182">
        <f t="shared" ca="1" si="12"/>
        <v>0</v>
      </c>
      <c r="S34" s="182">
        <f t="shared" ca="1" si="12"/>
        <v>0</v>
      </c>
      <c r="T34" s="182">
        <f t="shared" ca="1" si="12"/>
        <v>0</v>
      </c>
      <c r="U34" s="182">
        <f t="shared" ca="1" si="12"/>
        <v>0</v>
      </c>
      <c r="V34" s="182">
        <f t="shared" ca="1" si="12"/>
        <v>0</v>
      </c>
      <c r="W34" s="182">
        <f t="shared" ca="1" si="12"/>
        <v>0</v>
      </c>
      <c r="X34" s="182">
        <f t="shared" ca="1" si="12"/>
        <v>0</v>
      </c>
      <c r="Y34" s="182">
        <f t="shared" ca="1" si="12"/>
        <v>0</v>
      </c>
      <c r="Z34" s="182">
        <f t="shared" ca="1" si="12"/>
        <v>0</v>
      </c>
      <c r="AA34" s="182">
        <f t="shared" ca="1" si="12"/>
        <v>0</v>
      </c>
      <c r="AB34" s="182">
        <f t="shared" ca="1" si="12"/>
        <v>0</v>
      </c>
      <c r="AC34" s="182">
        <f t="shared" ca="1" si="12"/>
        <v>0</v>
      </c>
      <c r="AD34" s="182">
        <f t="shared" ca="1" si="12"/>
        <v>0</v>
      </c>
      <c r="AE34" s="182">
        <f t="shared" ca="1" si="12"/>
        <v>0</v>
      </c>
      <c r="AF34" s="182">
        <f t="shared" ca="1" si="12"/>
        <v>0</v>
      </c>
      <c r="AG34" s="182">
        <f t="shared" ca="1" si="12"/>
        <v>0</v>
      </c>
      <c r="AH34" s="182">
        <f t="shared" ca="1" si="12"/>
        <v>0</v>
      </c>
      <c r="AI34" s="182">
        <f t="shared" ca="1" si="12"/>
        <v>0</v>
      </c>
      <c r="AJ34" s="182">
        <f t="shared" ca="1" si="12"/>
        <v>0</v>
      </c>
      <c r="AK34" s="182">
        <f t="shared" ca="1" si="12"/>
        <v>0</v>
      </c>
      <c r="AL34" s="182">
        <f t="shared" ca="1" si="12"/>
        <v>0</v>
      </c>
      <c r="AM34" s="182">
        <f t="shared" ca="1" si="12"/>
        <v>0</v>
      </c>
      <c r="AN34" s="182">
        <f t="shared" ca="1" si="12"/>
        <v>0</v>
      </c>
    </row>
    <row r="35" spans="1:40" x14ac:dyDescent="0.3">
      <c r="D35" s="192"/>
      <c r="E35" s="311"/>
      <c r="F35" s="311"/>
      <c r="G35" s="311"/>
      <c r="H35" s="311"/>
      <c r="I35" s="311"/>
      <c r="J35" s="312"/>
      <c r="K35" s="312"/>
      <c r="L35" s="312"/>
      <c r="M35" s="312"/>
      <c r="N35" s="312"/>
      <c r="O35" s="312"/>
      <c r="P35" s="312"/>
      <c r="Q35" s="312"/>
      <c r="R35" s="312"/>
      <c r="S35" s="312"/>
      <c r="T35" s="312"/>
      <c r="U35" s="312"/>
      <c r="V35" s="312"/>
      <c r="W35" s="312"/>
      <c r="X35" s="312"/>
      <c r="Y35" s="312"/>
      <c r="Z35" s="312"/>
      <c r="AA35" s="312"/>
      <c r="AB35" s="312"/>
      <c r="AC35" s="312"/>
      <c r="AD35" s="312"/>
      <c r="AE35" s="312"/>
      <c r="AF35" s="312"/>
      <c r="AG35" s="312"/>
      <c r="AH35" s="312"/>
      <c r="AI35" s="312"/>
      <c r="AJ35" s="312"/>
      <c r="AK35" s="312"/>
      <c r="AL35" s="312"/>
      <c r="AM35" s="312"/>
      <c r="AN35" s="312"/>
    </row>
    <row r="36" spans="1:40" x14ac:dyDescent="0.3">
      <c r="A36" s="60" t="s">
        <v>1473</v>
      </c>
      <c r="B36" s="60"/>
      <c r="C36" s="60"/>
      <c r="D36" s="189"/>
      <c r="E36" s="189"/>
      <c r="F36" s="189"/>
      <c r="G36" s="189"/>
      <c r="H36" s="189"/>
      <c r="I36" s="189"/>
      <c r="J36" s="189"/>
      <c r="K36" s="189"/>
      <c r="L36" s="189"/>
      <c r="M36" s="189"/>
      <c r="N36" s="189"/>
      <c r="O36" s="189"/>
      <c r="P36" s="189"/>
      <c r="Q36" s="189"/>
      <c r="R36" s="189"/>
      <c r="S36" s="189"/>
      <c r="T36" s="189"/>
      <c r="U36" s="189"/>
      <c r="V36" s="189"/>
      <c r="W36" s="189"/>
      <c r="X36" s="189"/>
      <c r="Y36" s="189"/>
      <c r="Z36" s="189"/>
      <c r="AA36" s="189"/>
      <c r="AB36" s="189"/>
      <c r="AC36" s="189"/>
      <c r="AD36" s="189"/>
      <c r="AE36" s="189"/>
      <c r="AF36" s="189"/>
      <c r="AG36" s="189"/>
      <c r="AH36" s="189"/>
      <c r="AI36" s="189"/>
      <c r="AJ36" s="189"/>
      <c r="AK36" s="189"/>
      <c r="AL36" s="189"/>
      <c r="AM36" s="189"/>
      <c r="AN36" s="189"/>
    </row>
    <row r="37" spans="1:40" x14ac:dyDescent="0.3">
      <c r="D37" s="192">
        <f ca="1">SUM(E37:AN37)</f>
        <v>0</v>
      </c>
      <c r="E37" s="183">
        <f t="shared" ref="E37:AN37" ca="1" si="13">SUM(E33:E34)</f>
        <v>0</v>
      </c>
      <c r="F37" s="183">
        <f t="shared" ca="1" si="13"/>
        <v>0</v>
      </c>
      <c r="G37" s="183">
        <f t="shared" ca="1" si="13"/>
        <v>0</v>
      </c>
      <c r="H37" s="183">
        <f t="shared" ca="1" si="13"/>
        <v>0</v>
      </c>
      <c r="I37" s="183">
        <f t="shared" ca="1" si="13"/>
        <v>0</v>
      </c>
      <c r="J37" s="183">
        <f t="shared" ca="1" si="13"/>
        <v>0</v>
      </c>
      <c r="K37" s="183">
        <f t="shared" ca="1" si="13"/>
        <v>0</v>
      </c>
      <c r="L37" s="183">
        <f t="shared" ca="1" si="13"/>
        <v>0</v>
      </c>
      <c r="M37" s="183">
        <f t="shared" ca="1" si="13"/>
        <v>0</v>
      </c>
      <c r="N37" s="183">
        <f t="shared" ca="1" si="13"/>
        <v>0</v>
      </c>
      <c r="O37" s="183">
        <f t="shared" ca="1" si="13"/>
        <v>0</v>
      </c>
      <c r="P37" s="183">
        <f t="shared" ca="1" si="13"/>
        <v>0</v>
      </c>
      <c r="Q37" s="183">
        <f t="shared" ca="1" si="13"/>
        <v>0</v>
      </c>
      <c r="R37" s="183">
        <f t="shared" ca="1" si="13"/>
        <v>0</v>
      </c>
      <c r="S37" s="183">
        <f t="shared" ca="1" si="13"/>
        <v>0</v>
      </c>
      <c r="T37" s="183">
        <f t="shared" ca="1" si="13"/>
        <v>0</v>
      </c>
      <c r="U37" s="183">
        <f t="shared" ca="1" si="13"/>
        <v>0</v>
      </c>
      <c r="V37" s="183">
        <f t="shared" ca="1" si="13"/>
        <v>0</v>
      </c>
      <c r="W37" s="183">
        <f t="shared" ca="1" si="13"/>
        <v>0</v>
      </c>
      <c r="X37" s="183">
        <f t="shared" ca="1" si="13"/>
        <v>0</v>
      </c>
      <c r="Y37" s="183">
        <f t="shared" ca="1" si="13"/>
        <v>0</v>
      </c>
      <c r="Z37" s="183">
        <f t="shared" ca="1" si="13"/>
        <v>0</v>
      </c>
      <c r="AA37" s="183">
        <f t="shared" ca="1" si="13"/>
        <v>0</v>
      </c>
      <c r="AB37" s="183">
        <f t="shared" ca="1" si="13"/>
        <v>0</v>
      </c>
      <c r="AC37" s="183">
        <f t="shared" ca="1" si="13"/>
        <v>0</v>
      </c>
      <c r="AD37" s="183">
        <f t="shared" ca="1" si="13"/>
        <v>0</v>
      </c>
      <c r="AE37" s="183">
        <f t="shared" ca="1" si="13"/>
        <v>0</v>
      </c>
      <c r="AF37" s="183">
        <f t="shared" ca="1" si="13"/>
        <v>0</v>
      </c>
      <c r="AG37" s="183">
        <f t="shared" ca="1" si="13"/>
        <v>0</v>
      </c>
      <c r="AH37" s="183">
        <f t="shared" ca="1" si="13"/>
        <v>0</v>
      </c>
      <c r="AI37" s="183">
        <f t="shared" ca="1" si="13"/>
        <v>0</v>
      </c>
      <c r="AJ37" s="183">
        <f t="shared" ca="1" si="13"/>
        <v>0</v>
      </c>
      <c r="AK37" s="183">
        <f t="shared" ca="1" si="13"/>
        <v>0</v>
      </c>
      <c r="AL37" s="183">
        <f t="shared" ca="1" si="13"/>
        <v>0</v>
      </c>
      <c r="AM37" s="183">
        <f t="shared" ca="1" si="13"/>
        <v>0</v>
      </c>
      <c r="AN37" s="183">
        <f t="shared" ca="1" si="13"/>
        <v>0</v>
      </c>
    </row>
    <row r="38" spans="1:40" x14ac:dyDescent="0.3">
      <c r="A38" s="60" t="s">
        <v>125</v>
      </c>
      <c r="B38" s="60"/>
      <c r="C38" s="60"/>
      <c r="D38" s="189"/>
      <c r="E38" s="189"/>
      <c r="F38" s="189"/>
      <c r="G38" s="189"/>
      <c r="H38" s="189"/>
      <c r="I38" s="189"/>
      <c r="J38" s="189"/>
      <c r="K38" s="189"/>
      <c r="L38" s="189"/>
      <c r="M38" s="189"/>
      <c r="N38" s="189"/>
      <c r="O38" s="189"/>
      <c r="P38" s="189"/>
      <c r="Q38" s="189"/>
      <c r="R38" s="189"/>
      <c r="S38" s="189"/>
      <c r="T38" s="189"/>
      <c r="U38" s="189"/>
      <c r="V38" s="189"/>
      <c r="W38" s="189"/>
      <c r="X38" s="189"/>
      <c r="Y38" s="189"/>
      <c r="Z38" s="189"/>
      <c r="AA38" s="189"/>
      <c r="AB38" s="189"/>
      <c r="AC38" s="189"/>
      <c r="AD38" s="189"/>
      <c r="AE38" s="189"/>
      <c r="AF38" s="189"/>
      <c r="AG38" s="189"/>
      <c r="AH38" s="189"/>
      <c r="AI38" s="189"/>
      <c r="AJ38" s="189"/>
      <c r="AK38" s="189"/>
      <c r="AL38" s="189"/>
      <c r="AM38" s="189"/>
      <c r="AN38" s="189"/>
    </row>
    <row r="39" spans="1:40" x14ac:dyDescent="0.3">
      <c r="A39" s="54" t="s">
        <v>128</v>
      </c>
      <c r="C39" s="54"/>
      <c r="D39" s="195">
        <f ca="1">SUM(E39:AN39)</f>
        <v>1959.8642409151132</v>
      </c>
      <c r="E39" s="194">
        <f t="shared" ref="E39:T40" ca="1" si="14">SUMIFS(INDIRECT($B$1 &amp; "_Direct"), Type, "Travel", Resource_Name, $A39, WBSL3, E$1, Inst, $B$2)</f>
        <v>0</v>
      </c>
      <c r="F39" s="194">
        <f t="shared" ca="1" si="14"/>
        <v>0</v>
      </c>
      <c r="G39" s="194">
        <f t="shared" ca="1" si="14"/>
        <v>0</v>
      </c>
      <c r="H39" s="194">
        <f t="shared" ca="1" si="14"/>
        <v>0</v>
      </c>
      <c r="I39" s="194">
        <f t="shared" ca="1" si="14"/>
        <v>0</v>
      </c>
      <c r="J39" s="194">
        <f t="shared" ca="1" si="14"/>
        <v>0</v>
      </c>
      <c r="K39" s="194">
        <f t="shared" ca="1" si="14"/>
        <v>0</v>
      </c>
      <c r="L39" s="194">
        <f t="shared" ca="1" si="14"/>
        <v>0</v>
      </c>
      <c r="M39" s="194">
        <f t="shared" ca="1" si="14"/>
        <v>0</v>
      </c>
      <c r="N39" s="194">
        <f t="shared" ca="1" si="14"/>
        <v>0</v>
      </c>
      <c r="O39" s="194">
        <f t="shared" ca="1" si="14"/>
        <v>0</v>
      </c>
      <c r="P39" s="194">
        <f t="shared" ca="1" si="14"/>
        <v>0</v>
      </c>
      <c r="Q39" s="194">
        <f t="shared" ca="1" si="14"/>
        <v>0</v>
      </c>
      <c r="R39" s="194">
        <f t="shared" ca="1" si="14"/>
        <v>0</v>
      </c>
      <c r="S39" s="194">
        <f t="shared" ca="1" si="14"/>
        <v>0</v>
      </c>
      <c r="T39" s="194">
        <f t="shared" ca="1" si="14"/>
        <v>0</v>
      </c>
      <c r="U39" s="194">
        <f t="shared" ref="U39:AJ40" ca="1" si="15">SUMIFS(INDIRECT($B$1 &amp; "_Direct"), Type, "Travel", Resource_Name, $A39, WBSL3, U$1, Inst, $B$2)</f>
        <v>0</v>
      </c>
      <c r="V39" s="194">
        <f t="shared" ca="1" si="15"/>
        <v>0</v>
      </c>
      <c r="W39" s="194">
        <f t="shared" ca="1" si="15"/>
        <v>0</v>
      </c>
      <c r="X39" s="194">
        <f t="shared" ca="1" si="15"/>
        <v>0</v>
      </c>
      <c r="Y39" s="194">
        <f t="shared" ca="1" si="15"/>
        <v>0</v>
      </c>
      <c r="Z39" s="194">
        <f t="shared" ca="1" si="15"/>
        <v>0</v>
      </c>
      <c r="AA39" s="194">
        <f t="shared" ca="1" si="15"/>
        <v>0</v>
      </c>
      <c r="AB39" s="194">
        <f t="shared" ca="1" si="15"/>
        <v>0</v>
      </c>
      <c r="AC39" s="194">
        <f t="shared" ca="1" si="15"/>
        <v>0</v>
      </c>
      <c r="AD39" s="194">
        <f t="shared" ca="1" si="15"/>
        <v>1959.8642409151132</v>
      </c>
      <c r="AE39" s="194">
        <f t="shared" ca="1" si="15"/>
        <v>0</v>
      </c>
      <c r="AF39" s="194">
        <f t="shared" ca="1" si="15"/>
        <v>0</v>
      </c>
      <c r="AG39" s="194">
        <f t="shared" ca="1" si="15"/>
        <v>0</v>
      </c>
      <c r="AH39" s="194">
        <f t="shared" ca="1" si="15"/>
        <v>0</v>
      </c>
      <c r="AI39" s="194">
        <f t="shared" ca="1" si="15"/>
        <v>0</v>
      </c>
      <c r="AJ39" s="194">
        <f t="shared" ca="1" si="15"/>
        <v>0</v>
      </c>
      <c r="AK39" s="194">
        <f t="shared" ref="AI39:AN40" ca="1" si="16">SUMIFS(INDIRECT($B$1 &amp; "_Direct"), Type, "Travel", Resource_Name, $A39, WBSL3, AK$1, Inst, $B$2)</f>
        <v>0</v>
      </c>
      <c r="AL39" s="194">
        <f t="shared" ca="1" si="16"/>
        <v>0</v>
      </c>
      <c r="AM39" s="194">
        <f t="shared" ca="1" si="16"/>
        <v>0</v>
      </c>
      <c r="AN39" s="194">
        <f t="shared" ca="1" si="16"/>
        <v>0</v>
      </c>
    </row>
    <row r="40" spans="1:40" x14ac:dyDescent="0.3">
      <c r="A40" s="54" t="s">
        <v>834</v>
      </c>
      <c r="C40" s="54"/>
      <c r="D40" s="195">
        <f ca="1">SUM(E40:AN40)</f>
        <v>5879.5927227453394</v>
      </c>
      <c r="E40" s="194">
        <f t="shared" ca="1" si="14"/>
        <v>0</v>
      </c>
      <c r="F40" s="194">
        <f t="shared" ca="1" si="14"/>
        <v>0</v>
      </c>
      <c r="G40" s="194">
        <f t="shared" ca="1" si="14"/>
        <v>0</v>
      </c>
      <c r="H40" s="194">
        <f t="shared" ca="1" si="14"/>
        <v>0</v>
      </c>
      <c r="I40" s="194">
        <f t="shared" ca="1" si="14"/>
        <v>0</v>
      </c>
      <c r="J40" s="194">
        <f t="shared" ca="1" si="14"/>
        <v>0</v>
      </c>
      <c r="K40" s="194">
        <f t="shared" ca="1" si="14"/>
        <v>0</v>
      </c>
      <c r="L40" s="194">
        <f t="shared" ca="1" si="14"/>
        <v>0</v>
      </c>
      <c r="M40" s="194">
        <f t="shared" ca="1" si="14"/>
        <v>0</v>
      </c>
      <c r="N40" s="194">
        <f t="shared" ca="1" si="14"/>
        <v>0</v>
      </c>
      <c r="O40" s="194">
        <f t="shared" ca="1" si="14"/>
        <v>0</v>
      </c>
      <c r="P40" s="194">
        <f t="shared" ca="1" si="14"/>
        <v>0</v>
      </c>
      <c r="Q40" s="194">
        <f t="shared" ca="1" si="14"/>
        <v>0</v>
      </c>
      <c r="R40" s="194">
        <f t="shared" ca="1" si="14"/>
        <v>0</v>
      </c>
      <c r="S40" s="194">
        <f t="shared" ca="1" si="14"/>
        <v>0</v>
      </c>
      <c r="T40" s="194">
        <f t="shared" ca="1" si="14"/>
        <v>0</v>
      </c>
      <c r="U40" s="194">
        <f t="shared" ca="1" si="15"/>
        <v>0</v>
      </c>
      <c r="V40" s="194">
        <f t="shared" ca="1" si="15"/>
        <v>0</v>
      </c>
      <c r="W40" s="194">
        <f t="shared" ca="1" si="15"/>
        <v>0</v>
      </c>
      <c r="X40" s="194">
        <f t="shared" ca="1" si="15"/>
        <v>0</v>
      </c>
      <c r="Y40" s="194">
        <f t="shared" ca="1" si="15"/>
        <v>3919.7284818302264</v>
      </c>
      <c r="Z40" s="194">
        <f t="shared" ca="1" si="15"/>
        <v>0</v>
      </c>
      <c r="AA40" s="194">
        <f t="shared" ca="1" si="15"/>
        <v>0</v>
      </c>
      <c r="AB40" s="194">
        <f t="shared" ca="1" si="15"/>
        <v>1959.8642409151132</v>
      </c>
      <c r="AC40" s="194">
        <f t="shared" ca="1" si="15"/>
        <v>0</v>
      </c>
      <c r="AD40" s="194">
        <f t="shared" ca="1" si="15"/>
        <v>0</v>
      </c>
      <c r="AE40" s="194">
        <f t="shared" ca="1" si="15"/>
        <v>0</v>
      </c>
      <c r="AF40" s="194">
        <f t="shared" ca="1" si="15"/>
        <v>0</v>
      </c>
      <c r="AG40" s="194">
        <f t="shared" ca="1" si="15"/>
        <v>0</v>
      </c>
      <c r="AH40" s="194">
        <f t="shared" ca="1" si="15"/>
        <v>0</v>
      </c>
      <c r="AI40" s="194">
        <f t="shared" ca="1" si="16"/>
        <v>0</v>
      </c>
      <c r="AJ40" s="194">
        <f t="shared" ca="1" si="16"/>
        <v>0</v>
      </c>
      <c r="AK40" s="194">
        <f t="shared" ca="1" si="16"/>
        <v>0</v>
      </c>
      <c r="AL40" s="194">
        <f t="shared" ca="1" si="16"/>
        <v>0</v>
      </c>
      <c r="AM40" s="194">
        <f t="shared" ca="1" si="16"/>
        <v>0</v>
      </c>
      <c r="AN40" s="194">
        <f t="shared" ca="1" si="16"/>
        <v>0</v>
      </c>
    </row>
    <row r="41" spans="1:40" x14ac:dyDescent="0.3">
      <c r="A41" s="60" t="s">
        <v>1474</v>
      </c>
      <c r="B41" s="60"/>
      <c r="C41" s="60"/>
      <c r="D41" s="189"/>
      <c r="E41" s="189"/>
      <c r="F41" s="189"/>
      <c r="G41" s="189"/>
      <c r="H41" s="189"/>
      <c r="I41" s="189"/>
      <c r="J41" s="189"/>
      <c r="K41" s="189"/>
      <c r="L41" s="189"/>
      <c r="M41" s="189"/>
      <c r="N41" s="189"/>
      <c r="O41" s="189"/>
      <c r="P41" s="189"/>
      <c r="Q41" s="189"/>
      <c r="R41" s="189"/>
      <c r="S41" s="189"/>
      <c r="T41" s="189"/>
      <c r="U41" s="189"/>
      <c r="V41" s="189"/>
      <c r="W41" s="189"/>
      <c r="X41" s="189"/>
      <c r="Y41" s="189"/>
      <c r="Z41" s="189"/>
      <c r="AA41" s="189"/>
      <c r="AB41" s="189"/>
      <c r="AC41" s="189"/>
      <c r="AD41" s="189"/>
      <c r="AE41" s="189"/>
      <c r="AF41" s="189"/>
      <c r="AG41" s="189"/>
      <c r="AH41" s="189"/>
      <c r="AI41" s="189"/>
      <c r="AJ41" s="189"/>
      <c r="AK41" s="189"/>
      <c r="AL41" s="189"/>
      <c r="AM41" s="189"/>
      <c r="AN41" s="189"/>
    </row>
    <row r="42" spans="1:40" x14ac:dyDescent="0.3">
      <c r="D42" s="195">
        <f ca="1">SUM(E42:AN42)</f>
        <v>7839.4569636604529</v>
      </c>
      <c r="E42" s="184">
        <f t="shared" ref="E42:AN42" ca="1" si="17">SUM(E39:E40)</f>
        <v>0</v>
      </c>
      <c r="F42" s="183">
        <f t="shared" ca="1" si="17"/>
        <v>0</v>
      </c>
      <c r="G42" s="183">
        <f t="shared" ca="1" si="17"/>
        <v>0</v>
      </c>
      <c r="H42" s="183">
        <f t="shared" ca="1" si="17"/>
        <v>0</v>
      </c>
      <c r="I42" s="183">
        <f t="shared" ca="1" si="17"/>
        <v>0</v>
      </c>
      <c r="J42" s="184">
        <f t="shared" ca="1" si="17"/>
        <v>0</v>
      </c>
      <c r="K42" s="183">
        <f t="shared" ca="1" si="17"/>
        <v>0</v>
      </c>
      <c r="L42" s="183">
        <f t="shared" ca="1" si="17"/>
        <v>0</v>
      </c>
      <c r="M42" s="183">
        <f t="shared" ca="1" si="17"/>
        <v>0</v>
      </c>
      <c r="N42" s="183">
        <f t="shared" ca="1" si="17"/>
        <v>0</v>
      </c>
      <c r="O42" s="183">
        <f t="shared" ca="1" si="17"/>
        <v>0</v>
      </c>
      <c r="P42" s="183">
        <f t="shared" ca="1" si="17"/>
        <v>0</v>
      </c>
      <c r="Q42" s="184">
        <f t="shared" ca="1" si="17"/>
        <v>0</v>
      </c>
      <c r="R42" s="183">
        <f t="shared" ca="1" si="17"/>
        <v>0</v>
      </c>
      <c r="S42" s="183">
        <f t="shared" ca="1" si="17"/>
        <v>0</v>
      </c>
      <c r="T42" s="183">
        <f t="shared" ca="1" si="17"/>
        <v>0</v>
      </c>
      <c r="U42" s="183">
        <f t="shared" ca="1" si="17"/>
        <v>0</v>
      </c>
      <c r="V42" s="183">
        <f t="shared" ca="1" si="17"/>
        <v>0</v>
      </c>
      <c r="W42" s="183">
        <f t="shared" ca="1" si="17"/>
        <v>0</v>
      </c>
      <c r="X42" s="183">
        <f t="shared" ca="1" si="17"/>
        <v>0</v>
      </c>
      <c r="Y42" s="183">
        <f t="shared" ca="1" si="17"/>
        <v>3919.7284818302264</v>
      </c>
      <c r="Z42" s="183">
        <f t="shared" ca="1" si="17"/>
        <v>0</v>
      </c>
      <c r="AA42" s="183">
        <f t="shared" ca="1" si="17"/>
        <v>0</v>
      </c>
      <c r="AB42" s="183">
        <f t="shared" ca="1" si="17"/>
        <v>1959.8642409151132</v>
      </c>
      <c r="AC42" s="183">
        <f t="shared" ca="1" si="17"/>
        <v>0</v>
      </c>
      <c r="AD42" s="183">
        <f t="shared" ca="1" si="17"/>
        <v>1959.8642409151132</v>
      </c>
      <c r="AE42" s="183">
        <f t="shared" ca="1" si="17"/>
        <v>0</v>
      </c>
      <c r="AF42" s="183">
        <f t="shared" ca="1" si="17"/>
        <v>0</v>
      </c>
      <c r="AG42" s="183">
        <f t="shared" ca="1" si="17"/>
        <v>0</v>
      </c>
      <c r="AH42" s="183">
        <f t="shared" ca="1" si="17"/>
        <v>0</v>
      </c>
      <c r="AI42" s="183">
        <f t="shared" ca="1" si="17"/>
        <v>0</v>
      </c>
      <c r="AJ42" s="183">
        <f t="shared" ca="1" si="17"/>
        <v>0</v>
      </c>
      <c r="AK42" s="183">
        <f t="shared" ca="1" si="17"/>
        <v>0</v>
      </c>
      <c r="AL42" s="183">
        <f t="shared" ca="1" si="17"/>
        <v>0</v>
      </c>
      <c r="AM42" s="183">
        <f t="shared" ca="1" si="17"/>
        <v>0</v>
      </c>
      <c r="AN42" s="183">
        <f t="shared" ca="1" si="17"/>
        <v>0</v>
      </c>
    </row>
    <row r="43" spans="1:40" x14ac:dyDescent="0.3">
      <c r="A43" s="60" t="s">
        <v>1475</v>
      </c>
      <c r="B43" s="60"/>
      <c r="C43" s="60"/>
      <c r="D43" s="189"/>
      <c r="E43" s="189"/>
      <c r="F43" s="189"/>
      <c r="G43" s="189"/>
      <c r="H43" s="189"/>
      <c r="I43" s="189"/>
      <c r="J43" s="189"/>
      <c r="K43" s="189"/>
      <c r="L43" s="189"/>
      <c r="M43" s="189"/>
      <c r="N43" s="189"/>
      <c r="O43" s="189"/>
      <c r="P43" s="189"/>
      <c r="Q43" s="189"/>
      <c r="R43" s="189"/>
      <c r="S43" s="189"/>
      <c r="T43" s="189"/>
      <c r="U43" s="189"/>
      <c r="V43" s="189"/>
      <c r="W43" s="189"/>
      <c r="X43" s="189"/>
      <c r="Y43" s="189"/>
      <c r="Z43" s="189"/>
      <c r="AA43" s="189"/>
      <c r="AB43" s="189"/>
      <c r="AC43" s="189"/>
      <c r="AD43" s="189"/>
      <c r="AE43" s="189"/>
      <c r="AF43" s="189"/>
      <c r="AG43" s="189"/>
      <c r="AH43" s="189"/>
      <c r="AI43" s="189"/>
      <c r="AJ43" s="189"/>
      <c r="AK43" s="189"/>
      <c r="AL43" s="189"/>
      <c r="AM43" s="189"/>
      <c r="AN43" s="189"/>
    </row>
    <row r="44" spans="1:40" x14ac:dyDescent="0.3">
      <c r="A44" t="s">
        <v>1476</v>
      </c>
      <c r="B44" t="s">
        <v>1477</v>
      </c>
      <c r="D44" s="192">
        <f>SUM(E44:AN44)</f>
        <v>0</v>
      </c>
      <c r="E44" s="183">
        <v>0</v>
      </c>
      <c r="F44" s="183">
        <v>0</v>
      </c>
      <c r="G44" s="183">
        <v>0</v>
      </c>
      <c r="H44" s="183">
        <v>0</v>
      </c>
      <c r="I44" s="183">
        <v>0</v>
      </c>
      <c r="J44" s="183">
        <v>0</v>
      </c>
      <c r="K44" s="183">
        <v>0</v>
      </c>
      <c r="L44" s="183">
        <v>0</v>
      </c>
      <c r="M44" s="183">
        <v>0</v>
      </c>
      <c r="N44" s="183">
        <v>0</v>
      </c>
      <c r="O44" s="183">
        <v>0</v>
      </c>
      <c r="P44" s="183">
        <v>0</v>
      </c>
      <c r="Q44" s="183"/>
      <c r="R44" s="183">
        <v>0</v>
      </c>
      <c r="S44" s="183">
        <v>0</v>
      </c>
      <c r="T44" s="183">
        <v>0</v>
      </c>
      <c r="U44" s="183">
        <v>0</v>
      </c>
      <c r="V44" s="183">
        <v>0</v>
      </c>
      <c r="W44" s="183">
        <v>0</v>
      </c>
      <c r="X44" s="183">
        <v>0</v>
      </c>
      <c r="Y44" s="183">
        <v>0</v>
      </c>
      <c r="Z44" s="183">
        <v>0</v>
      </c>
      <c r="AA44" s="183">
        <v>0</v>
      </c>
      <c r="AB44" s="183">
        <v>0</v>
      </c>
      <c r="AC44" s="183">
        <v>0</v>
      </c>
      <c r="AD44" s="183">
        <v>0</v>
      </c>
      <c r="AE44" s="183">
        <v>0</v>
      </c>
      <c r="AF44" s="183">
        <v>0</v>
      </c>
      <c r="AG44" s="183">
        <v>0</v>
      </c>
      <c r="AH44" s="183">
        <v>0</v>
      </c>
      <c r="AI44" s="183">
        <v>0</v>
      </c>
      <c r="AJ44" s="183">
        <v>0</v>
      </c>
      <c r="AK44" s="183">
        <v>0</v>
      </c>
      <c r="AL44" s="183">
        <v>0</v>
      </c>
      <c r="AM44" s="183">
        <v>0</v>
      </c>
      <c r="AN44" s="183">
        <v>0</v>
      </c>
    </row>
    <row r="45" spans="1:40" x14ac:dyDescent="0.3">
      <c r="A45" s="60" t="s">
        <v>1478</v>
      </c>
      <c r="B45" s="64"/>
      <c r="C45" s="64"/>
      <c r="D45" s="196"/>
      <c r="E45" s="196"/>
      <c r="F45" s="196"/>
      <c r="G45" s="196"/>
      <c r="H45" s="196"/>
      <c r="I45" s="196"/>
      <c r="J45" s="196"/>
      <c r="K45" s="196"/>
      <c r="L45" s="196"/>
      <c r="M45" s="196"/>
      <c r="N45" s="196"/>
      <c r="O45" s="196"/>
      <c r="P45" s="196"/>
      <c r="Q45" s="196"/>
      <c r="R45" s="196"/>
      <c r="S45" s="196"/>
      <c r="T45" s="196"/>
      <c r="U45" s="196"/>
      <c r="V45" s="196"/>
      <c r="W45" s="196"/>
      <c r="X45" s="196"/>
      <c r="Y45" s="196"/>
      <c r="Z45" s="196"/>
      <c r="AA45" s="196"/>
      <c r="AB45" s="196"/>
      <c r="AC45" s="196"/>
      <c r="AD45" s="196"/>
      <c r="AE45" s="196"/>
      <c r="AF45" s="196"/>
      <c r="AG45" s="196"/>
      <c r="AH45" s="196"/>
      <c r="AI45" s="196"/>
      <c r="AJ45" s="196"/>
      <c r="AK45" s="196"/>
      <c r="AL45" s="196"/>
      <c r="AM45" s="196"/>
      <c r="AN45" s="196"/>
    </row>
    <row r="46" spans="1:40" x14ac:dyDescent="0.3">
      <c r="D46" s="192">
        <f>SUM(E46:AN46)</f>
        <v>0</v>
      </c>
      <c r="E46" s="183">
        <v>0</v>
      </c>
      <c r="F46" s="183">
        <v>0</v>
      </c>
      <c r="G46" s="183">
        <v>0</v>
      </c>
      <c r="H46" s="183">
        <v>0</v>
      </c>
      <c r="I46" s="183">
        <v>0</v>
      </c>
      <c r="J46" s="183">
        <v>0</v>
      </c>
      <c r="K46" s="183">
        <v>0</v>
      </c>
      <c r="L46" s="183">
        <v>0</v>
      </c>
      <c r="M46" s="183">
        <v>0</v>
      </c>
      <c r="N46" s="183">
        <v>0</v>
      </c>
      <c r="O46" s="183">
        <v>0</v>
      </c>
      <c r="P46" s="183">
        <v>0</v>
      </c>
      <c r="Q46" s="183"/>
      <c r="R46" s="183">
        <v>0</v>
      </c>
      <c r="S46" s="183">
        <v>0</v>
      </c>
      <c r="T46" s="183">
        <f t="shared" ref="T46:AN46" si="18">T44</f>
        <v>0</v>
      </c>
      <c r="U46" s="183">
        <f t="shared" si="18"/>
        <v>0</v>
      </c>
      <c r="V46" s="183">
        <f t="shared" si="18"/>
        <v>0</v>
      </c>
      <c r="W46" s="183">
        <f t="shared" si="18"/>
        <v>0</v>
      </c>
      <c r="X46" s="183">
        <f t="shared" si="18"/>
        <v>0</v>
      </c>
      <c r="Y46" s="183">
        <f t="shared" si="18"/>
        <v>0</v>
      </c>
      <c r="Z46" s="183">
        <f t="shared" si="18"/>
        <v>0</v>
      </c>
      <c r="AA46" s="183">
        <f t="shared" si="18"/>
        <v>0</v>
      </c>
      <c r="AB46" s="183">
        <f t="shared" si="18"/>
        <v>0</v>
      </c>
      <c r="AC46" s="183">
        <f t="shared" si="18"/>
        <v>0</v>
      </c>
      <c r="AD46" s="183">
        <f t="shared" si="18"/>
        <v>0</v>
      </c>
      <c r="AE46" s="183">
        <f t="shared" si="18"/>
        <v>0</v>
      </c>
      <c r="AF46" s="183">
        <f t="shared" si="18"/>
        <v>0</v>
      </c>
      <c r="AG46" s="183">
        <f t="shared" si="18"/>
        <v>0</v>
      </c>
      <c r="AH46" s="183">
        <f t="shared" si="18"/>
        <v>0</v>
      </c>
      <c r="AI46" s="183">
        <f t="shared" si="18"/>
        <v>0</v>
      </c>
      <c r="AJ46" s="183">
        <f t="shared" si="18"/>
        <v>0</v>
      </c>
      <c r="AK46" s="183">
        <f t="shared" si="18"/>
        <v>0</v>
      </c>
      <c r="AL46" s="183">
        <f t="shared" si="18"/>
        <v>0</v>
      </c>
      <c r="AM46" s="183">
        <f t="shared" si="18"/>
        <v>0</v>
      </c>
      <c r="AN46" s="183">
        <f t="shared" si="18"/>
        <v>0</v>
      </c>
    </row>
    <row r="47" spans="1:40" x14ac:dyDescent="0.3">
      <c r="A47" s="60" t="s">
        <v>1479</v>
      </c>
      <c r="B47" s="60"/>
      <c r="C47" s="60"/>
      <c r="D47" s="189"/>
      <c r="E47" s="189"/>
      <c r="F47" s="189"/>
      <c r="G47" s="189"/>
      <c r="H47" s="189"/>
      <c r="I47" s="189"/>
      <c r="J47" s="189"/>
      <c r="K47" s="189"/>
      <c r="L47" s="189"/>
      <c r="M47" s="189"/>
      <c r="N47" s="189"/>
      <c r="O47" s="189"/>
      <c r="P47" s="189"/>
      <c r="Q47" s="189"/>
      <c r="R47" s="189"/>
      <c r="S47" s="189"/>
      <c r="T47" s="189"/>
      <c r="U47" s="189"/>
      <c r="V47" s="189"/>
      <c r="W47" s="189"/>
      <c r="X47" s="189"/>
      <c r="Y47" s="189"/>
      <c r="Z47" s="189"/>
      <c r="AA47" s="189"/>
      <c r="AB47" s="189"/>
      <c r="AC47" s="189"/>
      <c r="AD47" s="189"/>
      <c r="AE47" s="189"/>
      <c r="AF47" s="189"/>
      <c r="AG47" s="189"/>
      <c r="AH47" s="189"/>
      <c r="AI47" s="189"/>
      <c r="AJ47" s="189"/>
      <c r="AK47" s="189"/>
      <c r="AL47" s="189"/>
      <c r="AM47" s="189"/>
      <c r="AN47" s="189"/>
    </row>
    <row r="48" spans="1:40" x14ac:dyDescent="0.3">
      <c r="A48" s="54" t="s">
        <v>1480</v>
      </c>
      <c r="B48" s="54"/>
      <c r="C48" s="54"/>
      <c r="D48" s="195">
        <f ca="1">SUM(E48:AN48)</f>
        <v>272.20336679376572</v>
      </c>
      <c r="E48" s="194">
        <f t="shared" ref="E48:AN48" ca="1" si="19">SUMIFS(INDIRECT($B$1 &amp; "_Direct"), Type, "M &amp; S", WBSL3, E$1, Inst, $B$2)</f>
        <v>0</v>
      </c>
      <c r="F48" s="194">
        <f t="shared" ca="1" si="19"/>
        <v>0</v>
      </c>
      <c r="G48" s="194">
        <f t="shared" ca="1" si="19"/>
        <v>0</v>
      </c>
      <c r="H48" s="194">
        <f t="shared" ca="1" si="19"/>
        <v>0</v>
      </c>
      <c r="I48" s="194">
        <f t="shared" ca="1" si="19"/>
        <v>0</v>
      </c>
      <c r="J48" s="194">
        <f t="shared" ca="1" si="19"/>
        <v>0</v>
      </c>
      <c r="K48" s="194">
        <f t="shared" ca="1" si="19"/>
        <v>0</v>
      </c>
      <c r="L48" s="194">
        <f t="shared" ca="1" si="19"/>
        <v>0</v>
      </c>
      <c r="M48" s="194">
        <f t="shared" ca="1" si="19"/>
        <v>0</v>
      </c>
      <c r="N48" s="194">
        <f t="shared" ca="1" si="19"/>
        <v>0</v>
      </c>
      <c r="O48" s="194">
        <f t="shared" ca="1" si="19"/>
        <v>0</v>
      </c>
      <c r="P48" s="194">
        <f t="shared" ca="1" si="19"/>
        <v>0</v>
      </c>
      <c r="Q48" s="194">
        <f t="shared" ca="1" si="19"/>
        <v>0</v>
      </c>
      <c r="R48" s="194">
        <f t="shared" ca="1" si="19"/>
        <v>0</v>
      </c>
      <c r="S48" s="194">
        <f t="shared" ca="1" si="19"/>
        <v>0</v>
      </c>
      <c r="T48" s="194">
        <f t="shared" ca="1" si="19"/>
        <v>0</v>
      </c>
      <c r="U48" s="194">
        <f t="shared" ca="1" si="19"/>
        <v>0</v>
      </c>
      <c r="V48" s="194">
        <f t="shared" ca="1" si="19"/>
        <v>0</v>
      </c>
      <c r="W48" s="194">
        <f t="shared" ca="1" si="19"/>
        <v>0</v>
      </c>
      <c r="X48" s="194">
        <f t="shared" ca="1" si="19"/>
        <v>0</v>
      </c>
      <c r="Y48" s="194">
        <f t="shared" ca="1" si="19"/>
        <v>0</v>
      </c>
      <c r="Z48" s="194">
        <f t="shared" ca="1" si="19"/>
        <v>0</v>
      </c>
      <c r="AA48" s="194">
        <f t="shared" ca="1" si="19"/>
        <v>0</v>
      </c>
      <c r="AB48" s="194">
        <f t="shared" ca="1" si="19"/>
        <v>0</v>
      </c>
      <c r="AC48" s="194">
        <f t="shared" ca="1" si="19"/>
        <v>0</v>
      </c>
      <c r="AD48" s="194">
        <f t="shared" ca="1" si="19"/>
        <v>272.20336679376572</v>
      </c>
      <c r="AE48" s="194">
        <f t="shared" ca="1" si="19"/>
        <v>0</v>
      </c>
      <c r="AF48" s="194">
        <f t="shared" ca="1" si="19"/>
        <v>0</v>
      </c>
      <c r="AG48" s="194">
        <f t="shared" ca="1" si="19"/>
        <v>0</v>
      </c>
      <c r="AH48" s="194">
        <f t="shared" ca="1" si="19"/>
        <v>0</v>
      </c>
      <c r="AI48" s="194">
        <f t="shared" ca="1" si="19"/>
        <v>0</v>
      </c>
      <c r="AJ48" s="194">
        <f t="shared" ca="1" si="19"/>
        <v>0</v>
      </c>
      <c r="AK48" s="194">
        <f t="shared" ca="1" si="19"/>
        <v>0</v>
      </c>
      <c r="AL48" s="194">
        <f t="shared" ca="1" si="19"/>
        <v>0</v>
      </c>
      <c r="AM48" s="194">
        <f t="shared" ca="1" si="19"/>
        <v>0</v>
      </c>
      <c r="AN48" s="194">
        <f t="shared" ca="1" si="19"/>
        <v>0</v>
      </c>
    </row>
    <row r="49" spans="1:40" x14ac:dyDescent="0.3">
      <c r="A49" t="s">
        <v>1481</v>
      </c>
      <c r="D49" s="192">
        <f>SUM(E49:AN49)</f>
        <v>0</v>
      </c>
      <c r="E49" s="181">
        <v>0</v>
      </c>
      <c r="F49" s="183">
        <v>0</v>
      </c>
      <c r="G49" s="183">
        <v>0</v>
      </c>
      <c r="H49" s="183">
        <v>0</v>
      </c>
      <c r="I49" s="183">
        <v>0</v>
      </c>
      <c r="J49" s="183">
        <v>0</v>
      </c>
      <c r="K49" s="183">
        <v>0</v>
      </c>
      <c r="L49" s="183">
        <v>0</v>
      </c>
      <c r="M49" s="183">
        <v>0</v>
      </c>
      <c r="N49" s="183">
        <v>0</v>
      </c>
      <c r="O49" s="183">
        <v>0</v>
      </c>
      <c r="P49" s="183">
        <v>0</v>
      </c>
      <c r="Q49" s="183"/>
      <c r="R49" s="183">
        <v>0</v>
      </c>
      <c r="S49" s="183">
        <v>0</v>
      </c>
      <c r="T49" s="183">
        <v>0</v>
      </c>
      <c r="U49" s="183">
        <v>0</v>
      </c>
      <c r="V49" s="183">
        <v>0</v>
      </c>
      <c r="W49" s="183">
        <v>0</v>
      </c>
      <c r="X49" s="183">
        <v>0</v>
      </c>
      <c r="Y49" s="183">
        <v>0</v>
      </c>
      <c r="Z49" s="183">
        <v>0</v>
      </c>
      <c r="AA49" s="183">
        <v>0</v>
      </c>
      <c r="AB49" s="183">
        <v>0</v>
      </c>
      <c r="AC49" s="183">
        <v>0</v>
      </c>
      <c r="AD49" s="183">
        <v>0</v>
      </c>
      <c r="AE49" s="183">
        <v>0</v>
      </c>
      <c r="AF49" s="183">
        <v>0</v>
      </c>
      <c r="AG49" s="183">
        <v>0</v>
      </c>
      <c r="AH49" s="183">
        <v>0</v>
      </c>
      <c r="AI49" s="183">
        <v>0</v>
      </c>
      <c r="AJ49" s="183">
        <v>0</v>
      </c>
      <c r="AK49" s="183">
        <v>0</v>
      </c>
      <c r="AL49" s="183">
        <v>0</v>
      </c>
      <c r="AM49" s="183">
        <v>0</v>
      </c>
      <c r="AN49" s="183">
        <v>0</v>
      </c>
    </row>
    <row r="50" spans="1:40" x14ac:dyDescent="0.3">
      <c r="A50" t="s">
        <v>1482</v>
      </c>
      <c r="D50" s="192">
        <f>SUM(E50:AN50)</f>
        <v>0</v>
      </c>
      <c r="E50" s="181">
        <v>0</v>
      </c>
      <c r="F50" s="183">
        <v>0</v>
      </c>
      <c r="G50" s="183">
        <v>0</v>
      </c>
      <c r="H50" s="183">
        <v>0</v>
      </c>
      <c r="I50" s="183">
        <v>0</v>
      </c>
      <c r="J50" s="183">
        <v>0</v>
      </c>
      <c r="K50" s="183">
        <v>0</v>
      </c>
      <c r="L50" s="183">
        <v>0</v>
      </c>
      <c r="M50" s="183">
        <v>0</v>
      </c>
      <c r="N50" s="183">
        <v>0</v>
      </c>
      <c r="O50" s="183">
        <v>0</v>
      </c>
      <c r="P50" s="183">
        <v>0</v>
      </c>
      <c r="Q50" s="183"/>
      <c r="R50" s="183">
        <v>0</v>
      </c>
      <c r="S50" s="183">
        <v>0</v>
      </c>
      <c r="T50" s="183">
        <v>0</v>
      </c>
      <c r="U50" s="183">
        <v>0</v>
      </c>
      <c r="V50" s="183">
        <v>0</v>
      </c>
      <c r="W50" s="183">
        <v>0</v>
      </c>
      <c r="X50" s="183">
        <v>0</v>
      </c>
      <c r="Y50" s="183">
        <v>0</v>
      </c>
      <c r="Z50" s="183">
        <v>0</v>
      </c>
      <c r="AA50" s="183">
        <v>0</v>
      </c>
      <c r="AB50" s="183">
        <v>0</v>
      </c>
      <c r="AC50" s="183">
        <v>0</v>
      </c>
      <c r="AD50" s="183">
        <v>0</v>
      </c>
      <c r="AE50" s="183">
        <v>0</v>
      </c>
      <c r="AF50" s="183">
        <v>0</v>
      </c>
      <c r="AG50" s="183">
        <v>0</v>
      </c>
      <c r="AH50" s="183">
        <v>0</v>
      </c>
      <c r="AI50" s="183">
        <v>0</v>
      </c>
      <c r="AJ50" s="183">
        <v>0</v>
      </c>
      <c r="AK50" s="183">
        <v>0</v>
      </c>
      <c r="AL50" s="183">
        <v>0</v>
      </c>
      <c r="AM50" s="183">
        <v>0</v>
      </c>
      <c r="AN50" s="183">
        <v>0</v>
      </c>
    </row>
    <row r="51" spans="1:40" x14ac:dyDescent="0.3">
      <c r="A51" t="s">
        <v>1483</v>
      </c>
      <c r="D51" s="192">
        <f>SUM(E51:AN51)</f>
        <v>0</v>
      </c>
      <c r="E51" s="181">
        <v>0</v>
      </c>
      <c r="F51" s="183">
        <v>0</v>
      </c>
      <c r="G51" s="183">
        <v>0</v>
      </c>
      <c r="H51" s="183">
        <v>0</v>
      </c>
      <c r="I51" s="183">
        <v>0</v>
      </c>
      <c r="J51" s="183">
        <v>0</v>
      </c>
      <c r="K51" s="183">
        <v>0</v>
      </c>
      <c r="L51" s="183">
        <v>0</v>
      </c>
      <c r="M51" s="183">
        <v>0</v>
      </c>
      <c r="N51" s="183">
        <v>0</v>
      </c>
      <c r="O51" s="183">
        <v>0</v>
      </c>
      <c r="P51" s="183">
        <v>0</v>
      </c>
      <c r="Q51" s="183"/>
      <c r="R51" s="183">
        <v>0</v>
      </c>
      <c r="S51" s="183">
        <v>0</v>
      </c>
      <c r="T51" s="183">
        <v>0</v>
      </c>
      <c r="U51" s="183">
        <v>0</v>
      </c>
      <c r="V51" s="183">
        <v>0</v>
      </c>
      <c r="W51" s="183">
        <v>0</v>
      </c>
      <c r="X51" s="183">
        <v>0</v>
      </c>
      <c r="Y51" s="183">
        <v>0</v>
      </c>
      <c r="Z51" s="183">
        <v>0</v>
      </c>
      <c r="AA51" s="183">
        <v>0</v>
      </c>
      <c r="AB51" s="183">
        <v>0</v>
      </c>
      <c r="AC51" s="183">
        <v>0</v>
      </c>
      <c r="AD51" s="183">
        <v>0</v>
      </c>
      <c r="AE51" s="183">
        <v>0</v>
      </c>
      <c r="AF51" s="183">
        <v>0</v>
      </c>
      <c r="AG51" s="183">
        <v>0</v>
      </c>
      <c r="AH51" s="183">
        <v>0</v>
      </c>
      <c r="AI51" s="183">
        <v>0</v>
      </c>
      <c r="AJ51" s="183">
        <v>0</v>
      </c>
      <c r="AK51" s="183">
        <v>0</v>
      </c>
      <c r="AL51" s="183">
        <v>0</v>
      </c>
      <c r="AM51" s="183">
        <v>0</v>
      </c>
      <c r="AN51" s="183">
        <v>0</v>
      </c>
    </row>
    <row r="52" spans="1:40" x14ac:dyDescent="0.3">
      <c r="A52" t="s">
        <v>1484</v>
      </c>
      <c r="D52" s="192">
        <f>SUM(E52:AN52)</f>
        <v>0</v>
      </c>
      <c r="E52" s="181">
        <v>0</v>
      </c>
      <c r="F52" s="183">
        <v>0</v>
      </c>
      <c r="G52" s="183">
        <v>0</v>
      </c>
      <c r="H52" s="183">
        <v>0</v>
      </c>
      <c r="I52" s="183">
        <v>0</v>
      </c>
      <c r="J52" s="183">
        <v>0</v>
      </c>
      <c r="K52" s="183">
        <v>0</v>
      </c>
      <c r="L52" s="183">
        <v>0</v>
      </c>
      <c r="M52" s="183">
        <v>0</v>
      </c>
      <c r="N52" s="183">
        <v>0</v>
      </c>
      <c r="O52" s="183">
        <v>0</v>
      </c>
      <c r="P52" s="183">
        <v>0</v>
      </c>
      <c r="Q52" s="183"/>
      <c r="R52" s="183">
        <v>0</v>
      </c>
      <c r="S52" s="183">
        <v>0</v>
      </c>
      <c r="T52" s="183">
        <v>0</v>
      </c>
      <c r="U52" s="183">
        <v>0</v>
      </c>
      <c r="V52" s="183">
        <v>0</v>
      </c>
      <c r="W52" s="183">
        <v>0</v>
      </c>
      <c r="X52" s="183">
        <v>0</v>
      </c>
      <c r="Y52" s="183">
        <v>0</v>
      </c>
      <c r="Z52" s="183">
        <v>0</v>
      </c>
      <c r="AA52" s="183">
        <v>0</v>
      </c>
      <c r="AB52" s="183">
        <v>0</v>
      </c>
      <c r="AC52" s="183">
        <v>0</v>
      </c>
      <c r="AD52" s="183">
        <v>0</v>
      </c>
      <c r="AE52" s="183">
        <v>0</v>
      </c>
      <c r="AF52" s="183">
        <v>0</v>
      </c>
      <c r="AG52" s="183">
        <v>0</v>
      </c>
      <c r="AH52" s="183">
        <v>0</v>
      </c>
      <c r="AI52" s="183">
        <v>0</v>
      </c>
      <c r="AJ52" s="183">
        <v>0</v>
      </c>
      <c r="AK52" s="183">
        <v>0</v>
      </c>
      <c r="AL52" s="183">
        <v>0</v>
      </c>
      <c r="AM52" s="183">
        <v>0</v>
      </c>
      <c r="AN52" s="183">
        <v>0</v>
      </c>
    </row>
    <row r="53" spans="1:40" x14ac:dyDescent="0.3">
      <c r="A53" s="60" t="s">
        <v>1485</v>
      </c>
      <c r="B53" s="64"/>
      <c r="C53" s="64"/>
      <c r="D53" s="196"/>
      <c r="E53" s="196"/>
      <c r="F53" s="196"/>
      <c r="G53" s="196"/>
      <c r="H53" s="196"/>
      <c r="I53" s="196"/>
      <c r="J53" s="196"/>
      <c r="K53" s="196"/>
      <c r="L53" s="196"/>
      <c r="M53" s="196"/>
      <c r="N53" s="196"/>
      <c r="O53" s="196"/>
      <c r="P53" s="196"/>
      <c r="Q53" s="196"/>
      <c r="R53" s="196"/>
      <c r="S53" s="196"/>
      <c r="T53" s="196"/>
      <c r="U53" s="196"/>
      <c r="V53" s="196"/>
      <c r="W53" s="196"/>
      <c r="X53" s="196"/>
      <c r="Y53" s="196"/>
      <c r="Z53" s="196"/>
      <c r="AA53" s="196"/>
      <c r="AB53" s="196"/>
      <c r="AC53" s="196"/>
      <c r="AD53" s="196"/>
      <c r="AE53" s="196"/>
      <c r="AF53" s="196"/>
      <c r="AG53" s="196"/>
      <c r="AH53" s="196"/>
      <c r="AI53" s="196"/>
      <c r="AJ53" s="196"/>
      <c r="AK53" s="196"/>
      <c r="AL53" s="196"/>
      <c r="AM53" s="196"/>
      <c r="AN53" s="196"/>
    </row>
    <row r="54" spans="1:40" x14ac:dyDescent="0.3">
      <c r="D54" s="195">
        <f ca="1">SUM(E54:AN54)</f>
        <v>272.20336679376572</v>
      </c>
      <c r="E54" s="163">
        <f t="shared" ref="E54:AN54" ca="1" si="20">SUM(E48:E52)</f>
        <v>0</v>
      </c>
      <c r="F54" s="163">
        <f t="shared" ca="1" si="20"/>
        <v>0</v>
      </c>
      <c r="G54" s="163">
        <f t="shared" ca="1" si="20"/>
        <v>0</v>
      </c>
      <c r="H54" s="163">
        <f t="shared" ca="1" si="20"/>
        <v>0</v>
      </c>
      <c r="I54" s="163">
        <f t="shared" ca="1" si="20"/>
        <v>0</v>
      </c>
      <c r="J54" s="163">
        <f t="shared" ca="1" si="20"/>
        <v>0</v>
      </c>
      <c r="K54" s="163">
        <f t="shared" ca="1" si="20"/>
        <v>0</v>
      </c>
      <c r="L54" s="163">
        <f t="shared" ca="1" si="20"/>
        <v>0</v>
      </c>
      <c r="M54" s="163">
        <f t="shared" ca="1" si="20"/>
        <v>0</v>
      </c>
      <c r="N54" s="163">
        <f t="shared" ca="1" si="20"/>
        <v>0</v>
      </c>
      <c r="O54" s="163">
        <f t="shared" ca="1" si="20"/>
        <v>0</v>
      </c>
      <c r="P54" s="163">
        <f t="shared" ca="1" si="20"/>
        <v>0</v>
      </c>
      <c r="Q54" s="163">
        <f t="shared" ca="1" si="20"/>
        <v>0</v>
      </c>
      <c r="R54" s="163">
        <f t="shared" ca="1" si="20"/>
        <v>0</v>
      </c>
      <c r="S54" s="163">
        <f t="shared" ca="1" si="20"/>
        <v>0</v>
      </c>
      <c r="T54" s="163">
        <f t="shared" ca="1" si="20"/>
        <v>0</v>
      </c>
      <c r="U54" s="163">
        <f t="shared" ca="1" si="20"/>
        <v>0</v>
      </c>
      <c r="V54" s="163">
        <f t="shared" ca="1" si="20"/>
        <v>0</v>
      </c>
      <c r="W54" s="163">
        <f t="shared" ca="1" si="20"/>
        <v>0</v>
      </c>
      <c r="X54" s="163">
        <f t="shared" ca="1" si="20"/>
        <v>0</v>
      </c>
      <c r="Y54" s="163">
        <f t="shared" ca="1" si="20"/>
        <v>0</v>
      </c>
      <c r="Z54" s="163">
        <f t="shared" ca="1" si="20"/>
        <v>0</v>
      </c>
      <c r="AA54" s="163">
        <f t="shared" ca="1" si="20"/>
        <v>0</v>
      </c>
      <c r="AB54" s="163">
        <f t="shared" ca="1" si="20"/>
        <v>0</v>
      </c>
      <c r="AC54" s="163">
        <f t="shared" ca="1" si="20"/>
        <v>0</v>
      </c>
      <c r="AD54" s="163">
        <f t="shared" ca="1" si="20"/>
        <v>272.20336679376572</v>
      </c>
      <c r="AE54" s="163">
        <f t="shared" ca="1" si="20"/>
        <v>0</v>
      </c>
      <c r="AF54" s="163">
        <f t="shared" ca="1" si="20"/>
        <v>0</v>
      </c>
      <c r="AG54" s="163">
        <f t="shared" ca="1" si="20"/>
        <v>0</v>
      </c>
      <c r="AH54" s="163">
        <f t="shared" ca="1" si="20"/>
        <v>0</v>
      </c>
      <c r="AI54" s="163">
        <f t="shared" ca="1" si="20"/>
        <v>0</v>
      </c>
      <c r="AJ54" s="163">
        <f t="shared" ca="1" si="20"/>
        <v>0</v>
      </c>
      <c r="AK54" s="163">
        <f t="shared" ca="1" si="20"/>
        <v>0</v>
      </c>
      <c r="AL54" s="163">
        <f t="shared" ca="1" si="20"/>
        <v>0</v>
      </c>
      <c r="AM54" s="163">
        <f t="shared" ca="1" si="20"/>
        <v>0</v>
      </c>
      <c r="AN54" s="163">
        <f t="shared" ca="1" si="20"/>
        <v>0</v>
      </c>
    </row>
    <row r="55" spans="1:40" x14ac:dyDescent="0.3">
      <c r="A55" s="60" t="s">
        <v>1486</v>
      </c>
      <c r="B55" s="64"/>
      <c r="C55" s="64"/>
      <c r="D55" s="196"/>
      <c r="E55" s="196"/>
      <c r="F55" s="196"/>
      <c r="G55" s="196"/>
      <c r="H55" s="196"/>
      <c r="I55" s="196"/>
      <c r="J55" s="196"/>
      <c r="K55" s="196"/>
      <c r="L55" s="196"/>
      <c r="M55" s="196"/>
      <c r="N55" s="196"/>
      <c r="O55" s="196"/>
      <c r="P55" s="196"/>
      <c r="Q55" s="196"/>
      <c r="R55" s="196"/>
      <c r="S55" s="196"/>
      <c r="T55" s="196"/>
      <c r="U55" s="196"/>
      <c r="V55" s="196"/>
      <c r="W55" s="196"/>
      <c r="X55" s="196"/>
      <c r="Y55" s="196"/>
      <c r="Z55" s="196"/>
      <c r="AA55" s="196"/>
      <c r="AB55" s="196"/>
      <c r="AC55" s="196"/>
      <c r="AD55" s="196"/>
      <c r="AE55" s="196"/>
      <c r="AF55" s="196"/>
      <c r="AG55" s="196"/>
      <c r="AH55" s="196"/>
      <c r="AI55" s="196"/>
      <c r="AJ55" s="196"/>
      <c r="AK55" s="196"/>
      <c r="AL55" s="196"/>
      <c r="AM55" s="196"/>
      <c r="AN55" s="196"/>
    </row>
    <row r="56" spans="1:40" x14ac:dyDescent="0.3">
      <c r="A56" s="66"/>
      <c r="B56" s="66"/>
      <c r="C56" s="66"/>
      <c r="D56" s="197"/>
      <c r="E56" s="197"/>
      <c r="F56" s="197"/>
      <c r="G56" s="197"/>
      <c r="H56" s="197"/>
      <c r="I56" s="197"/>
      <c r="J56" s="197"/>
      <c r="K56" s="197"/>
      <c r="L56" s="197"/>
      <c r="M56" s="197"/>
      <c r="N56" s="197"/>
      <c r="O56" s="197"/>
      <c r="P56" s="197"/>
      <c r="Q56" s="197"/>
      <c r="R56" s="197"/>
      <c r="S56" s="197"/>
      <c r="T56" s="197"/>
      <c r="U56" s="197"/>
      <c r="V56" s="197"/>
      <c r="W56" s="197"/>
      <c r="X56" s="197"/>
      <c r="Y56" s="197"/>
      <c r="Z56" s="197"/>
      <c r="AA56" s="197"/>
      <c r="AB56" s="197"/>
      <c r="AC56" s="197"/>
      <c r="AD56" s="197"/>
      <c r="AE56" s="197"/>
      <c r="AF56" s="197"/>
      <c r="AG56" s="197"/>
      <c r="AH56" s="197"/>
      <c r="AI56" s="197"/>
      <c r="AJ56" s="197"/>
      <c r="AK56" s="197"/>
      <c r="AL56" s="197"/>
      <c r="AM56" s="197"/>
      <c r="AN56" s="197"/>
    </row>
    <row r="57" spans="1:40" x14ac:dyDescent="0.3">
      <c r="A57" t="s">
        <v>1487</v>
      </c>
      <c r="D57" s="192">
        <f>SUM(E57:AN57)</f>
        <v>0</v>
      </c>
      <c r="E57" s="183">
        <v>0</v>
      </c>
      <c r="F57" s="183">
        <v>0</v>
      </c>
      <c r="G57" s="183">
        <v>0</v>
      </c>
      <c r="H57" s="183">
        <v>0</v>
      </c>
      <c r="I57" s="183">
        <v>0</v>
      </c>
      <c r="J57" s="183">
        <v>0</v>
      </c>
      <c r="K57" s="183">
        <v>0</v>
      </c>
      <c r="L57" s="183">
        <v>0</v>
      </c>
      <c r="M57" s="183">
        <v>0</v>
      </c>
      <c r="N57" s="183">
        <v>0</v>
      </c>
      <c r="O57" s="183">
        <v>0</v>
      </c>
      <c r="P57" s="183">
        <v>0</v>
      </c>
      <c r="Q57" s="183"/>
      <c r="R57" s="183">
        <v>0</v>
      </c>
      <c r="S57" s="183">
        <v>0</v>
      </c>
      <c r="T57" s="183">
        <v>0</v>
      </c>
      <c r="U57" s="183">
        <v>0</v>
      </c>
      <c r="V57" s="183">
        <v>0</v>
      </c>
      <c r="W57" s="183">
        <v>0</v>
      </c>
      <c r="X57" s="183">
        <v>0</v>
      </c>
      <c r="Y57" s="183">
        <v>0</v>
      </c>
      <c r="Z57" s="183">
        <v>0</v>
      </c>
      <c r="AA57" s="183">
        <v>0</v>
      </c>
      <c r="AB57" s="183">
        <v>0</v>
      </c>
      <c r="AC57" s="183">
        <v>0</v>
      </c>
      <c r="AD57" s="183">
        <v>0</v>
      </c>
      <c r="AE57" s="183">
        <v>0</v>
      </c>
      <c r="AF57" s="183">
        <v>0</v>
      </c>
      <c r="AG57" s="183">
        <v>0</v>
      </c>
      <c r="AH57" s="183">
        <v>0</v>
      </c>
      <c r="AI57" s="183">
        <v>0</v>
      </c>
      <c r="AJ57" s="183">
        <v>0</v>
      </c>
      <c r="AK57" s="183">
        <v>0</v>
      </c>
      <c r="AL57" s="183">
        <v>0</v>
      </c>
      <c r="AM57" s="183">
        <v>0</v>
      </c>
      <c r="AN57" s="183">
        <v>0</v>
      </c>
    </row>
    <row r="58" spans="1:40" x14ac:dyDescent="0.3">
      <c r="A58" t="s">
        <v>1488</v>
      </c>
      <c r="D58" s="192">
        <f>SUM(E58:AN58)</f>
        <v>0</v>
      </c>
      <c r="E58" s="183">
        <v>0</v>
      </c>
      <c r="F58" s="183">
        <v>0</v>
      </c>
      <c r="G58" s="183">
        <v>0</v>
      </c>
      <c r="H58" s="183">
        <v>0</v>
      </c>
      <c r="I58" s="183">
        <v>0</v>
      </c>
      <c r="J58" s="183">
        <v>0</v>
      </c>
      <c r="K58" s="183">
        <v>0</v>
      </c>
      <c r="L58" s="183">
        <v>0</v>
      </c>
      <c r="M58" s="183">
        <v>0</v>
      </c>
      <c r="N58" s="183">
        <v>0</v>
      </c>
      <c r="O58" s="183">
        <v>0</v>
      </c>
      <c r="P58" s="183">
        <v>0</v>
      </c>
      <c r="Q58" s="183"/>
      <c r="R58" s="183">
        <v>0</v>
      </c>
      <c r="S58" s="183">
        <v>0</v>
      </c>
      <c r="T58" s="183">
        <v>0</v>
      </c>
      <c r="U58" s="183">
        <v>0</v>
      </c>
      <c r="V58" s="183">
        <v>0</v>
      </c>
      <c r="W58" s="183">
        <v>0</v>
      </c>
      <c r="X58" s="183">
        <v>0</v>
      </c>
      <c r="Y58" s="183">
        <v>0</v>
      </c>
      <c r="Z58" s="183">
        <v>0</v>
      </c>
      <c r="AA58" s="183">
        <v>0</v>
      </c>
      <c r="AB58" s="183">
        <v>0</v>
      </c>
      <c r="AC58" s="183">
        <v>0</v>
      </c>
      <c r="AD58" s="183">
        <v>0</v>
      </c>
      <c r="AE58" s="183">
        <v>0</v>
      </c>
      <c r="AF58" s="183">
        <v>0</v>
      </c>
      <c r="AG58" s="183">
        <v>0</v>
      </c>
      <c r="AH58" s="183">
        <v>0</v>
      </c>
      <c r="AI58" s="183">
        <v>0</v>
      </c>
      <c r="AJ58" s="183">
        <v>0</v>
      </c>
      <c r="AK58" s="183">
        <v>0</v>
      </c>
      <c r="AL58" s="183">
        <v>0</v>
      </c>
      <c r="AM58" s="183">
        <v>0</v>
      </c>
      <c r="AN58" s="183">
        <v>0</v>
      </c>
    </row>
    <row r="59" spans="1:40" x14ac:dyDescent="0.3">
      <c r="A59" t="s">
        <v>1489</v>
      </c>
      <c r="D59" s="192">
        <f>SUM(E59:AN59)</f>
        <v>0</v>
      </c>
      <c r="E59" s="183">
        <v>0</v>
      </c>
      <c r="F59" s="183">
        <v>0</v>
      </c>
      <c r="G59" s="183">
        <v>0</v>
      </c>
      <c r="H59" s="183">
        <v>0</v>
      </c>
      <c r="I59" s="183">
        <v>0</v>
      </c>
      <c r="J59" s="183">
        <v>0</v>
      </c>
      <c r="K59" s="183">
        <v>0</v>
      </c>
      <c r="L59" s="183">
        <v>0</v>
      </c>
      <c r="M59" s="183">
        <v>0</v>
      </c>
      <c r="N59" s="183">
        <v>0</v>
      </c>
      <c r="O59" s="183">
        <v>0</v>
      </c>
      <c r="P59" s="183">
        <v>0</v>
      </c>
      <c r="Q59" s="183"/>
      <c r="R59" s="183">
        <v>0</v>
      </c>
      <c r="S59" s="183">
        <v>0</v>
      </c>
      <c r="T59" s="183">
        <v>0</v>
      </c>
      <c r="U59" s="183">
        <v>0</v>
      </c>
      <c r="V59" s="183">
        <v>0</v>
      </c>
      <c r="W59" s="183">
        <v>0</v>
      </c>
      <c r="X59" s="183">
        <v>0</v>
      </c>
      <c r="Y59" s="183">
        <v>0</v>
      </c>
      <c r="Z59" s="183">
        <v>0</v>
      </c>
      <c r="AA59" s="183">
        <v>0</v>
      </c>
      <c r="AB59" s="183">
        <v>0</v>
      </c>
      <c r="AC59" s="183">
        <v>0</v>
      </c>
      <c r="AD59" s="183">
        <v>0</v>
      </c>
      <c r="AE59" s="183">
        <v>0</v>
      </c>
      <c r="AF59" s="183">
        <v>0</v>
      </c>
      <c r="AG59" s="183">
        <v>0</v>
      </c>
      <c r="AH59" s="183">
        <v>0</v>
      </c>
      <c r="AI59" s="183">
        <v>0</v>
      </c>
      <c r="AJ59" s="183">
        <v>0</v>
      </c>
      <c r="AK59" s="183">
        <v>0</v>
      </c>
      <c r="AL59" s="183">
        <v>0</v>
      </c>
      <c r="AM59" s="183">
        <v>0</v>
      </c>
      <c r="AN59" s="183">
        <v>0</v>
      </c>
    </row>
    <row r="60" spans="1:40" x14ac:dyDescent="0.3">
      <c r="A60" t="s">
        <v>1543</v>
      </c>
      <c r="B60" t="s">
        <v>1579</v>
      </c>
      <c r="D60" s="192">
        <f ca="1">SUM(E60:AN60)</f>
        <v>0</v>
      </c>
      <c r="E60" s="194">
        <f t="shared" ref="E60:AN60" ca="1" si="21">SUMIFS(INDIRECT($B$1 &amp; "_Direct"), Type, "Services", Resource_Name, $B60, WBSL3, E$1, Inst, $B$2)</f>
        <v>0</v>
      </c>
      <c r="F60" s="194">
        <f t="shared" ca="1" si="21"/>
        <v>0</v>
      </c>
      <c r="G60" s="194">
        <f t="shared" ca="1" si="21"/>
        <v>0</v>
      </c>
      <c r="H60" s="194">
        <f t="shared" ca="1" si="21"/>
        <v>0</v>
      </c>
      <c r="I60" s="194">
        <f t="shared" ca="1" si="21"/>
        <v>0</v>
      </c>
      <c r="J60" s="194">
        <f t="shared" ca="1" si="21"/>
        <v>0</v>
      </c>
      <c r="K60" s="194">
        <f t="shared" ca="1" si="21"/>
        <v>0</v>
      </c>
      <c r="L60" s="194">
        <f t="shared" ca="1" si="21"/>
        <v>0</v>
      </c>
      <c r="M60" s="194">
        <f t="shared" ca="1" si="21"/>
        <v>0</v>
      </c>
      <c r="N60" s="194">
        <f t="shared" ca="1" si="21"/>
        <v>0</v>
      </c>
      <c r="O60" s="194">
        <f t="shared" ca="1" si="21"/>
        <v>0</v>
      </c>
      <c r="P60" s="194">
        <f t="shared" ca="1" si="21"/>
        <v>0</v>
      </c>
      <c r="Q60" s="194">
        <f t="shared" ca="1" si="21"/>
        <v>0</v>
      </c>
      <c r="R60" s="194">
        <f t="shared" ca="1" si="21"/>
        <v>0</v>
      </c>
      <c r="S60" s="194">
        <f t="shared" ca="1" si="21"/>
        <v>0</v>
      </c>
      <c r="T60" s="194">
        <f t="shared" ca="1" si="21"/>
        <v>0</v>
      </c>
      <c r="U60" s="194">
        <f t="shared" ca="1" si="21"/>
        <v>0</v>
      </c>
      <c r="V60" s="194">
        <f t="shared" ca="1" si="21"/>
        <v>0</v>
      </c>
      <c r="W60" s="194">
        <f t="shared" ca="1" si="21"/>
        <v>0</v>
      </c>
      <c r="X60" s="194">
        <f t="shared" ca="1" si="21"/>
        <v>0</v>
      </c>
      <c r="Y60" s="194">
        <f t="shared" ca="1" si="21"/>
        <v>0</v>
      </c>
      <c r="Z60" s="194">
        <f t="shared" ca="1" si="21"/>
        <v>0</v>
      </c>
      <c r="AA60" s="194">
        <f t="shared" ca="1" si="21"/>
        <v>0</v>
      </c>
      <c r="AB60" s="194">
        <f t="shared" ca="1" si="21"/>
        <v>0</v>
      </c>
      <c r="AC60" s="194">
        <f t="shared" ca="1" si="21"/>
        <v>0</v>
      </c>
      <c r="AD60" s="194">
        <f t="shared" ca="1" si="21"/>
        <v>0</v>
      </c>
      <c r="AE60" s="194">
        <f t="shared" ca="1" si="21"/>
        <v>0</v>
      </c>
      <c r="AF60" s="194">
        <f t="shared" ca="1" si="21"/>
        <v>0</v>
      </c>
      <c r="AG60" s="194">
        <f t="shared" ca="1" si="21"/>
        <v>0</v>
      </c>
      <c r="AH60" s="194">
        <f t="shared" ca="1" si="21"/>
        <v>0</v>
      </c>
      <c r="AI60" s="194">
        <f t="shared" ca="1" si="21"/>
        <v>0</v>
      </c>
      <c r="AJ60" s="194">
        <f t="shared" ca="1" si="21"/>
        <v>0</v>
      </c>
      <c r="AK60" s="194">
        <f t="shared" ca="1" si="21"/>
        <v>0</v>
      </c>
      <c r="AL60" s="194">
        <f t="shared" ca="1" si="21"/>
        <v>0</v>
      </c>
      <c r="AM60" s="194">
        <f t="shared" ca="1" si="21"/>
        <v>0</v>
      </c>
      <c r="AN60" s="194">
        <f t="shared" ca="1" si="21"/>
        <v>0</v>
      </c>
    </row>
    <row r="61" spans="1:40" x14ac:dyDescent="0.3">
      <c r="A61" t="s">
        <v>1490</v>
      </c>
      <c r="D61" s="192">
        <f>SUM(E61:AN61)</f>
        <v>0</v>
      </c>
      <c r="E61" s="183">
        <v>0</v>
      </c>
      <c r="F61" s="183">
        <v>0</v>
      </c>
      <c r="G61" s="183">
        <v>0</v>
      </c>
      <c r="H61" s="183">
        <v>0</v>
      </c>
      <c r="I61" s="183">
        <v>0</v>
      </c>
      <c r="J61" s="183">
        <v>0</v>
      </c>
      <c r="K61" s="183">
        <v>0</v>
      </c>
      <c r="L61" s="183">
        <v>0</v>
      </c>
      <c r="M61" s="183">
        <v>0</v>
      </c>
      <c r="N61" s="183">
        <v>0</v>
      </c>
      <c r="O61" s="183">
        <v>0</v>
      </c>
      <c r="P61" s="183">
        <v>0</v>
      </c>
      <c r="Q61" s="183"/>
      <c r="R61" s="183">
        <v>0</v>
      </c>
      <c r="S61" s="183">
        <v>0</v>
      </c>
      <c r="T61" s="183">
        <v>0</v>
      </c>
      <c r="U61" s="183">
        <v>0</v>
      </c>
      <c r="V61" s="183">
        <v>0</v>
      </c>
      <c r="W61" s="183">
        <v>0</v>
      </c>
      <c r="X61" s="183">
        <v>0</v>
      </c>
      <c r="Y61" s="183">
        <v>0</v>
      </c>
      <c r="Z61" s="183">
        <v>0</v>
      </c>
      <c r="AA61" s="183">
        <v>0</v>
      </c>
      <c r="AB61" s="183">
        <v>0</v>
      </c>
      <c r="AC61" s="183">
        <v>0</v>
      </c>
      <c r="AD61" s="183">
        <v>0</v>
      </c>
      <c r="AE61" s="183">
        <v>0</v>
      </c>
      <c r="AF61" s="183">
        <v>0</v>
      </c>
      <c r="AG61" s="183">
        <v>0</v>
      </c>
      <c r="AH61" s="183">
        <v>0</v>
      </c>
      <c r="AI61" s="183">
        <v>0</v>
      </c>
      <c r="AJ61" s="183">
        <v>0</v>
      </c>
      <c r="AK61" s="183">
        <v>0</v>
      </c>
      <c r="AL61" s="183">
        <v>0</v>
      </c>
      <c r="AM61" s="183">
        <v>0</v>
      </c>
      <c r="AN61" s="183">
        <v>0</v>
      </c>
    </row>
    <row r="62" spans="1:40" x14ac:dyDescent="0.3">
      <c r="A62" s="60" t="s">
        <v>1491</v>
      </c>
      <c r="B62" s="64"/>
      <c r="C62" s="64"/>
      <c r="D62" s="196"/>
      <c r="E62" s="196"/>
      <c r="F62" s="196"/>
      <c r="G62" s="196"/>
      <c r="H62" s="196"/>
      <c r="I62" s="196"/>
      <c r="J62" s="196"/>
      <c r="K62" s="196"/>
      <c r="L62" s="196"/>
      <c r="M62" s="196"/>
      <c r="N62" s="196"/>
      <c r="O62" s="196"/>
      <c r="P62" s="196"/>
      <c r="Q62" s="196"/>
      <c r="R62" s="196"/>
      <c r="S62" s="196"/>
      <c r="T62" s="196"/>
      <c r="U62" s="196"/>
      <c r="V62" s="196"/>
      <c r="W62" s="196"/>
      <c r="X62" s="196"/>
      <c r="Y62" s="196"/>
      <c r="Z62" s="196"/>
      <c r="AA62" s="196"/>
      <c r="AB62" s="196"/>
      <c r="AC62" s="196"/>
      <c r="AD62" s="196"/>
      <c r="AE62" s="196"/>
      <c r="AF62" s="196"/>
      <c r="AG62" s="196"/>
      <c r="AH62" s="196"/>
      <c r="AI62" s="196"/>
      <c r="AJ62" s="196"/>
      <c r="AK62" s="196"/>
      <c r="AL62" s="196"/>
      <c r="AM62" s="196"/>
      <c r="AN62" s="196"/>
    </row>
    <row r="63" spans="1:40" x14ac:dyDescent="0.3">
      <c r="D63" s="192">
        <f ca="1">SUM(E63:AN63)</f>
        <v>0</v>
      </c>
      <c r="E63" s="163">
        <f t="shared" ref="E63:P63" ca="1" si="22">SUM(E57:E61)</f>
        <v>0</v>
      </c>
      <c r="F63" s="163">
        <f t="shared" ca="1" si="22"/>
        <v>0</v>
      </c>
      <c r="G63" s="163">
        <f t="shared" ca="1" si="22"/>
        <v>0</v>
      </c>
      <c r="H63" s="163">
        <f t="shared" ca="1" si="22"/>
        <v>0</v>
      </c>
      <c r="I63" s="163">
        <f t="shared" ca="1" si="22"/>
        <v>0</v>
      </c>
      <c r="J63" s="163">
        <f t="shared" ca="1" si="22"/>
        <v>0</v>
      </c>
      <c r="K63" s="163">
        <f t="shared" ca="1" si="22"/>
        <v>0</v>
      </c>
      <c r="L63" s="163">
        <f t="shared" ca="1" si="22"/>
        <v>0</v>
      </c>
      <c r="M63" s="163">
        <f t="shared" ca="1" si="22"/>
        <v>0</v>
      </c>
      <c r="N63" s="163">
        <f t="shared" ca="1" si="22"/>
        <v>0</v>
      </c>
      <c r="O63" s="163">
        <f t="shared" ca="1" si="22"/>
        <v>0</v>
      </c>
      <c r="P63" s="163">
        <f t="shared" ca="1" si="22"/>
        <v>0</v>
      </c>
      <c r="Q63" s="163"/>
      <c r="R63" s="163">
        <f t="shared" ref="R63:AN63" ca="1" si="23">SUM(R57:R61)</f>
        <v>0</v>
      </c>
      <c r="S63" s="163">
        <f t="shared" ca="1" si="23"/>
        <v>0</v>
      </c>
      <c r="T63" s="163">
        <f t="shared" ca="1" si="23"/>
        <v>0</v>
      </c>
      <c r="U63" s="163">
        <f t="shared" ca="1" si="23"/>
        <v>0</v>
      </c>
      <c r="V63" s="163">
        <f t="shared" ca="1" si="23"/>
        <v>0</v>
      </c>
      <c r="W63" s="163">
        <f t="shared" ca="1" si="23"/>
        <v>0</v>
      </c>
      <c r="X63" s="163">
        <f t="shared" ca="1" si="23"/>
        <v>0</v>
      </c>
      <c r="Y63" s="163">
        <f t="shared" ca="1" si="23"/>
        <v>0</v>
      </c>
      <c r="Z63" s="163">
        <f t="shared" ca="1" si="23"/>
        <v>0</v>
      </c>
      <c r="AA63" s="163">
        <f t="shared" ca="1" si="23"/>
        <v>0</v>
      </c>
      <c r="AB63" s="163">
        <f t="shared" ca="1" si="23"/>
        <v>0</v>
      </c>
      <c r="AC63" s="163">
        <f t="shared" ca="1" si="23"/>
        <v>0</v>
      </c>
      <c r="AD63" s="163">
        <f t="shared" ca="1" si="23"/>
        <v>0</v>
      </c>
      <c r="AE63" s="163">
        <f t="shared" ca="1" si="23"/>
        <v>0</v>
      </c>
      <c r="AF63" s="163">
        <f t="shared" ca="1" si="23"/>
        <v>0</v>
      </c>
      <c r="AG63" s="163">
        <f t="shared" ca="1" si="23"/>
        <v>0</v>
      </c>
      <c r="AH63" s="163">
        <f t="shared" ca="1" si="23"/>
        <v>0</v>
      </c>
      <c r="AI63" s="163">
        <f t="shared" ca="1" si="23"/>
        <v>0</v>
      </c>
      <c r="AJ63" s="163">
        <f t="shared" ca="1" si="23"/>
        <v>0</v>
      </c>
      <c r="AK63" s="163">
        <f t="shared" ca="1" si="23"/>
        <v>0</v>
      </c>
      <c r="AL63" s="163">
        <f t="shared" ca="1" si="23"/>
        <v>0</v>
      </c>
      <c r="AM63" s="163">
        <f t="shared" ca="1" si="23"/>
        <v>0</v>
      </c>
      <c r="AN63" s="163">
        <f t="shared" ca="1" si="23"/>
        <v>0</v>
      </c>
    </row>
    <row r="64" spans="1:40" x14ac:dyDescent="0.3">
      <c r="A64" t="s">
        <v>1492</v>
      </c>
      <c r="D64" s="192">
        <f>SUM(E64:AN64)</f>
        <v>0</v>
      </c>
      <c r="E64" s="183">
        <v>0</v>
      </c>
      <c r="F64" s="183">
        <v>0</v>
      </c>
      <c r="G64" s="183">
        <v>0</v>
      </c>
      <c r="H64" s="183">
        <v>0</v>
      </c>
      <c r="I64" s="183">
        <v>0</v>
      </c>
      <c r="J64" s="183">
        <v>0</v>
      </c>
      <c r="K64" s="183">
        <v>0</v>
      </c>
      <c r="L64" s="183">
        <v>0</v>
      </c>
      <c r="M64" s="183">
        <v>0</v>
      </c>
      <c r="N64" s="183">
        <v>0</v>
      </c>
      <c r="O64" s="183">
        <v>0</v>
      </c>
      <c r="P64" s="183">
        <v>0</v>
      </c>
      <c r="Q64" s="183"/>
      <c r="R64" s="183">
        <v>0</v>
      </c>
      <c r="S64" s="183">
        <v>0</v>
      </c>
      <c r="T64" s="183">
        <v>0</v>
      </c>
      <c r="U64" s="183">
        <v>0</v>
      </c>
      <c r="V64" s="183">
        <v>0</v>
      </c>
      <c r="W64" s="183">
        <v>0</v>
      </c>
      <c r="X64" s="183">
        <v>0</v>
      </c>
      <c r="Y64" s="183">
        <v>0</v>
      </c>
      <c r="Z64" s="183">
        <v>0</v>
      </c>
      <c r="AA64" s="183">
        <v>0</v>
      </c>
      <c r="AB64" s="183">
        <v>0</v>
      </c>
      <c r="AC64" s="183">
        <v>0</v>
      </c>
      <c r="AD64" s="183">
        <v>0</v>
      </c>
      <c r="AE64" s="183">
        <v>0</v>
      </c>
      <c r="AF64" s="183">
        <v>0</v>
      </c>
      <c r="AG64" s="183">
        <v>0</v>
      </c>
      <c r="AH64" s="183">
        <v>0</v>
      </c>
      <c r="AI64" s="183">
        <v>0</v>
      </c>
      <c r="AJ64" s="183">
        <v>0</v>
      </c>
      <c r="AK64" s="183">
        <v>0</v>
      </c>
      <c r="AL64" s="183">
        <v>0</v>
      </c>
      <c r="AM64" s="183">
        <v>0</v>
      </c>
      <c r="AN64" s="183">
        <v>0</v>
      </c>
    </row>
    <row r="65" spans="1:40" x14ac:dyDescent="0.3">
      <c r="A65" s="60" t="s">
        <v>1493</v>
      </c>
      <c r="B65" s="64"/>
      <c r="C65" s="64"/>
      <c r="D65" s="196"/>
      <c r="E65" s="196"/>
      <c r="F65" s="196"/>
      <c r="G65" s="196"/>
      <c r="H65" s="196"/>
      <c r="I65" s="196"/>
      <c r="J65" s="196"/>
      <c r="K65" s="196"/>
      <c r="L65" s="196"/>
      <c r="M65" s="196"/>
      <c r="N65" s="196"/>
      <c r="O65" s="196"/>
      <c r="P65" s="196"/>
      <c r="Q65" s="196"/>
      <c r="R65" s="196"/>
      <c r="S65" s="196"/>
      <c r="T65" s="196"/>
      <c r="U65" s="196"/>
      <c r="V65" s="196"/>
      <c r="W65" s="196"/>
      <c r="X65" s="196"/>
      <c r="Y65" s="196"/>
      <c r="Z65" s="196"/>
      <c r="AA65" s="196"/>
      <c r="AB65" s="196"/>
      <c r="AC65" s="196"/>
      <c r="AD65" s="196"/>
      <c r="AE65" s="196"/>
      <c r="AF65" s="196"/>
      <c r="AG65" s="196"/>
      <c r="AH65" s="196"/>
      <c r="AI65" s="196"/>
      <c r="AJ65" s="196"/>
      <c r="AK65" s="196"/>
      <c r="AL65" s="196"/>
      <c r="AM65" s="196"/>
      <c r="AN65" s="196"/>
    </row>
    <row r="66" spans="1:40" x14ac:dyDescent="0.3">
      <c r="D66" s="192">
        <f>SUM(E66:AN66)</f>
        <v>0</v>
      </c>
      <c r="E66" s="181">
        <v>0</v>
      </c>
      <c r="F66" s="181">
        <v>0</v>
      </c>
      <c r="G66" s="181">
        <v>0</v>
      </c>
      <c r="H66" s="181">
        <v>0</v>
      </c>
      <c r="I66" s="181">
        <v>0</v>
      </c>
      <c r="J66" s="181">
        <v>0</v>
      </c>
      <c r="K66" s="181">
        <v>0</v>
      </c>
      <c r="L66" s="181">
        <v>0</v>
      </c>
      <c r="M66" s="181">
        <v>0</v>
      </c>
      <c r="N66" s="181">
        <v>0</v>
      </c>
      <c r="O66" s="181">
        <v>0</v>
      </c>
      <c r="P66" s="181">
        <v>0</v>
      </c>
      <c r="Q66" s="181"/>
      <c r="R66" s="181">
        <v>0</v>
      </c>
      <c r="S66" s="181">
        <v>0</v>
      </c>
      <c r="T66" s="181">
        <v>0</v>
      </c>
      <c r="U66" s="181">
        <v>0</v>
      </c>
      <c r="V66" s="181">
        <v>0</v>
      </c>
      <c r="W66" s="181">
        <v>0</v>
      </c>
      <c r="X66" s="181">
        <v>0</v>
      </c>
      <c r="Y66" s="181">
        <v>0</v>
      </c>
      <c r="Z66" s="181">
        <v>0</v>
      </c>
      <c r="AA66" s="181">
        <v>0</v>
      </c>
      <c r="AB66" s="181">
        <v>0</v>
      </c>
      <c r="AC66" s="181">
        <v>0</v>
      </c>
      <c r="AD66" s="181">
        <v>0</v>
      </c>
      <c r="AE66" s="181">
        <v>0</v>
      </c>
      <c r="AF66" s="181">
        <v>0</v>
      </c>
      <c r="AG66" s="181">
        <v>0</v>
      </c>
      <c r="AH66" s="181">
        <v>0</v>
      </c>
      <c r="AI66" s="181">
        <v>0</v>
      </c>
      <c r="AJ66" s="181">
        <v>0</v>
      </c>
      <c r="AK66" s="181">
        <v>0</v>
      </c>
      <c r="AL66" s="181">
        <v>0</v>
      </c>
      <c r="AM66" s="181">
        <v>0</v>
      </c>
      <c r="AN66" s="181">
        <v>0</v>
      </c>
    </row>
    <row r="67" spans="1:40" x14ac:dyDescent="0.3">
      <c r="A67" t="s">
        <v>1494</v>
      </c>
      <c r="B67" s="310"/>
      <c r="C67" s="310"/>
      <c r="D67" s="192"/>
      <c r="E67" s="194"/>
      <c r="F67" s="194"/>
      <c r="G67" s="194"/>
      <c r="H67" s="194"/>
      <c r="I67" s="194"/>
      <c r="J67" s="194"/>
      <c r="K67" s="194"/>
      <c r="L67" s="194"/>
      <c r="M67" s="194"/>
      <c r="N67" s="194"/>
      <c r="O67" s="194"/>
      <c r="P67" s="194"/>
      <c r="Q67" s="194"/>
      <c r="R67" s="194"/>
      <c r="S67" s="194"/>
      <c r="T67" s="194"/>
      <c r="U67" s="194"/>
      <c r="V67" s="194"/>
      <c r="W67" s="194"/>
      <c r="X67" s="194"/>
      <c r="Y67" s="194"/>
      <c r="Z67" s="194"/>
      <c r="AA67" s="194"/>
      <c r="AB67" s="194"/>
      <c r="AC67" s="194"/>
      <c r="AD67" s="194"/>
      <c r="AE67" s="194"/>
      <c r="AF67" s="194"/>
      <c r="AG67" s="194"/>
      <c r="AH67" s="194"/>
      <c r="AI67" s="194"/>
      <c r="AJ67" s="194"/>
      <c r="AK67" s="194"/>
      <c r="AL67" s="194"/>
      <c r="AM67" s="194"/>
      <c r="AN67" s="194"/>
    </row>
    <row r="68" spans="1:40" x14ac:dyDescent="0.3">
      <c r="A68" s="54"/>
      <c r="B68" s="54"/>
      <c r="C68" s="54"/>
      <c r="D68" s="195">
        <f ca="1">SUM(E68:AN68)</f>
        <v>0</v>
      </c>
      <c r="E68" s="194">
        <f t="shared" ref="E68:T71" ca="1" si="24">SUMIFS(INDIRECT($B$1 &amp; "_Total"), WBSL3, E$1, Inst, $A68)</f>
        <v>0</v>
      </c>
      <c r="F68" s="194">
        <f t="shared" ca="1" si="24"/>
        <v>0</v>
      </c>
      <c r="G68" s="194">
        <f t="shared" ca="1" si="24"/>
        <v>0</v>
      </c>
      <c r="H68" s="194">
        <f t="shared" ca="1" si="24"/>
        <v>0</v>
      </c>
      <c r="I68" s="194">
        <f t="shared" ca="1" si="24"/>
        <v>0</v>
      </c>
      <c r="J68" s="194">
        <f t="shared" ca="1" si="24"/>
        <v>0</v>
      </c>
      <c r="K68" s="194">
        <f t="shared" ca="1" si="24"/>
        <v>0</v>
      </c>
      <c r="L68" s="194">
        <f t="shared" ca="1" si="24"/>
        <v>0</v>
      </c>
      <c r="M68" s="194">
        <f t="shared" ca="1" si="24"/>
        <v>0</v>
      </c>
      <c r="N68" s="194">
        <f t="shared" ca="1" si="24"/>
        <v>0</v>
      </c>
      <c r="O68" s="194">
        <f t="shared" ca="1" si="24"/>
        <v>0</v>
      </c>
      <c r="P68" s="194">
        <f t="shared" ca="1" si="24"/>
        <v>0</v>
      </c>
      <c r="Q68" s="194">
        <f t="shared" ca="1" si="24"/>
        <v>0</v>
      </c>
      <c r="R68" s="194">
        <f t="shared" ca="1" si="24"/>
        <v>0</v>
      </c>
      <c r="S68" s="194">
        <f t="shared" ca="1" si="24"/>
        <v>0</v>
      </c>
      <c r="T68" s="194">
        <f t="shared" ca="1" si="24"/>
        <v>0</v>
      </c>
      <c r="U68" s="194">
        <f t="shared" ref="U68:AJ71" ca="1" si="25">SUMIFS(INDIRECT($B$1 &amp; "_Total"), WBSL3, U$1, Inst, $A68)</f>
        <v>0</v>
      </c>
      <c r="V68" s="194">
        <f t="shared" ca="1" si="25"/>
        <v>0</v>
      </c>
      <c r="W68" s="194">
        <f t="shared" ca="1" si="25"/>
        <v>0</v>
      </c>
      <c r="X68" s="194">
        <f t="shared" ca="1" si="25"/>
        <v>0</v>
      </c>
      <c r="Y68" s="194">
        <f t="shared" ca="1" si="25"/>
        <v>0</v>
      </c>
      <c r="Z68" s="194">
        <f t="shared" ca="1" si="25"/>
        <v>0</v>
      </c>
      <c r="AA68" s="194">
        <f t="shared" ca="1" si="25"/>
        <v>0</v>
      </c>
      <c r="AB68" s="194">
        <f t="shared" ca="1" si="25"/>
        <v>0</v>
      </c>
      <c r="AC68" s="194">
        <f t="shared" ca="1" si="25"/>
        <v>0</v>
      </c>
      <c r="AD68" s="194">
        <f t="shared" ca="1" si="25"/>
        <v>0</v>
      </c>
      <c r="AE68" s="194">
        <f t="shared" ca="1" si="25"/>
        <v>0</v>
      </c>
      <c r="AF68" s="194">
        <f t="shared" ca="1" si="25"/>
        <v>0</v>
      </c>
      <c r="AG68" s="194">
        <f t="shared" ca="1" si="25"/>
        <v>0</v>
      </c>
      <c r="AH68" s="194">
        <f t="shared" ca="1" si="25"/>
        <v>0</v>
      </c>
      <c r="AI68" s="194">
        <f t="shared" ca="1" si="25"/>
        <v>0</v>
      </c>
      <c r="AJ68" s="194">
        <f t="shared" ca="1" si="25"/>
        <v>0</v>
      </c>
      <c r="AK68" s="194">
        <f t="shared" ref="AI68:AN71" ca="1" si="26">SUMIFS(INDIRECT($B$1 &amp; "_Total"), WBSL3, AK$1, Inst, $A68)</f>
        <v>0</v>
      </c>
      <c r="AL68" s="194">
        <f t="shared" ca="1" si="26"/>
        <v>0</v>
      </c>
      <c r="AM68" s="194">
        <f t="shared" ca="1" si="26"/>
        <v>0</v>
      </c>
      <c r="AN68" s="194">
        <f t="shared" ca="1" si="26"/>
        <v>0</v>
      </c>
    </row>
    <row r="69" spans="1:40" x14ac:dyDescent="0.3">
      <c r="A69" s="54"/>
      <c r="B69" s="54"/>
      <c r="C69" s="54"/>
      <c r="D69" s="195">
        <f ca="1">SUM(E69:AN69)</f>
        <v>0</v>
      </c>
      <c r="E69" s="194">
        <f t="shared" ca="1" si="24"/>
        <v>0</v>
      </c>
      <c r="F69" s="194">
        <f t="shared" ca="1" si="24"/>
        <v>0</v>
      </c>
      <c r="G69" s="194">
        <f t="shared" ca="1" si="24"/>
        <v>0</v>
      </c>
      <c r="H69" s="194">
        <f t="shared" ca="1" si="24"/>
        <v>0</v>
      </c>
      <c r="I69" s="194">
        <f t="shared" ca="1" si="24"/>
        <v>0</v>
      </c>
      <c r="J69" s="194">
        <f t="shared" ca="1" si="24"/>
        <v>0</v>
      </c>
      <c r="K69" s="194">
        <f t="shared" ca="1" si="24"/>
        <v>0</v>
      </c>
      <c r="L69" s="194">
        <f t="shared" ca="1" si="24"/>
        <v>0</v>
      </c>
      <c r="M69" s="194">
        <f t="shared" ca="1" si="24"/>
        <v>0</v>
      </c>
      <c r="N69" s="194">
        <f t="shared" ca="1" si="24"/>
        <v>0</v>
      </c>
      <c r="O69" s="194">
        <f t="shared" ca="1" si="24"/>
        <v>0</v>
      </c>
      <c r="P69" s="194">
        <f t="shared" ca="1" si="24"/>
        <v>0</v>
      </c>
      <c r="Q69" s="194">
        <f t="shared" ca="1" si="24"/>
        <v>0</v>
      </c>
      <c r="R69" s="194">
        <f t="shared" ca="1" si="24"/>
        <v>0</v>
      </c>
      <c r="S69" s="194">
        <f t="shared" ca="1" si="24"/>
        <v>0</v>
      </c>
      <c r="T69" s="194">
        <f t="shared" ca="1" si="24"/>
        <v>0</v>
      </c>
      <c r="U69" s="194">
        <f t="shared" ca="1" si="25"/>
        <v>0</v>
      </c>
      <c r="V69" s="194">
        <f t="shared" ca="1" si="25"/>
        <v>0</v>
      </c>
      <c r="W69" s="194">
        <f t="shared" ca="1" si="25"/>
        <v>0</v>
      </c>
      <c r="X69" s="194">
        <f t="shared" ca="1" si="25"/>
        <v>0</v>
      </c>
      <c r="Y69" s="194">
        <f t="shared" ca="1" si="25"/>
        <v>0</v>
      </c>
      <c r="Z69" s="194">
        <f t="shared" ca="1" si="25"/>
        <v>0</v>
      </c>
      <c r="AA69" s="194">
        <f t="shared" ca="1" si="25"/>
        <v>0</v>
      </c>
      <c r="AB69" s="194">
        <f t="shared" ca="1" si="25"/>
        <v>0</v>
      </c>
      <c r="AC69" s="194">
        <f t="shared" ca="1" si="25"/>
        <v>0</v>
      </c>
      <c r="AD69" s="194">
        <f t="shared" ca="1" si="25"/>
        <v>0</v>
      </c>
      <c r="AE69" s="194">
        <f t="shared" ca="1" si="25"/>
        <v>0</v>
      </c>
      <c r="AF69" s="194">
        <f t="shared" ca="1" si="25"/>
        <v>0</v>
      </c>
      <c r="AG69" s="194">
        <f t="shared" ca="1" si="25"/>
        <v>0</v>
      </c>
      <c r="AH69" s="194">
        <f t="shared" ca="1" si="25"/>
        <v>0</v>
      </c>
      <c r="AI69" s="194">
        <f t="shared" ca="1" si="26"/>
        <v>0</v>
      </c>
      <c r="AJ69" s="194">
        <f t="shared" ca="1" si="26"/>
        <v>0</v>
      </c>
      <c r="AK69" s="194">
        <f t="shared" ca="1" si="26"/>
        <v>0</v>
      </c>
      <c r="AL69" s="194">
        <f t="shared" ca="1" si="26"/>
        <v>0</v>
      </c>
      <c r="AM69" s="194">
        <f t="shared" ca="1" si="26"/>
        <v>0</v>
      </c>
      <c r="AN69" s="194">
        <f t="shared" ca="1" si="26"/>
        <v>0</v>
      </c>
    </row>
    <row r="70" spans="1:40" x14ac:dyDescent="0.3">
      <c r="A70" s="54"/>
      <c r="B70" s="54"/>
      <c r="C70" s="54"/>
      <c r="D70" s="195">
        <f ca="1">SUM(E70:AN70)</f>
        <v>0</v>
      </c>
      <c r="E70" s="194">
        <f t="shared" ca="1" si="24"/>
        <v>0</v>
      </c>
      <c r="F70" s="194">
        <f t="shared" ca="1" si="24"/>
        <v>0</v>
      </c>
      <c r="G70" s="194">
        <f t="shared" ca="1" si="24"/>
        <v>0</v>
      </c>
      <c r="H70" s="194">
        <f t="shared" ca="1" si="24"/>
        <v>0</v>
      </c>
      <c r="I70" s="194">
        <f t="shared" ca="1" si="24"/>
        <v>0</v>
      </c>
      <c r="J70" s="194">
        <f t="shared" ca="1" si="24"/>
        <v>0</v>
      </c>
      <c r="K70" s="194">
        <f t="shared" ca="1" si="24"/>
        <v>0</v>
      </c>
      <c r="L70" s="194">
        <f t="shared" ca="1" si="24"/>
        <v>0</v>
      </c>
      <c r="M70" s="194">
        <f t="shared" ca="1" si="24"/>
        <v>0</v>
      </c>
      <c r="N70" s="194">
        <f t="shared" ca="1" si="24"/>
        <v>0</v>
      </c>
      <c r="O70" s="194">
        <f t="shared" ca="1" si="24"/>
        <v>0</v>
      </c>
      <c r="P70" s="194">
        <f t="shared" ca="1" si="24"/>
        <v>0</v>
      </c>
      <c r="Q70" s="194">
        <f t="shared" ca="1" si="24"/>
        <v>0</v>
      </c>
      <c r="R70" s="194">
        <f t="shared" ca="1" si="24"/>
        <v>0</v>
      </c>
      <c r="S70" s="194">
        <f t="shared" ca="1" si="24"/>
        <v>0</v>
      </c>
      <c r="T70" s="194">
        <f t="shared" ca="1" si="24"/>
        <v>0</v>
      </c>
      <c r="U70" s="194">
        <f t="shared" ca="1" si="25"/>
        <v>0</v>
      </c>
      <c r="V70" s="194">
        <f t="shared" ca="1" si="25"/>
        <v>0</v>
      </c>
      <c r="W70" s="194">
        <f t="shared" ca="1" si="25"/>
        <v>0</v>
      </c>
      <c r="X70" s="194">
        <f t="shared" ca="1" si="25"/>
        <v>0</v>
      </c>
      <c r="Y70" s="194">
        <f t="shared" ca="1" si="25"/>
        <v>0</v>
      </c>
      <c r="Z70" s="194">
        <f t="shared" ca="1" si="25"/>
        <v>0</v>
      </c>
      <c r="AA70" s="194">
        <f t="shared" ca="1" si="25"/>
        <v>0</v>
      </c>
      <c r="AB70" s="194">
        <f t="shared" ca="1" si="25"/>
        <v>0</v>
      </c>
      <c r="AC70" s="194">
        <f t="shared" ca="1" si="25"/>
        <v>0</v>
      </c>
      <c r="AD70" s="194">
        <f t="shared" ca="1" si="25"/>
        <v>0</v>
      </c>
      <c r="AE70" s="194">
        <f t="shared" ca="1" si="25"/>
        <v>0</v>
      </c>
      <c r="AF70" s="194">
        <f t="shared" ca="1" si="25"/>
        <v>0</v>
      </c>
      <c r="AG70" s="194">
        <f t="shared" ca="1" si="25"/>
        <v>0</v>
      </c>
      <c r="AH70" s="194">
        <f t="shared" ca="1" si="25"/>
        <v>0</v>
      </c>
      <c r="AI70" s="194">
        <f t="shared" ca="1" si="26"/>
        <v>0</v>
      </c>
      <c r="AJ70" s="194">
        <f t="shared" ca="1" si="26"/>
        <v>0</v>
      </c>
      <c r="AK70" s="194">
        <f t="shared" ca="1" si="26"/>
        <v>0</v>
      </c>
      <c r="AL70" s="194">
        <f t="shared" ca="1" si="26"/>
        <v>0</v>
      </c>
      <c r="AM70" s="194">
        <f t="shared" ca="1" si="26"/>
        <v>0</v>
      </c>
      <c r="AN70" s="194">
        <f t="shared" ca="1" si="26"/>
        <v>0</v>
      </c>
    </row>
    <row r="71" spans="1:40" x14ac:dyDescent="0.3">
      <c r="A71" s="54"/>
      <c r="B71" s="54"/>
      <c r="C71" s="54"/>
      <c r="D71" s="195">
        <f ca="1">SUM(E71:AN71)</f>
        <v>0</v>
      </c>
      <c r="E71" s="194">
        <f t="shared" ca="1" si="24"/>
        <v>0</v>
      </c>
      <c r="F71" s="194">
        <f t="shared" ca="1" si="24"/>
        <v>0</v>
      </c>
      <c r="G71" s="194">
        <f t="shared" ca="1" si="24"/>
        <v>0</v>
      </c>
      <c r="H71" s="194">
        <f t="shared" ca="1" si="24"/>
        <v>0</v>
      </c>
      <c r="I71" s="194">
        <f t="shared" ca="1" si="24"/>
        <v>0</v>
      </c>
      <c r="J71" s="194">
        <f t="shared" ca="1" si="24"/>
        <v>0</v>
      </c>
      <c r="K71" s="194">
        <f t="shared" ca="1" si="24"/>
        <v>0</v>
      </c>
      <c r="L71" s="194">
        <f t="shared" ca="1" si="24"/>
        <v>0</v>
      </c>
      <c r="M71" s="194">
        <f t="shared" ca="1" si="24"/>
        <v>0</v>
      </c>
      <c r="N71" s="194">
        <f t="shared" ca="1" si="24"/>
        <v>0</v>
      </c>
      <c r="O71" s="194">
        <f t="shared" ca="1" si="24"/>
        <v>0</v>
      </c>
      <c r="P71" s="194">
        <f t="shared" ca="1" si="24"/>
        <v>0</v>
      </c>
      <c r="Q71" s="194">
        <f t="shared" ca="1" si="24"/>
        <v>0</v>
      </c>
      <c r="R71" s="194">
        <f t="shared" ca="1" si="24"/>
        <v>0</v>
      </c>
      <c r="S71" s="194">
        <f t="shared" ca="1" si="24"/>
        <v>0</v>
      </c>
      <c r="T71" s="194">
        <f t="shared" ca="1" si="24"/>
        <v>0</v>
      </c>
      <c r="U71" s="194">
        <f t="shared" ca="1" si="25"/>
        <v>0</v>
      </c>
      <c r="V71" s="194">
        <f t="shared" ca="1" si="25"/>
        <v>0</v>
      </c>
      <c r="W71" s="194">
        <f t="shared" ca="1" si="25"/>
        <v>0</v>
      </c>
      <c r="X71" s="194">
        <f t="shared" ca="1" si="25"/>
        <v>0</v>
      </c>
      <c r="Y71" s="194">
        <f t="shared" ca="1" si="25"/>
        <v>0</v>
      </c>
      <c r="Z71" s="194">
        <f t="shared" ca="1" si="25"/>
        <v>0</v>
      </c>
      <c r="AA71" s="194">
        <f t="shared" ca="1" si="25"/>
        <v>0</v>
      </c>
      <c r="AB71" s="194">
        <f t="shared" ca="1" si="25"/>
        <v>0</v>
      </c>
      <c r="AC71" s="194">
        <f t="shared" ca="1" si="25"/>
        <v>0</v>
      </c>
      <c r="AD71" s="194">
        <f t="shared" ca="1" si="25"/>
        <v>0</v>
      </c>
      <c r="AE71" s="194">
        <f t="shared" ca="1" si="25"/>
        <v>0</v>
      </c>
      <c r="AF71" s="194">
        <f t="shared" ca="1" si="25"/>
        <v>0</v>
      </c>
      <c r="AG71" s="194">
        <f t="shared" ca="1" si="25"/>
        <v>0</v>
      </c>
      <c r="AH71" s="194">
        <f t="shared" ca="1" si="25"/>
        <v>0</v>
      </c>
      <c r="AI71" s="194">
        <f t="shared" ca="1" si="26"/>
        <v>0</v>
      </c>
      <c r="AJ71" s="194">
        <f t="shared" ca="1" si="26"/>
        <v>0</v>
      </c>
      <c r="AK71" s="194">
        <f t="shared" ca="1" si="26"/>
        <v>0</v>
      </c>
      <c r="AL71" s="194">
        <f t="shared" ca="1" si="26"/>
        <v>0</v>
      </c>
      <c r="AM71" s="194">
        <f t="shared" ca="1" si="26"/>
        <v>0</v>
      </c>
      <c r="AN71" s="194">
        <f t="shared" ca="1" si="26"/>
        <v>0</v>
      </c>
    </row>
    <row r="72" spans="1:40" x14ac:dyDescent="0.3">
      <c r="A72" s="60" t="s">
        <v>1495</v>
      </c>
      <c r="B72" s="64"/>
      <c r="C72" s="64"/>
      <c r="D72" s="196"/>
      <c r="E72" s="196"/>
      <c r="F72" s="196"/>
      <c r="G72" s="196"/>
      <c r="H72" s="196"/>
      <c r="I72" s="196"/>
      <c r="J72" s="196"/>
      <c r="K72" s="196"/>
      <c r="L72" s="196"/>
      <c r="M72" s="196"/>
      <c r="N72" s="196"/>
      <c r="O72" s="196"/>
      <c r="P72" s="196"/>
      <c r="Q72" s="196"/>
      <c r="R72" s="196"/>
      <c r="S72" s="196"/>
      <c r="T72" s="196"/>
      <c r="U72" s="196"/>
      <c r="V72" s="196"/>
      <c r="W72" s="196"/>
      <c r="X72" s="196"/>
      <c r="Y72" s="196"/>
      <c r="Z72" s="196"/>
      <c r="AA72" s="196"/>
      <c r="AB72" s="196"/>
      <c r="AC72" s="196"/>
      <c r="AD72" s="196"/>
      <c r="AE72" s="196"/>
      <c r="AF72" s="196"/>
      <c r="AG72" s="196"/>
      <c r="AH72" s="196"/>
      <c r="AI72" s="196"/>
      <c r="AJ72" s="196"/>
      <c r="AK72" s="196"/>
      <c r="AL72" s="196"/>
      <c r="AM72" s="196"/>
      <c r="AN72" s="196"/>
    </row>
    <row r="73" spans="1:40" x14ac:dyDescent="0.3">
      <c r="D73" s="195">
        <f ca="1">SUM(E73:AN73)</f>
        <v>0</v>
      </c>
      <c r="E73" s="184">
        <f t="shared" ref="E73:AN73" ca="1" si="27">SUM(E68:E71)</f>
        <v>0</v>
      </c>
      <c r="F73" s="184">
        <f t="shared" ca="1" si="27"/>
        <v>0</v>
      </c>
      <c r="G73" s="184">
        <f t="shared" ca="1" si="27"/>
        <v>0</v>
      </c>
      <c r="H73" s="184">
        <f t="shared" ca="1" si="27"/>
        <v>0</v>
      </c>
      <c r="I73" s="184">
        <f t="shared" ca="1" si="27"/>
        <v>0</v>
      </c>
      <c r="J73" s="184">
        <f t="shared" ca="1" si="27"/>
        <v>0</v>
      </c>
      <c r="K73" s="184">
        <f t="shared" ca="1" si="27"/>
        <v>0</v>
      </c>
      <c r="L73" s="184">
        <f t="shared" ca="1" si="27"/>
        <v>0</v>
      </c>
      <c r="M73" s="184">
        <f t="shared" ca="1" si="27"/>
        <v>0</v>
      </c>
      <c r="N73" s="184">
        <f t="shared" ca="1" si="27"/>
        <v>0</v>
      </c>
      <c r="O73" s="184">
        <f t="shared" ca="1" si="27"/>
        <v>0</v>
      </c>
      <c r="P73" s="184">
        <f t="shared" ca="1" si="27"/>
        <v>0</v>
      </c>
      <c r="Q73" s="184">
        <f t="shared" ca="1" si="27"/>
        <v>0</v>
      </c>
      <c r="R73" s="184">
        <f t="shared" ca="1" si="27"/>
        <v>0</v>
      </c>
      <c r="S73" s="184">
        <f t="shared" ca="1" si="27"/>
        <v>0</v>
      </c>
      <c r="T73" s="184">
        <f t="shared" ca="1" si="27"/>
        <v>0</v>
      </c>
      <c r="U73" s="184">
        <f t="shared" ca="1" si="27"/>
        <v>0</v>
      </c>
      <c r="V73" s="184">
        <f t="shared" ca="1" si="27"/>
        <v>0</v>
      </c>
      <c r="W73" s="184">
        <f t="shared" ca="1" si="27"/>
        <v>0</v>
      </c>
      <c r="X73" s="184">
        <f t="shared" ca="1" si="27"/>
        <v>0</v>
      </c>
      <c r="Y73" s="184">
        <f t="shared" ca="1" si="27"/>
        <v>0</v>
      </c>
      <c r="Z73" s="184">
        <f t="shared" ca="1" si="27"/>
        <v>0</v>
      </c>
      <c r="AA73" s="184">
        <f t="shared" ca="1" si="27"/>
        <v>0</v>
      </c>
      <c r="AB73" s="184">
        <f t="shared" ca="1" si="27"/>
        <v>0</v>
      </c>
      <c r="AC73" s="184">
        <f t="shared" ca="1" si="27"/>
        <v>0</v>
      </c>
      <c r="AD73" s="184">
        <f t="shared" ca="1" si="27"/>
        <v>0</v>
      </c>
      <c r="AE73" s="184">
        <f t="shared" ca="1" si="27"/>
        <v>0</v>
      </c>
      <c r="AF73" s="184">
        <f t="shared" ca="1" si="27"/>
        <v>0</v>
      </c>
      <c r="AG73" s="184">
        <f t="shared" ca="1" si="27"/>
        <v>0</v>
      </c>
      <c r="AH73" s="184">
        <f t="shared" ca="1" si="27"/>
        <v>0</v>
      </c>
      <c r="AI73" s="184">
        <f t="shared" ca="1" si="27"/>
        <v>0</v>
      </c>
      <c r="AJ73" s="184">
        <f t="shared" ca="1" si="27"/>
        <v>0</v>
      </c>
      <c r="AK73" s="184">
        <f t="shared" ca="1" si="27"/>
        <v>0</v>
      </c>
      <c r="AL73" s="184">
        <f t="shared" ca="1" si="27"/>
        <v>0</v>
      </c>
      <c r="AM73" s="184">
        <f t="shared" ca="1" si="27"/>
        <v>0</v>
      </c>
      <c r="AN73" s="184">
        <f t="shared" ca="1" si="27"/>
        <v>0</v>
      </c>
    </row>
    <row r="74" spans="1:40" x14ac:dyDescent="0.3">
      <c r="A74" t="s">
        <v>1626</v>
      </c>
      <c r="D74" s="192"/>
      <c r="E74" s="183">
        <v>0</v>
      </c>
      <c r="F74" s="183">
        <v>0</v>
      </c>
      <c r="G74" s="183">
        <v>0</v>
      </c>
      <c r="H74" s="183">
        <v>0</v>
      </c>
      <c r="I74" s="183">
        <v>0</v>
      </c>
      <c r="J74" s="183">
        <v>0</v>
      </c>
      <c r="K74" s="183">
        <v>0</v>
      </c>
      <c r="L74" s="183">
        <v>0</v>
      </c>
      <c r="M74" s="183">
        <v>0</v>
      </c>
      <c r="N74" s="183">
        <v>0</v>
      </c>
      <c r="O74" s="183">
        <v>0</v>
      </c>
      <c r="P74" s="183">
        <v>0</v>
      </c>
      <c r="Q74" s="183"/>
      <c r="R74" s="183">
        <v>0</v>
      </c>
      <c r="S74" s="183">
        <v>0</v>
      </c>
      <c r="T74" s="183">
        <v>0</v>
      </c>
      <c r="U74" s="183">
        <v>0</v>
      </c>
      <c r="V74" s="183">
        <v>0</v>
      </c>
      <c r="W74" s="183">
        <v>0</v>
      </c>
      <c r="X74" s="183">
        <v>0</v>
      </c>
      <c r="Y74" s="183">
        <v>0</v>
      </c>
      <c r="Z74" s="183">
        <v>0</v>
      </c>
      <c r="AA74" s="183">
        <v>0</v>
      </c>
      <c r="AB74" s="183">
        <v>0</v>
      </c>
      <c r="AC74" s="183">
        <v>0</v>
      </c>
      <c r="AD74" s="183">
        <v>0</v>
      </c>
      <c r="AE74" s="183">
        <v>0</v>
      </c>
      <c r="AF74" s="183">
        <v>0</v>
      </c>
      <c r="AG74" s="183">
        <v>0</v>
      </c>
      <c r="AH74" s="183">
        <v>0</v>
      </c>
      <c r="AI74" s="183">
        <v>0</v>
      </c>
      <c r="AJ74" s="183">
        <v>0</v>
      </c>
      <c r="AK74" s="183">
        <v>0</v>
      </c>
      <c r="AL74" s="183">
        <v>0</v>
      </c>
      <c r="AM74" s="183">
        <v>0</v>
      </c>
      <c r="AN74" s="183">
        <v>0</v>
      </c>
    </row>
    <row r="75" spans="1:40" x14ac:dyDescent="0.3">
      <c r="A75" t="s">
        <v>1496</v>
      </c>
      <c r="D75" s="192">
        <f>SUM(E75:AN75)</f>
        <v>0</v>
      </c>
      <c r="E75" s="183">
        <v>0</v>
      </c>
      <c r="F75" s="183">
        <v>0</v>
      </c>
      <c r="G75" s="183">
        <v>0</v>
      </c>
      <c r="H75" s="183">
        <v>0</v>
      </c>
      <c r="I75" s="183">
        <v>0</v>
      </c>
      <c r="J75" s="183">
        <v>0</v>
      </c>
      <c r="K75" s="183">
        <v>0</v>
      </c>
      <c r="L75" s="183">
        <v>0</v>
      </c>
      <c r="M75" s="183">
        <v>0</v>
      </c>
      <c r="N75" s="183">
        <v>0</v>
      </c>
      <c r="O75" s="183">
        <v>0</v>
      </c>
      <c r="P75" s="183">
        <v>0</v>
      </c>
      <c r="Q75" s="183"/>
      <c r="R75" s="183">
        <v>0</v>
      </c>
      <c r="S75" s="183">
        <v>0</v>
      </c>
      <c r="T75" s="183">
        <v>0</v>
      </c>
      <c r="U75" s="183">
        <v>0</v>
      </c>
      <c r="V75" s="183">
        <v>0</v>
      </c>
      <c r="W75" s="183">
        <v>0</v>
      </c>
      <c r="X75" s="183">
        <v>0</v>
      </c>
      <c r="Y75" s="183">
        <v>0</v>
      </c>
      <c r="Z75" s="183">
        <v>0</v>
      </c>
      <c r="AA75" s="183">
        <v>0</v>
      </c>
      <c r="AB75" s="183">
        <v>0</v>
      </c>
      <c r="AC75" s="183">
        <v>0</v>
      </c>
      <c r="AD75" s="183">
        <v>0</v>
      </c>
      <c r="AE75" s="183">
        <v>0</v>
      </c>
      <c r="AF75" s="183">
        <v>0</v>
      </c>
      <c r="AG75" s="183">
        <v>0</v>
      </c>
      <c r="AH75" s="183">
        <v>0</v>
      </c>
      <c r="AI75" s="183">
        <v>0</v>
      </c>
      <c r="AJ75" s="183">
        <v>0</v>
      </c>
      <c r="AK75" s="183">
        <v>0</v>
      </c>
      <c r="AL75" s="183">
        <v>0</v>
      </c>
      <c r="AM75" s="183">
        <v>0</v>
      </c>
      <c r="AN75" s="183">
        <v>0</v>
      </c>
    </row>
    <row r="76" spans="1:40" x14ac:dyDescent="0.3">
      <c r="A76" t="s">
        <v>1497</v>
      </c>
      <c r="D76" s="192">
        <f>SUM(E76:AN76)</f>
        <v>0</v>
      </c>
      <c r="E76" s="183">
        <v>0</v>
      </c>
      <c r="F76" s="183">
        <v>0</v>
      </c>
      <c r="G76" s="183">
        <v>0</v>
      </c>
      <c r="H76" s="183">
        <v>0</v>
      </c>
      <c r="I76" s="183">
        <v>0</v>
      </c>
      <c r="J76" s="183">
        <v>0</v>
      </c>
      <c r="K76" s="183">
        <v>0</v>
      </c>
      <c r="L76" s="183">
        <v>0</v>
      </c>
      <c r="M76" s="183">
        <v>0</v>
      </c>
      <c r="N76" s="183">
        <v>0</v>
      </c>
      <c r="O76" s="183">
        <v>0</v>
      </c>
      <c r="P76" s="183">
        <v>0</v>
      </c>
      <c r="Q76" s="183"/>
      <c r="R76" s="183">
        <v>0</v>
      </c>
      <c r="S76" s="183">
        <v>0</v>
      </c>
      <c r="T76" s="183">
        <v>0</v>
      </c>
      <c r="U76" s="183">
        <v>0</v>
      </c>
      <c r="V76" s="183">
        <v>0</v>
      </c>
      <c r="W76" s="183">
        <v>0</v>
      </c>
      <c r="X76" s="183">
        <v>0</v>
      </c>
      <c r="Y76" s="183">
        <v>0</v>
      </c>
      <c r="Z76" s="183">
        <v>0</v>
      </c>
      <c r="AA76" s="183">
        <v>0</v>
      </c>
      <c r="AB76" s="183">
        <v>0</v>
      </c>
      <c r="AC76" s="183">
        <v>0</v>
      </c>
      <c r="AD76" s="183">
        <v>0</v>
      </c>
      <c r="AE76" s="183">
        <v>0</v>
      </c>
      <c r="AF76" s="183">
        <v>0</v>
      </c>
      <c r="AG76" s="183">
        <v>0</v>
      </c>
      <c r="AH76" s="183">
        <v>0</v>
      </c>
      <c r="AI76" s="183">
        <v>0</v>
      </c>
      <c r="AJ76" s="183">
        <v>0</v>
      </c>
      <c r="AK76" s="183">
        <v>0</v>
      </c>
      <c r="AL76" s="183">
        <v>0</v>
      </c>
      <c r="AM76" s="183">
        <v>0</v>
      </c>
      <c r="AN76" s="183">
        <v>0</v>
      </c>
    </row>
    <row r="77" spans="1:40" x14ac:dyDescent="0.3">
      <c r="A77" t="s">
        <v>1498</v>
      </c>
      <c r="D77" s="192">
        <f>SUM(E77:AN77)</f>
        <v>0</v>
      </c>
      <c r="E77" s="183">
        <v>0</v>
      </c>
      <c r="F77" s="183">
        <v>0</v>
      </c>
      <c r="G77" s="183">
        <v>0</v>
      </c>
      <c r="H77" s="183">
        <v>0</v>
      </c>
      <c r="I77" s="183">
        <v>0</v>
      </c>
      <c r="J77" s="183">
        <v>0</v>
      </c>
      <c r="K77" s="183">
        <v>0</v>
      </c>
      <c r="L77" s="183">
        <v>0</v>
      </c>
      <c r="M77" s="183">
        <v>0</v>
      </c>
      <c r="N77" s="183">
        <v>0</v>
      </c>
      <c r="O77" s="183">
        <v>0</v>
      </c>
      <c r="P77" s="183">
        <v>0</v>
      </c>
      <c r="Q77" s="183"/>
      <c r="R77" s="183">
        <v>0</v>
      </c>
      <c r="S77" s="183">
        <v>0</v>
      </c>
      <c r="T77" s="183">
        <v>0</v>
      </c>
      <c r="U77" s="183">
        <v>0</v>
      </c>
      <c r="V77" s="183">
        <v>0</v>
      </c>
      <c r="W77" s="183">
        <v>0</v>
      </c>
      <c r="X77" s="183">
        <v>0</v>
      </c>
      <c r="Y77" s="183">
        <v>0</v>
      </c>
      <c r="Z77" s="183">
        <v>0</v>
      </c>
      <c r="AA77" s="183">
        <v>0</v>
      </c>
      <c r="AB77" s="183">
        <v>0</v>
      </c>
      <c r="AC77" s="183">
        <v>0</v>
      </c>
      <c r="AD77" s="183">
        <v>0</v>
      </c>
      <c r="AE77" s="183">
        <v>0</v>
      </c>
      <c r="AF77" s="183">
        <v>0</v>
      </c>
      <c r="AG77" s="183">
        <v>0</v>
      </c>
      <c r="AH77" s="183">
        <v>0</v>
      </c>
      <c r="AI77" s="183">
        <v>0</v>
      </c>
      <c r="AJ77" s="183">
        <v>0</v>
      </c>
      <c r="AK77" s="183">
        <v>0</v>
      </c>
      <c r="AL77" s="183">
        <v>0</v>
      </c>
      <c r="AM77" s="183">
        <v>0</v>
      </c>
      <c r="AN77" s="183">
        <v>0</v>
      </c>
    </row>
    <row r="78" spans="1:40" x14ac:dyDescent="0.3">
      <c r="A78" s="60" t="s">
        <v>1499</v>
      </c>
      <c r="B78" s="60"/>
      <c r="C78" s="60"/>
      <c r="D78" s="189"/>
      <c r="E78" s="189"/>
      <c r="F78" s="189"/>
      <c r="G78" s="189"/>
      <c r="H78" s="189"/>
      <c r="I78" s="189"/>
      <c r="J78" s="189"/>
      <c r="K78" s="189"/>
      <c r="L78" s="189"/>
      <c r="M78" s="189"/>
      <c r="N78" s="189"/>
      <c r="O78" s="189"/>
      <c r="P78" s="189"/>
      <c r="Q78" s="189"/>
      <c r="R78" s="189"/>
      <c r="S78" s="189"/>
      <c r="T78" s="189"/>
      <c r="U78" s="189"/>
      <c r="V78" s="189"/>
      <c r="W78" s="189"/>
      <c r="X78" s="189"/>
      <c r="Y78" s="189"/>
      <c r="Z78" s="189"/>
      <c r="AA78" s="189"/>
      <c r="AB78" s="189"/>
      <c r="AC78" s="189"/>
      <c r="AD78" s="189"/>
      <c r="AE78" s="189"/>
      <c r="AF78" s="189"/>
      <c r="AG78" s="189"/>
      <c r="AH78" s="189"/>
      <c r="AI78" s="189"/>
      <c r="AJ78" s="189"/>
      <c r="AK78" s="189"/>
      <c r="AL78" s="189"/>
      <c r="AM78" s="189"/>
      <c r="AN78" s="189"/>
    </row>
    <row r="79" spans="1:40" x14ac:dyDescent="0.3">
      <c r="D79" s="192">
        <f>SUM(D74:D77)</f>
        <v>0</v>
      </c>
      <c r="E79" s="183">
        <v>0</v>
      </c>
      <c r="F79" s="183">
        <v>0</v>
      </c>
      <c r="G79" s="183">
        <v>0</v>
      </c>
      <c r="H79" s="183">
        <v>0</v>
      </c>
      <c r="I79" s="183">
        <v>0</v>
      </c>
      <c r="J79" s="183">
        <v>0</v>
      </c>
      <c r="K79" s="183">
        <v>0</v>
      </c>
      <c r="L79" s="183">
        <v>0</v>
      </c>
      <c r="M79" s="183">
        <v>0</v>
      </c>
      <c r="N79" s="183">
        <v>0</v>
      </c>
      <c r="O79" s="183">
        <v>0</v>
      </c>
      <c r="P79" s="183">
        <v>0</v>
      </c>
      <c r="Q79" s="183"/>
      <c r="R79" s="183">
        <v>0</v>
      </c>
      <c r="S79" s="183">
        <v>0</v>
      </c>
      <c r="T79" s="183">
        <v>0</v>
      </c>
      <c r="U79" s="183">
        <v>0</v>
      </c>
      <c r="V79" s="183">
        <v>0</v>
      </c>
      <c r="W79" s="183">
        <v>0</v>
      </c>
      <c r="X79" s="183">
        <v>0</v>
      </c>
      <c r="Y79" s="183">
        <v>0</v>
      </c>
      <c r="Z79" s="183">
        <v>0</v>
      </c>
      <c r="AA79" s="183">
        <v>0</v>
      </c>
      <c r="AB79" s="183">
        <v>0</v>
      </c>
      <c r="AC79" s="183">
        <v>0</v>
      </c>
      <c r="AD79" s="183">
        <v>0</v>
      </c>
      <c r="AE79" s="183">
        <v>0</v>
      </c>
      <c r="AF79" s="183">
        <v>0</v>
      </c>
      <c r="AG79" s="183">
        <v>0</v>
      </c>
      <c r="AH79" s="183">
        <v>0</v>
      </c>
      <c r="AI79" s="183">
        <v>0</v>
      </c>
      <c r="AJ79" s="183">
        <v>0</v>
      </c>
      <c r="AK79" s="183">
        <v>0</v>
      </c>
      <c r="AL79" s="183">
        <v>0</v>
      </c>
      <c r="AM79" s="183">
        <v>0</v>
      </c>
      <c r="AN79" s="183">
        <v>0</v>
      </c>
    </row>
    <row r="80" spans="1:40" x14ac:dyDescent="0.3">
      <c r="A80" s="60" t="s">
        <v>1500</v>
      </c>
      <c r="B80" s="60"/>
      <c r="C80" s="60"/>
      <c r="D80" s="189"/>
      <c r="E80" s="189"/>
      <c r="F80" s="189"/>
      <c r="G80" s="189"/>
      <c r="H80" s="189"/>
      <c r="I80" s="189"/>
      <c r="J80" s="189"/>
      <c r="K80" s="189"/>
      <c r="L80" s="189"/>
      <c r="M80" s="189"/>
      <c r="N80" s="189"/>
      <c r="O80" s="189"/>
      <c r="P80" s="189"/>
      <c r="Q80" s="189"/>
      <c r="R80" s="189"/>
      <c r="S80" s="189"/>
      <c r="T80" s="189"/>
      <c r="U80" s="189"/>
      <c r="V80" s="189"/>
      <c r="W80" s="189"/>
      <c r="X80" s="189"/>
      <c r="Y80" s="189"/>
      <c r="Z80" s="189"/>
      <c r="AA80" s="189"/>
      <c r="AB80" s="189"/>
      <c r="AC80" s="189"/>
      <c r="AD80" s="189"/>
      <c r="AE80" s="189"/>
      <c r="AF80" s="189"/>
      <c r="AG80" s="189"/>
      <c r="AH80" s="189"/>
      <c r="AI80" s="189"/>
      <c r="AJ80" s="189"/>
      <c r="AK80" s="189"/>
      <c r="AL80" s="189"/>
      <c r="AM80" s="189"/>
      <c r="AN80" s="189"/>
    </row>
    <row r="81" spans="1:40" x14ac:dyDescent="0.3">
      <c r="D81" s="192">
        <f ca="1">D28+D30+D37+D42+D46+D54+D63+D66+D73+D79</f>
        <v>41189.813463232626</v>
      </c>
      <c r="E81" s="163">
        <f ca="1">E28+E30+E37+E42+E46+E54+E63+E66+E73+E79</f>
        <v>0</v>
      </c>
      <c r="F81" s="163">
        <f ca="1">F28+F30+F37+F42+F46+F54+F63+F66+F73+F79</f>
        <v>0</v>
      </c>
      <c r="G81" s="163">
        <f ca="1">G28+G30+G37+G42+G46+G54+G63+G66+G73+G79</f>
        <v>0</v>
      </c>
      <c r="H81" s="163">
        <f t="shared" ref="H81:AN81" ca="1" si="28">H28+H30+H37+H42+H46+H54+H63+H66+H73+H79</f>
        <v>0</v>
      </c>
      <c r="I81" s="163">
        <f t="shared" ca="1" si="28"/>
        <v>0</v>
      </c>
      <c r="J81" s="163">
        <f t="shared" ca="1" si="28"/>
        <v>0</v>
      </c>
      <c r="K81" s="163">
        <f t="shared" ca="1" si="28"/>
        <v>0</v>
      </c>
      <c r="L81" s="163">
        <f t="shared" ca="1" si="28"/>
        <v>0</v>
      </c>
      <c r="M81" s="163">
        <f t="shared" ca="1" si="28"/>
        <v>0</v>
      </c>
      <c r="N81" s="163">
        <f t="shared" ca="1" si="28"/>
        <v>0</v>
      </c>
      <c r="O81" s="163">
        <f t="shared" ca="1" si="28"/>
        <v>0</v>
      </c>
      <c r="P81" s="163">
        <f t="shared" ca="1" si="28"/>
        <v>0</v>
      </c>
      <c r="Q81" s="163">
        <f t="shared" ca="1" si="28"/>
        <v>0</v>
      </c>
      <c r="R81" s="163">
        <f t="shared" ca="1" si="28"/>
        <v>0</v>
      </c>
      <c r="S81" s="163">
        <f t="shared" ca="1" si="28"/>
        <v>0</v>
      </c>
      <c r="T81" s="163">
        <f t="shared" ca="1" si="28"/>
        <v>0</v>
      </c>
      <c r="U81" s="163">
        <f t="shared" ca="1" si="28"/>
        <v>0</v>
      </c>
      <c r="V81" s="163">
        <f t="shared" ca="1" si="28"/>
        <v>0</v>
      </c>
      <c r="W81" s="163">
        <f t="shared" ca="1" si="28"/>
        <v>0</v>
      </c>
      <c r="X81" s="163">
        <f t="shared" ca="1" si="28"/>
        <v>0</v>
      </c>
      <c r="Y81" s="163">
        <f t="shared" ca="1" si="28"/>
        <v>36997.881614608639</v>
      </c>
      <c r="Z81" s="163">
        <f t="shared" ca="1" si="28"/>
        <v>0</v>
      </c>
      <c r="AA81" s="163">
        <f t="shared" ca="1" si="28"/>
        <v>0</v>
      </c>
      <c r="AB81" s="163">
        <f t="shared" ca="1" si="28"/>
        <v>1959.8642409151132</v>
      </c>
      <c r="AC81" s="163">
        <f t="shared" ca="1" si="28"/>
        <v>0</v>
      </c>
      <c r="AD81" s="163">
        <f t="shared" ca="1" si="28"/>
        <v>2232.0676077088788</v>
      </c>
      <c r="AE81" s="163">
        <f t="shared" ca="1" si="28"/>
        <v>0</v>
      </c>
      <c r="AF81" s="163">
        <f t="shared" ca="1" si="28"/>
        <v>0</v>
      </c>
      <c r="AG81" s="163">
        <f t="shared" ca="1" si="28"/>
        <v>0</v>
      </c>
      <c r="AH81" s="163">
        <f t="shared" ca="1" si="28"/>
        <v>0</v>
      </c>
      <c r="AI81" s="163">
        <f t="shared" ca="1" si="28"/>
        <v>0</v>
      </c>
      <c r="AJ81" s="163">
        <f t="shared" ca="1" si="28"/>
        <v>0</v>
      </c>
      <c r="AK81" s="163">
        <f t="shared" ca="1" si="28"/>
        <v>0</v>
      </c>
      <c r="AL81" s="163">
        <f t="shared" ca="1" si="28"/>
        <v>0</v>
      </c>
      <c r="AM81" s="163">
        <f t="shared" ca="1" si="28"/>
        <v>0</v>
      </c>
      <c r="AN81" s="163">
        <f t="shared" ca="1" si="28"/>
        <v>0</v>
      </c>
    </row>
    <row r="82" spans="1:40" x14ac:dyDescent="0.3">
      <c r="A82" s="60" t="s">
        <v>1501</v>
      </c>
      <c r="B82" s="60"/>
      <c r="C82" s="60"/>
      <c r="D82" s="189"/>
      <c r="E82" s="189"/>
      <c r="F82" s="189"/>
      <c r="G82" s="189"/>
      <c r="H82" s="189"/>
      <c r="I82" s="189"/>
      <c r="J82" s="189"/>
      <c r="K82" s="189"/>
      <c r="L82" s="189"/>
      <c r="M82" s="189"/>
      <c r="N82" s="189"/>
      <c r="O82" s="189"/>
      <c r="P82" s="189"/>
      <c r="Q82" s="189"/>
      <c r="R82" s="189"/>
      <c r="S82" s="189"/>
      <c r="T82" s="189"/>
      <c r="U82" s="189"/>
      <c r="V82" s="189"/>
      <c r="W82" s="189"/>
      <c r="X82" s="189"/>
      <c r="Y82" s="189"/>
      <c r="Z82" s="189"/>
      <c r="AA82" s="189"/>
      <c r="AB82" s="189"/>
      <c r="AC82" s="189"/>
      <c r="AD82" s="189"/>
      <c r="AE82" s="189"/>
      <c r="AF82" s="189"/>
      <c r="AG82" s="189"/>
      <c r="AH82" s="189"/>
      <c r="AI82" s="189"/>
      <c r="AJ82" s="189"/>
      <c r="AK82" s="189"/>
      <c r="AL82" s="189"/>
      <c r="AM82" s="189"/>
      <c r="AN82" s="189"/>
    </row>
    <row r="83" spans="1:40" x14ac:dyDescent="0.3">
      <c r="A83" s="54" t="s">
        <v>10</v>
      </c>
      <c r="B83" s="54"/>
      <c r="C83" s="54"/>
      <c r="D83" s="195">
        <f ca="1">SUM(E83:AN83)</f>
        <v>22654.397404777948</v>
      </c>
      <c r="E83" s="194">
        <f t="shared" ref="E83:AN83" ca="1" si="29">SUMIFS(INDIRECT($B$1 &amp; "_Indirect"), WBSL3, E$1, Inst, $B$2)</f>
        <v>0</v>
      </c>
      <c r="F83" s="194">
        <f t="shared" ca="1" si="29"/>
        <v>0</v>
      </c>
      <c r="G83" s="194">
        <f t="shared" ca="1" si="29"/>
        <v>0</v>
      </c>
      <c r="H83" s="194">
        <f t="shared" ca="1" si="29"/>
        <v>0</v>
      </c>
      <c r="I83" s="194">
        <f t="shared" ca="1" si="29"/>
        <v>0</v>
      </c>
      <c r="J83" s="194">
        <f t="shared" ca="1" si="29"/>
        <v>0</v>
      </c>
      <c r="K83" s="194">
        <f t="shared" ca="1" si="29"/>
        <v>0</v>
      </c>
      <c r="L83" s="194">
        <f t="shared" ca="1" si="29"/>
        <v>0</v>
      </c>
      <c r="M83" s="194">
        <f t="shared" ca="1" si="29"/>
        <v>0</v>
      </c>
      <c r="N83" s="194">
        <f t="shared" ca="1" si="29"/>
        <v>0</v>
      </c>
      <c r="O83" s="194">
        <f t="shared" ca="1" si="29"/>
        <v>0</v>
      </c>
      <c r="P83" s="194">
        <f t="shared" ca="1" si="29"/>
        <v>0</v>
      </c>
      <c r="Q83" s="194">
        <f t="shared" ca="1" si="29"/>
        <v>0</v>
      </c>
      <c r="R83" s="194">
        <f t="shared" ca="1" si="29"/>
        <v>0</v>
      </c>
      <c r="S83" s="194">
        <f t="shared" ca="1" si="29"/>
        <v>0</v>
      </c>
      <c r="T83" s="194">
        <f t="shared" ca="1" si="29"/>
        <v>0</v>
      </c>
      <c r="U83" s="194">
        <f t="shared" ca="1" si="29"/>
        <v>0</v>
      </c>
      <c r="V83" s="194">
        <f t="shared" ca="1" si="29"/>
        <v>0</v>
      </c>
      <c r="W83" s="194">
        <f t="shared" ca="1" si="29"/>
        <v>0</v>
      </c>
      <c r="X83" s="194">
        <f t="shared" ca="1" si="29"/>
        <v>0</v>
      </c>
      <c r="Y83" s="194">
        <f t="shared" ca="1" si="29"/>
        <v>20348.834888034751</v>
      </c>
      <c r="Z83" s="194">
        <f t="shared" ca="1" si="29"/>
        <v>0</v>
      </c>
      <c r="AA83" s="194">
        <f t="shared" ca="1" si="29"/>
        <v>0</v>
      </c>
      <c r="AB83" s="194">
        <f t="shared" ca="1" si="29"/>
        <v>1077.9253325033123</v>
      </c>
      <c r="AC83" s="194">
        <f t="shared" ca="1" si="29"/>
        <v>0</v>
      </c>
      <c r="AD83" s="194">
        <f t="shared" ca="1" si="29"/>
        <v>1227.6371842398835</v>
      </c>
      <c r="AE83" s="194">
        <f t="shared" ca="1" si="29"/>
        <v>0</v>
      </c>
      <c r="AF83" s="194">
        <f t="shared" ca="1" si="29"/>
        <v>0</v>
      </c>
      <c r="AG83" s="194">
        <f t="shared" ca="1" si="29"/>
        <v>0</v>
      </c>
      <c r="AH83" s="194">
        <f t="shared" ca="1" si="29"/>
        <v>0</v>
      </c>
      <c r="AI83" s="194">
        <f t="shared" ca="1" si="29"/>
        <v>0</v>
      </c>
      <c r="AJ83" s="194">
        <f t="shared" ca="1" si="29"/>
        <v>0</v>
      </c>
      <c r="AK83" s="194">
        <f t="shared" ca="1" si="29"/>
        <v>0</v>
      </c>
      <c r="AL83" s="194">
        <f t="shared" ca="1" si="29"/>
        <v>0</v>
      </c>
      <c r="AM83" s="194">
        <f t="shared" ca="1" si="29"/>
        <v>0</v>
      </c>
      <c r="AN83" s="194">
        <f t="shared" ca="1" si="29"/>
        <v>0</v>
      </c>
    </row>
    <row r="84" spans="1:40" x14ac:dyDescent="0.3">
      <c r="A84" t="s">
        <v>1626</v>
      </c>
      <c r="D84" s="192"/>
      <c r="E84" s="193">
        <v>0</v>
      </c>
      <c r="F84" s="193"/>
      <c r="G84" s="193"/>
      <c r="H84" s="193"/>
      <c r="I84" s="193"/>
      <c r="J84" s="184">
        <v>0</v>
      </c>
      <c r="K84" s="184">
        <v>0</v>
      </c>
      <c r="L84" s="184">
        <v>0</v>
      </c>
      <c r="M84" s="184">
        <v>0</v>
      </c>
      <c r="N84" s="184">
        <v>0</v>
      </c>
      <c r="O84" s="184">
        <v>0</v>
      </c>
      <c r="P84" s="184">
        <v>0</v>
      </c>
      <c r="Q84" s="184"/>
      <c r="R84" s="184">
        <v>0</v>
      </c>
      <c r="S84" s="184">
        <v>0</v>
      </c>
      <c r="T84" s="184">
        <v>0</v>
      </c>
      <c r="U84" s="184">
        <v>0</v>
      </c>
      <c r="V84" s="184">
        <v>0</v>
      </c>
      <c r="W84" s="184">
        <v>0</v>
      </c>
      <c r="X84" s="184">
        <v>0</v>
      </c>
      <c r="Y84" s="184">
        <v>0</v>
      </c>
      <c r="Z84" s="184">
        <v>0</v>
      </c>
      <c r="AA84" s="184">
        <v>0</v>
      </c>
      <c r="AB84" s="184">
        <v>0</v>
      </c>
      <c r="AC84" s="184">
        <v>0</v>
      </c>
      <c r="AD84" s="184">
        <v>0</v>
      </c>
      <c r="AE84" s="184">
        <v>0</v>
      </c>
      <c r="AF84" s="184">
        <v>0</v>
      </c>
      <c r="AG84" s="184">
        <v>0</v>
      </c>
      <c r="AH84" s="184">
        <v>0</v>
      </c>
      <c r="AI84" s="184">
        <v>0</v>
      </c>
      <c r="AJ84" s="184">
        <v>0</v>
      </c>
      <c r="AK84" s="184">
        <v>0</v>
      </c>
      <c r="AL84" s="184">
        <v>0</v>
      </c>
      <c r="AM84" s="184">
        <v>0</v>
      </c>
      <c r="AN84" s="184">
        <v>0</v>
      </c>
    </row>
    <row r="85" spans="1:40" x14ac:dyDescent="0.3">
      <c r="A85" t="s">
        <v>1502</v>
      </c>
      <c r="D85" s="192">
        <f t="shared" ref="D85:AN85" ca="1" si="30">SUM(D83:D84)</f>
        <v>22654.397404777948</v>
      </c>
      <c r="E85" s="163">
        <f t="shared" ca="1" si="30"/>
        <v>0</v>
      </c>
      <c r="F85" s="163">
        <f t="shared" ca="1" si="30"/>
        <v>0</v>
      </c>
      <c r="G85" s="163">
        <f t="shared" ca="1" si="30"/>
        <v>0</v>
      </c>
      <c r="H85" s="163">
        <f t="shared" ca="1" si="30"/>
        <v>0</v>
      </c>
      <c r="I85" s="163">
        <f t="shared" ca="1" si="30"/>
        <v>0</v>
      </c>
      <c r="J85" s="202">
        <f t="shared" ca="1" si="30"/>
        <v>0</v>
      </c>
      <c r="K85" s="202">
        <f t="shared" ca="1" si="30"/>
        <v>0</v>
      </c>
      <c r="L85" s="202">
        <f t="shared" ca="1" si="30"/>
        <v>0</v>
      </c>
      <c r="M85" s="202">
        <f t="shared" ca="1" si="30"/>
        <v>0</v>
      </c>
      <c r="N85" s="202">
        <f t="shared" ca="1" si="30"/>
        <v>0</v>
      </c>
      <c r="O85" s="202">
        <f t="shared" ca="1" si="30"/>
        <v>0</v>
      </c>
      <c r="P85" s="202">
        <f t="shared" ca="1" si="30"/>
        <v>0</v>
      </c>
      <c r="Q85" s="202">
        <f t="shared" ca="1" si="30"/>
        <v>0</v>
      </c>
      <c r="R85" s="202">
        <f t="shared" ca="1" si="30"/>
        <v>0</v>
      </c>
      <c r="S85" s="202">
        <f t="shared" ca="1" si="30"/>
        <v>0</v>
      </c>
      <c r="T85" s="202">
        <f t="shared" ca="1" si="30"/>
        <v>0</v>
      </c>
      <c r="U85" s="202">
        <f t="shared" ca="1" si="30"/>
        <v>0</v>
      </c>
      <c r="V85" s="202">
        <f t="shared" ca="1" si="30"/>
        <v>0</v>
      </c>
      <c r="W85" s="202">
        <f t="shared" ca="1" si="30"/>
        <v>0</v>
      </c>
      <c r="X85" s="202">
        <f t="shared" ca="1" si="30"/>
        <v>0</v>
      </c>
      <c r="Y85" s="202">
        <f t="shared" ca="1" si="30"/>
        <v>20348.834888034751</v>
      </c>
      <c r="Z85" s="202">
        <f t="shared" ca="1" si="30"/>
        <v>0</v>
      </c>
      <c r="AA85" s="202">
        <f t="shared" ca="1" si="30"/>
        <v>0</v>
      </c>
      <c r="AB85" s="202">
        <f t="shared" ca="1" si="30"/>
        <v>1077.9253325033123</v>
      </c>
      <c r="AC85" s="202">
        <f t="shared" ca="1" si="30"/>
        <v>0</v>
      </c>
      <c r="AD85" s="202">
        <f t="shared" ca="1" si="30"/>
        <v>1227.6371842398835</v>
      </c>
      <c r="AE85" s="202">
        <f t="shared" ca="1" si="30"/>
        <v>0</v>
      </c>
      <c r="AF85" s="202">
        <f t="shared" ca="1" si="30"/>
        <v>0</v>
      </c>
      <c r="AG85" s="202">
        <f t="shared" ca="1" si="30"/>
        <v>0</v>
      </c>
      <c r="AH85" s="202">
        <f t="shared" ca="1" si="30"/>
        <v>0</v>
      </c>
      <c r="AI85" s="202">
        <f t="shared" ca="1" si="30"/>
        <v>0</v>
      </c>
      <c r="AJ85" s="202">
        <f t="shared" ca="1" si="30"/>
        <v>0</v>
      </c>
      <c r="AK85" s="202">
        <f t="shared" ca="1" si="30"/>
        <v>0</v>
      </c>
      <c r="AL85" s="202">
        <f t="shared" ca="1" si="30"/>
        <v>0</v>
      </c>
      <c r="AM85" s="202">
        <f t="shared" ca="1" si="30"/>
        <v>0</v>
      </c>
      <c r="AN85" s="202">
        <f t="shared" ca="1" si="30"/>
        <v>0</v>
      </c>
    </row>
    <row r="86" spans="1:40" x14ac:dyDescent="0.3">
      <c r="D86" s="192">
        <f>SUM(E86:AN86)</f>
        <v>0</v>
      </c>
      <c r="E86" s="163"/>
      <c r="F86" s="163"/>
      <c r="G86" s="163"/>
      <c r="H86" s="163"/>
      <c r="I86" s="163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  <c r="AA86" s="202"/>
      <c r="AB86" s="202"/>
      <c r="AC86" s="202"/>
      <c r="AD86" s="202"/>
      <c r="AE86" s="202"/>
      <c r="AF86" s="202"/>
      <c r="AG86" s="202"/>
      <c r="AH86" s="202"/>
      <c r="AI86" s="202"/>
      <c r="AJ86" s="202"/>
      <c r="AK86" s="202"/>
      <c r="AL86" s="202"/>
      <c r="AM86" s="202"/>
      <c r="AN86" s="202"/>
    </row>
    <row r="87" spans="1:40" x14ac:dyDescent="0.3">
      <c r="A87" s="60" t="s">
        <v>1503</v>
      </c>
      <c r="B87" s="60"/>
      <c r="C87" s="60"/>
      <c r="D87" s="189"/>
      <c r="E87" s="189"/>
      <c r="F87" s="189"/>
      <c r="G87" s="189"/>
      <c r="H87" s="189"/>
      <c r="I87" s="189"/>
      <c r="J87" s="189"/>
      <c r="K87" s="189"/>
      <c r="L87" s="189"/>
      <c r="M87" s="189"/>
      <c r="N87" s="189"/>
      <c r="O87" s="189"/>
      <c r="P87" s="189"/>
      <c r="Q87" s="189"/>
      <c r="R87" s="189"/>
      <c r="S87" s="189"/>
      <c r="T87" s="189"/>
      <c r="U87" s="189"/>
      <c r="V87" s="189"/>
      <c r="W87" s="189"/>
      <c r="X87" s="189"/>
      <c r="Y87" s="189"/>
      <c r="Z87" s="189"/>
      <c r="AA87" s="189"/>
      <c r="AB87" s="189"/>
      <c r="AC87" s="189"/>
      <c r="AD87" s="189"/>
      <c r="AE87" s="189"/>
      <c r="AF87" s="189"/>
      <c r="AG87" s="189"/>
      <c r="AH87" s="189"/>
      <c r="AI87" s="189"/>
      <c r="AJ87" s="189"/>
      <c r="AK87" s="189"/>
      <c r="AL87" s="189"/>
      <c r="AM87" s="189"/>
      <c r="AN87" s="189"/>
    </row>
    <row r="88" spans="1:40" x14ac:dyDescent="0.3">
      <c r="D88" s="188">
        <f ca="1">D81+D85</f>
        <v>63844.210868010574</v>
      </c>
      <c r="E88" s="188">
        <f t="shared" ref="E88:AN88" ca="1" si="31">SUM(E85,E81)</f>
        <v>0</v>
      </c>
      <c r="F88" s="188">
        <f t="shared" ca="1" si="31"/>
        <v>0</v>
      </c>
      <c r="G88" s="188">
        <f t="shared" ca="1" si="31"/>
        <v>0</v>
      </c>
      <c r="H88" s="188">
        <f t="shared" ca="1" si="31"/>
        <v>0</v>
      </c>
      <c r="I88" s="188">
        <f t="shared" ca="1" si="31"/>
        <v>0</v>
      </c>
      <c r="J88" s="188">
        <f t="shared" ca="1" si="31"/>
        <v>0</v>
      </c>
      <c r="K88" s="188">
        <f t="shared" ca="1" si="31"/>
        <v>0</v>
      </c>
      <c r="L88" s="188">
        <f t="shared" ca="1" si="31"/>
        <v>0</v>
      </c>
      <c r="M88" s="188">
        <f t="shared" ca="1" si="31"/>
        <v>0</v>
      </c>
      <c r="N88" s="188">
        <f t="shared" ca="1" si="31"/>
        <v>0</v>
      </c>
      <c r="O88" s="188">
        <f t="shared" ca="1" si="31"/>
        <v>0</v>
      </c>
      <c r="P88" s="188">
        <f t="shared" ca="1" si="31"/>
        <v>0</v>
      </c>
      <c r="Q88" s="188">
        <f t="shared" ca="1" si="31"/>
        <v>0</v>
      </c>
      <c r="R88" s="188">
        <f t="shared" ca="1" si="31"/>
        <v>0</v>
      </c>
      <c r="S88" s="188">
        <f t="shared" ca="1" si="31"/>
        <v>0</v>
      </c>
      <c r="T88" s="188">
        <f t="shared" ca="1" si="31"/>
        <v>0</v>
      </c>
      <c r="U88" s="188">
        <f t="shared" ca="1" si="31"/>
        <v>0</v>
      </c>
      <c r="V88" s="188">
        <f t="shared" ca="1" si="31"/>
        <v>0</v>
      </c>
      <c r="W88" s="188">
        <f t="shared" ca="1" si="31"/>
        <v>0</v>
      </c>
      <c r="X88" s="188">
        <f t="shared" ca="1" si="31"/>
        <v>0</v>
      </c>
      <c r="Y88" s="188">
        <f t="shared" ca="1" si="31"/>
        <v>57346.716502643394</v>
      </c>
      <c r="Z88" s="188">
        <f t="shared" ca="1" si="31"/>
        <v>0</v>
      </c>
      <c r="AA88" s="188">
        <f t="shared" ca="1" si="31"/>
        <v>0</v>
      </c>
      <c r="AB88" s="188">
        <f t="shared" ca="1" si="31"/>
        <v>3037.7895734184258</v>
      </c>
      <c r="AC88" s="188">
        <f t="shared" ca="1" si="31"/>
        <v>0</v>
      </c>
      <c r="AD88" s="188">
        <f t="shared" ca="1" si="31"/>
        <v>3459.7047919487622</v>
      </c>
      <c r="AE88" s="188">
        <f t="shared" ca="1" si="31"/>
        <v>0</v>
      </c>
      <c r="AF88" s="188">
        <f t="shared" ca="1" si="31"/>
        <v>0</v>
      </c>
      <c r="AG88" s="188">
        <f t="shared" ca="1" si="31"/>
        <v>0</v>
      </c>
      <c r="AH88" s="188">
        <f t="shared" ca="1" si="31"/>
        <v>0</v>
      </c>
      <c r="AI88" s="188">
        <f t="shared" ca="1" si="31"/>
        <v>0</v>
      </c>
      <c r="AJ88" s="188">
        <f t="shared" ca="1" si="31"/>
        <v>0</v>
      </c>
      <c r="AK88" s="188">
        <f t="shared" ca="1" si="31"/>
        <v>0</v>
      </c>
      <c r="AL88" s="188">
        <f t="shared" ca="1" si="31"/>
        <v>0</v>
      </c>
      <c r="AM88" s="188">
        <f t="shared" ca="1" si="31"/>
        <v>0</v>
      </c>
      <c r="AN88" s="188">
        <f t="shared" ca="1" si="31"/>
        <v>0</v>
      </c>
    </row>
    <row r="90" spans="1:40" x14ac:dyDescent="0.3">
      <c r="D90" s="163"/>
    </row>
  </sheetData>
  <mergeCells count="13">
    <mergeCell ref="B67:C67"/>
    <mergeCell ref="E35:I35"/>
    <mergeCell ref="J35:S35"/>
    <mergeCell ref="T35:X35"/>
    <mergeCell ref="Y35:AD35"/>
    <mergeCell ref="AE35:AH35"/>
    <mergeCell ref="AI35:AN35"/>
    <mergeCell ref="E2:I2"/>
    <mergeCell ref="J2:S2"/>
    <mergeCell ref="T2:X2"/>
    <mergeCell ref="Y2:AD2"/>
    <mergeCell ref="AE2:AH2"/>
    <mergeCell ref="AI2:AN2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11BE19-DF62-4FEC-BFB6-7BD2DE56529A}">
  <dimension ref="A1:AN88"/>
  <sheetViews>
    <sheetView topLeftCell="A58" zoomScale="90" zoomScaleNormal="90" workbookViewId="0">
      <selection activeCell="D28" sqref="D28:D30"/>
    </sheetView>
  </sheetViews>
  <sheetFormatPr defaultRowHeight="14.4" x14ac:dyDescent="0.3"/>
  <cols>
    <col min="1" max="1" width="25.88671875" customWidth="1"/>
    <col min="2" max="2" width="13.33203125" customWidth="1"/>
    <col min="4" max="40" width="14.33203125" customWidth="1"/>
  </cols>
  <sheetData>
    <row r="1" spans="1:40" x14ac:dyDescent="0.3">
      <c r="A1" s="72" t="s">
        <v>1538</v>
      </c>
      <c r="B1" s="72" t="s">
        <v>1531</v>
      </c>
      <c r="D1" s="56"/>
      <c r="E1" s="93" t="str">
        <f t="shared" ref="E1:AN1" si="0">LEFT(E3,FIND(" ",E3)-1)</f>
        <v>1.1.1</v>
      </c>
      <c r="F1" s="93" t="str">
        <f t="shared" si="0"/>
        <v>1.1.2</v>
      </c>
      <c r="G1" s="93" t="str">
        <f t="shared" si="0"/>
        <v>1.1.3</v>
      </c>
      <c r="H1" s="93" t="str">
        <f t="shared" si="0"/>
        <v>1.1.4</v>
      </c>
      <c r="I1" s="93" t="str">
        <f t="shared" si="0"/>
        <v>1.1.5</v>
      </c>
      <c r="J1" s="93" t="str">
        <f t="shared" si="0"/>
        <v>1.2.1</v>
      </c>
      <c r="K1" s="93" t="str">
        <f t="shared" si="0"/>
        <v>1.2.2</v>
      </c>
      <c r="L1" s="93" t="str">
        <f t="shared" si="0"/>
        <v>1.2.3</v>
      </c>
      <c r="M1" s="93" t="str">
        <f t="shared" si="0"/>
        <v>1.2.4</v>
      </c>
      <c r="N1" s="93" t="str">
        <f t="shared" si="0"/>
        <v>1.2.5</v>
      </c>
      <c r="O1" s="93" t="str">
        <f t="shared" si="0"/>
        <v>1.2.6</v>
      </c>
      <c r="P1" s="93" t="str">
        <f t="shared" si="0"/>
        <v>1.2.7</v>
      </c>
      <c r="Q1" s="93" t="str">
        <f t="shared" si="0"/>
        <v>1.2.8</v>
      </c>
      <c r="R1" s="93" t="str">
        <f t="shared" si="0"/>
        <v>1.2.9</v>
      </c>
      <c r="S1" s="93" t="str">
        <f t="shared" si="0"/>
        <v>1.2.10</v>
      </c>
      <c r="T1" s="93" t="str">
        <f t="shared" si="0"/>
        <v>1.3.1</v>
      </c>
      <c r="U1" s="93" t="str">
        <f t="shared" si="0"/>
        <v>1.3.2</v>
      </c>
      <c r="V1" s="93" t="str">
        <f t="shared" si="0"/>
        <v>1.3.3</v>
      </c>
      <c r="W1" s="93" t="str">
        <f t="shared" si="0"/>
        <v>1.3.4</v>
      </c>
      <c r="X1" s="93" t="str">
        <f t="shared" si="0"/>
        <v>1.3.5</v>
      </c>
      <c r="Y1" s="93" t="str">
        <f t="shared" si="0"/>
        <v>1.4.1</v>
      </c>
      <c r="Z1" s="93" t="str">
        <f t="shared" si="0"/>
        <v>1.4.2</v>
      </c>
      <c r="AA1" s="93" t="str">
        <f t="shared" si="0"/>
        <v>1.4.3</v>
      </c>
      <c r="AB1" s="93" t="str">
        <f t="shared" si="0"/>
        <v>1.4.4</v>
      </c>
      <c r="AC1" s="93" t="str">
        <f t="shared" si="0"/>
        <v>1.4.5</v>
      </c>
      <c r="AD1" s="93" t="str">
        <f t="shared" si="0"/>
        <v>1.4.6</v>
      </c>
      <c r="AE1" s="93" t="str">
        <f t="shared" si="0"/>
        <v>1.5.1</v>
      </c>
      <c r="AF1" s="93" t="str">
        <f t="shared" si="0"/>
        <v>1.5.2</v>
      </c>
      <c r="AG1" s="93" t="str">
        <f t="shared" si="0"/>
        <v>1.5.3</v>
      </c>
      <c r="AH1" s="93" t="str">
        <f t="shared" si="0"/>
        <v>1.5.4</v>
      </c>
      <c r="AI1" s="93" t="str">
        <f t="shared" si="0"/>
        <v>1.6.0</v>
      </c>
      <c r="AJ1" s="93" t="str">
        <f t="shared" si="0"/>
        <v>1.6.1</v>
      </c>
      <c r="AK1" s="93" t="str">
        <f t="shared" si="0"/>
        <v>1.6.2</v>
      </c>
      <c r="AL1" s="93" t="str">
        <f t="shared" si="0"/>
        <v>1.6.3</v>
      </c>
      <c r="AM1" s="93" t="str">
        <f t="shared" si="0"/>
        <v>1.6.4</v>
      </c>
      <c r="AN1" s="93" t="str">
        <f t="shared" si="0"/>
        <v>1.6.5</v>
      </c>
    </row>
    <row r="2" spans="1:40" x14ac:dyDescent="0.3">
      <c r="A2" s="72" t="s">
        <v>2</v>
      </c>
      <c r="B2" s="72" t="s">
        <v>1007</v>
      </c>
      <c r="D2" s="56"/>
      <c r="E2" s="313" t="s">
        <v>1421</v>
      </c>
      <c r="F2" s="313"/>
      <c r="G2" s="313"/>
      <c r="H2" s="313"/>
      <c r="I2" s="313"/>
      <c r="J2" s="313" t="s">
        <v>1422</v>
      </c>
      <c r="K2" s="313"/>
      <c r="L2" s="313"/>
      <c r="M2" s="313"/>
      <c r="N2" s="313"/>
      <c r="O2" s="313"/>
      <c r="P2" s="313"/>
      <c r="Q2" s="313"/>
      <c r="R2" s="313"/>
      <c r="S2" s="313"/>
      <c r="T2" s="313" t="s">
        <v>1423</v>
      </c>
      <c r="U2" s="313"/>
      <c r="V2" s="313"/>
      <c r="W2" s="313"/>
      <c r="X2" s="313"/>
      <c r="Y2" s="313" t="s">
        <v>1424</v>
      </c>
      <c r="Z2" s="313"/>
      <c r="AA2" s="313"/>
      <c r="AB2" s="313"/>
      <c r="AC2" s="313"/>
      <c r="AD2" s="313"/>
      <c r="AE2" s="314" t="s">
        <v>1425</v>
      </c>
      <c r="AF2" s="314"/>
      <c r="AG2" s="314"/>
      <c r="AH2" s="314"/>
      <c r="AI2" s="314" t="s">
        <v>1426</v>
      </c>
      <c r="AJ2" s="314"/>
      <c r="AK2" s="314"/>
      <c r="AL2" s="314"/>
      <c r="AM2" s="314"/>
      <c r="AN2" s="314"/>
    </row>
    <row r="3" spans="1:40" ht="72" x14ac:dyDescent="0.3">
      <c r="D3" s="56"/>
      <c r="E3" s="242" t="s">
        <v>1427</v>
      </c>
      <c r="F3" s="242" t="s">
        <v>1428</v>
      </c>
      <c r="G3" s="242" t="s">
        <v>1429</v>
      </c>
      <c r="H3" s="242" t="s">
        <v>1430</v>
      </c>
      <c r="I3" s="242" t="s">
        <v>1431</v>
      </c>
      <c r="J3" s="58" t="s">
        <v>1432</v>
      </c>
      <c r="K3" s="58" t="s">
        <v>1433</v>
      </c>
      <c r="L3" s="58" t="s">
        <v>1434</v>
      </c>
      <c r="M3" s="58" t="s">
        <v>1435</v>
      </c>
      <c r="N3" s="58" t="s">
        <v>1436</v>
      </c>
      <c r="O3" s="58" t="s">
        <v>1437</v>
      </c>
      <c r="P3" s="58" t="s">
        <v>1438</v>
      </c>
      <c r="Q3" s="58" t="s">
        <v>1439</v>
      </c>
      <c r="R3" s="58" t="s">
        <v>1440</v>
      </c>
      <c r="S3" s="58" t="s">
        <v>1441</v>
      </c>
      <c r="T3" s="59" t="s">
        <v>1442</v>
      </c>
      <c r="U3" s="59" t="s">
        <v>1443</v>
      </c>
      <c r="V3" s="59" t="s">
        <v>1444</v>
      </c>
      <c r="W3" s="59" t="s">
        <v>1445</v>
      </c>
      <c r="X3" s="59" t="s">
        <v>1446</v>
      </c>
      <c r="Y3" s="58" t="s">
        <v>1447</v>
      </c>
      <c r="Z3" s="58" t="s">
        <v>1448</v>
      </c>
      <c r="AA3" s="58" t="s">
        <v>1449</v>
      </c>
      <c r="AB3" s="58" t="s">
        <v>1450</v>
      </c>
      <c r="AC3" s="58" t="s">
        <v>1451</v>
      </c>
      <c r="AD3" s="58" t="s">
        <v>1452</v>
      </c>
      <c r="AE3" s="58" t="s">
        <v>1453</v>
      </c>
      <c r="AF3" s="58" t="s">
        <v>1454</v>
      </c>
      <c r="AG3" s="58" t="s">
        <v>1455</v>
      </c>
      <c r="AH3" s="58" t="s">
        <v>1456</v>
      </c>
      <c r="AI3" s="58" t="s">
        <v>1457</v>
      </c>
      <c r="AJ3" s="58" t="s">
        <v>1458</v>
      </c>
      <c r="AK3" s="58" t="s">
        <v>1459</v>
      </c>
      <c r="AL3" s="58" t="s">
        <v>1460</v>
      </c>
      <c r="AM3" s="58" t="s">
        <v>1461</v>
      </c>
      <c r="AN3" s="58" t="s">
        <v>1462</v>
      </c>
    </row>
    <row r="4" spans="1:40" x14ac:dyDescent="0.3">
      <c r="A4" s="53" t="s">
        <v>1463</v>
      </c>
      <c r="B4" s="53"/>
      <c r="C4" s="53"/>
      <c r="D4" s="201" t="s">
        <v>1464</v>
      </c>
      <c r="G4" s="56"/>
      <c r="H4" s="56"/>
      <c r="I4" s="56"/>
      <c r="J4" s="56"/>
      <c r="K4" s="56"/>
      <c r="L4" s="56"/>
      <c r="M4" s="56"/>
      <c r="N4" s="56"/>
      <c r="O4" s="56"/>
      <c r="P4" s="56"/>
      <c r="Q4" s="56"/>
      <c r="R4" s="56"/>
      <c r="S4" s="56"/>
      <c r="T4" s="56"/>
      <c r="U4" s="56"/>
      <c r="V4" s="56"/>
      <c r="W4" s="56"/>
      <c r="X4" s="56"/>
      <c r="Y4" s="56"/>
      <c r="Z4" s="56"/>
      <c r="AA4" s="56"/>
      <c r="AB4" s="56"/>
      <c r="AC4" s="56"/>
      <c r="AD4" s="56"/>
      <c r="AE4" s="56"/>
      <c r="AF4" s="56"/>
      <c r="AG4" s="56"/>
      <c r="AH4" s="56"/>
      <c r="AI4" s="56"/>
      <c r="AJ4" s="56"/>
      <c r="AK4" s="56"/>
      <c r="AL4" s="56"/>
      <c r="AM4" s="56"/>
      <c r="AN4" s="56"/>
    </row>
    <row r="5" spans="1:40" x14ac:dyDescent="0.3">
      <c r="A5" s="60" t="s">
        <v>1465</v>
      </c>
      <c r="B5" s="61" t="s">
        <v>1412</v>
      </c>
      <c r="C5" s="60"/>
      <c r="D5" s="62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</row>
    <row r="6" spans="1:40" x14ac:dyDescent="0.3">
      <c r="A6" s="50" t="s">
        <v>1406</v>
      </c>
      <c r="B6" s="50" t="s">
        <v>1407</v>
      </c>
      <c r="C6" s="50" t="s">
        <v>1408</v>
      </c>
      <c r="D6" s="200"/>
      <c r="E6" s="56"/>
      <c r="F6" s="63"/>
      <c r="G6" s="63"/>
      <c r="H6" s="63"/>
      <c r="I6" s="63"/>
      <c r="J6" s="63"/>
      <c r="K6" s="63"/>
      <c r="L6" s="63"/>
      <c r="M6" s="63"/>
      <c r="N6" s="63"/>
      <c r="O6" s="63"/>
      <c r="P6" s="63"/>
      <c r="Q6" s="63"/>
      <c r="R6" s="63"/>
      <c r="S6" s="63"/>
      <c r="T6" s="63"/>
      <c r="U6" s="63"/>
      <c r="V6" s="63"/>
      <c r="W6" s="63"/>
      <c r="X6" s="63"/>
      <c r="Y6" s="63"/>
      <c r="Z6" s="63"/>
      <c r="AA6" s="63"/>
      <c r="AB6" s="63"/>
      <c r="AC6" s="63"/>
      <c r="AD6" s="63"/>
      <c r="AE6" s="63"/>
      <c r="AF6" s="63"/>
      <c r="AG6" s="63"/>
      <c r="AH6" s="63"/>
      <c r="AI6" s="63"/>
      <c r="AJ6" s="63"/>
      <c r="AK6" s="63"/>
      <c r="AL6" s="63"/>
      <c r="AM6" s="63"/>
      <c r="AN6" s="63"/>
    </row>
    <row r="7" spans="1:40" x14ac:dyDescent="0.3">
      <c r="A7" s="54" t="s">
        <v>1409</v>
      </c>
      <c r="B7" s="54" t="s">
        <v>1009</v>
      </c>
      <c r="C7" s="51">
        <f ca="1">SUMIFS(INDIRECT($B$1 &amp; "HR"), Resource_Name, B7) / 1800 * 12</f>
        <v>0.4</v>
      </c>
      <c r="D7" s="192">
        <f ca="1">SUM(E7:AN7)</f>
        <v>7354.8</v>
      </c>
      <c r="E7" s="194">
        <f t="shared" ref="E7:T22" ca="1" si="1">SUMIFS(INDIRECT($B$1 &amp; "_Direct"), Resource_Name, $B7, WBSL3, E$1, Inst, $B$2)</f>
        <v>7354.8</v>
      </c>
      <c r="F7" s="194">
        <f t="shared" ca="1" si="1"/>
        <v>0</v>
      </c>
      <c r="G7" s="194">
        <f t="shared" ca="1" si="1"/>
        <v>0</v>
      </c>
      <c r="H7" s="194">
        <f t="shared" ca="1" si="1"/>
        <v>0</v>
      </c>
      <c r="I7" s="194">
        <f t="shared" ca="1" si="1"/>
        <v>0</v>
      </c>
      <c r="J7" s="194">
        <f t="shared" ca="1" si="1"/>
        <v>0</v>
      </c>
      <c r="K7" s="194">
        <f t="shared" ca="1" si="1"/>
        <v>0</v>
      </c>
      <c r="L7" s="194">
        <f t="shared" ca="1" si="1"/>
        <v>0</v>
      </c>
      <c r="M7" s="194">
        <f t="shared" ca="1" si="1"/>
        <v>0</v>
      </c>
      <c r="N7" s="194">
        <f t="shared" ca="1" si="1"/>
        <v>0</v>
      </c>
      <c r="O7" s="194">
        <f t="shared" ca="1" si="1"/>
        <v>0</v>
      </c>
      <c r="P7" s="194">
        <f t="shared" ca="1" si="1"/>
        <v>0</v>
      </c>
      <c r="Q7" s="194">
        <f t="shared" ca="1" si="1"/>
        <v>0</v>
      </c>
      <c r="R7" s="194">
        <f t="shared" ca="1" si="1"/>
        <v>0</v>
      </c>
      <c r="S7" s="194">
        <f t="shared" ca="1" si="1"/>
        <v>0</v>
      </c>
      <c r="T7" s="194">
        <f t="shared" ca="1" si="1"/>
        <v>0</v>
      </c>
      <c r="U7" s="194">
        <f t="shared" ref="U7:AJ22" ca="1" si="2">SUMIFS(INDIRECT($B$1 &amp; "_Direct"), Resource_Name, $B7, WBSL3, U$1, Inst, $B$2)</f>
        <v>0</v>
      </c>
      <c r="V7" s="194">
        <f t="shared" ca="1" si="2"/>
        <v>0</v>
      </c>
      <c r="W7" s="194">
        <f t="shared" ca="1" si="2"/>
        <v>0</v>
      </c>
      <c r="X7" s="194">
        <f t="shared" ca="1" si="2"/>
        <v>0</v>
      </c>
      <c r="Y7" s="194">
        <f t="shared" ca="1" si="2"/>
        <v>0</v>
      </c>
      <c r="Z7" s="194">
        <f t="shared" ca="1" si="2"/>
        <v>0</v>
      </c>
      <c r="AA7" s="194">
        <f t="shared" ca="1" si="2"/>
        <v>0</v>
      </c>
      <c r="AB7" s="194">
        <f t="shared" ca="1" si="2"/>
        <v>0</v>
      </c>
      <c r="AC7" s="194">
        <f t="shared" ca="1" si="2"/>
        <v>0</v>
      </c>
      <c r="AD7" s="194">
        <f t="shared" ca="1" si="2"/>
        <v>0</v>
      </c>
      <c r="AE7" s="194">
        <f t="shared" ca="1" si="2"/>
        <v>0</v>
      </c>
      <c r="AF7" s="194">
        <f t="shared" ca="1" si="2"/>
        <v>0</v>
      </c>
      <c r="AG7" s="194">
        <f t="shared" ca="1" si="2"/>
        <v>0</v>
      </c>
      <c r="AH7" s="194">
        <f t="shared" ca="1" si="2"/>
        <v>0</v>
      </c>
      <c r="AI7" s="194">
        <f t="shared" ca="1" si="2"/>
        <v>0</v>
      </c>
      <c r="AJ7" s="194">
        <f t="shared" ca="1" si="2"/>
        <v>0</v>
      </c>
      <c r="AK7" s="194">
        <f t="shared" ref="AI7:AN22" ca="1" si="3">SUMIFS(INDIRECT($B$1 &amp; "_Direct"), Resource_Name, $B7, WBSL3, AK$1, Inst, $B$2)</f>
        <v>0</v>
      </c>
      <c r="AL7" s="194">
        <f t="shared" ca="1" si="3"/>
        <v>0</v>
      </c>
      <c r="AM7" s="194">
        <f t="shared" ca="1" si="3"/>
        <v>0</v>
      </c>
      <c r="AN7" s="194">
        <f t="shared" ca="1" si="3"/>
        <v>0</v>
      </c>
    </row>
    <row r="8" spans="1:40" x14ac:dyDescent="0.3">
      <c r="A8" s="54"/>
      <c r="B8" s="54"/>
      <c r="C8" s="51">
        <f ca="1">SUMIFS(INDIRECT($B$1 &amp; "HR"), Resource_Name, B8) / 1800 * 12</f>
        <v>0</v>
      </c>
      <c r="D8" s="192">
        <f ca="1">SUM(E8:AN8)</f>
        <v>0</v>
      </c>
      <c r="E8" s="194">
        <f t="shared" ref="E8:AN8" ca="1" si="4">SUMIFS(INDIRECT($B$1 &amp; "_Direct"), Resource_Name, $B8, WBSL3, E$1, Inst, $B$2)</f>
        <v>0</v>
      </c>
      <c r="F8" s="194">
        <f t="shared" ca="1" si="4"/>
        <v>0</v>
      </c>
      <c r="G8" s="194">
        <f t="shared" ca="1" si="4"/>
        <v>0</v>
      </c>
      <c r="H8" s="194">
        <f t="shared" ca="1" si="4"/>
        <v>0</v>
      </c>
      <c r="I8" s="194">
        <f t="shared" ca="1" si="4"/>
        <v>0</v>
      </c>
      <c r="J8" s="194">
        <f t="shared" ca="1" si="4"/>
        <v>0</v>
      </c>
      <c r="K8" s="194">
        <f t="shared" ca="1" si="4"/>
        <v>0</v>
      </c>
      <c r="L8" s="194">
        <f t="shared" ca="1" si="4"/>
        <v>0</v>
      </c>
      <c r="M8" s="194">
        <f t="shared" ca="1" si="4"/>
        <v>0</v>
      </c>
      <c r="N8" s="194">
        <f t="shared" ca="1" si="4"/>
        <v>0</v>
      </c>
      <c r="O8" s="194">
        <f t="shared" ca="1" si="4"/>
        <v>0</v>
      </c>
      <c r="P8" s="194">
        <f t="shared" ca="1" si="4"/>
        <v>0</v>
      </c>
      <c r="Q8" s="194">
        <f t="shared" ca="1" si="4"/>
        <v>0</v>
      </c>
      <c r="R8" s="194">
        <f t="shared" ca="1" si="4"/>
        <v>0</v>
      </c>
      <c r="S8" s="194">
        <f t="shared" ca="1" si="4"/>
        <v>0</v>
      </c>
      <c r="T8" s="194">
        <f t="shared" ca="1" si="4"/>
        <v>0</v>
      </c>
      <c r="U8" s="194">
        <f t="shared" ca="1" si="4"/>
        <v>0</v>
      </c>
      <c r="V8" s="194">
        <f t="shared" ca="1" si="4"/>
        <v>0</v>
      </c>
      <c r="W8" s="194">
        <f t="shared" ca="1" si="4"/>
        <v>0</v>
      </c>
      <c r="X8" s="194">
        <f t="shared" ca="1" si="4"/>
        <v>0</v>
      </c>
      <c r="Y8" s="194">
        <f t="shared" ca="1" si="4"/>
        <v>0</v>
      </c>
      <c r="Z8" s="194">
        <f t="shared" ca="1" si="4"/>
        <v>0</v>
      </c>
      <c r="AA8" s="194">
        <f t="shared" ca="1" si="4"/>
        <v>0</v>
      </c>
      <c r="AB8" s="194">
        <f t="shared" ca="1" si="4"/>
        <v>0</v>
      </c>
      <c r="AC8" s="194">
        <f t="shared" ca="1" si="4"/>
        <v>0</v>
      </c>
      <c r="AD8" s="194">
        <f t="shared" ca="1" si="4"/>
        <v>0</v>
      </c>
      <c r="AE8" s="194">
        <f t="shared" ca="1" si="4"/>
        <v>0</v>
      </c>
      <c r="AF8" s="194">
        <f t="shared" ca="1" si="4"/>
        <v>0</v>
      </c>
      <c r="AG8" s="194">
        <f t="shared" ca="1" si="4"/>
        <v>0</v>
      </c>
      <c r="AH8" s="194">
        <f t="shared" ca="1" si="4"/>
        <v>0</v>
      </c>
      <c r="AI8" s="194">
        <f t="shared" ca="1" si="4"/>
        <v>0</v>
      </c>
      <c r="AJ8" s="194">
        <f t="shared" ca="1" si="4"/>
        <v>0</v>
      </c>
      <c r="AK8" s="194">
        <f t="shared" ca="1" si="4"/>
        <v>0</v>
      </c>
      <c r="AL8" s="194">
        <f t="shared" ca="1" si="4"/>
        <v>0</v>
      </c>
      <c r="AM8" s="194">
        <f t="shared" ca="1" si="4"/>
        <v>0</v>
      </c>
      <c r="AN8" s="194">
        <f t="shared" ca="1" si="4"/>
        <v>0</v>
      </c>
    </row>
    <row r="9" spans="1:40" x14ac:dyDescent="0.3">
      <c r="A9" s="54"/>
      <c r="B9" s="54"/>
      <c r="C9" s="51">
        <f ca="1">SUMIFS(INDIRECT($B$1 &amp; "HR"), Resource_Name, B9) / 1800 * 12</f>
        <v>0</v>
      </c>
      <c r="D9" s="192">
        <f ca="1">SUM(E9:AN9)</f>
        <v>0</v>
      </c>
      <c r="E9" s="194">
        <f t="shared" ca="1" si="1"/>
        <v>0</v>
      </c>
      <c r="F9" s="194">
        <f t="shared" ca="1" si="1"/>
        <v>0</v>
      </c>
      <c r="G9" s="194">
        <f t="shared" ca="1" si="1"/>
        <v>0</v>
      </c>
      <c r="H9" s="194">
        <f t="shared" ca="1" si="1"/>
        <v>0</v>
      </c>
      <c r="I9" s="194">
        <f t="shared" ca="1" si="1"/>
        <v>0</v>
      </c>
      <c r="J9" s="194">
        <f t="shared" ca="1" si="1"/>
        <v>0</v>
      </c>
      <c r="K9" s="194">
        <f t="shared" ca="1" si="1"/>
        <v>0</v>
      </c>
      <c r="L9" s="194">
        <f t="shared" ca="1" si="1"/>
        <v>0</v>
      </c>
      <c r="M9" s="194">
        <f t="shared" ca="1" si="1"/>
        <v>0</v>
      </c>
      <c r="N9" s="194">
        <f t="shared" ca="1" si="1"/>
        <v>0</v>
      </c>
      <c r="O9" s="194">
        <f t="shared" ca="1" si="1"/>
        <v>0</v>
      </c>
      <c r="P9" s="194">
        <f t="shared" ca="1" si="1"/>
        <v>0</v>
      </c>
      <c r="Q9" s="194">
        <f t="shared" ca="1" si="1"/>
        <v>0</v>
      </c>
      <c r="R9" s="194">
        <f t="shared" ca="1" si="1"/>
        <v>0</v>
      </c>
      <c r="S9" s="194">
        <f t="shared" ca="1" si="1"/>
        <v>0</v>
      </c>
      <c r="T9" s="194">
        <f t="shared" ca="1" si="1"/>
        <v>0</v>
      </c>
      <c r="U9" s="194">
        <f t="shared" ca="1" si="2"/>
        <v>0</v>
      </c>
      <c r="V9" s="194">
        <f t="shared" ca="1" si="2"/>
        <v>0</v>
      </c>
      <c r="W9" s="194">
        <f t="shared" ca="1" si="2"/>
        <v>0</v>
      </c>
      <c r="X9" s="194">
        <f t="shared" ca="1" si="2"/>
        <v>0</v>
      </c>
      <c r="Y9" s="194">
        <f t="shared" ca="1" si="2"/>
        <v>0</v>
      </c>
      <c r="Z9" s="194">
        <f t="shared" ca="1" si="2"/>
        <v>0</v>
      </c>
      <c r="AA9" s="194">
        <f t="shared" ca="1" si="2"/>
        <v>0</v>
      </c>
      <c r="AB9" s="194">
        <f t="shared" ca="1" si="2"/>
        <v>0</v>
      </c>
      <c r="AC9" s="194">
        <f t="shared" ca="1" si="2"/>
        <v>0</v>
      </c>
      <c r="AD9" s="194">
        <f t="shared" ca="1" si="2"/>
        <v>0</v>
      </c>
      <c r="AE9" s="194">
        <f t="shared" ca="1" si="2"/>
        <v>0</v>
      </c>
      <c r="AF9" s="194">
        <f t="shared" ca="1" si="2"/>
        <v>0</v>
      </c>
      <c r="AG9" s="194">
        <f t="shared" ca="1" si="2"/>
        <v>0</v>
      </c>
      <c r="AH9" s="194">
        <f t="shared" ca="1" si="2"/>
        <v>0</v>
      </c>
      <c r="AI9" s="194">
        <f t="shared" ca="1" si="3"/>
        <v>0</v>
      </c>
      <c r="AJ9" s="194">
        <f t="shared" ca="1" si="3"/>
        <v>0</v>
      </c>
      <c r="AK9" s="194">
        <f t="shared" ca="1" si="3"/>
        <v>0</v>
      </c>
      <c r="AL9" s="194">
        <f t="shared" ca="1" si="3"/>
        <v>0</v>
      </c>
      <c r="AM9" s="194">
        <f t="shared" ca="1" si="3"/>
        <v>0</v>
      </c>
      <c r="AN9" s="194">
        <f t="shared" ca="1" si="3"/>
        <v>0</v>
      </c>
    </row>
    <row r="10" spans="1:40" x14ac:dyDescent="0.3">
      <c r="B10" s="52"/>
      <c r="C10" s="52"/>
      <c r="D10" s="199">
        <v>0</v>
      </c>
      <c r="E10" s="194">
        <f t="shared" ca="1" si="1"/>
        <v>0</v>
      </c>
      <c r="F10" s="194">
        <f t="shared" ca="1" si="1"/>
        <v>0</v>
      </c>
      <c r="G10" s="194">
        <f t="shared" ca="1" si="1"/>
        <v>0</v>
      </c>
      <c r="H10" s="194">
        <f t="shared" ca="1" si="1"/>
        <v>0</v>
      </c>
      <c r="I10" s="194">
        <f t="shared" ca="1" si="1"/>
        <v>0</v>
      </c>
      <c r="J10" s="194">
        <f t="shared" ca="1" si="1"/>
        <v>0</v>
      </c>
      <c r="K10" s="194">
        <f t="shared" ca="1" si="1"/>
        <v>0</v>
      </c>
      <c r="L10" s="194">
        <f t="shared" ca="1" si="1"/>
        <v>0</v>
      </c>
      <c r="M10" s="194">
        <f t="shared" ca="1" si="1"/>
        <v>0</v>
      </c>
      <c r="N10" s="194">
        <f t="shared" ca="1" si="1"/>
        <v>0</v>
      </c>
      <c r="O10" s="194">
        <f t="shared" ca="1" si="1"/>
        <v>0</v>
      </c>
      <c r="P10" s="194">
        <f t="shared" ca="1" si="1"/>
        <v>0</v>
      </c>
      <c r="Q10" s="194">
        <f t="shared" ca="1" si="1"/>
        <v>0</v>
      </c>
      <c r="R10" s="194">
        <f t="shared" ca="1" si="1"/>
        <v>0</v>
      </c>
      <c r="S10" s="194">
        <f t="shared" ca="1" si="1"/>
        <v>0</v>
      </c>
      <c r="T10" s="194">
        <f t="shared" ca="1" si="1"/>
        <v>0</v>
      </c>
      <c r="U10" s="194">
        <f t="shared" ca="1" si="2"/>
        <v>0</v>
      </c>
      <c r="V10" s="194">
        <f t="shared" ca="1" si="2"/>
        <v>0</v>
      </c>
      <c r="W10" s="194">
        <f t="shared" ca="1" si="2"/>
        <v>0</v>
      </c>
      <c r="X10" s="194">
        <f t="shared" ca="1" si="2"/>
        <v>0</v>
      </c>
      <c r="Y10" s="194">
        <f t="shared" ca="1" si="2"/>
        <v>0</v>
      </c>
      <c r="Z10" s="194">
        <f t="shared" ca="1" si="2"/>
        <v>0</v>
      </c>
      <c r="AA10" s="194">
        <f t="shared" ca="1" si="2"/>
        <v>0</v>
      </c>
      <c r="AB10" s="194">
        <f t="shared" ca="1" si="2"/>
        <v>0</v>
      </c>
      <c r="AC10" s="194">
        <f t="shared" ca="1" si="2"/>
        <v>0</v>
      </c>
      <c r="AD10" s="194">
        <f t="shared" ca="1" si="2"/>
        <v>0</v>
      </c>
      <c r="AE10" s="194">
        <f t="shared" ca="1" si="2"/>
        <v>0</v>
      </c>
      <c r="AF10" s="194">
        <f t="shared" ca="1" si="2"/>
        <v>0</v>
      </c>
      <c r="AG10" s="194">
        <f t="shared" ca="1" si="2"/>
        <v>0</v>
      </c>
      <c r="AH10" s="194">
        <f t="shared" ca="1" si="2"/>
        <v>0</v>
      </c>
      <c r="AI10" s="194">
        <f t="shared" ca="1" si="3"/>
        <v>0</v>
      </c>
      <c r="AJ10" s="194">
        <f t="shared" ca="1" si="3"/>
        <v>0</v>
      </c>
      <c r="AK10" s="194">
        <f t="shared" ca="1" si="3"/>
        <v>0</v>
      </c>
      <c r="AL10" s="194">
        <f t="shared" ca="1" si="3"/>
        <v>0</v>
      </c>
      <c r="AM10" s="194">
        <f t="shared" ca="1" si="3"/>
        <v>0</v>
      </c>
      <c r="AN10" s="194">
        <f t="shared" ca="1" si="3"/>
        <v>0</v>
      </c>
    </row>
    <row r="11" spans="1:40" x14ac:dyDescent="0.3">
      <c r="A11" s="53" t="s">
        <v>1413</v>
      </c>
      <c r="B11" s="52"/>
      <c r="C11" s="52"/>
      <c r="D11" s="199">
        <v>0</v>
      </c>
      <c r="E11" s="194">
        <f t="shared" ca="1" si="1"/>
        <v>0</v>
      </c>
      <c r="F11" s="194">
        <f t="shared" ca="1" si="1"/>
        <v>0</v>
      </c>
      <c r="G11" s="194">
        <f t="shared" ca="1" si="1"/>
        <v>0</v>
      </c>
      <c r="H11" s="194">
        <f t="shared" ca="1" si="1"/>
        <v>0</v>
      </c>
      <c r="I11" s="194">
        <f t="shared" ca="1" si="1"/>
        <v>0</v>
      </c>
      <c r="J11" s="194">
        <f t="shared" ca="1" si="1"/>
        <v>0</v>
      </c>
      <c r="K11" s="194">
        <f t="shared" ca="1" si="1"/>
        <v>0</v>
      </c>
      <c r="L11" s="194">
        <f t="shared" ca="1" si="1"/>
        <v>0</v>
      </c>
      <c r="M11" s="194">
        <f t="shared" ca="1" si="1"/>
        <v>0</v>
      </c>
      <c r="N11" s="194">
        <f t="shared" ca="1" si="1"/>
        <v>0</v>
      </c>
      <c r="O11" s="194">
        <f t="shared" ca="1" si="1"/>
        <v>0</v>
      </c>
      <c r="P11" s="194">
        <f t="shared" ca="1" si="1"/>
        <v>0</v>
      </c>
      <c r="Q11" s="194">
        <f t="shared" ca="1" si="1"/>
        <v>0</v>
      </c>
      <c r="R11" s="194">
        <f t="shared" ca="1" si="1"/>
        <v>0</v>
      </c>
      <c r="S11" s="194">
        <f t="shared" ca="1" si="1"/>
        <v>0</v>
      </c>
      <c r="T11" s="194">
        <f t="shared" ca="1" si="1"/>
        <v>0</v>
      </c>
      <c r="U11" s="194">
        <f t="shared" ca="1" si="2"/>
        <v>0</v>
      </c>
      <c r="V11" s="194">
        <f t="shared" ca="1" si="2"/>
        <v>0</v>
      </c>
      <c r="W11" s="194">
        <f t="shared" ca="1" si="2"/>
        <v>0</v>
      </c>
      <c r="X11" s="194">
        <f t="shared" ca="1" si="2"/>
        <v>0</v>
      </c>
      <c r="Y11" s="194">
        <f t="shared" ca="1" si="2"/>
        <v>0</v>
      </c>
      <c r="Z11" s="194">
        <f t="shared" ca="1" si="2"/>
        <v>0</v>
      </c>
      <c r="AA11" s="194">
        <f t="shared" ca="1" si="2"/>
        <v>0</v>
      </c>
      <c r="AB11" s="194">
        <f t="shared" ca="1" si="2"/>
        <v>0</v>
      </c>
      <c r="AC11" s="194">
        <f t="shared" ca="1" si="2"/>
        <v>0</v>
      </c>
      <c r="AD11" s="194">
        <f t="shared" ca="1" si="2"/>
        <v>0</v>
      </c>
      <c r="AE11" s="194">
        <f t="shared" ca="1" si="2"/>
        <v>0</v>
      </c>
      <c r="AF11" s="194">
        <f t="shared" ca="1" si="2"/>
        <v>0</v>
      </c>
      <c r="AG11" s="194">
        <f t="shared" ca="1" si="2"/>
        <v>0</v>
      </c>
      <c r="AH11" s="194">
        <f t="shared" ca="1" si="2"/>
        <v>0</v>
      </c>
      <c r="AI11" s="194">
        <f t="shared" ca="1" si="3"/>
        <v>0</v>
      </c>
      <c r="AJ11" s="194">
        <f t="shared" ca="1" si="3"/>
        <v>0</v>
      </c>
      <c r="AK11" s="194">
        <f t="shared" ca="1" si="3"/>
        <v>0</v>
      </c>
      <c r="AL11" s="194">
        <f t="shared" ca="1" si="3"/>
        <v>0</v>
      </c>
      <c r="AM11" s="194">
        <f t="shared" ca="1" si="3"/>
        <v>0</v>
      </c>
      <c r="AN11" s="194">
        <f t="shared" ca="1" si="3"/>
        <v>0</v>
      </c>
    </row>
    <row r="12" spans="1:40" x14ac:dyDescent="0.3">
      <c r="A12" t="s">
        <v>1627</v>
      </c>
      <c r="B12" t="s">
        <v>1370</v>
      </c>
      <c r="C12" s="51">
        <f ca="1">SUMIFS(INDIRECT($B$1 &amp; "HR"), Resource_Name, B12) / 1800 * 12</f>
        <v>1.2000000000000002</v>
      </c>
      <c r="D12" s="192">
        <f t="shared" ref="D12:D26" ca="1" si="5">SUM(E12:AN12)</f>
        <v>11767.68</v>
      </c>
      <c r="E12" s="194">
        <f t="shared" ref="E12:AN12" ca="1" si="6">SUMIFS(INDIRECT($B$1 &amp; "_Direct"), Resource_Name, $B12, WBSL3, E$1, Inst, $B$2)</f>
        <v>0</v>
      </c>
      <c r="F12" s="194">
        <f t="shared" ca="1" si="6"/>
        <v>0</v>
      </c>
      <c r="G12" s="194">
        <f t="shared" ca="1" si="6"/>
        <v>0</v>
      </c>
      <c r="H12" s="194">
        <f t="shared" ca="1" si="6"/>
        <v>0</v>
      </c>
      <c r="I12" s="194">
        <f t="shared" ca="1" si="6"/>
        <v>0</v>
      </c>
      <c r="J12" s="194">
        <f t="shared" ca="1" si="6"/>
        <v>0</v>
      </c>
      <c r="K12" s="194">
        <f t="shared" ca="1" si="6"/>
        <v>0</v>
      </c>
      <c r="L12" s="194">
        <f t="shared" ca="1" si="6"/>
        <v>0</v>
      </c>
      <c r="M12" s="194">
        <f t="shared" ca="1" si="6"/>
        <v>0</v>
      </c>
      <c r="N12" s="194">
        <f t="shared" ca="1" si="6"/>
        <v>0</v>
      </c>
      <c r="O12" s="194">
        <f t="shared" ca="1" si="6"/>
        <v>0</v>
      </c>
      <c r="P12" s="194">
        <f t="shared" ca="1" si="6"/>
        <v>0</v>
      </c>
      <c r="Q12" s="194">
        <f t="shared" ca="1" si="6"/>
        <v>0</v>
      </c>
      <c r="R12" s="194">
        <f t="shared" ca="1" si="6"/>
        <v>0</v>
      </c>
      <c r="S12" s="194">
        <f t="shared" ca="1" si="6"/>
        <v>0</v>
      </c>
      <c r="T12" s="194">
        <f t="shared" ca="1" si="6"/>
        <v>0</v>
      </c>
      <c r="U12" s="194">
        <f t="shared" ca="1" si="6"/>
        <v>0</v>
      </c>
      <c r="V12" s="194">
        <f t="shared" ca="1" si="6"/>
        <v>0</v>
      </c>
      <c r="W12" s="194">
        <f t="shared" ca="1" si="6"/>
        <v>0</v>
      </c>
      <c r="X12" s="194">
        <f t="shared" ca="1" si="6"/>
        <v>0</v>
      </c>
      <c r="Y12" s="194">
        <f t="shared" ca="1" si="6"/>
        <v>0</v>
      </c>
      <c r="Z12" s="194">
        <f t="shared" ca="1" si="6"/>
        <v>0</v>
      </c>
      <c r="AA12" s="194">
        <f t="shared" ca="1" si="6"/>
        <v>0</v>
      </c>
      <c r="AB12" s="194">
        <f t="shared" ca="1" si="6"/>
        <v>0</v>
      </c>
      <c r="AC12" s="194">
        <f t="shared" ca="1" si="6"/>
        <v>0</v>
      </c>
      <c r="AD12" s="194">
        <f t="shared" ca="1" si="6"/>
        <v>0</v>
      </c>
      <c r="AE12" s="194">
        <f t="shared" ca="1" si="6"/>
        <v>0</v>
      </c>
      <c r="AF12" s="194">
        <f t="shared" ca="1" si="6"/>
        <v>0</v>
      </c>
      <c r="AG12" s="194">
        <f t="shared" ca="1" si="6"/>
        <v>0</v>
      </c>
      <c r="AH12" s="194">
        <f t="shared" ca="1" si="6"/>
        <v>0</v>
      </c>
      <c r="AI12" s="194">
        <f t="shared" ca="1" si="6"/>
        <v>0</v>
      </c>
      <c r="AJ12" s="194">
        <f t="shared" ca="1" si="6"/>
        <v>11767.68</v>
      </c>
      <c r="AK12" s="194">
        <f t="shared" ca="1" si="6"/>
        <v>0</v>
      </c>
      <c r="AL12" s="194">
        <f t="shared" ca="1" si="6"/>
        <v>0</v>
      </c>
      <c r="AM12" s="194">
        <f t="shared" ca="1" si="6"/>
        <v>0</v>
      </c>
      <c r="AN12" s="194">
        <f t="shared" ca="1" si="6"/>
        <v>0</v>
      </c>
    </row>
    <row r="13" spans="1:40" x14ac:dyDescent="0.3">
      <c r="C13" s="51">
        <f t="shared" ref="C13:C26" ca="1" si="7">SUMIFS(INDIRECT($B$1 &amp; "HR"), Resource_Name, B13) / 1800 * 12</f>
        <v>0</v>
      </c>
      <c r="D13" s="192">
        <f t="shared" ca="1" si="5"/>
        <v>0</v>
      </c>
      <c r="E13" s="194">
        <f t="shared" ca="1" si="1"/>
        <v>0</v>
      </c>
      <c r="F13" s="194">
        <f t="shared" ca="1" si="1"/>
        <v>0</v>
      </c>
      <c r="G13" s="194">
        <f t="shared" ca="1" si="1"/>
        <v>0</v>
      </c>
      <c r="H13" s="194">
        <f t="shared" ca="1" si="1"/>
        <v>0</v>
      </c>
      <c r="I13" s="194">
        <f t="shared" ca="1" si="1"/>
        <v>0</v>
      </c>
      <c r="J13" s="194">
        <f t="shared" ca="1" si="1"/>
        <v>0</v>
      </c>
      <c r="K13" s="194">
        <f t="shared" ca="1" si="1"/>
        <v>0</v>
      </c>
      <c r="L13" s="194">
        <f t="shared" ca="1" si="1"/>
        <v>0</v>
      </c>
      <c r="M13" s="194">
        <f t="shared" ca="1" si="1"/>
        <v>0</v>
      </c>
      <c r="N13" s="194">
        <f t="shared" ca="1" si="1"/>
        <v>0</v>
      </c>
      <c r="O13" s="194">
        <f t="shared" ca="1" si="1"/>
        <v>0</v>
      </c>
      <c r="P13" s="194">
        <f t="shared" ca="1" si="1"/>
        <v>0</v>
      </c>
      <c r="Q13" s="194">
        <f t="shared" ca="1" si="1"/>
        <v>0</v>
      </c>
      <c r="R13" s="194">
        <f t="shared" ca="1" si="1"/>
        <v>0</v>
      </c>
      <c r="S13" s="194">
        <f t="shared" ca="1" si="1"/>
        <v>0</v>
      </c>
      <c r="T13" s="194">
        <f t="shared" ca="1" si="1"/>
        <v>0</v>
      </c>
      <c r="U13" s="194">
        <f t="shared" ca="1" si="2"/>
        <v>0</v>
      </c>
      <c r="V13" s="194">
        <f t="shared" ca="1" si="2"/>
        <v>0</v>
      </c>
      <c r="W13" s="194">
        <f t="shared" ca="1" si="2"/>
        <v>0</v>
      </c>
      <c r="X13" s="194">
        <f t="shared" ca="1" si="2"/>
        <v>0</v>
      </c>
      <c r="Y13" s="194">
        <f t="shared" ca="1" si="2"/>
        <v>0</v>
      </c>
      <c r="Z13" s="194">
        <f t="shared" ca="1" si="2"/>
        <v>0</v>
      </c>
      <c r="AA13" s="194">
        <f t="shared" ca="1" si="2"/>
        <v>0</v>
      </c>
      <c r="AB13" s="194">
        <f t="shared" ca="1" si="2"/>
        <v>0</v>
      </c>
      <c r="AC13" s="194">
        <f t="shared" ca="1" si="2"/>
        <v>0</v>
      </c>
      <c r="AD13" s="194">
        <f t="shared" ca="1" si="2"/>
        <v>0</v>
      </c>
      <c r="AE13" s="194">
        <f t="shared" ca="1" si="2"/>
        <v>0</v>
      </c>
      <c r="AF13" s="194">
        <f t="shared" ca="1" si="2"/>
        <v>0</v>
      </c>
      <c r="AG13" s="194">
        <f t="shared" ca="1" si="2"/>
        <v>0</v>
      </c>
      <c r="AH13" s="194">
        <f t="shared" ca="1" si="2"/>
        <v>0</v>
      </c>
      <c r="AI13" s="194">
        <f t="shared" ca="1" si="3"/>
        <v>0</v>
      </c>
      <c r="AJ13" s="194">
        <f t="shared" ca="1" si="3"/>
        <v>0</v>
      </c>
      <c r="AK13" s="194">
        <f t="shared" ca="1" si="3"/>
        <v>0</v>
      </c>
      <c r="AL13" s="194">
        <f t="shared" ca="1" si="3"/>
        <v>0</v>
      </c>
      <c r="AM13" s="194">
        <f t="shared" ca="1" si="3"/>
        <v>0</v>
      </c>
      <c r="AN13" s="194">
        <f t="shared" ca="1" si="3"/>
        <v>0</v>
      </c>
    </row>
    <row r="14" spans="1:40" x14ac:dyDescent="0.3">
      <c r="C14" s="51">
        <f t="shared" ca="1" si="7"/>
        <v>0</v>
      </c>
      <c r="D14" s="192">
        <f t="shared" ca="1" si="5"/>
        <v>0</v>
      </c>
      <c r="E14" s="194">
        <f t="shared" ca="1" si="1"/>
        <v>0</v>
      </c>
      <c r="F14" s="194">
        <f t="shared" ca="1" si="1"/>
        <v>0</v>
      </c>
      <c r="G14" s="194">
        <f t="shared" ca="1" si="1"/>
        <v>0</v>
      </c>
      <c r="H14" s="194">
        <f t="shared" ca="1" si="1"/>
        <v>0</v>
      </c>
      <c r="I14" s="194">
        <f t="shared" ca="1" si="1"/>
        <v>0</v>
      </c>
      <c r="J14" s="194">
        <f t="shared" ca="1" si="1"/>
        <v>0</v>
      </c>
      <c r="K14" s="194">
        <f t="shared" ca="1" si="1"/>
        <v>0</v>
      </c>
      <c r="L14" s="194">
        <f t="shared" ca="1" si="1"/>
        <v>0</v>
      </c>
      <c r="M14" s="194">
        <f t="shared" ca="1" si="1"/>
        <v>0</v>
      </c>
      <c r="N14" s="194">
        <f t="shared" ca="1" si="1"/>
        <v>0</v>
      </c>
      <c r="O14" s="194">
        <f t="shared" ca="1" si="1"/>
        <v>0</v>
      </c>
      <c r="P14" s="194">
        <f t="shared" ca="1" si="1"/>
        <v>0</v>
      </c>
      <c r="Q14" s="194">
        <f t="shared" ca="1" si="1"/>
        <v>0</v>
      </c>
      <c r="R14" s="194">
        <f t="shared" ca="1" si="1"/>
        <v>0</v>
      </c>
      <c r="S14" s="194">
        <f t="shared" ca="1" si="1"/>
        <v>0</v>
      </c>
      <c r="T14" s="194">
        <f t="shared" ca="1" si="1"/>
        <v>0</v>
      </c>
      <c r="U14" s="194">
        <f t="shared" ca="1" si="2"/>
        <v>0</v>
      </c>
      <c r="V14" s="194">
        <f t="shared" ca="1" si="2"/>
        <v>0</v>
      </c>
      <c r="W14" s="194">
        <f t="shared" ca="1" si="2"/>
        <v>0</v>
      </c>
      <c r="X14" s="194">
        <f t="shared" ca="1" si="2"/>
        <v>0</v>
      </c>
      <c r="Y14" s="194">
        <f t="shared" ca="1" si="2"/>
        <v>0</v>
      </c>
      <c r="Z14" s="194">
        <f t="shared" ca="1" si="2"/>
        <v>0</v>
      </c>
      <c r="AA14" s="194">
        <f t="shared" ca="1" si="2"/>
        <v>0</v>
      </c>
      <c r="AB14" s="194">
        <f t="shared" ca="1" si="2"/>
        <v>0</v>
      </c>
      <c r="AC14" s="194">
        <f t="shared" ca="1" si="2"/>
        <v>0</v>
      </c>
      <c r="AD14" s="194">
        <f t="shared" ca="1" si="2"/>
        <v>0</v>
      </c>
      <c r="AE14" s="194">
        <f t="shared" ca="1" si="2"/>
        <v>0</v>
      </c>
      <c r="AF14" s="194">
        <f t="shared" ca="1" si="2"/>
        <v>0</v>
      </c>
      <c r="AG14" s="194">
        <f t="shared" ca="1" si="2"/>
        <v>0</v>
      </c>
      <c r="AH14" s="194">
        <f t="shared" ca="1" si="2"/>
        <v>0</v>
      </c>
      <c r="AI14" s="194">
        <f t="shared" ca="1" si="3"/>
        <v>0</v>
      </c>
      <c r="AJ14" s="194">
        <f t="shared" ca="1" si="3"/>
        <v>0</v>
      </c>
      <c r="AK14" s="194">
        <f t="shared" ca="1" si="3"/>
        <v>0</v>
      </c>
      <c r="AL14" s="194">
        <f t="shared" ca="1" si="3"/>
        <v>0</v>
      </c>
      <c r="AM14" s="194">
        <f t="shared" ca="1" si="3"/>
        <v>0</v>
      </c>
      <c r="AN14" s="194">
        <f t="shared" ca="1" si="3"/>
        <v>0</v>
      </c>
    </row>
    <row r="15" spans="1:40" x14ac:dyDescent="0.3">
      <c r="C15" s="51">
        <f t="shared" ca="1" si="7"/>
        <v>0</v>
      </c>
      <c r="D15" s="192">
        <f t="shared" ca="1" si="5"/>
        <v>0</v>
      </c>
      <c r="E15" s="194">
        <f t="shared" ca="1" si="1"/>
        <v>0</v>
      </c>
      <c r="F15" s="194">
        <f t="shared" ca="1" si="1"/>
        <v>0</v>
      </c>
      <c r="G15" s="194">
        <f t="shared" ca="1" si="1"/>
        <v>0</v>
      </c>
      <c r="H15" s="194">
        <f t="shared" ca="1" si="1"/>
        <v>0</v>
      </c>
      <c r="I15" s="194">
        <f t="shared" ca="1" si="1"/>
        <v>0</v>
      </c>
      <c r="J15" s="194">
        <f t="shared" ca="1" si="1"/>
        <v>0</v>
      </c>
      <c r="K15" s="194">
        <f t="shared" ca="1" si="1"/>
        <v>0</v>
      </c>
      <c r="L15" s="194">
        <f t="shared" ca="1" si="1"/>
        <v>0</v>
      </c>
      <c r="M15" s="194">
        <f t="shared" ca="1" si="1"/>
        <v>0</v>
      </c>
      <c r="N15" s="194">
        <f t="shared" ca="1" si="1"/>
        <v>0</v>
      </c>
      <c r="O15" s="194">
        <f t="shared" ca="1" si="1"/>
        <v>0</v>
      </c>
      <c r="P15" s="194">
        <f t="shared" ca="1" si="1"/>
        <v>0</v>
      </c>
      <c r="Q15" s="194">
        <f t="shared" ca="1" si="1"/>
        <v>0</v>
      </c>
      <c r="R15" s="194">
        <f t="shared" ca="1" si="1"/>
        <v>0</v>
      </c>
      <c r="S15" s="194">
        <f t="shared" ca="1" si="1"/>
        <v>0</v>
      </c>
      <c r="T15" s="194">
        <f t="shared" ca="1" si="1"/>
        <v>0</v>
      </c>
      <c r="U15" s="194">
        <f t="shared" ca="1" si="2"/>
        <v>0</v>
      </c>
      <c r="V15" s="194">
        <f t="shared" ca="1" si="2"/>
        <v>0</v>
      </c>
      <c r="W15" s="194">
        <f t="shared" ca="1" si="2"/>
        <v>0</v>
      </c>
      <c r="X15" s="194">
        <f t="shared" ca="1" si="2"/>
        <v>0</v>
      </c>
      <c r="Y15" s="194">
        <f t="shared" ca="1" si="2"/>
        <v>0</v>
      </c>
      <c r="Z15" s="194">
        <f t="shared" ca="1" si="2"/>
        <v>0</v>
      </c>
      <c r="AA15" s="194">
        <f t="shared" ca="1" si="2"/>
        <v>0</v>
      </c>
      <c r="AB15" s="194">
        <f t="shared" ca="1" si="2"/>
        <v>0</v>
      </c>
      <c r="AC15" s="194">
        <f t="shared" ca="1" si="2"/>
        <v>0</v>
      </c>
      <c r="AD15" s="194">
        <f t="shared" ca="1" si="2"/>
        <v>0</v>
      </c>
      <c r="AE15" s="194">
        <f t="shared" ca="1" si="2"/>
        <v>0</v>
      </c>
      <c r="AF15" s="194">
        <f t="shared" ca="1" si="2"/>
        <v>0</v>
      </c>
      <c r="AG15" s="194">
        <f t="shared" ca="1" si="2"/>
        <v>0</v>
      </c>
      <c r="AH15" s="194">
        <f t="shared" ca="1" si="2"/>
        <v>0</v>
      </c>
      <c r="AI15" s="194">
        <f t="shared" ca="1" si="3"/>
        <v>0</v>
      </c>
      <c r="AJ15" s="194">
        <f t="shared" ca="1" si="3"/>
        <v>0</v>
      </c>
      <c r="AK15" s="194">
        <f t="shared" ca="1" si="3"/>
        <v>0</v>
      </c>
      <c r="AL15" s="194">
        <f t="shared" ca="1" si="3"/>
        <v>0</v>
      </c>
      <c r="AM15" s="194">
        <f t="shared" ca="1" si="3"/>
        <v>0</v>
      </c>
      <c r="AN15" s="194">
        <f t="shared" ca="1" si="3"/>
        <v>0</v>
      </c>
    </row>
    <row r="16" spans="1:40" x14ac:dyDescent="0.3">
      <c r="C16" s="51">
        <f t="shared" ca="1" si="7"/>
        <v>0</v>
      </c>
      <c r="D16" s="192">
        <f t="shared" ca="1" si="5"/>
        <v>0</v>
      </c>
      <c r="E16" s="194">
        <f t="shared" ca="1" si="1"/>
        <v>0</v>
      </c>
      <c r="F16" s="194">
        <f t="shared" ca="1" si="1"/>
        <v>0</v>
      </c>
      <c r="G16" s="194">
        <f t="shared" ca="1" si="1"/>
        <v>0</v>
      </c>
      <c r="H16" s="194">
        <f t="shared" ca="1" si="1"/>
        <v>0</v>
      </c>
      <c r="I16" s="194">
        <f t="shared" ca="1" si="1"/>
        <v>0</v>
      </c>
      <c r="J16" s="194">
        <f t="shared" ca="1" si="1"/>
        <v>0</v>
      </c>
      <c r="K16" s="194">
        <f t="shared" ca="1" si="1"/>
        <v>0</v>
      </c>
      <c r="L16" s="194">
        <f t="shared" ca="1" si="1"/>
        <v>0</v>
      </c>
      <c r="M16" s="194">
        <f t="shared" ca="1" si="1"/>
        <v>0</v>
      </c>
      <c r="N16" s="194">
        <f t="shared" ca="1" si="1"/>
        <v>0</v>
      </c>
      <c r="O16" s="194">
        <f t="shared" ca="1" si="1"/>
        <v>0</v>
      </c>
      <c r="P16" s="194">
        <f t="shared" ca="1" si="1"/>
        <v>0</v>
      </c>
      <c r="Q16" s="194">
        <f t="shared" ca="1" si="1"/>
        <v>0</v>
      </c>
      <c r="R16" s="194">
        <f t="shared" ca="1" si="1"/>
        <v>0</v>
      </c>
      <c r="S16" s="194">
        <f t="shared" ca="1" si="1"/>
        <v>0</v>
      </c>
      <c r="T16" s="194">
        <f t="shared" ca="1" si="1"/>
        <v>0</v>
      </c>
      <c r="U16" s="194">
        <f t="shared" ca="1" si="2"/>
        <v>0</v>
      </c>
      <c r="V16" s="194">
        <f t="shared" ca="1" si="2"/>
        <v>0</v>
      </c>
      <c r="W16" s="194">
        <f t="shared" ca="1" si="2"/>
        <v>0</v>
      </c>
      <c r="X16" s="194">
        <f t="shared" ca="1" si="2"/>
        <v>0</v>
      </c>
      <c r="Y16" s="194">
        <f t="shared" ca="1" si="2"/>
        <v>0</v>
      </c>
      <c r="Z16" s="194">
        <f t="shared" ca="1" si="2"/>
        <v>0</v>
      </c>
      <c r="AA16" s="194">
        <f t="shared" ca="1" si="2"/>
        <v>0</v>
      </c>
      <c r="AB16" s="194">
        <f t="shared" ca="1" si="2"/>
        <v>0</v>
      </c>
      <c r="AC16" s="194">
        <f t="shared" ca="1" si="2"/>
        <v>0</v>
      </c>
      <c r="AD16" s="194">
        <f t="shared" ca="1" si="2"/>
        <v>0</v>
      </c>
      <c r="AE16" s="194">
        <f t="shared" ca="1" si="2"/>
        <v>0</v>
      </c>
      <c r="AF16" s="194">
        <f t="shared" ca="1" si="2"/>
        <v>0</v>
      </c>
      <c r="AG16" s="194">
        <f t="shared" ca="1" si="2"/>
        <v>0</v>
      </c>
      <c r="AH16" s="194">
        <f t="shared" ca="1" si="2"/>
        <v>0</v>
      </c>
      <c r="AI16" s="194">
        <f t="shared" ca="1" si="3"/>
        <v>0</v>
      </c>
      <c r="AJ16" s="194">
        <f t="shared" ca="1" si="3"/>
        <v>0</v>
      </c>
      <c r="AK16" s="194">
        <f t="shared" ca="1" si="3"/>
        <v>0</v>
      </c>
      <c r="AL16" s="194">
        <f t="shared" ca="1" si="3"/>
        <v>0</v>
      </c>
      <c r="AM16" s="194">
        <f t="shared" ca="1" si="3"/>
        <v>0</v>
      </c>
      <c r="AN16" s="194">
        <f t="shared" ca="1" si="3"/>
        <v>0</v>
      </c>
    </row>
    <row r="17" spans="1:40" x14ac:dyDescent="0.3">
      <c r="C17" s="51">
        <f t="shared" ca="1" si="7"/>
        <v>0</v>
      </c>
      <c r="D17" s="192">
        <f t="shared" ca="1" si="5"/>
        <v>0</v>
      </c>
      <c r="E17" s="194">
        <f t="shared" ca="1" si="1"/>
        <v>0</v>
      </c>
      <c r="F17" s="194">
        <f t="shared" ca="1" si="1"/>
        <v>0</v>
      </c>
      <c r="G17" s="194">
        <f t="shared" ca="1" si="1"/>
        <v>0</v>
      </c>
      <c r="H17" s="194">
        <f t="shared" ca="1" si="1"/>
        <v>0</v>
      </c>
      <c r="I17" s="194">
        <f t="shared" ca="1" si="1"/>
        <v>0</v>
      </c>
      <c r="J17" s="194">
        <f t="shared" ca="1" si="1"/>
        <v>0</v>
      </c>
      <c r="K17" s="194">
        <f t="shared" ca="1" si="1"/>
        <v>0</v>
      </c>
      <c r="L17" s="194">
        <f t="shared" ca="1" si="1"/>
        <v>0</v>
      </c>
      <c r="M17" s="194">
        <f t="shared" ca="1" si="1"/>
        <v>0</v>
      </c>
      <c r="N17" s="194">
        <f t="shared" ca="1" si="1"/>
        <v>0</v>
      </c>
      <c r="O17" s="194">
        <f t="shared" ca="1" si="1"/>
        <v>0</v>
      </c>
      <c r="P17" s="194">
        <f t="shared" ca="1" si="1"/>
        <v>0</v>
      </c>
      <c r="Q17" s="194">
        <f t="shared" ca="1" si="1"/>
        <v>0</v>
      </c>
      <c r="R17" s="194">
        <f t="shared" ca="1" si="1"/>
        <v>0</v>
      </c>
      <c r="S17" s="194">
        <f t="shared" ca="1" si="1"/>
        <v>0</v>
      </c>
      <c r="T17" s="194">
        <f t="shared" ca="1" si="1"/>
        <v>0</v>
      </c>
      <c r="U17" s="194">
        <f t="shared" ca="1" si="2"/>
        <v>0</v>
      </c>
      <c r="V17" s="194">
        <f t="shared" ca="1" si="2"/>
        <v>0</v>
      </c>
      <c r="W17" s="194">
        <f t="shared" ca="1" si="2"/>
        <v>0</v>
      </c>
      <c r="X17" s="194">
        <f t="shared" ca="1" si="2"/>
        <v>0</v>
      </c>
      <c r="Y17" s="194">
        <f t="shared" ca="1" si="2"/>
        <v>0</v>
      </c>
      <c r="Z17" s="194">
        <f t="shared" ca="1" si="2"/>
        <v>0</v>
      </c>
      <c r="AA17" s="194">
        <f t="shared" ca="1" si="2"/>
        <v>0</v>
      </c>
      <c r="AB17" s="194">
        <f t="shared" ca="1" si="2"/>
        <v>0</v>
      </c>
      <c r="AC17" s="194">
        <f t="shared" ca="1" si="2"/>
        <v>0</v>
      </c>
      <c r="AD17" s="194">
        <f t="shared" ca="1" si="2"/>
        <v>0</v>
      </c>
      <c r="AE17" s="194">
        <f t="shared" ca="1" si="2"/>
        <v>0</v>
      </c>
      <c r="AF17" s="194">
        <f t="shared" ca="1" si="2"/>
        <v>0</v>
      </c>
      <c r="AG17" s="194">
        <f t="shared" ca="1" si="2"/>
        <v>0</v>
      </c>
      <c r="AH17" s="194">
        <f t="shared" ca="1" si="2"/>
        <v>0</v>
      </c>
      <c r="AI17" s="194">
        <f t="shared" ca="1" si="3"/>
        <v>0</v>
      </c>
      <c r="AJ17" s="194">
        <f t="shared" ca="1" si="3"/>
        <v>0</v>
      </c>
      <c r="AK17" s="194">
        <f t="shared" ca="1" si="3"/>
        <v>0</v>
      </c>
      <c r="AL17" s="194">
        <f t="shared" ca="1" si="3"/>
        <v>0</v>
      </c>
      <c r="AM17" s="194">
        <f t="shared" ca="1" si="3"/>
        <v>0</v>
      </c>
      <c r="AN17" s="194">
        <f t="shared" ca="1" si="3"/>
        <v>0</v>
      </c>
    </row>
    <row r="18" spans="1:40" x14ac:dyDescent="0.3">
      <c r="C18" s="51">
        <f t="shared" ca="1" si="7"/>
        <v>0</v>
      </c>
      <c r="D18" s="192">
        <f t="shared" ca="1" si="5"/>
        <v>0</v>
      </c>
      <c r="E18" s="194">
        <f t="shared" ca="1" si="1"/>
        <v>0</v>
      </c>
      <c r="F18" s="194">
        <f t="shared" ca="1" si="1"/>
        <v>0</v>
      </c>
      <c r="G18" s="194">
        <f t="shared" ca="1" si="1"/>
        <v>0</v>
      </c>
      <c r="H18" s="194">
        <f t="shared" ca="1" si="1"/>
        <v>0</v>
      </c>
      <c r="I18" s="194">
        <f t="shared" ca="1" si="1"/>
        <v>0</v>
      </c>
      <c r="J18" s="194">
        <f t="shared" ca="1" si="1"/>
        <v>0</v>
      </c>
      <c r="K18" s="194">
        <f t="shared" ca="1" si="1"/>
        <v>0</v>
      </c>
      <c r="L18" s="194">
        <f t="shared" ca="1" si="1"/>
        <v>0</v>
      </c>
      <c r="M18" s="194">
        <f t="shared" ca="1" si="1"/>
        <v>0</v>
      </c>
      <c r="N18" s="194">
        <f t="shared" ca="1" si="1"/>
        <v>0</v>
      </c>
      <c r="O18" s="194">
        <f t="shared" ca="1" si="1"/>
        <v>0</v>
      </c>
      <c r="P18" s="194">
        <f t="shared" ca="1" si="1"/>
        <v>0</v>
      </c>
      <c r="Q18" s="194">
        <f t="shared" ca="1" si="1"/>
        <v>0</v>
      </c>
      <c r="R18" s="194">
        <f t="shared" ca="1" si="1"/>
        <v>0</v>
      </c>
      <c r="S18" s="194">
        <f t="shared" ca="1" si="1"/>
        <v>0</v>
      </c>
      <c r="T18" s="194">
        <f t="shared" ca="1" si="1"/>
        <v>0</v>
      </c>
      <c r="U18" s="194">
        <f t="shared" ca="1" si="2"/>
        <v>0</v>
      </c>
      <c r="V18" s="194">
        <f t="shared" ca="1" si="2"/>
        <v>0</v>
      </c>
      <c r="W18" s="194">
        <f t="shared" ca="1" si="2"/>
        <v>0</v>
      </c>
      <c r="X18" s="194">
        <f t="shared" ca="1" si="2"/>
        <v>0</v>
      </c>
      <c r="Y18" s="194">
        <f t="shared" ca="1" si="2"/>
        <v>0</v>
      </c>
      <c r="Z18" s="194">
        <f t="shared" ca="1" si="2"/>
        <v>0</v>
      </c>
      <c r="AA18" s="194">
        <f t="shared" ca="1" si="2"/>
        <v>0</v>
      </c>
      <c r="AB18" s="194">
        <f t="shared" ca="1" si="2"/>
        <v>0</v>
      </c>
      <c r="AC18" s="194">
        <f t="shared" ca="1" si="2"/>
        <v>0</v>
      </c>
      <c r="AD18" s="194">
        <f t="shared" ca="1" si="2"/>
        <v>0</v>
      </c>
      <c r="AE18" s="194">
        <f t="shared" ca="1" si="2"/>
        <v>0</v>
      </c>
      <c r="AF18" s="194">
        <f t="shared" ca="1" si="2"/>
        <v>0</v>
      </c>
      <c r="AG18" s="194">
        <f t="shared" ca="1" si="2"/>
        <v>0</v>
      </c>
      <c r="AH18" s="194">
        <f t="shared" ca="1" si="2"/>
        <v>0</v>
      </c>
      <c r="AI18" s="194">
        <f t="shared" ca="1" si="3"/>
        <v>0</v>
      </c>
      <c r="AJ18" s="194">
        <f t="shared" ca="1" si="3"/>
        <v>0</v>
      </c>
      <c r="AK18" s="194">
        <f t="shared" ca="1" si="3"/>
        <v>0</v>
      </c>
      <c r="AL18" s="194">
        <f t="shared" ca="1" si="3"/>
        <v>0</v>
      </c>
      <c r="AM18" s="194">
        <f t="shared" ca="1" si="3"/>
        <v>0</v>
      </c>
      <c r="AN18" s="194">
        <f t="shared" ca="1" si="3"/>
        <v>0</v>
      </c>
    </row>
    <row r="19" spans="1:40" x14ac:dyDescent="0.3">
      <c r="C19" s="51">
        <f t="shared" ca="1" si="7"/>
        <v>0</v>
      </c>
      <c r="D19" s="192">
        <f t="shared" ca="1" si="5"/>
        <v>0</v>
      </c>
      <c r="E19" s="194">
        <f t="shared" ca="1" si="1"/>
        <v>0</v>
      </c>
      <c r="F19" s="194">
        <f t="shared" ca="1" si="1"/>
        <v>0</v>
      </c>
      <c r="G19" s="194">
        <f t="shared" ca="1" si="1"/>
        <v>0</v>
      </c>
      <c r="H19" s="194">
        <f t="shared" ca="1" si="1"/>
        <v>0</v>
      </c>
      <c r="I19" s="194">
        <f t="shared" ca="1" si="1"/>
        <v>0</v>
      </c>
      <c r="J19" s="194">
        <f t="shared" ca="1" si="1"/>
        <v>0</v>
      </c>
      <c r="K19" s="194">
        <f t="shared" ca="1" si="1"/>
        <v>0</v>
      </c>
      <c r="L19" s="194">
        <f t="shared" ca="1" si="1"/>
        <v>0</v>
      </c>
      <c r="M19" s="194">
        <f t="shared" ca="1" si="1"/>
        <v>0</v>
      </c>
      <c r="N19" s="194">
        <f t="shared" ca="1" si="1"/>
        <v>0</v>
      </c>
      <c r="O19" s="194">
        <f t="shared" ca="1" si="1"/>
        <v>0</v>
      </c>
      <c r="P19" s="194">
        <f t="shared" ca="1" si="1"/>
        <v>0</v>
      </c>
      <c r="Q19" s="194">
        <f t="shared" ca="1" si="1"/>
        <v>0</v>
      </c>
      <c r="R19" s="194">
        <f t="shared" ca="1" si="1"/>
        <v>0</v>
      </c>
      <c r="S19" s="194">
        <f t="shared" ca="1" si="1"/>
        <v>0</v>
      </c>
      <c r="T19" s="194">
        <f t="shared" ca="1" si="1"/>
        <v>0</v>
      </c>
      <c r="U19" s="194">
        <f t="shared" ca="1" si="2"/>
        <v>0</v>
      </c>
      <c r="V19" s="194">
        <f t="shared" ca="1" si="2"/>
        <v>0</v>
      </c>
      <c r="W19" s="194">
        <f t="shared" ca="1" si="2"/>
        <v>0</v>
      </c>
      <c r="X19" s="194">
        <f t="shared" ca="1" si="2"/>
        <v>0</v>
      </c>
      <c r="Y19" s="194">
        <f t="shared" ca="1" si="2"/>
        <v>0</v>
      </c>
      <c r="Z19" s="194">
        <f t="shared" ca="1" si="2"/>
        <v>0</v>
      </c>
      <c r="AA19" s="194">
        <f t="shared" ca="1" si="2"/>
        <v>0</v>
      </c>
      <c r="AB19" s="194">
        <f t="shared" ca="1" si="2"/>
        <v>0</v>
      </c>
      <c r="AC19" s="194">
        <f t="shared" ca="1" si="2"/>
        <v>0</v>
      </c>
      <c r="AD19" s="194">
        <f t="shared" ca="1" si="2"/>
        <v>0</v>
      </c>
      <c r="AE19" s="194">
        <f t="shared" ca="1" si="2"/>
        <v>0</v>
      </c>
      <c r="AF19" s="194">
        <f t="shared" ca="1" si="2"/>
        <v>0</v>
      </c>
      <c r="AG19" s="194">
        <f t="shared" ca="1" si="2"/>
        <v>0</v>
      </c>
      <c r="AH19" s="194">
        <f t="shared" ca="1" si="2"/>
        <v>0</v>
      </c>
      <c r="AI19" s="194">
        <f t="shared" ca="1" si="3"/>
        <v>0</v>
      </c>
      <c r="AJ19" s="194">
        <f t="shared" ca="1" si="3"/>
        <v>0</v>
      </c>
      <c r="AK19" s="194">
        <f t="shared" ca="1" si="3"/>
        <v>0</v>
      </c>
      <c r="AL19" s="194">
        <f t="shared" ca="1" si="3"/>
        <v>0</v>
      </c>
      <c r="AM19" s="194">
        <f t="shared" ca="1" si="3"/>
        <v>0</v>
      </c>
      <c r="AN19" s="194">
        <f t="shared" ca="1" si="3"/>
        <v>0</v>
      </c>
    </row>
    <row r="20" spans="1:40" x14ac:dyDescent="0.3">
      <c r="C20" s="51">
        <f t="shared" ca="1" si="7"/>
        <v>0</v>
      </c>
      <c r="D20" s="192">
        <f t="shared" ca="1" si="5"/>
        <v>0</v>
      </c>
      <c r="E20" s="194">
        <f t="shared" ca="1" si="1"/>
        <v>0</v>
      </c>
      <c r="F20" s="194">
        <f t="shared" ca="1" si="1"/>
        <v>0</v>
      </c>
      <c r="G20" s="194">
        <f t="shared" ca="1" si="1"/>
        <v>0</v>
      </c>
      <c r="H20" s="194">
        <f t="shared" ca="1" si="1"/>
        <v>0</v>
      </c>
      <c r="I20" s="194">
        <f t="shared" ca="1" si="1"/>
        <v>0</v>
      </c>
      <c r="J20" s="194">
        <f t="shared" ca="1" si="1"/>
        <v>0</v>
      </c>
      <c r="K20" s="194">
        <f t="shared" ca="1" si="1"/>
        <v>0</v>
      </c>
      <c r="L20" s="194">
        <f t="shared" ca="1" si="1"/>
        <v>0</v>
      </c>
      <c r="M20" s="194">
        <f t="shared" ca="1" si="1"/>
        <v>0</v>
      </c>
      <c r="N20" s="194">
        <f t="shared" ca="1" si="1"/>
        <v>0</v>
      </c>
      <c r="O20" s="194">
        <f t="shared" ca="1" si="1"/>
        <v>0</v>
      </c>
      <c r="P20" s="194">
        <f t="shared" ca="1" si="1"/>
        <v>0</v>
      </c>
      <c r="Q20" s="194">
        <f t="shared" ca="1" si="1"/>
        <v>0</v>
      </c>
      <c r="R20" s="194">
        <f t="shared" ca="1" si="1"/>
        <v>0</v>
      </c>
      <c r="S20" s="194">
        <f t="shared" ca="1" si="1"/>
        <v>0</v>
      </c>
      <c r="T20" s="194">
        <f t="shared" ca="1" si="1"/>
        <v>0</v>
      </c>
      <c r="U20" s="194">
        <f t="shared" ca="1" si="2"/>
        <v>0</v>
      </c>
      <c r="V20" s="194">
        <f t="shared" ca="1" si="2"/>
        <v>0</v>
      </c>
      <c r="W20" s="194">
        <f t="shared" ca="1" si="2"/>
        <v>0</v>
      </c>
      <c r="X20" s="194">
        <f t="shared" ca="1" si="2"/>
        <v>0</v>
      </c>
      <c r="Y20" s="194">
        <f t="shared" ca="1" si="2"/>
        <v>0</v>
      </c>
      <c r="Z20" s="194">
        <f t="shared" ca="1" si="2"/>
        <v>0</v>
      </c>
      <c r="AA20" s="194">
        <f t="shared" ca="1" si="2"/>
        <v>0</v>
      </c>
      <c r="AB20" s="194">
        <f t="shared" ca="1" si="2"/>
        <v>0</v>
      </c>
      <c r="AC20" s="194">
        <f t="shared" ca="1" si="2"/>
        <v>0</v>
      </c>
      <c r="AD20" s="194">
        <f t="shared" ca="1" si="2"/>
        <v>0</v>
      </c>
      <c r="AE20" s="194">
        <f t="shared" ca="1" si="2"/>
        <v>0</v>
      </c>
      <c r="AF20" s="194">
        <f t="shared" ca="1" si="2"/>
        <v>0</v>
      </c>
      <c r="AG20" s="194">
        <f t="shared" ca="1" si="2"/>
        <v>0</v>
      </c>
      <c r="AH20" s="194">
        <f t="shared" ca="1" si="2"/>
        <v>0</v>
      </c>
      <c r="AI20" s="194">
        <f t="shared" ca="1" si="3"/>
        <v>0</v>
      </c>
      <c r="AJ20" s="194">
        <f t="shared" ca="1" si="3"/>
        <v>0</v>
      </c>
      <c r="AK20" s="194">
        <f t="shared" ca="1" si="3"/>
        <v>0</v>
      </c>
      <c r="AL20" s="194">
        <f t="shared" ca="1" si="3"/>
        <v>0</v>
      </c>
      <c r="AM20" s="194">
        <f t="shared" ca="1" si="3"/>
        <v>0</v>
      </c>
      <c r="AN20" s="194">
        <f t="shared" ca="1" si="3"/>
        <v>0</v>
      </c>
    </row>
    <row r="21" spans="1:40" x14ac:dyDescent="0.3">
      <c r="C21" s="51">
        <f t="shared" ca="1" si="7"/>
        <v>0</v>
      </c>
      <c r="D21" s="192">
        <f t="shared" ca="1" si="5"/>
        <v>0</v>
      </c>
      <c r="E21" s="194">
        <f t="shared" ca="1" si="1"/>
        <v>0</v>
      </c>
      <c r="F21" s="194">
        <f t="shared" ca="1" si="1"/>
        <v>0</v>
      </c>
      <c r="G21" s="194">
        <f t="shared" ca="1" si="1"/>
        <v>0</v>
      </c>
      <c r="H21" s="194">
        <f t="shared" ca="1" si="1"/>
        <v>0</v>
      </c>
      <c r="I21" s="194">
        <f t="shared" ca="1" si="1"/>
        <v>0</v>
      </c>
      <c r="J21" s="194">
        <f t="shared" ca="1" si="1"/>
        <v>0</v>
      </c>
      <c r="K21" s="194">
        <f t="shared" ca="1" si="1"/>
        <v>0</v>
      </c>
      <c r="L21" s="194">
        <f t="shared" ca="1" si="1"/>
        <v>0</v>
      </c>
      <c r="M21" s="194">
        <f t="shared" ca="1" si="1"/>
        <v>0</v>
      </c>
      <c r="N21" s="194">
        <f t="shared" ca="1" si="1"/>
        <v>0</v>
      </c>
      <c r="O21" s="194">
        <f t="shared" ca="1" si="1"/>
        <v>0</v>
      </c>
      <c r="P21" s="194">
        <f t="shared" ca="1" si="1"/>
        <v>0</v>
      </c>
      <c r="Q21" s="194">
        <f t="shared" ca="1" si="1"/>
        <v>0</v>
      </c>
      <c r="R21" s="194">
        <f t="shared" ca="1" si="1"/>
        <v>0</v>
      </c>
      <c r="S21" s="194">
        <f t="shared" ca="1" si="1"/>
        <v>0</v>
      </c>
      <c r="T21" s="194">
        <f t="shared" ca="1" si="1"/>
        <v>0</v>
      </c>
      <c r="U21" s="194">
        <f t="shared" ca="1" si="2"/>
        <v>0</v>
      </c>
      <c r="V21" s="194">
        <f t="shared" ca="1" si="2"/>
        <v>0</v>
      </c>
      <c r="W21" s="194">
        <f t="shared" ca="1" si="2"/>
        <v>0</v>
      </c>
      <c r="X21" s="194">
        <f t="shared" ca="1" si="2"/>
        <v>0</v>
      </c>
      <c r="Y21" s="194">
        <f t="shared" ca="1" si="2"/>
        <v>0</v>
      </c>
      <c r="Z21" s="194">
        <f t="shared" ca="1" si="2"/>
        <v>0</v>
      </c>
      <c r="AA21" s="194">
        <f t="shared" ca="1" si="2"/>
        <v>0</v>
      </c>
      <c r="AB21" s="194">
        <f t="shared" ca="1" si="2"/>
        <v>0</v>
      </c>
      <c r="AC21" s="194">
        <f t="shared" ca="1" si="2"/>
        <v>0</v>
      </c>
      <c r="AD21" s="194">
        <f t="shared" ca="1" si="2"/>
        <v>0</v>
      </c>
      <c r="AE21" s="194">
        <f t="shared" ca="1" si="2"/>
        <v>0</v>
      </c>
      <c r="AF21" s="194">
        <f t="shared" ca="1" si="2"/>
        <v>0</v>
      </c>
      <c r="AG21" s="194">
        <f t="shared" ca="1" si="2"/>
        <v>0</v>
      </c>
      <c r="AH21" s="194">
        <f t="shared" ca="1" si="2"/>
        <v>0</v>
      </c>
      <c r="AI21" s="194">
        <f t="shared" ca="1" si="3"/>
        <v>0</v>
      </c>
      <c r="AJ21" s="194">
        <f t="shared" ca="1" si="3"/>
        <v>0</v>
      </c>
      <c r="AK21" s="194">
        <f t="shared" ca="1" si="3"/>
        <v>0</v>
      </c>
      <c r="AL21" s="194">
        <f t="shared" ca="1" si="3"/>
        <v>0</v>
      </c>
      <c r="AM21" s="194">
        <f t="shared" ca="1" si="3"/>
        <v>0</v>
      </c>
      <c r="AN21" s="194">
        <f t="shared" ca="1" si="3"/>
        <v>0</v>
      </c>
    </row>
    <row r="22" spans="1:40" x14ac:dyDescent="0.3">
      <c r="C22" s="51">
        <f t="shared" ca="1" si="7"/>
        <v>0</v>
      </c>
      <c r="D22" s="192">
        <f t="shared" ca="1" si="5"/>
        <v>0</v>
      </c>
      <c r="E22" s="194">
        <f t="shared" ca="1" si="1"/>
        <v>0</v>
      </c>
      <c r="F22" s="194">
        <f t="shared" ca="1" si="1"/>
        <v>0</v>
      </c>
      <c r="G22" s="194">
        <f t="shared" ca="1" si="1"/>
        <v>0</v>
      </c>
      <c r="H22" s="194">
        <f t="shared" ca="1" si="1"/>
        <v>0</v>
      </c>
      <c r="I22" s="194">
        <f t="shared" ca="1" si="1"/>
        <v>0</v>
      </c>
      <c r="J22" s="194">
        <f t="shared" ca="1" si="1"/>
        <v>0</v>
      </c>
      <c r="K22" s="194">
        <f t="shared" ca="1" si="1"/>
        <v>0</v>
      </c>
      <c r="L22" s="194">
        <f t="shared" ca="1" si="1"/>
        <v>0</v>
      </c>
      <c r="M22" s="194">
        <f t="shared" ca="1" si="1"/>
        <v>0</v>
      </c>
      <c r="N22" s="194">
        <f t="shared" ca="1" si="1"/>
        <v>0</v>
      </c>
      <c r="O22" s="194">
        <f t="shared" ca="1" si="1"/>
        <v>0</v>
      </c>
      <c r="P22" s="194">
        <f t="shared" ca="1" si="1"/>
        <v>0</v>
      </c>
      <c r="Q22" s="194">
        <f t="shared" ca="1" si="1"/>
        <v>0</v>
      </c>
      <c r="R22" s="194">
        <f t="shared" ca="1" si="1"/>
        <v>0</v>
      </c>
      <c r="S22" s="194">
        <f t="shared" ca="1" si="1"/>
        <v>0</v>
      </c>
      <c r="T22" s="194">
        <f t="shared" ref="T22:AI26" ca="1" si="8">SUMIFS(INDIRECT($B$1 &amp; "_Direct"), Resource_Name, $B22, WBSL3, T$1, Inst, $B$2)</f>
        <v>0</v>
      </c>
      <c r="U22" s="194">
        <f t="shared" ca="1" si="8"/>
        <v>0</v>
      </c>
      <c r="V22" s="194">
        <f t="shared" ca="1" si="8"/>
        <v>0</v>
      </c>
      <c r="W22" s="194">
        <f t="shared" ca="1" si="8"/>
        <v>0</v>
      </c>
      <c r="X22" s="194">
        <f t="shared" ca="1" si="8"/>
        <v>0</v>
      </c>
      <c r="Y22" s="194">
        <f t="shared" ca="1" si="2"/>
        <v>0</v>
      </c>
      <c r="Z22" s="194">
        <f t="shared" ca="1" si="2"/>
        <v>0</v>
      </c>
      <c r="AA22" s="194">
        <f t="shared" ca="1" si="2"/>
        <v>0</v>
      </c>
      <c r="AB22" s="194">
        <f t="shared" ca="1" si="2"/>
        <v>0</v>
      </c>
      <c r="AC22" s="194">
        <f t="shared" ca="1" si="2"/>
        <v>0</v>
      </c>
      <c r="AD22" s="194">
        <f t="shared" ca="1" si="2"/>
        <v>0</v>
      </c>
      <c r="AE22" s="194">
        <f t="shared" ca="1" si="2"/>
        <v>0</v>
      </c>
      <c r="AF22" s="194">
        <f t="shared" ca="1" si="2"/>
        <v>0</v>
      </c>
      <c r="AG22" s="194">
        <f t="shared" ca="1" si="2"/>
        <v>0</v>
      </c>
      <c r="AH22" s="194">
        <f t="shared" ca="1" si="2"/>
        <v>0</v>
      </c>
      <c r="AI22" s="194">
        <f t="shared" ca="1" si="3"/>
        <v>0</v>
      </c>
      <c r="AJ22" s="194">
        <f t="shared" ca="1" si="3"/>
        <v>0</v>
      </c>
      <c r="AK22" s="194">
        <f t="shared" ca="1" si="3"/>
        <v>0</v>
      </c>
      <c r="AL22" s="194">
        <f t="shared" ca="1" si="3"/>
        <v>0</v>
      </c>
      <c r="AM22" s="194">
        <f t="shared" ca="1" si="3"/>
        <v>0</v>
      </c>
      <c r="AN22" s="194">
        <f t="shared" ca="1" si="3"/>
        <v>0</v>
      </c>
    </row>
    <row r="23" spans="1:40" x14ac:dyDescent="0.3">
      <c r="C23" s="51">
        <f t="shared" ca="1" si="7"/>
        <v>0</v>
      </c>
      <c r="D23" s="192">
        <f t="shared" ca="1" si="5"/>
        <v>0</v>
      </c>
      <c r="E23" s="194">
        <f t="shared" ref="E23:T26" ca="1" si="9">SUMIFS(INDIRECT($B$1 &amp; "_Direct"), Resource_Name, $B23, WBSL3, E$1, Inst, $B$2)</f>
        <v>0</v>
      </c>
      <c r="F23" s="194">
        <f t="shared" ca="1" si="9"/>
        <v>0</v>
      </c>
      <c r="G23" s="194">
        <f t="shared" ca="1" si="9"/>
        <v>0</v>
      </c>
      <c r="H23" s="194">
        <f t="shared" ca="1" si="9"/>
        <v>0</v>
      </c>
      <c r="I23" s="194">
        <f t="shared" ca="1" si="9"/>
        <v>0</v>
      </c>
      <c r="J23" s="194">
        <f t="shared" ca="1" si="9"/>
        <v>0</v>
      </c>
      <c r="K23" s="194">
        <f t="shared" ca="1" si="9"/>
        <v>0</v>
      </c>
      <c r="L23" s="194">
        <f t="shared" ca="1" si="9"/>
        <v>0</v>
      </c>
      <c r="M23" s="194">
        <f t="shared" ca="1" si="9"/>
        <v>0</v>
      </c>
      <c r="N23" s="194">
        <f t="shared" ca="1" si="9"/>
        <v>0</v>
      </c>
      <c r="O23" s="194">
        <f t="shared" ca="1" si="9"/>
        <v>0</v>
      </c>
      <c r="P23" s="194">
        <f t="shared" ca="1" si="9"/>
        <v>0</v>
      </c>
      <c r="Q23" s="194">
        <f t="shared" ca="1" si="9"/>
        <v>0</v>
      </c>
      <c r="R23" s="194">
        <f t="shared" ca="1" si="9"/>
        <v>0</v>
      </c>
      <c r="S23" s="194">
        <f t="shared" ca="1" si="9"/>
        <v>0</v>
      </c>
      <c r="T23" s="194">
        <f t="shared" ca="1" si="9"/>
        <v>0</v>
      </c>
      <c r="U23" s="194">
        <f t="shared" ca="1" si="8"/>
        <v>0</v>
      </c>
      <c r="V23" s="194">
        <f t="shared" ca="1" si="8"/>
        <v>0</v>
      </c>
      <c r="W23" s="194">
        <f t="shared" ca="1" si="8"/>
        <v>0</v>
      </c>
      <c r="X23" s="194">
        <f t="shared" ca="1" si="8"/>
        <v>0</v>
      </c>
      <c r="Y23" s="194">
        <f t="shared" ca="1" si="8"/>
        <v>0</v>
      </c>
      <c r="Z23" s="194">
        <f t="shared" ca="1" si="8"/>
        <v>0</v>
      </c>
      <c r="AA23" s="194">
        <f t="shared" ca="1" si="8"/>
        <v>0</v>
      </c>
      <c r="AB23" s="194">
        <f t="shared" ca="1" si="8"/>
        <v>0</v>
      </c>
      <c r="AC23" s="194">
        <f t="shared" ca="1" si="8"/>
        <v>0</v>
      </c>
      <c r="AD23" s="194">
        <f t="shared" ca="1" si="8"/>
        <v>0</v>
      </c>
      <c r="AE23" s="194">
        <f t="shared" ca="1" si="8"/>
        <v>0</v>
      </c>
      <c r="AF23" s="194">
        <f t="shared" ca="1" si="8"/>
        <v>0</v>
      </c>
      <c r="AG23" s="194">
        <f t="shared" ca="1" si="8"/>
        <v>0</v>
      </c>
      <c r="AH23" s="194">
        <f t="shared" ca="1" si="8"/>
        <v>0</v>
      </c>
      <c r="AI23" s="194">
        <f t="shared" ca="1" si="8"/>
        <v>0</v>
      </c>
      <c r="AJ23" s="194">
        <f t="shared" ref="AJ23:AN26" ca="1" si="10">SUMIFS(INDIRECT($B$1 &amp; "_Direct"), Resource_Name, $B23, WBSL3, AJ$1, Inst, $B$2)</f>
        <v>0</v>
      </c>
      <c r="AK23" s="194">
        <f t="shared" ca="1" si="10"/>
        <v>0</v>
      </c>
      <c r="AL23" s="194">
        <f t="shared" ca="1" si="10"/>
        <v>0</v>
      </c>
      <c r="AM23" s="194">
        <f t="shared" ca="1" si="10"/>
        <v>0</v>
      </c>
      <c r="AN23" s="194">
        <f t="shared" ca="1" si="10"/>
        <v>0</v>
      </c>
    </row>
    <row r="24" spans="1:40" x14ac:dyDescent="0.3">
      <c r="C24" s="51">
        <f t="shared" ca="1" si="7"/>
        <v>0</v>
      </c>
      <c r="D24" s="192">
        <f t="shared" ca="1" si="5"/>
        <v>0</v>
      </c>
      <c r="E24" s="194">
        <f t="shared" ca="1" si="9"/>
        <v>0</v>
      </c>
      <c r="F24" s="194">
        <f t="shared" ca="1" si="9"/>
        <v>0</v>
      </c>
      <c r="G24" s="194">
        <f t="shared" ca="1" si="9"/>
        <v>0</v>
      </c>
      <c r="H24" s="194">
        <f t="shared" ca="1" si="9"/>
        <v>0</v>
      </c>
      <c r="I24" s="194">
        <f t="shared" ca="1" si="9"/>
        <v>0</v>
      </c>
      <c r="J24" s="194">
        <f t="shared" ca="1" si="9"/>
        <v>0</v>
      </c>
      <c r="K24" s="194">
        <f t="shared" ca="1" si="9"/>
        <v>0</v>
      </c>
      <c r="L24" s="194">
        <f t="shared" ca="1" si="9"/>
        <v>0</v>
      </c>
      <c r="M24" s="194">
        <f t="shared" ca="1" si="9"/>
        <v>0</v>
      </c>
      <c r="N24" s="194">
        <f t="shared" ca="1" si="9"/>
        <v>0</v>
      </c>
      <c r="O24" s="194">
        <f t="shared" ca="1" si="9"/>
        <v>0</v>
      </c>
      <c r="P24" s="194">
        <f t="shared" ca="1" si="9"/>
        <v>0</v>
      </c>
      <c r="Q24" s="194">
        <f t="shared" ca="1" si="9"/>
        <v>0</v>
      </c>
      <c r="R24" s="194">
        <f t="shared" ca="1" si="9"/>
        <v>0</v>
      </c>
      <c r="S24" s="194">
        <f t="shared" ca="1" si="9"/>
        <v>0</v>
      </c>
      <c r="T24" s="194">
        <f t="shared" ca="1" si="9"/>
        <v>0</v>
      </c>
      <c r="U24" s="194">
        <f t="shared" ca="1" si="8"/>
        <v>0</v>
      </c>
      <c r="V24" s="194">
        <f t="shared" ca="1" si="8"/>
        <v>0</v>
      </c>
      <c r="W24" s="194">
        <f t="shared" ca="1" si="8"/>
        <v>0</v>
      </c>
      <c r="X24" s="194">
        <f t="shared" ca="1" si="8"/>
        <v>0</v>
      </c>
      <c r="Y24" s="194">
        <f t="shared" ca="1" si="8"/>
        <v>0</v>
      </c>
      <c r="Z24" s="194">
        <f t="shared" ca="1" si="8"/>
        <v>0</v>
      </c>
      <c r="AA24" s="194">
        <f t="shared" ca="1" si="8"/>
        <v>0</v>
      </c>
      <c r="AB24" s="194">
        <f t="shared" ca="1" si="8"/>
        <v>0</v>
      </c>
      <c r="AC24" s="194">
        <f t="shared" ca="1" si="8"/>
        <v>0</v>
      </c>
      <c r="AD24" s="194">
        <f t="shared" ca="1" si="8"/>
        <v>0</v>
      </c>
      <c r="AE24" s="194">
        <f t="shared" ca="1" si="8"/>
        <v>0</v>
      </c>
      <c r="AF24" s="194">
        <f t="shared" ca="1" si="8"/>
        <v>0</v>
      </c>
      <c r="AG24" s="194">
        <f t="shared" ca="1" si="8"/>
        <v>0</v>
      </c>
      <c r="AH24" s="194">
        <f t="shared" ca="1" si="8"/>
        <v>0</v>
      </c>
      <c r="AI24" s="194">
        <f t="shared" ca="1" si="8"/>
        <v>0</v>
      </c>
      <c r="AJ24" s="194">
        <f t="shared" ca="1" si="10"/>
        <v>0</v>
      </c>
      <c r="AK24" s="194">
        <f t="shared" ca="1" si="10"/>
        <v>0</v>
      </c>
      <c r="AL24" s="194">
        <f t="shared" ca="1" si="10"/>
        <v>0</v>
      </c>
      <c r="AM24" s="194">
        <f t="shared" ca="1" si="10"/>
        <v>0</v>
      </c>
      <c r="AN24" s="194">
        <f t="shared" ca="1" si="10"/>
        <v>0</v>
      </c>
    </row>
    <row r="25" spans="1:40" x14ac:dyDescent="0.3">
      <c r="C25" s="51">
        <f t="shared" ca="1" si="7"/>
        <v>0</v>
      </c>
      <c r="D25" s="192">
        <f t="shared" ca="1" si="5"/>
        <v>0</v>
      </c>
      <c r="E25" s="194">
        <f t="shared" ca="1" si="9"/>
        <v>0</v>
      </c>
      <c r="F25" s="194">
        <f t="shared" ca="1" si="9"/>
        <v>0</v>
      </c>
      <c r="G25" s="194">
        <f t="shared" ca="1" si="9"/>
        <v>0</v>
      </c>
      <c r="H25" s="194">
        <f t="shared" ca="1" si="9"/>
        <v>0</v>
      </c>
      <c r="I25" s="194">
        <f t="shared" ca="1" si="9"/>
        <v>0</v>
      </c>
      <c r="J25" s="194">
        <f t="shared" ca="1" si="9"/>
        <v>0</v>
      </c>
      <c r="K25" s="194">
        <f t="shared" ca="1" si="9"/>
        <v>0</v>
      </c>
      <c r="L25" s="194">
        <f t="shared" ca="1" si="9"/>
        <v>0</v>
      </c>
      <c r="M25" s="194">
        <f t="shared" ca="1" si="9"/>
        <v>0</v>
      </c>
      <c r="N25" s="194">
        <f t="shared" ca="1" si="9"/>
        <v>0</v>
      </c>
      <c r="O25" s="194">
        <f t="shared" ca="1" si="9"/>
        <v>0</v>
      </c>
      <c r="P25" s="194">
        <f t="shared" ca="1" si="9"/>
        <v>0</v>
      </c>
      <c r="Q25" s="194">
        <f t="shared" ca="1" si="9"/>
        <v>0</v>
      </c>
      <c r="R25" s="194">
        <f t="shared" ca="1" si="9"/>
        <v>0</v>
      </c>
      <c r="S25" s="194">
        <f t="shared" ca="1" si="9"/>
        <v>0</v>
      </c>
      <c r="T25" s="194">
        <f t="shared" ca="1" si="9"/>
        <v>0</v>
      </c>
      <c r="U25" s="194">
        <f t="shared" ca="1" si="8"/>
        <v>0</v>
      </c>
      <c r="V25" s="194">
        <f t="shared" ca="1" si="8"/>
        <v>0</v>
      </c>
      <c r="W25" s="194">
        <f t="shared" ca="1" si="8"/>
        <v>0</v>
      </c>
      <c r="X25" s="194">
        <f t="shared" ca="1" si="8"/>
        <v>0</v>
      </c>
      <c r="Y25" s="194">
        <f t="shared" ca="1" si="8"/>
        <v>0</v>
      </c>
      <c r="Z25" s="194">
        <f t="shared" ca="1" si="8"/>
        <v>0</v>
      </c>
      <c r="AA25" s="194">
        <f t="shared" ca="1" si="8"/>
        <v>0</v>
      </c>
      <c r="AB25" s="194">
        <f t="shared" ca="1" si="8"/>
        <v>0</v>
      </c>
      <c r="AC25" s="194">
        <f t="shared" ca="1" si="8"/>
        <v>0</v>
      </c>
      <c r="AD25" s="194">
        <f t="shared" ca="1" si="8"/>
        <v>0</v>
      </c>
      <c r="AE25" s="194">
        <f t="shared" ca="1" si="8"/>
        <v>0</v>
      </c>
      <c r="AF25" s="194">
        <f t="shared" ca="1" si="8"/>
        <v>0</v>
      </c>
      <c r="AG25" s="194">
        <f t="shared" ca="1" si="8"/>
        <v>0</v>
      </c>
      <c r="AH25" s="194">
        <f t="shared" ca="1" si="8"/>
        <v>0</v>
      </c>
      <c r="AI25" s="194">
        <f t="shared" ca="1" si="8"/>
        <v>0</v>
      </c>
      <c r="AJ25" s="194">
        <f t="shared" ca="1" si="10"/>
        <v>0</v>
      </c>
      <c r="AK25" s="194">
        <f t="shared" ca="1" si="10"/>
        <v>0</v>
      </c>
      <c r="AL25" s="194">
        <f t="shared" ca="1" si="10"/>
        <v>0</v>
      </c>
      <c r="AM25" s="194">
        <f t="shared" ca="1" si="10"/>
        <v>0</v>
      </c>
      <c r="AN25" s="194">
        <f t="shared" ca="1" si="10"/>
        <v>0</v>
      </c>
    </row>
    <row r="26" spans="1:40" x14ac:dyDescent="0.3">
      <c r="A26" s="54"/>
      <c r="B26" s="54"/>
      <c r="C26" s="51">
        <f t="shared" ca="1" si="7"/>
        <v>0</v>
      </c>
      <c r="D26" s="192">
        <f t="shared" ca="1" si="5"/>
        <v>0</v>
      </c>
      <c r="E26" s="194">
        <f t="shared" ca="1" si="9"/>
        <v>0</v>
      </c>
      <c r="F26" s="194">
        <f t="shared" ca="1" si="9"/>
        <v>0</v>
      </c>
      <c r="G26" s="194">
        <f t="shared" ca="1" si="9"/>
        <v>0</v>
      </c>
      <c r="H26" s="194">
        <f t="shared" ca="1" si="9"/>
        <v>0</v>
      </c>
      <c r="I26" s="194">
        <f t="shared" ca="1" si="9"/>
        <v>0</v>
      </c>
      <c r="J26" s="194">
        <f t="shared" ca="1" si="9"/>
        <v>0</v>
      </c>
      <c r="K26" s="194">
        <f t="shared" ca="1" si="9"/>
        <v>0</v>
      </c>
      <c r="L26" s="194">
        <f t="shared" ca="1" si="9"/>
        <v>0</v>
      </c>
      <c r="M26" s="194">
        <f t="shared" ca="1" si="9"/>
        <v>0</v>
      </c>
      <c r="N26" s="194">
        <f t="shared" ca="1" si="9"/>
        <v>0</v>
      </c>
      <c r="O26" s="194">
        <f t="shared" ca="1" si="9"/>
        <v>0</v>
      </c>
      <c r="P26" s="194">
        <f t="shared" ca="1" si="9"/>
        <v>0</v>
      </c>
      <c r="Q26" s="194">
        <f t="shared" ca="1" si="9"/>
        <v>0</v>
      </c>
      <c r="R26" s="194">
        <f t="shared" ca="1" si="9"/>
        <v>0</v>
      </c>
      <c r="S26" s="194">
        <f t="shared" ca="1" si="9"/>
        <v>0</v>
      </c>
      <c r="T26" s="194">
        <f t="shared" ca="1" si="9"/>
        <v>0</v>
      </c>
      <c r="U26" s="194">
        <f t="shared" ca="1" si="8"/>
        <v>0</v>
      </c>
      <c r="V26" s="194">
        <f t="shared" ca="1" si="8"/>
        <v>0</v>
      </c>
      <c r="W26" s="194">
        <f t="shared" ca="1" si="8"/>
        <v>0</v>
      </c>
      <c r="X26" s="194">
        <f t="shared" ca="1" si="8"/>
        <v>0</v>
      </c>
      <c r="Y26" s="194">
        <f t="shared" ca="1" si="8"/>
        <v>0</v>
      </c>
      <c r="Z26" s="194">
        <f t="shared" ca="1" si="8"/>
        <v>0</v>
      </c>
      <c r="AA26" s="194">
        <f t="shared" ca="1" si="8"/>
        <v>0</v>
      </c>
      <c r="AB26" s="194">
        <f t="shared" ca="1" si="8"/>
        <v>0</v>
      </c>
      <c r="AC26" s="194">
        <f t="shared" ca="1" si="8"/>
        <v>0</v>
      </c>
      <c r="AD26" s="194">
        <f t="shared" ca="1" si="8"/>
        <v>0</v>
      </c>
      <c r="AE26" s="194">
        <f t="shared" ca="1" si="8"/>
        <v>0</v>
      </c>
      <c r="AF26" s="194">
        <f t="shared" ca="1" si="8"/>
        <v>0</v>
      </c>
      <c r="AG26" s="194">
        <f t="shared" ca="1" si="8"/>
        <v>0</v>
      </c>
      <c r="AH26" s="194">
        <f t="shared" ca="1" si="8"/>
        <v>0</v>
      </c>
      <c r="AI26" s="194">
        <f t="shared" ca="1" si="8"/>
        <v>0</v>
      </c>
      <c r="AJ26" s="194">
        <f t="shared" ca="1" si="10"/>
        <v>0</v>
      </c>
      <c r="AK26" s="194">
        <f t="shared" ca="1" si="10"/>
        <v>0</v>
      </c>
      <c r="AL26" s="194">
        <f t="shared" ca="1" si="10"/>
        <v>0</v>
      </c>
      <c r="AM26" s="194">
        <f t="shared" ca="1" si="10"/>
        <v>0</v>
      </c>
      <c r="AN26" s="194">
        <f t="shared" ca="1" si="10"/>
        <v>0</v>
      </c>
    </row>
    <row r="27" spans="1:40" x14ac:dyDescent="0.3">
      <c r="A27" s="60" t="s">
        <v>1466</v>
      </c>
      <c r="B27" s="64"/>
      <c r="C27" s="64"/>
      <c r="D27" s="196"/>
      <c r="E27" s="196"/>
      <c r="F27" s="196"/>
      <c r="G27" s="196"/>
      <c r="H27" s="196"/>
      <c r="I27" s="196"/>
      <c r="J27" s="196"/>
      <c r="K27" s="196"/>
      <c r="L27" s="196"/>
      <c r="M27" s="196"/>
      <c r="N27" s="196"/>
      <c r="O27" s="196"/>
      <c r="P27" s="196"/>
      <c r="Q27" s="196"/>
      <c r="R27" s="196"/>
      <c r="S27" s="196"/>
      <c r="T27" s="196"/>
      <c r="U27" s="196"/>
      <c r="V27" s="196"/>
      <c r="W27" s="196"/>
      <c r="X27" s="196"/>
      <c r="Y27" s="196"/>
      <c r="Z27" s="196"/>
      <c r="AA27" s="196"/>
      <c r="AB27" s="196"/>
      <c r="AC27" s="196"/>
      <c r="AD27" s="196"/>
      <c r="AE27" s="196"/>
      <c r="AF27" s="196"/>
      <c r="AG27" s="196"/>
      <c r="AH27" s="196"/>
      <c r="AI27" s="196"/>
      <c r="AJ27" s="196"/>
      <c r="AK27" s="196"/>
      <c r="AL27" s="196"/>
      <c r="AM27" s="196"/>
      <c r="AN27" s="196"/>
    </row>
    <row r="28" spans="1:40" x14ac:dyDescent="0.3">
      <c r="D28" s="192">
        <f ca="1">SUM(E28:AN28)</f>
        <v>19122.48</v>
      </c>
      <c r="E28" s="194">
        <f t="shared" ref="E28:AN28" ca="1" si="11">SUM(E7:E26)</f>
        <v>7354.8</v>
      </c>
      <c r="F28" s="181">
        <f t="shared" ca="1" si="11"/>
        <v>0</v>
      </c>
      <c r="G28" s="181">
        <f t="shared" ca="1" si="11"/>
        <v>0</v>
      </c>
      <c r="H28" s="181">
        <f t="shared" ca="1" si="11"/>
        <v>0</v>
      </c>
      <c r="I28" s="181">
        <f t="shared" ca="1" si="11"/>
        <v>0</v>
      </c>
      <c r="J28" s="194">
        <f t="shared" ca="1" si="11"/>
        <v>0</v>
      </c>
      <c r="K28" s="194">
        <f t="shared" ca="1" si="11"/>
        <v>0</v>
      </c>
      <c r="L28" s="194">
        <f t="shared" ca="1" si="11"/>
        <v>0</v>
      </c>
      <c r="M28" s="194">
        <f t="shared" ca="1" si="11"/>
        <v>0</v>
      </c>
      <c r="N28" s="194">
        <f t="shared" ca="1" si="11"/>
        <v>0</v>
      </c>
      <c r="O28" s="194">
        <f t="shared" ca="1" si="11"/>
        <v>0</v>
      </c>
      <c r="P28" s="194">
        <f t="shared" ca="1" si="11"/>
        <v>0</v>
      </c>
      <c r="Q28" s="194">
        <f t="shared" ca="1" si="11"/>
        <v>0</v>
      </c>
      <c r="R28" s="194">
        <f t="shared" ca="1" si="11"/>
        <v>0</v>
      </c>
      <c r="S28" s="194">
        <f t="shared" ca="1" si="11"/>
        <v>0</v>
      </c>
      <c r="T28" s="194">
        <f t="shared" ca="1" si="11"/>
        <v>0</v>
      </c>
      <c r="U28" s="194">
        <f t="shared" ca="1" si="11"/>
        <v>0</v>
      </c>
      <c r="V28" s="194">
        <f t="shared" ca="1" si="11"/>
        <v>0</v>
      </c>
      <c r="W28" s="194">
        <f t="shared" ca="1" si="11"/>
        <v>0</v>
      </c>
      <c r="X28" s="194">
        <f t="shared" ca="1" si="11"/>
        <v>0</v>
      </c>
      <c r="Y28" s="194">
        <f t="shared" ca="1" si="11"/>
        <v>0</v>
      </c>
      <c r="Z28" s="194">
        <f t="shared" ca="1" si="11"/>
        <v>0</v>
      </c>
      <c r="AA28" s="194">
        <f t="shared" ca="1" si="11"/>
        <v>0</v>
      </c>
      <c r="AB28" s="194">
        <f t="shared" ca="1" si="11"/>
        <v>0</v>
      </c>
      <c r="AC28" s="194">
        <f t="shared" ca="1" si="11"/>
        <v>0</v>
      </c>
      <c r="AD28" s="194">
        <f t="shared" ca="1" si="11"/>
        <v>0</v>
      </c>
      <c r="AE28" s="194">
        <f t="shared" ca="1" si="11"/>
        <v>0</v>
      </c>
      <c r="AF28" s="194">
        <f t="shared" ca="1" si="11"/>
        <v>0</v>
      </c>
      <c r="AG28" s="194">
        <f t="shared" ca="1" si="11"/>
        <v>0</v>
      </c>
      <c r="AH28" s="194">
        <f t="shared" ca="1" si="11"/>
        <v>0</v>
      </c>
      <c r="AI28" s="194">
        <f t="shared" ca="1" si="11"/>
        <v>0</v>
      </c>
      <c r="AJ28" s="194">
        <f t="shared" ca="1" si="11"/>
        <v>11767.68</v>
      </c>
      <c r="AK28" s="194">
        <f t="shared" ca="1" si="11"/>
        <v>0</v>
      </c>
      <c r="AL28" s="194">
        <f t="shared" ca="1" si="11"/>
        <v>0</v>
      </c>
      <c r="AM28" s="194">
        <f t="shared" ca="1" si="11"/>
        <v>0</v>
      </c>
      <c r="AN28" s="194">
        <f t="shared" ca="1" si="11"/>
        <v>0</v>
      </c>
    </row>
    <row r="29" spans="1:40" x14ac:dyDescent="0.3">
      <c r="A29" s="60" t="s">
        <v>1467</v>
      </c>
      <c r="B29" s="60"/>
      <c r="C29" s="60"/>
      <c r="D29" s="189"/>
      <c r="E29" s="198"/>
      <c r="F29" s="198"/>
      <c r="G29" s="198"/>
      <c r="H29" s="198"/>
      <c r="I29" s="198"/>
      <c r="J29" s="198"/>
      <c r="K29" s="198"/>
      <c r="L29" s="198"/>
      <c r="M29" s="198"/>
      <c r="N29" s="198"/>
      <c r="O29" s="198"/>
      <c r="P29" s="198"/>
      <c r="Q29" s="198"/>
      <c r="R29" s="198"/>
      <c r="S29" s="198"/>
      <c r="T29" s="198"/>
      <c r="U29" s="198"/>
      <c r="V29" s="198"/>
      <c r="W29" s="198"/>
      <c r="X29" s="198"/>
      <c r="Y29" s="198"/>
      <c r="Z29" s="198"/>
      <c r="AA29" s="198"/>
      <c r="AB29" s="198"/>
      <c r="AC29" s="198"/>
      <c r="AD29" s="198"/>
      <c r="AE29" s="198"/>
      <c r="AF29" s="198"/>
      <c r="AG29" s="198"/>
      <c r="AH29" s="198"/>
      <c r="AI29" s="198"/>
      <c r="AJ29" s="198"/>
      <c r="AK29" s="198"/>
      <c r="AL29" s="198"/>
      <c r="AM29" s="198"/>
      <c r="AN29" s="198"/>
    </row>
    <row r="30" spans="1:40" x14ac:dyDescent="0.3">
      <c r="D30" s="192">
        <f ca="1">SUM(E30:AN30)</f>
        <v>7648.9920000000002</v>
      </c>
      <c r="E30" s="194">
        <f t="shared" ref="E30:AN30" ca="1" si="12">SUMIFS(INDIRECT($B$1 &amp; "_Fringe"), WBSL3, E$1, Inst, $B$2)</f>
        <v>2941.92</v>
      </c>
      <c r="F30" s="194">
        <f t="shared" ca="1" si="12"/>
        <v>0</v>
      </c>
      <c r="G30" s="194">
        <f t="shared" ca="1" si="12"/>
        <v>0</v>
      </c>
      <c r="H30" s="194">
        <f t="shared" ca="1" si="12"/>
        <v>0</v>
      </c>
      <c r="I30" s="194">
        <f t="shared" ca="1" si="12"/>
        <v>0</v>
      </c>
      <c r="J30" s="194">
        <f t="shared" ca="1" si="12"/>
        <v>0</v>
      </c>
      <c r="K30" s="194">
        <f t="shared" ca="1" si="12"/>
        <v>0</v>
      </c>
      <c r="L30" s="194">
        <f t="shared" ca="1" si="12"/>
        <v>0</v>
      </c>
      <c r="M30" s="194">
        <f t="shared" ca="1" si="12"/>
        <v>0</v>
      </c>
      <c r="N30" s="194">
        <f t="shared" ca="1" si="12"/>
        <v>0</v>
      </c>
      <c r="O30" s="194">
        <f t="shared" ca="1" si="12"/>
        <v>0</v>
      </c>
      <c r="P30" s="194">
        <f t="shared" ca="1" si="12"/>
        <v>0</v>
      </c>
      <c r="Q30" s="194">
        <f t="shared" ca="1" si="12"/>
        <v>0</v>
      </c>
      <c r="R30" s="194">
        <f t="shared" ca="1" si="12"/>
        <v>0</v>
      </c>
      <c r="S30" s="194">
        <f t="shared" ca="1" si="12"/>
        <v>0</v>
      </c>
      <c r="T30" s="194">
        <f t="shared" ca="1" si="12"/>
        <v>0</v>
      </c>
      <c r="U30" s="194">
        <f t="shared" ca="1" si="12"/>
        <v>0</v>
      </c>
      <c r="V30" s="194">
        <f t="shared" ca="1" si="12"/>
        <v>0</v>
      </c>
      <c r="W30" s="194">
        <f t="shared" ca="1" si="12"/>
        <v>0</v>
      </c>
      <c r="X30" s="194">
        <f t="shared" ca="1" si="12"/>
        <v>0</v>
      </c>
      <c r="Y30" s="194">
        <f t="shared" ca="1" si="12"/>
        <v>0</v>
      </c>
      <c r="Z30" s="194">
        <f t="shared" ca="1" si="12"/>
        <v>0</v>
      </c>
      <c r="AA30" s="194">
        <f t="shared" ca="1" si="12"/>
        <v>0</v>
      </c>
      <c r="AB30" s="194">
        <f t="shared" ca="1" si="12"/>
        <v>0</v>
      </c>
      <c r="AC30" s="194">
        <f t="shared" ca="1" si="12"/>
        <v>0</v>
      </c>
      <c r="AD30" s="194">
        <f t="shared" ca="1" si="12"/>
        <v>0</v>
      </c>
      <c r="AE30" s="194">
        <f t="shared" ca="1" si="12"/>
        <v>0</v>
      </c>
      <c r="AF30" s="194">
        <f t="shared" ca="1" si="12"/>
        <v>0</v>
      </c>
      <c r="AG30" s="194">
        <f t="shared" ca="1" si="12"/>
        <v>0</v>
      </c>
      <c r="AH30" s="194">
        <f t="shared" ca="1" si="12"/>
        <v>0</v>
      </c>
      <c r="AI30" s="194">
        <f t="shared" ca="1" si="12"/>
        <v>0</v>
      </c>
      <c r="AJ30" s="194">
        <f t="shared" ca="1" si="12"/>
        <v>4707.0720000000001</v>
      </c>
      <c r="AK30" s="194">
        <f t="shared" ca="1" si="12"/>
        <v>0</v>
      </c>
      <c r="AL30" s="194">
        <f t="shared" ca="1" si="12"/>
        <v>0</v>
      </c>
      <c r="AM30" s="194">
        <f t="shared" ca="1" si="12"/>
        <v>0</v>
      </c>
      <c r="AN30" s="194">
        <f t="shared" ca="1" si="12"/>
        <v>0</v>
      </c>
    </row>
    <row r="31" spans="1:40" x14ac:dyDescent="0.3">
      <c r="A31" s="60" t="s">
        <v>1468</v>
      </c>
      <c r="B31" s="60"/>
      <c r="C31" s="60"/>
      <c r="D31" s="189"/>
      <c r="E31" s="189"/>
      <c r="F31" s="189"/>
      <c r="G31" s="189"/>
      <c r="H31" s="189"/>
      <c r="I31" s="189"/>
      <c r="J31" s="189"/>
      <c r="K31" s="189"/>
      <c r="L31" s="189"/>
      <c r="M31" s="189"/>
      <c r="N31" s="189"/>
      <c r="O31" s="189"/>
      <c r="P31" s="189"/>
      <c r="Q31" s="189"/>
      <c r="R31" s="189"/>
      <c r="S31" s="189"/>
      <c r="T31" s="189"/>
      <c r="U31" s="189"/>
      <c r="V31" s="189"/>
      <c r="W31" s="189"/>
      <c r="X31" s="189"/>
      <c r="Y31" s="189"/>
      <c r="Z31" s="189"/>
      <c r="AA31" s="189"/>
      <c r="AB31" s="189"/>
      <c r="AC31" s="189"/>
      <c r="AD31" s="189"/>
      <c r="AE31" s="189"/>
      <c r="AF31" s="189"/>
      <c r="AG31" s="189"/>
      <c r="AH31" s="189"/>
      <c r="AI31" s="189"/>
      <c r="AJ31" s="189"/>
      <c r="AK31" s="189"/>
      <c r="AL31" s="189"/>
      <c r="AM31" s="189"/>
      <c r="AN31" s="189"/>
    </row>
    <row r="32" spans="1:40" x14ac:dyDescent="0.3">
      <c r="A32" s="65" t="s">
        <v>1469</v>
      </c>
      <c r="B32" s="65" t="s">
        <v>1470</v>
      </c>
      <c r="C32" s="65" t="s">
        <v>1471</v>
      </c>
      <c r="D32" s="195"/>
      <c r="E32" s="194"/>
      <c r="F32" s="194"/>
      <c r="G32" s="194"/>
      <c r="H32" s="194"/>
      <c r="I32" s="194"/>
      <c r="J32" s="194"/>
      <c r="K32" s="194"/>
      <c r="L32" s="194"/>
      <c r="M32" s="194"/>
      <c r="N32" s="194"/>
      <c r="O32" s="194"/>
      <c r="P32" s="194"/>
      <c r="Q32" s="194"/>
      <c r="R32" s="194"/>
      <c r="S32" s="194"/>
      <c r="T32" s="194"/>
      <c r="U32" s="194"/>
      <c r="V32" s="194"/>
      <c r="W32" s="194"/>
      <c r="X32" s="194"/>
      <c r="Y32" s="194"/>
      <c r="Z32" s="194"/>
      <c r="AA32" s="194"/>
      <c r="AB32" s="194"/>
      <c r="AC32" s="194"/>
      <c r="AD32" s="194"/>
      <c r="AE32" s="194"/>
      <c r="AF32" s="194"/>
      <c r="AG32" s="194"/>
      <c r="AH32" s="194"/>
      <c r="AI32" s="194"/>
      <c r="AJ32" s="194"/>
      <c r="AK32" s="194"/>
      <c r="AL32" s="194"/>
      <c r="AM32" s="194"/>
      <c r="AN32" s="194"/>
    </row>
    <row r="33" spans="1:40" x14ac:dyDescent="0.3">
      <c r="A33" s="54" t="s">
        <v>1535</v>
      </c>
      <c r="B33" s="54">
        <v>1</v>
      </c>
      <c r="C33" s="54">
        <v>1</v>
      </c>
      <c r="D33" s="195">
        <f ca="1">SUM(E33:AN33)</f>
        <v>0</v>
      </c>
      <c r="E33" s="182">
        <f t="shared" ref="E33:AN33" ca="1" si="13">SUMIFS(INDIRECT($B$1 &amp; "_Direct"), Type, "CapEx", WBSL3, E$1, Inst, $B$2)</f>
        <v>0</v>
      </c>
      <c r="F33" s="182">
        <f t="shared" ca="1" si="13"/>
        <v>0</v>
      </c>
      <c r="G33" s="182">
        <f t="shared" ca="1" si="13"/>
        <v>0</v>
      </c>
      <c r="H33" s="182">
        <f t="shared" ca="1" si="13"/>
        <v>0</v>
      </c>
      <c r="I33" s="182">
        <f t="shared" ca="1" si="13"/>
        <v>0</v>
      </c>
      <c r="J33" s="182">
        <f t="shared" ca="1" si="13"/>
        <v>0</v>
      </c>
      <c r="K33" s="182">
        <f t="shared" ca="1" si="13"/>
        <v>0</v>
      </c>
      <c r="L33" s="182">
        <f t="shared" ca="1" si="13"/>
        <v>0</v>
      </c>
      <c r="M33" s="182">
        <f t="shared" ca="1" si="13"/>
        <v>0</v>
      </c>
      <c r="N33" s="182">
        <f t="shared" ca="1" si="13"/>
        <v>0</v>
      </c>
      <c r="O33" s="182">
        <f t="shared" ca="1" si="13"/>
        <v>0</v>
      </c>
      <c r="P33" s="182">
        <f t="shared" ca="1" si="13"/>
        <v>0</v>
      </c>
      <c r="Q33" s="182">
        <f t="shared" ca="1" si="13"/>
        <v>0</v>
      </c>
      <c r="R33" s="182">
        <f t="shared" ca="1" si="13"/>
        <v>0</v>
      </c>
      <c r="S33" s="182">
        <f t="shared" ca="1" si="13"/>
        <v>0</v>
      </c>
      <c r="T33" s="182">
        <f t="shared" ca="1" si="13"/>
        <v>0</v>
      </c>
      <c r="U33" s="182">
        <f t="shared" ca="1" si="13"/>
        <v>0</v>
      </c>
      <c r="V33" s="182">
        <f t="shared" ca="1" si="13"/>
        <v>0</v>
      </c>
      <c r="W33" s="182">
        <f t="shared" ca="1" si="13"/>
        <v>0</v>
      </c>
      <c r="X33" s="182">
        <f t="shared" ca="1" si="13"/>
        <v>0</v>
      </c>
      <c r="Y33" s="182">
        <f t="shared" ca="1" si="13"/>
        <v>0</v>
      </c>
      <c r="Z33" s="182">
        <f t="shared" ca="1" si="13"/>
        <v>0</v>
      </c>
      <c r="AA33" s="182">
        <f t="shared" ca="1" si="13"/>
        <v>0</v>
      </c>
      <c r="AB33" s="182">
        <f t="shared" ca="1" si="13"/>
        <v>0</v>
      </c>
      <c r="AC33" s="182">
        <f t="shared" ca="1" si="13"/>
        <v>0</v>
      </c>
      <c r="AD33" s="182">
        <f t="shared" ca="1" si="13"/>
        <v>0</v>
      </c>
      <c r="AE33" s="182">
        <f t="shared" ca="1" si="13"/>
        <v>0</v>
      </c>
      <c r="AF33" s="182">
        <f t="shared" ca="1" si="13"/>
        <v>0</v>
      </c>
      <c r="AG33" s="182">
        <f t="shared" ca="1" si="13"/>
        <v>0</v>
      </c>
      <c r="AH33" s="182">
        <f t="shared" ca="1" si="13"/>
        <v>0</v>
      </c>
      <c r="AI33" s="182">
        <f t="shared" ca="1" si="13"/>
        <v>0</v>
      </c>
      <c r="AJ33" s="182">
        <f t="shared" ca="1" si="13"/>
        <v>0</v>
      </c>
      <c r="AK33" s="182">
        <f t="shared" ca="1" si="13"/>
        <v>0</v>
      </c>
      <c r="AL33" s="182">
        <f t="shared" ca="1" si="13"/>
        <v>0</v>
      </c>
      <c r="AM33" s="182">
        <f t="shared" ca="1" si="13"/>
        <v>0</v>
      </c>
      <c r="AN33" s="182">
        <f t="shared" ca="1" si="13"/>
        <v>0</v>
      </c>
    </row>
    <row r="34" spans="1:40" x14ac:dyDescent="0.3">
      <c r="A34" s="54" t="s">
        <v>1472</v>
      </c>
      <c r="B34" s="54">
        <v>1</v>
      </c>
      <c r="C34" s="54">
        <v>1</v>
      </c>
      <c r="D34" s="195">
        <f ca="1">SUM(E34:AN34)</f>
        <v>0</v>
      </c>
      <c r="E34" s="182">
        <f t="shared" ref="E34:AN34" ca="1" si="14">SUMIFS(INDIRECT($B$1 &amp; "_Direct"), Type, "Labor Hours", WBSL3, E$1, Inst, $B$2, Center, "PSL")</f>
        <v>0</v>
      </c>
      <c r="F34" s="182">
        <f t="shared" ca="1" si="14"/>
        <v>0</v>
      </c>
      <c r="G34" s="182">
        <f t="shared" ca="1" si="14"/>
        <v>0</v>
      </c>
      <c r="H34" s="182">
        <f t="shared" ca="1" si="14"/>
        <v>0</v>
      </c>
      <c r="I34" s="182">
        <f t="shared" ca="1" si="14"/>
        <v>0</v>
      </c>
      <c r="J34" s="182">
        <f t="shared" ca="1" si="14"/>
        <v>0</v>
      </c>
      <c r="K34" s="182">
        <f t="shared" ca="1" si="14"/>
        <v>0</v>
      </c>
      <c r="L34" s="182">
        <f t="shared" ca="1" si="14"/>
        <v>0</v>
      </c>
      <c r="M34" s="182">
        <f t="shared" ca="1" si="14"/>
        <v>0</v>
      </c>
      <c r="N34" s="182">
        <f t="shared" ca="1" si="14"/>
        <v>0</v>
      </c>
      <c r="O34" s="182">
        <f t="shared" ca="1" si="14"/>
        <v>0</v>
      </c>
      <c r="P34" s="182">
        <f t="shared" ca="1" si="14"/>
        <v>0</v>
      </c>
      <c r="Q34" s="182">
        <f t="shared" ca="1" si="14"/>
        <v>0</v>
      </c>
      <c r="R34" s="182">
        <f t="shared" ca="1" si="14"/>
        <v>0</v>
      </c>
      <c r="S34" s="182">
        <f t="shared" ca="1" si="14"/>
        <v>0</v>
      </c>
      <c r="T34" s="182">
        <f t="shared" ca="1" si="14"/>
        <v>0</v>
      </c>
      <c r="U34" s="182">
        <f t="shared" ca="1" si="14"/>
        <v>0</v>
      </c>
      <c r="V34" s="182">
        <f t="shared" ca="1" si="14"/>
        <v>0</v>
      </c>
      <c r="W34" s="182">
        <f t="shared" ca="1" si="14"/>
        <v>0</v>
      </c>
      <c r="X34" s="182">
        <f t="shared" ca="1" si="14"/>
        <v>0</v>
      </c>
      <c r="Y34" s="182">
        <f t="shared" ca="1" si="14"/>
        <v>0</v>
      </c>
      <c r="Z34" s="182">
        <f t="shared" ca="1" si="14"/>
        <v>0</v>
      </c>
      <c r="AA34" s="182">
        <f t="shared" ca="1" si="14"/>
        <v>0</v>
      </c>
      <c r="AB34" s="182">
        <f t="shared" ca="1" si="14"/>
        <v>0</v>
      </c>
      <c r="AC34" s="182">
        <f t="shared" ca="1" si="14"/>
        <v>0</v>
      </c>
      <c r="AD34" s="182">
        <f t="shared" ca="1" si="14"/>
        <v>0</v>
      </c>
      <c r="AE34" s="182">
        <f t="shared" ca="1" si="14"/>
        <v>0</v>
      </c>
      <c r="AF34" s="182">
        <f t="shared" ca="1" si="14"/>
        <v>0</v>
      </c>
      <c r="AG34" s="182">
        <f t="shared" ca="1" si="14"/>
        <v>0</v>
      </c>
      <c r="AH34" s="182">
        <f t="shared" ca="1" si="14"/>
        <v>0</v>
      </c>
      <c r="AI34" s="182">
        <f t="shared" ca="1" si="14"/>
        <v>0</v>
      </c>
      <c r="AJ34" s="182">
        <f t="shared" ca="1" si="14"/>
        <v>0</v>
      </c>
      <c r="AK34" s="182">
        <f t="shared" ca="1" si="14"/>
        <v>0</v>
      </c>
      <c r="AL34" s="182">
        <f t="shared" ca="1" si="14"/>
        <v>0</v>
      </c>
      <c r="AM34" s="182">
        <f t="shared" ca="1" si="14"/>
        <v>0</v>
      </c>
      <c r="AN34" s="182">
        <f t="shared" ca="1" si="14"/>
        <v>0</v>
      </c>
    </row>
    <row r="35" spans="1:40" x14ac:dyDescent="0.3">
      <c r="D35" s="192"/>
      <c r="E35" s="311"/>
      <c r="F35" s="311"/>
      <c r="G35" s="311"/>
      <c r="H35" s="311"/>
      <c r="I35" s="311"/>
      <c r="J35" s="312"/>
      <c r="K35" s="312"/>
      <c r="L35" s="312"/>
      <c r="M35" s="312"/>
      <c r="N35" s="312"/>
      <c r="O35" s="312"/>
      <c r="P35" s="312"/>
      <c r="Q35" s="312"/>
      <c r="R35" s="312"/>
      <c r="S35" s="312"/>
      <c r="T35" s="312"/>
      <c r="U35" s="312"/>
      <c r="V35" s="312"/>
      <c r="W35" s="312"/>
      <c r="X35" s="312"/>
      <c r="Y35" s="312"/>
      <c r="Z35" s="312"/>
      <c r="AA35" s="312"/>
      <c r="AB35" s="312"/>
      <c r="AC35" s="312"/>
      <c r="AD35" s="312"/>
      <c r="AE35" s="312"/>
      <c r="AF35" s="312"/>
      <c r="AG35" s="312"/>
      <c r="AH35" s="312"/>
      <c r="AI35" s="312"/>
      <c r="AJ35" s="312"/>
      <c r="AK35" s="312"/>
      <c r="AL35" s="312"/>
      <c r="AM35" s="312"/>
      <c r="AN35" s="312"/>
    </row>
    <row r="36" spans="1:40" x14ac:dyDescent="0.3">
      <c r="A36" s="60" t="s">
        <v>1473</v>
      </c>
      <c r="B36" s="60"/>
      <c r="C36" s="60"/>
      <c r="D36" s="189"/>
      <c r="E36" s="189"/>
      <c r="F36" s="189"/>
      <c r="G36" s="189"/>
      <c r="H36" s="189"/>
      <c r="I36" s="189"/>
      <c r="J36" s="189"/>
      <c r="K36" s="189"/>
      <c r="L36" s="189"/>
      <c r="M36" s="189"/>
      <c r="N36" s="189"/>
      <c r="O36" s="189"/>
      <c r="P36" s="189"/>
      <c r="Q36" s="189"/>
      <c r="R36" s="189"/>
      <c r="S36" s="189"/>
      <c r="T36" s="189"/>
      <c r="U36" s="189"/>
      <c r="V36" s="189"/>
      <c r="W36" s="189"/>
      <c r="X36" s="189"/>
      <c r="Y36" s="189"/>
      <c r="Z36" s="189"/>
      <c r="AA36" s="189"/>
      <c r="AB36" s="189"/>
      <c r="AC36" s="189"/>
      <c r="AD36" s="189"/>
      <c r="AE36" s="189"/>
      <c r="AF36" s="189"/>
      <c r="AG36" s="189"/>
      <c r="AH36" s="189"/>
      <c r="AI36" s="189"/>
      <c r="AJ36" s="189"/>
      <c r="AK36" s="189"/>
      <c r="AL36" s="189"/>
      <c r="AM36" s="189"/>
      <c r="AN36" s="189"/>
    </row>
    <row r="37" spans="1:40" x14ac:dyDescent="0.3">
      <c r="D37" s="192">
        <f ca="1">SUM(E37:AN37)</f>
        <v>0</v>
      </c>
      <c r="E37" s="183">
        <f t="shared" ref="E37:AN37" ca="1" si="15">SUM(E33:E34)</f>
        <v>0</v>
      </c>
      <c r="F37" s="183">
        <f t="shared" ca="1" si="15"/>
        <v>0</v>
      </c>
      <c r="G37" s="183">
        <f t="shared" ca="1" si="15"/>
        <v>0</v>
      </c>
      <c r="H37" s="183">
        <f t="shared" ca="1" si="15"/>
        <v>0</v>
      </c>
      <c r="I37" s="183">
        <f t="shared" ca="1" si="15"/>
        <v>0</v>
      </c>
      <c r="J37" s="183">
        <f t="shared" ca="1" si="15"/>
        <v>0</v>
      </c>
      <c r="K37" s="183">
        <f t="shared" ca="1" si="15"/>
        <v>0</v>
      </c>
      <c r="L37" s="183">
        <f t="shared" ca="1" si="15"/>
        <v>0</v>
      </c>
      <c r="M37" s="183">
        <f t="shared" ca="1" si="15"/>
        <v>0</v>
      </c>
      <c r="N37" s="183">
        <f t="shared" ca="1" si="15"/>
        <v>0</v>
      </c>
      <c r="O37" s="183">
        <f t="shared" ca="1" si="15"/>
        <v>0</v>
      </c>
      <c r="P37" s="183">
        <f t="shared" ca="1" si="15"/>
        <v>0</v>
      </c>
      <c r="Q37" s="183">
        <f t="shared" ca="1" si="15"/>
        <v>0</v>
      </c>
      <c r="R37" s="183">
        <f t="shared" ca="1" si="15"/>
        <v>0</v>
      </c>
      <c r="S37" s="183">
        <f t="shared" ca="1" si="15"/>
        <v>0</v>
      </c>
      <c r="T37" s="183">
        <f t="shared" ca="1" si="15"/>
        <v>0</v>
      </c>
      <c r="U37" s="183">
        <f t="shared" ca="1" si="15"/>
        <v>0</v>
      </c>
      <c r="V37" s="183">
        <f t="shared" ca="1" si="15"/>
        <v>0</v>
      </c>
      <c r="W37" s="183">
        <f t="shared" ca="1" si="15"/>
        <v>0</v>
      </c>
      <c r="X37" s="183">
        <f t="shared" ca="1" si="15"/>
        <v>0</v>
      </c>
      <c r="Y37" s="183">
        <f t="shared" ca="1" si="15"/>
        <v>0</v>
      </c>
      <c r="Z37" s="183">
        <f t="shared" ca="1" si="15"/>
        <v>0</v>
      </c>
      <c r="AA37" s="183">
        <f t="shared" ca="1" si="15"/>
        <v>0</v>
      </c>
      <c r="AB37" s="183">
        <f t="shared" ca="1" si="15"/>
        <v>0</v>
      </c>
      <c r="AC37" s="183">
        <f t="shared" ca="1" si="15"/>
        <v>0</v>
      </c>
      <c r="AD37" s="183">
        <f t="shared" ca="1" si="15"/>
        <v>0</v>
      </c>
      <c r="AE37" s="183">
        <f t="shared" ca="1" si="15"/>
        <v>0</v>
      </c>
      <c r="AF37" s="183">
        <f t="shared" ca="1" si="15"/>
        <v>0</v>
      </c>
      <c r="AG37" s="183">
        <f t="shared" ca="1" si="15"/>
        <v>0</v>
      </c>
      <c r="AH37" s="183">
        <f t="shared" ca="1" si="15"/>
        <v>0</v>
      </c>
      <c r="AI37" s="183">
        <f t="shared" ca="1" si="15"/>
        <v>0</v>
      </c>
      <c r="AJ37" s="183">
        <f t="shared" ca="1" si="15"/>
        <v>0</v>
      </c>
      <c r="AK37" s="183">
        <f t="shared" ca="1" si="15"/>
        <v>0</v>
      </c>
      <c r="AL37" s="183">
        <f t="shared" ca="1" si="15"/>
        <v>0</v>
      </c>
      <c r="AM37" s="183">
        <f t="shared" ca="1" si="15"/>
        <v>0</v>
      </c>
      <c r="AN37" s="183">
        <f t="shared" ca="1" si="15"/>
        <v>0</v>
      </c>
    </row>
    <row r="38" spans="1:40" x14ac:dyDescent="0.3">
      <c r="A38" s="60" t="s">
        <v>125</v>
      </c>
      <c r="B38" s="60"/>
      <c r="C38" s="60"/>
      <c r="D38" s="189"/>
      <c r="E38" s="189"/>
      <c r="F38" s="189"/>
      <c r="G38" s="189"/>
      <c r="H38" s="189"/>
      <c r="I38" s="189"/>
      <c r="J38" s="189"/>
      <c r="K38" s="189"/>
      <c r="L38" s="189"/>
      <c r="M38" s="189"/>
      <c r="N38" s="189"/>
      <c r="O38" s="189"/>
      <c r="P38" s="189"/>
      <c r="Q38" s="189"/>
      <c r="R38" s="189"/>
      <c r="S38" s="189"/>
      <c r="T38" s="189"/>
      <c r="U38" s="189"/>
      <c r="V38" s="189"/>
      <c r="W38" s="189"/>
      <c r="X38" s="189"/>
      <c r="Y38" s="189"/>
      <c r="Z38" s="189"/>
      <c r="AA38" s="189"/>
      <c r="AB38" s="189"/>
      <c r="AC38" s="189"/>
      <c r="AD38" s="189"/>
      <c r="AE38" s="189"/>
      <c r="AF38" s="189"/>
      <c r="AG38" s="189"/>
      <c r="AH38" s="189"/>
      <c r="AI38" s="189"/>
      <c r="AJ38" s="189"/>
      <c r="AK38" s="189"/>
      <c r="AL38" s="189"/>
      <c r="AM38" s="189"/>
      <c r="AN38" s="189"/>
    </row>
    <row r="39" spans="1:40" x14ac:dyDescent="0.3">
      <c r="A39" s="54" t="s">
        <v>128</v>
      </c>
      <c r="C39" s="54"/>
      <c r="D39" s="195">
        <f ca="1">SUM(E39:AN39)</f>
        <v>0</v>
      </c>
      <c r="E39" s="194">
        <f t="shared" ref="E39:T40" ca="1" si="16">SUMIFS(INDIRECT($B$1 &amp; "_Direct"), Type, "Travel", Resource_Name, $A39, WBSL3, E$1, Inst, $B$2)</f>
        <v>0</v>
      </c>
      <c r="F39" s="194">
        <f t="shared" ca="1" si="16"/>
        <v>0</v>
      </c>
      <c r="G39" s="194">
        <f t="shared" ca="1" si="16"/>
        <v>0</v>
      </c>
      <c r="H39" s="194">
        <f t="shared" ca="1" si="16"/>
        <v>0</v>
      </c>
      <c r="I39" s="194">
        <f t="shared" ca="1" si="16"/>
        <v>0</v>
      </c>
      <c r="J39" s="194">
        <f t="shared" ca="1" si="16"/>
        <v>0</v>
      </c>
      <c r="K39" s="194">
        <f t="shared" ca="1" si="16"/>
        <v>0</v>
      </c>
      <c r="L39" s="194">
        <f t="shared" ca="1" si="16"/>
        <v>0</v>
      </c>
      <c r="M39" s="194">
        <f t="shared" ca="1" si="16"/>
        <v>0</v>
      </c>
      <c r="N39" s="194">
        <f t="shared" ca="1" si="16"/>
        <v>0</v>
      </c>
      <c r="O39" s="194">
        <f t="shared" ca="1" si="16"/>
        <v>0</v>
      </c>
      <c r="P39" s="194">
        <f t="shared" ca="1" si="16"/>
        <v>0</v>
      </c>
      <c r="Q39" s="194">
        <f t="shared" ca="1" si="16"/>
        <v>0</v>
      </c>
      <c r="R39" s="194">
        <f t="shared" ca="1" si="16"/>
        <v>0</v>
      </c>
      <c r="S39" s="194">
        <f t="shared" ca="1" si="16"/>
        <v>0</v>
      </c>
      <c r="T39" s="194">
        <f t="shared" ca="1" si="16"/>
        <v>0</v>
      </c>
      <c r="U39" s="194">
        <f t="shared" ref="U39:AJ40" ca="1" si="17">SUMIFS(INDIRECT($B$1 &amp; "_Direct"), Type, "Travel", Resource_Name, $A39, WBSL3, U$1, Inst, $B$2)</f>
        <v>0</v>
      </c>
      <c r="V39" s="194">
        <f t="shared" ca="1" si="17"/>
        <v>0</v>
      </c>
      <c r="W39" s="194">
        <f t="shared" ca="1" si="17"/>
        <v>0</v>
      </c>
      <c r="X39" s="194">
        <f t="shared" ca="1" si="17"/>
        <v>0</v>
      </c>
      <c r="Y39" s="194">
        <f t="shared" ca="1" si="17"/>
        <v>0</v>
      </c>
      <c r="Z39" s="194">
        <f t="shared" ca="1" si="17"/>
        <v>0</v>
      </c>
      <c r="AA39" s="194">
        <f t="shared" ca="1" si="17"/>
        <v>0</v>
      </c>
      <c r="AB39" s="194">
        <f t="shared" ca="1" si="17"/>
        <v>0</v>
      </c>
      <c r="AC39" s="194">
        <f t="shared" ca="1" si="17"/>
        <v>0</v>
      </c>
      <c r="AD39" s="194">
        <f t="shared" ca="1" si="17"/>
        <v>0</v>
      </c>
      <c r="AE39" s="194">
        <f t="shared" ca="1" si="17"/>
        <v>0</v>
      </c>
      <c r="AF39" s="194">
        <f t="shared" ca="1" si="17"/>
        <v>0</v>
      </c>
      <c r="AG39" s="194">
        <f t="shared" ca="1" si="17"/>
        <v>0</v>
      </c>
      <c r="AH39" s="194">
        <f t="shared" ca="1" si="17"/>
        <v>0</v>
      </c>
      <c r="AI39" s="194">
        <f t="shared" ca="1" si="17"/>
        <v>0</v>
      </c>
      <c r="AJ39" s="194">
        <f t="shared" ca="1" si="17"/>
        <v>0</v>
      </c>
      <c r="AK39" s="194">
        <f t="shared" ref="AI39:AN40" ca="1" si="18">SUMIFS(INDIRECT($B$1 &amp; "_Direct"), Type, "Travel", Resource_Name, $A39, WBSL3, AK$1, Inst, $B$2)</f>
        <v>0</v>
      </c>
      <c r="AL39" s="194">
        <f t="shared" ca="1" si="18"/>
        <v>0</v>
      </c>
      <c r="AM39" s="194">
        <f t="shared" ca="1" si="18"/>
        <v>0</v>
      </c>
      <c r="AN39" s="194">
        <f t="shared" ca="1" si="18"/>
        <v>0</v>
      </c>
    </row>
    <row r="40" spans="1:40" x14ac:dyDescent="0.3">
      <c r="A40" s="54" t="s">
        <v>834</v>
      </c>
      <c r="C40" s="54"/>
      <c r="D40" s="195">
        <f ca="1">SUM(E40:AN40)</f>
        <v>0</v>
      </c>
      <c r="E40" s="194">
        <f t="shared" ca="1" si="16"/>
        <v>0</v>
      </c>
      <c r="F40" s="194">
        <f t="shared" ca="1" si="16"/>
        <v>0</v>
      </c>
      <c r="G40" s="194">
        <f t="shared" ca="1" si="16"/>
        <v>0</v>
      </c>
      <c r="H40" s="194">
        <f t="shared" ca="1" si="16"/>
        <v>0</v>
      </c>
      <c r="I40" s="194">
        <f t="shared" ca="1" si="16"/>
        <v>0</v>
      </c>
      <c r="J40" s="194">
        <f t="shared" ca="1" si="16"/>
        <v>0</v>
      </c>
      <c r="K40" s="194">
        <f t="shared" ca="1" si="16"/>
        <v>0</v>
      </c>
      <c r="L40" s="194">
        <f t="shared" ca="1" si="16"/>
        <v>0</v>
      </c>
      <c r="M40" s="194">
        <f t="shared" ca="1" si="16"/>
        <v>0</v>
      </c>
      <c r="N40" s="194">
        <f t="shared" ca="1" si="16"/>
        <v>0</v>
      </c>
      <c r="O40" s="194">
        <f t="shared" ca="1" si="16"/>
        <v>0</v>
      </c>
      <c r="P40" s="194">
        <f t="shared" ca="1" si="16"/>
        <v>0</v>
      </c>
      <c r="Q40" s="194">
        <f t="shared" ca="1" si="16"/>
        <v>0</v>
      </c>
      <c r="R40" s="194">
        <f t="shared" ca="1" si="16"/>
        <v>0</v>
      </c>
      <c r="S40" s="194">
        <f t="shared" ca="1" si="16"/>
        <v>0</v>
      </c>
      <c r="T40" s="194">
        <f t="shared" ca="1" si="16"/>
        <v>0</v>
      </c>
      <c r="U40" s="194">
        <f t="shared" ca="1" si="17"/>
        <v>0</v>
      </c>
      <c r="V40" s="194">
        <f t="shared" ca="1" si="17"/>
        <v>0</v>
      </c>
      <c r="W40" s="194">
        <f t="shared" ca="1" si="17"/>
        <v>0</v>
      </c>
      <c r="X40" s="194">
        <f t="shared" ca="1" si="17"/>
        <v>0</v>
      </c>
      <c r="Y40" s="194">
        <f t="shared" ca="1" si="17"/>
        <v>0</v>
      </c>
      <c r="Z40" s="194">
        <f t="shared" ca="1" si="17"/>
        <v>0</v>
      </c>
      <c r="AA40" s="194">
        <f t="shared" ca="1" si="17"/>
        <v>0</v>
      </c>
      <c r="AB40" s="194">
        <f t="shared" ca="1" si="17"/>
        <v>0</v>
      </c>
      <c r="AC40" s="194">
        <f t="shared" ca="1" si="17"/>
        <v>0</v>
      </c>
      <c r="AD40" s="194">
        <f t="shared" ca="1" si="17"/>
        <v>0</v>
      </c>
      <c r="AE40" s="194">
        <f t="shared" ca="1" si="17"/>
        <v>0</v>
      </c>
      <c r="AF40" s="194">
        <f t="shared" ca="1" si="17"/>
        <v>0</v>
      </c>
      <c r="AG40" s="194">
        <f t="shared" ca="1" si="17"/>
        <v>0</v>
      </c>
      <c r="AH40" s="194">
        <f t="shared" ca="1" si="17"/>
        <v>0</v>
      </c>
      <c r="AI40" s="194">
        <f t="shared" ca="1" si="18"/>
        <v>0</v>
      </c>
      <c r="AJ40" s="194">
        <f t="shared" ca="1" si="18"/>
        <v>0</v>
      </c>
      <c r="AK40" s="194">
        <f t="shared" ca="1" si="18"/>
        <v>0</v>
      </c>
      <c r="AL40" s="194">
        <f t="shared" ca="1" si="18"/>
        <v>0</v>
      </c>
      <c r="AM40" s="194">
        <f t="shared" ca="1" si="18"/>
        <v>0</v>
      </c>
      <c r="AN40" s="194">
        <f t="shared" ca="1" si="18"/>
        <v>0</v>
      </c>
    </row>
    <row r="41" spans="1:40" x14ac:dyDescent="0.3">
      <c r="A41" s="60" t="s">
        <v>1474</v>
      </c>
      <c r="B41" s="60"/>
      <c r="C41" s="60"/>
      <c r="D41" s="189"/>
      <c r="E41" s="189"/>
      <c r="F41" s="189"/>
      <c r="G41" s="189"/>
      <c r="H41" s="189"/>
      <c r="I41" s="189"/>
      <c r="J41" s="189"/>
      <c r="K41" s="189"/>
      <c r="L41" s="189"/>
      <c r="M41" s="189"/>
      <c r="N41" s="189"/>
      <c r="O41" s="189"/>
      <c r="P41" s="189"/>
      <c r="Q41" s="189"/>
      <c r="R41" s="189"/>
      <c r="S41" s="189"/>
      <c r="T41" s="189"/>
      <c r="U41" s="189"/>
      <c r="V41" s="189"/>
      <c r="W41" s="189"/>
      <c r="X41" s="189"/>
      <c r="Y41" s="189"/>
      <c r="Z41" s="189"/>
      <c r="AA41" s="189"/>
      <c r="AB41" s="189"/>
      <c r="AC41" s="189"/>
      <c r="AD41" s="189"/>
      <c r="AE41" s="189"/>
      <c r="AF41" s="189"/>
      <c r="AG41" s="189"/>
      <c r="AH41" s="189"/>
      <c r="AI41" s="189"/>
      <c r="AJ41" s="189"/>
      <c r="AK41" s="189"/>
      <c r="AL41" s="189"/>
      <c r="AM41" s="189"/>
      <c r="AN41" s="189"/>
    </row>
    <row r="42" spans="1:40" x14ac:dyDescent="0.3">
      <c r="D42" s="195">
        <f ca="1">SUM(E42:AN42)</f>
        <v>0</v>
      </c>
      <c r="E42" s="184">
        <f t="shared" ref="E42:AN42" ca="1" si="19">SUM(E39:E40)</f>
        <v>0</v>
      </c>
      <c r="F42" s="183">
        <f t="shared" ca="1" si="19"/>
        <v>0</v>
      </c>
      <c r="G42" s="183">
        <f t="shared" ca="1" si="19"/>
        <v>0</v>
      </c>
      <c r="H42" s="183">
        <f t="shared" ca="1" si="19"/>
        <v>0</v>
      </c>
      <c r="I42" s="183">
        <f t="shared" ca="1" si="19"/>
        <v>0</v>
      </c>
      <c r="J42" s="184">
        <f t="shared" ca="1" si="19"/>
        <v>0</v>
      </c>
      <c r="K42" s="183">
        <f t="shared" ca="1" si="19"/>
        <v>0</v>
      </c>
      <c r="L42" s="183">
        <f t="shared" ca="1" si="19"/>
        <v>0</v>
      </c>
      <c r="M42" s="183">
        <f t="shared" ca="1" si="19"/>
        <v>0</v>
      </c>
      <c r="N42" s="183">
        <f t="shared" ca="1" si="19"/>
        <v>0</v>
      </c>
      <c r="O42" s="183">
        <f t="shared" ca="1" si="19"/>
        <v>0</v>
      </c>
      <c r="P42" s="183">
        <f t="shared" ca="1" si="19"/>
        <v>0</v>
      </c>
      <c r="Q42" s="184">
        <f t="shared" ca="1" si="19"/>
        <v>0</v>
      </c>
      <c r="R42" s="183">
        <f t="shared" ca="1" si="19"/>
        <v>0</v>
      </c>
      <c r="S42" s="183">
        <f t="shared" ca="1" si="19"/>
        <v>0</v>
      </c>
      <c r="T42" s="183">
        <f t="shared" ca="1" si="19"/>
        <v>0</v>
      </c>
      <c r="U42" s="183">
        <f t="shared" ca="1" si="19"/>
        <v>0</v>
      </c>
      <c r="V42" s="183">
        <f t="shared" ca="1" si="19"/>
        <v>0</v>
      </c>
      <c r="W42" s="183">
        <f t="shared" ca="1" si="19"/>
        <v>0</v>
      </c>
      <c r="X42" s="183">
        <f t="shared" ca="1" si="19"/>
        <v>0</v>
      </c>
      <c r="Y42" s="183">
        <f t="shared" ca="1" si="19"/>
        <v>0</v>
      </c>
      <c r="Z42" s="183">
        <f t="shared" ca="1" si="19"/>
        <v>0</v>
      </c>
      <c r="AA42" s="183">
        <f t="shared" ca="1" si="19"/>
        <v>0</v>
      </c>
      <c r="AB42" s="183">
        <f t="shared" ca="1" si="19"/>
        <v>0</v>
      </c>
      <c r="AC42" s="183">
        <f t="shared" ca="1" si="19"/>
        <v>0</v>
      </c>
      <c r="AD42" s="183">
        <f t="shared" ca="1" si="19"/>
        <v>0</v>
      </c>
      <c r="AE42" s="183">
        <f t="shared" ca="1" si="19"/>
        <v>0</v>
      </c>
      <c r="AF42" s="183">
        <f t="shared" ca="1" si="19"/>
        <v>0</v>
      </c>
      <c r="AG42" s="183">
        <f t="shared" ca="1" si="19"/>
        <v>0</v>
      </c>
      <c r="AH42" s="183">
        <f t="shared" ca="1" si="19"/>
        <v>0</v>
      </c>
      <c r="AI42" s="183">
        <f t="shared" ca="1" si="19"/>
        <v>0</v>
      </c>
      <c r="AJ42" s="183">
        <f t="shared" ca="1" si="19"/>
        <v>0</v>
      </c>
      <c r="AK42" s="183">
        <f t="shared" ca="1" si="19"/>
        <v>0</v>
      </c>
      <c r="AL42" s="183">
        <f t="shared" ca="1" si="19"/>
        <v>0</v>
      </c>
      <c r="AM42" s="183">
        <f t="shared" ca="1" si="19"/>
        <v>0</v>
      </c>
      <c r="AN42" s="183">
        <f t="shared" ca="1" si="19"/>
        <v>0</v>
      </c>
    </row>
    <row r="43" spans="1:40" x14ac:dyDescent="0.3">
      <c r="A43" s="60" t="s">
        <v>1475</v>
      </c>
      <c r="B43" s="60"/>
      <c r="C43" s="60"/>
      <c r="D43" s="189"/>
      <c r="E43" s="189"/>
      <c r="F43" s="189"/>
      <c r="G43" s="189"/>
      <c r="H43" s="189"/>
      <c r="I43" s="189"/>
      <c r="J43" s="189"/>
      <c r="K43" s="189"/>
      <c r="L43" s="189"/>
      <c r="M43" s="189"/>
      <c r="N43" s="189"/>
      <c r="O43" s="189"/>
      <c r="P43" s="189"/>
      <c r="Q43" s="189"/>
      <c r="R43" s="189"/>
      <c r="S43" s="189"/>
      <c r="T43" s="189"/>
      <c r="U43" s="189"/>
      <c r="V43" s="189"/>
      <c r="W43" s="189"/>
      <c r="X43" s="189"/>
      <c r="Y43" s="189"/>
      <c r="Z43" s="189"/>
      <c r="AA43" s="189"/>
      <c r="AB43" s="189"/>
      <c r="AC43" s="189"/>
      <c r="AD43" s="189"/>
      <c r="AE43" s="189"/>
      <c r="AF43" s="189"/>
      <c r="AG43" s="189"/>
      <c r="AH43" s="189"/>
      <c r="AI43" s="189"/>
      <c r="AJ43" s="189"/>
      <c r="AK43" s="189"/>
      <c r="AL43" s="189"/>
      <c r="AM43" s="189"/>
      <c r="AN43" s="189"/>
    </row>
    <row r="44" spans="1:40" x14ac:dyDescent="0.3">
      <c r="A44" t="s">
        <v>1476</v>
      </c>
      <c r="B44" t="s">
        <v>1477</v>
      </c>
      <c r="D44" s="192">
        <f>SUM(E44:AN44)</f>
        <v>0</v>
      </c>
      <c r="E44" s="183">
        <v>0</v>
      </c>
      <c r="F44" s="183">
        <v>0</v>
      </c>
      <c r="G44" s="183">
        <v>0</v>
      </c>
      <c r="H44" s="183">
        <v>0</v>
      </c>
      <c r="I44" s="183">
        <v>0</v>
      </c>
      <c r="J44" s="183">
        <v>0</v>
      </c>
      <c r="K44" s="183">
        <v>0</v>
      </c>
      <c r="L44" s="183">
        <v>0</v>
      </c>
      <c r="M44" s="183">
        <v>0</v>
      </c>
      <c r="N44" s="183">
        <v>0</v>
      </c>
      <c r="O44" s="183">
        <v>0</v>
      </c>
      <c r="P44" s="183">
        <v>0</v>
      </c>
      <c r="Q44" s="183"/>
      <c r="R44" s="183">
        <v>0</v>
      </c>
      <c r="S44" s="183">
        <v>0</v>
      </c>
      <c r="T44" s="183">
        <v>0</v>
      </c>
      <c r="U44" s="183">
        <v>0</v>
      </c>
      <c r="V44" s="183">
        <v>0</v>
      </c>
      <c r="W44" s="183">
        <v>0</v>
      </c>
      <c r="X44" s="183">
        <v>0</v>
      </c>
      <c r="Y44" s="183">
        <v>0</v>
      </c>
      <c r="Z44" s="183">
        <v>0</v>
      </c>
      <c r="AA44" s="183">
        <v>0</v>
      </c>
      <c r="AB44" s="183">
        <v>0</v>
      </c>
      <c r="AC44" s="183">
        <v>0</v>
      </c>
      <c r="AD44" s="183">
        <v>0</v>
      </c>
      <c r="AE44" s="183">
        <v>0</v>
      </c>
      <c r="AF44" s="183">
        <v>0</v>
      </c>
      <c r="AG44" s="183">
        <v>0</v>
      </c>
      <c r="AH44" s="183">
        <v>0</v>
      </c>
      <c r="AI44" s="183">
        <v>0</v>
      </c>
      <c r="AJ44" s="183">
        <v>0</v>
      </c>
      <c r="AK44" s="183">
        <v>0</v>
      </c>
      <c r="AL44" s="183">
        <v>0</v>
      </c>
      <c r="AM44" s="183">
        <v>0</v>
      </c>
      <c r="AN44" s="183">
        <v>0</v>
      </c>
    </row>
    <row r="45" spans="1:40" x14ac:dyDescent="0.3">
      <c r="A45" s="60" t="s">
        <v>1478</v>
      </c>
      <c r="B45" s="64"/>
      <c r="C45" s="64"/>
      <c r="D45" s="196"/>
      <c r="E45" s="196"/>
      <c r="F45" s="196"/>
      <c r="G45" s="196"/>
      <c r="H45" s="196"/>
      <c r="I45" s="196"/>
      <c r="J45" s="196"/>
      <c r="K45" s="196"/>
      <c r="L45" s="196"/>
      <c r="M45" s="196"/>
      <c r="N45" s="196"/>
      <c r="O45" s="196"/>
      <c r="P45" s="196"/>
      <c r="Q45" s="196"/>
      <c r="R45" s="196"/>
      <c r="S45" s="196"/>
      <c r="T45" s="196"/>
      <c r="U45" s="196"/>
      <c r="V45" s="196"/>
      <c r="W45" s="196"/>
      <c r="X45" s="196"/>
      <c r="Y45" s="196"/>
      <c r="Z45" s="196"/>
      <c r="AA45" s="196"/>
      <c r="AB45" s="196"/>
      <c r="AC45" s="196"/>
      <c r="AD45" s="196"/>
      <c r="AE45" s="196"/>
      <c r="AF45" s="196"/>
      <c r="AG45" s="196"/>
      <c r="AH45" s="196"/>
      <c r="AI45" s="196"/>
      <c r="AJ45" s="196"/>
      <c r="AK45" s="196"/>
      <c r="AL45" s="196"/>
      <c r="AM45" s="196"/>
      <c r="AN45" s="196"/>
    </row>
    <row r="46" spans="1:40" x14ac:dyDescent="0.3">
      <c r="D46" s="192">
        <f>SUM(E46:AN46)</f>
        <v>0</v>
      </c>
      <c r="E46" s="183">
        <v>0</v>
      </c>
      <c r="F46" s="183">
        <v>0</v>
      </c>
      <c r="G46" s="183">
        <v>0</v>
      </c>
      <c r="H46" s="183">
        <v>0</v>
      </c>
      <c r="I46" s="183">
        <v>0</v>
      </c>
      <c r="J46" s="183">
        <v>0</v>
      </c>
      <c r="K46" s="183">
        <v>0</v>
      </c>
      <c r="L46" s="183">
        <v>0</v>
      </c>
      <c r="M46" s="183">
        <v>0</v>
      </c>
      <c r="N46" s="183">
        <v>0</v>
      </c>
      <c r="O46" s="183">
        <v>0</v>
      </c>
      <c r="P46" s="183">
        <v>0</v>
      </c>
      <c r="Q46" s="183"/>
      <c r="R46" s="183">
        <v>0</v>
      </c>
      <c r="S46" s="183">
        <v>0</v>
      </c>
      <c r="T46" s="183">
        <f t="shared" ref="T46:AN46" si="20">T44</f>
        <v>0</v>
      </c>
      <c r="U46" s="183">
        <f t="shared" si="20"/>
        <v>0</v>
      </c>
      <c r="V46" s="183">
        <f t="shared" si="20"/>
        <v>0</v>
      </c>
      <c r="W46" s="183">
        <f t="shared" si="20"/>
        <v>0</v>
      </c>
      <c r="X46" s="183">
        <f t="shared" si="20"/>
        <v>0</v>
      </c>
      <c r="Y46" s="183">
        <f t="shared" si="20"/>
        <v>0</v>
      </c>
      <c r="Z46" s="183">
        <f t="shared" si="20"/>
        <v>0</v>
      </c>
      <c r="AA46" s="183">
        <f t="shared" si="20"/>
        <v>0</v>
      </c>
      <c r="AB46" s="183">
        <f t="shared" si="20"/>
        <v>0</v>
      </c>
      <c r="AC46" s="183">
        <f t="shared" si="20"/>
        <v>0</v>
      </c>
      <c r="AD46" s="183">
        <f t="shared" si="20"/>
        <v>0</v>
      </c>
      <c r="AE46" s="183">
        <f t="shared" si="20"/>
        <v>0</v>
      </c>
      <c r="AF46" s="183">
        <f t="shared" si="20"/>
        <v>0</v>
      </c>
      <c r="AG46" s="183">
        <f t="shared" si="20"/>
        <v>0</v>
      </c>
      <c r="AH46" s="183">
        <f t="shared" si="20"/>
        <v>0</v>
      </c>
      <c r="AI46" s="183">
        <f t="shared" si="20"/>
        <v>0</v>
      </c>
      <c r="AJ46" s="183">
        <f t="shared" si="20"/>
        <v>0</v>
      </c>
      <c r="AK46" s="183">
        <f t="shared" si="20"/>
        <v>0</v>
      </c>
      <c r="AL46" s="183">
        <f t="shared" si="20"/>
        <v>0</v>
      </c>
      <c r="AM46" s="183">
        <f t="shared" si="20"/>
        <v>0</v>
      </c>
      <c r="AN46" s="183">
        <f t="shared" si="20"/>
        <v>0</v>
      </c>
    </row>
    <row r="47" spans="1:40" x14ac:dyDescent="0.3">
      <c r="A47" s="60" t="s">
        <v>1479</v>
      </c>
      <c r="B47" s="60"/>
      <c r="C47" s="60"/>
      <c r="D47" s="189"/>
      <c r="E47" s="189"/>
      <c r="F47" s="189"/>
      <c r="G47" s="189"/>
      <c r="H47" s="189"/>
      <c r="I47" s="189"/>
      <c r="J47" s="189"/>
      <c r="K47" s="189"/>
      <c r="L47" s="189"/>
      <c r="M47" s="189"/>
      <c r="N47" s="189"/>
      <c r="O47" s="189"/>
      <c r="P47" s="189"/>
      <c r="Q47" s="189"/>
      <c r="R47" s="189"/>
      <c r="S47" s="189"/>
      <c r="T47" s="189"/>
      <c r="U47" s="189"/>
      <c r="V47" s="189"/>
      <c r="W47" s="189"/>
      <c r="X47" s="189"/>
      <c r="Y47" s="189"/>
      <c r="Z47" s="189"/>
      <c r="AA47" s="189"/>
      <c r="AB47" s="189"/>
      <c r="AC47" s="189"/>
      <c r="AD47" s="189"/>
      <c r="AE47" s="189"/>
      <c r="AF47" s="189"/>
      <c r="AG47" s="189"/>
      <c r="AH47" s="189"/>
      <c r="AI47" s="189"/>
      <c r="AJ47" s="189"/>
      <c r="AK47" s="189"/>
      <c r="AL47" s="189"/>
      <c r="AM47" s="189"/>
      <c r="AN47" s="189"/>
    </row>
    <row r="48" spans="1:40" x14ac:dyDescent="0.3">
      <c r="A48" s="54" t="s">
        <v>1480</v>
      </c>
      <c r="B48" s="54"/>
      <c r="C48" s="54"/>
      <c r="D48" s="195">
        <f ca="1">SUM(E48:AN48)</f>
        <v>0</v>
      </c>
      <c r="E48" s="194">
        <f t="shared" ref="E48:AN48" ca="1" si="21">SUMIFS(INDIRECT($B$1 &amp; "_Direct"), Type, "M &amp; S", WBSL3, E$1, Inst, $B$2)</f>
        <v>0</v>
      </c>
      <c r="F48" s="194">
        <f t="shared" ca="1" si="21"/>
        <v>0</v>
      </c>
      <c r="G48" s="194">
        <f t="shared" ca="1" si="21"/>
        <v>0</v>
      </c>
      <c r="H48" s="194">
        <f t="shared" ca="1" si="21"/>
        <v>0</v>
      </c>
      <c r="I48" s="194">
        <f t="shared" ca="1" si="21"/>
        <v>0</v>
      </c>
      <c r="J48" s="194">
        <f t="shared" ca="1" si="21"/>
        <v>0</v>
      </c>
      <c r="K48" s="194">
        <f t="shared" ca="1" si="21"/>
        <v>0</v>
      </c>
      <c r="L48" s="194">
        <f t="shared" ca="1" si="21"/>
        <v>0</v>
      </c>
      <c r="M48" s="194">
        <f t="shared" ca="1" si="21"/>
        <v>0</v>
      </c>
      <c r="N48" s="194">
        <f t="shared" ca="1" si="21"/>
        <v>0</v>
      </c>
      <c r="O48" s="194">
        <f t="shared" ca="1" si="21"/>
        <v>0</v>
      </c>
      <c r="P48" s="194">
        <f t="shared" ca="1" si="21"/>
        <v>0</v>
      </c>
      <c r="Q48" s="194">
        <f t="shared" ca="1" si="21"/>
        <v>0</v>
      </c>
      <c r="R48" s="194">
        <f t="shared" ca="1" si="21"/>
        <v>0</v>
      </c>
      <c r="S48" s="194">
        <f t="shared" ca="1" si="21"/>
        <v>0</v>
      </c>
      <c r="T48" s="194">
        <f t="shared" ca="1" si="21"/>
        <v>0</v>
      </c>
      <c r="U48" s="194">
        <f t="shared" ca="1" si="21"/>
        <v>0</v>
      </c>
      <c r="V48" s="194">
        <f t="shared" ca="1" si="21"/>
        <v>0</v>
      </c>
      <c r="W48" s="194">
        <f t="shared" ca="1" si="21"/>
        <v>0</v>
      </c>
      <c r="X48" s="194">
        <f t="shared" ca="1" si="21"/>
        <v>0</v>
      </c>
      <c r="Y48" s="194">
        <f t="shared" ca="1" si="21"/>
        <v>0</v>
      </c>
      <c r="Z48" s="194">
        <f t="shared" ca="1" si="21"/>
        <v>0</v>
      </c>
      <c r="AA48" s="194">
        <f t="shared" ca="1" si="21"/>
        <v>0</v>
      </c>
      <c r="AB48" s="194">
        <f t="shared" ca="1" si="21"/>
        <v>0</v>
      </c>
      <c r="AC48" s="194">
        <f t="shared" ca="1" si="21"/>
        <v>0</v>
      </c>
      <c r="AD48" s="194">
        <f t="shared" ca="1" si="21"/>
        <v>0</v>
      </c>
      <c r="AE48" s="194">
        <f t="shared" ca="1" si="21"/>
        <v>0</v>
      </c>
      <c r="AF48" s="194">
        <f t="shared" ca="1" si="21"/>
        <v>0</v>
      </c>
      <c r="AG48" s="194">
        <f t="shared" ca="1" si="21"/>
        <v>0</v>
      </c>
      <c r="AH48" s="194">
        <f t="shared" ca="1" si="21"/>
        <v>0</v>
      </c>
      <c r="AI48" s="194">
        <f t="shared" ca="1" si="21"/>
        <v>0</v>
      </c>
      <c r="AJ48" s="194">
        <f t="shared" ca="1" si="21"/>
        <v>0</v>
      </c>
      <c r="AK48" s="194">
        <f t="shared" ca="1" si="21"/>
        <v>0</v>
      </c>
      <c r="AL48" s="194">
        <f t="shared" ca="1" si="21"/>
        <v>0</v>
      </c>
      <c r="AM48" s="194">
        <f t="shared" ca="1" si="21"/>
        <v>0</v>
      </c>
      <c r="AN48" s="194">
        <f t="shared" ca="1" si="21"/>
        <v>0</v>
      </c>
    </row>
    <row r="49" spans="1:40" x14ac:dyDescent="0.3">
      <c r="A49" t="s">
        <v>1481</v>
      </c>
      <c r="D49" s="192">
        <f>SUM(E49:AN49)</f>
        <v>0</v>
      </c>
      <c r="E49" s="181">
        <v>0</v>
      </c>
      <c r="F49" s="183">
        <v>0</v>
      </c>
      <c r="G49" s="183">
        <v>0</v>
      </c>
      <c r="H49" s="183">
        <v>0</v>
      </c>
      <c r="I49" s="183">
        <v>0</v>
      </c>
      <c r="J49" s="183">
        <v>0</v>
      </c>
      <c r="K49" s="183">
        <v>0</v>
      </c>
      <c r="L49" s="183">
        <v>0</v>
      </c>
      <c r="M49" s="183">
        <v>0</v>
      </c>
      <c r="N49" s="183">
        <v>0</v>
      </c>
      <c r="O49" s="183">
        <v>0</v>
      </c>
      <c r="P49" s="183">
        <v>0</v>
      </c>
      <c r="Q49" s="183"/>
      <c r="R49" s="183">
        <v>0</v>
      </c>
      <c r="S49" s="183">
        <v>0</v>
      </c>
      <c r="T49" s="183">
        <v>0</v>
      </c>
      <c r="U49" s="183">
        <v>0</v>
      </c>
      <c r="V49" s="183">
        <v>0</v>
      </c>
      <c r="W49" s="183">
        <v>0</v>
      </c>
      <c r="X49" s="183">
        <v>0</v>
      </c>
      <c r="Y49" s="183">
        <v>0</v>
      </c>
      <c r="Z49" s="183">
        <v>0</v>
      </c>
      <c r="AA49" s="183">
        <v>0</v>
      </c>
      <c r="AB49" s="183">
        <v>0</v>
      </c>
      <c r="AC49" s="183">
        <v>0</v>
      </c>
      <c r="AD49" s="183">
        <v>0</v>
      </c>
      <c r="AE49" s="183">
        <v>0</v>
      </c>
      <c r="AF49" s="183">
        <v>0</v>
      </c>
      <c r="AG49" s="183">
        <v>0</v>
      </c>
      <c r="AH49" s="183">
        <v>0</v>
      </c>
      <c r="AI49" s="183">
        <v>0</v>
      </c>
      <c r="AJ49" s="183">
        <v>0</v>
      </c>
      <c r="AK49" s="183">
        <v>0</v>
      </c>
      <c r="AL49" s="183">
        <v>0</v>
      </c>
      <c r="AM49" s="183">
        <v>0</v>
      </c>
      <c r="AN49" s="183">
        <v>0</v>
      </c>
    </row>
    <row r="50" spans="1:40" x14ac:dyDescent="0.3">
      <c r="A50" t="s">
        <v>1482</v>
      </c>
      <c r="D50" s="192">
        <f>SUM(E50:AN50)</f>
        <v>0</v>
      </c>
      <c r="E50" s="181">
        <v>0</v>
      </c>
      <c r="F50" s="183">
        <v>0</v>
      </c>
      <c r="G50" s="183">
        <v>0</v>
      </c>
      <c r="H50" s="183">
        <v>0</v>
      </c>
      <c r="I50" s="183">
        <v>0</v>
      </c>
      <c r="J50" s="183">
        <v>0</v>
      </c>
      <c r="K50" s="183">
        <v>0</v>
      </c>
      <c r="L50" s="183">
        <v>0</v>
      </c>
      <c r="M50" s="183">
        <v>0</v>
      </c>
      <c r="N50" s="183">
        <v>0</v>
      </c>
      <c r="O50" s="183">
        <v>0</v>
      </c>
      <c r="P50" s="183">
        <v>0</v>
      </c>
      <c r="Q50" s="183"/>
      <c r="R50" s="183">
        <v>0</v>
      </c>
      <c r="S50" s="183">
        <v>0</v>
      </c>
      <c r="T50" s="183">
        <v>0</v>
      </c>
      <c r="U50" s="183">
        <v>0</v>
      </c>
      <c r="V50" s="183">
        <v>0</v>
      </c>
      <c r="W50" s="183">
        <v>0</v>
      </c>
      <c r="X50" s="183">
        <v>0</v>
      </c>
      <c r="Y50" s="183">
        <v>0</v>
      </c>
      <c r="Z50" s="183">
        <v>0</v>
      </c>
      <c r="AA50" s="183">
        <v>0</v>
      </c>
      <c r="AB50" s="183">
        <v>0</v>
      </c>
      <c r="AC50" s="183">
        <v>0</v>
      </c>
      <c r="AD50" s="183">
        <v>0</v>
      </c>
      <c r="AE50" s="183">
        <v>0</v>
      </c>
      <c r="AF50" s="183">
        <v>0</v>
      </c>
      <c r="AG50" s="183">
        <v>0</v>
      </c>
      <c r="AH50" s="183">
        <v>0</v>
      </c>
      <c r="AI50" s="183">
        <v>0</v>
      </c>
      <c r="AJ50" s="183">
        <v>0</v>
      </c>
      <c r="AK50" s="183">
        <v>0</v>
      </c>
      <c r="AL50" s="183">
        <v>0</v>
      </c>
      <c r="AM50" s="183">
        <v>0</v>
      </c>
      <c r="AN50" s="183">
        <v>0</v>
      </c>
    </row>
    <row r="51" spans="1:40" x14ac:dyDescent="0.3">
      <c r="A51" t="s">
        <v>1483</v>
      </c>
      <c r="D51" s="192">
        <f>SUM(E51:AN51)</f>
        <v>0</v>
      </c>
      <c r="E51" s="181">
        <v>0</v>
      </c>
      <c r="F51" s="183">
        <v>0</v>
      </c>
      <c r="G51" s="183">
        <v>0</v>
      </c>
      <c r="H51" s="183">
        <v>0</v>
      </c>
      <c r="I51" s="183">
        <v>0</v>
      </c>
      <c r="J51" s="183">
        <v>0</v>
      </c>
      <c r="K51" s="183">
        <v>0</v>
      </c>
      <c r="L51" s="183">
        <v>0</v>
      </c>
      <c r="M51" s="183">
        <v>0</v>
      </c>
      <c r="N51" s="183">
        <v>0</v>
      </c>
      <c r="O51" s="183">
        <v>0</v>
      </c>
      <c r="P51" s="183">
        <v>0</v>
      </c>
      <c r="Q51" s="183"/>
      <c r="R51" s="183">
        <v>0</v>
      </c>
      <c r="S51" s="183">
        <v>0</v>
      </c>
      <c r="T51" s="183">
        <v>0</v>
      </c>
      <c r="U51" s="183">
        <v>0</v>
      </c>
      <c r="V51" s="183">
        <v>0</v>
      </c>
      <c r="W51" s="183">
        <v>0</v>
      </c>
      <c r="X51" s="183">
        <v>0</v>
      </c>
      <c r="Y51" s="183">
        <v>0</v>
      </c>
      <c r="Z51" s="183">
        <v>0</v>
      </c>
      <c r="AA51" s="183">
        <v>0</v>
      </c>
      <c r="AB51" s="183">
        <v>0</v>
      </c>
      <c r="AC51" s="183">
        <v>0</v>
      </c>
      <c r="AD51" s="183">
        <v>0</v>
      </c>
      <c r="AE51" s="183">
        <v>0</v>
      </c>
      <c r="AF51" s="183">
        <v>0</v>
      </c>
      <c r="AG51" s="183">
        <v>0</v>
      </c>
      <c r="AH51" s="183">
        <v>0</v>
      </c>
      <c r="AI51" s="183">
        <v>0</v>
      </c>
      <c r="AJ51" s="183">
        <v>0</v>
      </c>
      <c r="AK51" s="183">
        <v>0</v>
      </c>
      <c r="AL51" s="183">
        <v>0</v>
      </c>
      <c r="AM51" s="183">
        <v>0</v>
      </c>
      <c r="AN51" s="183">
        <v>0</v>
      </c>
    </row>
    <row r="52" spans="1:40" x14ac:dyDescent="0.3">
      <c r="A52" t="s">
        <v>1484</v>
      </c>
      <c r="D52" s="192">
        <f>SUM(E52:AN52)</f>
        <v>0</v>
      </c>
      <c r="E52" s="181">
        <v>0</v>
      </c>
      <c r="F52" s="183">
        <v>0</v>
      </c>
      <c r="G52" s="183">
        <v>0</v>
      </c>
      <c r="H52" s="183">
        <v>0</v>
      </c>
      <c r="I52" s="183">
        <v>0</v>
      </c>
      <c r="J52" s="183">
        <v>0</v>
      </c>
      <c r="K52" s="183">
        <v>0</v>
      </c>
      <c r="L52" s="183">
        <v>0</v>
      </c>
      <c r="M52" s="183">
        <v>0</v>
      </c>
      <c r="N52" s="183">
        <v>0</v>
      </c>
      <c r="O52" s="183">
        <v>0</v>
      </c>
      <c r="P52" s="183">
        <v>0</v>
      </c>
      <c r="Q52" s="183"/>
      <c r="R52" s="183">
        <v>0</v>
      </c>
      <c r="S52" s="183">
        <v>0</v>
      </c>
      <c r="T52" s="183">
        <v>0</v>
      </c>
      <c r="U52" s="183">
        <v>0</v>
      </c>
      <c r="V52" s="183">
        <v>0</v>
      </c>
      <c r="W52" s="183">
        <v>0</v>
      </c>
      <c r="X52" s="183">
        <v>0</v>
      </c>
      <c r="Y52" s="183">
        <v>0</v>
      </c>
      <c r="Z52" s="183">
        <v>0</v>
      </c>
      <c r="AA52" s="183">
        <v>0</v>
      </c>
      <c r="AB52" s="183">
        <v>0</v>
      </c>
      <c r="AC52" s="183">
        <v>0</v>
      </c>
      <c r="AD52" s="183">
        <v>0</v>
      </c>
      <c r="AE52" s="183">
        <v>0</v>
      </c>
      <c r="AF52" s="183">
        <v>0</v>
      </c>
      <c r="AG52" s="183">
        <v>0</v>
      </c>
      <c r="AH52" s="183">
        <v>0</v>
      </c>
      <c r="AI52" s="183">
        <v>0</v>
      </c>
      <c r="AJ52" s="183">
        <v>0</v>
      </c>
      <c r="AK52" s="183">
        <v>0</v>
      </c>
      <c r="AL52" s="183">
        <v>0</v>
      </c>
      <c r="AM52" s="183">
        <v>0</v>
      </c>
      <c r="AN52" s="183">
        <v>0</v>
      </c>
    </row>
    <row r="53" spans="1:40" x14ac:dyDescent="0.3">
      <c r="A53" s="60" t="s">
        <v>1485</v>
      </c>
      <c r="B53" s="64"/>
      <c r="C53" s="64"/>
      <c r="D53" s="196"/>
      <c r="E53" s="196"/>
      <c r="F53" s="196"/>
      <c r="G53" s="196"/>
      <c r="H53" s="196"/>
      <c r="I53" s="196"/>
      <c r="J53" s="196"/>
      <c r="K53" s="196"/>
      <c r="L53" s="196"/>
      <c r="M53" s="196"/>
      <c r="N53" s="196"/>
      <c r="O53" s="196"/>
      <c r="P53" s="196"/>
      <c r="Q53" s="196"/>
      <c r="R53" s="196"/>
      <c r="S53" s="196"/>
      <c r="T53" s="196"/>
      <c r="U53" s="196"/>
      <c r="V53" s="196"/>
      <c r="W53" s="196"/>
      <c r="X53" s="196"/>
      <c r="Y53" s="196"/>
      <c r="Z53" s="196"/>
      <c r="AA53" s="196"/>
      <c r="AB53" s="196"/>
      <c r="AC53" s="196"/>
      <c r="AD53" s="196"/>
      <c r="AE53" s="196"/>
      <c r="AF53" s="196"/>
      <c r="AG53" s="196"/>
      <c r="AH53" s="196"/>
      <c r="AI53" s="196"/>
      <c r="AJ53" s="196"/>
      <c r="AK53" s="196"/>
      <c r="AL53" s="196"/>
      <c r="AM53" s="196"/>
      <c r="AN53" s="196"/>
    </row>
    <row r="54" spans="1:40" x14ac:dyDescent="0.3">
      <c r="D54" s="195">
        <f ca="1">SUM(E54:AN54)</f>
        <v>0</v>
      </c>
      <c r="E54" s="163">
        <f t="shared" ref="E54:AN54" ca="1" si="22">SUM(E48:E52)</f>
        <v>0</v>
      </c>
      <c r="F54" s="163">
        <f t="shared" ca="1" si="22"/>
        <v>0</v>
      </c>
      <c r="G54" s="163">
        <f t="shared" ca="1" si="22"/>
        <v>0</v>
      </c>
      <c r="H54" s="163">
        <f t="shared" ca="1" si="22"/>
        <v>0</v>
      </c>
      <c r="I54" s="163">
        <f t="shared" ca="1" si="22"/>
        <v>0</v>
      </c>
      <c r="J54" s="163">
        <f t="shared" ca="1" si="22"/>
        <v>0</v>
      </c>
      <c r="K54" s="163">
        <f t="shared" ca="1" si="22"/>
        <v>0</v>
      </c>
      <c r="L54" s="163">
        <f t="shared" ca="1" si="22"/>
        <v>0</v>
      </c>
      <c r="M54" s="163">
        <f t="shared" ca="1" si="22"/>
        <v>0</v>
      </c>
      <c r="N54" s="163">
        <f t="shared" ca="1" si="22"/>
        <v>0</v>
      </c>
      <c r="O54" s="163">
        <f t="shared" ca="1" si="22"/>
        <v>0</v>
      </c>
      <c r="P54" s="163">
        <f t="shared" ca="1" si="22"/>
        <v>0</v>
      </c>
      <c r="Q54" s="163">
        <f t="shared" ca="1" si="22"/>
        <v>0</v>
      </c>
      <c r="R54" s="163">
        <f t="shared" ca="1" si="22"/>
        <v>0</v>
      </c>
      <c r="S54" s="163">
        <f t="shared" ca="1" si="22"/>
        <v>0</v>
      </c>
      <c r="T54" s="163">
        <f t="shared" ca="1" si="22"/>
        <v>0</v>
      </c>
      <c r="U54" s="163">
        <f t="shared" ca="1" si="22"/>
        <v>0</v>
      </c>
      <c r="V54" s="163">
        <f t="shared" ca="1" si="22"/>
        <v>0</v>
      </c>
      <c r="W54" s="163">
        <f t="shared" ca="1" si="22"/>
        <v>0</v>
      </c>
      <c r="X54" s="163">
        <f t="shared" ca="1" si="22"/>
        <v>0</v>
      </c>
      <c r="Y54" s="163">
        <f t="shared" ca="1" si="22"/>
        <v>0</v>
      </c>
      <c r="Z54" s="163">
        <f t="shared" ca="1" si="22"/>
        <v>0</v>
      </c>
      <c r="AA54" s="163">
        <f t="shared" ca="1" si="22"/>
        <v>0</v>
      </c>
      <c r="AB54" s="163">
        <f t="shared" ca="1" si="22"/>
        <v>0</v>
      </c>
      <c r="AC54" s="163">
        <f t="shared" ca="1" si="22"/>
        <v>0</v>
      </c>
      <c r="AD54" s="163">
        <f t="shared" ca="1" si="22"/>
        <v>0</v>
      </c>
      <c r="AE54" s="163">
        <f t="shared" ca="1" si="22"/>
        <v>0</v>
      </c>
      <c r="AF54" s="163">
        <f t="shared" ca="1" si="22"/>
        <v>0</v>
      </c>
      <c r="AG54" s="163">
        <f t="shared" ca="1" si="22"/>
        <v>0</v>
      </c>
      <c r="AH54" s="163">
        <f t="shared" ca="1" si="22"/>
        <v>0</v>
      </c>
      <c r="AI54" s="163">
        <f t="shared" ca="1" si="22"/>
        <v>0</v>
      </c>
      <c r="AJ54" s="163">
        <f t="shared" ca="1" si="22"/>
        <v>0</v>
      </c>
      <c r="AK54" s="163">
        <f t="shared" ca="1" si="22"/>
        <v>0</v>
      </c>
      <c r="AL54" s="163">
        <f t="shared" ca="1" si="22"/>
        <v>0</v>
      </c>
      <c r="AM54" s="163">
        <f t="shared" ca="1" si="22"/>
        <v>0</v>
      </c>
      <c r="AN54" s="163">
        <f t="shared" ca="1" si="22"/>
        <v>0</v>
      </c>
    </row>
    <row r="55" spans="1:40" x14ac:dyDescent="0.3">
      <c r="A55" s="60" t="s">
        <v>1486</v>
      </c>
      <c r="B55" s="64"/>
      <c r="C55" s="64"/>
      <c r="D55" s="196"/>
      <c r="E55" s="196"/>
      <c r="F55" s="196"/>
      <c r="G55" s="196"/>
      <c r="H55" s="196"/>
      <c r="I55" s="196"/>
      <c r="J55" s="196"/>
      <c r="K55" s="196"/>
      <c r="L55" s="196"/>
      <c r="M55" s="196"/>
      <c r="N55" s="196"/>
      <c r="O55" s="196"/>
      <c r="P55" s="196"/>
      <c r="Q55" s="196"/>
      <c r="R55" s="196"/>
      <c r="S55" s="196"/>
      <c r="T55" s="196"/>
      <c r="U55" s="196"/>
      <c r="V55" s="196"/>
      <c r="W55" s="196"/>
      <c r="X55" s="196"/>
      <c r="Y55" s="196"/>
      <c r="Z55" s="196"/>
      <c r="AA55" s="196"/>
      <c r="AB55" s="196"/>
      <c r="AC55" s="196"/>
      <c r="AD55" s="196"/>
      <c r="AE55" s="196"/>
      <c r="AF55" s="196"/>
      <c r="AG55" s="196"/>
      <c r="AH55" s="196"/>
      <c r="AI55" s="196"/>
      <c r="AJ55" s="196"/>
      <c r="AK55" s="196"/>
      <c r="AL55" s="196"/>
      <c r="AM55" s="196"/>
      <c r="AN55" s="196"/>
    </row>
    <row r="56" spans="1:40" x14ac:dyDescent="0.3">
      <c r="A56" s="66"/>
      <c r="B56" s="66"/>
      <c r="C56" s="66"/>
      <c r="D56" s="197"/>
      <c r="E56" s="197"/>
      <c r="F56" s="197"/>
      <c r="G56" s="197"/>
      <c r="H56" s="197"/>
      <c r="I56" s="197"/>
      <c r="J56" s="197"/>
      <c r="K56" s="197"/>
      <c r="L56" s="197"/>
      <c r="M56" s="197"/>
      <c r="N56" s="197"/>
      <c r="O56" s="197"/>
      <c r="P56" s="197"/>
      <c r="Q56" s="197"/>
      <c r="R56" s="197"/>
      <c r="S56" s="197"/>
      <c r="T56" s="197"/>
      <c r="U56" s="197"/>
      <c r="V56" s="197"/>
      <c r="W56" s="197"/>
      <c r="X56" s="197"/>
      <c r="Y56" s="197"/>
      <c r="Z56" s="197"/>
      <c r="AA56" s="197"/>
      <c r="AB56" s="197"/>
      <c r="AC56" s="197"/>
      <c r="AD56" s="197"/>
      <c r="AE56" s="197"/>
      <c r="AF56" s="197"/>
      <c r="AG56" s="197"/>
      <c r="AH56" s="197"/>
      <c r="AI56" s="197"/>
      <c r="AJ56" s="197"/>
      <c r="AK56" s="197"/>
      <c r="AL56" s="197"/>
      <c r="AM56" s="197"/>
      <c r="AN56" s="197"/>
    </row>
    <row r="57" spans="1:40" x14ac:dyDescent="0.3">
      <c r="A57" t="s">
        <v>1487</v>
      </c>
      <c r="D57" s="192">
        <f>SUM(E57:AN57)</f>
        <v>0</v>
      </c>
      <c r="E57" s="183">
        <v>0</v>
      </c>
      <c r="F57" s="183">
        <v>0</v>
      </c>
      <c r="G57" s="183">
        <v>0</v>
      </c>
      <c r="H57" s="183">
        <v>0</v>
      </c>
      <c r="I57" s="183">
        <v>0</v>
      </c>
      <c r="J57" s="183">
        <v>0</v>
      </c>
      <c r="K57" s="183">
        <v>0</v>
      </c>
      <c r="L57" s="183">
        <v>0</v>
      </c>
      <c r="M57" s="183">
        <v>0</v>
      </c>
      <c r="N57" s="183">
        <v>0</v>
      </c>
      <c r="O57" s="183">
        <v>0</v>
      </c>
      <c r="P57" s="183">
        <v>0</v>
      </c>
      <c r="Q57" s="183"/>
      <c r="R57" s="183">
        <v>0</v>
      </c>
      <c r="S57" s="183">
        <v>0</v>
      </c>
      <c r="T57" s="183">
        <v>0</v>
      </c>
      <c r="U57" s="183">
        <v>0</v>
      </c>
      <c r="V57" s="183">
        <v>0</v>
      </c>
      <c r="W57" s="183">
        <v>0</v>
      </c>
      <c r="X57" s="183">
        <v>0</v>
      </c>
      <c r="Y57" s="183">
        <v>0</v>
      </c>
      <c r="Z57" s="183">
        <v>0</v>
      </c>
      <c r="AA57" s="183">
        <v>0</v>
      </c>
      <c r="AB57" s="183">
        <v>0</v>
      </c>
      <c r="AC57" s="183">
        <v>0</v>
      </c>
      <c r="AD57" s="183">
        <v>0</v>
      </c>
      <c r="AE57" s="183">
        <v>0</v>
      </c>
      <c r="AF57" s="183">
        <v>0</v>
      </c>
      <c r="AG57" s="183">
        <v>0</v>
      </c>
      <c r="AH57" s="183">
        <v>0</v>
      </c>
      <c r="AI57" s="183">
        <v>0</v>
      </c>
      <c r="AJ57" s="183">
        <v>0</v>
      </c>
      <c r="AK57" s="183">
        <v>0</v>
      </c>
      <c r="AL57" s="183">
        <v>0</v>
      </c>
      <c r="AM57" s="183">
        <v>0</v>
      </c>
      <c r="AN57" s="183">
        <v>0</v>
      </c>
    </row>
    <row r="58" spans="1:40" x14ac:dyDescent="0.3">
      <c r="A58" t="s">
        <v>1488</v>
      </c>
      <c r="D58" s="192">
        <f>SUM(E58:AN58)</f>
        <v>0</v>
      </c>
      <c r="E58" s="183">
        <v>0</v>
      </c>
      <c r="F58" s="183">
        <v>0</v>
      </c>
      <c r="G58" s="183">
        <v>0</v>
      </c>
      <c r="H58" s="183">
        <v>0</v>
      </c>
      <c r="I58" s="183">
        <v>0</v>
      </c>
      <c r="J58" s="183">
        <v>0</v>
      </c>
      <c r="K58" s="183">
        <v>0</v>
      </c>
      <c r="L58" s="183">
        <v>0</v>
      </c>
      <c r="M58" s="183">
        <v>0</v>
      </c>
      <c r="N58" s="183">
        <v>0</v>
      </c>
      <c r="O58" s="183">
        <v>0</v>
      </c>
      <c r="P58" s="183">
        <v>0</v>
      </c>
      <c r="Q58" s="183"/>
      <c r="R58" s="183">
        <v>0</v>
      </c>
      <c r="S58" s="183">
        <v>0</v>
      </c>
      <c r="T58" s="183">
        <v>0</v>
      </c>
      <c r="U58" s="183">
        <v>0</v>
      </c>
      <c r="V58" s="183">
        <v>0</v>
      </c>
      <c r="W58" s="183">
        <v>0</v>
      </c>
      <c r="X58" s="183">
        <v>0</v>
      </c>
      <c r="Y58" s="183">
        <v>0</v>
      </c>
      <c r="Z58" s="183">
        <v>0</v>
      </c>
      <c r="AA58" s="183">
        <v>0</v>
      </c>
      <c r="AB58" s="183">
        <v>0</v>
      </c>
      <c r="AC58" s="183">
        <v>0</v>
      </c>
      <c r="AD58" s="183">
        <v>0</v>
      </c>
      <c r="AE58" s="183">
        <v>0</v>
      </c>
      <c r="AF58" s="183">
        <v>0</v>
      </c>
      <c r="AG58" s="183">
        <v>0</v>
      </c>
      <c r="AH58" s="183">
        <v>0</v>
      </c>
      <c r="AI58" s="183">
        <v>0</v>
      </c>
      <c r="AJ58" s="183">
        <v>0</v>
      </c>
      <c r="AK58" s="183">
        <v>0</v>
      </c>
      <c r="AL58" s="183">
        <v>0</v>
      </c>
      <c r="AM58" s="183">
        <v>0</v>
      </c>
      <c r="AN58" s="183">
        <v>0</v>
      </c>
    </row>
    <row r="59" spans="1:40" x14ac:dyDescent="0.3">
      <c r="A59" t="s">
        <v>1489</v>
      </c>
      <c r="D59" s="192">
        <f>SUM(E59:AN59)</f>
        <v>0</v>
      </c>
      <c r="E59" s="183">
        <v>0</v>
      </c>
      <c r="F59" s="183">
        <v>0</v>
      </c>
      <c r="G59" s="183">
        <v>0</v>
      </c>
      <c r="H59" s="183">
        <v>0</v>
      </c>
      <c r="I59" s="183">
        <v>0</v>
      </c>
      <c r="J59" s="183">
        <v>0</v>
      </c>
      <c r="K59" s="183">
        <v>0</v>
      </c>
      <c r="L59" s="183">
        <v>0</v>
      </c>
      <c r="M59" s="183">
        <v>0</v>
      </c>
      <c r="N59" s="183">
        <v>0</v>
      </c>
      <c r="O59" s="183">
        <v>0</v>
      </c>
      <c r="P59" s="183">
        <v>0</v>
      </c>
      <c r="Q59" s="183"/>
      <c r="R59" s="183">
        <v>0</v>
      </c>
      <c r="S59" s="183">
        <v>0</v>
      </c>
      <c r="T59" s="183">
        <v>0</v>
      </c>
      <c r="U59" s="183">
        <v>0</v>
      </c>
      <c r="V59" s="183">
        <v>0</v>
      </c>
      <c r="W59" s="183">
        <v>0</v>
      </c>
      <c r="X59" s="183">
        <v>0</v>
      </c>
      <c r="Y59" s="183">
        <v>0</v>
      </c>
      <c r="Z59" s="183">
        <v>0</v>
      </c>
      <c r="AA59" s="183">
        <v>0</v>
      </c>
      <c r="AB59" s="183">
        <v>0</v>
      </c>
      <c r="AC59" s="183">
        <v>0</v>
      </c>
      <c r="AD59" s="183">
        <v>0</v>
      </c>
      <c r="AE59" s="183">
        <v>0</v>
      </c>
      <c r="AF59" s="183">
        <v>0</v>
      </c>
      <c r="AG59" s="183">
        <v>0</v>
      </c>
      <c r="AH59" s="183">
        <v>0</v>
      </c>
      <c r="AI59" s="183">
        <v>0</v>
      </c>
      <c r="AJ59" s="183">
        <v>0</v>
      </c>
      <c r="AK59" s="183">
        <v>0</v>
      </c>
      <c r="AL59" s="183">
        <v>0</v>
      </c>
      <c r="AM59" s="183">
        <v>0</v>
      </c>
      <c r="AN59" s="183">
        <v>0</v>
      </c>
    </row>
    <row r="60" spans="1:40" x14ac:dyDescent="0.3">
      <c r="D60" s="192">
        <f ca="1">SUM(E60:AN60)</f>
        <v>0</v>
      </c>
      <c r="E60" s="194">
        <f t="shared" ref="E60:AN60" ca="1" si="23">SUMIFS(INDIRECT($B$1 &amp; "_Direct"), Type, "Services", Resource_Name, $B60, WBSL3, E$1, Inst, $B$2)</f>
        <v>0</v>
      </c>
      <c r="F60" s="194">
        <f t="shared" ca="1" si="23"/>
        <v>0</v>
      </c>
      <c r="G60" s="194">
        <f t="shared" ca="1" si="23"/>
        <v>0</v>
      </c>
      <c r="H60" s="194">
        <f t="shared" ca="1" si="23"/>
        <v>0</v>
      </c>
      <c r="I60" s="194">
        <f t="shared" ca="1" si="23"/>
        <v>0</v>
      </c>
      <c r="J60" s="194">
        <f t="shared" ca="1" si="23"/>
        <v>0</v>
      </c>
      <c r="K60" s="194">
        <f t="shared" ca="1" si="23"/>
        <v>0</v>
      </c>
      <c r="L60" s="194">
        <f t="shared" ca="1" si="23"/>
        <v>0</v>
      </c>
      <c r="M60" s="194">
        <f t="shared" ca="1" si="23"/>
        <v>0</v>
      </c>
      <c r="N60" s="194">
        <f t="shared" ca="1" si="23"/>
        <v>0</v>
      </c>
      <c r="O60" s="194">
        <f t="shared" ca="1" si="23"/>
        <v>0</v>
      </c>
      <c r="P60" s="194">
        <f t="shared" ca="1" si="23"/>
        <v>0</v>
      </c>
      <c r="Q60" s="194">
        <f t="shared" ca="1" si="23"/>
        <v>0</v>
      </c>
      <c r="R60" s="194">
        <f t="shared" ca="1" si="23"/>
        <v>0</v>
      </c>
      <c r="S60" s="194">
        <f t="shared" ca="1" si="23"/>
        <v>0</v>
      </c>
      <c r="T60" s="194">
        <f t="shared" ca="1" si="23"/>
        <v>0</v>
      </c>
      <c r="U60" s="194">
        <f t="shared" ca="1" si="23"/>
        <v>0</v>
      </c>
      <c r="V60" s="194">
        <f t="shared" ca="1" si="23"/>
        <v>0</v>
      </c>
      <c r="W60" s="194">
        <f t="shared" ca="1" si="23"/>
        <v>0</v>
      </c>
      <c r="X60" s="194">
        <f t="shared" ca="1" si="23"/>
        <v>0</v>
      </c>
      <c r="Y60" s="194">
        <f t="shared" ca="1" si="23"/>
        <v>0</v>
      </c>
      <c r="Z60" s="194">
        <f t="shared" ca="1" si="23"/>
        <v>0</v>
      </c>
      <c r="AA60" s="194">
        <f t="shared" ca="1" si="23"/>
        <v>0</v>
      </c>
      <c r="AB60" s="194">
        <f t="shared" ca="1" si="23"/>
        <v>0</v>
      </c>
      <c r="AC60" s="194">
        <f t="shared" ca="1" si="23"/>
        <v>0</v>
      </c>
      <c r="AD60" s="194">
        <f t="shared" ca="1" si="23"/>
        <v>0</v>
      </c>
      <c r="AE60" s="194">
        <f t="shared" ca="1" si="23"/>
        <v>0</v>
      </c>
      <c r="AF60" s="194">
        <f t="shared" ca="1" si="23"/>
        <v>0</v>
      </c>
      <c r="AG60" s="194">
        <f t="shared" ca="1" si="23"/>
        <v>0</v>
      </c>
      <c r="AH60" s="194">
        <f t="shared" ca="1" si="23"/>
        <v>0</v>
      </c>
      <c r="AI60" s="194">
        <f t="shared" ca="1" si="23"/>
        <v>0</v>
      </c>
      <c r="AJ60" s="194">
        <f t="shared" ca="1" si="23"/>
        <v>0</v>
      </c>
      <c r="AK60" s="194">
        <f t="shared" ca="1" si="23"/>
        <v>0</v>
      </c>
      <c r="AL60" s="194">
        <f t="shared" ca="1" si="23"/>
        <v>0</v>
      </c>
      <c r="AM60" s="194">
        <f t="shared" ca="1" si="23"/>
        <v>0</v>
      </c>
      <c r="AN60" s="194">
        <f t="shared" ca="1" si="23"/>
        <v>0</v>
      </c>
    </row>
    <row r="61" spans="1:40" x14ac:dyDescent="0.3">
      <c r="A61" t="s">
        <v>1490</v>
      </c>
      <c r="D61" s="192">
        <f>SUM(E61:AN61)</f>
        <v>0</v>
      </c>
      <c r="E61" s="183">
        <v>0</v>
      </c>
      <c r="F61" s="183">
        <v>0</v>
      </c>
      <c r="G61" s="183">
        <v>0</v>
      </c>
      <c r="H61" s="183">
        <v>0</v>
      </c>
      <c r="I61" s="183">
        <v>0</v>
      </c>
      <c r="J61" s="183">
        <v>0</v>
      </c>
      <c r="K61" s="183">
        <v>0</v>
      </c>
      <c r="L61" s="183">
        <v>0</v>
      </c>
      <c r="M61" s="183">
        <v>0</v>
      </c>
      <c r="N61" s="183">
        <v>0</v>
      </c>
      <c r="O61" s="183">
        <v>0</v>
      </c>
      <c r="P61" s="183">
        <v>0</v>
      </c>
      <c r="Q61" s="183"/>
      <c r="R61" s="183">
        <v>0</v>
      </c>
      <c r="S61" s="183">
        <v>0</v>
      </c>
      <c r="T61" s="183">
        <v>0</v>
      </c>
      <c r="U61" s="183">
        <v>0</v>
      </c>
      <c r="V61" s="183">
        <v>0</v>
      </c>
      <c r="W61" s="183">
        <v>0</v>
      </c>
      <c r="X61" s="183">
        <v>0</v>
      </c>
      <c r="Y61" s="183">
        <v>0</v>
      </c>
      <c r="Z61" s="183">
        <v>0</v>
      </c>
      <c r="AA61" s="183">
        <v>0</v>
      </c>
      <c r="AB61" s="183">
        <v>0</v>
      </c>
      <c r="AC61" s="183">
        <v>0</v>
      </c>
      <c r="AD61" s="183">
        <v>0</v>
      </c>
      <c r="AE61" s="183">
        <v>0</v>
      </c>
      <c r="AF61" s="183">
        <v>0</v>
      </c>
      <c r="AG61" s="183">
        <v>0</v>
      </c>
      <c r="AH61" s="183">
        <v>0</v>
      </c>
      <c r="AI61" s="183">
        <v>0</v>
      </c>
      <c r="AJ61" s="183">
        <v>0</v>
      </c>
      <c r="AK61" s="183">
        <v>0</v>
      </c>
      <c r="AL61" s="183">
        <v>0</v>
      </c>
      <c r="AM61" s="183">
        <v>0</v>
      </c>
      <c r="AN61" s="183">
        <v>0</v>
      </c>
    </row>
    <row r="62" spans="1:40" x14ac:dyDescent="0.3">
      <c r="A62" s="60" t="s">
        <v>1491</v>
      </c>
      <c r="B62" s="64"/>
      <c r="C62" s="64"/>
      <c r="D62" s="196"/>
      <c r="E62" s="196"/>
      <c r="F62" s="196"/>
      <c r="G62" s="196"/>
      <c r="H62" s="196"/>
      <c r="I62" s="196"/>
      <c r="J62" s="196"/>
      <c r="K62" s="196"/>
      <c r="L62" s="196"/>
      <c r="M62" s="196"/>
      <c r="N62" s="196"/>
      <c r="O62" s="196"/>
      <c r="P62" s="196"/>
      <c r="Q62" s="196"/>
      <c r="R62" s="196"/>
      <c r="S62" s="196"/>
      <c r="T62" s="196"/>
      <c r="U62" s="196"/>
      <c r="V62" s="196"/>
      <c r="W62" s="196"/>
      <c r="X62" s="196"/>
      <c r="Y62" s="196"/>
      <c r="Z62" s="196"/>
      <c r="AA62" s="196"/>
      <c r="AB62" s="196"/>
      <c r="AC62" s="196"/>
      <c r="AD62" s="196"/>
      <c r="AE62" s="196"/>
      <c r="AF62" s="196"/>
      <c r="AG62" s="196"/>
      <c r="AH62" s="196"/>
      <c r="AI62" s="196"/>
      <c r="AJ62" s="196"/>
      <c r="AK62" s="196"/>
      <c r="AL62" s="196"/>
      <c r="AM62" s="196"/>
      <c r="AN62" s="196"/>
    </row>
    <row r="63" spans="1:40" x14ac:dyDescent="0.3">
      <c r="D63" s="192">
        <f ca="1">SUM(E63:AN63)</f>
        <v>0</v>
      </c>
      <c r="E63" s="163">
        <f t="shared" ref="E63:P63" ca="1" si="24">SUM(E57:E61)</f>
        <v>0</v>
      </c>
      <c r="F63" s="163">
        <f t="shared" ca="1" si="24"/>
        <v>0</v>
      </c>
      <c r="G63" s="163">
        <f t="shared" ca="1" si="24"/>
        <v>0</v>
      </c>
      <c r="H63" s="163">
        <f t="shared" ca="1" si="24"/>
        <v>0</v>
      </c>
      <c r="I63" s="163">
        <f t="shared" ca="1" si="24"/>
        <v>0</v>
      </c>
      <c r="J63" s="163">
        <f t="shared" ca="1" si="24"/>
        <v>0</v>
      </c>
      <c r="K63" s="163">
        <f t="shared" ca="1" si="24"/>
        <v>0</v>
      </c>
      <c r="L63" s="163">
        <f t="shared" ca="1" si="24"/>
        <v>0</v>
      </c>
      <c r="M63" s="163">
        <f t="shared" ca="1" si="24"/>
        <v>0</v>
      </c>
      <c r="N63" s="163">
        <f t="shared" ca="1" si="24"/>
        <v>0</v>
      </c>
      <c r="O63" s="163">
        <f t="shared" ca="1" si="24"/>
        <v>0</v>
      </c>
      <c r="P63" s="163">
        <f t="shared" ca="1" si="24"/>
        <v>0</v>
      </c>
      <c r="Q63" s="163"/>
      <c r="R63" s="163">
        <f t="shared" ref="R63:AN63" ca="1" si="25">SUM(R57:R61)</f>
        <v>0</v>
      </c>
      <c r="S63" s="163">
        <f t="shared" ca="1" si="25"/>
        <v>0</v>
      </c>
      <c r="T63" s="163">
        <f t="shared" ca="1" si="25"/>
        <v>0</v>
      </c>
      <c r="U63" s="163">
        <f t="shared" ca="1" si="25"/>
        <v>0</v>
      </c>
      <c r="V63" s="163">
        <f t="shared" ca="1" si="25"/>
        <v>0</v>
      </c>
      <c r="W63" s="163">
        <f t="shared" ca="1" si="25"/>
        <v>0</v>
      </c>
      <c r="X63" s="163">
        <f t="shared" ca="1" si="25"/>
        <v>0</v>
      </c>
      <c r="Y63" s="163">
        <f t="shared" ca="1" si="25"/>
        <v>0</v>
      </c>
      <c r="Z63" s="163">
        <f t="shared" ca="1" si="25"/>
        <v>0</v>
      </c>
      <c r="AA63" s="163">
        <f t="shared" ca="1" si="25"/>
        <v>0</v>
      </c>
      <c r="AB63" s="163">
        <f t="shared" ca="1" si="25"/>
        <v>0</v>
      </c>
      <c r="AC63" s="163">
        <f t="shared" ca="1" si="25"/>
        <v>0</v>
      </c>
      <c r="AD63" s="163">
        <f t="shared" ca="1" si="25"/>
        <v>0</v>
      </c>
      <c r="AE63" s="163">
        <f t="shared" ca="1" si="25"/>
        <v>0</v>
      </c>
      <c r="AF63" s="163">
        <f t="shared" ca="1" si="25"/>
        <v>0</v>
      </c>
      <c r="AG63" s="163">
        <f t="shared" ca="1" si="25"/>
        <v>0</v>
      </c>
      <c r="AH63" s="163">
        <f t="shared" ca="1" si="25"/>
        <v>0</v>
      </c>
      <c r="AI63" s="163">
        <f t="shared" ca="1" si="25"/>
        <v>0</v>
      </c>
      <c r="AJ63" s="163">
        <f t="shared" ca="1" si="25"/>
        <v>0</v>
      </c>
      <c r="AK63" s="163">
        <f t="shared" ca="1" si="25"/>
        <v>0</v>
      </c>
      <c r="AL63" s="163">
        <f t="shared" ca="1" si="25"/>
        <v>0</v>
      </c>
      <c r="AM63" s="163">
        <f t="shared" ca="1" si="25"/>
        <v>0</v>
      </c>
      <c r="AN63" s="163">
        <f t="shared" ca="1" si="25"/>
        <v>0</v>
      </c>
    </row>
    <row r="64" spans="1:40" x14ac:dyDescent="0.3">
      <c r="A64" t="s">
        <v>1492</v>
      </c>
      <c r="D64" s="192">
        <f>SUM(E64:AN64)</f>
        <v>0</v>
      </c>
      <c r="E64" s="183">
        <v>0</v>
      </c>
      <c r="F64" s="183">
        <v>0</v>
      </c>
      <c r="G64" s="183">
        <v>0</v>
      </c>
      <c r="H64" s="183">
        <v>0</v>
      </c>
      <c r="I64" s="183">
        <v>0</v>
      </c>
      <c r="J64" s="183">
        <v>0</v>
      </c>
      <c r="K64" s="183">
        <v>0</v>
      </c>
      <c r="L64" s="183">
        <v>0</v>
      </c>
      <c r="M64" s="183">
        <v>0</v>
      </c>
      <c r="N64" s="183">
        <v>0</v>
      </c>
      <c r="O64" s="183">
        <v>0</v>
      </c>
      <c r="P64" s="183">
        <v>0</v>
      </c>
      <c r="Q64" s="183"/>
      <c r="R64" s="183">
        <v>0</v>
      </c>
      <c r="S64" s="183">
        <v>0</v>
      </c>
      <c r="T64" s="183">
        <v>0</v>
      </c>
      <c r="U64" s="183">
        <v>0</v>
      </c>
      <c r="V64" s="183">
        <v>0</v>
      </c>
      <c r="W64" s="183">
        <v>0</v>
      </c>
      <c r="X64" s="183">
        <v>0</v>
      </c>
      <c r="Y64" s="183">
        <v>0</v>
      </c>
      <c r="Z64" s="183">
        <v>0</v>
      </c>
      <c r="AA64" s="183">
        <v>0</v>
      </c>
      <c r="AB64" s="183">
        <v>0</v>
      </c>
      <c r="AC64" s="183">
        <v>0</v>
      </c>
      <c r="AD64" s="183">
        <v>0</v>
      </c>
      <c r="AE64" s="183">
        <v>0</v>
      </c>
      <c r="AF64" s="183">
        <v>0</v>
      </c>
      <c r="AG64" s="183">
        <v>0</v>
      </c>
      <c r="AH64" s="183">
        <v>0</v>
      </c>
      <c r="AI64" s="183">
        <v>0</v>
      </c>
      <c r="AJ64" s="183">
        <v>0</v>
      </c>
      <c r="AK64" s="183">
        <v>0</v>
      </c>
      <c r="AL64" s="183">
        <v>0</v>
      </c>
      <c r="AM64" s="183">
        <v>0</v>
      </c>
      <c r="AN64" s="183">
        <v>0</v>
      </c>
    </row>
    <row r="65" spans="1:40" x14ac:dyDescent="0.3">
      <c r="A65" s="60" t="s">
        <v>1493</v>
      </c>
      <c r="B65" s="64"/>
      <c r="C65" s="64"/>
      <c r="D65" s="196"/>
      <c r="E65" s="196"/>
      <c r="F65" s="196"/>
      <c r="G65" s="196"/>
      <c r="H65" s="196"/>
      <c r="I65" s="196"/>
      <c r="J65" s="196"/>
      <c r="K65" s="196"/>
      <c r="L65" s="196"/>
      <c r="M65" s="196"/>
      <c r="N65" s="196"/>
      <c r="O65" s="196"/>
      <c r="P65" s="196"/>
      <c r="Q65" s="196"/>
      <c r="R65" s="196"/>
      <c r="S65" s="196"/>
      <c r="T65" s="196"/>
      <c r="U65" s="196"/>
      <c r="V65" s="196"/>
      <c r="W65" s="196"/>
      <c r="X65" s="196"/>
      <c r="Y65" s="196"/>
      <c r="Z65" s="196"/>
      <c r="AA65" s="196"/>
      <c r="AB65" s="196"/>
      <c r="AC65" s="196"/>
      <c r="AD65" s="196"/>
      <c r="AE65" s="196"/>
      <c r="AF65" s="196"/>
      <c r="AG65" s="196"/>
      <c r="AH65" s="196"/>
      <c r="AI65" s="196"/>
      <c r="AJ65" s="196"/>
      <c r="AK65" s="196"/>
      <c r="AL65" s="196"/>
      <c r="AM65" s="196"/>
      <c r="AN65" s="196"/>
    </row>
    <row r="66" spans="1:40" x14ac:dyDescent="0.3">
      <c r="D66" s="192">
        <f>SUM(E66:AN66)</f>
        <v>0</v>
      </c>
      <c r="E66" s="181">
        <v>0</v>
      </c>
      <c r="F66" s="181">
        <v>0</v>
      </c>
      <c r="G66" s="181">
        <v>0</v>
      </c>
      <c r="H66" s="181">
        <v>0</v>
      </c>
      <c r="I66" s="181">
        <v>0</v>
      </c>
      <c r="J66" s="181">
        <v>0</v>
      </c>
      <c r="K66" s="181">
        <v>0</v>
      </c>
      <c r="L66" s="181">
        <v>0</v>
      </c>
      <c r="M66" s="181">
        <v>0</v>
      </c>
      <c r="N66" s="181">
        <v>0</v>
      </c>
      <c r="O66" s="181">
        <v>0</v>
      </c>
      <c r="P66" s="181">
        <v>0</v>
      </c>
      <c r="Q66" s="181"/>
      <c r="R66" s="181">
        <v>0</v>
      </c>
      <c r="S66" s="181">
        <v>0</v>
      </c>
      <c r="T66" s="181">
        <v>0</v>
      </c>
      <c r="U66" s="181">
        <v>0</v>
      </c>
      <c r="V66" s="181">
        <v>0</v>
      </c>
      <c r="W66" s="181">
        <v>0</v>
      </c>
      <c r="X66" s="181">
        <v>0</v>
      </c>
      <c r="Y66" s="181">
        <v>0</v>
      </c>
      <c r="Z66" s="181">
        <v>0</v>
      </c>
      <c r="AA66" s="181">
        <v>0</v>
      </c>
      <c r="AB66" s="181">
        <v>0</v>
      </c>
      <c r="AC66" s="181">
        <v>0</v>
      </c>
      <c r="AD66" s="181">
        <v>0</v>
      </c>
      <c r="AE66" s="181">
        <v>0</v>
      </c>
      <c r="AF66" s="181">
        <v>0</v>
      </c>
      <c r="AG66" s="181">
        <v>0</v>
      </c>
      <c r="AH66" s="181">
        <v>0</v>
      </c>
      <c r="AI66" s="181">
        <v>0</v>
      </c>
      <c r="AJ66" s="181">
        <v>0</v>
      </c>
      <c r="AK66" s="181">
        <v>0</v>
      </c>
      <c r="AL66" s="181">
        <v>0</v>
      </c>
      <c r="AM66" s="181">
        <v>0</v>
      </c>
      <c r="AN66" s="181">
        <v>0</v>
      </c>
    </row>
    <row r="67" spans="1:40" x14ac:dyDescent="0.3">
      <c r="A67" t="s">
        <v>1494</v>
      </c>
      <c r="B67" s="310"/>
      <c r="C67" s="310"/>
      <c r="D67" s="192"/>
      <c r="E67" s="194"/>
      <c r="F67" s="194"/>
      <c r="G67" s="194"/>
      <c r="H67" s="194"/>
      <c r="I67" s="194"/>
      <c r="J67" s="194"/>
      <c r="K67" s="194"/>
      <c r="L67" s="194"/>
      <c r="M67" s="194"/>
      <c r="N67" s="194"/>
      <c r="O67" s="194"/>
      <c r="P67" s="194"/>
      <c r="Q67" s="194"/>
      <c r="R67" s="194"/>
      <c r="S67" s="194"/>
      <c r="T67" s="194"/>
      <c r="U67" s="194"/>
      <c r="V67" s="194"/>
      <c r="W67" s="194"/>
      <c r="X67" s="194"/>
      <c r="Y67" s="194"/>
      <c r="Z67" s="194"/>
      <c r="AA67" s="194"/>
      <c r="AB67" s="194"/>
      <c r="AC67" s="194"/>
      <c r="AD67" s="194"/>
      <c r="AE67" s="194"/>
      <c r="AF67" s="194"/>
      <c r="AG67" s="194"/>
      <c r="AH67" s="194"/>
      <c r="AI67" s="194"/>
      <c r="AJ67" s="194"/>
      <c r="AK67" s="194"/>
      <c r="AL67" s="194"/>
      <c r="AM67" s="194"/>
      <c r="AN67" s="194"/>
    </row>
    <row r="68" spans="1:40" x14ac:dyDescent="0.3">
      <c r="A68" s="54"/>
      <c r="B68" s="54"/>
      <c r="C68" s="54"/>
      <c r="D68" s="195">
        <f ca="1">SUM(E68:AN68)</f>
        <v>0</v>
      </c>
      <c r="E68" s="194">
        <f t="shared" ref="E68:T71" ca="1" si="26">SUMIFS(INDIRECT($B$1 &amp; "_Total"), WBSL3, E$1, Inst, $A68)</f>
        <v>0</v>
      </c>
      <c r="F68" s="194">
        <f t="shared" ca="1" si="26"/>
        <v>0</v>
      </c>
      <c r="G68" s="194">
        <f t="shared" ca="1" si="26"/>
        <v>0</v>
      </c>
      <c r="H68" s="194">
        <f t="shared" ca="1" si="26"/>
        <v>0</v>
      </c>
      <c r="I68" s="194">
        <f t="shared" ca="1" si="26"/>
        <v>0</v>
      </c>
      <c r="J68" s="194">
        <f t="shared" ca="1" si="26"/>
        <v>0</v>
      </c>
      <c r="K68" s="194">
        <f t="shared" ca="1" si="26"/>
        <v>0</v>
      </c>
      <c r="L68" s="194">
        <f t="shared" ca="1" si="26"/>
        <v>0</v>
      </c>
      <c r="M68" s="194">
        <f t="shared" ca="1" si="26"/>
        <v>0</v>
      </c>
      <c r="N68" s="194">
        <f t="shared" ca="1" si="26"/>
        <v>0</v>
      </c>
      <c r="O68" s="194">
        <f t="shared" ca="1" si="26"/>
        <v>0</v>
      </c>
      <c r="P68" s="194">
        <f t="shared" ca="1" si="26"/>
        <v>0</v>
      </c>
      <c r="Q68" s="194">
        <f t="shared" ca="1" si="26"/>
        <v>0</v>
      </c>
      <c r="R68" s="194">
        <f t="shared" ca="1" si="26"/>
        <v>0</v>
      </c>
      <c r="S68" s="194">
        <f t="shared" ca="1" si="26"/>
        <v>0</v>
      </c>
      <c r="T68" s="194">
        <f t="shared" ca="1" si="26"/>
        <v>0</v>
      </c>
      <c r="U68" s="194">
        <f t="shared" ref="U68:AJ71" ca="1" si="27">SUMIFS(INDIRECT($B$1 &amp; "_Total"), WBSL3, U$1, Inst, $A68)</f>
        <v>0</v>
      </c>
      <c r="V68" s="194">
        <f t="shared" ca="1" si="27"/>
        <v>0</v>
      </c>
      <c r="W68" s="194">
        <f t="shared" ca="1" si="27"/>
        <v>0</v>
      </c>
      <c r="X68" s="194">
        <f t="shared" ca="1" si="27"/>
        <v>0</v>
      </c>
      <c r="Y68" s="194">
        <f t="shared" ca="1" si="27"/>
        <v>0</v>
      </c>
      <c r="Z68" s="194">
        <f t="shared" ca="1" si="27"/>
        <v>0</v>
      </c>
      <c r="AA68" s="194">
        <f t="shared" ca="1" si="27"/>
        <v>0</v>
      </c>
      <c r="AB68" s="194">
        <f t="shared" ca="1" si="27"/>
        <v>0</v>
      </c>
      <c r="AC68" s="194">
        <f t="shared" ca="1" si="27"/>
        <v>0</v>
      </c>
      <c r="AD68" s="194">
        <f t="shared" ca="1" si="27"/>
        <v>0</v>
      </c>
      <c r="AE68" s="194">
        <f t="shared" ca="1" si="27"/>
        <v>0</v>
      </c>
      <c r="AF68" s="194">
        <f t="shared" ca="1" si="27"/>
        <v>0</v>
      </c>
      <c r="AG68" s="194">
        <f t="shared" ca="1" si="27"/>
        <v>0</v>
      </c>
      <c r="AH68" s="194">
        <f t="shared" ca="1" si="27"/>
        <v>0</v>
      </c>
      <c r="AI68" s="194">
        <f t="shared" ca="1" si="27"/>
        <v>0</v>
      </c>
      <c r="AJ68" s="194">
        <f t="shared" ca="1" si="27"/>
        <v>0</v>
      </c>
      <c r="AK68" s="194">
        <f t="shared" ref="AI68:AN71" ca="1" si="28">SUMIFS(INDIRECT($B$1 &amp; "_Total"), WBSL3, AK$1, Inst, $A68)</f>
        <v>0</v>
      </c>
      <c r="AL68" s="194">
        <f t="shared" ca="1" si="28"/>
        <v>0</v>
      </c>
      <c r="AM68" s="194">
        <f t="shared" ca="1" si="28"/>
        <v>0</v>
      </c>
      <c r="AN68" s="194">
        <f t="shared" ca="1" si="28"/>
        <v>0</v>
      </c>
    </row>
    <row r="69" spans="1:40" x14ac:dyDescent="0.3">
      <c r="A69" s="54"/>
      <c r="B69" s="54"/>
      <c r="C69" s="54"/>
      <c r="D69" s="195">
        <f ca="1">SUM(E69:AN69)</f>
        <v>0</v>
      </c>
      <c r="E69" s="194">
        <f t="shared" ca="1" si="26"/>
        <v>0</v>
      </c>
      <c r="F69" s="194">
        <f t="shared" ca="1" si="26"/>
        <v>0</v>
      </c>
      <c r="G69" s="194">
        <f t="shared" ca="1" si="26"/>
        <v>0</v>
      </c>
      <c r="H69" s="194">
        <f t="shared" ca="1" si="26"/>
        <v>0</v>
      </c>
      <c r="I69" s="194">
        <f t="shared" ca="1" si="26"/>
        <v>0</v>
      </c>
      <c r="J69" s="194">
        <f t="shared" ca="1" si="26"/>
        <v>0</v>
      </c>
      <c r="K69" s="194">
        <f t="shared" ca="1" si="26"/>
        <v>0</v>
      </c>
      <c r="L69" s="194">
        <f t="shared" ca="1" si="26"/>
        <v>0</v>
      </c>
      <c r="M69" s="194">
        <f t="shared" ca="1" si="26"/>
        <v>0</v>
      </c>
      <c r="N69" s="194">
        <f t="shared" ca="1" si="26"/>
        <v>0</v>
      </c>
      <c r="O69" s="194">
        <f t="shared" ca="1" si="26"/>
        <v>0</v>
      </c>
      <c r="P69" s="194">
        <f t="shared" ca="1" si="26"/>
        <v>0</v>
      </c>
      <c r="Q69" s="194">
        <f t="shared" ca="1" si="26"/>
        <v>0</v>
      </c>
      <c r="R69" s="194">
        <f t="shared" ca="1" si="26"/>
        <v>0</v>
      </c>
      <c r="S69" s="194">
        <f t="shared" ca="1" si="26"/>
        <v>0</v>
      </c>
      <c r="T69" s="194">
        <f t="shared" ca="1" si="26"/>
        <v>0</v>
      </c>
      <c r="U69" s="194">
        <f t="shared" ca="1" si="27"/>
        <v>0</v>
      </c>
      <c r="V69" s="194">
        <f t="shared" ca="1" si="27"/>
        <v>0</v>
      </c>
      <c r="W69" s="194">
        <f t="shared" ca="1" si="27"/>
        <v>0</v>
      </c>
      <c r="X69" s="194">
        <f t="shared" ca="1" si="27"/>
        <v>0</v>
      </c>
      <c r="Y69" s="194">
        <f t="shared" ca="1" si="27"/>
        <v>0</v>
      </c>
      <c r="Z69" s="194">
        <f t="shared" ca="1" si="27"/>
        <v>0</v>
      </c>
      <c r="AA69" s="194">
        <f t="shared" ca="1" si="27"/>
        <v>0</v>
      </c>
      <c r="AB69" s="194">
        <f t="shared" ca="1" si="27"/>
        <v>0</v>
      </c>
      <c r="AC69" s="194">
        <f t="shared" ca="1" si="27"/>
        <v>0</v>
      </c>
      <c r="AD69" s="194">
        <f t="shared" ca="1" si="27"/>
        <v>0</v>
      </c>
      <c r="AE69" s="194">
        <f t="shared" ca="1" si="27"/>
        <v>0</v>
      </c>
      <c r="AF69" s="194">
        <f t="shared" ca="1" si="27"/>
        <v>0</v>
      </c>
      <c r="AG69" s="194">
        <f t="shared" ca="1" si="27"/>
        <v>0</v>
      </c>
      <c r="AH69" s="194">
        <f t="shared" ca="1" si="27"/>
        <v>0</v>
      </c>
      <c r="AI69" s="194">
        <f t="shared" ca="1" si="28"/>
        <v>0</v>
      </c>
      <c r="AJ69" s="194">
        <f t="shared" ca="1" si="28"/>
        <v>0</v>
      </c>
      <c r="AK69" s="194">
        <f t="shared" ca="1" si="28"/>
        <v>0</v>
      </c>
      <c r="AL69" s="194">
        <f t="shared" ca="1" si="28"/>
        <v>0</v>
      </c>
      <c r="AM69" s="194">
        <f t="shared" ca="1" si="28"/>
        <v>0</v>
      </c>
      <c r="AN69" s="194">
        <f t="shared" ca="1" si="28"/>
        <v>0</v>
      </c>
    </row>
    <row r="70" spans="1:40" x14ac:dyDescent="0.3">
      <c r="A70" s="54"/>
      <c r="B70" s="54"/>
      <c r="C70" s="54"/>
      <c r="D70" s="195">
        <f ca="1">SUM(E70:AN70)</f>
        <v>0</v>
      </c>
      <c r="E70" s="194">
        <f t="shared" ca="1" si="26"/>
        <v>0</v>
      </c>
      <c r="F70" s="194">
        <f t="shared" ca="1" si="26"/>
        <v>0</v>
      </c>
      <c r="G70" s="194">
        <f t="shared" ca="1" si="26"/>
        <v>0</v>
      </c>
      <c r="H70" s="194">
        <f t="shared" ca="1" si="26"/>
        <v>0</v>
      </c>
      <c r="I70" s="194">
        <f t="shared" ca="1" si="26"/>
        <v>0</v>
      </c>
      <c r="J70" s="194">
        <f t="shared" ca="1" si="26"/>
        <v>0</v>
      </c>
      <c r="K70" s="194">
        <f t="shared" ca="1" si="26"/>
        <v>0</v>
      </c>
      <c r="L70" s="194">
        <f t="shared" ca="1" si="26"/>
        <v>0</v>
      </c>
      <c r="M70" s="194">
        <f t="shared" ca="1" si="26"/>
        <v>0</v>
      </c>
      <c r="N70" s="194">
        <f t="shared" ca="1" si="26"/>
        <v>0</v>
      </c>
      <c r="O70" s="194">
        <f t="shared" ca="1" si="26"/>
        <v>0</v>
      </c>
      <c r="P70" s="194">
        <f t="shared" ca="1" si="26"/>
        <v>0</v>
      </c>
      <c r="Q70" s="194">
        <f t="shared" ca="1" si="26"/>
        <v>0</v>
      </c>
      <c r="R70" s="194">
        <f t="shared" ca="1" si="26"/>
        <v>0</v>
      </c>
      <c r="S70" s="194">
        <f t="shared" ca="1" si="26"/>
        <v>0</v>
      </c>
      <c r="T70" s="194">
        <f t="shared" ca="1" si="26"/>
        <v>0</v>
      </c>
      <c r="U70" s="194">
        <f t="shared" ca="1" si="27"/>
        <v>0</v>
      </c>
      <c r="V70" s="194">
        <f t="shared" ca="1" si="27"/>
        <v>0</v>
      </c>
      <c r="W70" s="194">
        <f t="shared" ca="1" si="27"/>
        <v>0</v>
      </c>
      <c r="X70" s="194">
        <f t="shared" ca="1" si="27"/>
        <v>0</v>
      </c>
      <c r="Y70" s="194">
        <f t="shared" ca="1" si="27"/>
        <v>0</v>
      </c>
      <c r="Z70" s="194">
        <f t="shared" ca="1" si="27"/>
        <v>0</v>
      </c>
      <c r="AA70" s="194">
        <f t="shared" ca="1" si="27"/>
        <v>0</v>
      </c>
      <c r="AB70" s="194">
        <f t="shared" ca="1" si="27"/>
        <v>0</v>
      </c>
      <c r="AC70" s="194">
        <f t="shared" ca="1" si="27"/>
        <v>0</v>
      </c>
      <c r="AD70" s="194">
        <f t="shared" ca="1" si="27"/>
        <v>0</v>
      </c>
      <c r="AE70" s="194">
        <f t="shared" ca="1" si="27"/>
        <v>0</v>
      </c>
      <c r="AF70" s="194">
        <f t="shared" ca="1" si="27"/>
        <v>0</v>
      </c>
      <c r="AG70" s="194">
        <f t="shared" ca="1" si="27"/>
        <v>0</v>
      </c>
      <c r="AH70" s="194">
        <f t="shared" ca="1" si="27"/>
        <v>0</v>
      </c>
      <c r="AI70" s="194">
        <f t="shared" ca="1" si="28"/>
        <v>0</v>
      </c>
      <c r="AJ70" s="194">
        <f t="shared" ca="1" si="28"/>
        <v>0</v>
      </c>
      <c r="AK70" s="194">
        <f t="shared" ca="1" si="28"/>
        <v>0</v>
      </c>
      <c r="AL70" s="194">
        <f t="shared" ca="1" si="28"/>
        <v>0</v>
      </c>
      <c r="AM70" s="194">
        <f t="shared" ca="1" si="28"/>
        <v>0</v>
      </c>
      <c r="AN70" s="194">
        <f t="shared" ca="1" si="28"/>
        <v>0</v>
      </c>
    </row>
    <row r="71" spans="1:40" x14ac:dyDescent="0.3">
      <c r="A71" s="54"/>
      <c r="B71" s="54"/>
      <c r="C71" s="54"/>
      <c r="D71" s="195">
        <f ca="1">SUM(E71:AN71)</f>
        <v>0</v>
      </c>
      <c r="E71" s="194">
        <f t="shared" ca="1" si="26"/>
        <v>0</v>
      </c>
      <c r="F71" s="194">
        <f t="shared" ca="1" si="26"/>
        <v>0</v>
      </c>
      <c r="G71" s="194">
        <f t="shared" ca="1" si="26"/>
        <v>0</v>
      </c>
      <c r="H71" s="194">
        <f t="shared" ca="1" si="26"/>
        <v>0</v>
      </c>
      <c r="I71" s="194">
        <f t="shared" ca="1" si="26"/>
        <v>0</v>
      </c>
      <c r="J71" s="194">
        <f t="shared" ca="1" si="26"/>
        <v>0</v>
      </c>
      <c r="K71" s="194">
        <f t="shared" ca="1" si="26"/>
        <v>0</v>
      </c>
      <c r="L71" s="194">
        <f t="shared" ca="1" si="26"/>
        <v>0</v>
      </c>
      <c r="M71" s="194">
        <f t="shared" ca="1" si="26"/>
        <v>0</v>
      </c>
      <c r="N71" s="194">
        <f t="shared" ca="1" si="26"/>
        <v>0</v>
      </c>
      <c r="O71" s="194">
        <f t="shared" ca="1" si="26"/>
        <v>0</v>
      </c>
      <c r="P71" s="194">
        <f t="shared" ca="1" si="26"/>
        <v>0</v>
      </c>
      <c r="Q71" s="194">
        <f t="shared" ca="1" si="26"/>
        <v>0</v>
      </c>
      <c r="R71" s="194">
        <f t="shared" ca="1" si="26"/>
        <v>0</v>
      </c>
      <c r="S71" s="194">
        <f t="shared" ca="1" si="26"/>
        <v>0</v>
      </c>
      <c r="T71" s="194">
        <f t="shared" ca="1" si="26"/>
        <v>0</v>
      </c>
      <c r="U71" s="194">
        <f t="shared" ca="1" si="27"/>
        <v>0</v>
      </c>
      <c r="V71" s="194">
        <f t="shared" ca="1" si="27"/>
        <v>0</v>
      </c>
      <c r="W71" s="194">
        <f t="shared" ca="1" si="27"/>
        <v>0</v>
      </c>
      <c r="X71" s="194">
        <f t="shared" ca="1" si="27"/>
        <v>0</v>
      </c>
      <c r="Y71" s="194">
        <f t="shared" ca="1" si="27"/>
        <v>0</v>
      </c>
      <c r="Z71" s="194">
        <f t="shared" ca="1" si="27"/>
        <v>0</v>
      </c>
      <c r="AA71" s="194">
        <f t="shared" ca="1" si="27"/>
        <v>0</v>
      </c>
      <c r="AB71" s="194">
        <f t="shared" ca="1" si="27"/>
        <v>0</v>
      </c>
      <c r="AC71" s="194">
        <f t="shared" ca="1" si="27"/>
        <v>0</v>
      </c>
      <c r="AD71" s="194">
        <f t="shared" ca="1" si="27"/>
        <v>0</v>
      </c>
      <c r="AE71" s="194">
        <f t="shared" ca="1" si="27"/>
        <v>0</v>
      </c>
      <c r="AF71" s="194">
        <f t="shared" ca="1" si="27"/>
        <v>0</v>
      </c>
      <c r="AG71" s="194">
        <f t="shared" ca="1" si="27"/>
        <v>0</v>
      </c>
      <c r="AH71" s="194">
        <f t="shared" ca="1" si="27"/>
        <v>0</v>
      </c>
      <c r="AI71" s="194">
        <f t="shared" ca="1" si="28"/>
        <v>0</v>
      </c>
      <c r="AJ71" s="194">
        <f t="shared" ca="1" si="28"/>
        <v>0</v>
      </c>
      <c r="AK71" s="194">
        <f t="shared" ca="1" si="28"/>
        <v>0</v>
      </c>
      <c r="AL71" s="194">
        <f t="shared" ca="1" si="28"/>
        <v>0</v>
      </c>
      <c r="AM71" s="194">
        <f t="shared" ca="1" si="28"/>
        <v>0</v>
      </c>
      <c r="AN71" s="194">
        <f t="shared" ca="1" si="28"/>
        <v>0</v>
      </c>
    </row>
    <row r="72" spans="1:40" x14ac:dyDescent="0.3">
      <c r="A72" s="60" t="s">
        <v>1495</v>
      </c>
      <c r="B72" s="64"/>
      <c r="C72" s="64"/>
      <c r="D72" s="196"/>
      <c r="E72" s="196"/>
      <c r="F72" s="196"/>
      <c r="G72" s="196"/>
      <c r="H72" s="196"/>
      <c r="I72" s="196"/>
      <c r="J72" s="196"/>
      <c r="K72" s="196"/>
      <c r="L72" s="196"/>
      <c r="M72" s="196"/>
      <c r="N72" s="196"/>
      <c r="O72" s="196"/>
      <c r="P72" s="196"/>
      <c r="Q72" s="196"/>
      <c r="R72" s="196"/>
      <c r="S72" s="196"/>
      <c r="T72" s="196"/>
      <c r="U72" s="196"/>
      <c r="V72" s="196"/>
      <c r="W72" s="196"/>
      <c r="X72" s="196"/>
      <c r="Y72" s="196"/>
      <c r="Z72" s="196"/>
      <c r="AA72" s="196"/>
      <c r="AB72" s="196"/>
      <c r="AC72" s="196"/>
      <c r="AD72" s="196"/>
      <c r="AE72" s="196"/>
      <c r="AF72" s="196"/>
      <c r="AG72" s="196"/>
      <c r="AH72" s="196"/>
      <c r="AI72" s="196"/>
      <c r="AJ72" s="196"/>
      <c r="AK72" s="196"/>
      <c r="AL72" s="196"/>
      <c r="AM72" s="196"/>
      <c r="AN72" s="196"/>
    </row>
    <row r="73" spans="1:40" x14ac:dyDescent="0.3">
      <c r="D73" s="195">
        <f ca="1">SUM(E73:AN73)</f>
        <v>0</v>
      </c>
      <c r="E73" s="184">
        <f t="shared" ref="E73:AN73" ca="1" si="29">SUM(E68:E71)</f>
        <v>0</v>
      </c>
      <c r="F73" s="184">
        <f t="shared" ca="1" si="29"/>
        <v>0</v>
      </c>
      <c r="G73" s="184">
        <f t="shared" ca="1" si="29"/>
        <v>0</v>
      </c>
      <c r="H73" s="184">
        <f t="shared" ca="1" si="29"/>
        <v>0</v>
      </c>
      <c r="I73" s="184">
        <f t="shared" ca="1" si="29"/>
        <v>0</v>
      </c>
      <c r="J73" s="184">
        <f t="shared" ca="1" si="29"/>
        <v>0</v>
      </c>
      <c r="K73" s="184">
        <f t="shared" ca="1" si="29"/>
        <v>0</v>
      </c>
      <c r="L73" s="184">
        <f t="shared" ca="1" si="29"/>
        <v>0</v>
      </c>
      <c r="M73" s="184">
        <f t="shared" ca="1" si="29"/>
        <v>0</v>
      </c>
      <c r="N73" s="184">
        <f t="shared" ca="1" si="29"/>
        <v>0</v>
      </c>
      <c r="O73" s="184">
        <f t="shared" ca="1" si="29"/>
        <v>0</v>
      </c>
      <c r="P73" s="184">
        <f t="shared" ca="1" si="29"/>
        <v>0</v>
      </c>
      <c r="Q73" s="184">
        <f t="shared" ca="1" si="29"/>
        <v>0</v>
      </c>
      <c r="R73" s="184">
        <f t="shared" ca="1" si="29"/>
        <v>0</v>
      </c>
      <c r="S73" s="184">
        <f t="shared" ca="1" si="29"/>
        <v>0</v>
      </c>
      <c r="T73" s="184">
        <f t="shared" ca="1" si="29"/>
        <v>0</v>
      </c>
      <c r="U73" s="184">
        <f t="shared" ca="1" si="29"/>
        <v>0</v>
      </c>
      <c r="V73" s="184">
        <f t="shared" ca="1" si="29"/>
        <v>0</v>
      </c>
      <c r="W73" s="184">
        <f t="shared" ca="1" si="29"/>
        <v>0</v>
      </c>
      <c r="X73" s="184">
        <f t="shared" ca="1" si="29"/>
        <v>0</v>
      </c>
      <c r="Y73" s="184">
        <f t="shared" ca="1" si="29"/>
        <v>0</v>
      </c>
      <c r="Z73" s="184">
        <f t="shared" ca="1" si="29"/>
        <v>0</v>
      </c>
      <c r="AA73" s="184">
        <f t="shared" ca="1" si="29"/>
        <v>0</v>
      </c>
      <c r="AB73" s="184">
        <f t="shared" ca="1" si="29"/>
        <v>0</v>
      </c>
      <c r="AC73" s="184">
        <f t="shared" ca="1" si="29"/>
        <v>0</v>
      </c>
      <c r="AD73" s="184">
        <f t="shared" ca="1" si="29"/>
        <v>0</v>
      </c>
      <c r="AE73" s="184">
        <f t="shared" ca="1" si="29"/>
        <v>0</v>
      </c>
      <c r="AF73" s="184">
        <f t="shared" ca="1" si="29"/>
        <v>0</v>
      </c>
      <c r="AG73" s="184">
        <f t="shared" ca="1" si="29"/>
        <v>0</v>
      </c>
      <c r="AH73" s="184">
        <f t="shared" ca="1" si="29"/>
        <v>0</v>
      </c>
      <c r="AI73" s="184">
        <f t="shared" ca="1" si="29"/>
        <v>0</v>
      </c>
      <c r="AJ73" s="184">
        <f t="shared" ca="1" si="29"/>
        <v>0</v>
      </c>
      <c r="AK73" s="184">
        <f t="shared" ca="1" si="29"/>
        <v>0</v>
      </c>
      <c r="AL73" s="184">
        <f t="shared" ca="1" si="29"/>
        <v>0</v>
      </c>
      <c r="AM73" s="184">
        <f t="shared" ca="1" si="29"/>
        <v>0</v>
      </c>
      <c r="AN73" s="184">
        <f t="shared" ca="1" si="29"/>
        <v>0</v>
      </c>
    </row>
    <row r="74" spans="1:40" x14ac:dyDescent="0.3">
      <c r="A74" t="s">
        <v>1626</v>
      </c>
      <c r="D74" s="192"/>
      <c r="E74" s="183">
        <v>0</v>
      </c>
      <c r="F74" s="183">
        <v>0</v>
      </c>
      <c r="G74" s="183">
        <v>0</v>
      </c>
      <c r="H74" s="183">
        <v>0</v>
      </c>
      <c r="I74" s="183">
        <v>0</v>
      </c>
      <c r="J74" s="183">
        <v>0</v>
      </c>
      <c r="K74" s="183">
        <v>0</v>
      </c>
      <c r="L74" s="183">
        <v>0</v>
      </c>
      <c r="M74" s="183">
        <v>0</v>
      </c>
      <c r="N74" s="183">
        <v>0</v>
      </c>
      <c r="O74" s="183">
        <v>0</v>
      </c>
      <c r="P74" s="183">
        <v>0</v>
      </c>
      <c r="Q74" s="183"/>
      <c r="R74" s="183">
        <v>0</v>
      </c>
      <c r="S74" s="183">
        <v>0</v>
      </c>
      <c r="T74" s="183">
        <v>0</v>
      </c>
      <c r="U74" s="183">
        <v>0</v>
      </c>
      <c r="V74" s="183">
        <v>0</v>
      </c>
      <c r="W74" s="183">
        <v>0</v>
      </c>
      <c r="X74" s="183">
        <v>0</v>
      </c>
      <c r="Y74" s="183">
        <v>0</v>
      </c>
      <c r="Z74" s="183">
        <v>0</v>
      </c>
      <c r="AA74" s="183">
        <v>0</v>
      </c>
      <c r="AB74" s="183">
        <v>0</v>
      </c>
      <c r="AC74" s="183">
        <v>0</v>
      </c>
      <c r="AD74" s="183">
        <v>0</v>
      </c>
      <c r="AE74" s="183">
        <v>0</v>
      </c>
      <c r="AF74" s="183">
        <v>0</v>
      </c>
      <c r="AG74" s="183">
        <v>0</v>
      </c>
      <c r="AH74" s="183">
        <v>0</v>
      </c>
      <c r="AI74" s="183">
        <v>0</v>
      </c>
      <c r="AJ74" s="183">
        <v>0</v>
      </c>
      <c r="AK74" s="183">
        <v>0</v>
      </c>
      <c r="AL74" s="183">
        <v>0</v>
      </c>
      <c r="AM74" s="183">
        <v>0</v>
      </c>
      <c r="AN74" s="183">
        <v>0</v>
      </c>
    </row>
    <row r="75" spans="1:40" x14ac:dyDescent="0.3">
      <c r="A75" t="s">
        <v>1496</v>
      </c>
      <c r="D75" s="192">
        <f>SUM(E75:AN75)</f>
        <v>0</v>
      </c>
      <c r="E75" s="183">
        <v>0</v>
      </c>
      <c r="F75" s="183">
        <v>0</v>
      </c>
      <c r="G75" s="183">
        <v>0</v>
      </c>
      <c r="H75" s="183">
        <v>0</v>
      </c>
      <c r="I75" s="183">
        <v>0</v>
      </c>
      <c r="J75" s="183">
        <v>0</v>
      </c>
      <c r="K75" s="183">
        <v>0</v>
      </c>
      <c r="L75" s="183">
        <v>0</v>
      </c>
      <c r="M75" s="183">
        <v>0</v>
      </c>
      <c r="N75" s="183">
        <v>0</v>
      </c>
      <c r="O75" s="183">
        <v>0</v>
      </c>
      <c r="P75" s="183">
        <v>0</v>
      </c>
      <c r="Q75" s="183"/>
      <c r="R75" s="183">
        <v>0</v>
      </c>
      <c r="S75" s="183">
        <v>0</v>
      </c>
      <c r="T75" s="183">
        <v>0</v>
      </c>
      <c r="U75" s="183">
        <v>0</v>
      </c>
      <c r="V75" s="183">
        <v>0</v>
      </c>
      <c r="W75" s="183">
        <v>0</v>
      </c>
      <c r="X75" s="183">
        <v>0</v>
      </c>
      <c r="Y75" s="183">
        <v>0</v>
      </c>
      <c r="Z75" s="183">
        <v>0</v>
      </c>
      <c r="AA75" s="183">
        <v>0</v>
      </c>
      <c r="AB75" s="183">
        <v>0</v>
      </c>
      <c r="AC75" s="183">
        <v>0</v>
      </c>
      <c r="AD75" s="183">
        <v>0</v>
      </c>
      <c r="AE75" s="183">
        <v>0</v>
      </c>
      <c r="AF75" s="183">
        <v>0</v>
      </c>
      <c r="AG75" s="183">
        <v>0</v>
      </c>
      <c r="AH75" s="183">
        <v>0</v>
      </c>
      <c r="AI75" s="183">
        <v>0</v>
      </c>
      <c r="AJ75" s="183">
        <v>0</v>
      </c>
      <c r="AK75" s="183">
        <v>0</v>
      </c>
      <c r="AL75" s="183">
        <v>0</v>
      </c>
      <c r="AM75" s="183">
        <v>0</v>
      </c>
      <c r="AN75" s="183">
        <v>0</v>
      </c>
    </row>
    <row r="76" spans="1:40" x14ac:dyDescent="0.3">
      <c r="A76" t="s">
        <v>1497</v>
      </c>
      <c r="D76" s="192">
        <f>SUM(E76:AN76)</f>
        <v>0</v>
      </c>
      <c r="E76" s="183">
        <v>0</v>
      </c>
      <c r="F76" s="183">
        <v>0</v>
      </c>
      <c r="G76" s="183">
        <v>0</v>
      </c>
      <c r="H76" s="183">
        <v>0</v>
      </c>
      <c r="I76" s="183">
        <v>0</v>
      </c>
      <c r="J76" s="183">
        <v>0</v>
      </c>
      <c r="K76" s="183">
        <v>0</v>
      </c>
      <c r="L76" s="183">
        <v>0</v>
      </c>
      <c r="M76" s="183">
        <v>0</v>
      </c>
      <c r="N76" s="183">
        <v>0</v>
      </c>
      <c r="O76" s="183">
        <v>0</v>
      </c>
      <c r="P76" s="183">
        <v>0</v>
      </c>
      <c r="Q76" s="183"/>
      <c r="R76" s="183">
        <v>0</v>
      </c>
      <c r="S76" s="183">
        <v>0</v>
      </c>
      <c r="T76" s="183">
        <v>0</v>
      </c>
      <c r="U76" s="183">
        <v>0</v>
      </c>
      <c r="V76" s="183">
        <v>0</v>
      </c>
      <c r="W76" s="183">
        <v>0</v>
      </c>
      <c r="X76" s="183">
        <v>0</v>
      </c>
      <c r="Y76" s="183">
        <v>0</v>
      </c>
      <c r="Z76" s="183">
        <v>0</v>
      </c>
      <c r="AA76" s="183">
        <v>0</v>
      </c>
      <c r="AB76" s="183">
        <v>0</v>
      </c>
      <c r="AC76" s="183">
        <v>0</v>
      </c>
      <c r="AD76" s="183">
        <v>0</v>
      </c>
      <c r="AE76" s="183">
        <v>0</v>
      </c>
      <c r="AF76" s="183">
        <v>0</v>
      </c>
      <c r="AG76" s="183">
        <v>0</v>
      </c>
      <c r="AH76" s="183">
        <v>0</v>
      </c>
      <c r="AI76" s="183">
        <v>0</v>
      </c>
      <c r="AJ76" s="183">
        <v>0</v>
      </c>
      <c r="AK76" s="183">
        <v>0</v>
      </c>
      <c r="AL76" s="183">
        <v>0</v>
      </c>
      <c r="AM76" s="183">
        <v>0</v>
      </c>
      <c r="AN76" s="183">
        <v>0</v>
      </c>
    </row>
    <row r="77" spans="1:40" x14ac:dyDescent="0.3">
      <c r="A77" t="s">
        <v>1498</v>
      </c>
      <c r="D77" s="192">
        <f>SUM(E77:AN77)</f>
        <v>0</v>
      </c>
      <c r="E77" s="183">
        <v>0</v>
      </c>
      <c r="F77" s="183">
        <v>0</v>
      </c>
      <c r="G77" s="183">
        <v>0</v>
      </c>
      <c r="H77" s="183">
        <v>0</v>
      </c>
      <c r="I77" s="183">
        <v>0</v>
      </c>
      <c r="J77" s="183">
        <v>0</v>
      </c>
      <c r="K77" s="183">
        <v>0</v>
      </c>
      <c r="L77" s="183">
        <v>0</v>
      </c>
      <c r="M77" s="183">
        <v>0</v>
      </c>
      <c r="N77" s="183">
        <v>0</v>
      </c>
      <c r="O77" s="183">
        <v>0</v>
      </c>
      <c r="P77" s="183">
        <v>0</v>
      </c>
      <c r="Q77" s="183"/>
      <c r="R77" s="183">
        <v>0</v>
      </c>
      <c r="S77" s="183">
        <v>0</v>
      </c>
      <c r="T77" s="183">
        <v>0</v>
      </c>
      <c r="U77" s="183">
        <v>0</v>
      </c>
      <c r="V77" s="183">
        <v>0</v>
      </c>
      <c r="W77" s="183">
        <v>0</v>
      </c>
      <c r="X77" s="183">
        <v>0</v>
      </c>
      <c r="Y77" s="183">
        <v>0</v>
      </c>
      <c r="Z77" s="183">
        <v>0</v>
      </c>
      <c r="AA77" s="183">
        <v>0</v>
      </c>
      <c r="AB77" s="183">
        <v>0</v>
      </c>
      <c r="AC77" s="183">
        <v>0</v>
      </c>
      <c r="AD77" s="183">
        <v>0</v>
      </c>
      <c r="AE77" s="183">
        <v>0</v>
      </c>
      <c r="AF77" s="183">
        <v>0</v>
      </c>
      <c r="AG77" s="183">
        <v>0</v>
      </c>
      <c r="AH77" s="183">
        <v>0</v>
      </c>
      <c r="AI77" s="183">
        <v>0</v>
      </c>
      <c r="AJ77" s="183">
        <v>0</v>
      </c>
      <c r="AK77" s="183">
        <v>0</v>
      </c>
      <c r="AL77" s="183">
        <v>0</v>
      </c>
      <c r="AM77" s="183">
        <v>0</v>
      </c>
      <c r="AN77" s="183">
        <v>0</v>
      </c>
    </row>
    <row r="78" spans="1:40" x14ac:dyDescent="0.3">
      <c r="A78" s="60" t="s">
        <v>1499</v>
      </c>
      <c r="B78" s="60"/>
      <c r="C78" s="60"/>
      <c r="D78" s="189"/>
      <c r="E78" s="189"/>
      <c r="F78" s="189"/>
      <c r="G78" s="189"/>
      <c r="H78" s="189"/>
      <c r="I78" s="189"/>
      <c r="J78" s="189"/>
      <c r="K78" s="189"/>
      <c r="L78" s="189"/>
      <c r="M78" s="189"/>
      <c r="N78" s="189"/>
      <c r="O78" s="189"/>
      <c r="P78" s="189"/>
      <c r="Q78" s="189"/>
      <c r="R78" s="189"/>
      <c r="S78" s="189"/>
      <c r="T78" s="189"/>
      <c r="U78" s="189"/>
      <c r="V78" s="189"/>
      <c r="W78" s="189"/>
      <c r="X78" s="189"/>
      <c r="Y78" s="189"/>
      <c r="Z78" s="189"/>
      <c r="AA78" s="189"/>
      <c r="AB78" s="189"/>
      <c r="AC78" s="189"/>
      <c r="AD78" s="189"/>
      <c r="AE78" s="189"/>
      <c r="AF78" s="189"/>
      <c r="AG78" s="189"/>
      <c r="AH78" s="189"/>
      <c r="AI78" s="189"/>
      <c r="AJ78" s="189"/>
      <c r="AK78" s="189"/>
      <c r="AL78" s="189"/>
      <c r="AM78" s="189"/>
      <c r="AN78" s="189"/>
    </row>
    <row r="79" spans="1:40" x14ac:dyDescent="0.3">
      <c r="D79" s="192">
        <f>SUM(D74:D77)</f>
        <v>0</v>
      </c>
      <c r="E79" s="183">
        <v>0</v>
      </c>
      <c r="F79" s="183">
        <v>0</v>
      </c>
      <c r="G79" s="183">
        <v>0</v>
      </c>
      <c r="H79" s="183">
        <v>0</v>
      </c>
      <c r="I79" s="183">
        <v>0</v>
      </c>
      <c r="J79" s="183">
        <v>0</v>
      </c>
      <c r="K79" s="183">
        <v>0</v>
      </c>
      <c r="L79" s="183">
        <v>0</v>
      </c>
      <c r="M79" s="183">
        <v>0</v>
      </c>
      <c r="N79" s="183">
        <v>0</v>
      </c>
      <c r="O79" s="183">
        <v>0</v>
      </c>
      <c r="P79" s="183">
        <v>0</v>
      </c>
      <c r="Q79" s="183"/>
      <c r="R79" s="183">
        <v>0</v>
      </c>
      <c r="S79" s="183">
        <v>0</v>
      </c>
      <c r="T79" s="183">
        <v>0</v>
      </c>
      <c r="U79" s="183">
        <v>0</v>
      </c>
      <c r="V79" s="183">
        <v>0</v>
      </c>
      <c r="W79" s="183">
        <v>0</v>
      </c>
      <c r="X79" s="183">
        <v>0</v>
      </c>
      <c r="Y79" s="183">
        <v>0</v>
      </c>
      <c r="Z79" s="183">
        <v>0</v>
      </c>
      <c r="AA79" s="183">
        <v>0</v>
      </c>
      <c r="AB79" s="183">
        <v>0</v>
      </c>
      <c r="AC79" s="183">
        <v>0</v>
      </c>
      <c r="AD79" s="183">
        <v>0</v>
      </c>
      <c r="AE79" s="183">
        <v>0</v>
      </c>
      <c r="AF79" s="183">
        <v>0</v>
      </c>
      <c r="AG79" s="183">
        <v>0</v>
      </c>
      <c r="AH79" s="183">
        <v>0</v>
      </c>
      <c r="AI79" s="183">
        <v>0</v>
      </c>
      <c r="AJ79" s="183">
        <v>0</v>
      </c>
      <c r="AK79" s="183">
        <v>0</v>
      </c>
      <c r="AL79" s="183">
        <v>0</v>
      </c>
      <c r="AM79" s="183">
        <v>0</v>
      </c>
      <c r="AN79" s="183">
        <v>0</v>
      </c>
    </row>
    <row r="80" spans="1:40" x14ac:dyDescent="0.3">
      <c r="A80" s="60" t="s">
        <v>1500</v>
      </c>
      <c r="B80" s="60"/>
      <c r="C80" s="60"/>
      <c r="D80" s="189"/>
      <c r="E80" s="189"/>
      <c r="F80" s="189"/>
      <c r="G80" s="189"/>
      <c r="H80" s="189"/>
      <c r="I80" s="189"/>
      <c r="J80" s="189"/>
      <c r="K80" s="189"/>
      <c r="L80" s="189"/>
      <c r="M80" s="189"/>
      <c r="N80" s="189"/>
      <c r="O80" s="189"/>
      <c r="P80" s="189"/>
      <c r="Q80" s="189"/>
      <c r="R80" s="189"/>
      <c r="S80" s="189"/>
      <c r="T80" s="189"/>
      <c r="U80" s="189"/>
      <c r="V80" s="189"/>
      <c r="W80" s="189"/>
      <c r="X80" s="189"/>
      <c r="Y80" s="189"/>
      <c r="Z80" s="189"/>
      <c r="AA80" s="189"/>
      <c r="AB80" s="189"/>
      <c r="AC80" s="189"/>
      <c r="AD80" s="189"/>
      <c r="AE80" s="189"/>
      <c r="AF80" s="189"/>
      <c r="AG80" s="189"/>
      <c r="AH80" s="189"/>
      <c r="AI80" s="189"/>
      <c r="AJ80" s="189"/>
      <c r="AK80" s="189"/>
      <c r="AL80" s="189"/>
      <c r="AM80" s="189"/>
      <c r="AN80" s="189"/>
    </row>
    <row r="81" spans="1:40" x14ac:dyDescent="0.3">
      <c r="D81" s="192">
        <f ca="1">D28+D30+D37+D42+D46+D54+D63+D66+D73+D79</f>
        <v>26771.472000000002</v>
      </c>
      <c r="E81" s="163">
        <f ca="1">E28+E30+E37+E42+E46+E54+E63+E66+E73+E79</f>
        <v>10296.720000000001</v>
      </c>
      <c r="F81" s="163">
        <f ca="1">F28+F30+F37+F42+F46+F54+F63+F66+F73+F79</f>
        <v>0</v>
      </c>
      <c r="G81" s="163">
        <f ca="1">G28+G30+G37+G42+G46+G54+G63+G66+G73+G79</f>
        <v>0</v>
      </c>
      <c r="H81" s="163">
        <f t="shared" ref="H81:AN81" ca="1" si="30">H28+H30+H37+H42+H46+H54+H63+H66+H73+H79</f>
        <v>0</v>
      </c>
      <c r="I81" s="163">
        <f t="shared" ca="1" si="30"/>
        <v>0</v>
      </c>
      <c r="J81" s="163">
        <f t="shared" ca="1" si="30"/>
        <v>0</v>
      </c>
      <c r="K81" s="163">
        <f t="shared" ca="1" si="30"/>
        <v>0</v>
      </c>
      <c r="L81" s="163">
        <f t="shared" ca="1" si="30"/>
        <v>0</v>
      </c>
      <c r="M81" s="163">
        <f t="shared" ca="1" si="30"/>
        <v>0</v>
      </c>
      <c r="N81" s="163">
        <f t="shared" ca="1" si="30"/>
        <v>0</v>
      </c>
      <c r="O81" s="163">
        <f t="shared" ca="1" si="30"/>
        <v>0</v>
      </c>
      <c r="P81" s="163">
        <f t="shared" ca="1" si="30"/>
        <v>0</v>
      </c>
      <c r="Q81" s="163">
        <f t="shared" ca="1" si="30"/>
        <v>0</v>
      </c>
      <c r="R81" s="163">
        <f t="shared" ca="1" si="30"/>
        <v>0</v>
      </c>
      <c r="S81" s="163">
        <f t="shared" ca="1" si="30"/>
        <v>0</v>
      </c>
      <c r="T81" s="163">
        <f t="shared" ca="1" si="30"/>
        <v>0</v>
      </c>
      <c r="U81" s="163">
        <f t="shared" ca="1" si="30"/>
        <v>0</v>
      </c>
      <c r="V81" s="163">
        <f t="shared" ca="1" si="30"/>
        <v>0</v>
      </c>
      <c r="W81" s="163">
        <f t="shared" ca="1" si="30"/>
        <v>0</v>
      </c>
      <c r="X81" s="163">
        <f t="shared" ca="1" si="30"/>
        <v>0</v>
      </c>
      <c r="Y81" s="163">
        <f t="shared" ca="1" si="30"/>
        <v>0</v>
      </c>
      <c r="Z81" s="163">
        <f t="shared" ca="1" si="30"/>
        <v>0</v>
      </c>
      <c r="AA81" s="163">
        <f t="shared" ca="1" si="30"/>
        <v>0</v>
      </c>
      <c r="AB81" s="163">
        <f t="shared" ca="1" si="30"/>
        <v>0</v>
      </c>
      <c r="AC81" s="163">
        <f t="shared" ca="1" si="30"/>
        <v>0</v>
      </c>
      <c r="AD81" s="163">
        <f t="shared" ca="1" si="30"/>
        <v>0</v>
      </c>
      <c r="AE81" s="163">
        <f t="shared" ca="1" si="30"/>
        <v>0</v>
      </c>
      <c r="AF81" s="163">
        <f t="shared" ca="1" si="30"/>
        <v>0</v>
      </c>
      <c r="AG81" s="163">
        <f t="shared" ca="1" si="30"/>
        <v>0</v>
      </c>
      <c r="AH81" s="163">
        <f t="shared" ca="1" si="30"/>
        <v>0</v>
      </c>
      <c r="AI81" s="163">
        <f t="shared" ca="1" si="30"/>
        <v>0</v>
      </c>
      <c r="AJ81" s="163">
        <f t="shared" ca="1" si="30"/>
        <v>16474.752</v>
      </c>
      <c r="AK81" s="163">
        <f t="shared" ca="1" si="30"/>
        <v>0</v>
      </c>
      <c r="AL81" s="163">
        <f t="shared" ca="1" si="30"/>
        <v>0</v>
      </c>
      <c r="AM81" s="163">
        <f t="shared" ca="1" si="30"/>
        <v>0</v>
      </c>
      <c r="AN81" s="163">
        <f t="shared" ca="1" si="30"/>
        <v>0</v>
      </c>
    </row>
    <row r="82" spans="1:40" x14ac:dyDescent="0.3">
      <c r="A82" s="60" t="s">
        <v>1501</v>
      </c>
      <c r="B82" s="60"/>
      <c r="C82" s="60"/>
      <c r="D82" s="189"/>
      <c r="E82" s="189"/>
      <c r="F82" s="189"/>
      <c r="G82" s="189"/>
      <c r="H82" s="189"/>
      <c r="I82" s="189"/>
      <c r="J82" s="189"/>
      <c r="K82" s="189"/>
      <c r="L82" s="189"/>
      <c r="M82" s="189"/>
      <c r="N82" s="189"/>
      <c r="O82" s="189"/>
      <c r="P82" s="189"/>
      <c r="Q82" s="189"/>
      <c r="R82" s="189"/>
      <c r="S82" s="189"/>
      <c r="T82" s="189"/>
      <c r="U82" s="189"/>
      <c r="V82" s="189"/>
      <c r="W82" s="189"/>
      <c r="X82" s="189"/>
      <c r="Y82" s="189"/>
      <c r="Z82" s="189"/>
      <c r="AA82" s="189"/>
      <c r="AB82" s="189"/>
      <c r="AC82" s="189"/>
      <c r="AD82" s="189"/>
      <c r="AE82" s="189"/>
      <c r="AF82" s="189"/>
      <c r="AG82" s="189"/>
      <c r="AH82" s="189"/>
      <c r="AI82" s="189"/>
      <c r="AJ82" s="189"/>
      <c r="AK82" s="189"/>
      <c r="AL82" s="189"/>
      <c r="AM82" s="189"/>
      <c r="AN82" s="189"/>
    </row>
    <row r="83" spans="1:40" x14ac:dyDescent="0.3">
      <c r="A83" s="54" t="s">
        <v>10</v>
      </c>
      <c r="B83" s="54"/>
      <c r="C83" s="54"/>
      <c r="D83" s="195">
        <f ca="1">SUM(E83:AN83)</f>
        <v>15540.839496000001</v>
      </c>
      <c r="E83" s="194">
        <f t="shared" ref="E83:AN83" ca="1" si="31">SUMIFS(INDIRECT($B$1 &amp; "_Indirect"), WBSL3, E$1, Inst, $B$2)</f>
        <v>5977.2459600000011</v>
      </c>
      <c r="F83" s="194">
        <f t="shared" ca="1" si="31"/>
        <v>0</v>
      </c>
      <c r="G83" s="194">
        <f t="shared" ca="1" si="31"/>
        <v>0</v>
      </c>
      <c r="H83" s="194">
        <f t="shared" ca="1" si="31"/>
        <v>0</v>
      </c>
      <c r="I83" s="194">
        <f t="shared" ca="1" si="31"/>
        <v>0</v>
      </c>
      <c r="J83" s="194">
        <f t="shared" ca="1" si="31"/>
        <v>0</v>
      </c>
      <c r="K83" s="194">
        <f t="shared" ca="1" si="31"/>
        <v>0</v>
      </c>
      <c r="L83" s="194">
        <f t="shared" ca="1" si="31"/>
        <v>0</v>
      </c>
      <c r="M83" s="194">
        <f t="shared" ca="1" si="31"/>
        <v>0</v>
      </c>
      <c r="N83" s="194">
        <f t="shared" ca="1" si="31"/>
        <v>0</v>
      </c>
      <c r="O83" s="194">
        <f t="shared" ca="1" si="31"/>
        <v>0</v>
      </c>
      <c r="P83" s="194">
        <f t="shared" ca="1" si="31"/>
        <v>0</v>
      </c>
      <c r="Q83" s="194">
        <f t="shared" ca="1" si="31"/>
        <v>0</v>
      </c>
      <c r="R83" s="194">
        <f t="shared" ca="1" si="31"/>
        <v>0</v>
      </c>
      <c r="S83" s="194">
        <f t="shared" ca="1" si="31"/>
        <v>0</v>
      </c>
      <c r="T83" s="194">
        <f t="shared" ca="1" si="31"/>
        <v>0</v>
      </c>
      <c r="U83" s="194">
        <f t="shared" ca="1" si="31"/>
        <v>0</v>
      </c>
      <c r="V83" s="194">
        <f t="shared" ca="1" si="31"/>
        <v>0</v>
      </c>
      <c r="W83" s="194">
        <f t="shared" ca="1" si="31"/>
        <v>0</v>
      </c>
      <c r="X83" s="194">
        <f t="shared" ca="1" si="31"/>
        <v>0</v>
      </c>
      <c r="Y83" s="194">
        <f t="shared" ca="1" si="31"/>
        <v>0</v>
      </c>
      <c r="Z83" s="194">
        <f t="shared" ca="1" si="31"/>
        <v>0</v>
      </c>
      <c r="AA83" s="194">
        <f t="shared" ca="1" si="31"/>
        <v>0</v>
      </c>
      <c r="AB83" s="194">
        <f t="shared" ca="1" si="31"/>
        <v>0</v>
      </c>
      <c r="AC83" s="194">
        <f t="shared" ca="1" si="31"/>
        <v>0</v>
      </c>
      <c r="AD83" s="194">
        <f t="shared" ca="1" si="31"/>
        <v>0</v>
      </c>
      <c r="AE83" s="194">
        <f t="shared" ca="1" si="31"/>
        <v>0</v>
      </c>
      <c r="AF83" s="194">
        <f t="shared" ca="1" si="31"/>
        <v>0</v>
      </c>
      <c r="AG83" s="194">
        <f t="shared" ca="1" si="31"/>
        <v>0</v>
      </c>
      <c r="AH83" s="194">
        <f t="shared" ca="1" si="31"/>
        <v>0</v>
      </c>
      <c r="AI83" s="194">
        <f t="shared" ca="1" si="31"/>
        <v>0</v>
      </c>
      <c r="AJ83" s="194">
        <f t="shared" ca="1" si="31"/>
        <v>9563.5935360000003</v>
      </c>
      <c r="AK83" s="194">
        <f t="shared" ca="1" si="31"/>
        <v>0</v>
      </c>
      <c r="AL83" s="194">
        <f t="shared" ca="1" si="31"/>
        <v>0</v>
      </c>
      <c r="AM83" s="194">
        <f t="shared" ca="1" si="31"/>
        <v>0</v>
      </c>
      <c r="AN83" s="194">
        <f t="shared" ca="1" si="31"/>
        <v>0</v>
      </c>
    </row>
    <row r="84" spans="1:40" x14ac:dyDescent="0.3">
      <c r="A84" t="s">
        <v>1626</v>
      </c>
      <c r="D84" s="192"/>
      <c r="E84" s="193">
        <v>0</v>
      </c>
      <c r="F84" s="193"/>
      <c r="G84" s="193"/>
      <c r="H84" s="193"/>
      <c r="I84" s="193"/>
      <c r="J84" s="184">
        <v>0</v>
      </c>
      <c r="K84" s="184">
        <v>0</v>
      </c>
      <c r="L84" s="184">
        <v>0</v>
      </c>
      <c r="M84" s="184">
        <v>0</v>
      </c>
      <c r="N84" s="184">
        <v>0</v>
      </c>
      <c r="O84" s="184">
        <v>0</v>
      </c>
      <c r="P84" s="184">
        <v>0</v>
      </c>
      <c r="Q84" s="184"/>
      <c r="R84" s="184">
        <v>0</v>
      </c>
      <c r="S84" s="184">
        <v>0</v>
      </c>
      <c r="T84" s="184">
        <v>0</v>
      </c>
      <c r="U84" s="184">
        <v>0</v>
      </c>
      <c r="V84" s="184">
        <v>0</v>
      </c>
      <c r="W84" s="184">
        <v>0</v>
      </c>
      <c r="X84" s="184">
        <v>0</v>
      </c>
      <c r="Y84" s="184">
        <v>0</v>
      </c>
      <c r="Z84" s="184">
        <v>0</v>
      </c>
      <c r="AA84" s="184">
        <v>0</v>
      </c>
      <c r="AB84" s="184">
        <v>0</v>
      </c>
      <c r="AC84" s="184">
        <v>0</v>
      </c>
      <c r="AD84" s="184">
        <v>0</v>
      </c>
      <c r="AE84" s="184">
        <v>0</v>
      </c>
      <c r="AF84" s="184">
        <v>0</v>
      </c>
      <c r="AG84" s="184">
        <v>0</v>
      </c>
      <c r="AH84" s="184">
        <v>0</v>
      </c>
      <c r="AI84" s="184">
        <v>0</v>
      </c>
      <c r="AJ84" s="184">
        <v>0</v>
      </c>
      <c r="AK84" s="184">
        <v>0</v>
      </c>
      <c r="AL84" s="184">
        <v>0</v>
      </c>
      <c r="AM84" s="184">
        <v>0</v>
      </c>
      <c r="AN84" s="184">
        <v>0</v>
      </c>
    </row>
    <row r="85" spans="1:40" x14ac:dyDescent="0.3">
      <c r="A85" t="s">
        <v>1502</v>
      </c>
      <c r="D85" s="192">
        <f t="shared" ref="D85:AN85" ca="1" si="32">SUM(D83:D84)</f>
        <v>15540.839496000001</v>
      </c>
      <c r="E85" s="163">
        <f t="shared" ca="1" si="32"/>
        <v>5977.2459600000011</v>
      </c>
      <c r="F85" s="163">
        <f t="shared" ca="1" si="32"/>
        <v>0</v>
      </c>
      <c r="G85" s="163">
        <f t="shared" ca="1" si="32"/>
        <v>0</v>
      </c>
      <c r="H85" s="163">
        <f t="shared" ca="1" si="32"/>
        <v>0</v>
      </c>
      <c r="I85" s="163">
        <f t="shared" ca="1" si="32"/>
        <v>0</v>
      </c>
      <c r="J85" s="202">
        <f t="shared" ca="1" si="32"/>
        <v>0</v>
      </c>
      <c r="K85" s="202">
        <f t="shared" ca="1" si="32"/>
        <v>0</v>
      </c>
      <c r="L85" s="202">
        <f t="shared" ca="1" si="32"/>
        <v>0</v>
      </c>
      <c r="M85" s="202">
        <f t="shared" ca="1" si="32"/>
        <v>0</v>
      </c>
      <c r="N85" s="202">
        <f t="shared" ca="1" si="32"/>
        <v>0</v>
      </c>
      <c r="O85" s="202">
        <f t="shared" ca="1" si="32"/>
        <v>0</v>
      </c>
      <c r="P85" s="202">
        <f t="shared" ca="1" si="32"/>
        <v>0</v>
      </c>
      <c r="Q85" s="202">
        <f t="shared" ca="1" si="32"/>
        <v>0</v>
      </c>
      <c r="R85" s="202">
        <f t="shared" ca="1" si="32"/>
        <v>0</v>
      </c>
      <c r="S85" s="202">
        <f t="shared" ca="1" si="32"/>
        <v>0</v>
      </c>
      <c r="T85" s="202">
        <f t="shared" ca="1" si="32"/>
        <v>0</v>
      </c>
      <c r="U85" s="202">
        <f t="shared" ca="1" si="32"/>
        <v>0</v>
      </c>
      <c r="V85" s="202">
        <f t="shared" ca="1" si="32"/>
        <v>0</v>
      </c>
      <c r="W85" s="202">
        <f t="shared" ca="1" si="32"/>
        <v>0</v>
      </c>
      <c r="X85" s="202">
        <f t="shared" ca="1" si="32"/>
        <v>0</v>
      </c>
      <c r="Y85" s="202">
        <f t="shared" ca="1" si="32"/>
        <v>0</v>
      </c>
      <c r="Z85" s="202">
        <f t="shared" ca="1" si="32"/>
        <v>0</v>
      </c>
      <c r="AA85" s="202">
        <f t="shared" ca="1" si="32"/>
        <v>0</v>
      </c>
      <c r="AB85" s="202">
        <f t="shared" ca="1" si="32"/>
        <v>0</v>
      </c>
      <c r="AC85" s="202">
        <f t="shared" ca="1" si="32"/>
        <v>0</v>
      </c>
      <c r="AD85" s="202">
        <f t="shared" ca="1" si="32"/>
        <v>0</v>
      </c>
      <c r="AE85" s="202">
        <f t="shared" ca="1" si="32"/>
        <v>0</v>
      </c>
      <c r="AF85" s="202">
        <f t="shared" ca="1" si="32"/>
        <v>0</v>
      </c>
      <c r="AG85" s="202">
        <f t="shared" ca="1" si="32"/>
        <v>0</v>
      </c>
      <c r="AH85" s="202">
        <f t="shared" ca="1" si="32"/>
        <v>0</v>
      </c>
      <c r="AI85" s="202">
        <f t="shared" ca="1" si="32"/>
        <v>0</v>
      </c>
      <c r="AJ85" s="202">
        <f t="shared" ca="1" si="32"/>
        <v>9563.5935360000003</v>
      </c>
      <c r="AK85" s="202">
        <f t="shared" ca="1" si="32"/>
        <v>0</v>
      </c>
      <c r="AL85" s="202">
        <f t="shared" ca="1" si="32"/>
        <v>0</v>
      </c>
      <c r="AM85" s="202">
        <f t="shared" ca="1" si="32"/>
        <v>0</v>
      </c>
      <c r="AN85" s="202">
        <f t="shared" ca="1" si="32"/>
        <v>0</v>
      </c>
    </row>
    <row r="86" spans="1:40" x14ac:dyDescent="0.3">
      <c r="D86" s="192">
        <f>SUM(E86:AN86)</f>
        <v>0</v>
      </c>
      <c r="E86" s="163"/>
      <c r="F86" s="163"/>
      <c r="G86" s="163"/>
      <c r="H86" s="163"/>
      <c r="I86" s="163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  <c r="AA86" s="202"/>
      <c r="AB86" s="202"/>
      <c r="AC86" s="202"/>
      <c r="AD86" s="202"/>
      <c r="AE86" s="202"/>
      <c r="AF86" s="202"/>
      <c r="AG86" s="202"/>
      <c r="AH86" s="202"/>
      <c r="AI86" s="202"/>
      <c r="AJ86" s="202"/>
      <c r="AK86" s="202"/>
      <c r="AL86" s="202"/>
      <c r="AM86" s="202"/>
      <c r="AN86" s="202"/>
    </row>
    <row r="87" spans="1:40" x14ac:dyDescent="0.3">
      <c r="A87" s="60" t="s">
        <v>1503</v>
      </c>
      <c r="B87" s="60"/>
      <c r="C87" s="60"/>
      <c r="D87" s="189"/>
      <c r="E87" s="189"/>
      <c r="F87" s="189"/>
      <c r="G87" s="189"/>
      <c r="H87" s="189"/>
      <c r="I87" s="189"/>
      <c r="J87" s="189"/>
      <c r="K87" s="189"/>
      <c r="L87" s="189"/>
      <c r="M87" s="189"/>
      <c r="N87" s="189"/>
      <c r="O87" s="189"/>
      <c r="P87" s="189"/>
      <c r="Q87" s="189"/>
      <c r="R87" s="189"/>
      <c r="S87" s="189"/>
      <c r="T87" s="189"/>
      <c r="U87" s="189"/>
      <c r="V87" s="189"/>
      <c r="W87" s="189"/>
      <c r="X87" s="189"/>
      <c r="Y87" s="189"/>
      <c r="Z87" s="189"/>
      <c r="AA87" s="189"/>
      <c r="AB87" s="189"/>
      <c r="AC87" s="189"/>
      <c r="AD87" s="189"/>
      <c r="AE87" s="189"/>
      <c r="AF87" s="189"/>
      <c r="AG87" s="189"/>
      <c r="AH87" s="189"/>
      <c r="AI87" s="189"/>
      <c r="AJ87" s="189"/>
      <c r="AK87" s="189"/>
      <c r="AL87" s="189"/>
      <c r="AM87" s="189"/>
      <c r="AN87" s="189"/>
    </row>
    <row r="88" spans="1:40" x14ac:dyDescent="0.3">
      <c r="D88" s="188">
        <f ca="1">D81+D85</f>
        <v>42312.311496000002</v>
      </c>
      <c r="E88" s="188">
        <f t="shared" ref="E88:AN88" ca="1" si="33">SUM(E85,E81)</f>
        <v>16273.965960000001</v>
      </c>
      <c r="F88" s="188">
        <f t="shared" ca="1" si="33"/>
        <v>0</v>
      </c>
      <c r="G88" s="188">
        <f t="shared" ca="1" si="33"/>
        <v>0</v>
      </c>
      <c r="H88" s="188">
        <f t="shared" ca="1" si="33"/>
        <v>0</v>
      </c>
      <c r="I88" s="188">
        <f t="shared" ca="1" si="33"/>
        <v>0</v>
      </c>
      <c r="J88" s="188">
        <f t="shared" ca="1" si="33"/>
        <v>0</v>
      </c>
      <c r="K88" s="188">
        <f t="shared" ca="1" si="33"/>
        <v>0</v>
      </c>
      <c r="L88" s="188">
        <f t="shared" ca="1" si="33"/>
        <v>0</v>
      </c>
      <c r="M88" s="188">
        <f t="shared" ca="1" si="33"/>
        <v>0</v>
      </c>
      <c r="N88" s="188">
        <f t="shared" ca="1" si="33"/>
        <v>0</v>
      </c>
      <c r="O88" s="188">
        <f t="shared" ca="1" si="33"/>
        <v>0</v>
      </c>
      <c r="P88" s="188">
        <f t="shared" ca="1" si="33"/>
        <v>0</v>
      </c>
      <c r="Q88" s="188">
        <f t="shared" ca="1" si="33"/>
        <v>0</v>
      </c>
      <c r="R88" s="188">
        <f t="shared" ca="1" si="33"/>
        <v>0</v>
      </c>
      <c r="S88" s="188">
        <f t="shared" ca="1" si="33"/>
        <v>0</v>
      </c>
      <c r="T88" s="188">
        <f t="shared" ca="1" si="33"/>
        <v>0</v>
      </c>
      <c r="U88" s="188">
        <f t="shared" ca="1" si="33"/>
        <v>0</v>
      </c>
      <c r="V88" s="188">
        <f t="shared" ca="1" si="33"/>
        <v>0</v>
      </c>
      <c r="W88" s="188">
        <f t="shared" ca="1" si="33"/>
        <v>0</v>
      </c>
      <c r="X88" s="188">
        <f t="shared" ca="1" si="33"/>
        <v>0</v>
      </c>
      <c r="Y88" s="188">
        <f t="shared" ca="1" si="33"/>
        <v>0</v>
      </c>
      <c r="Z88" s="188">
        <f t="shared" ca="1" si="33"/>
        <v>0</v>
      </c>
      <c r="AA88" s="188">
        <f t="shared" ca="1" si="33"/>
        <v>0</v>
      </c>
      <c r="AB88" s="188">
        <f t="shared" ca="1" si="33"/>
        <v>0</v>
      </c>
      <c r="AC88" s="188">
        <f t="shared" ca="1" si="33"/>
        <v>0</v>
      </c>
      <c r="AD88" s="188">
        <f t="shared" ca="1" si="33"/>
        <v>0</v>
      </c>
      <c r="AE88" s="188">
        <f t="shared" ca="1" si="33"/>
        <v>0</v>
      </c>
      <c r="AF88" s="188">
        <f t="shared" ca="1" si="33"/>
        <v>0</v>
      </c>
      <c r="AG88" s="188">
        <f t="shared" ca="1" si="33"/>
        <v>0</v>
      </c>
      <c r="AH88" s="188">
        <f t="shared" ca="1" si="33"/>
        <v>0</v>
      </c>
      <c r="AI88" s="188">
        <f t="shared" ca="1" si="33"/>
        <v>0</v>
      </c>
      <c r="AJ88" s="188">
        <f t="shared" ca="1" si="33"/>
        <v>26038.345536000001</v>
      </c>
      <c r="AK88" s="188">
        <f t="shared" ca="1" si="33"/>
        <v>0</v>
      </c>
      <c r="AL88" s="188">
        <f t="shared" ca="1" si="33"/>
        <v>0</v>
      </c>
      <c r="AM88" s="188">
        <f t="shared" ca="1" si="33"/>
        <v>0</v>
      </c>
      <c r="AN88" s="188">
        <f t="shared" ca="1" si="33"/>
        <v>0</v>
      </c>
    </row>
  </sheetData>
  <mergeCells count="13">
    <mergeCell ref="B67:C67"/>
    <mergeCell ref="E35:I35"/>
    <mergeCell ref="J35:S35"/>
    <mergeCell ref="T35:X35"/>
    <mergeCell ref="Y35:AD35"/>
    <mergeCell ref="AE35:AH35"/>
    <mergeCell ref="AI35:AN35"/>
    <mergeCell ref="E2:I2"/>
    <mergeCell ref="J2:S2"/>
    <mergeCell ref="T2:X2"/>
    <mergeCell ref="Y2:AD2"/>
    <mergeCell ref="AE2:AH2"/>
    <mergeCell ref="AI2:AN2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2E800D-CC01-40A2-A52C-24B0B4884E2A}">
  <dimension ref="A1:AN88"/>
  <sheetViews>
    <sheetView topLeftCell="A55" zoomScale="90" zoomScaleNormal="90" workbookViewId="0">
      <selection activeCell="A8" sqref="A8:B8"/>
    </sheetView>
  </sheetViews>
  <sheetFormatPr defaultRowHeight="14.4" x14ac:dyDescent="0.3"/>
  <cols>
    <col min="1" max="1" width="25.88671875" customWidth="1"/>
    <col min="2" max="2" width="13.33203125" customWidth="1"/>
    <col min="4" max="40" width="14.33203125" customWidth="1"/>
  </cols>
  <sheetData>
    <row r="1" spans="1:40" x14ac:dyDescent="0.3">
      <c r="A1" s="72" t="s">
        <v>1538</v>
      </c>
      <c r="B1" s="72" t="s">
        <v>1532</v>
      </c>
      <c r="D1" s="56"/>
      <c r="E1" s="93" t="str">
        <f t="shared" ref="E1:AN1" si="0">LEFT(E3,FIND(" ",E3)-1)</f>
        <v>1.1.1</v>
      </c>
      <c r="F1" s="93" t="str">
        <f t="shared" si="0"/>
        <v>1.1.2</v>
      </c>
      <c r="G1" s="93" t="str">
        <f t="shared" si="0"/>
        <v>1.1.3</v>
      </c>
      <c r="H1" s="93" t="str">
        <f t="shared" si="0"/>
        <v>1.1.4</v>
      </c>
      <c r="I1" s="93" t="str">
        <f t="shared" si="0"/>
        <v>1.1.5</v>
      </c>
      <c r="J1" s="93" t="str">
        <f t="shared" si="0"/>
        <v>1.2.1</v>
      </c>
      <c r="K1" s="93" t="str">
        <f t="shared" si="0"/>
        <v>1.2.2</v>
      </c>
      <c r="L1" s="93" t="str">
        <f t="shared" si="0"/>
        <v>1.2.3</v>
      </c>
      <c r="M1" s="93" t="str">
        <f t="shared" si="0"/>
        <v>1.2.4</v>
      </c>
      <c r="N1" s="93" t="str">
        <f t="shared" si="0"/>
        <v>1.2.5</v>
      </c>
      <c r="O1" s="93" t="str">
        <f t="shared" si="0"/>
        <v>1.2.6</v>
      </c>
      <c r="P1" s="93" t="str">
        <f t="shared" si="0"/>
        <v>1.2.7</v>
      </c>
      <c r="Q1" s="93" t="str">
        <f t="shared" si="0"/>
        <v>1.2.8</v>
      </c>
      <c r="R1" s="93" t="str">
        <f t="shared" si="0"/>
        <v>1.2.9</v>
      </c>
      <c r="S1" s="93" t="str">
        <f t="shared" si="0"/>
        <v>1.2.10</v>
      </c>
      <c r="T1" s="93" t="str">
        <f t="shared" si="0"/>
        <v>1.3.1</v>
      </c>
      <c r="U1" s="93" t="str">
        <f t="shared" si="0"/>
        <v>1.3.2</v>
      </c>
      <c r="V1" s="93" t="str">
        <f t="shared" si="0"/>
        <v>1.3.3</v>
      </c>
      <c r="W1" s="93" t="str">
        <f t="shared" si="0"/>
        <v>1.3.4</v>
      </c>
      <c r="X1" s="93" t="str">
        <f t="shared" si="0"/>
        <v>1.3.5</v>
      </c>
      <c r="Y1" s="93" t="str">
        <f t="shared" si="0"/>
        <v>1.4.1</v>
      </c>
      <c r="Z1" s="93" t="str">
        <f t="shared" si="0"/>
        <v>1.4.2</v>
      </c>
      <c r="AA1" s="93" t="str">
        <f t="shared" si="0"/>
        <v>1.4.3</v>
      </c>
      <c r="AB1" s="93" t="str">
        <f t="shared" si="0"/>
        <v>1.4.4</v>
      </c>
      <c r="AC1" s="93" t="str">
        <f t="shared" si="0"/>
        <v>1.4.5</v>
      </c>
      <c r="AD1" s="93" t="str">
        <f t="shared" si="0"/>
        <v>1.4.6</v>
      </c>
      <c r="AE1" s="93" t="str">
        <f t="shared" si="0"/>
        <v>1.5.1</v>
      </c>
      <c r="AF1" s="93" t="str">
        <f t="shared" si="0"/>
        <v>1.5.2</v>
      </c>
      <c r="AG1" s="93" t="str">
        <f t="shared" si="0"/>
        <v>1.5.3</v>
      </c>
      <c r="AH1" s="93" t="str">
        <f t="shared" si="0"/>
        <v>1.5.4</v>
      </c>
      <c r="AI1" s="93" t="str">
        <f t="shared" si="0"/>
        <v>1.6.0</v>
      </c>
      <c r="AJ1" s="93" t="str">
        <f t="shared" si="0"/>
        <v>1.6.1</v>
      </c>
      <c r="AK1" s="93" t="str">
        <f t="shared" si="0"/>
        <v>1.6.2</v>
      </c>
      <c r="AL1" s="93" t="str">
        <f t="shared" si="0"/>
        <v>1.6.3</v>
      </c>
      <c r="AM1" s="93" t="str">
        <f t="shared" si="0"/>
        <v>1.6.4</v>
      </c>
      <c r="AN1" s="93" t="str">
        <f t="shared" si="0"/>
        <v>1.6.5</v>
      </c>
    </row>
    <row r="2" spans="1:40" x14ac:dyDescent="0.3">
      <c r="A2" s="72" t="s">
        <v>2</v>
      </c>
      <c r="B2" s="72" t="s">
        <v>1007</v>
      </c>
      <c r="D2" s="56"/>
      <c r="E2" s="313" t="s">
        <v>1421</v>
      </c>
      <c r="F2" s="313"/>
      <c r="G2" s="313"/>
      <c r="H2" s="313"/>
      <c r="I2" s="313"/>
      <c r="J2" s="313" t="s">
        <v>1422</v>
      </c>
      <c r="K2" s="313"/>
      <c r="L2" s="313"/>
      <c r="M2" s="313"/>
      <c r="N2" s="313"/>
      <c r="O2" s="313"/>
      <c r="P2" s="313"/>
      <c r="Q2" s="313"/>
      <c r="R2" s="313"/>
      <c r="S2" s="313"/>
      <c r="T2" s="313" t="s">
        <v>1423</v>
      </c>
      <c r="U2" s="313"/>
      <c r="V2" s="313"/>
      <c r="W2" s="313"/>
      <c r="X2" s="313"/>
      <c r="Y2" s="313" t="s">
        <v>1424</v>
      </c>
      <c r="Z2" s="313"/>
      <c r="AA2" s="313"/>
      <c r="AB2" s="313"/>
      <c r="AC2" s="313"/>
      <c r="AD2" s="313"/>
      <c r="AE2" s="314" t="s">
        <v>1425</v>
      </c>
      <c r="AF2" s="314"/>
      <c r="AG2" s="314"/>
      <c r="AH2" s="314"/>
      <c r="AI2" s="314" t="s">
        <v>1426</v>
      </c>
      <c r="AJ2" s="314"/>
      <c r="AK2" s="314"/>
      <c r="AL2" s="314"/>
      <c r="AM2" s="314"/>
      <c r="AN2" s="314"/>
    </row>
    <row r="3" spans="1:40" ht="72" x14ac:dyDescent="0.3">
      <c r="D3" s="56"/>
      <c r="E3" s="242" t="s">
        <v>1427</v>
      </c>
      <c r="F3" s="242" t="s">
        <v>1428</v>
      </c>
      <c r="G3" s="242" t="s">
        <v>1429</v>
      </c>
      <c r="H3" s="242" t="s">
        <v>1430</v>
      </c>
      <c r="I3" s="242" t="s">
        <v>1431</v>
      </c>
      <c r="J3" s="58" t="s">
        <v>1432</v>
      </c>
      <c r="K3" s="58" t="s">
        <v>1433</v>
      </c>
      <c r="L3" s="58" t="s">
        <v>1434</v>
      </c>
      <c r="M3" s="58" t="s">
        <v>1435</v>
      </c>
      <c r="N3" s="58" t="s">
        <v>1436</v>
      </c>
      <c r="O3" s="58" t="s">
        <v>1437</v>
      </c>
      <c r="P3" s="58" t="s">
        <v>1438</v>
      </c>
      <c r="Q3" s="58" t="s">
        <v>1439</v>
      </c>
      <c r="R3" s="58" t="s">
        <v>1440</v>
      </c>
      <c r="S3" s="58" t="s">
        <v>1441</v>
      </c>
      <c r="T3" s="59" t="s">
        <v>1442</v>
      </c>
      <c r="U3" s="59" t="s">
        <v>1443</v>
      </c>
      <c r="V3" s="59" t="s">
        <v>1444</v>
      </c>
      <c r="W3" s="59" t="s">
        <v>1445</v>
      </c>
      <c r="X3" s="59" t="s">
        <v>1446</v>
      </c>
      <c r="Y3" s="58" t="s">
        <v>1447</v>
      </c>
      <c r="Z3" s="58" t="s">
        <v>1448</v>
      </c>
      <c r="AA3" s="58" t="s">
        <v>1449</v>
      </c>
      <c r="AB3" s="58" t="s">
        <v>1450</v>
      </c>
      <c r="AC3" s="58" t="s">
        <v>1451</v>
      </c>
      <c r="AD3" s="58" t="s">
        <v>1452</v>
      </c>
      <c r="AE3" s="58" t="s">
        <v>1453</v>
      </c>
      <c r="AF3" s="58" t="s">
        <v>1454</v>
      </c>
      <c r="AG3" s="58" t="s">
        <v>1455</v>
      </c>
      <c r="AH3" s="58" t="s">
        <v>1456</v>
      </c>
      <c r="AI3" s="58" t="s">
        <v>1457</v>
      </c>
      <c r="AJ3" s="58" t="s">
        <v>1458</v>
      </c>
      <c r="AK3" s="58" t="s">
        <v>1459</v>
      </c>
      <c r="AL3" s="58" t="s">
        <v>1460</v>
      </c>
      <c r="AM3" s="58" t="s">
        <v>1461</v>
      </c>
      <c r="AN3" s="58" t="s">
        <v>1462</v>
      </c>
    </row>
    <row r="4" spans="1:40" x14ac:dyDescent="0.3">
      <c r="A4" s="53" t="s">
        <v>1463</v>
      </c>
      <c r="B4" s="53"/>
      <c r="C4" s="53"/>
      <c r="D4" s="201" t="s">
        <v>1464</v>
      </c>
      <c r="G4" s="56"/>
      <c r="H4" s="56"/>
      <c r="I4" s="56"/>
      <c r="J4" s="56"/>
      <c r="K4" s="56"/>
      <c r="L4" s="56"/>
      <c r="M4" s="56"/>
      <c r="N4" s="56"/>
      <c r="O4" s="56"/>
      <c r="P4" s="56"/>
      <c r="Q4" s="56"/>
      <c r="R4" s="56"/>
      <c r="S4" s="56"/>
      <c r="T4" s="56"/>
      <c r="U4" s="56"/>
      <c r="V4" s="56"/>
      <c r="W4" s="56"/>
      <c r="X4" s="56"/>
      <c r="Y4" s="56"/>
      <c r="Z4" s="56"/>
      <c r="AA4" s="56"/>
      <c r="AB4" s="56"/>
      <c r="AC4" s="56"/>
      <c r="AD4" s="56"/>
      <c r="AE4" s="56"/>
      <c r="AF4" s="56"/>
      <c r="AG4" s="56"/>
      <c r="AH4" s="56"/>
      <c r="AI4" s="56"/>
      <c r="AJ4" s="56"/>
      <c r="AK4" s="56"/>
      <c r="AL4" s="56"/>
      <c r="AM4" s="56"/>
      <c r="AN4" s="56"/>
    </row>
    <row r="5" spans="1:40" x14ac:dyDescent="0.3">
      <c r="A5" s="60" t="s">
        <v>1465</v>
      </c>
      <c r="B5" s="61" t="s">
        <v>1412</v>
      </c>
      <c r="C5" s="60"/>
      <c r="D5" s="62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</row>
    <row r="6" spans="1:40" x14ac:dyDescent="0.3">
      <c r="A6" s="50" t="s">
        <v>1406</v>
      </c>
      <c r="B6" s="50" t="s">
        <v>1407</v>
      </c>
      <c r="C6" s="50" t="s">
        <v>1408</v>
      </c>
      <c r="D6" s="200"/>
      <c r="E6" s="56"/>
      <c r="F6" s="63"/>
      <c r="G6" s="63"/>
      <c r="H6" s="63"/>
      <c r="I6" s="63"/>
      <c r="J6" s="63"/>
      <c r="K6" s="63"/>
      <c r="L6" s="63"/>
      <c r="M6" s="63"/>
      <c r="N6" s="63"/>
      <c r="O6" s="63"/>
      <c r="P6" s="63"/>
      <c r="Q6" s="63"/>
      <c r="R6" s="63"/>
      <c r="S6" s="63"/>
      <c r="T6" s="63"/>
      <c r="U6" s="63"/>
      <c r="V6" s="63"/>
      <c r="W6" s="63"/>
      <c r="X6" s="63"/>
      <c r="Y6" s="63"/>
      <c r="Z6" s="63"/>
      <c r="AA6" s="63"/>
      <c r="AB6" s="63"/>
      <c r="AC6" s="63"/>
      <c r="AD6" s="63"/>
      <c r="AE6" s="63"/>
      <c r="AF6" s="63"/>
      <c r="AG6" s="63"/>
      <c r="AH6" s="63"/>
      <c r="AI6" s="63"/>
      <c r="AJ6" s="63"/>
      <c r="AK6" s="63"/>
      <c r="AL6" s="63"/>
      <c r="AM6" s="63"/>
      <c r="AN6" s="63"/>
    </row>
    <row r="7" spans="1:40" x14ac:dyDescent="0.3">
      <c r="A7" s="54" t="s">
        <v>1409</v>
      </c>
      <c r="B7" s="54" t="s">
        <v>1009</v>
      </c>
      <c r="C7" s="51">
        <f ca="1">SUMIFS(INDIRECT($B$1 &amp; "HR"), Resource_Name, B7) / 1800 * 12</f>
        <v>0.4</v>
      </c>
      <c r="D7" s="192">
        <f ca="1">SUM(E7:AN7)</f>
        <v>7512.9282000000012</v>
      </c>
      <c r="E7" s="194">
        <f t="shared" ref="E7:T22" ca="1" si="1">SUMIFS(INDIRECT($B$1 &amp; "_Direct"), Resource_Name, $B7, WBSL3, E$1, Inst, $B$2)</f>
        <v>7512.9282000000012</v>
      </c>
      <c r="F7" s="194">
        <f t="shared" ca="1" si="1"/>
        <v>0</v>
      </c>
      <c r="G7" s="194">
        <f t="shared" ca="1" si="1"/>
        <v>0</v>
      </c>
      <c r="H7" s="194">
        <f t="shared" ca="1" si="1"/>
        <v>0</v>
      </c>
      <c r="I7" s="194">
        <f t="shared" ca="1" si="1"/>
        <v>0</v>
      </c>
      <c r="J7" s="194">
        <f t="shared" ca="1" si="1"/>
        <v>0</v>
      </c>
      <c r="K7" s="194">
        <f t="shared" ca="1" si="1"/>
        <v>0</v>
      </c>
      <c r="L7" s="194">
        <f t="shared" ca="1" si="1"/>
        <v>0</v>
      </c>
      <c r="M7" s="194">
        <f t="shared" ca="1" si="1"/>
        <v>0</v>
      </c>
      <c r="N7" s="194">
        <f t="shared" ca="1" si="1"/>
        <v>0</v>
      </c>
      <c r="O7" s="194">
        <f t="shared" ca="1" si="1"/>
        <v>0</v>
      </c>
      <c r="P7" s="194">
        <f t="shared" ca="1" si="1"/>
        <v>0</v>
      </c>
      <c r="Q7" s="194">
        <f t="shared" ca="1" si="1"/>
        <v>0</v>
      </c>
      <c r="R7" s="194">
        <f t="shared" ca="1" si="1"/>
        <v>0</v>
      </c>
      <c r="S7" s="194">
        <f t="shared" ca="1" si="1"/>
        <v>0</v>
      </c>
      <c r="T7" s="194">
        <f t="shared" ca="1" si="1"/>
        <v>0</v>
      </c>
      <c r="U7" s="194">
        <f t="shared" ref="U7:AJ22" ca="1" si="2">SUMIFS(INDIRECT($B$1 &amp; "_Direct"), Resource_Name, $B7, WBSL3, U$1, Inst, $B$2)</f>
        <v>0</v>
      </c>
      <c r="V7" s="194">
        <f t="shared" ca="1" si="2"/>
        <v>0</v>
      </c>
      <c r="W7" s="194">
        <f t="shared" ca="1" si="2"/>
        <v>0</v>
      </c>
      <c r="X7" s="194">
        <f t="shared" ca="1" si="2"/>
        <v>0</v>
      </c>
      <c r="Y7" s="194">
        <f t="shared" ca="1" si="2"/>
        <v>0</v>
      </c>
      <c r="Z7" s="194">
        <f t="shared" ca="1" si="2"/>
        <v>0</v>
      </c>
      <c r="AA7" s="194">
        <f t="shared" ca="1" si="2"/>
        <v>0</v>
      </c>
      <c r="AB7" s="194">
        <f t="shared" ca="1" si="2"/>
        <v>0</v>
      </c>
      <c r="AC7" s="194">
        <f t="shared" ca="1" si="2"/>
        <v>0</v>
      </c>
      <c r="AD7" s="194">
        <f t="shared" ca="1" si="2"/>
        <v>0</v>
      </c>
      <c r="AE7" s="194">
        <f t="shared" ca="1" si="2"/>
        <v>0</v>
      </c>
      <c r="AF7" s="194">
        <f t="shared" ca="1" si="2"/>
        <v>0</v>
      </c>
      <c r="AG7" s="194">
        <f t="shared" ca="1" si="2"/>
        <v>0</v>
      </c>
      <c r="AH7" s="194">
        <f t="shared" ca="1" si="2"/>
        <v>0</v>
      </c>
      <c r="AI7" s="194">
        <f t="shared" ca="1" si="2"/>
        <v>0</v>
      </c>
      <c r="AJ7" s="194">
        <f t="shared" ca="1" si="2"/>
        <v>0</v>
      </c>
      <c r="AK7" s="194">
        <f t="shared" ref="AI7:AN22" ca="1" si="3">SUMIFS(INDIRECT($B$1 &amp; "_Direct"), Resource_Name, $B7, WBSL3, AK$1, Inst, $B$2)</f>
        <v>0</v>
      </c>
      <c r="AL7" s="194">
        <f t="shared" ca="1" si="3"/>
        <v>0</v>
      </c>
      <c r="AM7" s="194">
        <f t="shared" ca="1" si="3"/>
        <v>0</v>
      </c>
      <c r="AN7" s="194">
        <f t="shared" ca="1" si="3"/>
        <v>0</v>
      </c>
    </row>
    <row r="8" spans="1:40" x14ac:dyDescent="0.3">
      <c r="A8" s="54"/>
      <c r="B8" s="54"/>
      <c r="C8" s="51">
        <f ca="1">SUMIFS(INDIRECT($B$1 &amp; "HR"), Resource_Name, B8) / 1800 * 12</f>
        <v>0</v>
      </c>
      <c r="D8" s="192">
        <f ca="1">SUM(E8:AN8)</f>
        <v>0</v>
      </c>
      <c r="E8" s="194">
        <f t="shared" ca="1" si="1"/>
        <v>0</v>
      </c>
      <c r="F8" s="194">
        <f t="shared" ca="1" si="1"/>
        <v>0</v>
      </c>
      <c r="G8" s="194">
        <f t="shared" ca="1" si="1"/>
        <v>0</v>
      </c>
      <c r="H8" s="194">
        <f t="shared" ca="1" si="1"/>
        <v>0</v>
      </c>
      <c r="I8" s="194">
        <f t="shared" ca="1" si="1"/>
        <v>0</v>
      </c>
      <c r="J8" s="194">
        <f t="shared" ca="1" si="1"/>
        <v>0</v>
      </c>
      <c r="K8" s="194">
        <f t="shared" ca="1" si="1"/>
        <v>0</v>
      </c>
      <c r="L8" s="194">
        <f t="shared" ca="1" si="1"/>
        <v>0</v>
      </c>
      <c r="M8" s="194">
        <f t="shared" ca="1" si="1"/>
        <v>0</v>
      </c>
      <c r="N8" s="194">
        <f t="shared" ca="1" si="1"/>
        <v>0</v>
      </c>
      <c r="O8" s="194">
        <f t="shared" ca="1" si="1"/>
        <v>0</v>
      </c>
      <c r="P8" s="194">
        <f t="shared" ca="1" si="1"/>
        <v>0</v>
      </c>
      <c r="Q8" s="194">
        <f t="shared" ca="1" si="1"/>
        <v>0</v>
      </c>
      <c r="R8" s="194">
        <f t="shared" ca="1" si="1"/>
        <v>0</v>
      </c>
      <c r="S8" s="194">
        <f t="shared" ca="1" si="1"/>
        <v>0</v>
      </c>
      <c r="T8" s="194">
        <f t="shared" ca="1" si="1"/>
        <v>0</v>
      </c>
      <c r="U8" s="194">
        <f t="shared" ca="1" si="2"/>
        <v>0</v>
      </c>
      <c r="V8" s="194">
        <f t="shared" ca="1" si="2"/>
        <v>0</v>
      </c>
      <c r="W8" s="194">
        <f t="shared" ca="1" si="2"/>
        <v>0</v>
      </c>
      <c r="X8" s="194">
        <f t="shared" ca="1" si="2"/>
        <v>0</v>
      </c>
      <c r="Y8" s="194">
        <f t="shared" ca="1" si="2"/>
        <v>0</v>
      </c>
      <c r="Z8" s="194">
        <f t="shared" ca="1" si="2"/>
        <v>0</v>
      </c>
      <c r="AA8" s="194">
        <f t="shared" ca="1" si="2"/>
        <v>0</v>
      </c>
      <c r="AB8" s="194">
        <f t="shared" ca="1" si="2"/>
        <v>0</v>
      </c>
      <c r="AC8" s="194">
        <f t="shared" ca="1" si="2"/>
        <v>0</v>
      </c>
      <c r="AD8" s="194">
        <f t="shared" ca="1" si="2"/>
        <v>0</v>
      </c>
      <c r="AE8" s="194">
        <f t="shared" ca="1" si="2"/>
        <v>0</v>
      </c>
      <c r="AF8" s="194">
        <f t="shared" ca="1" si="2"/>
        <v>0</v>
      </c>
      <c r="AG8" s="194">
        <f t="shared" ca="1" si="2"/>
        <v>0</v>
      </c>
      <c r="AH8" s="194">
        <f t="shared" ca="1" si="2"/>
        <v>0</v>
      </c>
      <c r="AI8" s="194">
        <f t="shared" ca="1" si="3"/>
        <v>0</v>
      </c>
      <c r="AJ8" s="194">
        <f t="shared" ca="1" si="3"/>
        <v>0</v>
      </c>
      <c r="AK8" s="194">
        <f t="shared" ca="1" si="3"/>
        <v>0</v>
      </c>
      <c r="AL8" s="194">
        <f t="shared" ca="1" si="3"/>
        <v>0</v>
      </c>
      <c r="AM8" s="194">
        <f t="shared" ca="1" si="3"/>
        <v>0</v>
      </c>
      <c r="AN8" s="194">
        <f t="shared" ca="1" si="3"/>
        <v>0</v>
      </c>
    </row>
    <row r="9" spans="1:40" x14ac:dyDescent="0.3">
      <c r="A9" s="54"/>
      <c r="B9" s="54"/>
      <c r="C9" s="51">
        <f ca="1">SUMIFS(INDIRECT($B$1 &amp; "HR"), Resource_Name, B9) / 1800 * 12</f>
        <v>0</v>
      </c>
      <c r="D9" s="192">
        <f ca="1">SUM(E9:AN9)</f>
        <v>0</v>
      </c>
      <c r="E9" s="194">
        <f t="shared" ca="1" si="1"/>
        <v>0</v>
      </c>
      <c r="F9" s="194">
        <f t="shared" ca="1" si="1"/>
        <v>0</v>
      </c>
      <c r="G9" s="194">
        <f t="shared" ca="1" si="1"/>
        <v>0</v>
      </c>
      <c r="H9" s="194">
        <f t="shared" ca="1" si="1"/>
        <v>0</v>
      </c>
      <c r="I9" s="194">
        <f t="shared" ca="1" si="1"/>
        <v>0</v>
      </c>
      <c r="J9" s="194">
        <f t="shared" ca="1" si="1"/>
        <v>0</v>
      </c>
      <c r="K9" s="194">
        <f t="shared" ca="1" si="1"/>
        <v>0</v>
      </c>
      <c r="L9" s="194">
        <f t="shared" ca="1" si="1"/>
        <v>0</v>
      </c>
      <c r="M9" s="194">
        <f t="shared" ca="1" si="1"/>
        <v>0</v>
      </c>
      <c r="N9" s="194">
        <f t="shared" ca="1" si="1"/>
        <v>0</v>
      </c>
      <c r="O9" s="194">
        <f t="shared" ca="1" si="1"/>
        <v>0</v>
      </c>
      <c r="P9" s="194">
        <f t="shared" ca="1" si="1"/>
        <v>0</v>
      </c>
      <c r="Q9" s="194">
        <f t="shared" ca="1" si="1"/>
        <v>0</v>
      </c>
      <c r="R9" s="194">
        <f t="shared" ca="1" si="1"/>
        <v>0</v>
      </c>
      <c r="S9" s="194">
        <f t="shared" ca="1" si="1"/>
        <v>0</v>
      </c>
      <c r="T9" s="194">
        <f t="shared" ca="1" si="1"/>
        <v>0</v>
      </c>
      <c r="U9" s="194">
        <f t="shared" ca="1" si="2"/>
        <v>0</v>
      </c>
      <c r="V9" s="194">
        <f t="shared" ca="1" si="2"/>
        <v>0</v>
      </c>
      <c r="W9" s="194">
        <f t="shared" ca="1" si="2"/>
        <v>0</v>
      </c>
      <c r="X9" s="194">
        <f t="shared" ca="1" si="2"/>
        <v>0</v>
      </c>
      <c r="Y9" s="194">
        <f t="shared" ca="1" si="2"/>
        <v>0</v>
      </c>
      <c r="Z9" s="194">
        <f t="shared" ca="1" si="2"/>
        <v>0</v>
      </c>
      <c r="AA9" s="194">
        <f t="shared" ca="1" si="2"/>
        <v>0</v>
      </c>
      <c r="AB9" s="194">
        <f t="shared" ca="1" si="2"/>
        <v>0</v>
      </c>
      <c r="AC9" s="194">
        <f t="shared" ca="1" si="2"/>
        <v>0</v>
      </c>
      <c r="AD9" s="194">
        <f t="shared" ca="1" si="2"/>
        <v>0</v>
      </c>
      <c r="AE9" s="194">
        <f t="shared" ca="1" si="2"/>
        <v>0</v>
      </c>
      <c r="AF9" s="194">
        <f t="shared" ca="1" si="2"/>
        <v>0</v>
      </c>
      <c r="AG9" s="194">
        <f t="shared" ca="1" si="2"/>
        <v>0</v>
      </c>
      <c r="AH9" s="194">
        <f t="shared" ca="1" si="2"/>
        <v>0</v>
      </c>
      <c r="AI9" s="194">
        <f t="shared" ca="1" si="3"/>
        <v>0</v>
      </c>
      <c r="AJ9" s="194">
        <f t="shared" ca="1" si="3"/>
        <v>0</v>
      </c>
      <c r="AK9" s="194">
        <f t="shared" ca="1" si="3"/>
        <v>0</v>
      </c>
      <c r="AL9" s="194">
        <f t="shared" ca="1" si="3"/>
        <v>0</v>
      </c>
      <c r="AM9" s="194">
        <f t="shared" ca="1" si="3"/>
        <v>0</v>
      </c>
      <c r="AN9" s="194">
        <f t="shared" ca="1" si="3"/>
        <v>0</v>
      </c>
    </row>
    <row r="10" spans="1:40" x14ac:dyDescent="0.3">
      <c r="B10" s="52"/>
      <c r="C10" s="52"/>
      <c r="D10" s="199">
        <v>0</v>
      </c>
      <c r="E10" s="194">
        <f t="shared" ca="1" si="1"/>
        <v>0</v>
      </c>
      <c r="F10" s="194">
        <f t="shared" ca="1" si="1"/>
        <v>0</v>
      </c>
      <c r="G10" s="194">
        <f t="shared" ca="1" si="1"/>
        <v>0</v>
      </c>
      <c r="H10" s="194">
        <f t="shared" ca="1" si="1"/>
        <v>0</v>
      </c>
      <c r="I10" s="194">
        <f t="shared" ca="1" si="1"/>
        <v>0</v>
      </c>
      <c r="J10" s="194">
        <f t="shared" ca="1" si="1"/>
        <v>0</v>
      </c>
      <c r="K10" s="194">
        <f t="shared" ca="1" si="1"/>
        <v>0</v>
      </c>
      <c r="L10" s="194">
        <f t="shared" ca="1" si="1"/>
        <v>0</v>
      </c>
      <c r="M10" s="194">
        <f t="shared" ca="1" si="1"/>
        <v>0</v>
      </c>
      <c r="N10" s="194">
        <f t="shared" ca="1" si="1"/>
        <v>0</v>
      </c>
      <c r="O10" s="194">
        <f t="shared" ca="1" si="1"/>
        <v>0</v>
      </c>
      <c r="P10" s="194">
        <f t="shared" ca="1" si="1"/>
        <v>0</v>
      </c>
      <c r="Q10" s="194">
        <f t="shared" ca="1" si="1"/>
        <v>0</v>
      </c>
      <c r="R10" s="194">
        <f t="shared" ca="1" si="1"/>
        <v>0</v>
      </c>
      <c r="S10" s="194">
        <f t="shared" ca="1" si="1"/>
        <v>0</v>
      </c>
      <c r="T10" s="194">
        <f t="shared" ca="1" si="1"/>
        <v>0</v>
      </c>
      <c r="U10" s="194">
        <f t="shared" ca="1" si="2"/>
        <v>0</v>
      </c>
      <c r="V10" s="194">
        <f t="shared" ca="1" si="2"/>
        <v>0</v>
      </c>
      <c r="W10" s="194">
        <f t="shared" ca="1" si="2"/>
        <v>0</v>
      </c>
      <c r="X10" s="194">
        <f t="shared" ca="1" si="2"/>
        <v>0</v>
      </c>
      <c r="Y10" s="194">
        <f t="shared" ca="1" si="2"/>
        <v>0</v>
      </c>
      <c r="Z10" s="194">
        <f t="shared" ca="1" si="2"/>
        <v>0</v>
      </c>
      <c r="AA10" s="194">
        <f t="shared" ca="1" si="2"/>
        <v>0</v>
      </c>
      <c r="AB10" s="194">
        <f t="shared" ca="1" si="2"/>
        <v>0</v>
      </c>
      <c r="AC10" s="194">
        <f t="shared" ca="1" si="2"/>
        <v>0</v>
      </c>
      <c r="AD10" s="194">
        <f t="shared" ca="1" si="2"/>
        <v>0</v>
      </c>
      <c r="AE10" s="194">
        <f t="shared" ca="1" si="2"/>
        <v>0</v>
      </c>
      <c r="AF10" s="194">
        <f t="shared" ca="1" si="2"/>
        <v>0</v>
      </c>
      <c r="AG10" s="194">
        <f t="shared" ca="1" si="2"/>
        <v>0</v>
      </c>
      <c r="AH10" s="194">
        <f t="shared" ca="1" si="2"/>
        <v>0</v>
      </c>
      <c r="AI10" s="194">
        <f t="shared" ca="1" si="3"/>
        <v>0</v>
      </c>
      <c r="AJ10" s="194">
        <f t="shared" ca="1" si="3"/>
        <v>0</v>
      </c>
      <c r="AK10" s="194">
        <f t="shared" ca="1" si="3"/>
        <v>0</v>
      </c>
      <c r="AL10" s="194">
        <f t="shared" ca="1" si="3"/>
        <v>0</v>
      </c>
      <c r="AM10" s="194">
        <f t="shared" ca="1" si="3"/>
        <v>0</v>
      </c>
      <c r="AN10" s="194">
        <f t="shared" ca="1" si="3"/>
        <v>0</v>
      </c>
    </row>
    <row r="11" spans="1:40" x14ac:dyDescent="0.3">
      <c r="A11" s="53" t="s">
        <v>1413</v>
      </c>
      <c r="B11" s="52"/>
      <c r="C11" s="52"/>
      <c r="D11" s="199">
        <v>0</v>
      </c>
      <c r="E11" s="194">
        <f t="shared" ca="1" si="1"/>
        <v>0</v>
      </c>
      <c r="F11" s="194">
        <f t="shared" ca="1" si="1"/>
        <v>0</v>
      </c>
      <c r="G11" s="194">
        <f t="shared" ca="1" si="1"/>
        <v>0</v>
      </c>
      <c r="H11" s="194">
        <f t="shared" ca="1" si="1"/>
        <v>0</v>
      </c>
      <c r="I11" s="194">
        <f t="shared" ca="1" si="1"/>
        <v>0</v>
      </c>
      <c r="J11" s="194">
        <f t="shared" ca="1" si="1"/>
        <v>0</v>
      </c>
      <c r="K11" s="194">
        <f t="shared" ca="1" si="1"/>
        <v>0</v>
      </c>
      <c r="L11" s="194">
        <f t="shared" ca="1" si="1"/>
        <v>0</v>
      </c>
      <c r="M11" s="194">
        <f t="shared" ca="1" si="1"/>
        <v>0</v>
      </c>
      <c r="N11" s="194">
        <f t="shared" ca="1" si="1"/>
        <v>0</v>
      </c>
      <c r="O11" s="194">
        <f t="shared" ca="1" si="1"/>
        <v>0</v>
      </c>
      <c r="P11" s="194">
        <f t="shared" ca="1" si="1"/>
        <v>0</v>
      </c>
      <c r="Q11" s="194">
        <f t="shared" ca="1" si="1"/>
        <v>0</v>
      </c>
      <c r="R11" s="194">
        <f t="shared" ca="1" si="1"/>
        <v>0</v>
      </c>
      <c r="S11" s="194">
        <f t="shared" ca="1" si="1"/>
        <v>0</v>
      </c>
      <c r="T11" s="194">
        <f t="shared" ca="1" si="1"/>
        <v>0</v>
      </c>
      <c r="U11" s="194">
        <f t="shared" ca="1" si="2"/>
        <v>0</v>
      </c>
      <c r="V11" s="194">
        <f t="shared" ca="1" si="2"/>
        <v>0</v>
      </c>
      <c r="W11" s="194">
        <f t="shared" ca="1" si="2"/>
        <v>0</v>
      </c>
      <c r="X11" s="194">
        <f t="shared" ca="1" si="2"/>
        <v>0</v>
      </c>
      <c r="Y11" s="194">
        <f t="shared" ca="1" si="2"/>
        <v>0</v>
      </c>
      <c r="Z11" s="194">
        <f t="shared" ca="1" si="2"/>
        <v>0</v>
      </c>
      <c r="AA11" s="194">
        <f t="shared" ca="1" si="2"/>
        <v>0</v>
      </c>
      <c r="AB11" s="194">
        <f t="shared" ca="1" si="2"/>
        <v>0</v>
      </c>
      <c r="AC11" s="194">
        <f t="shared" ca="1" si="2"/>
        <v>0</v>
      </c>
      <c r="AD11" s="194">
        <f t="shared" ca="1" si="2"/>
        <v>0</v>
      </c>
      <c r="AE11" s="194">
        <f t="shared" ca="1" si="2"/>
        <v>0</v>
      </c>
      <c r="AF11" s="194">
        <f t="shared" ca="1" si="2"/>
        <v>0</v>
      </c>
      <c r="AG11" s="194">
        <f t="shared" ca="1" si="2"/>
        <v>0</v>
      </c>
      <c r="AH11" s="194">
        <f t="shared" ca="1" si="2"/>
        <v>0</v>
      </c>
      <c r="AI11" s="194">
        <f t="shared" ca="1" si="3"/>
        <v>0</v>
      </c>
      <c r="AJ11" s="194">
        <f t="shared" ca="1" si="3"/>
        <v>0</v>
      </c>
      <c r="AK11" s="194">
        <f t="shared" ca="1" si="3"/>
        <v>0</v>
      </c>
      <c r="AL11" s="194">
        <f t="shared" ca="1" si="3"/>
        <v>0</v>
      </c>
      <c r="AM11" s="194">
        <f t="shared" ca="1" si="3"/>
        <v>0</v>
      </c>
      <c r="AN11" s="194">
        <f t="shared" ca="1" si="3"/>
        <v>0</v>
      </c>
    </row>
    <row r="12" spans="1:40" x14ac:dyDescent="0.3">
      <c r="A12" t="s">
        <v>1627</v>
      </c>
      <c r="B12" t="s">
        <v>1370</v>
      </c>
      <c r="C12" s="51">
        <f t="shared" ref="C12:C26" ca="1" si="4">SUMIFS(INDIRECT($B$1 &amp; "HR"), Resource_Name, B12) / 1800 * 12</f>
        <v>0.64</v>
      </c>
      <c r="D12" s="192">
        <f t="shared" ref="D12:D26" ca="1" si="5">SUM(E12:AN12)</f>
        <v>6411.0320640000009</v>
      </c>
      <c r="E12" s="194">
        <f t="shared" ca="1" si="1"/>
        <v>0</v>
      </c>
      <c r="F12" s="194">
        <f t="shared" ca="1" si="1"/>
        <v>0</v>
      </c>
      <c r="G12" s="194">
        <f t="shared" ca="1" si="1"/>
        <v>0</v>
      </c>
      <c r="H12" s="194">
        <f t="shared" ca="1" si="1"/>
        <v>0</v>
      </c>
      <c r="I12" s="194">
        <f t="shared" ca="1" si="1"/>
        <v>0</v>
      </c>
      <c r="J12" s="194">
        <f t="shared" ca="1" si="1"/>
        <v>0</v>
      </c>
      <c r="K12" s="194">
        <f t="shared" ca="1" si="1"/>
        <v>0</v>
      </c>
      <c r="L12" s="194">
        <f t="shared" ca="1" si="1"/>
        <v>0</v>
      </c>
      <c r="M12" s="194">
        <f t="shared" ca="1" si="1"/>
        <v>0</v>
      </c>
      <c r="N12" s="194">
        <f t="shared" ca="1" si="1"/>
        <v>0</v>
      </c>
      <c r="O12" s="194">
        <f t="shared" ca="1" si="1"/>
        <v>0</v>
      </c>
      <c r="P12" s="194">
        <f t="shared" ca="1" si="1"/>
        <v>0</v>
      </c>
      <c r="Q12" s="194">
        <f t="shared" ca="1" si="1"/>
        <v>0</v>
      </c>
      <c r="R12" s="194">
        <f t="shared" ca="1" si="1"/>
        <v>0</v>
      </c>
      <c r="S12" s="194">
        <f t="shared" ca="1" si="1"/>
        <v>0</v>
      </c>
      <c r="T12" s="194">
        <f t="shared" ca="1" si="1"/>
        <v>0</v>
      </c>
      <c r="U12" s="194">
        <f t="shared" ca="1" si="2"/>
        <v>0</v>
      </c>
      <c r="V12" s="194">
        <f t="shared" ca="1" si="2"/>
        <v>0</v>
      </c>
      <c r="W12" s="194">
        <f t="shared" ca="1" si="2"/>
        <v>0</v>
      </c>
      <c r="X12" s="194">
        <f t="shared" ca="1" si="2"/>
        <v>0</v>
      </c>
      <c r="Y12" s="194">
        <f t="shared" ca="1" si="2"/>
        <v>0</v>
      </c>
      <c r="Z12" s="194">
        <f t="shared" ca="1" si="2"/>
        <v>0</v>
      </c>
      <c r="AA12" s="194">
        <f t="shared" ca="1" si="2"/>
        <v>0</v>
      </c>
      <c r="AB12" s="194">
        <f t="shared" ca="1" si="2"/>
        <v>0</v>
      </c>
      <c r="AC12" s="194">
        <f t="shared" ca="1" si="2"/>
        <v>0</v>
      </c>
      <c r="AD12" s="194">
        <f t="shared" ca="1" si="2"/>
        <v>0</v>
      </c>
      <c r="AE12" s="194">
        <f t="shared" ca="1" si="2"/>
        <v>0</v>
      </c>
      <c r="AF12" s="194">
        <f t="shared" ca="1" si="2"/>
        <v>0</v>
      </c>
      <c r="AG12" s="194">
        <f t="shared" ca="1" si="2"/>
        <v>0</v>
      </c>
      <c r="AH12" s="194">
        <f t="shared" ca="1" si="2"/>
        <v>0</v>
      </c>
      <c r="AI12" s="194">
        <f t="shared" ca="1" si="3"/>
        <v>0</v>
      </c>
      <c r="AJ12" s="194">
        <f t="shared" ca="1" si="3"/>
        <v>6411.0320640000009</v>
      </c>
      <c r="AK12" s="194">
        <f t="shared" ca="1" si="3"/>
        <v>0</v>
      </c>
      <c r="AL12" s="194">
        <f t="shared" ca="1" si="3"/>
        <v>0</v>
      </c>
      <c r="AM12" s="194">
        <f t="shared" ca="1" si="3"/>
        <v>0</v>
      </c>
      <c r="AN12" s="194">
        <f t="shared" ca="1" si="3"/>
        <v>0</v>
      </c>
    </row>
    <row r="13" spans="1:40" x14ac:dyDescent="0.3">
      <c r="C13" s="51">
        <f t="shared" ca="1" si="4"/>
        <v>0</v>
      </c>
      <c r="D13" s="192">
        <f t="shared" ca="1" si="5"/>
        <v>0</v>
      </c>
      <c r="E13" s="194">
        <f t="shared" ca="1" si="1"/>
        <v>0</v>
      </c>
      <c r="F13" s="194">
        <f t="shared" ca="1" si="1"/>
        <v>0</v>
      </c>
      <c r="G13" s="194">
        <f t="shared" ca="1" si="1"/>
        <v>0</v>
      </c>
      <c r="H13" s="194">
        <f t="shared" ca="1" si="1"/>
        <v>0</v>
      </c>
      <c r="I13" s="194">
        <f t="shared" ca="1" si="1"/>
        <v>0</v>
      </c>
      <c r="J13" s="194">
        <f t="shared" ca="1" si="1"/>
        <v>0</v>
      </c>
      <c r="K13" s="194">
        <f t="shared" ca="1" si="1"/>
        <v>0</v>
      </c>
      <c r="L13" s="194">
        <f t="shared" ca="1" si="1"/>
        <v>0</v>
      </c>
      <c r="M13" s="194">
        <f t="shared" ca="1" si="1"/>
        <v>0</v>
      </c>
      <c r="N13" s="194">
        <f t="shared" ca="1" si="1"/>
        <v>0</v>
      </c>
      <c r="O13" s="194">
        <f t="shared" ca="1" si="1"/>
        <v>0</v>
      </c>
      <c r="P13" s="194">
        <f t="shared" ca="1" si="1"/>
        <v>0</v>
      </c>
      <c r="Q13" s="194">
        <f t="shared" ca="1" si="1"/>
        <v>0</v>
      </c>
      <c r="R13" s="194">
        <f t="shared" ca="1" si="1"/>
        <v>0</v>
      </c>
      <c r="S13" s="194">
        <f t="shared" ca="1" si="1"/>
        <v>0</v>
      </c>
      <c r="T13" s="194">
        <f t="shared" ca="1" si="1"/>
        <v>0</v>
      </c>
      <c r="U13" s="194">
        <f t="shared" ca="1" si="2"/>
        <v>0</v>
      </c>
      <c r="V13" s="194">
        <f t="shared" ca="1" si="2"/>
        <v>0</v>
      </c>
      <c r="W13" s="194">
        <f t="shared" ca="1" si="2"/>
        <v>0</v>
      </c>
      <c r="X13" s="194">
        <f t="shared" ca="1" si="2"/>
        <v>0</v>
      </c>
      <c r="Y13" s="194">
        <f t="shared" ca="1" si="2"/>
        <v>0</v>
      </c>
      <c r="Z13" s="194">
        <f t="shared" ca="1" si="2"/>
        <v>0</v>
      </c>
      <c r="AA13" s="194">
        <f t="shared" ca="1" si="2"/>
        <v>0</v>
      </c>
      <c r="AB13" s="194">
        <f t="shared" ca="1" si="2"/>
        <v>0</v>
      </c>
      <c r="AC13" s="194">
        <f t="shared" ca="1" si="2"/>
        <v>0</v>
      </c>
      <c r="AD13" s="194">
        <f t="shared" ca="1" si="2"/>
        <v>0</v>
      </c>
      <c r="AE13" s="194">
        <f t="shared" ca="1" si="2"/>
        <v>0</v>
      </c>
      <c r="AF13" s="194">
        <f t="shared" ca="1" si="2"/>
        <v>0</v>
      </c>
      <c r="AG13" s="194">
        <f t="shared" ca="1" si="2"/>
        <v>0</v>
      </c>
      <c r="AH13" s="194">
        <f t="shared" ca="1" si="2"/>
        <v>0</v>
      </c>
      <c r="AI13" s="194">
        <f t="shared" ca="1" si="3"/>
        <v>0</v>
      </c>
      <c r="AJ13" s="194">
        <f t="shared" ca="1" si="3"/>
        <v>0</v>
      </c>
      <c r="AK13" s="194">
        <f t="shared" ca="1" si="3"/>
        <v>0</v>
      </c>
      <c r="AL13" s="194">
        <f t="shared" ca="1" si="3"/>
        <v>0</v>
      </c>
      <c r="AM13" s="194">
        <f t="shared" ca="1" si="3"/>
        <v>0</v>
      </c>
      <c r="AN13" s="194">
        <f t="shared" ca="1" si="3"/>
        <v>0</v>
      </c>
    </row>
    <row r="14" spans="1:40" x14ac:dyDescent="0.3">
      <c r="C14" s="51">
        <f t="shared" ca="1" si="4"/>
        <v>0</v>
      </c>
      <c r="D14" s="192">
        <f t="shared" ca="1" si="5"/>
        <v>0</v>
      </c>
      <c r="E14" s="194">
        <f t="shared" ca="1" si="1"/>
        <v>0</v>
      </c>
      <c r="F14" s="194">
        <f t="shared" ca="1" si="1"/>
        <v>0</v>
      </c>
      <c r="G14" s="194">
        <f t="shared" ca="1" si="1"/>
        <v>0</v>
      </c>
      <c r="H14" s="194">
        <f t="shared" ca="1" si="1"/>
        <v>0</v>
      </c>
      <c r="I14" s="194">
        <f t="shared" ca="1" si="1"/>
        <v>0</v>
      </c>
      <c r="J14" s="194">
        <f t="shared" ca="1" si="1"/>
        <v>0</v>
      </c>
      <c r="K14" s="194">
        <f t="shared" ca="1" si="1"/>
        <v>0</v>
      </c>
      <c r="L14" s="194">
        <f t="shared" ca="1" si="1"/>
        <v>0</v>
      </c>
      <c r="M14" s="194">
        <f t="shared" ca="1" si="1"/>
        <v>0</v>
      </c>
      <c r="N14" s="194">
        <f t="shared" ca="1" si="1"/>
        <v>0</v>
      </c>
      <c r="O14" s="194">
        <f t="shared" ca="1" si="1"/>
        <v>0</v>
      </c>
      <c r="P14" s="194">
        <f t="shared" ca="1" si="1"/>
        <v>0</v>
      </c>
      <c r="Q14" s="194">
        <f t="shared" ca="1" si="1"/>
        <v>0</v>
      </c>
      <c r="R14" s="194">
        <f t="shared" ca="1" si="1"/>
        <v>0</v>
      </c>
      <c r="S14" s="194">
        <f t="shared" ca="1" si="1"/>
        <v>0</v>
      </c>
      <c r="T14" s="194">
        <f t="shared" ca="1" si="1"/>
        <v>0</v>
      </c>
      <c r="U14" s="194">
        <f t="shared" ca="1" si="2"/>
        <v>0</v>
      </c>
      <c r="V14" s="194">
        <f t="shared" ca="1" si="2"/>
        <v>0</v>
      </c>
      <c r="W14" s="194">
        <f t="shared" ca="1" si="2"/>
        <v>0</v>
      </c>
      <c r="X14" s="194">
        <f t="shared" ca="1" si="2"/>
        <v>0</v>
      </c>
      <c r="Y14" s="194">
        <f t="shared" ca="1" si="2"/>
        <v>0</v>
      </c>
      <c r="Z14" s="194">
        <f t="shared" ca="1" si="2"/>
        <v>0</v>
      </c>
      <c r="AA14" s="194">
        <f t="shared" ca="1" si="2"/>
        <v>0</v>
      </c>
      <c r="AB14" s="194">
        <f t="shared" ca="1" si="2"/>
        <v>0</v>
      </c>
      <c r="AC14" s="194">
        <f t="shared" ca="1" si="2"/>
        <v>0</v>
      </c>
      <c r="AD14" s="194">
        <f t="shared" ca="1" si="2"/>
        <v>0</v>
      </c>
      <c r="AE14" s="194">
        <f t="shared" ca="1" si="2"/>
        <v>0</v>
      </c>
      <c r="AF14" s="194">
        <f t="shared" ca="1" si="2"/>
        <v>0</v>
      </c>
      <c r="AG14" s="194">
        <f t="shared" ca="1" si="2"/>
        <v>0</v>
      </c>
      <c r="AH14" s="194">
        <f t="shared" ca="1" si="2"/>
        <v>0</v>
      </c>
      <c r="AI14" s="194">
        <f t="shared" ca="1" si="3"/>
        <v>0</v>
      </c>
      <c r="AJ14" s="194">
        <f t="shared" ca="1" si="3"/>
        <v>0</v>
      </c>
      <c r="AK14" s="194">
        <f t="shared" ca="1" si="3"/>
        <v>0</v>
      </c>
      <c r="AL14" s="194">
        <f t="shared" ca="1" si="3"/>
        <v>0</v>
      </c>
      <c r="AM14" s="194">
        <f t="shared" ca="1" si="3"/>
        <v>0</v>
      </c>
      <c r="AN14" s="194">
        <f t="shared" ca="1" si="3"/>
        <v>0</v>
      </c>
    </row>
    <row r="15" spans="1:40" x14ac:dyDescent="0.3">
      <c r="C15" s="51">
        <f t="shared" ca="1" si="4"/>
        <v>0</v>
      </c>
      <c r="D15" s="192">
        <f t="shared" ca="1" si="5"/>
        <v>0</v>
      </c>
      <c r="E15" s="194">
        <f t="shared" ca="1" si="1"/>
        <v>0</v>
      </c>
      <c r="F15" s="194">
        <f t="shared" ca="1" si="1"/>
        <v>0</v>
      </c>
      <c r="G15" s="194">
        <f t="shared" ca="1" si="1"/>
        <v>0</v>
      </c>
      <c r="H15" s="194">
        <f t="shared" ca="1" si="1"/>
        <v>0</v>
      </c>
      <c r="I15" s="194">
        <f t="shared" ca="1" si="1"/>
        <v>0</v>
      </c>
      <c r="J15" s="194">
        <f t="shared" ca="1" si="1"/>
        <v>0</v>
      </c>
      <c r="K15" s="194">
        <f t="shared" ca="1" si="1"/>
        <v>0</v>
      </c>
      <c r="L15" s="194">
        <f t="shared" ca="1" si="1"/>
        <v>0</v>
      </c>
      <c r="M15" s="194">
        <f t="shared" ca="1" si="1"/>
        <v>0</v>
      </c>
      <c r="N15" s="194">
        <f t="shared" ca="1" si="1"/>
        <v>0</v>
      </c>
      <c r="O15" s="194">
        <f t="shared" ca="1" si="1"/>
        <v>0</v>
      </c>
      <c r="P15" s="194">
        <f t="shared" ca="1" si="1"/>
        <v>0</v>
      </c>
      <c r="Q15" s="194">
        <f t="shared" ca="1" si="1"/>
        <v>0</v>
      </c>
      <c r="R15" s="194">
        <f t="shared" ca="1" si="1"/>
        <v>0</v>
      </c>
      <c r="S15" s="194">
        <f t="shared" ca="1" si="1"/>
        <v>0</v>
      </c>
      <c r="T15" s="194">
        <f t="shared" ca="1" si="1"/>
        <v>0</v>
      </c>
      <c r="U15" s="194">
        <f t="shared" ca="1" si="2"/>
        <v>0</v>
      </c>
      <c r="V15" s="194">
        <f t="shared" ca="1" si="2"/>
        <v>0</v>
      </c>
      <c r="W15" s="194">
        <f t="shared" ca="1" si="2"/>
        <v>0</v>
      </c>
      <c r="X15" s="194">
        <f t="shared" ca="1" si="2"/>
        <v>0</v>
      </c>
      <c r="Y15" s="194">
        <f t="shared" ca="1" si="2"/>
        <v>0</v>
      </c>
      <c r="Z15" s="194">
        <f t="shared" ca="1" si="2"/>
        <v>0</v>
      </c>
      <c r="AA15" s="194">
        <f t="shared" ca="1" si="2"/>
        <v>0</v>
      </c>
      <c r="AB15" s="194">
        <f t="shared" ca="1" si="2"/>
        <v>0</v>
      </c>
      <c r="AC15" s="194">
        <f t="shared" ca="1" si="2"/>
        <v>0</v>
      </c>
      <c r="AD15" s="194">
        <f t="shared" ca="1" si="2"/>
        <v>0</v>
      </c>
      <c r="AE15" s="194">
        <f t="shared" ca="1" si="2"/>
        <v>0</v>
      </c>
      <c r="AF15" s="194">
        <f t="shared" ca="1" si="2"/>
        <v>0</v>
      </c>
      <c r="AG15" s="194">
        <f t="shared" ca="1" si="2"/>
        <v>0</v>
      </c>
      <c r="AH15" s="194">
        <f t="shared" ca="1" si="2"/>
        <v>0</v>
      </c>
      <c r="AI15" s="194">
        <f t="shared" ca="1" si="3"/>
        <v>0</v>
      </c>
      <c r="AJ15" s="194">
        <f t="shared" ca="1" si="3"/>
        <v>0</v>
      </c>
      <c r="AK15" s="194">
        <f t="shared" ca="1" si="3"/>
        <v>0</v>
      </c>
      <c r="AL15" s="194">
        <f t="shared" ca="1" si="3"/>
        <v>0</v>
      </c>
      <c r="AM15" s="194">
        <f t="shared" ca="1" si="3"/>
        <v>0</v>
      </c>
      <c r="AN15" s="194">
        <f t="shared" ca="1" si="3"/>
        <v>0</v>
      </c>
    </row>
    <row r="16" spans="1:40" x14ac:dyDescent="0.3">
      <c r="C16" s="51">
        <f t="shared" ca="1" si="4"/>
        <v>0</v>
      </c>
      <c r="D16" s="192">
        <f t="shared" ca="1" si="5"/>
        <v>0</v>
      </c>
      <c r="E16" s="194">
        <f t="shared" ca="1" si="1"/>
        <v>0</v>
      </c>
      <c r="F16" s="194">
        <f t="shared" ca="1" si="1"/>
        <v>0</v>
      </c>
      <c r="G16" s="194">
        <f t="shared" ca="1" si="1"/>
        <v>0</v>
      </c>
      <c r="H16" s="194">
        <f t="shared" ca="1" si="1"/>
        <v>0</v>
      </c>
      <c r="I16" s="194">
        <f t="shared" ca="1" si="1"/>
        <v>0</v>
      </c>
      <c r="J16" s="194">
        <f t="shared" ca="1" si="1"/>
        <v>0</v>
      </c>
      <c r="K16" s="194">
        <f t="shared" ca="1" si="1"/>
        <v>0</v>
      </c>
      <c r="L16" s="194">
        <f t="shared" ca="1" si="1"/>
        <v>0</v>
      </c>
      <c r="M16" s="194">
        <f t="shared" ca="1" si="1"/>
        <v>0</v>
      </c>
      <c r="N16" s="194">
        <f t="shared" ca="1" si="1"/>
        <v>0</v>
      </c>
      <c r="O16" s="194">
        <f t="shared" ca="1" si="1"/>
        <v>0</v>
      </c>
      <c r="P16" s="194">
        <f t="shared" ca="1" si="1"/>
        <v>0</v>
      </c>
      <c r="Q16" s="194">
        <f t="shared" ca="1" si="1"/>
        <v>0</v>
      </c>
      <c r="R16" s="194">
        <f t="shared" ca="1" si="1"/>
        <v>0</v>
      </c>
      <c r="S16" s="194">
        <f t="shared" ca="1" si="1"/>
        <v>0</v>
      </c>
      <c r="T16" s="194">
        <f t="shared" ca="1" si="1"/>
        <v>0</v>
      </c>
      <c r="U16" s="194">
        <f t="shared" ca="1" si="2"/>
        <v>0</v>
      </c>
      <c r="V16" s="194">
        <f t="shared" ca="1" si="2"/>
        <v>0</v>
      </c>
      <c r="W16" s="194">
        <f t="shared" ca="1" si="2"/>
        <v>0</v>
      </c>
      <c r="X16" s="194">
        <f t="shared" ca="1" si="2"/>
        <v>0</v>
      </c>
      <c r="Y16" s="194">
        <f t="shared" ca="1" si="2"/>
        <v>0</v>
      </c>
      <c r="Z16" s="194">
        <f t="shared" ca="1" si="2"/>
        <v>0</v>
      </c>
      <c r="AA16" s="194">
        <f t="shared" ca="1" si="2"/>
        <v>0</v>
      </c>
      <c r="AB16" s="194">
        <f t="shared" ca="1" si="2"/>
        <v>0</v>
      </c>
      <c r="AC16" s="194">
        <f t="shared" ca="1" si="2"/>
        <v>0</v>
      </c>
      <c r="AD16" s="194">
        <f t="shared" ca="1" si="2"/>
        <v>0</v>
      </c>
      <c r="AE16" s="194">
        <f t="shared" ca="1" si="2"/>
        <v>0</v>
      </c>
      <c r="AF16" s="194">
        <f t="shared" ca="1" si="2"/>
        <v>0</v>
      </c>
      <c r="AG16" s="194">
        <f t="shared" ca="1" si="2"/>
        <v>0</v>
      </c>
      <c r="AH16" s="194">
        <f t="shared" ca="1" si="2"/>
        <v>0</v>
      </c>
      <c r="AI16" s="194">
        <f t="shared" ca="1" si="3"/>
        <v>0</v>
      </c>
      <c r="AJ16" s="194">
        <f t="shared" ca="1" si="3"/>
        <v>0</v>
      </c>
      <c r="AK16" s="194">
        <f t="shared" ca="1" si="3"/>
        <v>0</v>
      </c>
      <c r="AL16" s="194">
        <f t="shared" ca="1" si="3"/>
        <v>0</v>
      </c>
      <c r="AM16" s="194">
        <f t="shared" ca="1" si="3"/>
        <v>0</v>
      </c>
      <c r="AN16" s="194">
        <f t="shared" ca="1" si="3"/>
        <v>0</v>
      </c>
    </row>
    <row r="17" spans="1:40" x14ac:dyDescent="0.3">
      <c r="C17" s="51">
        <f t="shared" ca="1" si="4"/>
        <v>0</v>
      </c>
      <c r="D17" s="192">
        <f t="shared" ca="1" si="5"/>
        <v>0</v>
      </c>
      <c r="E17" s="194">
        <f t="shared" ca="1" si="1"/>
        <v>0</v>
      </c>
      <c r="F17" s="194">
        <f t="shared" ca="1" si="1"/>
        <v>0</v>
      </c>
      <c r="G17" s="194">
        <f t="shared" ca="1" si="1"/>
        <v>0</v>
      </c>
      <c r="H17" s="194">
        <f t="shared" ca="1" si="1"/>
        <v>0</v>
      </c>
      <c r="I17" s="194">
        <f t="shared" ca="1" si="1"/>
        <v>0</v>
      </c>
      <c r="J17" s="194">
        <f t="shared" ca="1" si="1"/>
        <v>0</v>
      </c>
      <c r="K17" s="194">
        <f t="shared" ca="1" si="1"/>
        <v>0</v>
      </c>
      <c r="L17" s="194">
        <f t="shared" ca="1" si="1"/>
        <v>0</v>
      </c>
      <c r="M17" s="194">
        <f t="shared" ca="1" si="1"/>
        <v>0</v>
      </c>
      <c r="N17" s="194">
        <f t="shared" ca="1" si="1"/>
        <v>0</v>
      </c>
      <c r="O17" s="194">
        <f t="shared" ca="1" si="1"/>
        <v>0</v>
      </c>
      <c r="P17" s="194">
        <f t="shared" ca="1" si="1"/>
        <v>0</v>
      </c>
      <c r="Q17" s="194">
        <f t="shared" ca="1" si="1"/>
        <v>0</v>
      </c>
      <c r="R17" s="194">
        <f t="shared" ca="1" si="1"/>
        <v>0</v>
      </c>
      <c r="S17" s="194">
        <f t="shared" ca="1" si="1"/>
        <v>0</v>
      </c>
      <c r="T17" s="194">
        <f t="shared" ca="1" si="1"/>
        <v>0</v>
      </c>
      <c r="U17" s="194">
        <f t="shared" ca="1" si="2"/>
        <v>0</v>
      </c>
      <c r="V17" s="194">
        <f t="shared" ca="1" si="2"/>
        <v>0</v>
      </c>
      <c r="W17" s="194">
        <f t="shared" ca="1" si="2"/>
        <v>0</v>
      </c>
      <c r="X17" s="194">
        <f t="shared" ca="1" si="2"/>
        <v>0</v>
      </c>
      <c r="Y17" s="194">
        <f t="shared" ca="1" si="2"/>
        <v>0</v>
      </c>
      <c r="Z17" s="194">
        <f t="shared" ca="1" si="2"/>
        <v>0</v>
      </c>
      <c r="AA17" s="194">
        <f t="shared" ca="1" si="2"/>
        <v>0</v>
      </c>
      <c r="AB17" s="194">
        <f t="shared" ca="1" si="2"/>
        <v>0</v>
      </c>
      <c r="AC17" s="194">
        <f t="shared" ca="1" si="2"/>
        <v>0</v>
      </c>
      <c r="AD17" s="194">
        <f t="shared" ca="1" si="2"/>
        <v>0</v>
      </c>
      <c r="AE17" s="194">
        <f t="shared" ca="1" si="2"/>
        <v>0</v>
      </c>
      <c r="AF17" s="194">
        <f t="shared" ca="1" si="2"/>
        <v>0</v>
      </c>
      <c r="AG17" s="194">
        <f t="shared" ca="1" si="2"/>
        <v>0</v>
      </c>
      <c r="AH17" s="194">
        <f t="shared" ca="1" si="2"/>
        <v>0</v>
      </c>
      <c r="AI17" s="194">
        <f t="shared" ca="1" si="3"/>
        <v>0</v>
      </c>
      <c r="AJ17" s="194">
        <f t="shared" ca="1" si="3"/>
        <v>0</v>
      </c>
      <c r="AK17" s="194">
        <f t="shared" ca="1" si="3"/>
        <v>0</v>
      </c>
      <c r="AL17" s="194">
        <f t="shared" ca="1" si="3"/>
        <v>0</v>
      </c>
      <c r="AM17" s="194">
        <f t="shared" ca="1" si="3"/>
        <v>0</v>
      </c>
      <c r="AN17" s="194">
        <f t="shared" ca="1" si="3"/>
        <v>0</v>
      </c>
    </row>
    <row r="18" spans="1:40" x14ac:dyDescent="0.3">
      <c r="C18" s="51">
        <f t="shared" ca="1" si="4"/>
        <v>0</v>
      </c>
      <c r="D18" s="192">
        <f t="shared" ca="1" si="5"/>
        <v>0</v>
      </c>
      <c r="E18" s="194">
        <f t="shared" ca="1" si="1"/>
        <v>0</v>
      </c>
      <c r="F18" s="194">
        <f t="shared" ca="1" si="1"/>
        <v>0</v>
      </c>
      <c r="G18" s="194">
        <f t="shared" ca="1" si="1"/>
        <v>0</v>
      </c>
      <c r="H18" s="194">
        <f t="shared" ca="1" si="1"/>
        <v>0</v>
      </c>
      <c r="I18" s="194">
        <f t="shared" ca="1" si="1"/>
        <v>0</v>
      </c>
      <c r="J18" s="194">
        <f t="shared" ca="1" si="1"/>
        <v>0</v>
      </c>
      <c r="K18" s="194">
        <f t="shared" ca="1" si="1"/>
        <v>0</v>
      </c>
      <c r="L18" s="194">
        <f t="shared" ca="1" si="1"/>
        <v>0</v>
      </c>
      <c r="M18" s="194">
        <f t="shared" ca="1" si="1"/>
        <v>0</v>
      </c>
      <c r="N18" s="194">
        <f t="shared" ca="1" si="1"/>
        <v>0</v>
      </c>
      <c r="O18" s="194">
        <f t="shared" ca="1" si="1"/>
        <v>0</v>
      </c>
      <c r="P18" s="194">
        <f t="shared" ca="1" si="1"/>
        <v>0</v>
      </c>
      <c r="Q18" s="194">
        <f t="shared" ca="1" si="1"/>
        <v>0</v>
      </c>
      <c r="R18" s="194">
        <f t="shared" ca="1" si="1"/>
        <v>0</v>
      </c>
      <c r="S18" s="194">
        <f t="shared" ca="1" si="1"/>
        <v>0</v>
      </c>
      <c r="T18" s="194">
        <f t="shared" ca="1" si="1"/>
        <v>0</v>
      </c>
      <c r="U18" s="194">
        <f t="shared" ca="1" si="2"/>
        <v>0</v>
      </c>
      <c r="V18" s="194">
        <f t="shared" ca="1" si="2"/>
        <v>0</v>
      </c>
      <c r="W18" s="194">
        <f t="shared" ca="1" si="2"/>
        <v>0</v>
      </c>
      <c r="X18" s="194">
        <f t="shared" ca="1" si="2"/>
        <v>0</v>
      </c>
      <c r="Y18" s="194">
        <f t="shared" ca="1" si="2"/>
        <v>0</v>
      </c>
      <c r="Z18" s="194">
        <f t="shared" ca="1" si="2"/>
        <v>0</v>
      </c>
      <c r="AA18" s="194">
        <f t="shared" ca="1" si="2"/>
        <v>0</v>
      </c>
      <c r="AB18" s="194">
        <f t="shared" ca="1" si="2"/>
        <v>0</v>
      </c>
      <c r="AC18" s="194">
        <f t="shared" ca="1" si="2"/>
        <v>0</v>
      </c>
      <c r="AD18" s="194">
        <f t="shared" ca="1" si="2"/>
        <v>0</v>
      </c>
      <c r="AE18" s="194">
        <f t="shared" ca="1" si="2"/>
        <v>0</v>
      </c>
      <c r="AF18" s="194">
        <f t="shared" ca="1" si="2"/>
        <v>0</v>
      </c>
      <c r="AG18" s="194">
        <f t="shared" ca="1" si="2"/>
        <v>0</v>
      </c>
      <c r="AH18" s="194">
        <f t="shared" ca="1" si="2"/>
        <v>0</v>
      </c>
      <c r="AI18" s="194">
        <f t="shared" ca="1" si="3"/>
        <v>0</v>
      </c>
      <c r="AJ18" s="194">
        <f t="shared" ca="1" si="3"/>
        <v>0</v>
      </c>
      <c r="AK18" s="194">
        <f t="shared" ca="1" si="3"/>
        <v>0</v>
      </c>
      <c r="AL18" s="194">
        <f t="shared" ca="1" si="3"/>
        <v>0</v>
      </c>
      <c r="AM18" s="194">
        <f t="shared" ca="1" si="3"/>
        <v>0</v>
      </c>
      <c r="AN18" s="194">
        <f t="shared" ca="1" si="3"/>
        <v>0</v>
      </c>
    </row>
    <row r="19" spans="1:40" x14ac:dyDescent="0.3">
      <c r="C19" s="51">
        <f t="shared" ca="1" si="4"/>
        <v>0</v>
      </c>
      <c r="D19" s="192">
        <f t="shared" ca="1" si="5"/>
        <v>0</v>
      </c>
      <c r="E19" s="194">
        <f t="shared" ca="1" si="1"/>
        <v>0</v>
      </c>
      <c r="F19" s="194">
        <f t="shared" ca="1" si="1"/>
        <v>0</v>
      </c>
      <c r="G19" s="194">
        <f t="shared" ca="1" si="1"/>
        <v>0</v>
      </c>
      <c r="H19" s="194">
        <f t="shared" ca="1" si="1"/>
        <v>0</v>
      </c>
      <c r="I19" s="194">
        <f t="shared" ca="1" si="1"/>
        <v>0</v>
      </c>
      <c r="J19" s="194">
        <f t="shared" ca="1" si="1"/>
        <v>0</v>
      </c>
      <c r="K19" s="194">
        <f t="shared" ca="1" si="1"/>
        <v>0</v>
      </c>
      <c r="L19" s="194">
        <f t="shared" ca="1" si="1"/>
        <v>0</v>
      </c>
      <c r="M19" s="194">
        <f t="shared" ca="1" si="1"/>
        <v>0</v>
      </c>
      <c r="N19" s="194">
        <f t="shared" ca="1" si="1"/>
        <v>0</v>
      </c>
      <c r="O19" s="194">
        <f t="shared" ca="1" si="1"/>
        <v>0</v>
      </c>
      <c r="P19" s="194">
        <f t="shared" ca="1" si="1"/>
        <v>0</v>
      </c>
      <c r="Q19" s="194">
        <f t="shared" ca="1" si="1"/>
        <v>0</v>
      </c>
      <c r="R19" s="194">
        <f t="shared" ca="1" si="1"/>
        <v>0</v>
      </c>
      <c r="S19" s="194">
        <f t="shared" ca="1" si="1"/>
        <v>0</v>
      </c>
      <c r="T19" s="194">
        <f t="shared" ca="1" si="1"/>
        <v>0</v>
      </c>
      <c r="U19" s="194">
        <f t="shared" ca="1" si="2"/>
        <v>0</v>
      </c>
      <c r="V19" s="194">
        <f t="shared" ca="1" si="2"/>
        <v>0</v>
      </c>
      <c r="W19" s="194">
        <f t="shared" ca="1" si="2"/>
        <v>0</v>
      </c>
      <c r="X19" s="194">
        <f t="shared" ca="1" si="2"/>
        <v>0</v>
      </c>
      <c r="Y19" s="194">
        <f t="shared" ca="1" si="2"/>
        <v>0</v>
      </c>
      <c r="Z19" s="194">
        <f t="shared" ca="1" si="2"/>
        <v>0</v>
      </c>
      <c r="AA19" s="194">
        <f t="shared" ca="1" si="2"/>
        <v>0</v>
      </c>
      <c r="AB19" s="194">
        <f t="shared" ca="1" si="2"/>
        <v>0</v>
      </c>
      <c r="AC19" s="194">
        <f t="shared" ca="1" si="2"/>
        <v>0</v>
      </c>
      <c r="AD19" s="194">
        <f t="shared" ca="1" si="2"/>
        <v>0</v>
      </c>
      <c r="AE19" s="194">
        <f t="shared" ca="1" si="2"/>
        <v>0</v>
      </c>
      <c r="AF19" s="194">
        <f t="shared" ca="1" si="2"/>
        <v>0</v>
      </c>
      <c r="AG19" s="194">
        <f t="shared" ca="1" si="2"/>
        <v>0</v>
      </c>
      <c r="AH19" s="194">
        <f t="shared" ca="1" si="2"/>
        <v>0</v>
      </c>
      <c r="AI19" s="194">
        <f t="shared" ca="1" si="3"/>
        <v>0</v>
      </c>
      <c r="AJ19" s="194">
        <f t="shared" ca="1" si="3"/>
        <v>0</v>
      </c>
      <c r="AK19" s="194">
        <f t="shared" ca="1" si="3"/>
        <v>0</v>
      </c>
      <c r="AL19" s="194">
        <f t="shared" ca="1" si="3"/>
        <v>0</v>
      </c>
      <c r="AM19" s="194">
        <f t="shared" ca="1" si="3"/>
        <v>0</v>
      </c>
      <c r="AN19" s="194">
        <f t="shared" ca="1" si="3"/>
        <v>0</v>
      </c>
    </row>
    <row r="20" spans="1:40" x14ac:dyDescent="0.3">
      <c r="C20" s="51">
        <f t="shared" ca="1" si="4"/>
        <v>0</v>
      </c>
      <c r="D20" s="192">
        <f t="shared" ca="1" si="5"/>
        <v>0</v>
      </c>
      <c r="E20" s="194">
        <f t="shared" ca="1" si="1"/>
        <v>0</v>
      </c>
      <c r="F20" s="194">
        <f t="shared" ca="1" si="1"/>
        <v>0</v>
      </c>
      <c r="G20" s="194">
        <f t="shared" ca="1" si="1"/>
        <v>0</v>
      </c>
      <c r="H20" s="194">
        <f t="shared" ca="1" si="1"/>
        <v>0</v>
      </c>
      <c r="I20" s="194">
        <f t="shared" ca="1" si="1"/>
        <v>0</v>
      </c>
      <c r="J20" s="194">
        <f t="shared" ca="1" si="1"/>
        <v>0</v>
      </c>
      <c r="K20" s="194">
        <f t="shared" ca="1" si="1"/>
        <v>0</v>
      </c>
      <c r="L20" s="194">
        <f t="shared" ca="1" si="1"/>
        <v>0</v>
      </c>
      <c r="M20" s="194">
        <f t="shared" ca="1" si="1"/>
        <v>0</v>
      </c>
      <c r="N20" s="194">
        <f t="shared" ca="1" si="1"/>
        <v>0</v>
      </c>
      <c r="O20" s="194">
        <f t="shared" ca="1" si="1"/>
        <v>0</v>
      </c>
      <c r="P20" s="194">
        <f t="shared" ca="1" si="1"/>
        <v>0</v>
      </c>
      <c r="Q20" s="194">
        <f t="shared" ca="1" si="1"/>
        <v>0</v>
      </c>
      <c r="R20" s="194">
        <f t="shared" ca="1" si="1"/>
        <v>0</v>
      </c>
      <c r="S20" s="194">
        <f t="shared" ca="1" si="1"/>
        <v>0</v>
      </c>
      <c r="T20" s="194">
        <f t="shared" ca="1" si="1"/>
        <v>0</v>
      </c>
      <c r="U20" s="194">
        <f t="shared" ca="1" si="2"/>
        <v>0</v>
      </c>
      <c r="V20" s="194">
        <f t="shared" ca="1" si="2"/>
        <v>0</v>
      </c>
      <c r="W20" s="194">
        <f t="shared" ca="1" si="2"/>
        <v>0</v>
      </c>
      <c r="X20" s="194">
        <f t="shared" ca="1" si="2"/>
        <v>0</v>
      </c>
      <c r="Y20" s="194">
        <f t="shared" ca="1" si="2"/>
        <v>0</v>
      </c>
      <c r="Z20" s="194">
        <f t="shared" ca="1" si="2"/>
        <v>0</v>
      </c>
      <c r="AA20" s="194">
        <f t="shared" ca="1" si="2"/>
        <v>0</v>
      </c>
      <c r="AB20" s="194">
        <f t="shared" ca="1" si="2"/>
        <v>0</v>
      </c>
      <c r="AC20" s="194">
        <f t="shared" ca="1" si="2"/>
        <v>0</v>
      </c>
      <c r="AD20" s="194">
        <f t="shared" ca="1" si="2"/>
        <v>0</v>
      </c>
      <c r="AE20" s="194">
        <f t="shared" ca="1" si="2"/>
        <v>0</v>
      </c>
      <c r="AF20" s="194">
        <f t="shared" ca="1" si="2"/>
        <v>0</v>
      </c>
      <c r="AG20" s="194">
        <f t="shared" ca="1" si="2"/>
        <v>0</v>
      </c>
      <c r="AH20" s="194">
        <f t="shared" ca="1" si="2"/>
        <v>0</v>
      </c>
      <c r="AI20" s="194">
        <f t="shared" ca="1" si="3"/>
        <v>0</v>
      </c>
      <c r="AJ20" s="194">
        <f t="shared" ca="1" si="3"/>
        <v>0</v>
      </c>
      <c r="AK20" s="194">
        <f t="shared" ca="1" si="3"/>
        <v>0</v>
      </c>
      <c r="AL20" s="194">
        <f t="shared" ca="1" si="3"/>
        <v>0</v>
      </c>
      <c r="AM20" s="194">
        <f t="shared" ca="1" si="3"/>
        <v>0</v>
      </c>
      <c r="AN20" s="194">
        <f t="shared" ca="1" si="3"/>
        <v>0</v>
      </c>
    </row>
    <row r="21" spans="1:40" x14ac:dyDescent="0.3">
      <c r="C21" s="51">
        <f t="shared" ca="1" si="4"/>
        <v>0</v>
      </c>
      <c r="D21" s="192">
        <f t="shared" ca="1" si="5"/>
        <v>0</v>
      </c>
      <c r="E21" s="194">
        <f t="shared" ca="1" si="1"/>
        <v>0</v>
      </c>
      <c r="F21" s="194">
        <f t="shared" ca="1" si="1"/>
        <v>0</v>
      </c>
      <c r="G21" s="194">
        <f t="shared" ca="1" si="1"/>
        <v>0</v>
      </c>
      <c r="H21" s="194">
        <f t="shared" ca="1" si="1"/>
        <v>0</v>
      </c>
      <c r="I21" s="194">
        <f t="shared" ca="1" si="1"/>
        <v>0</v>
      </c>
      <c r="J21" s="194">
        <f t="shared" ca="1" si="1"/>
        <v>0</v>
      </c>
      <c r="K21" s="194">
        <f t="shared" ca="1" si="1"/>
        <v>0</v>
      </c>
      <c r="L21" s="194">
        <f t="shared" ca="1" si="1"/>
        <v>0</v>
      </c>
      <c r="M21" s="194">
        <f t="shared" ca="1" si="1"/>
        <v>0</v>
      </c>
      <c r="N21" s="194">
        <f t="shared" ca="1" si="1"/>
        <v>0</v>
      </c>
      <c r="O21" s="194">
        <f t="shared" ca="1" si="1"/>
        <v>0</v>
      </c>
      <c r="P21" s="194">
        <f t="shared" ca="1" si="1"/>
        <v>0</v>
      </c>
      <c r="Q21" s="194">
        <f t="shared" ca="1" si="1"/>
        <v>0</v>
      </c>
      <c r="R21" s="194">
        <f t="shared" ca="1" si="1"/>
        <v>0</v>
      </c>
      <c r="S21" s="194">
        <f t="shared" ca="1" si="1"/>
        <v>0</v>
      </c>
      <c r="T21" s="194">
        <f t="shared" ca="1" si="1"/>
        <v>0</v>
      </c>
      <c r="U21" s="194">
        <f t="shared" ca="1" si="2"/>
        <v>0</v>
      </c>
      <c r="V21" s="194">
        <f t="shared" ca="1" si="2"/>
        <v>0</v>
      </c>
      <c r="W21" s="194">
        <f t="shared" ca="1" si="2"/>
        <v>0</v>
      </c>
      <c r="X21" s="194">
        <f t="shared" ca="1" si="2"/>
        <v>0</v>
      </c>
      <c r="Y21" s="194">
        <f t="shared" ca="1" si="2"/>
        <v>0</v>
      </c>
      <c r="Z21" s="194">
        <f t="shared" ca="1" si="2"/>
        <v>0</v>
      </c>
      <c r="AA21" s="194">
        <f t="shared" ca="1" si="2"/>
        <v>0</v>
      </c>
      <c r="AB21" s="194">
        <f t="shared" ca="1" si="2"/>
        <v>0</v>
      </c>
      <c r="AC21" s="194">
        <f t="shared" ca="1" si="2"/>
        <v>0</v>
      </c>
      <c r="AD21" s="194">
        <f t="shared" ca="1" si="2"/>
        <v>0</v>
      </c>
      <c r="AE21" s="194">
        <f t="shared" ca="1" si="2"/>
        <v>0</v>
      </c>
      <c r="AF21" s="194">
        <f t="shared" ca="1" si="2"/>
        <v>0</v>
      </c>
      <c r="AG21" s="194">
        <f t="shared" ca="1" si="2"/>
        <v>0</v>
      </c>
      <c r="AH21" s="194">
        <f t="shared" ca="1" si="2"/>
        <v>0</v>
      </c>
      <c r="AI21" s="194">
        <f t="shared" ca="1" si="3"/>
        <v>0</v>
      </c>
      <c r="AJ21" s="194">
        <f t="shared" ca="1" si="3"/>
        <v>0</v>
      </c>
      <c r="AK21" s="194">
        <f t="shared" ca="1" si="3"/>
        <v>0</v>
      </c>
      <c r="AL21" s="194">
        <f t="shared" ca="1" si="3"/>
        <v>0</v>
      </c>
      <c r="AM21" s="194">
        <f t="shared" ca="1" si="3"/>
        <v>0</v>
      </c>
      <c r="AN21" s="194">
        <f t="shared" ca="1" si="3"/>
        <v>0</v>
      </c>
    </row>
    <row r="22" spans="1:40" x14ac:dyDescent="0.3">
      <c r="C22" s="51">
        <f t="shared" ca="1" si="4"/>
        <v>0</v>
      </c>
      <c r="D22" s="192">
        <f t="shared" ca="1" si="5"/>
        <v>0</v>
      </c>
      <c r="E22" s="194">
        <f t="shared" ca="1" si="1"/>
        <v>0</v>
      </c>
      <c r="F22" s="194">
        <f t="shared" ca="1" si="1"/>
        <v>0</v>
      </c>
      <c r="G22" s="194">
        <f t="shared" ca="1" si="1"/>
        <v>0</v>
      </c>
      <c r="H22" s="194">
        <f t="shared" ca="1" si="1"/>
        <v>0</v>
      </c>
      <c r="I22" s="194">
        <f t="shared" ca="1" si="1"/>
        <v>0</v>
      </c>
      <c r="J22" s="194">
        <f t="shared" ca="1" si="1"/>
        <v>0</v>
      </c>
      <c r="K22" s="194">
        <f t="shared" ca="1" si="1"/>
        <v>0</v>
      </c>
      <c r="L22" s="194">
        <f t="shared" ca="1" si="1"/>
        <v>0</v>
      </c>
      <c r="M22" s="194">
        <f t="shared" ca="1" si="1"/>
        <v>0</v>
      </c>
      <c r="N22" s="194">
        <f t="shared" ca="1" si="1"/>
        <v>0</v>
      </c>
      <c r="O22" s="194">
        <f t="shared" ca="1" si="1"/>
        <v>0</v>
      </c>
      <c r="P22" s="194">
        <f t="shared" ca="1" si="1"/>
        <v>0</v>
      </c>
      <c r="Q22" s="194">
        <f t="shared" ca="1" si="1"/>
        <v>0</v>
      </c>
      <c r="R22" s="194">
        <f t="shared" ca="1" si="1"/>
        <v>0</v>
      </c>
      <c r="S22" s="194">
        <f t="shared" ca="1" si="1"/>
        <v>0</v>
      </c>
      <c r="T22" s="194">
        <f t="shared" ref="T22:AI26" ca="1" si="6">SUMIFS(INDIRECT($B$1 &amp; "_Direct"), Resource_Name, $B22, WBSL3, T$1, Inst, $B$2)</f>
        <v>0</v>
      </c>
      <c r="U22" s="194">
        <f t="shared" ca="1" si="6"/>
        <v>0</v>
      </c>
      <c r="V22" s="194">
        <f t="shared" ca="1" si="6"/>
        <v>0</v>
      </c>
      <c r="W22" s="194">
        <f t="shared" ca="1" si="6"/>
        <v>0</v>
      </c>
      <c r="X22" s="194">
        <f t="shared" ca="1" si="6"/>
        <v>0</v>
      </c>
      <c r="Y22" s="194">
        <f t="shared" ca="1" si="2"/>
        <v>0</v>
      </c>
      <c r="Z22" s="194">
        <f t="shared" ca="1" si="2"/>
        <v>0</v>
      </c>
      <c r="AA22" s="194">
        <f t="shared" ca="1" si="2"/>
        <v>0</v>
      </c>
      <c r="AB22" s="194">
        <f t="shared" ca="1" si="2"/>
        <v>0</v>
      </c>
      <c r="AC22" s="194">
        <f t="shared" ca="1" si="2"/>
        <v>0</v>
      </c>
      <c r="AD22" s="194">
        <f t="shared" ca="1" si="2"/>
        <v>0</v>
      </c>
      <c r="AE22" s="194">
        <f t="shared" ca="1" si="2"/>
        <v>0</v>
      </c>
      <c r="AF22" s="194">
        <f t="shared" ca="1" si="2"/>
        <v>0</v>
      </c>
      <c r="AG22" s="194">
        <f t="shared" ca="1" si="2"/>
        <v>0</v>
      </c>
      <c r="AH22" s="194">
        <f t="shared" ca="1" si="2"/>
        <v>0</v>
      </c>
      <c r="AI22" s="194">
        <f t="shared" ca="1" si="3"/>
        <v>0</v>
      </c>
      <c r="AJ22" s="194">
        <f t="shared" ca="1" si="3"/>
        <v>0</v>
      </c>
      <c r="AK22" s="194">
        <f t="shared" ca="1" si="3"/>
        <v>0</v>
      </c>
      <c r="AL22" s="194">
        <f t="shared" ca="1" si="3"/>
        <v>0</v>
      </c>
      <c r="AM22" s="194">
        <f t="shared" ca="1" si="3"/>
        <v>0</v>
      </c>
      <c r="AN22" s="194">
        <f t="shared" ca="1" si="3"/>
        <v>0</v>
      </c>
    </row>
    <row r="23" spans="1:40" x14ac:dyDescent="0.3">
      <c r="C23" s="51">
        <f t="shared" ca="1" si="4"/>
        <v>0</v>
      </c>
      <c r="D23" s="192">
        <f t="shared" ca="1" si="5"/>
        <v>0</v>
      </c>
      <c r="E23" s="194">
        <f t="shared" ref="E23:T26" ca="1" si="7">SUMIFS(INDIRECT($B$1 &amp; "_Direct"), Resource_Name, $B23, WBSL3, E$1, Inst, $B$2)</f>
        <v>0</v>
      </c>
      <c r="F23" s="194">
        <f t="shared" ca="1" si="7"/>
        <v>0</v>
      </c>
      <c r="G23" s="194">
        <f t="shared" ca="1" si="7"/>
        <v>0</v>
      </c>
      <c r="H23" s="194">
        <f t="shared" ca="1" si="7"/>
        <v>0</v>
      </c>
      <c r="I23" s="194">
        <f t="shared" ca="1" si="7"/>
        <v>0</v>
      </c>
      <c r="J23" s="194">
        <f t="shared" ca="1" si="7"/>
        <v>0</v>
      </c>
      <c r="K23" s="194">
        <f t="shared" ca="1" si="7"/>
        <v>0</v>
      </c>
      <c r="L23" s="194">
        <f t="shared" ca="1" si="7"/>
        <v>0</v>
      </c>
      <c r="M23" s="194">
        <f t="shared" ca="1" si="7"/>
        <v>0</v>
      </c>
      <c r="N23" s="194">
        <f t="shared" ca="1" si="7"/>
        <v>0</v>
      </c>
      <c r="O23" s="194">
        <f t="shared" ca="1" si="7"/>
        <v>0</v>
      </c>
      <c r="P23" s="194">
        <f t="shared" ca="1" si="7"/>
        <v>0</v>
      </c>
      <c r="Q23" s="194">
        <f t="shared" ca="1" si="7"/>
        <v>0</v>
      </c>
      <c r="R23" s="194">
        <f t="shared" ca="1" si="7"/>
        <v>0</v>
      </c>
      <c r="S23" s="194">
        <f t="shared" ca="1" si="7"/>
        <v>0</v>
      </c>
      <c r="T23" s="194">
        <f t="shared" ca="1" si="7"/>
        <v>0</v>
      </c>
      <c r="U23" s="194">
        <f t="shared" ca="1" si="6"/>
        <v>0</v>
      </c>
      <c r="V23" s="194">
        <f t="shared" ca="1" si="6"/>
        <v>0</v>
      </c>
      <c r="W23" s="194">
        <f t="shared" ca="1" si="6"/>
        <v>0</v>
      </c>
      <c r="X23" s="194">
        <f t="shared" ca="1" si="6"/>
        <v>0</v>
      </c>
      <c r="Y23" s="194">
        <f t="shared" ca="1" si="6"/>
        <v>0</v>
      </c>
      <c r="Z23" s="194">
        <f t="shared" ca="1" si="6"/>
        <v>0</v>
      </c>
      <c r="AA23" s="194">
        <f t="shared" ca="1" si="6"/>
        <v>0</v>
      </c>
      <c r="AB23" s="194">
        <f t="shared" ca="1" si="6"/>
        <v>0</v>
      </c>
      <c r="AC23" s="194">
        <f t="shared" ca="1" si="6"/>
        <v>0</v>
      </c>
      <c r="AD23" s="194">
        <f t="shared" ca="1" si="6"/>
        <v>0</v>
      </c>
      <c r="AE23" s="194">
        <f t="shared" ca="1" si="6"/>
        <v>0</v>
      </c>
      <c r="AF23" s="194">
        <f t="shared" ca="1" si="6"/>
        <v>0</v>
      </c>
      <c r="AG23" s="194">
        <f t="shared" ca="1" si="6"/>
        <v>0</v>
      </c>
      <c r="AH23" s="194">
        <f t="shared" ca="1" si="6"/>
        <v>0</v>
      </c>
      <c r="AI23" s="194">
        <f t="shared" ca="1" si="6"/>
        <v>0</v>
      </c>
      <c r="AJ23" s="194">
        <f t="shared" ref="AJ23:AN26" ca="1" si="8">SUMIFS(INDIRECT($B$1 &amp; "_Direct"), Resource_Name, $B23, WBSL3, AJ$1, Inst, $B$2)</f>
        <v>0</v>
      </c>
      <c r="AK23" s="194">
        <f t="shared" ca="1" si="8"/>
        <v>0</v>
      </c>
      <c r="AL23" s="194">
        <f t="shared" ca="1" si="8"/>
        <v>0</v>
      </c>
      <c r="AM23" s="194">
        <f t="shared" ca="1" si="8"/>
        <v>0</v>
      </c>
      <c r="AN23" s="194">
        <f t="shared" ca="1" si="8"/>
        <v>0</v>
      </c>
    </row>
    <row r="24" spans="1:40" x14ac:dyDescent="0.3">
      <c r="C24" s="51">
        <f t="shared" ca="1" si="4"/>
        <v>0</v>
      </c>
      <c r="D24" s="192">
        <f t="shared" ca="1" si="5"/>
        <v>0</v>
      </c>
      <c r="E24" s="194">
        <f t="shared" ca="1" si="7"/>
        <v>0</v>
      </c>
      <c r="F24" s="194">
        <f t="shared" ca="1" si="7"/>
        <v>0</v>
      </c>
      <c r="G24" s="194">
        <f t="shared" ca="1" si="7"/>
        <v>0</v>
      </c>
      <c r="H24" s="194">
        <f t="shared" ca="1" si="7"/>
        <v>0</v>
      </c>
      <c r="I24" s="194">
        <f t="shared" ca="1" si="7"/>
        <v>0</v>
      </c>
      <c r="J24" s="194">
        <f t="shared" ca="1" si="7"/>
        <v>0</v>
      </c>
      <c r="K24" s="194">
        <f t="shared" ca="1" si="7"/>
        <v>0</v>
      </c>
      <c r="L24" s="194">
        <f t="shared" ca="1" si="7"/>
        <v>0</v>
      </c>
      <c r="M24" s="194">
        <f t="shared" ca="1" si="7"/>
        <v>0</v>
      </c>
      <c r="N24" s="194">
        <f t="shared" ca="1" si="7"/>
        <v>0</v>
      </c>
      <c r="O24" s="194">
        <f t="shared" ca="1" si="7"/>
        <v>0</v>
      </c>
      <c r="P24" s="194">
        <f t="shared" ca="1" si="7"/>
        <v>0</v>
      </c>
      <c r="Q24" s="194">
        <f t="shared" ca="1" si="7"/>
        <v>0</v>
      </c>
      <c r="R24" s="194">
        <f t="shared" ca="1" si="7"/>
        <v>0</v>
      </c>
      <c r="S24" s="194">
        <f t="shared" ca="1" si="7"/>
        <v>0</v>
      </c>
      <c r="T24" s="194">
        <f t="shared" ca="1" si="7"/>
        <v>0</v>
      </c>
      <c r="U24" s="194">
        <f t="shared" ca="1" si="6"/>
        <v>0</v>
      </c>
      <c r="V24" s="194">
        <f t="shared" ca="1" si="6"/>
        <v>0</v>
      </c>
      <c r="W24" s="194">
        <f t="shared" ca="1" si="6"/>
        <v>0</v>
      </c>
      <c r="X24" s="194">
        <f t="shared" ca="1" si="6"/>
        <v>0</v>
      </c>
      <c r="Y24" s="194">
        <f t="shared" ca="1" si="6"/>
        <v>0</v>
      </c>
      <c r="Z24" s="194">
        <f t="shared" ca="1" si="6"/>
        <v>0</v>
      </c>
      <c r="AA24" s="194">
        <f t="shared" ca="1" si="6"/>
        <v>0</v>
      </c>
      <c r="AB24" s="194">
        <f t="shared" ca="1" si="6"/>
        <v>0</v>
      </c>
      <c r="AC24" s="194">
        <f t="shared" ca="1" si="6"/>
        <v>0</v>
      </c>
      <c r="AD24" s="194">
        <f t="shared" ca="1" si="6"/>
        <v>0</v>
      </c>
      <c r="AE24" s="194">
        <f t="shared" ca="1" si="6"/>
        <v>0</v>
      </c>
      <c r="AF24" s="194">
        <f t="shared" ca="1" si="6"/>
        <v>0</v>
      </c>
      <c r="AG24" s="194">
        <f t="shared" ca="1" si="6"/>
        <v>0</v>
      </c>
      <c r="AH24" s="194">
        <f t="shared" ca="1" si="6"/>
        <v>0</v>
      </c>
      <c r="AI24" s="194">
        <f t="shared" ca="1" si="6"/>
        <v>0</v>
      </c>
      <c r="AJ24" s="194">
        <f t="shared" ca="1" si="8"/>
        <v>0</v>
      </c>
      <c r="AK24" s="194">
        <f t="shared" ca="1" si="8"/>
        <v>0</v>
      </c>
      <c r="AL24" s="194">
        <f t="shared" ca="1" si="8"/>
        <v>0</v>
      </c>
      <c r="AM24" s="194">
        <f t="shared" ca="1" si="8"/>
        <v>0</v>
      </c>
      <c r="AN24" s="194">
        <f t="shared" ca="1" si="8"/>
        <v>0</v>
      </c>
    </row>
    <row r="25" spans="1:40" x14ac:dyDescent="0.3">
      <c r="C25" s="51">
        <f t="shared" ca="1" si="4"/>
        <v>0</v>
      </c>
      <c r="D25" s="192">
        <f t="shared" ca="1" si="5"/>
        <v>0</v>
      </c>
      <c r="E25" s="194">
        <f t="shared" ca="1" si="7"/>
        <v>0</v>
      </c>
      <c r="F25" s="194">
        <f t="shared" ca="1" si="7"/>
        <v>0</v>
      </c>
      <c r="G25" s="194">
        <f t="shared" ca="1" si="7"/>
        <v>0</v>
      </c>
      <c r="H25" s="194">
        <f t="shared" ca="1" si="7"/>
        <v>0</v>
      </c>
      <c r="I25" s="194">
        <f t="shared" ca="1" si="7"/>
        <v>0</v>
      </c>
      <c r="J25" s="194">
        <f t="shared" ca="1" si="7"/>
        <v>0</v>
      </c>
      <c r="K25" s="194">
        <f t="shared" ca="1" si="7"/>
        <v>0</v>
      </c>
      <c r="L25" s="194">
        <f t="shared" ca="1" si="7"/>
        <v>0</v>
      </c>
      <c r="M25" s="194">
        <f t="shared" ca="1" si="7"/>
        <v>0</v>
      </c>
      <c r="N25" s="194">
        <f t="shared" ca="1" si="7"/>
        <v>0</v>
      </c>
      <c r="O25" s="194">
        <f t="shared" ca="1" si="7"/>
        <v>0</v>
      </c>
      <c r="P25" s="194">
        <f t="shared" ca="1" si="7"/>
        <v>0</v>
      </c>
      <c r="Q25" s="194">
        <f t="shared" ca="1" si="7"/>
        <v>0</v>
      </c>
      <c r="R25" s="194">
        <f t="shared" ca="1" si="7"/>
        <v>0</v>
      </c>
      <c r="S25" s="194">
        <f t="shared" ca="1" si="7"/>
        <v>0</v>
      </c>
      <c r="T25" s="194">
        <f t="shared" ca="1" si="7"/>
        <v>0</v>
      </c>
      <c r="U25" s="194">
        <f t="shared" ca="1" si="6"/>
        <v>0</v>
      </c>
      <c r="V25" s="194">
        <f t="shared" ca="1" si="6"/>
        <v>0</v>
      </c>
      <c r="W25" s="194">
        <f t="shared" ca="1" si="6"/>
        <v>0</v>
      </c>
      <c r="X25" s="194">
        <f t="shared" ca="1" si="6"/>
        <v>0</v>
      </c>
      <c r="Y25" s="194">
        <f t="shared" ca="1" si="6"/>
        <v>0</v>
      </c>
      <c r="Z25" s="194">
        <f t="shared" ca="1" si="6"/>
        <v>0</v>
      </c>
      <c r="AA25" s="194">
        <f t="shared" ca="1" si="6"/>
        <v>0</v>
      </c>
      <c r="AB25" s="194">
        <f t="shared" ca="1" si="6"/>
        <v>0</v>
      </c>
      <c r="AC25" s="194">
        <f t="shared" ca="1" si="6"/>
        <v>0</v>
      </c>
      <c r="AD25" s="194">
        <f t="shared" ca="1" si="6"/>
        <v>0</v>
      </c>
      <c r="AE25" s="194">
        <f t="shared" ca="1" si="6"/>
        <v>0</v>
      </c>
      <c r="AF25" s="194">
        <f t="shared" ca="1" si="6"/>
        <v>0</v>
      </c>
      <c r="AG25" s="194">
        <f t="shared" ca="1" si="6"/>
        <v>0</v>
      </c>
      <c r="AH25" s="194">
        <f t="shared" ca="1" si="6"/>
        <v>0</v>
      </c>
      <c r="AI25" s="194">
        <f t="shared" ca="1" si="6"/>
        <v>0</v>
      </c>
      <c r="AJ25" s="194">
        <f t="shared" ca="1" si="8"/>
        <v>0</v>
      </c>
      <c r="AK25" s="194">
        <f t="shared" ca="1" si="8"/>
        <v>0</v>
      </c>
      <c r="AL25" s="194">
        <f t="shared" ca="1" si="8"/>
        <v>0</v>
      </c>
      <c r="AM25" s="194">
        <f t="shared" ca="1" si="8"/>
        <v>0</v>
      </c>
      <c r="AN25" s="194">
        <f t="shared" ca="1" si="8"/>
        <v>0</v>
      </c>
    </row>
    <row r="26" spans="1:40" x14ac:dyDescent="0.3">
      <c r="A26" s="54"/>
      <c r="B26" s="54"/>
      <c r="C26" s="51">
        <f t="shared" ca="1" si="4"/>
        <v>0</v>
      </c>
      <c r="D26" s="192">
        <f t="shared" ca="1" si="5"/>
        <v>0</v>
      </c>
      <c r="E26" s="194">
        <f t="shared" ca="1" si="7"/>
        <v>0</v>
      </c>
      <c r="F26" s="194">
        <f t="shared" ca="1" si="7"/>
        <v>0</v>
      </c>
      <c r="G26" s="194">
        <f t="shared" ca="1" si="7"/>
        <v>0</v>
      </c>
      <c r="H26" s="194">
        <f t="shared" ca="1" si="7"/>
        <v>0</v>
      </c>
      <c r="I26" s="194">
        <f t="shared" ca="1" si="7"/>
        <v>0</v>
      </c>
      <c r="J26" s="194">
        <f t="shared" ca="1" si="7"/>
        <v>0</v>
      </c>
      <c r="K26" s="194">
        <f t="shared" ca="1" si="7"/>
        <v>0</v>
      </c>
      <c r="L26" s="194">
        <f t="shared" ca="1" si="7"/>
        <v>0</v>
      </c>
      <c r="M26" s="194">
        <f t="shared" ca="1" si="7"/>
        <v>0</v>
      </c>
      <c r="N26" s="194">
        <f t="shared" ca="1" si="7"/>
        <v>0</v>
      </c>
      <c r="O26" s="194">
        <f t="shared" ca="1" si="7"/>
        <v>0</v>
      </c>
      <c r="P26" s="194">
        <f t="shared" ca="1" si="7"/>
        <v>0</v>
      </c>
      <c r="Q26" s="194">
        <f t="shared" ca="1" si="7"/>
        <v>0</v>
      </c>
      <c r="R26" s="194">
        <f t="shared" ca="1" si="7"/>
        <v>0</v>
      </c>
      <c r="S26" s="194">
        <f t="shared" ca="1" si="7"/>
        <v>0</v>
      </c>
      <c r="T26" s="194">
        <f t="shared" ca="1" si="7"/>
        <v>0</v>
      </c>
      <c r="U26" s="194">
        <f t="shared" ca="1" si="6"/>
        <v>0</v>
      </c>
      <c r="V26" s="194">
        <f t="shared" ca="1" si="6"/>
        <v>0</v>
      </c>
      <c r="W26" s="194">
        <f t="shared" ca="1" si="6"/>
        <v>0</v>
      </c>
      <c r="X26" s="194">
        <f t="shared" ca="1" si="6"/>
        <v>0</v>
      </c>
      <c r="Y26" s="194">
        <f t="shared" ca="1" si="6"/>
        <v>0</v>
      </c>
      <c r="Z26" s="194">
        <f t="shared" ca="1" si="6"/>
        <v>0</v>
      </c>
      <c r="AA26" s="194">
        <f t="shared" ca="1" si="6"/>
        <v>0</v>
      </c>
      <c r="AB26" s="194">
        <f t="shared" ca="1" si="6"/>
        <v>0</v>
      </c>
      <c r="AC26" s="194">
        <f t="shared" ca="1" si="6"/>
        <v>0</v>
      </c>
      <c r="AD26" s="194">
        <f t="shared" ca="1" si="6"/>
        <v>0</v>
      </c>
      <c r="AE26" s="194">
        <f t="shared" ca="1" si="6"/>
        <v>0</v>
      </c>
      <c r="AF26" s="194">
        <f t="shared" ca="1" si="6"/>
        <v>0</v>
      </c>
      <c r="AG26" s="194">
        <f t="shared" ca="1" si="6"/>
        <v>0</v>
      </c>
      <c r="AH26" s="194">
        <f t="shared" ca="1" si="6"/>
        <v>0</v>
      </c>
      <c r="AI26" s="194">
        <f t="shared" ca="1" si="6"/>
        <v>0</v>
      </c>
      <c r="AJ26" s="194">
        <f t="shared" ca="1" si="8"/>
        <v>0</v>
      </c>
      <c r="AK26" s="194">
        <f t="shared" ca="1" si="8"/>
        <v>0</v>
      </c>
      <c r="AL26" s="194">
        <f t="shared" ca="1" si="8"/>
        <v>0</v>
      </c>
      <c r="AM26" s="194">
        <f t="shared" ca="1" si="8"/>
        <v>0</v>
      </c>
      <c r="AN26" s="194">
        <f t="shared" ca="1" si="8"/>
        <v>0</v>
      </c>
    </row>
    <row r="27" spans="1:40" x14ac:dyDescent="0.3">
      <c r="A27" s="60" t="s">
        <v>1466</v>
      </c>
      <c r="B27" s="64"/>
      <c r="C27" s="64"/>
      <c r="D27" s="196"/>
      <c r="E27" s="196"/>
      <c r="F27" s="196"/>
      <c r="G27" s="196"/>
      <c r="H27" s="196"/>
      <c r="I27" s="196"/>
      <c r="J27" s="196"/>
      <c r="K27" s="196"/>
      <c r="L27" s="196"/>
      <c r="M27" s="196"/>
      <c r="N27" s="196"/>
      <c r="O27" s="196"/>
      <c r="P27" s="196"/>
      <c r="Q27" s="196"/>
      <c r="R27" s="196"/>
      <c r="S27" s="196"/>
      <c r="T27" s="196"/>
      <c r="U27" s="196"/>
      <c r="V27" s="196"/>
      <c r="W27" s="196"/>
      <c r="X27" s="196"/>
      <c r="Y27" s="196"/>
      <c r="Z27" s="196"/>
      <c r="AA27" s="196"/>
      <c r="AB27" s="196"/>
      <c r="AC27" s="196"/>
      <c r="AD27" s="196"/>
      <c r="AE27" s="196"/>
      <c r="AF27" s="196"/>
      <c r="AG27" s="196"/>
      <c r="AH27" s="196"/>
      <c r="AI27" s="196"/>
      <c r="AJ27" s="196"/>
      <c r="AK27" s="196"/>
      <c r="AL27" s="196"/>
      <c r="AM27" s="196"/>
      <c r="AN27" s="196"/>
    </row>
    <row r="28" spans="1:40" x14ac:dyDescent="0.3">
      <c r="D28" s="192">
        <f ca="1">SUM(E28:AN28)</f>
        <v>13923.960264000001</v>
      </c>
      <c r="E28" s="194">
        <f t="shared" ref="E28:AN28" ca="1" si="9">SUM(E7:E26)</f>
        <v>7512.9282000000012</v>
      </c>
      <c r="F28" s="181">
        <f t="shared" ca="1" si="9"/>
        <v>0</v>
      </c>
      <c r="G28" s="181">
        <f t="shared" ca="1" si="9"/>
        <v>0</v>
      </c>
      <c r="H28" s="181">
        <f t="shared" ca="1" si="9"/>
        <v>0</v>
      </c>
      <c r="I28" s="181">
        <f t="shared" ca="1" si="9"/>
        <v>0</v>
      </c>
      <c r="J28" s="194">
        <f t="shared" ca="1" si="9"/>
        <v>0</v>
      </c>
      <c r="K28" s="194">
        <f t="shared" ca="1" si="9"/>
        <v>0</v>
      </c>
      <c r="L28" s="194">
        <f t="shared" ca="1" si="9"/>
        <v>0</v>
      </c>
      <c r="M28" s="194">
        <f t="shared" ca="1" si="9"/>
        <v>0</v>
      </c>
      <c r="N28" s="194">
        <f t="shared" ca="1" si="9"/>
        <v>0</v>
      </c>
      <c r="O28" s="194">
        <f t="shared" ca="1" si="9"/>
        <v>0</v>
      </c>
      <c r="P28" s="194">
        <f t="shared" ca="1" si="9"/>
        <v>0</v>
      </c>
      <c r="Q28" s="194">
        <f t="shared" ca="1" si="9"/>
        <v>0</v>
      </c>
      <c r="R28" s="194">
        <f t="shared" ca="1" si="9"/>
        <v>0</v>
      </c>
      <c r="S28" s="194">
        <f t="shared" ca="1" si="9"/>
        <v>0</v>
      </c>
      <c r="T28" s="194">
        <f t="shared" ca="1" si="9"/>
        <v>0</v>
      </c>
      <c r="U28" s="194">
        <f t="shared" ca="1" si="9"/>
        <v>0</v>
      </c>
      <c r="V28" s="194">
        <f t="shared" ca="1" si="9"/>
        <v>0</v>
      </c>
      <c r="W28" s="194">
        <f t="shared" ca="1" si="9"/>
        <v>0</v>
      </c>
      <c r="X28" s="194">
        <f t="shared" ca="1" si="9"/>
        <v>0</v>
      </c>
      <c r="Y28" s="194">
        <f t="shared" ca="1" si="9"/>
        <v>0</v>
      </c>
      <c r="Z28" s="194">
        <f t="shared" ca="1" si="9"/>
        <v>0</v>
      </c>
      <c r="AA28" s="194">
        <f t="shared" ca="1" si="9"/>
        <v>0</v>
      </c>
      <c r="AB28" s="194">
        <f t="shared" ca="1" si="9"/>
        <v>0</v>
      </c>
      <c r="AC28" s="194">
        <f t="shared" ca="1" si="9"/>
        <v>0</v>
      </c>
      <c r="AD28" s="194">
        <f t="shared" ca="1" si="9"/>
        <v>0</v>
      </c>
      <c r="AE28" s="194">
        <f t="shared" ca="1" si="9"/>
        <v>0</v>
      </c>
      <c r="AF28" s="194">
        <f t="shared" ca="1" si="9"/>
        <v>0</v>
      </c>
      <c r="AG28" s="194">
        <f t="shared" ca="1" si="9"/>
        <v>0</v>
      </c>
      <c r="AH28" s="194">
        <f t="shared" ca="1" si="9"/>
        <v>0</v>
      </c>
      <c r="AI28" s="194">
        <f t="shared" ca="1" si="9"/>
        <v>0</v>
      </c>
      <c r="AJ28" s="194">
        <f t="shared" ca="1" si="9"/>
        <v>6411.0320640000009</v>
      </c>
      <c r="AK28" s="194">
        <f t="shared" ca="1" si="9"/>
        <v>0</v>
      </c>
      <c r="AL28" s="194">
        <f t="shared" ca="1" si="9"/>
        <v>0</v>
      </c>
      <c r="AM28" s="194">
        <f t="shared" ca="1" si="9"/>
        <v>0</v>
      </c>
      <c r="AN28" s="194">
        <f t="shared" ca="1" si="9"/>
        <v>0</v>
      </c>
    </row>
    <row r="29" spans="1:40" x14ac:dyDescent="0.3">
      <c r="A29" s="60" t="s">
        <v>1467</v>
      </c>
      <c r="B29" s="60"/>
      <c r="C29" s="60"/>
      <c r="D29" s="189"/>
      <c r="E29" s="198"/>
      <c r="F29" s="198"/>
      <c r="G29" s="198"/>
      <c r="H29" s="198"/>
      <c r="I29" s="198"/>
      <c r="J29" s="198"/>
      <c r="K29" s="198"/>
      <c r="L29" s="198"/>
      <c r="M29" s="198"/>
      <c r="N29" s="198"/>
      <c r="O29" s="198"/>
      <c r="P29" s="198"/>
      <c r="Q29" s="198"/>
      <c r="R29" s="198"/>
      <c r="S29" s="198"/>
      <c r="T29" s="198"/>
      <c r="U29" s="198"/>
      <c r="V29" s="198"/>
      <c r="W29" s="198"/>
      <c r="X29" s="198"/>
      <c r="Y29" s="198"/>
      <c r="Z29" s="198"/>
      <c r="AA29" s="198"/>
      <c r="AB29" s="198"/>
      <c r="AC29" s="198"/>
      <c r="AD29" s="198"/>
      <c r="AE29" s="198"/>
      <c r="AF29" s="198"/>
      <c r="AG29" s="198"/>
      <c r="AH29" s="198"/>
      <c r="AI29" s="198"/>
      <c r="AJ29" s="198"/>
      <c r="AK29" s="198"/>
      <c r="AL29" s="198"/>
      <c r="AM29" s="198"/>
      <c r="AN29" s="198"/>
    </row>
    <row r="30" spans="1:40" x14ac:dyDescent="0.3">
      <c r="D30" s="192">
        <f ca="1">SUM(E30:AN30)</f>
        <v>5569.5841056000008</v>
      </c>
      <c r="E30" s="194">
        <f t="shared" ref="E30:AN30" ca="1" si="10">SUMIFS(INDIRECT($B$1 &amp; "_Fringe"), WBSL3, E$1, Inst, $B$2)</f>
        <v>3005.1712800000005</v>
      </c>
      <c r="F30" s="194">
        <f t="shared" ca="1" si="10"/>
        <v>0</v>
      </c>
      <c r="G30" s="194">
        <f t="shared" ca="1" si="10"/>
        <v>0</v>
      </c>
      <c r="H30" s="194">
        <f t="shared" ca="1" si="10"/>
        <v>0</v>
      </c>
      <c r="I30" s="194">
        <f t="shared" ca="1" si="10"/>
        <v>0</v>
      </c>
      <c r="J30" s="194">
        <f t="shared" ca="1" si="10"/>
        <v>0</v>
      </c>
      <c r="K30" s="194">
        <f t="shared" ca="1" si="10"/>
        <v>0</v>
      </c>
      <c r="L30" s="194">
        <f t="shared" ca="1" si="10"/>
        <v>0</v>
      </c>
      <c r="M30" s="194">
        <f t="shared" ca="1" si="10"/>
        <v>0</v>
      </c>
      <c r="N30" s="194">
        <f t="shared" ca="1" si="10"/>
        <v>0</v>
      </c>
      <c r="O30" s="194">
        <f t="shared" ca="1" si="10"/>
        <v>0</v>
      </c>
      <c r="P30" s="194">
        <f t="shared" ca="1" si="10"/>
        <v>0</v>
      </c>
      <c r="Q30" s="194">
        <f t="shared" ca="1" si="10"/>
        <v>0</v>
      </c>
      <c r="R30" s="194">
        <f t="shared" ca="1" si="10"/>
        <v>0</v>
      </c>
      <c r="S30" s="194">
        <f t="shared" ca="1" si="10"/>
        <v>0</v>
      </c>
      <c r="T30" s="194">
        <f t="shared" ca="1" si="10"/>
        <v>0</v>
      </c>
      <c r="U30" s="194">
        <f t="shared" ca="1" si="10"/>
        <v>0</v>
      </c>
      <c r="V30" s="194">
        <f t="shared" ca="1" si="10"/>
        <v>0</v>
      </c>
      <c r="W30" s="194">
        <f t="shared" ca="1" si="10"/>
        <v>0</v>
      </c>
      <c r="X30" s="194">
        <f t="shared" ca="1" si="10"/>
        <v>0</v>
      </c>
      <c r="Y30" s="194">
        <f t="shared" ca="1" si="10"/>
        <v>0</v>
      </c>
      <c r="Z30" s="194">
        <f t="shared" ca="1" si="10"/>
        <v>0</v>
      </c>
      <c r="AA30" s="194">
        <f t="shared" ca="1" si="10"/>
        <v>0</v>
      </c>
      <c r="AB30" s="194">
        <f t="shared" ca="1" si="10"/>
        <v>0</v>
      </c>
      <c r="AC30" s="194">
        <f t="shared" ca="1" si="10"/>
        <v>0</v>
      </c>
      <c r="AD30" s="194">
        <f t="shared" ca="1" si="10"/>
        <v>0</v>
      </c>
      <c r="AE30" s="194">
        <f t="shared" ca="1" si="10"/>
        <v>0</v>
      </c>
      <c r="AF30" s="194">
        <f t="shared" ca="1" si="10"/>
        <v>0</v>
      </c>
      <c r="AG30" s="194">
        <f t="shared" ca="1" si="10"/>
        <v>0</v>
      </c>
      <c r="AH30" s="194">
        <f t="shared" ca="1" si="10"/>
        <v>0</v>
      </c>
      <c r="AI30" s="194">
        <f t="shared" ca="1" si="10"/>
        <v>0</v>
      </c>
      <c r="AJ30" s="194">
        <f t="shared" ca="1" si="10"/>
        <v>2564.4128256000004</v>
      </c>
      <c r="AK30" s="194">
        <f t="shared" ca="1" si="10"/>
        <v>0</v>
      </c>
      <c r="AL30" s="194">
        <f t="shared" ca="1" si="10"/>
        <v>0</v>
      </c>
      <c r="AM30" s="194">
        <f t="shared" ca="1" si="10"/>
        <v>0</v>
      </c>
      <c r="AN30" s="194">
        <f t="shared" ca="1" si="10"/>
        <v>0</v>
      </c>
    </row>
    <row r="31" spans="1:40" x14ac:dyDescent="0.3">
      <c r="A31" s="60" t="s">
        <v>1468</v>
      </c>
      <c r="B31" s="60"/>
      <c r="C31" s="60"/>
      <c r="D31" s="189"/>
      <c r="E31" s="189"/>
      <c r="F31" s="189"/>
      <c r="G31" s="189"/>
      <c r="H31" s="189"/>
      <c r="I31" s="189"/>
      <c r="J31" s="189"/>
      <c r="K31" s="189"/>
      <c r="L31" s="189"/>
      <c r="M31" s="189"/>
      <c r="N31" s="189"/>
      <c r="O31" s="189"/>
      <c r="P31" s="189"/>
      <c r="Q31" s="189"/>
      <c r="R31" s="189"/>
      <c r="S31" s="189"/>
      <c r="T31" s="189"/>
      <c r="U31" s="189"/>
      <c r="V31" s="189"/>
      <c r="W31" s="189"/>
      <c r="X31" s="189"/>
      <c r="Y31" s="189"/>
      <c r="Z31" s="189"/>
      <c r="AA31" s="189"/>
      <c r="AB31" s="189"/>
      <c r="AC31" s="189"/>
      <c r="AD31" s="189"/>
      <c r="AE31" s="189"/>
      <c r="AF31" s="189"/>
      <c r="AG31" s="189"/>
      <c r="AH31" s="189"/>
      <c r="AI31" s="189"/>
      <c r="AJ31" s="189"/>
      <c r="AK31" s="189"/>
      <c r="AL31" s="189"/>
      <c r="AM31" s="189"/>
      <c r="AN31" s="189"/>
    </row>
    <row r="32" spans="1:40" x14ac:dyDescent="0.3">
      <c r="A32" s="65" t="s">
        <v>1469</v>
      </c>
      <c r="B32" s="65" t="s">
        <v>1470</v>
      </c>
      <c r="C32" s="65" t="s">
        <v>1471</v>
      </c>
      <c r="D32" s="195"/>
      <c r="E32" s="194"/>
      <c r="F32" s="194"/>
      <c r="G32" s="194"/>
      <c r="H32" s="194"/>
      <c r="I32" s="194"/>
      <c r="J32" s="194"/>
      <c r="K32" s="194"/>
      <c r="L32" s="194"/>
      <c r="M32" s="194"/>
      <c r="N32" s="194"/>
      <c r="O32" s="194"/>
      <c r="P32" s="194"/>
      <c r="Q32" s="194"/>
      <c r="R32" s="194"/>
      <c r="S32" s="194"/>
      <c r="T32" s="194"/>
      <c r="U32" s="194"/>
      <c r="V32" s="194"/>
      <c r="W32" s="194"/>
      <c r="X32" s="194"/>
      <c r="Y32" s="194"/>
      <c r="Z32" s="194"/>
      <c r="AA32" s="194"/>
      <c r="AB32" s="194"/>
      <c r="AC32" s="194"/>
      <c r="AD32" s="194"/>
      <c r="AE32" s="194"/>
      <c r="AF32" s="194"/>
      <c r="AG32" s="194"/>
      <c r="AH32" s="194"/>
      <c r="AI32" s="194"/>
      <c r="AJ32" s="194"/>
      <c r="AK32" s="194"/>
      <c r="AL32" s="194"/>
      <c r="AM32" s="194"/>
      <c r="AN32" s="194"/>
    </row>
    <row r="33" spans="1:40" x14ac:dyDescent="0.3">
      <c r="A33" s="54" t="s">
        <v>1535</v>
      </c>
      <c r="B33" s="54">
        <v>1</v>
      </c>
      <c r="C33" s="54">
        <v>1</v>
      </c>
      <c r="D33" s="195">
        <f ca="1">SUM(E33:AN33)</f>
        <v>0</v>
      </c>
      <c r="E33" s="182">
        <f t="shared" ref="E33:AN33" ca="1" si="11">SUMIFS(INDIRECT($B$1 &amp; "_Direct"), Type, "CapEx", WBSL3, E$1, Inst, $B$2)</f>
        <v>0</v>
      </c>
      <c r="F33" s="182">
        <f t="shared" ca="1" si="11"/>
        <v>0</v>
      </c>
      <c r="G33" s="182">
        <f t="shared" ca="1" si="11"/>
        <v>0</v>
      </c>
      <c r="H33" s="182">
        <f t="shared" ca="1" si="11"/>
        <v>0</v>
      </c>
      <c r="I33" s="182">
        <f t="shared" ca="1" si="11"/>
        <v>0</v>
      </c>
      <c r="J33" s="182">
        <f t="shared" ca="1" si="11"/>
        <v>0</v>
      </c>
      <c r="K33" s="182">
        <f t="shared" ca="1" si="11"/>
        <v>0</v>
      </c>
      <c r="L33" s="182">
        <f t="shared" ca="1" si="11"/>
        <v>0</v>
      </c>
      <c r="M33" s="182">
        <f t="shared" ca="1" si="11"/>
        <v>0</v>
      </c>
      <c r="N33" s="182">
        <f t="shared" ca="1" si="11"/>
        <v>0</v>
      </c>
      <c r="O33" s="182">
        <f t="shared" ca="1" si="11"/>
        <v>0</v>
      </c>
      <c r="P33" s="182">
        <f t="shared" ca="1" si="11"/>
        <v>0</v>
      </c>
      <c r="Q33" s="182">
        <f t="shared" ca="1" si="11"/>
        <v>0</v>
      </c>
      <c r="R33" s="182">
        <f t="shared" ca="1" si="11"/>
        <v>0</v>
      </c>
      <c r="S33" s="182">
        <f t="shared" ca="1" si="11"/>
        <v>0</v>
      </c>
      <c r="T33" s="182">
        <f t="shared" ca="1" si="11"/>
        <v>0</v>
      </c>
      <c r="U33" s="182">
        <f t="shared" ca="1" si="11"/>
        <v>0</v>
      </c>
      <c r="V33" s="182">
        <f t="shared" ca="1" si="11"/>
        <v>0</v>
      </c>
      <c r="W33" s="182">
        <f t="shared" ca="1" si="11"/>
        <v>0</v>
      </c>
      <c r="X33" s="182">
        <f t="shared" ca="1" si="11"/>
        <v>0</v>
      </c>
      <c r="Y33" s="182">
        <f t="shared" ca="1" si="11"/>
        <v>0</v>
      </c>
      <c r="Z33" s="182">
        <f t="shared" ca="1" si="11"/>
        <v>0</v>
      </c>
      <c r="AA33" s="182">
        <f t="shared" ca="1" si="11"/>
        <v>0</v>
      </c>
      <c r="AB33" s="182">
        <f t="shared" ca="1" si="11"/>
        <v>0</v>
      </c>
      <c r="AC33" s="182">
        <f t="shared" ca="1" si="11"/>
        <v>0</v>
      </c>
      <c r="AD33" s="182">
        <f t="shared" ca="1" si="11"/>
        <v>0</v>
      </c>
      <c r="AE33" s="182">
        <f t="shared" ca="1" si="11"/>
        <v>0</v>
      </c>
      <c r="AF33" s="182">
        <f t="shared" ca="1" si="11"/>
        <v>0</v>
      </c>
      <c r="AG33" s="182">
        <f t="shared" ca="1" si="11"/>
        <v>0</v>
      </c>
      <c r="AH33" s="182">
        <f t="shared" ca="1" si="11"/>
        <v>0</v>
      </c>
      <c r="AI33" s="182">
        <f t="shared" ca="1" si="11"/>
        <v>0</v>
      </c>
      <c r="AJ33" s="182">
        <f t="shared" ca="1" si="11"/>
        <v>0</v>
      </c>
      <c r="AK33" s="182">
        <f t="shared" ca="1" si="11"/>
        <v>0</v>
      </c>
      <c r="AL33" s="182">
        <f t="shared" ca="1" si="11"/>
        <v>0</v>
      </c>
      <c r="AM33" s="182">
        <f t="shared" ca="1" si="11"/>
        <v>0</v>
      </c>
      <c r="AN33" s="182">
        <f t="shared" ca="1" si="11"/>
        <v>0</v>
      </c>
    </row>
    <row r="34" spans="1:40" x14ac:dyDescent="0.3">
      <c r="A34" s="54" t="s">
        <v>1472</v>
      </c>
      <c r="B34" s="54">
        <v>1</v>
      </c>
      <c r="C34" s="54">
        <v>1</v>
      </c>
      <c r="D34" s="195">
        <f ca="1">SUM(E34:AN34)</f>
        <v>0</v>
      </c>
      <c r="E34" s="182">
        <f t="shared" ref="E34:AN34" ca="1" si="12">SUMIFS(INDIRECT($B$1 &amp; "_Direct"), Type, "Labor Hours", WBSL3, E$1, Inst, $B$2, Center, "PSL")</f>
        <v>0</v>
      </c>
      <c r="F34" s="182">
        <f t="shared" ca="1" si="12"/>
        <v>0</v>
      </c>
      <c r="G34" s="182">
        <f t="shared" ca="1" si="12"/>
        <v>0</v>
      </c>
      <c r="H34" s="182">
        <f t="shared" ca="1" si="12"/>
        <v>0</v>
      </c>
      <c r="I34" s="182">
        <f t="shared" ca="1" si="12"/>
        <v>0</v>
      </c>
      <c r="J34" s="182">
        <f t="shared" ca="1" si="12"/>
        <v>0</v>
      </c>
      <c r="K34" s="182">
        <f t="shared" ca="1" si="12"/>
        <v>0</v>
      </c>
      <c r="L34" s="182">
        <f t="shared" ca="1" si="12"/>
        <v>0</v>
      </c>
      <c r="M34" s="182">
        <f t="shared" ca="1" si="12"/>
        <v>0</v>
      </c>
      <c r="N34" s="182">
        <f t="shared" ca="1" si="12"/>
        <v>0</v>
      </c>
      <c r="O34" s="182">
        <f t="shared" ca="1" si="12"/>
        <v>0</v>
      </c>
      <c r="P34" s="182">
        <f t="shared" ca="1" si="12"/>
        <v>0</v>
      </c>
      <c r="Q34" s="182">
        <f t="shared" ca="1" si="12"/>
        <v>0</v>
      </c>
      <c r="R34" s="182">
        <f t="shared" ca="1" si="12"/>
        <v>0</v>
      </c>
      <c r="S34" s="182">
        <f t="shared" ca="1" si="12"/>
        <v>0</v>
      </c>
      <c r="T34" s="182">
        <f t="shared" ca="1" si="12"/>
        <v>0</v>
      </c>
      <c r="U34" s="182">
        <f t="shared" ca="1" si="12"/>
        <v>0</v>
      </c>
      <c r="V34" s="182">
        <f t="shared" ca="1" si="12"/>
        <v>0</v>
      </c>
      <c r="W34" s="182">
        <f t="shared" ca="1" si="12"/>
        <v>0</v>
      </c>
      <c r="X34" s="182">
        <f t="shared" ca="1" si="12"/>
        <v>0</v>
      </c>
      <c r="Y34" s="182">
        <f t="shared" ca="1" si="12"/>
        <v>0</v>
      </c>
      <c r="Z34" s="182">
        <f t="shared" ca="1" si="12"/>
        <v>0</v>
      </c>
      <c r="AA34" s="182">
        <f t="shared" ca="1" si="12"/>
        <v>0</v>
      </c>
      <c r="AB34" s="182">
        <f t="shared" ca="1" si="12"/>
        <v>0</v>
      </c>
      <c r="AC34" s="182">
        <f t="shared" ca="1" si="12"/>
        <v>0</v>
      </c>
      <c r="AD34" s="182">
        <f t="shared" ca="1" si="12"/>
        <v>0</v>
      </c>
      <c r="AE34" s="182">
        <f t="shared" ca="1" si="12"/>
        <v>0</v>
      </c>
      <c r="AF34" s="182">
        <f t="shared" ca="1" si="12"/>
        <v>0</v>
      </c>
      <c r="AG34" s="182">
        <f t="shared" ca="1" si="12"/>
        <v>0</v>
      </c>
      <c r="AH34" s="182">
        <f t="shared" ca="1" si="12"/>
        <v>0</v>
      </c>
      <c r="AI34" s="182">
        <f t="shared" ca="1" si="12"/>
        <v>0</v>
      </c>
      <c r="AJ34" s="182">
        <f t="shared" ca="1" si="12"/>
        <v>0</v>
      </c>
      <c r="AK34" s="182">
        <f t="shared" ca="1" si="12"/>
        <v>0</v>
      </c>
      <c r="AL34" s="182">
        <f t="shared" ca="1" si="12"/>
        <v>0</v>
      </c>
      <c r="AM34" s="182">
        <f t="shared" ca="1" si="12"/>
        <v>0</v>
      </c>
      <c r="AN34" s="182">
        <f t="shared" ca="1" si="12"/>
        <v>0</v>
      </c>
    </row>
    <row r="35" spans="1:40" x14ac:dyDescent="0.3">
      <c r="D35" s="192"/>
      <c r="E35" s="311"/>
      <c r="F35" s="311"/>
      <c r="G35" s="311"/>
      <c r="H35" s="311"/>
      <c r="I35" s="311"/>
      <c r="J35" s="312"/>
      <c r="K35" s="312"/>
      <c r="L35" s="312"/>
      <c r="M35" s="312"/>
      <c r="N35" s="312"/>
      <c r="O35" s="312"/>
      <c r="P35" s="312"/>
      <c r="Q35" s="312"/>
      <c r="R35" s="312"/>
      <c r="S35" s="312"/>
      <c r="T35" s="312"/>
      <c r="U35" s="312"/>
      <c r="V35" s="312"/>
      <c r="W35" s="312"/>
      <c r="X35" s="312"/>
      <c r="Y35" s="312"/>
      <c r="Z35" s="312"/>
      <c r="AA35" s="312"/>
      <c r="AB35" s="312"/>
      <c r="AC35" s="312"/>
      <c r="AD35" s="312"/>
      <c r="AE35" s="312"/>
      <c r="AF35" s="312"/>
      <c r="AG35" s="312"/>
      <c r="AH35" s="312"/>
      <c r="AI35" s="312"/>
      <c r="AJ35" s="312"/>
      <c r="AK35" s="312"/>
      <c r="AL35" s="312"/>
      <c r="AM35" s="312"/>
      <c r="AN35" s="312"/>
    </row>
    <row r="36" spans="1:40" x14ac:dyDescent="0.3">
      <c r="A36" s="60" t="s">
        <v>1473</v>
      </c>
      <c r="B36" s="60"/>
      <c r="C36" s="60"/>
      <c r="D36" s="189"/>
      <c r="E36" s="189"/>
      <c r="F36" s="189"/>
      <c r="G36" s="189"/>
      <c r="H36" s="189"/>
      <c r="I36" s="189"/>
      <c r="J36" s="189"/>
      <c r="K36" s="189"/>
      <c r="L36" s="189"/>
      <c r="M36" s="189"/>
      <c r="N36" s="189"/>
      <c r="O36" s="189"/>
      <c r="P36" s="189"/>
      <c r="Q36" s="189"/>
      <c r="R36" s="189"/>
      <c r="S36" s="189"/>
      <c r="T36" s="189"/>
      <c r="U36" s="189"/>
      <c r="V36" s="189"/>
      <c r="W36" s="189"/>
      <c r="X36" s="189"/>
      <c r="Y36" s="189"/>
      <c r="Z36" s="189"/>
      <c r="AA36" s="189"/>
      <c r="AB36" s="189"/>
      <c r="AC36" s="189"/>
      <c r="AD36" s="189"/>
      <c r="AE36" s="189"/>
      <c r="AF36" s="189"/>
      <c r="AG36" s="189"/>
      <c r="AH36" s="189"/>
      <c r="AI36" s="189"/>
      <c r="AJ36" s="189"/>
      <c r="AK36" s="189"/>
      <c r="AL36" s="189"/>
      <c r="AM36" s="189"/>
      <c r="AN36" s="189"/>
    </row>
    <row r="37" spans="1:40" x14ac:dyDescent="0.3">
      <c r="D37" s="192">
        <f ca="1">SUM(E37:AN37)</f>
        <v>0</v>
      </c>
      <c r="E37" s="183">
        <f t="shared" ref="E37:AN37" ca="1" si="13">SUM(E33:E34)</f>
        <v>0</v>
      </c>
      <c r="F37" s="183">
        <f t="shared" ca="1" si="13"/>
        <v>0</v>
      </c>
      <c r="G37" s="183">
        <f t="shared" ca="1" si="13"/>
        <v>0</v>
      </c>
      <c r="H37" s="183">
        <f t="shared" ca="1" si="13"/>
        <v>0</v>
      </c>
      <c r="I37" s="183">
        <f t="shared" ca="1" si="13"/>
        <v>0</v>
      </c>
      <c r="J37" s="183">
        <f t="shared" ca="1" si="13"/>
        <v>0</v>
      </c>
      <c r="K37" s="183">
        <f t="shared" ca="1" si="13"/>
        <v>0</v>
      </c>
      <c r="L37" s="183">
        <f t="shared" ca="1" si="13"/>
        <v>0</v>
      </c>
      <c r="M37" s="183">
        <f t="shared" ca="1" si="13"/>
        <v>0</v>
      </c>
      <c r="N37" s="183">
        <f t="shared" ca="1" si="13"/>
        <v>0</v>
      </c>
      <c r="O37" s="183">
        <f t="shared" ca="1" si="13"/>
        <v>0</v>
      </c>
      <c r="P37" s="183">
        <f t="shared" ca="1" si="13"/>
        <v>0</v>
      </c>
      <c r="Q37" s="183">
        <f t="shared" ca="1" si="13"/>
        <v>0</v>
      </c>
      <c r="R37" s="183">
        <f t="shared" ca="1" si="13"/>
        <v>0</v>
      </c>
      <c r="S37" s="183">
        <f t="shared" ca="1" si="13"/>
        <v>0</v>
      </c>
      <c r="T37" s="183">
        <f t="shared" ca="1" si="13"/>
        <v>0</v>
      </c>
      <c r="U37" s="183">
        <f t="shared" ca="1" si="13"/>
        <v>0</v>
      </c>
      <c r="V37" s="183">
        <f t="shared" ca="1" si="13"/>
        <v>0</v>
      </c>
      <c r="W37" s="183">
        <f t="shared" ca="1" si="13"/>
        <v>0</v>
      </c>
      <c r="X37" s="183">
        <f t="shared" ca="1" si="13"/>
        <v>0</v>
      </c>
      <c r="Y37" s="183">
        <f t="shared" ca="1" si="13"/>
        <v>0</v>
      </c>
      <c r="Z37" s="183">
        <f t="shared" ca="1" si="13"/>
        <v>0</v>
      </c>
      <c r="AA37" s="183">
        <f t="shared" ca="1" si="13"/>
        <v>0</v>
      </c>
      <c r="AB37" s="183">
        <f t="shared" ca="1" si="13"/>
        <v>0</v>
      </c>
      <c r="AC37" s="183">
        <f t="shared" ca="1" si="13"/>
        <v>0</v>
      </c>
      <c r="AD37" s="183">
        <f t="shared" ca="1" si="13"/>
        <v>0</v>
      </c>
      <c r="AE37" s="183">
        <f t="shared" ca="1" si="13"/>
        <v>0</v>
      </c>
      <c r="AF37" s="183">
        <f t="shared" ca="1" si="13"/>
        <v>0</v>
      </c>
      <c r="AG37" s="183">
        <f t="shared" ca="1" si="13"/>
        <v>0</v>
      </c>
      <c r="AH37" s="183">
        <f t="shared" ca="1" si="13"/>
        <v>0</v>
      </c>
      <c r="AI37" s="183">
        <f t="shared" ca="1" si="13"/>
        <v>0</v>
      </c>
      <c r="AJ37" s="183">
        <f t="shared" ca="1" si="13"/>
        <v>0</v>
      </c>
      <c r="AK37" s="183">
        <f t="shared" ca="1" si="13"/>
        <v>0</v>
      </c>
      <c r="AL37" s="183">
        <f t="shared" ca="1" si="13"/>
        <v>0</v>
      </c>
      <c r="AM37" s="183">
        <f t="shared" ca="1" si="13"/>
        <v>0</v>
      </c>
      <c r="AN37" s="183">
        <f t="shared" ca="1" si="13"/>
        <v>0</v>
      </c>
    </row>
    <row r="38" spans="1:40" x14ac:dyDescent="0.3">
      <c r="A38" s="60" t="s">
        <v>125</v>
      </c>
      <c r="B38" s="60"/>
      <c r="C38" s="60"/>
      <c r="D38" s="189"/>
      <c r="E38" s="189"/>
      <c r="F38" s="189"/>
      <c r="G38" s="189"/>
      <c r="H38" s="189"/>
      <c r="I38" s="189"/>
      <c r="J38" s="189"/>
      <c r="K38" s="189"/>
      <c r="L38" s="189"/>
      <c r="M38" s="189"/>
      <c r="N38" s="189"/>
      <c r="O38" s="189"/>
      <c r="P38" s="189"/>
      <c r="Q38" s="189"/>
      <c r="R38" s="189"/>
      <c r="S38" s="189"/>
      <c r="T38" s="189"/>
      <c r="U38" s="189"/>
      <c r="V38" s="189"/>
      <c r="W38" s="189"/>
      <c r="X38" s="189"/>
      <c r="Y38" s="189"/>
      <c r="Z38" s="189"/>
      <c r="AA38" s="189"/>
      <c r="AB38" s="189"/>
      <c r="AC38" s="189"/>
      <c r="AD38" s="189"/>
      <c r="AE38" s="189"/>
      <c r="AF38" s="189"/>
      <c r="AG38" s="189"/>
      <c r="AH38" s="189"/>
      <c r="AI38" s="189"/>
      <c r="AJ38" s="189"/>
      <c r="AK38" s="189"/>
      <c r="AL38" s="189"/>
      <c r="AM38" s="189"/>
      <c r="AN38" s="189"/>
    </row>
    <row r="39" spans="1:40" x14ac:dyDescent="0.3">
      <c r="A39" s="54" t="s">
        <v>128</v>
      </c>
      <c r="C39" s="54"/>
      <c r="D39" s="195">
        <f ca="1">SUM(E39:AN39)</f>
        <v>0</v>
      </c>
      <c r="E39" s="194">
        <f t="shared" ref="E39:T40" ca="1" si="14">SUMIFS(INDIRECT($B$1 &amp; "_Direct"), Type, "Travel", Resource_Name, $A39, WBSL3, E$1, Inst, $B$2)</f>
        <v>0</v>
      </c>
      <c r="F39" s="194">
        <f t="shared" ca="1" si="14"/>
        <v>0</v>
      </c>
      <c r="G39" s="194">
        <f t="shared" ca="1" si="14"/>
        <v>0</v>
      </c>
      <c r="H39" s="194">
        <f t="shared" ca="1" si="14"/>
        <v>0</v>
      </c>
      <c r="I39" s="194">
        <f t="shared" ca="1" si="14"/>
        <v>0</v>
      </c>
      <c r="J39" s="194">
        <f t="shared" ca="1" si="14"/>
        <v>0</v>
      </c>
      <c r="K39" s="194">
        <f t="shared" ca="1" si="14"/>
        <v>0</v>
      </c>
      <c r="L39" s="194">
        <f t="shared" ca="1" si="14"/>
        <v>0</v>
      </c>
      <c r="M39" s="194">
        <f t="shared" ca="1" si="14"/>
        <v>0</v>
      </c>
      <c r="N39" s="194">
        <f t="shared" ca="1" si="14"/>
        <v>0</v>
      </c>
      <c r="O39" s="194">
        <f t="shared" ca="1" si="14"/>
        <v>0</v>
      </c>
      <c r="P39" s="194">
        <f t="shared" ca="1" si="14"/>
        <v>0</v>
      </c>
      <c r="Q39" s="194">
        <f t="shared" ca="1" si="14"/>
        <v>0</v>
      </c>
      <c r="R39" s="194">
        <f t="shared" ca="1" si="14"/>
        <v>0</v>
      </c>
      <c r="S39" s="194">
        <f t="shared" ca="1" si="14"/>
        <v>0</v>
      </c>
      <c r="T39" s="194">
        <f t="shared" ca="1" si="14"/>
        <v>0</v>
      </c>
      <c r="U39" s="194">
        <f t="shared" ref="U39:AJ40" ca="1" si="15">SUMIFS(INDIRECT($B$1 &amp; "_Direct"), Type, "Travel", Resource_Name, $A39, WBSL3, U$1, Inst, $B$2)</f>
        <v>0</v>
      </c>
      <c r="V39" s="194">
        <f t="shared" ca="1" si="15"/>
        <v>0</v>
      </c>
      <c r="W39" s="194">
        <f t="shared" ca="1" si="15"/>
        <v>0</v>
      </c>
      <c r="X39" s="194">
        <f t="shared" ca="1" si="15"/>
        <v>0</v>
      </c>
      <c r="Y39" s="194">
        <f t="shared" ca="1" si="15"/>
        <v>0</v>
      </c>
      <c r="Z39" s="194">
        <f t="shared" ca="1" si="15"/>
        <v>0</v>
      </c>
      <c r="AA39" s="194">
        <f t="shared" ca="1" si="15"/>
        <v>0</v>
      </c>
      <c r="AB39" s="194">
        <f t="shared" ca="1" si="15"/>
        <v>0</v>
      </c>
      <c r="AC39" s="194">
        <f t="shared" ca="1" si="15"/>
        <v>0</v>
      </c>
      <c r="AD39" s="194">
        <f t="shared" ca="1" si="15"/>
        <v>0</v>
      </c>
      <c r="AE39" s="194">
        <f t="shared" ca="1" si="15"/>
        <v>0</v>
      </c>
      <c r="AF39" s="194">
        <f t="shared" ca="1" si="15"/>
        <v>0</v>
      </c>
      <c r="AG39" s="194">
        <f t="shared" ca="1" si="15"/>
        <v>0</v>
      </c>
      <c r="AH39" s="194">
        <f t="shared" ca="1" si="15"/>
        <v>0</v>
      </c>
      <c r="AI39" s="194">
        <f t="shared" ca="1" si="15"/>
        <v>0</v>
      </c>
      <c r="AJ39" s="194">
        <f t="shared" ca="1" si="15"/>
        <v>0</v>
      </c>
      <c r="AK39" s="194">
        <f t="shared" ref="AI39:AN40" ca="1" si="16">SUMIFS(INDIRECT($B$1 &amp; "_Direct"), Type, "Travel", Resource_Name, $A39, WBSL3, AK$1, Inst, $B$2)</f>
        <v>0</v>
      </c>
      <c r="AL39" s="194">
        <f t="shared" ca="1" si="16"/>
        <v>0</v>
      </c>
      <c r="AM39" s="194">
        <f t="shared" ca="1" si="16"/>
        <v>0</v>
      </c>
      <c r="AN39" s="194">
        <f t="shared" ca="1" si="16"/>
        <v>0</v>
      </c>
    </row>
    <row r="40" spans="1:40" x14ac:dyDescent="0.3">
      <c r="A40" s="54" t="s">
        <v>834</v>
      </c>
      <c r="C40" s="54"/>
      <c r="D40" s="195">
        <f ca="1">SUM(E40:AN40)</f>
        <v>0</v>
      </c>
      <c r="E40" s="194">
        <f t="shared" ca="1" si="14"/>
        <v>0</v>
      </c>
      <c r="F40" s="194">
        <f t="shared" ca="1" si="14"/>
        <v>0</v>
      </c>
      <c r="G40" s="194">
        <f t="shared" ca="1" si="14"/>
        <v>0</v>
      </c>
      <c r="H40" s="194">
        <f t="shared" ca="1" si="14"/>
        <v>0</v>
      </c>
      <c r="I40" s="194">
        <f t="shared" ca="1" si="14"/>
        <v>0</v>
      </c>
      <c r="J40" s="194">
        <f t="shared" ca="1" si="14"/>
        <v>0</v>
      </c>
      <c r="K40" s="194">
        <f t="shared" ca="1" si="14"/>
        <v>0</v>
      </c>
      <c r="L40" s="194">
        <f t="shared" ca="1" si="14"/>
        <v>0</v>
      </c>
      <c r="M40" s="194">
        <f t="shared" ca="1" si="14"/>
        <v>0</v>
      </c>
      <c r="N40" s="194">
        <f t="shared" ca="1" si="14"/>
        <v>0</v>
      </c>
      <c r="O40" s="194">
        <f t="shared" ca="1" si="14"/>
        <v>0</v>
      </c>
      <c r="P40" s="194">
        <f t="shared" ca="1" si="14"/>
        <v>0</v>
      </c>
      <c r="Q40" s="194">
        <f t="shared" ca="1" si="14"/>
        <v>0</v>
      </c>
      <c r="R40" s="194">
        <f t="shared" ca="1" si="14"/>
        <v>0</v>
      </c>
      <c r="S40" s="194">
        <f t="shared" ca="1" si="14"/>
        <v>0</v>
      </c>
      <c r="T40" s="194">
        <f t="shared" ca="1" si="14"/>
        <v>0</v>
      </c>
      <c r="U40" s="194">
        <f t="shared" ca="1" si="15"/>
        <v>0</v>
      </c>
      <c r="V40" s="194">
        <f t="shared" ca="1" si="15"/>
        <v>0</v>
      </c>
      <c r="W40" s="194">
        <f t="shared" ca="1" si="15"/>
        <v>0</v>
      </c>
      <c r="X40" s="194">
        <f t="shared" ca="1" si="15"/>
        <v>0</v>
      </c>
      <c r="Y40" s="194">
        <f t="shared" ca="1" si="15"/>
        <v>0</v>
      </c>
      <c r="Z40" s="194">
        <f t="shared" ca="1" si="15"/>
        <v>0</v>
      </c>
      <c r="AA40" s="194">
        <f t="shared" ca="1" si="15"/>
        <v>0</v>
      </c>
      <c r="AB40" s="194">
        <f t="shared" ca="1" si="15"/>
        <v>0</v>
      </c>
      <c r="AC40" s="194">
        <f t="shared" ca="1" si="15"/>
        <v>0</v>
      </c>
      <c r="AD40" s="194">
        <f t="shared" ca="1" si="15"/>
        <v>0</v>
      </c>
      <c r="AE40" s="194">
        <f t="shared" ca="1" si="15"/>
        <v>0</v>
      </c>
      <c r="AF40" s="194">
        <f t="shared" ca="1" si="15"/>
        <v>0</v>
      </c>
      <c r="AG40" s="194">
        <f t="shared" ca="1" si="15"/>
        <v>0</v>
      </c>
      <c r="AH40" s="194">
        <f t="shared" ca="1" si="15"/>
        <v>0</v>
      </c>
      <c r="AI40" s="194">
        <f t="shared" ca="1" si="16"/>
        <v>0</v>
      </c>
      <c r="AJ40" s="194">
        <f t="shared" ca="1" si="16"/>
        <v>0</v>
      </c>
      <c r="AK40" s="194">
        <f t="shared" ca="1" si="16"/>
        <v>0</v>
      </c>
      <c r="AL40" s="194">
        <f t="shared" ca="1" si="16"/>
        <v>0</v>
      </c>
      <c r="AM40" s="194">
        <f t="shared" ca="1" si="16"/>
        <v>0</v>
      </c>
      <c r="AN40" s="194">
        <f t="shared" ca="1" si="16"/>
        <v>0</v>
      </c>
    </row>
    <row r="41" spans="1:40" x14ac:dyDescent="0.3">
      <c r="A41" s="60" t="s">
        <v>1474</v>
      </c>
      <c r="B41" s="60"/>
      <c r="C41" s="60"/>
      <c r="D41" s="189"/>
      <c r="E41" s="189"/>
      <c r="F41" s="189"/>
      <c r="G41" s="189"/>
      <c r="H41" s="189"/>
      <c r="I41" s="189"/>
      <c r="J41" s="189"/>
      <c r="K41" s="189"/>
      <c r="L41" s="189"/>
      <c r="M41" s="189"/>
      <c r="N41" s="189"/>
      <c r="O41" s="189"/>
      <c r="P41" s="189"/>
      <c r="Q41" s="189"/>
      <c r="R41" s="189"/>
      <c r="S41" s="189"/>
      <c r="T41" s="189"/>
      <c r="U41" s="189"/>
      <c r="V41" s="189"/>
      <c r="W41" s="189"/>
      <c r="X41" s="189"/>
      <c r="Y41" s="189"/>
      <c r="Z41" s="189"/>
      <c r="AA41" s="189"/>
      <c r="AB41" s="189"/>
      <c r="AC41" s="189"/>
      <c r="AD41" s="189"/>
      <c r="AE41" s="189"/>
      <c r="AF41" s="189"/>
      <c r="AG41" s="189"/>
      <c r="AH41" s="189"/>
      <c r="AI41" s="189"/>
      <c r="AJ41" s="189"/>
      <c r="AK41" s="189"/>
      <c r="AL41" s="189"/>
      <c r="AM41" s="189"/>
      <c r="AN41" s="189"/>
    </row>
    <row r="42" spans="1:40" x14ac:dyDescent="0.3">
      <c r="D42" s="195">
        <f ca="1">SUM(E42:AN42)</f>
        <v>0</v>
      </c>
      <c r="E42" s="184">
        <f t="shared" ref="E42:AN42" ca="1" si="17">SUM(E39:E40)</f>
        <v>0</v>
      </c>
      <c r="F42" s="183">
        <f t="shared" ca="1" si="17"/>
        <v>0</v>
      </c>
      <c r="G42" s="183">
        <f t="shared" ca="1" si="17"/>
        <v>0</v>
      </c>
      <c r="H42" s="183">
        <f t="shared" ca="1" si="17"/>
        <v>0</v>
      </c>
      <c r="I42" s="183">
        <f t="shared" ca="1" si="17"/>
        <v>0</v>
      </c>
      <c r="J42" s="184">
        <f t="shared" ca="1" si="17"/>
        <v>0</v>
      </c>
      <c r="K42" s="183">
        <f t="shared" ca="1" si="17"/>
        <v>0</v>
      </c>
      <c r="L42" s="183">
        <f t="shared" ca="1" si="17"/>
        <v>0</v>
      </c>
      <c r="M42" s="183">
        <f t="shared" ca="1" si="17"/>
        <v>0</v>
      </c>
      <c r="N42" s="183">
        <f t="shared" ca="1" si="17"/>
        <v>0</v>
      </c>
      <c r="O42" s="183">
        <f t="shared" ca="1" si="17"/>
        <v>0</v>
      </c>
      <c r="P42" s="183">
        <f t="shared" ca="1" si="17"/>
        <v>0</v>
      </c>
      <c r="Q42" s="184">
        <f t="shared" ca="1" si="17"/>
        <v>0</v>
      </c>
      <c r="R42" s="183">
        <f t="shared" ca="1" si="17"/>
        <v>0</v>
      </c>
      <c r="S42" s="183">
        <f t="shared" ca="1" si="17"/>
        <v>0</v>
      </c>
      <c r="T42" s="183">
        <f t="shared" ca="1" si="17"/>
        <v>0</v>
      </c>
      <c r="U42" s="183">
        <f t="shared" ca="1" si="17"/>
        <v>0</v>
      </c>
      <c r="V42" s="183">
        <f t="shared" ca="1" si="17"/>
        <v>0</v>
      </c>
      <c r="W42" s="183">
        <f t="shared" ca="1" si="17"/>
        <v>0</v>
      </c>
      <c r="X42" s="183">
        <f t="shared" ca="1" si="17"/>
        <v>0</v>
      </c>
      <c r="Y42" s="183">
        <f t="shared" ca="1" si="17"/>
        <v>0</v>
      </c>
      <c r="Z42" s="183">
        <f t="shared" ca="1" si="17"/>
        <v>0</v>
      </c>
      <c r="AA42" s="183">
        <f t="shared" ca="1" si="17"/>
        <v>0</v>
      </c>
      <c r="AB42" s="183">
        <f t="shared" ca="1" si="17"/>
        <v>0</v>
      </c>
      <c r="AC42" s="183">
        <f t="shared" ca="1" si="17"/>
        <v>0</v>
      </c>
      <c r="AD42" s="183">
        <f t="shared" ca="1" si="17"/>
        <v>0</v>
      </c>
      <c r="AE42" s="183">
        <f t="shared" ca="1" si="17"/>
        <v>0</v>
      </c>
      <c r="AF42" s="183">
        <f t="shared" ca="1" si="17"/>
        <v>0</v>
      </c>
      <c r="AG42" s="183">
        <f t="shared" ca="1" si="17"/>
        <v>0</v>
      </c>
      <c r="AH42" s="183">
        <f t="shared" ca="1" si="17"/>
        <v>0</v>
      </c>
      <c r="AI42" s="183">
        <f t="shared" ca="1" si="17"/>
        <v>0</v>
      </c>
      <c r="AJ42" s="183">
        <f t="shared" ca="1" si="17"/>
        <v>0</v>
      </c>
      <c r="AK42" s="183">
        <f t="shared" ca="1" si="17"/>
        <v>0</v>
      </c>
      <c r="AL42" s="183">
        <f t="shared" ca="1" si="17"/>
        <v>0</v>
      </c>
      <c r="AM42" s="183">
        <f t="shared" ca="1" si="17"/>
        <v>0</v>
      </c>
      <c r="AN42" s="183">
        <f t="shared" ca="1" si="17"/>
        <v>0</v>
      </c>
    </row>
    <row r="43" spans="1:40" x14ac:dyDescent="0.3">
      <c r="A43" s="60" t="s">
        <v>1475</v>
      </c>
      <c r="B43" s="60"/>
      <c r="C43" s="60"/>
      <c r="D43" s="189"/>
      <c r="E43" s="189"/>
      <c r="F43" s="189"/>
      <c r="G43" s="189"/>
      <c r="H43" s="189"/>
      <c r="I43" s="189"/>
      <c r="J43" s="189"/>
      <c r="K43" s="189"/>
      <c r="L43" s="189"/>
      <c r="M43" s="189"/>
      <c r="N43" s="189"/>
      <c r="O43" s="189"/>
      <c r="P43" s="189"/>
      <c r="Q43" s="189"/>
      <c r="R43" s="189"/>
      <c r="S43" s="189"/>
      <c r="T43" s="189"/>
      <c r="U43" s="189"/>
      <c r="V43" s="189"/>
      <c r="W43" s="189"/>
      <c r="X43" s="189"/>
      <c r="Y43" s="189"/>
      <c r="Z43" s="189"/>
      <c r="AA43" s="189"/>
      <c r="AB43" s="189"/>
      <c r="AC43" s="189"/>
      <c r="AD43" s="189"/>
      <c r="AE43" s="189"/>
      <c r="AF43" s="189"/>
      <c r="AG43" s="189"/>
      <c r="AH43" s="189"/>
      <c r="AI43" s="189"/>
      <c r="AJ43" s="189"/>
      <c r="AK43" s="189"/>
      <c r="AL43" s="189"/>
      <c r="AM43" s="189"/>
      <c r="AN43" s="189"/>
    </row>
    <row r="44" spans="1:40" x14ac:dyDescent="0.3">
      <c r="A44" t="s">
        <v>1476</v>
      </c>
      <c r="B44" t="s">
        <v>1477</v>
      </c>
      <c r="D44" s="192">
        <f>SUM(E44:AN44)</f>
        <v>0</v>
      </c>
      <c r="E44" s="183">
        <v>0</v>
      </c>
      <c r="F44" s="183">
        <v>0</v>
      </c>
      <c r="G44" s="183">
        <v>0</v>
      </c>
      <c r="H44" s="183">
        <v>0</v>
      </c>
      <c r="I44" s="183">
        <v>0</v>
      </c>
      <c r="J44" s="183">
        <v>0</v>
      </c>
      <c r="K44" s="183">
        <v>0</v>
      </c>
      <c r="L44" s="183">
        <v>0</v>
      </c>
      <c r="M44" s="183">
        <v>0</v>
      </c>
      <c r="N44" s="183">
        <v>0</v>
      </c>
      <c r="O44" s="183">
        <v>0</v>
      </c>
      <c r="P44" s="183">
        <v>0</v>
      </c>
      <c r="Q44" s="183"/>
      <c r="R44" s="183">
        <v>0</v>
      </c>
      <c r="S44" s="183">
        <v>0</v>
      </c>
      <c r="T44" s="183">
        <v>0</v>
      </c>
      <c r="U44" s="183">
        <v>0</v>
      </c>
      <c r="V44" s="183">
        <v>0</v>
      </c>
      <c r="W44" s="183">
        <v>0</v>
      </c>
      <c r="X44" s="183">
        <v>0</v>
      </c>
      <c r="Y44" s="183">
        <v>0</v>
      </c>
      <c r="Z44" s="183">
        <v>0</v>
      </c>
      <c r="AA44" s="183">
        <v>0</v>
      </c>
      <c r="AB44" s="183">
        <v>0</v>
      </c>
      <c r="AC44" s="183">
        <v>0</v>
      </c>
      <c r="AD44" s="183">
        <v>0</v>
      </c>
      <c r="AE44" s="183">
        <v>0</v>
      </c>
      <c r="AF44" s="183">
        <v>0</v>
      </c>
      <c r="AG44" s="183">
        <v>0</v>
      </c>
      <c r="AH44" s="183">
        <v>0</v>
      </c>
      <c r="AI44" s="183">
        <v>0</v>
      </c>
      <c r="AJ44" s="183">
        <v>0</v>
      </c>
      <c r="AK44" s="183">
        <v>0</v>
      </c>
      <c r="AL44" s="183">
        <v>0</v>
      </c>
      <c r="AM44" s="183">
        <v>0</v>
      </c>
      <c r="AN44" s="183">
        <v>0</v>
      </c>
    </row>
    <row r="45" spans="1:40" x14ac:dyDescent="0.3">
      <c r="A45" s="60" t="s">
        <v>1478</v>
      </c>
      <c r="B45" s="64"/>
      <c r="C45" s="64"/>
      <c r="D45" s="196"/>
      <c r="E45" s="196"/>
      <c r="F45" s="196"/>
      <c r="G45" s="196"/>
      <c r="H45" s="196"/>
      <c r="I45" s="196"/>
      <c r="J45" s="196"/>
      <c r="K45" s="196"/>
      <c r="L45" s="196"/>
      <c r="M45" s="196"/>
      <c r="N45" s="196"/>
      <c r="O45" s="196"/>
      <c r="P45" s="196"/>
      <c r="Q45" s="196"/>
      <c r="R45" s="196"/>
      <c r="S45" s="196"/>
      <c r="T45" s="196"/>
      <c r="U45" s="196"/>
      <c r="V45" s="196"/>
      <c r="W45" s="196"/>
      <c r="X45" s="196"/>
      <c r="Y45" s="196"/>
      <c r="Z45" s="196"/>
      <c r="AA45" s="196"/>
      <c r="AB45" s="196"/>
      <c r="AC45" s="196"/>
      <c r="AD45" s="196"/>
      <c r="AE45" s="196"/>
      <c r="AF45" s="196"/>
      <c r="AG45" s="196"/>
      <c r="AH45" s="196"/>
      <c r="AI45" s="196"/>
      <c r="AJ45" s="196"/>
      <c r="AK45" s="196"/>
      <c r="AL45" s="196"/>
      <c r="AM45" s="196"/>
      <c r="AN45" s="196"/>
    </row>
    <row r="46" spans="1:40" x14ac:dyDescent="0.3">
      <c r="D46" s="192">
        <f>SUM(E46:AN46)</f>
        <v>0</v>
      </c>
      <c r="E46" s="183">
        <v>0</v>
      </c>
      <c r="F46" s="183">
        <v>0</v>
      </c>
      <c r="G46" s="183">
        <v>0</v>
      </c>
      <c r="H46" s="183">
        <v>0</v>
      </c>
      <c r="I46" s="183">
        <v>0</v>
      </c>
      <c r="J46" s="183">
        <v>0</v>
      </c>
      <c r="K46" s="183">
        <v>0</v>
      </c>
      <c r="L46" s="183">
        <v>0</v>
      </c>
      <c r="M46" s="183">
        <v>0</v>
      </c>
      <c r="N46" s="183">
        <v>0</v>
      </c>
      <c r="O46" s="183">
        <v>0</v>
      </c>
      <c r="P46" s="183">
        <v>0</v>
      </c>
      <c r="Q46" s="183"/>
      <c r="R46" s="183">
        <v>0</v>
      </c>
      <c r="S46" s="183">
        <v>0</v>
      </c>
      <c r="T46" s="183">
        <f t="shared" ref="T46:AN46" si="18">T44</f>
        <v>0</v>
      </c>
      <c r="U46" s="183">
        <f t="shared" si="18"/>
        <v>0</v>
      </c>
      <c r="V46" s="183">
        <f t="shared" si="18"/>
        <v>0</v>
      </c>
      <c r="W46" s="183">
        <f t="shared" si="18"/>
        <v>0</v>
      </c>
      <c r="X46" s="183">
        <f t="shared" si="18"/>
        <v>0</v>
      </c>
      <c r="Y46" s="183">
        <f t="shared" si="18"/>
        <v>0</v>
      </c>
      <c r="Z46" s="183">
        <f t="shared" si="18"/>
        <v>0</v>
      </c>
      <c r="AA46" s="183">
        <f t="shared" si="18"/>
        <v>0</v>
      </c>
      <c r="AB46" s="183">
        <f t="shared" si="18"/>
        <v>0</v>
      </c>
      <c r="AC46" s="183">
        <f t="shared" si="18"/>
        <v>0</v>
      </c>
      <c r="AD46" s="183">
        <f t="shared" si="18"/>
        <v>0</v>
      </c>
      <c r="AE46" s="183">
        <f t="shared" si="18"/>
        <v>0</v>
      </c>
      <c r="AF46" s="183">
        <f t="shared" si="18"/>
        <v>0</v>
      </c>
      <c r="AG46" s="183">
        <f t="shared" si="18"/>
        <v>0</v>
      </c>
      <c r="AH46" s="183">
        <f t="shared" si="18"/>
        <v>0</v>
      </c>
      <c r="AI46" s="183">
        <f t="shared" si="18"/>
        <v>0</v>
      </c>
      <c r="AJ46" s="183">
        <f t="shared" si="18"/>
        <v>0</v>
      </c>
      <c r="AK46" s="183">
        <f t="shared" si="18"/>
        <v>0</v>
      </c>
      <c r="AL46" s="183">
        <f t="shared" si="18"/>
        <v>0</v>
      </c>
      <c r="AM46" s="183">
        <f t="shared" si="18"/>
        <v>0</v>
      </c>
      <c r="AN46" s="183">
        <f t="shared" si="18"/>
        <v>0</v>
      </c>
    </row>
    <row r="47" spans="1:40" x14ac:dyDescent="0.3">
      <c r="A47" s="60" t="s">
        <v>1479</v>
      </c>
      <c r="B47" s="60"/>
      <c r="C47" s="60"/>
      <c r="D47" s="189"/>
      <c r="E47" s="189"/>
      <c r="F47" s="189"/>
      <c r="G47" s="189"/>
      <c r="H47" s="189"/>
      <c r="I47" s="189"/>
      <c r="J47" s="189"/>
      <c r="K47" s="189"/>
      <c r="L47" s="189"/>
      <c r="M47" s="189"/>
      <c r="N47" s="189"/>
      <c r="O47" s="189"/>
      <c r="P47" s="189"/>
      <c r="Q47" s="189"/>
      <c r="R47" s="189"/>
      <c r="S47" s="189"/>
      <c r="T47" s="189"/>
      <c r="U47" s="189"/>
      <c r="V47" s="189"/>
      <c r="W47" s="189"/>
      <c r="X47" s="189"/>
      <c r="Y47" s="189"/>
      <c r="Z47" s="189"/>
      <c r="AA47" s="189"/>
      <c r="AB47" s="189"/>
      <c r="AC47" s="189"/>
      <c r="AD47" s="189"/>
      <c r="AE47" s="189"/>
      <c r="AF47" s="189"/>
      <c r="AG47" s="189"/>
      <c r="AH47" s="189"/>
      <c r="AI47" s="189"/>
      <c r="AJ47" s="189"/>
      <c r="AK47" s="189"/>
      <c r="AL47" s="189"/>
      <c r="AM47" s="189"/>
      <c r="AN47" s="189"/>
    </row>
    <row r="48" spans="1:40" x14ac:dyDescent="0.3">
      <c r="A48" s="54" t="s">
        <v>1480</v>
      </c>
      <c r="B48" s="54"/>
      <c r="C48" s="54"/>
      <c r="D48" s="195">
        <f ca="1">SUM(E48:AN48)</f>
        <v>0</v>
      </c>
      <c r="E48" s="194">
        <f t="shared" ref="E48:AN48" ca="1" si="19">SUMIFS(INDIRECT($B$1 &amp; "_Direct"), Type, "M &amp; S", WBSL3, E$1, Inst, $B$2)</f>
        <v>0</v>
      </c>
      <c r="F48" s="194">
        <f t="shared" ca="1" si="19"/>
        <v>0</v>
      </c>
      <c r="G48" s="194">
        <f t="shared" ca="1" si="19"/>
        <v>0</v>
      </c>
      <c r="H48" s="194">
        <f t="shared" ca="1" si="19"/>
        <v>0</v>
      </c>
      <c r="I48" s="194">
        <f t="shared" ca="1" si="19"/>
        <v>0</v>
      </c>
      <c r="J48" s="194">
        <f t="shared" ca="1" si="19"/>
        <v>0</v>
      </c>
      <c r="K48" s="194">
        <f t="shared" ca="1" si="19"/>
        <v>0</v>
      </c>
      <c r="L48" s="194">
        <f t="shared" ca="1" si="19"/>
        <v>0</v>
      </c>
      <c r="M48" s="194">
        <f t="shared" ca="1" si="19"/>
        <v>0</v>
      </c>
      <c r="N48" s="194">
        <f t="shared" ca="1" si="19"/>
        <v>0</v>
      </c>
      <c r="O48" s="194">
        <f t="shared" ca="1" si="19"/>
        <v>0</v>
      </c>
      <c r="P48" s="194">
        <f t="shared" ca="1" si="19"/>
        <v>0</v>
      </c>
      <c r="Q48" s="194">
        <f t="shared" ca="1" si="19"/>
        <v>0</v>
      </c>
      <c r="R48" s="194">
        <f t="shared" ca="1" si="19"/>
        <v>0</v>
      </c>
      <c r="S48" s="194">
        <f t="shared" ca="1" si="19"/>
        <v>0</v>
      </c>
      <c r="T48" s="194">
        <f t="shared" ca="1" si="19"/>
        <v>0</v>
      </c>
      <c r="U48" s="194">
        <f t="shared" ca="1" si="19"/>
        <v>0</v>
      </c>
      <c r="V48" s="194">
        <f t="shared" ca="1" si="19"/>
        <v>0</v>
      </c>
      <c r="W48" s="194">
        <f t="shared" ca="1" si="19"/>
        <v>0</v>
      </c>
      <c r="X48" s="194">
        <f t="shared" ca="1" si="19"/>
        <v>0</v>
      </c>
      <c r="Y48" s="194">
        <f t="shared" ca="1" si="19"/>
        <v>0</v>
      </c>
      <c r="Z48" s="194">
        <f t="shared" ca="1" si="19"/>
        <v>0</v>
      </c>
      <c r="AA48" s="194">
        <f t="shared" ca="1" si="19"/>
        <v>0</v>
      </c>
      <c r="AB48" s="194">
        <f t="shared" ca="1" si="19"/>
        <v>0</v>
      </c>
      <c r="AC48" s="194">
        <f t="shared" ca="1" si="19"/>
        <v>0</v>
      </c>
      <c r="AD48" s="194">
        <f t="shared" ca="1" si="19"/>
        <v>0</v>
      </c>
      <c r="AE48" s="194">
        <f t="shared" ca="1" si="19"/>
        <v>0</v>
      </c>
      <c r="AF48" s="194">
        <f t="shared" ca="1" si="19"/>
        <v>0</v>
      </c>
      <c r="AG48" s="194">
        <f t="shared" ca="1" si="19"/>
        <v>0</v>
      </c>
      <c r="AH48" s="194">
        <f t="shared" ca="1" si="19"/>
        <v>0</v>
      </c>
      <c r="AI48" s="194">
        <f t="shared" ca="1" si="19"/>
        <v>0</v>
      </c>
      <c r="AJ48" s="194">
        <f t="shared" ca="1" si="19"/>
        <v>0</v>
      </c>
      <c r="AK48" s="194">
        <f t="shared" ca="1" si="19"/>
        <v>0</v>
      </c>
      <c r="AL48" s="194">
        <f t="shared" ca="1" si="19"/>
        <v>0</v>
      </c>
      <c r="AM48" s="194">
        <f t="shared" ca="1" si="19"/>
        <v>0</v>
      </c>
      <c r="AN48" s="194">
        <f t="shared" ca="1" si="19"/>
        <v>0</v>
      </c>
    </row>
    <row r="49" spans="1:40" x14ac:dyDescent="0.3">
      <c r="A49" t="s">
        <v>1481</v>
      </c>
      <c r="D49" s="192">
        <f>SUM(E49:AN49)</f>
        <v>0</v>
      </c>
      <c r="E49" s="181">
        <v>0</v>
      </c>
      <c r="F49" s="183">
        <v>0</v>
      </c>
      <c r="G49" s="183">
        <v>0</v>
      </c>
      <c r="H49" s="183">
        <v>0</v>
      </c>
      <c r="I49" s="183">
        <v>0</v>
      </c>
      <c r="J49" s="183">
        <v>0</v>
      </c>
      <c r="K49" s="183">
        <v>0</v>
      </c>
      <c r="L49" s="183">
        <v>0</v>
      </c>
      <c r="M49" s="183">
        <v>0</v>
      </c>
      <c r="N49" s="183">
        <v>0</v>
      </c>
      <c r="O49" s="183">
        <v>0</v>
      </c>
      <c r="P49" s="183">
        <v>0</v>
      </c>
      <c r="Q49" s="183"/>
      <c r="R49" s="183">
        <v>0</v>
      </c>
      <c r="S49" s="183">
        <v>0</v>
      </c>
      <c r="T49" s="183">
        <v>0</v>
      </c>
      <c r="U49" s="183">
        <v>0</v>
      </c>
      <c r="V49" s="183">
        <v>0</v>
      </c>
      <c r="W49" s="183">
        <v>0</v>
      </c>
      <c r="X49" s="183">
        <v>0</v>
      </c>
      <c r="Y49" s="183">
        <v>0</v>
      </c>
      <c r="Z49" s="183">
        <v>0</v>
      </c>
      <c r="AA49" s="183">
        <v>0</v>
      </c>
      <c r="AB49" s="183">
        <v>0</v>
      </c>
      <c r="AC49" s="183">
        <v>0</v>
      </c>
      <c r="AD49" s="183">
        <v>0</v>
      </c>
      <c r="AE49" s="183">
        <v>0</v>
      </c>
      <c r="AF49" s="183">
        <v>0</v>
      </c>
      <c r="AG49" s="183">
        <v>0</v>
      </c>
      <c r="AH49" s="183">
        <v>0</v>
      </c>
      <c r="AI49" s="183">
        <v>0</v>
      </c>
      <c r="AJ49" s="183">
        <v>0</v>
      </c>
      <c r="AK49" s="183">
        <v>0</v>
      </c>
      <c r="AL49" s="183">
        <v>0</v>
      </c>
      <c r="AM49" s="183">
        <v>0</v>
      </c>
      <c r="AN49" s="183">
        <v>0</v>
      </c>
    </row>
    <row r="50" spans="1:40" x14ac:dyDescent="0.3">
      <c r="A50" t="s">
        <v>1482</v>
      </c>
      <c r="D50" s="192">
        <f>SUM(E50:AN50)</f>
        <v>0</v>
      </c>
      <c r="E50" s="181">
        <v>0</v>
      </c>
      <c r="F50" s="183">
        <v>0</v>
      </c>
      <c r="G50" s="183">
        <v>0</v>
      </c>
      <c r="H50" s="183">
        <v>0</v>
      </c>
      <c r="I50" s="183">
        <v>0</v>
      </c>
      <c r="J50" s="183">
        <v>0</v>
      </c>
      <c r="K50" s="183">
        <v>0</v>
      </c>
      <c r="L50" s="183">
        <v>0</v>
      </c>
      <c r="M50" s="183">
        <v>0</v>
      </c>
      <c r="N50" s="183">
        <v>0</v>
      </c>
      <c r="O50" s="183">
        <v>0</v>
      </c>
      <c r="P50" s="183">
        <v>0</v>
      </c>
      <c r="Q50" s="183"/>
      <c r="R50" s="183">
        <v>0</v>
      </c>
      <c r="S50" s="183">
        <v>0</v>
      </c>
      <c r="T50" s="183">
        <v>0</v>
      </c>
      <c r="U50" s="183">
        <v>0</v>
      </c>
      <c r="V50" s="183">
        <v>0</v>
      </c>
      <c r="W50" s="183">
        <v>0</v>
      </c>
      <c r="X50" s="183">
        <v>0</v>
      </c>
      <c r="Y50" s="183">
        <v>0</v>
      </c>
      <c r="Z50" s="183">
        <v>0</v>
      </c>
      <c r="AA50" s="183">
        <v>0</v>
      </c>
      <c r="AB50" s="183">
        <v>0</v>
      </c>
      <c r="AC50" s="183">
        <v>0</v>
      </c>
      <c r="AD50" s="183">
        <v>0</v>
      </c>
      <c r="AE50" s="183">
        <v>0</v>
      </c>
      <c r="AF50" s="183">
        <v>0</v>
      </c>
      <c r="AG50" s="183">
        <v>0</v>
      </c>
      <c r="AH50" s="183">
        <v>0</v>
      </c>
      <c r="AI50" s="183">
        <v>0</v>
      </c>
      <c r="AJ50" s="183">
        <v>0</v>
      </c>
      <c r="AK50" s="183">
        <v>0</v>
      </c>
      <c r="AL50" s="183">
        <v>0</v>
      </c>
      <c r="AM50" s="183">
        <v>0</v>
      </c>
      <c r="AN50" s="183">
        <v>0</v>
      </c>
    </row>
    <row r="51" spans="1:40" x14ac:dyDescent="0.3">
      <c r="A51" t="s">
        <v>1483</v>
      </c>
      <c r="D51" s="192">
        <f>SUM(E51:AN51)</f>
        <v>0</v>
      </c>
      <c r="E51" s="181">
        <v>0</v>
      </c>
      <c r="F51" s="183">
        <v>0</v>
      </c>
      <c r="G51" s="183">
        <v>0</v>
      </c>
      <c r="H51" s="183">
        <v>0</v>
      </c>
      <c r="I51" s="183">
        <v>0</v>
      </c>
      <c r="J51" s="183">
        <v>0</v>
      </c>
      <c r="K51" s="183">
        <v>0</v>
      </c>
      <c r="L51" s="183">
        <v>0</v>
      </c>
      <c r="M51" s="183">
        <v>0</v>
      </c>
      <c r="N51" s="183">
        <v>0</v>
      </c>
      <c r="O51" s="183">
        <v>0</v>
      </c>
      <c r="P51" s="183">
        <v>0</v>
      </c>
      <c r="Q51" s="183"/>
      <c r="R51" s="183">
        <v>0</v>
      </c>
      <c r="S51" s="183">
        <v>0</v>
      </c>
      <c r="T51" s="183">
        <v>0</v>
      </c>
      <c r="U51" s="183">
        <v>0</v>
      </c>
      <c r="V51" s="183">
        <v>0</v>
      </c>
      <c r="W51" s="183">
        <v>0</v>
      </c>
      <c r="X51" s="183">
        <v>0</v>
      </c>
      <c r="Y51" s="183">
        <v>0</v>
      </c>
      <c r="Z51" s="183">
        <v>0</v>
      </c>
      <c r="AA51" s="183">
        <v>0</v>
      </c>
      <c r="AB51" s="183">
        <v>0</v>
      </c>
      <c r="AC51" s="183">
        <v>0</v>
      </c>
      <c r="AD51" s="183">
        <v>0</v>
      </c>
      <c r="AE51" s="183">
        <v>0</v>
      </c>
      <c r="AF51" s="183">
        <v>0</v>
      </c>
      <c r="AG51" s="183">
        <v>0</v>
      </c>
      <c r="AH51" s="183">
        <v>0</v>
      </c>
      <c r="AI51" s="183">
        <v>0</v>
      </c>
      <c r="AJ51" s="183">
        <v>0</v>
      </c>
      <c r="AK51" s="183">
        <v>0</v>
      </c>
      <c r="AL51" s="183">
        <v>0</v>
      </c>
      <c r="AM51" s="183">
        <v>0</v>
      </c>
      <c r="AN51" s="183">
        <v>0</v>
      </c>
    </row>
    <row r="52" spans="1:40" x14ac:dyDescent="0.3">
      <c r="A52" t="s">
        <v>1484</v>
      </c>
      <c r="D52" s="192">
        <f>SUM(E52:AN52)</f>
        <v>0</v>
      </c>
      <c r="E52" s="181">
        <v>0</v>
      </c>
      <c r="F52" s="183">
        <v>0</v>
      </c>
      <c r="G52" s="183">
        <v>0</v>
      </c>
      <c r="H52" s="183">
        <v>0</v>
      </c>
      <c r="I52" s="183">
        <v>0</v>
      </c>
      <c r="J52" s="183">
        <v>0</v>
      </c>
      <c r="K52" s="183">
        <v>0</v>
      </c>
      <c r="L52" s="183">
        <v>0</v>
      </c>
      <c r="M52" s="183">
        <v>0</v>
      </c>
      <c r="N52" s="183">
        <v>0</v>
      </c>
      <c r="O52" s="183">
        <v>0</v>
      </c>
      <c r="P52" s="183">
        <v>0</v>
      </c>
      <c r="Q52" s="183"/>
      <c r="R52" s="183">
        <v>0</v>
      </c>
      <c r="S52" s="183">
        <v>0</v>
      </c>
      <c r="T52" s="183">
        <v>0</v>
      </c>
      <c r="U52" s="183">
        <v>0</v>
      </c>
      <c r="V52" s="183">
        <v>0</v>
      </c>
      <c r="W52" s="183">
        <v>0</v>
      </c>
      <c r="X52" s="183">
        <v>0</v>
      </c>
      <c r="Y52" s="183">
        <v>0</v>
      </c>
      <c r="Z52" s="183">
        <v>0</v>
      </c>
      <c r="AA52" s="183">
        <v>0</v>
      </c>
      <c r="AB52" s="183">
        <v>0</v>
      </c>
      <c r="AC52" s="183">
        <v>0</v>
      </c>
      <c r="AD52" s="183">
        <v>0</v>
      </c>
      <c r="AE52" s="183">
        <v>0</v>
      </c>
      <c r="AF52" s="183">
        <v>0</v>
      </c>
      <c r="AG52" s="183">
        <v>0</v>
      </c>
      <c r="AH52" s="183">
        <v>0</v>
      </c>
      <c r="AI52" s="183">
        <v>0</v>
      </c>
      <c r="AJ52" s="183">
        <v>0</v>
      </c>
      <c r="AK52" s="183">
        <v>0</v>
      </c>
      <c r="AL52" s="183">
        <v>0</v>
      </c>
      <c r="AM52" s="183">
        <v>0</v>
      </c>
      <c r="AN52" s="183">
        <v>0</v>
      </c>
    </row>
    <row r="53" spans="1:40" x14ac:dyDescent="0.3">
      <c r="A53" s="60" t="s">
        <v>1485</v>
      </c>
      <c r="B53" s="64"/>
      <c r="C53" s="64"/>
      <c r="D53" s="196"/>
      <c r="E53" s="196"/>
      <c r="F53" s="196"/>
      <c r="G53" s="196"/>
      <c r="H53" s="196"/>
      <c r="I53" s="196"/>
      <c r="J53" s="196"/>
      <c r="K53" s="196"/>
      <c r="L53" s="196"/>
      <c r="M53" s="196"/>
      <c r="N53" s="196"/>
      <c r="O53" s="196"/>
      <c r="P53" s="196"/>
      <c r="Q53" s="196"/>
      <c r="R53" s="196"/>
      <c r="S53" s="196"/>
      <c r="T53" s="196"/>
      <c r="U53" s="196"/>
      <c r="V53" s="196"/>
      <c r="W53" s="196"/>
      <c r="X53" s="196"/>
      <c r="Y53" s="196"/>
      <c r="Z53" s="196"/>
      <c r="AA53" s="196"/>
      <c r="AB53" s="196"/>
      <c r="AC53" s="196"/>
      <c r="AD53" s="196"/>
      <c r="AE53" s="196"/>
      <c r="AF53" s="196"/>
      <c r="AG53" s="196"/>
      <c r="AH53" s="196"/>
      <c r="AI53" s="196"/>
      <c r="AJ53" s="196"/>
      <c r="AK53" s="196"/>
      <c r="AL53" s="196"/>
      <c r="AM53" s="196"/>
      <c r="AN53" s="196"/>
    </row>
    <row r="54" spans="1:40" x14ac:dyDescent="0.3">
      <c r="D54" s="195">
        <f ca="1">SUM(E54:AN54)</f>
        <v>0</v>
      </c>
      <c r="E54" s="163">
        <f t="shared" ref="E54:AN54" ca="1" si="20">SUM(E48:E52)</f>
        <v>0</v>
      </c>
      <c r="F54" s="163">
        <f t="shared" ca="1" si="20"/>
        <v>0</v>
      </c>
      <c r="G54" s="163">
        <f t="shared" ca="1" si="20"/>
        <v>0</v>
      </c>
      <c r="H54" s="163">
        <f t="shared" ca="1" si="20"/>
        <v>0</v>
      </c>
      <c r="I54" s="163">
        <f t="shared" ca="1" si="20"/>
        <v>0</v>
      </c>
      <c r="J54" s="163">
        <f t="shared" ca="1" si="20"/>
        <v>0</v>
      </c>
      <c r="K54" s="163">
        <f t="shared" ca="1" si="20"/>
        <v>0</v>
      </c>
      <c r="L54" s="163">
        <f t="shared" ca="1" si="20"/>
        <v>0</v>
      </c>
      <c r="M54" s="163">
        <f t="shared" ca="1" si="20"/>
        <v>0</v>
      </c>
      <c r="N54" s="163">
        <f t="shared" ca="1" si="20"/>
        <v>0</v>
      </c>
      <c r="O54" s="163">
        <f t="shared" ca="1" si="20"/>
        <v>0</v>
      </c>
      <c r="P54" s="163">
        <f t="shared" ca="1" si="20"/>
        <v>0</v>
      </c>
      <c r="Q54" s="163">
        <f t="shared" ca="1" si="20"/>
        <v>0</v>
      </c>
      <c r="R54" s="163">
        <f t="shared" ca="1" si="20"/>
        <v>0</v>
      </c>
      <c r="S54" s="163">
        <f t="shared" ca="1" si="20"/>
        <v>0</v>
      </c>
      <c r="T54" s="163">
        <f t="shared" ca="1" si="20"/>
        <v>0</v>
      </c>
      <c r="U54" s="163">
        <f t="shared" ca="1" si="20"/>
        <v>0</v>
      </c>
      <c r="V54" s="163">
        <f t="shared" ca="1" si="20"/>
        <v>0</v>
      </c>
      <c r="W54" s="163">
        <f t="shared" ca="1" si="20"/>
        <v>0</v>
      </c>
      <c r="X54" s="163">
        <f t="shared" ca="1" si="20"/>
        <v>0</v>
      </c>
      <c r="Y54" s="163">
        <f t="shared" ca="1" si="20"/>
        <v>0</v>
      </c>
      <c r="Z54" s="163">
        <f t="shared" ca="1" si="20"/>
        <v>0</v>
      </c>
      <c r="AA54" s="163">
        <f t="shared" ca="1" si="20"/>
        <v>0</v>
      </c>
      <c r="AB54" s="163">
        <f t="shared" ca="1" si="20"/>
        <v>0</v>
      </c>
      <c r="AC54" s="163">
        <f t="shared" ca="1" si="20"/>
        <v>0</v>
      </c>
      <c r="AD54" s="163">
        <f t="shared" ca="1" si="20"/>
        <v>0</v>
      </c>
      <c r="AE54" s="163">
        <f t="shared" ca="1" si="20"/>
        <v>0</v>
      </c>
      <c r="AF54" s="163">
        <f t="shared" ca="1" si="20"/>
        <v>0</v>
      </c>
      <c r="AG54" s="163">
        <f t="shared" ca="1" si="20"/>
        <v>0</v>
      </c>
      <c r="AH54" s="163">
        <f t="shared" ca="1" si="20"/>
        <v>0</v>
      </c>
      <c r="AI54" s="163">
        <f t="shared" ca="1" si="20"/>
        <v>0</v>
      </c>
      <c r="AJ54" s="163">
        <f t="shared" ca="1" si="20"/>
        <v>0</v>
      </c>
      <c r="AK54" s="163">
        <f t="shared" ca="1" si="20"/>
        <v>0</v>
      </c>
      <c r="AL54" s="163">
        <f t="shared" ca="1" si="20"/>
        <v>0</v>
      </c>
      <c r="AM54" s="163">
        <f t="shared" ca="1" si="20"/>
        <v>0</v>
      </c>
      <c r="AN54" s="163">
        <f t="shared" ca="1" si="20"/>
        <v>0</v>
      </c>
    </row>
    <row r="55" spans="1:40" x14ac:dyDescent="0.3">
      <c r="A55" s="60" t="s">
        <v>1486</v>
      </c>
      <c r="B55" s="64"/>
      <c r="C55" s="64"/>
      <c r="D55" s="196"/>
      <c r="E55" s="196"/>
      <c r="F55" s="196"/>
      <c r="G55" s="196"/>
      <c r="H55" s="196"/>
      <c r="I55" s="196"/>
      <c r="J55" s="196"/>
      <c r="K55" s="196"/>
      <c r="L55" s="196"/>
      <c r="M55" s="196"/>
      <c r="N55" s="196"/>
      <c r="O55" s="196"/>
      <c r="P55" s="196"/>
      <c r="Q55" s="196"/>
      <c r="R55" s="196"/>
      <c r="S55" s="196"/>
      <c r="T55" s="196"/>
      <c r="U55" s="196"/>
      <c r="V55" s="196"/>
      <c r="W55" s="196"/>
      <c r="X55" s="196"/>
      <c r="Y55" s="196"/>
      <c r="Z55" s="196"/>
      <c r="AA55" s="196"/>
      <c r="AB55" s="196"/>
      <c r="AC55" s="196"/>
      <c r="AD55" s="196"/>
      <c r="AE55" s="196"/>
      <c r="AF55" s="196"/>
      <c r="AG55" s="196"/>
      <c r="AH55" s="196"/>
      <c r="AI55" s="196"/>
      <c r="AJ55" s="196"/>
      <c r="AK55" s="196"/>
      <c r="AL55" s="196"/>
      <c r="AM55" s="196"/>
      <c r="AN55" s="196"/>
    </row>
    <row r="56" spans="1:40" x14ac:dyDescent="0.3">
      <c r="A56" s="66"/>
      <c r="B56" s="66"/>
      <c r="C56" s="66"/>
      <c r="D56" s="197"/>
      <c r="E56" s="197"/>
      <c r="F56" s="197"/>
      <c r="G56" s="197"/>
      <c r="H56" s="197"/>
      <c r="I56" s="197"/>
      <c r="J56" s="197"/>
      <c r="K56" s="197"/>
      <c r="L56" s="197"/>
      <c r="M56" s="197"/>
      <c r="N56" s="197"/>
      <c r="O56" s="197"/>
      <c r="P56" s="197"/>
      <c r="Q56" s="197"/>
      <c r="R56" s="197"/>
      <c r="S56" s="197"/>
      <c r="T56" s="197"/>
      <c r="U56" s="197"/>
      <c r="V56" s="197"/>
      <c r="W56" s="197"/>
      <c r="X56" s="197"/>
      <c r="Y56" s="197"/>
      <c r="Z56" s="197"/>
      <c r="AA56" s="197"/>
      <c r="AB56" s="197"/>
      <c r="AC56" s="197"/>
      <c r="AD56" s="197"/>
      <c r="AE56" s="197"/>
      <c r="AF56" s="197"/>
      <c r="AG56" s="197"/>
      <c r="AH56" s="197"/>
      <c r="AI56" s="197"/>
      <c r="AJ56" s="197"/>
      <c r="AK56" s="197"/>
      <c r="AL56" s="197"/>
      <c r="AM56" s="197"/>
      <c r="AN56" s="197"/>
    </row>
    <row r="57" spans="1:40" x14ac:dyDescent="0.3">
      <c r="A57" t="s">
        <v>1487</v>
      </c>
      <c r="D57" s="192">
        <f>SUM(E57:AN57)</f>
        <v>0</v>
      </c>
      <c r="E57" s="183">
        <v>0</v>
      </c>
      <c r="F57" s="183">
        <v>0</v>
      </c>
      <c r="G57" s="183">
        <v>0</v>
      </c>
      <c r="H57" s="183">
        <v>0</v>
      </c>
      <c r="I57" s="183">
        <v>0</v>
      </c>
      <c r="J57" s="183">
        <v>0</v>
      </c>
      <c r="K57" s="183">
        <v>0</v>
      </c>
      <c r="L57" s="183">
        <v>0</v>
      </c>
      <c r="M57" s="183">
        <v>0</v>
      </c>
      <c r="N57" s="183">
        <v>0</v>
      </c>
      <c r="O57" s="183">
        <v>0</v>
      </c>
      <c r="P57" s="183">
        <v>0</v>
      </c>
      <c r="Q57" s="183"/>
      <c r="R57" s="183">
        <v>0</v>
      </c>
      <c r="S57" s="183">
        <v>0</v>
      </c>
      <c r="T57" s="183">
        <v>0</v>
      </c>
      <c r="U57" s="183">
        <v>0</v>
      </c>
      <c r="V57" s="183">
        <v>0</v>
      </c>
      <c r="W57" s="183">
        <v>0</v>
      </c>
      <c r="X57" s="183">
        <v>0</v>
      </c>
      <c r="Y57" s="183">
        <v>0</v>
      </c>
      <c r="Z57" s="183">
        <v>0</v>
      </c>
      <c r="AA57" s="183">
        <v>0</v>
      </c>
      <c r="AB57" s="183">
        <v>0</v>
      </c>
      <c r="AC57" s="183">
        <v>0</v>
      </c>
      <c r="AD57" s="183">
        <v>0</v>
      </c>
      <c r="AE57" s="183">
        <v>0</v>
      </c>
      <c r="AF57" s="183">
        <v>0</v>
      </c>
      <c r="AG57" s="183">
        <v>0</v>
      </c>
      <c r="AH57" s="183">
        <v>0</v>
      </c>
      <c r="AI57" s="183">
        <v>0</v>
      </c>
      <c r="AJ57" s="183">
        <v>0</v>
      </c>
      <c r="AK57" s="183">
        <v>0</v>
      </c>
      <c r="AL57" s="183">
        <v>0</v>
      </c>
      <c r="AM57" s="183">
        <v>0</v>
      </c>
      <c r="AN57" s="183">
        <v>0</v>
      </c>
    </row>
    <row r="58" spans="1:40" x14ac:dyDescent="0.3">
      <c r="A58" t="s">
        <v>1488</v>
      </c>
      <c r="D58" s="192">
        <f>SUM(E58:AN58)</f>
        <v>0</v>
      </c>
      <c r="E58" s="183">
        <v>0</v>
      </c>
      <c r="F58" s="183">
        <v>0</v>
      </c>
      <c r="G58" s="183">
        <v>0</v>
      </c>
      <c r="H58" s="183">
        <v>0</v>
      </c>
      <c r="I58" s="183">
        <v>0</v>
      </c>
      <c r="J58" s="183">
        <v>0</v>
      </c>
      <c r="K58" s="183">
        <v>0</v>
      </c>
      <c r="L58" s="183">
        <v>0</v>
      </c>
      <c r="M58" s="183">
        <v>0</v>
      </c>
      <c r="N58" s="183">
        <v>0</v>
      </c>
      <c r="O58" s="183">
        <v>0</v>
      </c>
      <c r="P58" s="183">
        <v>0</v>
      </c>
      <c r="Q58" s="183"/>
      <c r="R58" s="183">
        <v>0</v>
      </c>
      <c r="S58" s="183">
        <v>0</v>
      </c>
      <c r="T58" s="183">
        <v>0</v>
      </c>
      <c r="U58" s="183">
        <v>0</v>
      </c>
      <c r="V58" s="183">
        <v>0</v>
      </c>
      <c r="W58" s="183">
        <v>0</v>
      </c>
      <c r="X58" s="183">
        <v>0</v>
      </c>
      <c r="Y58" s="183">
        <v>0</v>
      </c>
      <c r="Z58" s="183">
        <v>0</v>
      </c>
      <c r="AA58" s="183">
        <v>0</v>
      </c>
      <c r="AB58" s="183">
        <v>0</v>
      </c>
      <c r="AC58" s="183">
        <v>0</v>
      </c>
      <c r="AD58" s="183">
        <v>0</v>
      </c>
      <c r="AE58" s="183">
        <v>0</v>
      </c>
      <c r="AF58" s="183">
        <v>0</v>
      </c>
      <c r="AG58" s="183">
        <v>0</v>
      </c>
      <c r="AH58" s="183">
        <v>0</v>
      </c>
      <c r="AI58" s="183">
        <v>0</v>
      </c>
      <c r="AJ58" s="183">
        <v>0</v>
      </c>
      <c r="AK58" s="183">
        <v>0</v>
      </c>
      <c r="AL58" s="183">
        <v>0</v>
      </c>
      <c r="AM58" s="183">
        <v>0</v>
      </c>
      <c r="AN58" s="183">
        <v>0</v>
      </c>
    </row>
    <row r="59" spans="1:40" x14ac:dyDescent="0.3">
      <c r="A59" t="s">
        <v>1489</v>
      </c>
      <c r="D59" s="192">
        <f>SUM(E59:AN59)</f>
        <v>0</v>
      </c>
      <c r="E59" s="183">
        <v>0</v>
      </c>
      <c r="F59" s="183">
        <v>0</v>
      </c>
      <c r="G59" s="183">
        <v>0</v>
      </c>
      <c r="H59" s="183">
        <v>0</v>
      </c>
      <c r="I59" s="183">
        <v>0</v>
      </c>
      <c r="J59" s="183">
        <v>0</v>
      </c>
      <c r="K59" s="183">
        <v>0</v>
      </c>
      <c r="L59" s="183">
        <v>0</v>
      </c>
      <c r="M59" s="183">
        <v>0</v>
      </c>
      <c r="N59" s="183">
        <v>0</v>
      </c>
      <c r="O59" s="183">
        <v>0</v>
      </c>
      <c r="P59" s="183">
        <v>0</v>
      </c>
      <c r="Q59" s="183"/>
      <c r="R59" s="183">
        <v>0</v>
      </c>
      <c r="S59" s="183">
        <v>0</v>
      </c>
      <c r="T59" s="183">
        <v>0</v>
      </c>
      <c r="U59" s="183">
        <v>0</v>
      </c>
      <c r="V59" s="183">
        <v>0</v>
      </c>
      <c r="W59" s="183">
        <v>0</v>
      </c>
      <c r="X59" s="183">
        <v>0</v>
      </c>
      <c r="Y59" s="183">
        <v>0</v>
      </c>
      <c r="Z59" s="183">
        <v>0</v>
      </c>
      <c r="AA59" s="183">
        <v>0</v>
      </c>
      <c r="AB59" s="183">
        <v>0</v>
      </c>
      <c r="AC59" s="183">
        <v>0</v>
      </c>
      <c r="AD59" s="183">
        <v>0</v>
      </c>
      <c r="AE59" s="183">
        <v>0</v>
      </c>
      <c r="AF59" s="183">
        <v>0</v>
      </c>
      <c r="AG59" s="183">
        <v>0</v>
      </c>
      <c r="AH59" s="183">
        <v>0</v>
      </c>
      <c r="AI59" s="183">
        <v>0</v>
      </c>
      <c r="AJ59" s="183">
        <v>0</v>
      </c>
      <c r="AK59" s="183">
        <v>0</v>
      </c>
      <c r="AL59" s="183">
        <v>0</v>
      </c>
      <c r="AM59" s="183">
        <v>0</v>
      </c>
      <c r="AN59" s="183">
        <v>0</v>
      </c>
    </row>
    <row r="60" spans="1:40" x14ac:dyDescent="0.3">
      <c r="D60" s="192">
        <f ca="1">SUM(E60:AN60)</f>
        <v>0</v>
      </c>
      <c r="E60" s="194">
        <f t="shared" ref="E60:AN60" ca="1" si="21">SUMIFS(INDIRECT($B$1 &amp; "_Direct"), Type, "Services", Resource_Name, $B60, WBSL3, E$1, Inst, $B$2)</f>
        <v>0</v>
      </c>
      <c r="F60" s="194">
        <f t="shared" ca="1" si="21"/>
        <v>0</v>
      </c>
      <c r="G60" s="194">
        <f t="shared" ca="1" si="21"/>
        <v>0</v>
      </c>
      <c r="H60" s="194">
        <f t="shared" ca="1" si="21"/>
        <v>0</v>
      </c>
      <c r="I60" s="194">
        <f t="shared" ca="1" si="21"/>
        <v>0</v>
      </c>
      <c r="J60" s="194">
        <f t="shared" ca="1" si="21"/>
        <v>0</v>
      </c>
      <c r="K60" s="194">
        <f t="shared" ca="1" si="21"/>
        <v>0</v>
      </c>
      <c r="L60" s="194">
        <f t="shared" ca="1" si="21"/>
        <v>0</v>
      </c>
      <c r="M60" s="194">
        <f t="shared" ca="1" si="21"/>
        <v>0</v>
      </c>
      <c r="N60" s="194">
        <f t="shared" ca="1" si="21"/>
        <v>0</v>
      </c>
      <c r="O60" s="194">
        <f t="shared" ca="1" si="21"/>
        <v>0</v>
      </c>
      <c r="P60" s="194">
        <f t="shared" ca="1" si="21"/>
        <v>0</v>
      </c>
      <c r="Q60" s="194">
        <f t="shared" ca="1" si="21"/>
        <v>0</v>
      </c>
      <c r="R60" s="194">
        <f t="shared" ca="1" si="21"/>
        <v>0</v>
      </c>
      <c r="S60" s="194">
        <f t="shared" ca="1" si="21"/>
        <v>0</v>
      </c>
      <c r="T60" s="194">
        <f t="shared" ca="1" si="21"/>
        <v>0</v>
      </c>
      <c r="U60" s="194">
        <f t="shared" ca="1" si="21"/>
        <v>0</v>
      </c>
      <c r="V60" s="194">
        <f t="shared" ca="1" si="21"/>
        <v>0</v>
      </c>
      <c r="W60" s="194">
        <f t="shared" ca="1" si="21"/>
        <v>0</v>
      </c>
      <c r="X60" s="194">
        <f t="shared" ca="1" si="21"/>
        <v>0</v>
      </c>
      <c r="Y60" s="194">
        <f t="shared" ca="1" si="21"/>
        <v>0</v>
      </c>
      <c r="Z60" s="194">
        <f t="shared" ca="1" si="21"/>
        <v>0</v>
      </c>
      <c r="AA60" s="194">
        <f t="shared" ca="1" si="21"/>
        <v>0</v>
      </c>
      <c r="AB60" s="194">
        <f t="shared" ca="1" si="21"/>
        <v>0</v>
      </c>
      <c r="AC60" s="194">
        <f t="shared" ca="1" si="21"/>
        <v>0</v>
      </c>
      <c r="AD60" s="194">
        <f t="shared" ca="1" si="21"/>
        <v>0</v>
      </c>
      <c r="AE60" s="194">
        <f t="shared" ca="1" si="21"/>
        <v>0</v>
      </c>
      <c r="AF60" s="194">
        <f t="shared" ca="1" si="21"/>
        <v>0</v>
      </c>
      <c r="AG60" s="194">
        <f t="shared" ca="1" si="21"/>
        <v>0</v>
      </c>
      <c r="AH60" s="194">
        <f t="shared" ca="1" si="21"/>
        <v>0</v>
      </c>
      <c r="AI60" s="194">
        <f t="shared" ca="1" si="21"/>
        <v>0</v>
      </c>
      <c r="AJ60" s="194">
        <f t="shared" ca="1" si="21"/>
        <v>0</v>
      </c>
      <c r="AK60" s="194">
        <f t="shared" ca="1" si="21"/>
        <v>0</v>
      </c>
      <c r="AL60" s="194">
        <f t="shared" ca="1" si="21"/>
        <v>0</v>
      </c>
      <c r="AM60" s="194">
        <f t="shared" ca="1" si="21"/>
        <v>0</v>
      </c>
      <c r="AN60" s="194">
        <f t="shared" ca="1" si="21"/>
        <v>0</v>
      </c>
    </row>
    <row r="61" spans="1:40" x14ac:dyDescent="0.3">
      <c r="A61" t="s">
        <v>1490</v>
      </c>
      <c r="D61" s="192">
        <f>SUM(E61:AN61)</f>
        <v>0</v>
      </c>
      <c r="E61" s="183">
        <v>0</v>
      </c>
      <c r="F61" s="183">
        <v>0</v>
      </c>
      <c r="G61" s="183">
        <v>0</v>
      </c>
      <c r="H61" s="183">
        <v>0</v>
      </c>
      <c r="I61" s="183">
        <v>0</v>
      </c>
      <c r="J61" s="183">
        <v>0</v>
      </c>
      <c r="K61" s="183">
        <v>0</v>
      </c>
      <c r="L61" s="183">
        <v>0</v>
      </c>
      <c r="M61" s="183">
        <v>0</v>
      </c>
      <c r="N61" s="183">
        <v>0</v>
      </c>
      <c r="O61" s="183">
        <v>0</v>
      </c>
      <c r="P61" s="183">
        <v>0</v>
      </c>
      <c r="Q61" s="183"/>
      <c r="R61" s="183">
        <v>0</v>
      </c>
      <c r="S61" s="183">
        <v>0</v>
      </c>
      <c r="T61" s="183">
        <v>0</v>
      </c>
      <c r="U61" s="183">
        <v>0</v>
      </c>
      <c r="V61" s="183">
        <v>0</v>
      </c>
      <c r="W61" s="183">
        <v>0</v>
      </c>
      <c r="X61" s="183">
        <v>0</v>
      </c>
      <c r="Y61" s="183">
        <v>0</v>
      </c>
      <c r="Z61" s="183">
        <v>0</v>
      </c>
      <c r="AA61" s="183">
        <v>0</v>
      </c>
      <c r="AB61" s="183">
        <v>0</v>
      </c>
      <c r="AC61" s="183">
        <v>0</v>
      </c>
      <c r="AD61" s="183">
        <v>0</v>
      </c>
      <c r="AE61" s="183">
        <v>0</v>
      </c>
      <c r="AF61" s="183">
        <v>0</v>
      </c>
      <c r="AG61" s="183">
        <v>0</v>
      </c>
      <c r="AH61" s="183">
        <v>0</v>
      </c>
      <c r="AI61" s="183">
        <v>0</v>
      </c>
      <c r="AJ61" s="183">
        <v>0</v>
      </c>
      <c r="AK61" s="183">
        <v>0</v>
      </c>
      <c r="AL61" s="183">
        <v>0</v>
      </c>
      <c r="AM61" s="183">
        <v>0</v>
      </c>
      <c r="AN61" s="183">
        <v>0</v>
      </c>
    </row>
    <row r="62" spans="1:40" x14ac:dyDescent="0.3">
      <c r="A62" s="60" t="s">
        <v>1491</v>
      </c>
      <c r="B62" s="64"/>
      <c r="C62" s="64"/>
      <c r="D62" s="196"/>
      <c r="E62" s="196"/>
      <c r="F62" s="196"/>
      <c r="G62" s="196"/>
      <c r="H62" s="196"/>
      <c r="I62" s="196"/>
      <c r="J62" s="196"/>
      <c r="K62" s="196"/>
      <c r="L62" s="196"/>
      <c r="M62" s="196"/>
      <c r="N62" s="196"/>
      <c r="O62" s="196"/>
      <c r="P62" s="196"/>
      <c r="Q62" s="196"/>
      <c r="R62" s="196"/>
      <c r="S62" s="196"/>
      <c r="T62" s="196"/>
      <c r="U62" s="196"/>
      <c r="V62" s="196"/>
      <c r="W62" s="196"/>
      <c r="X62" s="196"/>
      <c r="Y62" s="196"/>
      <c r="Z62" s="196"/>
      <c r="AA62" s="196"/>
      <c r="AB62" s="196"/>
      <c r="AC62" s="196"/>
      <c r="AD62" s="196"/>
      <c r="AE62" s="196"/>
      <c r="AF62" s="196"/>
      <c r="AG62" s="196"/>
      <c r="AH62" s="196"/>
      <c r="AI62" s="196"/>
      <c r="AJ62" s="196"/>
      <c r="AK62" s="196"/>
      <c r="AL62" s="196"/>
      <c r="AM62" s="196"/>
      <c r="AN62" s="196"/>
    </row>
    <row r="63" spans="1:40" x14ac:dyDescent="0.3">
      <c r="D63" s="192">
        <f ca="1">SUM(E63:AN63)</f>
        <v>0</v>
      </c>
      <c r="E63" s="163">
        <f t="shared" ref="E63:P63" ca="1" si="22">SUM(E57:E61)</f>
        <v>0</v>
      </c>
      <c r="F63" s="163">
        <f t="shared" ca="1" si="22"/>
        <v>0</v>
      </c>
      <c r="G63" s="163">
        <f t="shared" ca="1" si="22"/>
        <v>0</v>
      </c>
      <c r="H63" s="163">
        <f t="shared" ca="1" si="22"/>
        <v>0</v>
      </c>
      <c r="I63" s="163">
        <f t="shared" ca="1" si="22"/>
        <v>0</v>
      </c>
      <c r="J63" s="163">
        <f t="shared" ca="1" si="22"/>
        <v>0</v>
      </c>
      <c r="K63" s="163">
        <f t="shared" ca="1" si="22"/>
        <v>0</v>
      </c>
      <c r="L63" s="163">
        <f t="shared" ca="1" si="22"/>
        <v>0</v>
      </c>
      <c r="M63" s="163">
        <f t="shared" ca="1" si="22"/>
        <v>0</v>
      </c>
      <c r="N63" s="163">
        <f t="shared" ca="1" si="22"/>
        <v>0</v>
      </c>
      <c r="O63" s="163">
        <f t="shared" ca="1" si="22"/>
        <v>0</v>
      </c>
      <c r="P63" s="163">
        <f t="shared" ca="1" si="22"/>
        <v>0</v>
      </c>
      <c r="Q63" s="163"/>
      <c r="R63" s="163">
        <f t="shared" ref="R63:AN63" ca="1" si="23">SUM(R57:R61)</f>
        <v>0</v>
      </c>
      <c r="S63" s="163">
        <f t="shared" ca="1" si="23"/>
        <v>0</v>
      </c>
      <c r="T63" s="163">
        <f t="shared" ca="1" si="23"/>
        <v>0</v>
      </c>
      <c r="U63" s="163">
        <f t="shared" ca="1" si="23"/>
        <v>0</v>
      </c>
      <c r="V63" s="163">
        <f t="shared" ca="1" si="23"/>
        <v>0</v>
      </c>
      <c r="W63" s="163">
        <f t="shared" ca="1" si="23"/>
        <v>0</v>
      </c>
      <c r="X63" s="163">
        <f t="shared" ca="1" si="23"/>
        <v>0</v>
      </c>
      <c r="Y63" s="163">
        <f t="shared" ca="1" si="23"/>
        <v>0</v>
      </c>
      <c r="Z63" s="163">
        <f t="shared" ca="1" si="23"/>
        <v>0</v>
      </c>
      <c r="AA63" s="163">
        <f t="shared" ca="1" si="23"/>
        <v>0</v>
      </c>
      <c r="AB63" s="163">
        <f t="shared" ca="1" si="23"/>
        <v>0</v>
      </c>
      <c r="AC63" s="163">
        <f t="shared" ca="1" si="23"/>
        <v>0</v>
      </c>
      <c r="AD63" s="163">
        <f t="shared" ca="1" si="23"/>
        <v>0</v>
      </c>
      <c r="AE63" s="163">
        <f t="shared" ca="1" si="23"/>
        <v>0</v>
      </c>
      <c r="AF63" s="163">
        <f t="shared" ca="1" si="23"/>
        <v>0</v>
      </c>
      <c r="AG63" s="163">
        <f t="shared" ca="1" si="23"/>
        <v>0</v>
      </c>
      <c r="AH63" s="163">
        <f t="shared" ca="1" si="23"/>
        <v>0</v>
      </c>
      <c r="AI63" s="163">
        <f t="shared" ca="1" si="23"/>
        <v>0</v>
      </c>
      <c r="AJ63" s="163">
        <f t="shared" ca="1" si="23"/>
        <v>0</v>
      </c>
      <c r="AK63" s="163">
        <f t="shared" ca="1" si="23"/>
        <v>0</v>
      </c>
      <c r="AL63" s="163">
        <f t="shared" ca="1" si="23"/>
        <v>0</v>
      </c>
      <c r="AM63" s="163">
        <f t="shared" ca="1" si="23"/>
        <v>0</v>
      </c>
      <c r="AN63" s="163">
        <f t="shared" ca="1" si="23"/>
        <v>0</v>
      </c>
    </row>
    <row r="64" spans="1:40" x14ac:dyDescent="0.3">
      <c r="A64" t="s">
        <v>1492</v>
      </c>
      <c r="D64" s="192">
        <f>SUM(E64:AN64)</f>
        <v>0</v>
      </c>
      <c r="E64" s="183">
        <v>0</v>
      </c>
      <c r="F64" s="183">
        <v>0</v>
      </c>
      <c r="G64" s="183">
        <v>0</v>
      </c>
      <c r="H64" s="183">
        <v>0</v>
      </c>
      <c r="I64" s="183">
        <v>0</v>
      </c>
      <c r="J64" s="183">
        <v>0</v>
      </c>
      <c r="K64" s="183">
        <v>0</v>
      </c>
      <c r="L64" s="183">
        <v>0</v>
      </c>
      <c r="M64" s="183">
        <v>0</v>
      </c>
      <c r="N64" s="183">
        <v>0</v>
      </c>
      <c r="O64" s="183">
        <v>0</v>
      </c>
      <c r="P64" s="183">
        <v>0</v>
      </c>
      <c r="Q64" s="183"/>
      <c r="R64" s="183">
        <v>0</v>
      </c>
      <c r="S64" s="183">
        <v>0</v>
      </c>
      <c r="T64" s="183">
        <v>0</v>
      </c>
      <c r="U64" s="183">
        <v>0</v>
      </c>
      <c r="V64" s="183">
        <v>0</v>
      </c>
      <c r="W64" s="183">
        <v>0</v>
      </c>
      <c r="X64" s="183">
        <v>0</v>
      </c>
      <c r="Y64" s="183">
        <v>0</v>
      </c>
      <c r="Z64" s="183">
        <v>0</v>
      </c>
      <c r="AA64" s="183">
        <v>0</v>
      </c>
      <c r="AB64" s="183">
        <v>0</v>
      </c>
      <c r="AC64" s="183">
        <v>0</v>
      </c>
      <c r="AD64" s="183">
        <v>0</v>
      </c>
      <c r="AE64" s="183">
        <v>0</v>
      </c>
      <c r="AF64" s="183">
        <v>0</v>
      </c>
      <c r="AG64" s="183">
        <v>0</v>
      </c>
      <c r="AH64" s="183">
        <v>0</v>
      </c>
      <c r="AI64" s="183">
        <v>0</v>
      </c>
      <c r="AJ64" s="183">
        <v>0</v>
      </c>
      <c r="AK64" s="183">
        <v>0</v>
      </c>
      <c r="AL64" s="183">
        <v>0</v>
      </c>
      <c r="AM64" s="183">
        <v>0</v>
      </c>
      <c r="AN64" s="183">
        <v>0</v>
      </c>
    </row>
    <row r="65" spans="1:40" x14ac:dyDescent="0.3">
      <c r="A65" s="60" t="s">
        <v>1493</v>
      </c>
      <c r="B65" s="64"/>
      <c r="C65" s="64"/>
      <c r="D65" s="196"/>
      <c r="E65" s="196"/>
      <c r="F65" s="196"/>
      <c r="G65" s="196"/>
      <c r="H65" s="196"/>
      <c r="I65" s="196"/>
      <c r="J65" s="196"/>
      <c r="K65" s="196"/>
      <c r="L65" s="196"/>
      <c r="M65" s="196"/>
      <c r="N65" s="196"/>
      <c r="O65" s="196"/>
      <c r="P65" s="196"/>
      <c r="Q65" s="196"/>
      <c r="R65" s="196"/>
      <c r="S65" s="196"/>
      <c r="T65" s="196"/>
      <c r="U65" s="196"/>
      <c r="V65" s="196"/>
      <c r="W65" s="196"/>
      <c r="X65" s="196"/>
      <c r="Y65" s="196"/>
      <c r="Z65" s="196"/>
      <c r="AA65" s="196"/>
      <c r="AB65" s="196"/>
      <c r="AC65" s="196"/>
      <c r="AD65" s="196"/>
      <c r="AE65" s="196"/>
      <c r="AF65" s="196"/>
      <c r="AG65" s="196"/>
      <c r="AH65" s="196"/>
      <c r="AI65" s="196"/>
      <c r="AJ65" s="196"/>
      <c r="AK65" s="196"/>
      <c r="AL65" s="196"/>
      <c r="AM65" s="196"/>
      <c r="AN65" s="196"/>
    </row>
    <row r="66" spans="1:40" x14ac:dyDescent="0.3">
      <c r="D66" s="192">
        <f>SUM(E66:AN66)</f>
        <v>0</v>
      </c>
      <c r="E66" s="181">
        <v>0</v>
      </c>
      <c r="F66" s="181">
        <v>0</v>
      </c>
      <c r="G66" s="181">
        <v>0</v>
      </c>
      <c r="H66" s="181">
        <v>0</v>
      </c>
      <c r="I66" s="181">
        <v>0</v>
      </c>
      <c r="J66" s="181">
        <v>0</v>
      </c>
      <c r="K66" s="181">
        <v>0</v>
      </c>
      <c r="L66" s="181">
        <v>0</v>
      </c>
      <c r="M66" s="181">
        <v>0</v>
      </c>
      <c r="N66" s="181">
        <v>0</v>
      </c>
      <c r="O66" s="181">
        <v>0</v>
      </c>
      <c r="P66" s="181">
        <v>0</v>
      </c>
      <c r="Q66" s="181"/>
      <c r="R66" s="181">
        <v>0</v>
      </c>
      <c r="S66" s="181">
        <v>0</v>
      </c>
      <c r="T66" s="181">
        <v>0</v>
      </c>
      <c r="U66" s="181">
        <v>0</v>
      </c>
      <c r="V66" s="181">
        <v>0</v>
      </c>
      <c r="W66" s="181">
        <v>0</v>
      </c>
      <c r="X66" s="181">
        <v>0</v>
      </c>
      <c r="Y66" s="181">
        <v>0</v>
      </c>
      <c r="Z66" s="181">
        <v>0</v>
      </c>
      <c r="AA66" s="181">
        <v>0</v>
      </c>
      <c r="AB66" s="181">
        <v>0</v>
      </c>
      <c r="AC66" s="181">
        <v>0</v>
      </c>
      <c r="AD66" s="181">
        <v>0</v>
      </c>
      <c r="AE66" s="181">
        <v>0</v>
      </c>
      <c r="AF66" s="181">
        <v>0</v>
      </c>
      <c r="AG66" s="181">
        <v>0</v>
      </c>
      <c r="AH66" s="181">
        <v>0</v>
      </c>
      <c r="AI66" s="181">
        <v>0</v>
      </c>
      <c r="AJ66" s="181">
        <v>0</v>
      </c>
      <c r="AK66" s="181">
        <v>0</v>
      </c>
      <c r="AL66" s="181">
        <v>0</v>
      </c>
      <c r="AM66" s="181">
        <v>0</v>
      </c>
      <c r="AN66" s="181">
        <v>0</v>
      </c>
    </row>
    <row r="67" spans="1:40" x14ac:dyDescent="0.3">
      <c r="A67" t="s">
        <v>1494</v>
      </c>
      <c r="B67" s="310"/>
      <c r="C67" s="310"/>
      <c r="D67" s="192"/>
      <c r="E67" s="194"/>
      <c r="F67" s="194"/>
      <c r="G67" s="194"/>
      <c r="H67" s="194"/>
      <c r="I67" s="194"/>
      <c r="J67" s="194"/>
      <c r="K67" s="194"/>
      <c r="L67" s="194"/>
      <c r="M67" s="194"/>
      <c r="N67" s="194"/>
      <c r="O67" s="194"/>
      <c r="P67" s="194"/>
      <c r="Q67" s="194"/>
      <c r="R67" s="194"/>
      <c r="S67" s="194"/>
      <c r="T67" s="194"/>
      <c r="U67" s="194"/>
      <c r="V67" s="194"/>
      <c r="W67" s="194"/>
      <c r="X67" s="194"/>
      <c r="Y67" s="194"/>
      <c r="Z67" s="194"/>
      <c r="AA67" s="194"/>
      <c r="AB67" s="194"/>
      <c r="AC67" s="194"/>
      <c r="AD67" s="194"/>
      <c r="AE67" s="194"/>
      <c r="AF67" s="194"/>
      <c r="AG67" s="194"/>
      <c r="AH67" s="194"/>
      <c r="AI67" s="194"/>
      <c r="AJ67" s="194"/>
      <c r="AK67" s="194"/>
      <c r="AL67" s="194"/>
      <c r="AM67" s="194"/>
      <c r="AN67" s="194"/>
    </row>
    <row r="68" spans="1:40" x14ac:dyDescent="0.3">
      <c r="A68" s="54"/>
      <c r="B68" s="54"/>
      <c r="C68" s="54"/>
      <c r="D68" s="195">
        <f ca="1">SUM(E68:AN68)</f>
        <v>0</v>
      </c>
      <c r="E68" s="194">
        <f t="shared" ref="E68:T71" ca="1" si="24">SUMIFS(INDIRECT($B$1 &amp; "_Total"), WBSL3, E$1, Inst, $A68)</f>
        <v>0</v>
      </c>
      <c r="F68" s="194">
        <f t="shared" ca="1" si="24"/>
        <v>0</v>
      </c>
      <c r="G68" s="194">
        <f t="shared" ca="1" si="24"/>
        <v>0</v>
      </c>
      <c r="H68" s="194">
        <f t="shared" ca="1" si="24"/>
        <v>0</v>
      </c>
      <c r="I68" s="194">
        <f t="shared" ca="1" si="24"/>
        <v>0</v>
      </c>
      <c r="J68" s="194">
        <f t="shared" ca="1" si="24"/>
        <v>0</v>
      </c>
      <c r="K68" s="194">
        <f t="shared" ca="1" si="24"/>
        <v>0</v>
      </c>
      <c r="L68" s="194">
        <f t="shared" ca="1" si="24"/>
        <v>0</v>
      </c>
      <c r="M68" s="194">
        <f t="shared" ca="1" si="24"/>
        <v>0</v>
      </c>
      <c r="N68" s="194">
        <f t="shared" ca="1" si="24"/>
        <v>0</v>
      </c>
      <c r="O68" s="194">
        <f t="shared" ca="1" si="24"/>
        <v>0</v>
      </c>
      <c r="P68" s="194">
        <f t="shared" ca="1" si="24"/>
        <v>0</v>
      </c>
      <c r="Q68" s="194">
        <f t="shared" ca="1" si="24"/>
        <v>0</v>
      </c>
      <c r="R68" s="194">
        <f t="shared" ca="1" si="24"/>
        <v>0</v>
      </c>
      <c r="S68" s="194">
        <f t="shared" ca="1" si="24"/>
        <v>0</v>
      </c>
      <c r="T68" s="194">
        <f t="shared" ca="1" si="24"/>
        <v>0</v>
      </c>
      <c r="U68" s="194">
        <f t="shared" ref="U68:AJ71" ca="1" si="25">SUMIFS(INDIRECT($B$1 &amp; "_Total"), WBSL3, U$1, Inst, $A68)</f>
        <v>0</v>
      </c>
      <c r="V68" s="194">
        <f t="shared" ca="1" si="25"/>
        <v>0</v>
      </c>
      <c r="W68" s="194">
        <f t="shared" ca="1" si="25"/>
        <v>0</v>
      </c>
      <c r="X68" s="194">
        <f t="shared" ca="1" si="25"/>
        <v>0</v>
      </c>
      <c r="Y68" s="194">
        <f t="shared" ca="1" si="25"/>
        <v>0</v>
      </c>
      <c r="Z68" s="194">
        <f t="shared" ca="1" si="25"/>
        <v>0</v>
      </c>
      <c r="AA68" s="194">
        <f t="shared" ca="1" si="25"/>
        <v>0</v>
      </c>
      <c r="AB68" s="194">
        <f t="shared" ca="1" si="25"/>
        <v>0</v>
      </c>
      <c r="AC68" s="194">
        <f t="shared" ca="1" si="25"/>
        <v>0</v>
      </c>
      <c r="AD68" s="194">
        <f t="shared" ca="1" si="25"/>
        <v>0</v>
      </c>
      <c r="AE68" s="194">
        <f t="shared" ca="1" si="25"/>
        <v>0</v>
      </c>
      <c r="AF68" s="194">
        <f t="shared" ca="1" si="25"/>
        <v>0</v>
      </c>
      <c r="AG68" s="194">
        <f t="shared" ca="1" si="25"/>
        <v>0</v>
      </c>
      <c r="AH68" s="194">
        <f t="shared" ca="1" si="25"/>
        <v>0</v>
      </c>
      <c r="AI68" s="194">
        <f t="shared" ca="1" si="25"/>
        <v>0</v>
      </c>
      <c r="AJ68" s="194">
        <f t="shared" ca="1" si="25"/>
        <v>0</v>
      </c>
      <c r="AK68" s="194">
        <f t="shared" ref="AI68:AN71" ca="1" si="26">SUMIFS(INDIRECT($B$1 &amp; "_Total"), WBSL3, AK$1, Inst, $A68)</f>
        <v>0</v>
      </c>
      <c r="AL68" s="194">
        <f t="shared" ca="1" si="26"/>
        <v>0</v>
      </c>
      <c r="AM68" s="194">
        <f t="shared" ca="1" si="26"/>
        <v>0</v>
      </c>
      <c r="AN68" s="194">
        <f t="shared" ca="1" si="26"/>
        <v>0</v>
      </c>
    </row>
    <row r="69" spans="1:40" x14ac:dyDescent="0.3">
      <c r="A69" s="54"/>
      <c r="B69" s="54"/>
      <c r="C69" s="54"/>
      <c r="D69" s="195">
        <f ca="1">SUM(E69:AN69)</f>
        <v>0</v>
      </c>
      <c r="E69" s="194">
        <f t="shared" ca="1" si="24"/>
        <v>0</v>
      </c>
      <c r="F69" s="194">
        <f t="shared" ca="1" si="24"/>
        <v>0</v>
      </c>
      <c r="G69" s="194">
        <f t="shared" ca="1" si="24"/>
        <v>0</v>
      </c>
      <c r="H69" s="194">
        <f t="shared" ca="1" si="24"/>
        <v>0</v>
      </c>
      <c r="I69" s="194">
        <f t="shared" ca="1" si="24"/>
        <v>0</v>
      </c>
      <c r="J69" s="194">
        <f t="shared" ca="1" si="24"/>
        <v>0</v>
      </c>
      <c r="K69" s="194">
        <f t="shared" ca="1" si="24"/>
        <v>0</v>
      </c>
      <c r="L69" s="194">
        <f t="shared" ca="1" si="24"/>
        <v>0</v>
      </c>
      <c r="M69" s="194">
        <f t="shared" ca="1" si="24"/>
        <v>0</v>
      </c>
      <c r="N69" s="194">
        <f t="shared" ca="1" si="24"/>
        <v>0</v>
      </c>
      <c r="O69" s="194">
        <f t="shared" ca="1" si="24"/>
        <v>0</v>
      </c>
      <c r="P69" s="194">
        <f t="shared" ca="1" si="24"/>
        <v>0</v>
      </c>
      <c r="Q69" s="194">
        <f t="shared" ca="1" si="24"/>
        <v>0</v>
      </c>
      <c r="R69" s="194">
        <f t="shared" ca="1" si="24"/>
        <v>0</v>
      </c>
      <c r="S69" s="194">
        <f t="shared" ca="1" si="24"/>
        <v>0</v>
      </c>
      <c r="T69" s="194">
        <f t="shared" ca="1" si="24"/>
        <v>0</v>
      </c>
      <c r="U69" s="194">
        <f t="shared" ca="1" si="25"/>
        <v>0</v>
      </c>
      <c r="V69" s="194">
        <f t="shared" ca="1" si="25"/>
        <v>0</v>
      </c>
      <c r="W69" s="194">
        <f t="shared" ca="1" si="25"/>
        <v>0</v>
      </c>
      <c r="X69" s="194">
        <f t="shared" ca="1" si="25"/>
        <v>0</v>
      </c>
      <c r="Y69" s="194">
        <f t="shared" ca="1" si="25"/>
        <v>0</v>
      </c>
      <c r="Z69" s="194">
        <f t="shared" ca="1" si="25"/>
        <v>0</v>
      </c>
      <c r="AA69" s="194">
        <f t="shared" ca="1" si="25"/>
        <v>0</v>
      </c>
      <c r="AB69" s="194">
        <f t="shared" ca="1" si="25"/>
        <v>0</v>
      </c>
      <c r="AC69" s="194">
        <f t="shared" ca="1" si="25"/>
        <v>0</v>
      </c>
      <c r="AD69" s="194">
        <f t="shared" ca="1" si="25"/>
        <v>0</v>
      </c>
      <c r="AE69" s="194">
        <f t="shared" ca="1" si="25"/>
        <v>0</v>
      </c>
      <c r="AF69" s="194">
        <f t="shared" ca="1" si="25"/>
        <v>0</v>
      </c>
      <c r="AG69" s="194">
        <f t="shared" ca="1" si="25"/>
        <v>0</v>
      </c>
      <c r="AH69" s="194">
        <f t="shared" ca="1" si="25"/>
        <v>0</v>
      </c>
      <c r="AI69" s="194">
        <f t="shared" ca="1" si="26"/>
        <v>0</v>
      </c>
      <c r="AJ69" s="194">
        <f t="shared" ca="1" si="26"/>
        <v>0</v>
      </c>
      <c r="AK69" s="194">
        <f t="shared" ca="1" si="26"/>
        <v>0</v>
      </c>
      <c r="AL69" s="194">
        <f t="shared" ca="1" si="26"/>
        <v>0</v>
      </c>
      <c r="AM69" s="194">
        <f t="shared" ca="1" si="26"/>
        <v>0</v>
      </c>
      <c r="AN69" s="194">
        <f t="shared" ca="1" si="26"/>
        <v>0</v>
      </c>
    </row>
    <row r="70" spans="1:40" x14ac:dyDescent="0.3">
      <c r="A70" s="54"/>
      <c r="B70" s="54"/>
      <c r="C70" s="54"/>
      <c r="D70" s="195">
        <f ca="1">SUM(E70:AN70)</f>
        <v>0</v>
      </c>
      <c r="E70" s="194">
        <f t="shared" ca="1" si="24"/>
        <v>0</v>
      </c>
      <c r="F70" s="194">
        <f t="shared" ca="1" si="24"/>
        <v>0</v>
      </c>
      <c r="G70" s="194">
        <f t="shared" ca="1" si="24"/>
        <v>0</v>
      </c>
      <c r="H70" s="194">
        <f t="shared" ca="1" si="24"/>
        <v>0</v>
      </c>
      <c r="I70" s="194">
        <f t="shared" ca="1" si="24"/>
        <v>0</v>
      </c>
      <c r="J70" s="194">
        <f t="shared" ca="1" si="24"/>
        <v>0</v>
      </c>
      <c r="K70" s="194">
        <f t="shared" ca="1" si="24"/>
        <v>0</v>
      </c>
      <c r="L70" s="194">
        <f t="shared" ca="1" si="24"/>
        <v>0</v>
      </c>
      <c r="M70" s="194">
        <f t="shared" ca="1" si="24"/>
        <v>0</v>
      </c>
      <c r="N70" s="194">
        <f t="shared" ca="1" si="24"/>
        <v>0</v>
      </c>
      <c r="O70" s="194">
        <f t="shared" ca="1" si="24"/>
        <v>0</v>
      </c>
      <c r="P70" s="194">
        <f t="shared" ca="1" si="24"/>
        <v>0</v>
      </c>
      <c r="Q70" s="194">
        <f t="shared" ca="1" si="24"/>
        <v>0</v>
      </c>
      <c r="R70" s="194">
        <f t="shared" ca="1" si="24"/>
        <v>0</v>
      </c>
      <c r="S70" s="194">
        <f t="shared" ca="1" si="24"/>
        <v>0</v>
      </c>
      <c r="T70" s="194">
        <f t="shared" ca="1" si="24"/>
        <v>0</v>
      </c>
      <c r="U70" s="194">
        <f t="shared" ca="1" si="25"/>
        <v>0</v>
      </c>
      <c r="V70" s="194">
        <f t="shared" ca="1" si="25"/>
        <v>0</v>
      </c>
      <c r="W70" s="194">
        <f t="shared" ca="1" si="25"/>
        <v>0</v>
      </c>
      <c r="X70" s="194">
        <f t="shared" ca="1" si="25"/>
        <v>0</v>
      </c>
      <c r="Y70" s="194">
        <f t="shared" ca="1" si="25"/>
        <v>0</v>
      </c>
      <c r="Z70" s="194">
        <f t="shared" ca="1" si="25"/>
        <v>0</v>
      </c>
      <c r="AA70" s="194">
        <f t="shared" ca="1" si="25"/>
        <v>0</v>
      </c>
      <c r="AB70" s="194">
        <f t="shared" ca="1" si="25"/>
        <v>0</v>
      </c>
      <c r="AC70" s="194">
        <f t="shared" ca="1" si="25"/>
        <v>0</v>
      </c>
      <c r="AD70" s="194">
        <f t="shared" ca="1" si="25"/>
        <v>0</v>
      </c>
      <c r="AE70" s="194">
        <f t="shared" ca="1" si="25"/>
        <v>0</v>
      </c>
      <c r="AF70" s="194">
        <f t="shared" ca="1" si="25"/>
        <v>0</v>
      </c>
      <c r="AG70" s="194">
        <f t="shared" ca="1" si="25"/>
        <v>0</v>
      </c>
      <c r="AH70" s="194">
        <f t="shared" ca="1" si="25"/>
        <v>0</v>
      </c>
      <c r="AI70" s="194">
        <f t="shared" ca="1" si="26"/>
        <v>0</v>
      </c>
      <c r="AJ70" s="194">
        <f t="shared" ca="1" si="26"/>
        <v>0</v>
      </c>
      <c r="AK70" s="194">
        <f t="shared" ca="1" si="26"/>
        <v>0</v>
      </c>
      <c r="AL70" s="194">
        <f t="shared" ca="1" si="26"/>
        <v>0</v>
      </c>
      <c r="AM70" s="194">
        <f t="shared" ca="1" si="26"/>
        <v>0</v>
      </c>
      <c r="AN70" s="194">
        <f t="shared" ca="1" si="26"/>
        <v>0</v>
      </c>
    </row>
    <row r="71" spans="1:40" x14ac:dyDescent="0.3">
      <c r="A71" s="54"/>
      <c r="B71" s="54"/>
      <c r="C71" s="54"/>
      <c r="D71" s="195">
        <f ca="1">SUM(E71:AN71)</f>
        <v>0</v>
      </c>
      <c r="E71" s="194">
        <f t="shared" ca="1" si="24"/>
        <v>0</v>
      </c>
      <c r="F71" s="194">
        <f t="shared" ca="1" si="24"/>
        <v>0</v>
      </c>
      <c r="G71" s="194">
        <f t="shared" ca="1" si="24"/>
        <v>0</v>
      </c>
      <c r="H71" s="194">
        <f t="shared" ca="1" si="24"/>
        <v>0</v>
      </c>
      <c r="I71" s="194">
        <f t="shared" ca="1" si="24"/>
        <v>0</v>
      </c>
      <c r="J71" s="194">
        <f t="shared" ca="1" si="24"/>
        <v>0</v>
      </c>
      <c r="K71" s="194">
        <f t="shared" ca="1" si="24"/>
        <v>0</v>
      </c>
      <c r="L71" s="194">
        <f t="shared" ca="1" si="24"/>
        <v>0</v>
      </c>
      <c r="M71" s="194">
        <f t="shared" ca="1" si="24"/>
        <v>0</v>
      </c>
      <c r="N71" s="194">
        <f t="shared" ca="1" si="24"/>
        <v>0</v>
      </c>
      <c r="O71" s="194">
        <f t="shared" ca="1" si="24"/>
        <v>0</v>
      </c>
      <c r="P71" s="194">
        <f t="shared" ca="1" si="24"/>
        <v>0</v>
      </c>
      <c r="Q71" s="194">
        <f t="shared" ca="1" si="24"/>
        <v>0</v>
      </c>
      <c r="R71" s="194">
        <f t="shared" ca="1" si="24"/>
        <v>0</v>
      </c>
      <c r="S71" s="194">
        <f t="shared" ca="1" si="24"/>
        <v>0</v>
      </c>
      <c r="T71" s="194">
        <f t="shared" ca="1" si="24"/>
        <v>0</v>
      </c>
      <c r="U71" s="194">
        <f t="shared" ca="1" si="25"/>
        <v>0</v>
      </c>
      <c r="V71" s="194">
        <f t="shared" ca="1" si="25"/>
        <v>0</v>
      </c>
      <c r="W71" s="194">
        <f t="shared" ca="1" si="25"/>
        <v>0</v>
      </c>
      <c r="X71" s="194">
        <f t="shared" ca="1" si="25"/>
        <v>0</v>
      </c>
      <c r="Y71" s="194">
        <f t="shared" ca="1" si="25"/>
        <v>0</v>
      </c>
      <c r="Z71" s="194">
        <f t="shared" ca="1" si="25"/>
        <v>0</v>
      </c>
      <c r="AA71" s="194">
        <f t="shared" ca="1" si="25"/>
        <v>0</v>
      </c>
      <c r="AB71" s="194">
        <f t="shared" ca="1" si="25"/>
        <v>0</v>
      </c>
      <c r="AC71" s="194">
        <f t="shared" ca="1" si="25"/>
        <v>0</v>
      </c>
      <c r="AD71" s="194">
        <f t="shared" ca="1" si="25"/>
        <v>0</v>
      </c>
      <c r="AE71" s="194">
        <f t="shared" ca="1" si="25"/>
        <v>0</v>
      </c>
      <c r="AF71" s="194">
        <f t="shared" ca="1" si="25"/>
        <v>0</v>
      </c>
      <c r="AG71" s="194">
        <f t="shared" ca="1" si="25"/>
        <v>0</v>
      </c>
      <c r="AH71" s="194">
        <f t="shared" ca="1" si="25"/>
        <v>0</v>
      </c>
      <c r="AI71" s="194">
        <f t="shared" ca="1" si="26"/>
        <v>0</v>
      </c>
      <c r="AJ71" s="194">
        <f t="shared" ca="1" si="26"/>
        <v>0</v>
      </c>
      <c r="AK71" s="194">
        <f t="shared" ca="1" si="26"/>
        <v>0</v>
      </c>
      <c r="AL71" s="194">
        <f t="shared" ca="1" si="26"/>
        <v>0</v>
      </c>
      <c r="AM71" s="194">
        <f t="shared" ca="1" si="26"/>
        <v>0</v>
      </c>
      <c r="AN71" s="194">
        <f t="shared" ca="1" si="26"/>
        <v>0</v>
      </c>
    </row>
    <row r="72" spans="1:40" x14ac:dyDescent="0.3">
      <c r="A72" s="60" t="s">
        <v>1495</v>
      </c>
      <c r="B72" s="64"/>
      <c r="C72" s="64"/>
      <c r="D72" s="196"/>
      <c r="E72" s="196"/>
      <c r="F72" s="196"/>
      <c r="G72" s="196"/>
      <c r="H72" s="196"/>
      <c r="I72" s="196"/>
      <c r="J72" s="196"/>
      <c r="K72" s="196"/>
      <c r="L72" s="196"/>
      <c r="M72" s="196"/>
      <c r="N72" s="196"/>
      <c r="O72" s="196"/>
      <c r="P72" s="196"/>
      <c r="Q72" s="196"/>
      <c r="R72" s="196"/>
      <c r="S72" s="196"/>
      <c r="T72" s="196"/>
      <c r="U72" s="196"/>
      <c r="V72" s="196"/>
      <c r="W72" s="196"/>
      <c r="X72" s="196"/>
      <c r="Y72" s="196"/>
      <c r="Z72" s="196"/>
      <c r="AA72" s="196"/>
      <c r="AB72" s="196"/>
      <c r="AC72" s="196"/>
      <c r="AD72" s="196"/>
      <c r="AE72" s="196"/>
      <c r="AF72" s="196"/>
      <c r="AG72" s="196"/>
      <c r="AH72" s="196"/>
      <c r="AI72" s="196"/>
      <c r="AJ72" s="196"/>
      <c r="AK72" s="196"/>
      <c r="AL72" s="196"/>
      <c r="AM72" s="196"/>
      <c r="AN72" s="196"/>
    </row>
    <row r="73" spans="1:40" x14ac:dyDescent="0.3">
      <c r="D73" s="195">
        <f ca="1">SUM(E73:AN73)</f>
        <v>0</v>
      </c>
      <c r="E73" s="184">
        <f t="shared" ref="E73:AN73" ca="1" si="27">SUM(E68:E71)</f>
        <v>0</v>
      </c>
      <c r="F73" s="184">
        <f t="shared" ca="1" si="27"/>
        <v>0</v>
      </c>
      <c r="G73" s="184">
        <f t="shared" ca="1" si="27"/>
        <v>0</v>
      </c>
      <c r="H73" s="184">
        <f t="shared" ca="1" si="27"/>
        <v>0</v>
      </c>
      <c r="I73" s="184">
        <f t="shared" ca="1" si="27"/>
        <v>0</v>
      </c>
      <c r="J73" s="184">
        <f t="shared" ca="1" si="27"/>
        <v>0</v>
      </c>
      <c r="K73" s="184">
        <f t="shared" ca="1" si="27"/>
        <v>0</v>
      </c>
      <c r="L73" s="184">
        <f t="shared" ca="1" si="27"/>
        <v>0</v>
      </c>
      <c r="M73" s="184">
        <f t="shared" ca="1" si="27"/>
        <v>0</v>
      </c>
      <c r="N73" s="184">
        <f t="shared" ca="1" si="27"/>
        <v>0</v>
      </c>
      <c r="O73" s="184">
        <f t="shared" ca="1" si="27"/>
        <v>0</v>
      </c>
      <c r="P73" s="184">
        <f t="shared" ca="1" si="27"/>
        <v>0</v>
      </c>
      <c r="Q73" s="184">
        <f t="shared" ca="1" si="27"/>
        <v>0</v>
      </c>
      <c r="R73" s="184">
        <f t="shared" ca="1" si="27"/>
        <v>0</v>
      </c>
      <c r="S73" s="184">
        <f t="shared" ca="1" si="27"/>
        <v>0</v>
      </c>
      <c r="T73" s="184">
        <f t="shared" ca="1" si="27"/>
        <v>0</v>
      </c>
      <c r="U73" s="184">
        <f t="shared" ca="1" si="27"/>
        <v>0</v>
      </c>
      <c r="V73" s="184">
        <f t="shared" ca="1" si="27"/>
        <v>0</v>
      </c>
      <c r="W73" s="184">
        <f t="shared" ca="1" si="27"/>
        <v>0</v>
      </c>
      <c r="X73" s="184">
        <f t="shared" ca="1" si="27"/>
        <v>0</v>
      </c>
      <c r="Y73" s="184">
        <f t="shared" ca="1" si="27"/>
        <v>0</v>
      </c>
      <c r="Z73" s="184">
        <f t="shared" ca="1" si="27"/>
        <v>0</v>
      </c>
      <c r="AA73" s="184">
        <f t="shared" ca="1" si="27"/>
        <v>0</v>
      </c>
      <c r="AB73" s="184">
        <f t="shared" ca="1" si="27"/>
        <v>0</v>
      </c>
      <c r="AC73" s="184">
        <f t="shared" ca="1" si="27"/>
        <v>0</v>
      </c>
      <c r="AD73" s="184">
        <f t="shared" ca="1" si="27"/>
        <v>0</v>
      </c>
      <c r="AE73" s="184">
        <f t="shared" ca="1" si="27"/>
        <v>0</v>
      </c>
      <c r="AF73" s="184">
        <f t="shared" ca="1" si="27"/>
        <v>0</v>
      </c>
      <c r="AG73" s="184">
        <f t="shared" ca="1" si="27"/>
        <v>0</v>
      </c>
      <c r="AH73" s="184">
        <f t="shared" ca="1" si="27"/>
        <v>0</v>
      </c>
      <c r="AI73" s="184">
        <f t="shared" ca="1" si="27"/>
        <v>0</v>
      </c>
      <c r="AJ73" s="184">
        <f t="shared" ca="1" si="27"/>
        <v>0</v>
      </c>
      <c r="AK73" s="184">
        <f t="shared" ca="1" si="27"/>
        <v>0</v>
      </c>
      <c r="AL73" s="184">
        <f t="shared" ca="1" si="27"/>
        <v>0</v>
      </c>
      <c r="AM73" s="184">
        <f t="shared" ca="1" si="27"/>
        <v>0</v>
      </c>
      <c r="AN73" s="184">
        <f t="shared" ca="1" si="27"/>
        <v>0</v>
      </c>
    </row>
    <row r="74" spans="1:40" x14ac:dyDescent="0.3">
      <c r="A74" t="s">
        <v>1626</v>
      </c>
      <c r="D74" s="192"/>
      <c r="E74" s="183">
        <v>0</v>
      </c>
      <c r="F74" s="183">
        <v>0</v>
      </c>
      <c r="G74" s="183">
        <v>0</v>
      </c>
      <c r="H74" s="183">
        <v>0</v>
      </c>
      <c r="I74" s="183">
        <v>0</v>
      </c>
      <c r="J74" s="183">
        <v>0</v>
      </c>
      <c r="K74" s="183">
        <v>0</v>
      </c>
      <c r="L74" s="183">
        <v>0</v>
      </c>
      <c r="M74" s="183">
        <v>0</v>
      </c>
      <c r="N74" s="183">
        <v>0</v>
      </c>
      <c r="O74" s="183">
        <v>0</v>
      </c>
      <c r="P74" s="183">
        <v>0</v>
      </c>
      <c r="Q74" s="183"/>
      <c r="R74" s="183">
        <v>0</v>
      </c>
      <c r="S74" s="183">
        <v>0</v>
      </c>
      <c r="T74" s="183">
        <v>0</v>
      </c>
      <c r="U74" s="183">
        <v>0</v>
      </c>
      <c r="V74" s="183">
        <v>0</v>
      </c>
      <c r="W74" s="183">
        <v>0</v>
      </c>
      <c r="X74" s="183">
        <v>0</v>
      </c>
      <c r="Y74" s="183">
        <v>0</v>
      </c>
      <c r="Z74" s="183">
        <v>0</v>
      </c>
      <c r="AA74" s="183">
        <v>0</v>
      </c>
      <c r="AB74" s="183">
        <v>0</v>
      </c>
      <c r="AC74" s="183">
        <v>0</v>
      </c>
      <c r="AD74" s="183">
        <v>0</v>
      </c>
      <c r="AE74" s="183">
        <v>0</v>
      </c>
      <c r="AF74" s="183">
        <v>0</v>
      </c>
      <c r="AG74" s="183">
        <v>0</v>
      </c>
      <c r="AH74" s="183">
        <v>0</v>
      </c>
      <c r="AI74" s="183">
        <v>0</v>
      </c>
      <c r="AJ74" s="183">
        <v>0</v>
      </c>
      <c r="AK74" s="183">
        <v>0</v>
      </c>
      <c r="AL74" s="183">
        <v>0</v>
      </c>
      <c r="AM74" s="183">
        <v>0</v>
      </c>
      <c r="AN74" s="183">
        <v>0</v>
      </c>
    </row>
    <row r="75" spans="1:40" x14ac:dyDescent="0.3">
      <c r="A75" t="s">
        <v>1496</v>
      </c>
      <c r="D75" s="192">
        <f>SUM(E75:AN75)</f>
        <v>0</v>
      </c>
      <c r="E75" s="183">
        <v>0</v>
      </c>
      <c r="F75" s="183">
        <v>0</v>
      </c>
      <c r="G75" s="183">
        <v>0</v>
      </c>
      <c r="H75" s="183">
        <v>0</v>
      </c>
      <c r="I75" s="183">
        <v>0</v>
      </c>
      <c r="J75" s="183">
        <v>0</v>
      </c>
      <c r="K75" s="183">
        <v>0</v>
      </c>
      <c r="L75" s="183">
        <v>0</v>
      </c>
      <c r="M75" s="183">
        <v>0</v>
      </c>
      <c r="N75" s="183">
        <v>0</v>
      </c>
      <c r="O75" s="183">
        <v>0</v>
      </c>
      <c r="P75" s="183">
        <v>0</v>
      </c>
      <c r="Q75" s="183"/>
      <c r="R75" s="183">
        <v>0</v>
      </c>
      <c r="S75" s="183">
        <v>0</v>
      </c>
      <c r="T75" s="183">
        <v>0</v>
      </c>
      <c r="U75" s="183">
        <v>0</v>
      </c>
      <c r="V75" s="183">
        <v>0</v>
      </c>
      <c r="W75" s="183">
        <v>0</v>
      </c>
      <c r="X75" s="183">
        <v>0</v>
      </c>
      <c r="Y75" s="183">
        <v>0</v>
      </c>
      <c r="Z75" s="183">
        <v>0</v>
      </c>
      <c r="AA75" s="183">
        <v>0</v>
      </c>
      <c r="AB75" s="183">
        <v>0</v>
      </c>
      <c r="AC75" s="183">
        <v>0</v>
      </c>
      <c r="AD75" s="183">
        <v>0</v>
      </c>
      <c r="AE75" s="183">
        <v>0</v>
      </c>
      <c r="AF75" s="183">
        <v>0</v>
      </c>
      <c r="AG75" s="183">
        <v>0</v>
      </c>
      <c r="AH75" s="183">
        <v>0</v>
      </c>
      <c r="AI75" s="183">
        <v>0</v>
      </c>
      <c r="AJ75" s="183">
        <v>0</v>
      </c>
      <c r="AK75" s="183">
        <v>0</v>
      </c>
      <c r="AL75" s="183">
        <v>0</v>
      </c>
      <c r="AM75" s="183">
        <v>0</v>
      </c>
      <c r="AN75" s="183">
        <v>0</v>
      </c>
    </row>
    <row r="76" spans="1:40" x14ac:dyDescent="0.3">
      <c r="A76" t="s">
        <v>1497</v>
      </c>
      <c r="D76" s="192">
        <f>SUM(E76:AN76)</f>
        <v>0</v>
      </c>
      <c r="E76" s="183">
        <v>0</v>
      </c>
      <c r="F76" s="183">
        <v>0</v>
      </c>
      <c r="G76" s="183">
        <v>0</v>
      </c>
      <c r="H76" s="183">
        <v>0</v>
      </c>
      <c r="I76" s="183">
        <v>0</v>
      </c>
      <c r="J76" s="183">
        <v>0</v>
      </c>
      <c r="K76" s="183">
        <v>0</v>
      </c>
      <c r="L76" s="183">
        <v>0</v>
      </c>
      <c r="M76" s="183">
        <v>0</v>
      </c>
      <c r="N76" s="183">
        <v>0</v>
      </c>
      <c r="O76" s="183">
        <v>0</v>
      </c>
      <c r="P76" s="183">
        <v>0</v>
      </c>
      <c r="Q76" s="183"/>
      <c r="R76" s="183">
        <v>0</v>
      </c>
      <c r="S76" s="183">
        <v>0</v>
      </c>
      <c r="T76" s="183">
        <v>0</v>
      </c>
      <c r="U76" s="183">
        <v>0</v>
      </c>
      <c r="V76" s="183">
        <v>0</v>
      </c>
      <c r="W76" s="183">
        <v>0</v>
      </c>
      <c r="X76" s="183">
        <v>0</v>
      </c>
      <c r="Y76" s="183">
        <v>0</v>
      </c>
      <c r="Z76" s="183">
        <v>0</v>
      </c>
      <c r="AA76" s="183">
        <v>0</v>
      </c>
      <c r="AB76" s="183">
        <v>0</v>
      </c>
      <c r="AC76" s="183">
        <v>0</v>
      </c>
      <c r="AD76" s="183">
        <v>0</v>
      </c>
      <c r="AE76" s="183">
        <v>0</v>
      </c>
      <c r="AF76" s="183">
        <v>0</v>
      </c>
      <c r="AG76" s="183">
        <v>0</v>
      </c>
      <c r="AH76" s="183">
        <v>0</v>
      </c>
      <c r="AI76" s="183">
        <v>0</v>
      </c>
      <c r="AJ76" s="183">
        <v>0</v>
      </c>
      <c r="AK76" s="183">
        <v>0</v>
      </c>
      <c r="AL76" s="183">
        <v>0</v>
      </c>
      <c r="AM76" s="183">
        <v>0</v>
      </c>
      <c r="AN76" s="183">
        <v>0</v>
      </c>
    </row>
    <row r="77" spans="1:40" x14ac:dyDescent="0.3">
      <c r="A77" t="s">
        <v>1498</v>
      </c>
      <c r="D77" s="192">
        <f>SUM(E77:AN77)</f>
        <v>0</v>
      </c>
      <c r="E77" s="183">
        <v>0</v>
      </c>
      <c r="F77" s="183">
        <v>0</v>
      </c>
      <c r="G77" s="183">
        <v>0</v>
      </c>
      <c r="H77" s="183">
        <v>0</v>
      </c>
      <c r="I77" s="183">
        <v>0</v>
      </c>
      <c r="J77" s="183">
        <v>0</v>
      </c>
      <c r="K77" s="183">
        <v>0</v>
      </c>
      <c r="L77" s="183">
        <v>0</v>
      </c>
      <c r="M77" s="183">
        <v>0</v>
      </c>
      <c r="N77" s="183">
        <v>0</v>
      </c>
      <c r="O77" s="183">
        <v>0</v>
      </c>
      <c r="P77" s="183">
        <v>0</v>
      </c>
      <c r="Q77" s="183"/>
      <c r="R77" s="183">
        <v>0</v>
      </c>
      <c r="S77" s="183">
        <v>0</v>
      </c>
      <c r="T77" s="183">
        <v>0</v>
      </c>
      <c r="U77" s="183">
        <v>0</v>
      </c>
      <c r="V77" s="183">
        <v>0</v>
      </c>
      <c r="W77" s="183">
        <v>0</v>
      </c>
      <c r="X77" s="183">
        <v>0</v>
      </c>
      <c r="Y77" s="183">
        <v>0</v>
      </c>
      <c r="Z77" s="183">
        <v>0</v>
      </c>
      <c r="AA77" s="183">
        <v>0</v>
      </c>
      <c r="AB77" s="183">
        <v>0</v>
      </c>
      <c r="AC77" s="183">
        <v>0</v>
      </c>
      <c r="AD77" s="183">
        <v>0</v>
      </c>
      <c r="AE77" s="183">
        <v>0</v>
      </c>
      <c r="AF77" s="183">
        <v>0</v>
      </c>
      <c r="AG77" s="183">
        <v>0</v>
      </c>
      <c r="AH77" s="183">
        <v>0</v>
      </c>
      <c r="AI77" s="183">
        <v>0</v>
      </c>
      <c r="AJ77" s="183">
        <v>0</v>
      </c>
      <c r="AK77" s="183">
        <v>0</v>
      </c>
      <c r="AL77" s="183">
        <v>0</v>
      </c>
      <c r="AM77" s="183">
        <v>0</v>
      </c>
      <c r="AN77" s="183">
        <v>0</v>
      </c>
    </row>
    <row r="78" spans="1:40" x14ac:dyDescent="0.3">
      <c r="A78" s="60" t="s">
        <v>1499</v>
      </c>
      <c r="B78" s="60"/>
      <c r="C78" s="60"/>
      <c r="D78" s="189"/>
      <c r="E78" s="189"/>
      <c r="F78" s="189"/>
      <c r="G78" s="189"/>
      <c r="H78" s="189"/>
      <c r="I78" s="189"/>
      <c r="J78" s="189"/>
      <c r="K78" s="189"/>
      <c r="L78" s="189"/>
      <c r="M78" s="189"/>
      <c r="N78" s="189"/>
      <c r="O78" s="189"/>
      <c r="P78" s="189"/>
      <c r="Q78" s="189"/>
      <c r="R78" s="189"/>
      <c r="S78" s="189"/>
      <c r="T78" s="189"/>
      <c r="U78" s="189"/>
      <c r="V78" s="189"/>
      <c r="W78" s="189"/>
      <c r="X78" s="189"/>
      <c r="Y78" s="189"/>
      <c r="Z78" s="189"/>
      <c r="AA78" s="189"/>
      <c r="AB78" s="189"/>
      <c r="AC78" s="189"/>
      <c r="AD78" s="189"/>
      <c r="AE78" s="189"/>
      <c r="AF78" s="189"/>
      <c r="AG78" s="189"/>
      <c r="AH78" s="189"/>
      <c r="AI78" s="189"/>
      <c r="AJ78" s="189"/>
      <c r="AK78" s="189"/>
      <c r="AL78" s="189"/>
      <c r="AM78" s="189"/>
      <c r="AN78" s="189"/>
    </row>
    <row r="79" spans="1:40" x14ac:dyDescent="0.3">
      <c r="D79" s="192">
        <f>SUM(D74:D77)</f>
        <v>0</v>
      </c>
      <c r="E79" s="183">
        <v>0</v>
      </c>
      <c r="F79" s="183">
        <v>0</v>
      </c>
      <c r="G79" s="183">
        <v>0</v>
      </c>
      <c r="H79" s="183">
        <v>0</v>
      </c>
      <c r="I79" s="183">
        <v>0</v>
      </c>
      <c r="J79" s="183">
        <v>0</v>
      </c>
      <c r="K79" s="183">
        <v>0</v>
      </c>
      <c r="L79" s="183">
        <v>0</v>
      </c>
      <c r="M79" s="183">
        <v>0</v>
      </c>
      <c r="N79" s="183">
        <v>0</v>
      </c>
      <c r="O79" s="183">
        <v>0</v>
      </c>
      <c r="P79" s="183">
        <v>0</v>
      </c>
      <c r="Q79" s="183"/>
      <c r="R79" s="183">
        <v>0</v>
      </c>
      <c r="S79" s="183">
        <v>0</v>
      </c>
      <c r="T79" s="183">
        <v>0</v>
      </c>
      <c r="U79" s="183">
        <v>0</v>
      </c>
      <c r="V79" s="183">
        <v>0</v>
      </c>
      <c r="W79" s="183">
        <v>0</v>
      </c>
      <c r="X79" s="183">
        <v>0</v>
      </c>
      <c r="Y79" s="183">
        <v>0</v>
      </c>
      <c r="Z79" s="183">
        <v>0</v>
      </c>
      <c r="AA79" s="183">
        <v>0</v>
      </c>
      <c r="AB79" s="183">
        <v>0</v>
      </c>
      <c r="AC79" s="183">
        <v>0</v>
      </c>
      <c r="AD79" s="183">
        <v>0</v>
      </c>
      <c r="AE79" s="183">
        <v>0</v>
      </c>
      <c r="AF79" s="183">
        <v>0</v>
      </c>
      <c r="AG79" s="183">
        <v>0</v>
      </c>
      <c r="AH79" s="183">
        <v>0</v>
      </c>
      <c r="AI79" s="183">
        <v>0</v>
      </c>
      <c r="AJ79" s="183">
        <v>0</v>
      </c>
      <c r="AK79" s="183">
        <v>0</v>
      </c>
      <c r="AL79" s="183">
        <v>0</v>
      </c>
      <c r="AM79" s="183">
        <v>0</v>
      </c>
      <c r="AN79" s="183">
        <v>0</v>
      </c>
    </row>
    <row r="80" spans="1:40" x14ac:dyDescent="0.3">
      <c r="A80" s="60" t="s">
        <v>1500</v>
      </c>
      <c r="B80" s="60"/>
      <c r="C80" s="60"/>
      <c r="D80" s="189"/>
      <c r="E80" s="189"/>
      <c r="F80" s="189"/>
      <c r="G80" s="189"/>
      <c r="H80" s="189"/>
      <c r="I80" s="189"/>
      <c r="J80" s="189"/>
      <c r="K80" s="189"/>
      <c r="L80" s="189"/>
      <c r="M80" s="189"/>
      <c r="N80" s="189"/>
      <c r="O80" s="189"/>
      <c r="P80" s="189"/>
      <c r="Q80" s="189"/>
      <c r="R80" s="189"/>
      <c r="S80" s="189"/>
      <c r="T80" s="189"/>
      <c r="U80" s="189"/>
      <c r="V80" s="189"/>
      <c r="W80" s="189"/>
      <c r="X80" s="189"/>
      <c r="Y80" s="189"/>
      <c r="Z80" s="189"/>
      <c r="AA80" s="189"/>
      <c r="AB80" s="189"/>
      <c r="AC80" s="189"/>
      <c r="AD80" s="189"/>
      <c r="AE80" s="189"/>
      <c r="AF80" s="189"/>
      <c r="AG80" s="189"/>
      <c r="AH80" s="189"/>
      <c r="AI80" s="189"/>
      <c r="AJ80" s="189"/>
      <c r="AK80" s="189"/>
      <c r="AL80" s="189"/>
      <c r="AM80" s="189"/>
      <c r="AN80" s="189"/>
    </row>
    <row r="81" spans="1:40" x14ac:dyDescent="0.3">
      <c r="D81" s="192">
        <f ca="1">D28+D30+D37+D42+D46+D54+D63+D66+D73+D79</f>
        <v>19493.5443696</v>
      </c>
      <c r="E81" s="163">
        <f ca="1">E28+E30+E37+E42+E46+E54+E63+E66+E73+E79</f>
        <v>10518.099480000001</v>
      </c>
      <c r="F81" s="163">
        <f ca="1">F28+F30+F37+F42+F46+F54+F63+F66+F73+F79</f>
        <v>0</v>
      </c>
      <c r="G81" s="163">
        <f ca="1">G28+G30+G37+G42+G46+G54+G63+G66+G73+G79</f>
        <v>0</v>
      </c>
      <c r="H81" s="163">
        <f t="shared" ref="H81:AN81" ca="1" si="28">H28+H30+H37+H42+H46+H54+H63+H66+H73+H79</f>
        <v>0</v>
      </c>
      <c r="I81" s="163">
        <f t="shared" ca="1" si="28"/>
        <v>0</v>
      </c>
      <c r="J81" s="163">
        <f t="shared" ca="1" si="28"/>
        <v>0</v>
      </c>
      <c r="K81" s="163">
        <f t="shared" ca="1" si="28"/>
        <v>0</v>
      </c>
      <c r="L81" s="163">
        <f t="shared" ca="1" si="28"/>
        <v>0</v>
      </c>
      <c r="M81" s="163">
        <f t="shared" ca="1" si="28"/>
        <v>0</v>
      </c>
      <c r="N81" s="163">
        <f t="shared" ca="1" si="28"/>
        <v>0</v>
      </c>
      <c r="O81" s="163">
        <f t="shared" ca="1" si="28"/>
        <v>0</v>
      </c>
      <c r="P81" s="163">
        <f t="shared" ca="1" si="28"/>
        <v>0</v>
      </c>
      <c r="Q81" s="163">
        <f t="shared" ca="1" si="28"/>
        <v>0</v>
      </c>
      <c r="R81" s="163">
        <f t="shared" ca="1" si="28"/>
        <v>0</v>
      </c>
      <c r="S81" s="163">
        <f t="shared" ca="1" si="28"/>
        <v>0</v>
      </c>
      <c r="T81" s="163">
        <f t="shared" ca="1" si="28"/>
        <v>0</v>
      </c>
      <c r="U81" s="163">
        <f t="shared" ca="1" si="28"/>
        <v>0</v>
      </c>
      <c r="V81" s="163">
        <f t="shared" ca="1" si="28"/>
        <v>0</v>
      </c>
      <c r="W81" s="163">
        <f t="shared" ca="1" si="28"/>
        <v>0</v>
      </c>
      <c r="X81" s="163">
        <f t="shared" ca="1" si="28"/>
        <v>0</v>
      </c>
      <c r="Y81" s="163">
        <f t="shared" ca="1" si="28"/>
        <v>0</v>
      </c>
      <c r="Z81" s="163">
        <f t="shared" ca="1" si="28"/>
        <v>0</v>
      </c>
      <c r="AA81" s="163">
        <f t="shared" ca="1" si="28"/>
        <v>0</v>
      </c>
      <c r="AB81" s="163">
        <f t="shared" ca="1" si="28"/>
        <v>0</v>
      </c>
      <c r="AC81" s="163">
        <f t="shared" ca="1" si="28"/>
        <v>0</v>
      </c>
      <c r="AD81" s="163">
        <f t="shared" ca="1" si="28"/>
        <v>0</v>
      </c>
      <c r="AE81" s="163">
        <f t="shared" ca="1" si="28"/>
        <v>0</v>
      </c>
      <c r="AF81" s="163">
        <f t="shared" ca="1" si="28"/>
        <v>0</v>
      </c>
      <c r="AG81" s="163">
        <f t="shared" ca="1" si="28"/>
        <v>0</v>
      </c>
      <c r="AH81" s="163">
        <f t="shared" ca="1" si="28"/>
        <v>0</v>
      </c>
      <c r="AI81" s="163">
        <f t="shared" ca="1" si="28"/>
        <v>0</v>
      </c>
      <c r="AJ81" s="163">
        <f t="shared" ca="1" si="28"/>
        <v>8975.4448896000013</v>
      </c>
      <c r="AK81" s="163">
        <f t="shared" ca="1" si="28"/>
        <v>0</v>
      </c>
      <c r="AL81" s="163">
        <f t="shared" ca="1" si="28"/>
        <v>0</v>
      </c>
      <c r="AM81" s="163">
        <f t="shared" ca="1" si="28"/>
        <v>0</v>
      </c>
      <c r="AN81" s="163">
        <f t="shared" ca="1" si="28"/>
        <v>0</v>
      </c>
    </row>
    <row r="82" spans="1:40" x14ac:dyDescent="0.3">
      <c r="A82" s="60" t="s">
        <v>1501</v>
      </c>
      <c r="B82" s="60"/>
      <c r="C82" s="60"/>
      <c r="D82" s="189"/>
      <c r="E82" s="189"/>
      <c r="F82" s="189"/>
      <c r="G82" s="189"/>
      <c r="H82" s="189"/>
      <c r="I82" s="189"/>
      <c r="J82" s="189"/>
      <c r="K82" s="189"/>
      <c r="L82" s="189"/>
      <c r="M82" s="189"/>
      <c r="N82" s="189"/>
      <c r="O82" s="189"/>
      <c r="P82" s="189"/>
      <c r="Q82" s="189"/>
      <c r="R82" s="189"/>
      <c r="S82" s="189"/>
      <c r="T82" s="189"/>
      <c r="U82" s="189"/>
      <c r="V82" s="189"/>
      <c r="W82" s="189"/>
      <c r="X82" s="189"/>
      <c r="Y82" s="189"/>
      <c r="Z82" s="189"/>
      <c r="AA82" s="189"/>
      <c r="AB82" s="189"/>
      <c r="AC82" s="189"/>
      <c r="AD82" s="189"/>
      <c r="AE82" s="189"/>
      <c r="AF82" s="189"/>
      <c r="AG82" s="189"/>
      <c r="AH82" s="189"/>
      <c r="AI82" s="189"/>
      <c r="AJ82" s="189"/>
      <c r="AK82" s="189"/>
      <c r="AL82" s="189"/>
      <c r="AM82" s="189"/>
      <c r="AN82" s="189"/>
    </row>
    <row r="83" spans="1:40" x14ac:dyDescent="0.3">
      <c r="A83" s="54" t="s">
        <v>10</v>
      </c>
      <c r="B83" s="54"/>
      <c r="C83" s="54"/>
      <c r="D83" s="195">
        <f ca="1">SUM(E83:AN83)</f>
        <v>11316.002506552803</v>
      </c>
      <c r="E83" s="194">
        <f t="shared" ref="E83:AN83" ca="1" si="29">SUMIFS(INDIRECT($B$1 &amp; "_Indirect"), WBSL3, E$1, Inst, $B$2)</f>
        <v>6105.756748140001</v>
      </c>
      <c r="F83" s="194">
        <f t="shared" ca="1" si="29"/>
        <v>0</v>
      </c>
      <c r="G83" s="194">
        <f t="shared" ca="1" si="29"/>
        <v>0</v>
      </c>
      <c r="H83" s="194">
        <f t="shared" ca="1" si="29"/>
        <v>0</v>
      </c>
      <c r="I83" s="194">
        <f t="shared" ca="1" si="29"/>
        <v>0</v>
      </c>
      <c r="J83" s="194">
        <f t="shared" ca="1" si="29"/>
        <v>0</v>
      </c>
      <c r="K83" s="194">
        <f t="shared" ca="1" si="29"/>
        <v>0</v>
      </c>
      <c r="L83" s="194">
        <f t="shared" ca="1" si="29"/>
        <v>0</v>
      </c>
      <c r="M83" s="194">
        <f t="shared" ca="1" si="29"/>
        <v>0</v>
      </c>
      <c r="N83" s="194">
        <f t="shared" ca="1" si="29"/>
        <v>0</v>
      </c>
      <c r="O83" s="194">
        <f t="shared" ca="1" si="29"/>
        <v>0</v>
      </c>
      <c r="P83" s="194">
        <f t="shared" ca="1" si="29"/>
        <v>0</v>
      </c>
      <c r="Q83" s="194">
        <f t="shared" ca="1" si="29"/>
        <v>0</v>
      </c>
      <c r="R83" s="194">
        <f t="shared" ca="1" si="29"/>
        <v>0</v>
      </c>
      <c r="S83" s="194">
        <f t="shared" ca="1" si="29"/>
        <v>0</v>
      </c>
      <c r="T83" s="194">
        <f t="shared" ca="1" si="29"/>
        <v>0</v>
      </c>
      <c r="U83" s="194">
        <f t="shared" ca="1" si="29"/>
        <v>0</v>
      </c>
      <c r="V83" s="194">
        <f t="shared" ca="1" si="29"/>
        <v>0</v>
      </c>
      <c r="W83" s="194">
        <f t="shared" ca="1" si="29"/>
        <v>0</v>
      </c>
      <c r="X83" s="194">
        <f t="shared" ca="1" si="29"/>
        <v>0</v>
      </c>
      <c r="Y83" s="194">
        <f t="shared" ca="1" si="29"/>
        <v>0</v>
      </c>
      <c r="Z83" s="194">
        <f t="shared" ca="1" si="29"/>
        <v>0</v>
      </c>
      <c r="AA83" s="194">
        <f t="shared" ca="1" si="29"/>
        <v>0</v>
      </c>
      <c r="AB83" s="194">
        <f t="shared" ca="1" si="29"/>
        <v>0</v>
      </c>
      <c r="AC83" s="194">
        <f t="shared" ca="1" si="29"/>
        <v>0</v>
      </c>
      <c r="AD83" s="194">
        <f t="shared" ca="1" si="29"/>
        <v>0</v>
      </c>
      <c r="AE83" s="194">
        <f t="shared" ca="1" si="29"/>
        <v>0</v>
      </c>
      <c r="AF83" s="194">
        <f t="shared" ca="1" si="29"/>
        <v>0</v>
      </c>
      <c r="AG83" s="194">
        <f t="shared" ca="1" si="29"/>
        <v>0</v>
      </c>
      <c r="AH83" s="194">
        <f t="shared" ca="1" si="29"/>
        <v>0</v>
      </c>
      <c r="AI83" s="194">
        <f t="shared" ca="1" si="29"/>
        <v>0</v>
      </c>
      <c r="AJ83" s="194">
        <f t="shared" ca="1" si="29"/>
        <v>5210.2457584128006</v>
      </c>
      <c r="AK83" s="194">
        <f t="shared" ca="1" si="29"/>
        <v>0</v>
      </c>
      <c r="AL83" s="194">
        <f t="shared" ca="1" si="29"/>
        <v>0</v>
      </c>
      <c r="AM83" s="194">
        <f t="shared" ca="1" si="29"/>
        <v>0</v>
      </c>
      <c r="AN83" s="194">
        <f t="shared" ca="1" si="29"/>
        <v>0</v>
      </c>
    </row>
    <row r="84" spans="1:40" x14ac:dyDescent="0.3">
      <c r="A84" t="s">
        <v>1626</v>
      </c>
      <c r="D84" s="192"/>
      <c r="E84" s="193">
        <v>0</v>
      </c>
      <c r="F84" s="193"/>
      <c r="G84" s="193"/>
      <c r="H84" s="193"/>
      <c r="I84" s="193"/>
      <c r="J84" s="184">
        <v>0</v>
      </c>
      <c r="K84" s="184">
        <v>0</v>
      </c>
      <c r="L84" s="184">
        <v>0</v>
      </c>
      <c r="M84" s="184">
        <v>0</v>
      </c>
      <c r="N84" s="184">
        <v>0</v>
      </c>
      <c r="O84" s="184">
        <v>0</v>
      </c>
      <c r="P84" s="184">
        <v>0</v>
      </c>
      <c r="Q84" s="184"/>
      <c r="R84" s="184">
        <v>0</v>
      </c>
      <c r="S84" s="184">
        <v>0</v>
      </c>
      <c r="T84" s="184">
        <v>0</v>
      </c>
      <c r="U84" s="184">
        <v>0</v>
      </c>
      <c r="V84" s="184">
        <v>0</v>
      </c>
      <c r="W84" s="184">
        <v>0</v>
      </c>
      <c r="X84" s="184">
        <v>0</v>
      </c>
      <c r="Y84" s="184">
        <v>0</v>
      </c>
      <c r="Z84" s="184">
        <v>0</v>
      </c>
      <c r="AA84" s="184">
        <v>0</v>
      </c>
      <c r="AB84" s="184">
        <v>0</v>
      </c>
      <c r="AC84" s="184">
        <v>0</v>
      </c>
      <c r="AD84" s="184">
        <v>0</v>
      </c>
      <c r="AE84" s="184">
        <v>0</v>
      </c>
      <c r="AF84" s="184">
        <v>0</v>
      </c>
      <c r="AG84" s="184">
        <v>0</v>
      </c>
      <c r="AH84" s="184">
        <v>0</v>
      </c>
      <c r="AI84" s="184">
        <v>0</v>
      </c>
      <c r="AJ84" s="184">
        <v>0</v>
      </c>
      <c r="AK84" s="184">
        <v>0</v>
      </c>
      <c r="AL84" s="184">
        <v>0</v>
      </c>
      <c r="AM84" s="184">
        <v>0</v>
      </c>
      <c r="AN84" s="184">
        <v>0</v>
      </c>
    </row>
    <row r="85" spans="1:40" x14ac:dyDescent="0.3">
      <c r="A85" t="s">
        <v>1502</v>
      </c>
      <c r="D85" s="192">
        <f t="shared" ref="D85:AN85" ca="1" si="30">SUM(D83:D84)</f>
        <v>11316.002506552803</v>
      </c>
      <c r="E85" s="163">
        <f t="shared" ca="1" si="30"/>
        <v>6105.756748140001</v>
      </c>
      <c r="F85" s="163">
        <f t="shared" ca="1" si="30"/>
        <v>0</v>
      </c>
      <c r="G85" s="163">
        <f t="shared" ca="1" si="30"/>
        <v>0</v>
      </c>
      <c r="H85" s="163">
        <f t="shared" ca="1" si="30"/>
        <v>0</v>
      </c>
      <c r="I85" s="163">
        <f t="shared" ca="1" si="30"/>
        <v>0</v>
      </c>
      <c r="J85" s="202">
        <f t="shared" ca="1" si="30"/>
        <v>0</v>
      </c>
      <c r="K85" s="202">
        <f t="shared" ca="1" si="30"/>
        <v>0</v>
      </c>
      <c r="L85" s="202">
        <f t="shared" ca="1" si="30"/>
        <v>0</v>
      </c>
      <c r="M85" s="202">
        <f t="shared" ca="1" si="30"/>
        <v>0</v>
      </c>
      <c r="N85" s="202">
        <f t="shared" ca="1" si="30"/>
        <v>0</v>
      </c>
      <c r="O85" s="202">
        <f t="shared" ca="1" si="30"/>
        <v>0</v>
      </c>
      <c r="P85" s="202">
        <f t="shared" ca="1" si="30"/>
        <v>0</v>
      </c>
      <c r="Q85" s="202">
        <f t="shared" ca="1" si="30"/>
        <v>0</v>
      </c>
      <c r="R85" s="202">
        <f t="shared" ca="1" si="30"/>
        <v>0</v>
      </c>
      <c r="S85" s="202">
        <f t="shared" ca="1" si="30"/>
        <v>0</v>
      </c>
      <c r="T85" s="202">
        <f t="shared" ca="1" si="30"/>
        <v>0</v>
      </c>
      <c r="U85" s="202">
        <f t="shared" ca="1" si="30"/>
        <v>0</v>
      </c>
      <c r="V85" s="202">
        <f t="shared" ca="1" si="30"/>
        <v>0</v>
      </c>
      <c r="W85" s="202">
        <f t="shared" ca="1" si="30"/>
        <v>0</v>
      </c>
      <c r="X85" s="202">
        <f t="shared" ca="1" si="30"/>
        <v>0</v>
      </c>
      <c r="Y85" s="202">
        <f t="shared" ca="1" si="30"/>
        <v>0</v>
      </c>
      <c r="Z85" s="202">
        <f t="shared" ca="1" si="30"/>
        <v>0</v>
      </c>
      <c r="AA85" s="202">
        <f t="shared" ca="1" si="30"/>
        <v>0</v>
      </c>
      <c r="AB85" s="202">
        <f t="shared" ca="1" si="30"/>
        <v>0</v>
      </c>
      <c r="AC85" s="202">
        <f t="shared" ca="1" si="30"/>
        <v>0</v>
      </c>
      <c r="AD85" s="202">
        <f t="shared" ca="1" si="30"/>
        <v>0</v>
      </c>
      <c r="AE85" s="202">
        <f t="shared" ca="1" si="30"/>
        <v>0</v>
      </c>
      <c r="AF85" s="202">
        <f t="shared" ca="1" si="30"/>
        <v>0</v>
      </c>
      <c r="AG85" s="202">
        <f t="shared" ca="1" si="30"/>
        <v>0</v>
      </c>
      <c r="AH85" s="202">
        <f t="shared" ca="1" si="30"/>
        <v>0</v>
      </c>
      <c r="AI85" s="202">
        <f t="shared" ca="1" si="30"/>
        <v>0</v>
      </c>
      <c r="AJ85" s="202">
        <f t="shared" ca="1" si="30"/>
        <v>5210.2457584128006</v>
      </c>
      <c r="AK85" s="202">
        <f t="shared" ca="1" si="30"/>
        <v>0</v>
      </c>
      <c r="AL85" s="202">
        <f t="shared" ca="1" si="30"/>
        <v>0</v>
      </c>
      <c r="AM85" s="202">
        <f t="shared" ca="1" si="30"/>
        <v>0</v>
      </c>
      <c r="AN85" s="202">
        <f t="shared" ca="1" si="30"/>
        <v>0</v>
      </c>
    </row>
    <row r="86" spans="1:40" x14ac:dyDescent="0.3">
      <c r="D86" s="192">
        <f>SUM(E86:AN86)</f>
        <v>0</v>
      </c>
      <c r="E86" s="163"/>
      <c r="F86" s="163"/>
      <c r="G86" s="163"/>
      <c r="H86" s="163"/>
      <c r="I86" s="163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  <c r="AA86" s="202"/>
      <c r="AB86" s="202"/>
      <c r="AC86" s="202"/>
      <c r="AD86" s="202"/>
      <c r="AE86" s="202"/>
      <c r="AF86" s="202"/>
      <c r="AG86" s="202"/>
      <c r="AH86" s="202"/>
      <c r="AI86" s="202"/>
      <c r="AJ86" s="202"/>
      <c r="AK86" s="202"/>
      <c r="AL86" s="202"/>
      <c r="AM86" s="202"/>
      <c r="AN86" s="202"/>
    </row>
    <row r="87" spans="1:40" x14ac:dyDescent="0.3">
      <c r="A87" s="60" t="s">
        <v>1503</v>
      </c>
      <c r="B87" s="60"/>
      <c r="C87" s="60"/>
      <c r="D87" s="189"/>
      <c r="E87" s="189"/>
      <c r="F87" s="189"/>
      <c r="G87" s="189"/>
      <c r="H87" s="189"/>
      <c r="I87" s="189"/>
      <c r="J87" s="189"/>
      <c r="K87" s="189"/>
      <c r="L87" s="189"/>
      <c r="M87" s="189"/>
      <c r="N87" s="189"/>
      <c r="O87" s="189"/>
      <c r="P87" s="189"/>
      <c r="Q87" s="189"/>
      <c r="R87" s="189"/>
      <c r="S87" s="189"/>
      <c r="T87" s="189"/>
      <c r="U87" s="189"/>
      <c r="V87" s="189"/>
      <c r="W87" s="189"/>
      <c r="X87" s="189"/>
      <c r="Y87" s="189"/>
      <c r="Z87" s="189"/>
      <c r="AA87" s="189"/>
      <c r="AB87" s="189"/>
      <c r="AC87" s="189"/>
      <c r="AD87" s="189"/>
      <c r="AE87" s="189"/>
      <c r="AF87" s="189"/>
      <c r="AG87" s="189"/>
      <c r="AH87" s="189"/>
      <c r="AI87" s="189"/>
      <c r="AJ87" s="189"/>
      <c r="AK87" s="189"/>
      <c r="AL87" s="189"/>
      <c r="AM87" s="189"/>
      <c r="AN87" s="189"/>
    </row>
    <row r="88" spans="1:40" x14ac:dyDescent="0.3">
      <c r="D88" s="188">
        <f ca="1">D81+D85</f>
        <v>30809.546876152803</v>
      </c>
      <c r="E88" s="188">
        <f t="shared" ref="E88:AN88" ca="1" si="31">SUM(E85,E81)</f>
        <v>16623.856228140001</v>
      </c>
      <c r="F88" s="188">
        <f t="shared" ca="1" si="31"/>
        <v>0</v>
      </c>
      <c r="G88" s="188">
        <f t="shared" ca="1" si="31"/>
        <v>0</v>
      </c>
      <c r="H88" s="188">
        <f t="shared" ca="1" si="31"/>
        <v>0</v>
      </c>
      <c r="I88" s="188">
        <f t="shared" ca="1" si="31"/>
        <v>0</v>
      </c>
      <c r="J88" s="188">
        <f t="shared" ca="1" si="31"/>
        <v>0</v>
      </c>
      <c r="K88" s="188">
        <f t="shared" ca="1" si="31"/>
        <v>0</v>
      </c>
      <c r="L88" s="188">
        <f t="shared" ca="1" si="31"/>
        <v>0</v>
      </c>
      <c r="M88" s="188">
        <f t="shared" ca="1" si="31"/>
        <v>0</v>
      </c>
      <c r="N88" s="188">
        <f t="shared" ca="1" si="31"/>
        <v>0</v>
      </c>
      <c r="O88" s="188">
        <f t="shared" ca="1" si="31"/>
        <v>0</v>
      </c>
      <c r="P88" s="188">
        <f t="shared" ca="1" si="31"/>
        <v>0</v>
      </c>
      <c r="Q88" s="188">
        <f t="shared" ca="1" si="31"/>
        <v>0</v>
      </c>
      <c r="R88" s="188">
        <f t="shared" ca="1" si="31"/>
        <v>0</v>
      </c>
      <c r="S88" s="188">
        <f t="shared" ca="1" si="31"/>
        <v>0</v>
      </c>
      <c r="T88" s="188">
        <f t="shared" ca="1" si="31"/>
        <v>0</v>
      </c>
      <c r="U88" s="188">
        <f t="shared" ca="1" si="31"/>
        <v>0</v>
      </c>
      <c r="V88" s="188">
        <f t="shared" ca="1" si="31"/>
        <v>0</v>
      </c>
      <c r="W88" s="188">
        <f t="shared" ca="1" si="31"/>
        <v>0</v>
      </c>
      <c r="X88" s="188">
        <f t="shared" ca="1" si="31"/>
        <v>0</v>
      </c>
      <c r="Y88" s="188">
        <f t="shared" ca="1" si="31"/>
        <v>0</v>
      </c>
      <c r="Z88" s="188">
        <f t="shared" ca="1" si="31"/>
        <v>0</v>
      </c>
      <c r="AA88" s="188">
        <f t="shared" ca="1" si="31"/>
        <v>0</v>
      </c>
      <c r="AB88" s="188">
        <f t="shared" ca="1" si="31"/>
        <v>0</v>
      </c>
      <c r="AC88" s="188">
        <f t="shared" ca="1" si="31"/>
        <v>0</v>
      </c>
      <c r="AD88" s="188">
        <f t="shared" ca="1" si="31"/>
        <v>0</v>
      </c>
      <c r="AE88" s="188">
        <f t="shared" ca="1" si="31"/>
        <v>0</v>
      </c>
      <c r="AF88" s="188">
        <f t="shared" ca="1" si="31"/>
        <v>0</v>
      </c>
      <c r="AG88" s="188">
        <f t="shared" ca="1" si="31"/>
        <v>0</v>
      </c>
      <c r="AH88" s="188">
        <f t="shared" ca="1" si="31"/>
        <v>0</v>
      </c>
      <c r="AI88" s="188">
        <f t="shared" ca="1" si="31"/>
        <v>0</v>
      </c>
      <c r="AJ88" s="188">
        <f t="shared" ca="1" si="31"/>
        <v>14185.690648012802</v>
      </c>
      <c r="AK88" s="188">
        <f t="shared" ca="1" si="31"/>
        <v>0</v>
      </c>
      <c r="AL88" s="188">
        <f t="shared" ca="1" si="31"/>
        <v>0</v>
      </c>
      <c r="AM88" s="188">
        <f t="shared" ca="1" si="31"/>
        <v>0</v>
      </c>
      <c r="AN88" s="188">
        <f t="shared" ca="1" si="31"/>
        <v>0</v>
      </c>
    </row>
  </sheetData>
  <mergeCells count="13">
    <mergeCell ref="B67:C67"/>
    <mergeCell ref="E35:I35"/>
    <mergeCell ref="J35:S35"/>
    <mergeCell ref="T35:X35"/>
    <mergeCell ref="Y35:AD35"/>
    <mergeCell ref="AE35:AH35"/>
    <mergeCell ref="AI35:AN35"/>
    <mergeCell ref="E2:I2"/>
    <mergeCell ref="J2:S2"/>
    <mergeCell ref="T2:X2"/>
    <mergeCell ref="Y2:AD2"/>
    <mergeCell ref="AE2:AH2"/>
    <mergeCell ref="AI2:AN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8F3739-B019-4AA8-9FF0-C9CE5B795E8D}">
  <dimension ref="A1:AN88"/>
  <sheetViews>
    <sheetView topLeftCell="A60" zoomScale="90" zoomScaleNormal="90" workbookViewId="0">
      <selection activeCell="J97" sqref="J97:J101"/>
    </sheetView>
  </sheetViews>
  <sheetFormatPr defaultRowHeight="14.4" x14ac:dyDescent="0.3"/>
  <cols>
    <col min="1" max="1" width="25.88671875" customWidth="1"/>
    <col min="2" max="2" width="13.33203125" customWidth="1"/>
    <col min="4" max="40" width="14.33203125" customWidth="1"/>
  </cols>
  <sheetData>
    <row r="1" spans="1:40" x14ac:dyDescent="0.3">
      <c r="A1" s="72" t="s">
        <v>1538</v>
      </c>
      <c r="B1" s="72" t="s">
        <v>1533</v>
      </c>
      <c r="D1" s="56"/>
      <c r="E1" s="93" t="str">
        <f t="shared" ref="E1:AN1" si="0">LEFT(E3,FIND(" ",E3)-1)</f>
        <v>1.1.1</v>
      </c>
      <c r="F1" s="93" t="str">
        <f t="shared" si="0"/>
        <v>1.1.2</v>
      </c>
      <c r="G1" s="93" t="str">
        <f t="shared" si="0"/>
        <v>1.1.3</v>
      </c>
      <c r="H1" s="93" t="str">
        <f t="shared" si="0"/>
        <v>1.1.4</v>
      </c>
      <c r="I1" s="93" t="str">
        <f t="shared" si="0"/>
        <v>1.1.5</v>
      </c>
      <c r="J1" s="93" t="str">
        <f t="shared" si="0"/>
        <v>1.2.1</v>
      </c>
      <c r="K1" s="93" t="str">
        <f t="shared" si="0"/>
        <v>1.2.2</v>
      </c>
      <c r="L1" s="93" t="str">
        <f t="shared" si="0"/>
        <v>1.2.3</v>
      </c>
      <c r="M1" s="93" t="str">
        <f t="shared" si="0"/>
        <v>1.2.4</v>
      </c>
      <c r="N1" s="93" t="str">
        <f t="shared" si="0"/>
        <v>1.2.5</v>
      </c>
      <c r="O1" s="93" t="str">
        <f t="shared" si="0"/>
        <v>1.2.6</v>
      </c>
      <c r="P1" s="93" t="str">
        <f t="shared" si="0"/>
        <v>1.2.7</v>
      </c>
      <c r="Q1" s="93" t="str">
        <f t="shared" si="0"/>
        <v>1.2.8</v>
      </c>
      <c r="R1" s="93" t="str">
        <f t="shared" si="0"/>
        <v>1.2.9</v>
      </c>
      <c r="S1" s="93" t="str">
        <f t="shared" si="0"/>
        <v>1.2.10</v>
      </c>
      <c r="T1" s="93" t="str">
        <f t="shared" si="0"/>
        <v>1.3.1</v>
      </c>
      <c r="U1" s="93" t="str">
        <f t="shared" si="0"/>
        <v>1.3.2</v>
      </c>
      <c r="V1" s="93" t="str">
        <f t="shared" si="0"/>
        <v>1.3.3</v>
      </c>
      <c r="W1" s="93" t="str">
        <f t="shared" si="0"/>
        <v>1.3.4</v>
      </c>
      <c r="X1" s="93" t="str">
        <f t="shared" si="0"/>
        <v>1.3.5</v>
      </c>
      <c r="Y1" s="93" t="str">
        <f t="shared" si="0"/>
        <v>1.4.1</v>
      </c>
      <c r="Z1" s="93" t="str">
        <f t="shared" si="0"/>
        <v>1.4.2</v>
      </c>
      <c r="AA1" s="93" t="str">
        <f t="shared" si="0"/>
        <v>1.4.3</v>
      </c>
      <c r="AB1" s="93" t="str">
        <f t="shared" si="0"/>
        <v>1.4.4</v>
      </c>
      <c r="AC1" s="93" t="str">
        <f t="shared" si="0"/>
        <v>1.4.5</v>
      </c>
      <c r="AD1" s="93" t="str">
        <f t="shared" si="0"/>
        <v>1.4.6</v>
      </c>
      <c r="AE1" s="93" t="str">
        <f t="shared" si="0"/>
        <v>1.5.1</v>
      </c>
      <c r="AF1" s="93" t="str">
        <f t="shared" si="0"/>
        <v>1.5.2</v>
      </c>
      <c r="AG1" s="93" t="str">
        <f t="shared" si="0"/>
        <v>1.5.3</v>
      </c>
      <c r="AH1" s="93" t="str">
        <f t="shared" si="0"/>
        <v>1.5.4</v>
      </c>
      <c r="AI1" s="93" t="str">
        <f t="shared" si="0"/>
        <v>1.6.0</v>
      </c>
      <c r="AJ1" s="93" t="str">
        <f t="shared" si="0"/>
        <v>1.6.1</v>
      </c>
      <c r="AK1" s="93" t="str">
        <f t="shared" si="0"/>
        <v>1.6.2</v>
      </c>
      <c r="AL1" s="93" t="str">
        <f t="shared" si="0"/>
        <v>1.6.3</v>
      </c>
      <c r="AM1" s="93" t="str">
        <f t="shared" si="0"/>
        <v>1.6.4</v>
      </c>
      <c r="AN1" s="93" t="str">
        <f t="shared" si="0"/>
        <v>1.6.5</v>
      </c>
    </row>
    <row r="2" spans="1:40" x14ac:dyDescent="0.3">
      <c r="A2" s="72" t="s">
        <v>2</v>
      </c>
      <c r="B2" s="72" t="s">
        <v>1007</v>
      </c>
      <c r="D2" s="56"/>
      <c r="E2" s="313" t="s">
        <v>1421</v>
      </c>
      <c r="F2" s="313"/>
      <c r="G2" s="313"/>
      <c r="H2" s="313"/>
      <c r="I2" s="313"/>
      <c r="J2" s="313" t="s">
        <v>1422</v>
      </c>
      <c r="K2" s="313"/>
      <c r="L2" s="313"/>
      <c r="M2" s="313"/>
      <c r="N2" s="313"/>
      <c r="O2" s="313"/>
      <c r="P2" s="313"/>
      <c r="Q2" s="313"/>
      <c r="R2" s="313"/>
      <c r="S2" s="313"/>
      <c r="T2" s="313" t="s">
        <v>1423</v>
      </c>
      <c r="U2" s="313"/>
      <c r="V2" s="313"/>
      <c r="W2" s="313"/>
      <c r="X2" s="313"/>
      <c r="Y2" s="313" t="s">
        <v>1424</v>
      </c>
      <c r="Z2" s="313"/>
      <c r="AA2" s="313"/>
      <c r="AB2" s="313"/>
      <c r="AC2" s="313"/>
      <c r="AD2" s="313"/>
      <c r="AE2" s="314" t="s">
        <v>1425</v>
      </c>
      <c r="AF2" s="314"/>
      <c r="AG2" s="314"/>
      <c r="AH2" s="314"/>
      <c r="AI2" s="314" t="s">
        <v>1426</v>
      </c>
      <c r="AJ2" s="314"/>
      <c r="AK2" s="314"/>
      <c r="AL2" s="314"/>
      <c r="AM2" s="314"/>
      <c r="AN2" s="314"/>
    </row>
    <row r="3" spans="1:40" ht="72" x14ac:dyDescent="0.3">
      <c r="D3" s="56"/>
      <c r="E3" s="242" t="s">
        <v>1427</v>
      </c>
      <c r="F3" s="242" t="s">
        <v>1428</v>
      </c>
      <c r="G3" s="242" t="s">
        <v>1429</v>
      </c>
      <c r="H3" s="242" t="s">
        <v>1430</v>
      </c>
      <c r="I3" s="242" t="s">
        <v>1431</v>
      </c>
      <c r="J3" s="58" t="s">
        <v>1432</v>
      </c>
      <c r="K3" s="58" t="s">
        <v>1433</v>
      </c>
      <c r="L3" s="58" t="s">
        <v>1434</v>
      </c>
      <c r="M3" s="58" t="s">
        <v>1435</v>
      </c>
      <c r="N3" s="58" t="s">
        <v>1436</v>
      </c>
      <c r="O3" s="58" t="s">
        <v>1437</v>
      </c>
      <c r="P3" s="58" t="s">
        <v>1438</v>
      </c>
      <c r="Q3" s="58" t="s">
        <v>1439</v>
      </c>
      <c r="R3" s="58" t="s">
        <v>1440</v>
      </c>
      <c r="S3" s="58" t="s">
        <v>1441</v>
      </c>
      <c r="T3" s="59" t="s">
        <v>1442</v>
      </c>
      <c r="U3" s="59" t="s">
        <v>1443</v>
      </c>
      <c r="V3" s="59" t="s">
        <v>1444</v>
      </c>
      <c r="W3" s="59" t="s">
        <v>1445</v>
      </c>
      <c r="X3" s="59" t="s">
        <v>1446</v>
      </c>
      <c r="Y3" s="58" t="s">
        <v>1447</v>
      </c>
      <c r="Z3" s="58" t="s">
        <v>1448</v>
      </c>
      <c r="AA3" s="58" t="s">
        <v>1449</v>
      </c>
      <c r="AB3" s="58" t="s">
        <v>1450</v>
      </c>
      <c r="AC3" s="58" t="s">
        <v>1451</v>
      </c>
      <c r="AD3" s="58" t="s">
        <v>1452</v>
      </c>
      <c r="AE3" s="58" t="s">
        <v>1453</v>
      </c>
      <c r="AF3" s="58" t="s">
        <v>1454</v>
      </c>
      <c r="AG3" s="58" t="s">
        <v>1455</v>
      </c>
      <c r="AH3" s="58" t="s">
        <v>1456</v>
      </c>
      <c r="AI3" s="58" t="s">
        <v>1457</v>
      </c>
      <c r="AJ3" s="58" t="s">
        <v>1458</v>
      </c>
      <c r="AK3" s="58" t="s">
        <v>1459</v>
      </c>
      <c r="AL3" s="58" t="s">
        <v>1460</v>
      </c>
      <c r="AM3" s="58" t="s">
        <v>1461</v>
      </c>
      <c r="AN3" s="58" t="s">
        <v>1462</v>
      </c>
    </row>
    <row r="4" spans="1:40" x14ac:dyDescent="0.3">
      <c r="A4" s="53" t="s">
        <v>1463</v>
      </c>
      <c r="B4" s="53"/>
      <c r="C4" s="53"/>
      <c r="D4" s="201" t="s">
        <v>1464</v>
      </c>
      <c r="G4" s="56"/>
      <c r="H4" s="56"/>
      <c r="I4" s="56"/>
      <c r="J4" s="56"/>
      <c r="K4" s="56"/>
      <c r="L4" s="56"/>
      <c r="M4" s="56"/>
      <c r="N4" s="56"/>
      <c r="O4" s="56"/>
      <c r="P4" s="56"/>
      <c r="Q4" s="56"/>
      <c r="R4" s="56"/>
      <c r="S4" s="56"/>
      <c r="T4" s="56"/>
      <c r="U4" s="56"/>
      <c r="V4" s="56"/>
      <c r="W4" s="56"/>
      <c r="X4" s="56"/>
      <c r="Y4" s="56"/>
      <c r="Z4" s="56"/>
      <c r="AA4" s="56"/>
      <c r="AB4" s="56"/>
      <c r="AC4" s="56"/>
      <c r="AD4" s="56"/>
      <c r="AE4" s="56"/>
      <c r="AF4" s="56"/>
      <c r="AG4" s="56"/>
      <c r="AH4" s="56"/>
      <c r="AI4" s="56"/>
      <c r="AJ4" s="56"/>
      <c r="AK4" s="56"/>
      <c r="AL4" s="56"/>
      <c r="AM4" s="56"/>
      <c r="AN4" s="56"/>
    </row>
    <row r="5" spans="1:40" x14ac:dyDescent="0.3">
      <c r="A5" s="60" t="s">
        <v>1465</v>
      </c>
      <c r="B5" s="61" t="s">
        <v>1412</v>
      </c>
      <c r="C5" s="60"/>
      <c r="D5" s="62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</row>
    <row r="6" spans="1:40" x14ac:dyDescent="0.3">
      <c r="A6" s="50" t="s">
        <v>1406</v>
      </c>
      <c r="B6" s="50" t="s">
        <v>1407</v>
      </c>
      <c r="C6" s="50" t="s">
        <v>1408</v>
      </c>
      <c r="D6" s="200"/>
      <c r="E6" s="56"/>
      <c r="F6" s="63"/>
      <c r="G6" s="63"/>
      <c r="H6" s="63"/>
      <c r="I6" s="63"/>
      <c r="J6" s="63"/>
      <c r="K6" s="63"/>
      <c r="L6" s="63"/>
      <c r="M6" s="63"/>
      <c r="N6" s="63"/>
      <c r="O6" s="63"/>
      <c r="P6" s="63"/>
      <c r="Q6" s="63"/>
      <c r="R6" s="63"/>
      <c r="S6" s="63"/>
      <c r="T6" s="63"/>
      <c r="U6" s="63"/>
      <c r="V6" s="63"/>
      <c r="W6" s="63"/>
      <c r="X6" s="63"/>
      <c r="Y6" s="63"/>
      <c r="Z6" s="63"/>
      <c r="AA6" s="63"/>
      <c r="AB6" s="63"/>
      <c r="AC6" s="63"/>
      <c r="AD6" s="63"/>
      <c r="AE6" s="63"/>
      <c r="AF6" s="63"/>
      <c r="AG6" s="63"/>
      <c r="AH6" s="63"/>
      <c r="AI6" s="63"/>
      <c r="AJ6" s="63"/>
      <c r="AK6" s="63"/>
      <c r="AL6" s="63"/>
      <c r="AM6" s="63"/>
      <c r="AN6" s="63"/>
    </row>
    <row r="7" spans="1:40" x14ac:dyDescent="0.3">
      <c r="A7" s="54" t="s">
        <v>1409</v>
      </c>
      <c r="B7" s="54" t="s">
        <v>1009</v>
      </c>
      <c r="C7" s="51">
        <f ca="1">SUMIFS(INDIRECT($B$1 &amp; "HR"), Resource_Name, B7) / 1800 * 12</f>
        <v>0.4</v>
      </c>
      <c r="D7" s="192">
        <f ca="1">SUM(E7:AN7)</f>
        <v>7674.4561563000025</v>
      </c>
      <c r="E7" s="194">
        <f t="shared" ref="E7:T22" ca="1" si="1">SUMIFS(INDIRECT($B$1 &amp; "_Direct"), Resource_Name, $B7, WBSL3, E$1, Inst, $B$2)</f>
        <v>7674.4561563000025</v>
      </c>
      <c r="F7" s="194">
        <f t="shared" ca="1" si="1"/>
        <v>0</v>
      </c>
      <c r="G7" s="194">
        <f t="shared" ca="1" si="1"/>
        <v>0</v>
      </c>
      <c r="H7" s="194">
        <f t="shared" ca="1" si="1"/>
        <v>0</v>
      </c>
      <c r="I7" s="194">
        <f t="shared" ca="1" si="1"/>
        <v>0</v>
      </c>
      <c r="J7" s="194">
        <f t="shared" ca="1" si="1"/>
        <v>0</v>
      </c>
      <c r="K7" s="194">
        <f t="shared" ca="1" si="1"/>
        <v>0</v>
      </c>
      <c r="L7" s="194">
        <f t="shared" ca="1" si="1"/>
        <v>0</v>
      </c>
      <c r="M7" s="194">
        <f t="shared" ca="1" si="1"/>
        <v>0</v>
      </c>
      <c r="N7" s="194">
        <f t="shared" ca="1" si="1"/>
        <v>0</v>
      </c>
      <c r="O7" s="194">
        <f t="shared" ca="1" si="1"/>
        <v>0</v>
      </c>
      <c r="P7" s="194">
        <f t="shared" ca="1" si="1"/>
        <v>0</v>
      </c>
      <c r="Q7" s="194">
        <f t="shared" ca="1" si="1"/>
        <v>0</v>
      </c>
      <c r="R7" s="194">
        <f t="shared" ca="1" si="1"/>
        <v>0</v>
      </c>
      <c r="S7" s="194">
        <f t="shared" ca="1" si="1"/>
        <v>0</v>
      </c>
      <c r="T7" s="194">
        <f t="shared" ca="1" si="1"/>
        <v>0</v>
      </c>
      <c r="U7" s="194">
        <f t="shared" ref="U7:AJ22" ca="1" si="2">SUMIFS(INDIRECT($B$1 &amp; "_Direct"), Resource_Name, $B7, WBSL3, U$1, Inst, $B$2)</f>
        <v>0</v>
      </c>
      <c r="V7" s="194">
        <f t="shared" ca="1" si="2"/>
        <v>0</v>
      </c>
      <c r="W7" s="194">
        <f t="shared" ca="1" si="2"/>
        <v>0</v>
      </c>
      <c r="X7" s="194">
        <f t="shared" ca="1" si="2"/>
        <v>0</v>
      </c>
      <c r="Y7" s="194">
        <f t="shared" ca="1" si="2"/>
        <v>0</v>
      </c>
      <c r="Z7" s="194">
        <f t="shared" ca="1" si="2"/>
        <v>0</v>
      </c>
      <c r="AA7" s="194">
        <f t="shared" ca="1" si="2"/>
        <v>0</v>
      </c>
      <c r="AB7" s="194">
        <f t="shared" ca="1" si="2"/>
        <v>0</v>
      </c>
      <c r="AC7" s="194">
        <f t="shared" ca="1" si="2"/>
        <v>0</v>
      </c>
      <c r="AD7" s="194">
        <f t="shared" ca="1" si="2"/>
        <v>0</v>
      </c>
      <c r="AE7" s="194">
        <f t="shared" ca="1" si="2"/>
        <v>0</v>
      </c>
      <c r="AF7" s="194">
        <f t="shared" ca="1" si="2"/>
        <v>0</v>
      </c>
      <c r="AG7" s="194">
        <f t="shared" ca="1" si="2"/>
        <v>0</v>
      </c>
      <c r="AH7" s="194">
        <f t="shared" ca="1" si="2"/>
        <v>0</v>
      </c>
      <c r="AI7" s="194">
        <f t="shared" ca="1" si="2"/>
        <v>0</v>
      </c>
      <c r="AJ7" s="194">
        <f t="shared" ca="1" si="2"/>
        <v>0</v>
      </c>
      <c r="AK7" s="194">
        <f t="shared" ref="AI7:AN22" ca="1" si="3">SUMIFS(INDIRECT($B$1 &amp; "_Direct"), Resource_Name, $B7, WBSL3, AK$1, Inst, $B$2)</f>
        <v>0</v>
      </c>
      <c r="AL7" s="194">
        <f t="shared" ca="1" si="3"/>
        <v>0</v>
      </c>
      <c r="AM7" s="194">
        <f t="shared" ca="1" si="3"/>
        <v>0</v>
      </c>
      <c r="AN7" s="194">
        <f t="shared" ca="1" si="3"/>
        <v>0</v>
      </c>
    </row>
    <row r="8" spans="1:40" x14ac:dyDescent="0.3">
      <c r="A8" s="54"/>
      <c r="B8" s="54"/>
      <c r="C8" s="51">
        <f ca="1">SUMIFS(INDIRECT($B$1 &amp; "HR"), Resource_Name, B8) / 1800 * 12</f>
        <v>0</v>
      </c>
      <c r="D8" s="192">
        <f ca="1">SUM(E8:AN8)</f>
        <v>0</v>
      </c>
      <c r="E8" s="194">
        <f t="shared" ca="1" si="1"/>
        <v>0</v>
      </c>
      <c r="F8" s="194">
        <f t="shared" ca="1" si="1"/>
        <v>0</v>
      </c>
      <c r="G8" s="194">
        <f t="shared" ca="1" si="1"/>
        <v>0</v>
      </c>
      <c r="H8" s="194">
        <f t="shared" ca="1" si="1"/>
        <v>0</v>
      </c>
      <c r="I8" s="194">
        <f t="shared" ca="1" si="1"/>
        <v>0</v>
      </c>
      <c r="J8" s="194">
        <f t="shared" ca="1" si="1"/>
        <v>0</v>
      </c>
      <c r="K8" s="194">
        <f t="shared" ca="1" si="1"/>
        <v>0</v>
      </c>
      <c r="L8" s="194">
        <f t="shared" ca="1" si="1"/>
        <v>0</v>
      </c>
      <c r="M8" s="194">
        <f t="shared" ca="1" si="1"/>
        <v>0</v>
      </c>
      <c r="N8" s="194">
        <f t="shared" ca="1" si="1"/>
        <v>0</v>
      </c>
      <c r="O8" s="194">
        <f t="shared" ca="1" si="1"/>
        <v>0</v>
      </c>
      <c r="P8" s="194">
        <f t="shared" ca="1" si="1"/>
        <v>0</v>
      </c>
      <c r="Q8" s="194">
        <f t="shared" ca="1" si="1"/>
        <v>0</v>
      </c>
      <c r="R8" s="194">
        <f t="shared" ca="1" si="1"/>
        <v>0</v>
      </c>
      <c r="S8" s="194">
        <f t="shared" ca="1" si="1"/>
        <v>0</v>
      </c>
      <c r="T8" s="194">
        <f t="shared" ca="1" si="1"/>
        <v>0</v>
      </c>
      <c r="U8" s="194">
        <f t="shared" ca="1" si="2"/>
        <v>0</v>
      </c>
      <c r="V8" s="194">
        <f t="shared" ca="1" si="2"/>
        <v>0</v>
      </c>
      <c r="W8" s="194">
        <f t="shared" ca="1" si="2"/>
        <v>0</v>
      </c>
      <c r="X8" s="194">
        <f t="shared" ca="1" si="2"/>
        <v>0</v>
      </c>
      <c r="Y8" s="194">
        <f t="shared" ca="1" si="2"/>
        <v>0</v>
      </c>
      <c r="Z8" s="194">
        <f t="shared" ca="1" si="2"/>
        <v>0</v>
      </c>
      <c r="AA8" s="194">
        <f t="shared" ca="1" si="2"/>
        <v>0</v>
      </c>
      <c r="AB8" s="194">
        <f t="shared" ca="1" si="2"/>
        <v>0</v>
      </c>
      <c r="AC8" s="194">
        <f t="shared" ca="1" si="2"/>
        <v>0</v>
      </c>
      <c r="AD8" s="194">
        <f t="shared" ca="1" si="2"/>
        <v>0</v>
      </c>
      <c r="AE8" s="194">
        <f t="shared" ca="1" si="2"/>
        <v>0</v>
      </c>
      <c r="AF8" s="194">
        <f t="shared" ca="1" si="2"/>
        <v>0</v>
      </c>
      <c r="AG8" s="194">
        <f t="shared" ca="1" si="2"/>
        <v>0</v>
      </c>
      <c r="AH8" s="194">
        <f t="shared" ca="1" si="2"/>
        <v>0</v>
      </c>
      <c r="AI8" s="194">
        <f t="shared" ca="1" si="3"/>
        <v>0</v>
      </c>
      <c r="AJ8" s="194">
        <f t="shared" ca="1" si="3"/>
        <v>0</v>
      </c>
      <c r="AK8" s="194">
        <f t="shared" ca="1" si="3"/>
        <v>0</v>
      </c>
      <c r="AL8" s="194">
        <f t="shared" ca="1" si="3"/>
        <v>0</v>
      </c>
      <c r="AM8" s="194">
        <f t="shared" ca="1" si="3"/>
        <v>0</v>
      </c>
      <c r="AN8" s="194">
        <f t="shared" ca="1" si="3"/>
        <v>0</v>
      </c>
    </row>
    <row r="9" spans="1:40" x14ac:dyDescent="0.3">
      <c r="A9" s="54"/>
      <c r="B9" s="54"/>
      <c r="C9" s="51">
        <f ca="1">SUMIFS(INDIRECT($B$1 &amp; "HR"), Resource_Name, B9) / 1800 * 12</f>
        <v>0</v>
      </c>
      <c r="D9" s="192">
        <f ca="1">SUM(E9:AN9)</f>
        <v>0</v>
      </c>
      <c r="E9" s="194">
        <f t="shared" ca="1" si="1"/>
        <v>0</v>
      </c>
      <c r="F9" s="194">
        <f t="shared" ca="1" si="1"/>
        <v>0</v>
      </c>
      <c r="G9" s="194">
        <f t="shared" ca="1" si="1"/>
        <v>0</v>
      </c>
      <c r="H9" s="194">
        <f t="shared" ca="1" si="1"/>
        <v>0</v>
      </c>
      <c r="I9" s="194">
        <f t="shared" ca="1" si="1"/>
        <v>0</v>
      </c>
      <c r="J9" s="194">
        <f t="shared" ca="1" si="1"/>
        <v>0</v>
      </c>
      <c r="K9" s="194">
        <f t="shared" ca="1" si="1"/>
        <v>0</v>
      </c>
      <c r="L9" s="194">
        <f t="shared" ca="1" si="1"/>
        <v>0</v>
      </c>
      <c r="M9" s="194">
        <f t="shared" ca="1" si="1"/>
        <v>0</v>
      </c>
      <c r="N9" s="194">
        <f t="shared" ca="1" si="1"/>
        <v>0</v>
      </c>
      <c r="O9" s="194">
        <f t="shared" ca="1" si="1"/>
        <v>0</v>
      </c>
      <c r="P9" s="194">
        <f t="shared" ca="1" si="1"/>
        <v>0</v>
      </c>
      <c r="Q9" s="194">
        <f t="shared" ca="1" si="1"/>
        <v>0</v>
      </c>
      <c r="R9" s="194">
        <f t="shared" ca="1" si="1"/>
        <v>0</v>
      </c>
      <c r="S9" s="194">
        <f t="shared" ca="1" si="1"/>
        <v>0</v>
      </c>
      <c r="T9" s="194">
        <f t="shared" ca="1" si="1"/>
        <v>0</v>
      </c>
      <c r="U9" s="194">
        <f t="shared" ca="1" si="2"/>
        <v>0</v>
      </c>
      <c r="V9" s="194">
        <f t="shared" ca="1" si="2"/>
        <v>0</v>
      </c>
      <c r="W9" s="194">
        <f t="shared" ca="1" si="2"/>
        <v>0</v>
      </c>
      <c r="X9" s="194">
        <f t="shared" ca="1" si="2"/>
        <v>0</v>
      </c>
      <c r="Y9" s="194">
        <f t="shared" ca="1" si="2"/>
        <v>0</v>
      </c>
      <c r="Z9" s="194">
        <f t="shared" ca="1" si="2"/>
        <v>0</v>
      </c>
      <c r="AA9" s="194">
        <f t="shared" ca="1" si="2"/>
        <v>0</v>
      </c>
      <c r="AB9" s="194">
        <f t="shared" ca="1" si="2"/>
        <v>0</v>
      </c>
      <c r="AC9" s="194">
        <f t="shared" ca="1" si="2"/>
        <v>0</v>
      </c>
      <c r="AD9" s="194">
        <f t="shared" ca="1" si="2"/>
        <v>0</v>
      </c>
      <c r="AE9" s="194">
        <f t="shared" ca="1" si="2"/>
        <v>0</v>
      </c>
      <c r="AF9" s="194">
        <f t="shared" ca="1" si="2"/>
        <v>0</v>
      </c>
      <c r="AG9" s="194">
        <f t="shared" ca="1" si="2"/>
        <v>0</v>
      </c>
      <c r="AH9" s="194">
        <f t="shared" ca="1" si="2"/>
        <v>0</v>
      </c>
      <c r="AI9" s="194">
        <f t="shared" ca="1" si="3"/>
        <v>0</v>
      </c>
      <c r="AJ9" s="194">
        <f t="shared" ca="1" si="3"/>
        <v>0</v>
      </c>
      <c r="AK9" s="194">
        <f t="shared" ca="1" si="3"/>
        <v>0</v>
      </c>
      <c r="AL9" s="194">
        <f t="shared" ca="1" si="3"/>
        <v>0</v>
      </c>
      <c r="AM9" s="194">
        <f t="shared" ca="1" si="3"/>
        <v>0</v>
      </c>
      <c r="AN9" s="194">
        <f t="shared" ca="1" si="3"/>
        <v>0</v>
      </c>
    </row>
    <row r="10" spans="1:40" x14ac:dyDescent="0.3">
      <c r="B10" s="52"/>
      <c r="C10" s="52"/>
      <c r="D10" s="199">
        <v>0</v>
      </c>
      <c r="E10" s="194">
        <f t="shared" ca="1" si="1"/>
        <v>0</v>
      </c>
      <c r="F10" s="194">
        <f t="shared" ca="1" si="1"/>
        <v>0</v>
      </c>
      <c r="G10" s="194">
        <f t="shared" ca="1" si="1"/>
        <v>0</v>
      </c>
      <c r="H10" s="194">
        <f t="shared" ca="1" si="1"/>
        <v>0</v>
      </c>
      <c r="I10" s="194">
        <f t="shared" ca="1" si="1"/>
        <v>0</v>
      </c>
      <c r="J10" s="194">
        <f t="shared" ca="1" si="1"/>
        <v>0</v>
      </c>
      <c r="K10" s="194">
        <f t="shared" ca="1" si="1"/>
        <v>0</v>
      </c>
      <c r="L10" s="194">
        <f t="shared" ca="1" si="1"/>
        <v>0</v>
      </c>
      <c r="M10" s="194">
        <f t="shared" ca="1" si="1"/>
        <v>0</v>
      </c>
      <c r="N10" s="194">
        <f t="shared" ca="1" si="1"/>
        <v>0</v>
      </c>
      <c r="O10" s="194">
        <f t="shared" ca="1" si="1"/>
        <v>0</v>
      </c>
      <c r="P10" s="194">
        <f t="shared" ca="1" si="1"/>
        <v>0</v>
      </c>
      <c r="Q10" s="194">
        <f t="shared" ca="1" si="1"/>
        <v>0</v>
      </c>
      <c r="R10" s="194">
        <f t="shared" ca="1" si="1"/>
        <v>0</v>
      </c>
      <c r="S10" s="194">
        <f t="shared" ca="1" si="1"/>
        <v>0</v>
      </c>
      <c r="T10" s="194">
        <f t="shared" ca="1" si="1"/>
        <v>0</v>
      </c>
      <c r="U10" s="194">
        <f t="shared" ca="1" si="2"/>
        <v>0</v>
      </c>
      <c r="V10" s="194">
        <f t="shared" ca="1" si="2"/>
        <v>0</v>
      </c>
      <c r="W10" s="194">
        <f t="shared" ca="1" si="2"/>
        <v>0</v>
      </c>
      <c r="X10" s="194">
        <f t="shared" ca="1" si="2"/>
        <v>0</v>
      </c>
      <c r="Y10" s="194">
        <f t="shared" ca="1" si="2"/>
        <v>0</v>
      </c>
      <c r="Z10" s="194">
        <f t="shared" ca="1" si="2"/>
        <v>0</v>
      </c>
      <c r="AA10" s="194">
        <f t="shared" ca="1" si="2"/>
        <v>0</v>
      </c>
      <c r="AB10" s="194">
        <f t="shared" ca="1" si="2"/>
        <v>0</v>
      </c>
      <c r="AC10" s="194">
        <f t="shared" ca="1" si="2"/>
        <v>0</v>
      </c>
      <c r="AD10" s="194">
        <f t="shared" ca="1" si="2"/>
        <v>0</v>
      </c>
      <c r="AE10" s="194">
        <f t="shared" ca="1" si="2"/>
        <v>0</v>
      </c>
      <c r="AF10" s="194">
        <f t="shared" ca="1" si="2"/>
        <v>0</v>
      </c>
      <c r="AG10" s="194">
        <f t="shared" ca="1" si="2"/>
        <v>0</v>
      </c>
      <c r="AH10" s="194">
        <f t="shared" ca="1" si="2"/>
        <v>0</v>
      </c>
      <c r="AI10" s="194">
        <f t="shared" ca="1" si="3"/>
        <v>0</v>
      </c>
      <c r="AJ10" s="194">
        <f t="shared" ca="1" si="3"/>
        <v>0</v>
      </c>
      <c r="AK10" s="194">
        <f t="shared" ca="1" si="3"/>
        <v>0</v>
      </c>
      <c r="AL10" s="194">
        <f t="shared" ca="1" si="3"/>
        <v>0</v>
      </c>
      <c r="AM10" s="194">
        <f t="shared" ca="1" si="3"/>
        <v>0</v>
      </c>
      <c r="AN10" s="194">
        <f t="shared" ca="1" si="3"/>
        <v>0</v>
      </c>
    </row>
    <row r="11" spans="1:40" x14ac:dyDescent="0.3">
      <c r="A11" s="53" t="s">
        <v>1413</v>
      </c>
      <c r="B11" s="52"/>
      <c r="C11" s="52"/>
      <c r="D11" s="199">
        <v>0</v>
      </c>
      <c r="E11" s="194">
        <f t="shared" ca="1" si="1"/>
        <v>0</v>
      </c>
      <c r="F11" s="194">
        <f t="shared" ca="1" si="1"/>
        <v>0</v>
      </c>
      <c r="G11" s="194">
        <f t="shared" ca="1" si="1"/>
        <v>0</v>
      </c>
      <c r="H11" s="194">
        <f t="shared" ca="1" si="1"/>
        <v>0</v>
      </c>
      <c r="I11" s="194">
        <f t="shared" ca="1" si="1"/>
        <v>0</v>
      </c>
      <c r="J11" s="194">
        <f t="shared" ca="1" si="1"/>
        <v>0</v>
      </c>
      <c r="K11" s="194">
        <f t="shared" ca="1" si="1"/>
        <v>0</v>
      </c>
      <c r="L11" s="194">
        <f t="shared" ca="1" si="1"/>
        <v>0</v>
      </c>
      <c r="M11" s="194">
        <f t="shared" ca="1" si="1"/>
        <v>0</v>
      </c>
      <c r="N11" s="194">
        <f t="shared" ca="1" si="1"/>
        <v>0</v>
      </c>
      <c r="O11" s="194">
        <f t="shared" ca="1" si="1"/>
        <v>0</v>
      </c>
      <c r="P11" s="194">
        <f t="shared" ca="1" si="1"/>
        <v>0</v>
      </c>
      <c r="Q11" s="194">
        <f t="shared" ca="1" si="1"/>
        <v>0</v>
      </c>
      <c r="R11" s="194">
        <f t="shared" ca="1" si="1"/>
        <v>0</v>
      </c>
      <c r="S11" s="194">
        <f t="shared" ca="1" si="1"/>
        <v>0</v>
      </c>
      <c r="T11" s="194">
        <f t="shared" ca="1" si="1"/>
        <v>0</v>
      </c>
      <c r="U11" s="194">
        <f t="shared" ca="1" si="2"/>
        <v>0</v>
      </c>
      <c r="V11" s="194">
        <f t="shared" ca="1" si="2"/>
        <v>0</v>
      </c>
      <c r="W11" s="194">
        <f t="shared" ca="1" si="2"/>
        <v>0</v>
      </c>
      <c r="X11" s="194">
        <f t="shared" ca="1" si="2"/>
        <v>0</v>
      </c>
      <c r="Y11" s="194">
        <f t="shared" ca="1" si="2"/>
        <v>0</v>
      </c>
      <c r="Z11" s="194">
        <f t="shared" ca="1" si="2"/>
        <v>0</v>
      </c>
      <c r="AA11" s="194">
        <f t="shared" ca="1" si="2"/>
        <v>0</v>
      </c>
      <c r="AB11" s="194">
        <f t="shared" ca="1" si="2"/>
        <v>0</v>
      </c>
      <c r="AC11" s="194">
        <f t="shared" ca="1" si="2"/>
        <v>0</v>
      </c>
      <c r="AD11" s="194">
        <f t="shared" ca="1" si="2"/>
        <v>0</v>
      </c>
      <c r="AE11" s="194">
        <f t="shared" ca="1" si="2"/>
        <v>0</v>
      </c>
      <c r="AF11" s="194">
        <f t="shared" ca="1" si="2"/>
        <v>0</v>
      </c>
      <c r="AG11" s="194">
        <f t="shared" ca="1" si="2"/>
        <v>0</v>
      </c>
      <c r="AH11" s="194">
        <f t="shared" ca="1" si="2"/>
        <v>0</v>
      </c>
      <c r="AI11" s="194">
        <f t="shared" ca="1" si="3"/>
        <v>0</v>
      </c>
      <c r="AJ11" s="194">
        <f t="shared" ca="1" si="3"/>
        <v>0</v>
      </c>
      <c r="AK11" s="194">
        <f t="shared" ca="1" si="3"/>
        <v>0</v>
      </c>
      <c r="AL11" s="194">
        <f t="shared" ca="1" si="3"/>
        <v>0</v>
      </c>
      <c r="AM11" s="194">
        <f t="shared" ca="1" si="3"/>
        <v>0</v>
      </c>
      <c r="AN11" s="194">
        <f t="shared" ca="1" si="3"/>
        <v>0</v>
      </c>
    </row>
    <row r="12" spans="1:40" x14ac:dyDescent="0.3">
      <c r="A12" t="s">
        <v>1627</v>
      </c>
      <c r="B12" t="s">
        <v>1370</v>
      </c>
      <c r="C12" s="51">
        <f t="shared" ref="C12:C26" ca="1" si="4">SUMIFS(INDIRECT($B$1 &amp; "HR"), Resource_Name, B12) / 1800 * 12</f>
        <v>0.64</v>
      </c>
      <c r="D12" s="192">
        <f t="shared" ref="D12:D26" ca="1" si="5">SUM(E12:AN12)</f>
        <v>6548.8692533760022</v>
      </c>
      <c r="E12" s="194">
        <f t="shared" ca="1" si="1"/>
        <v>0</v>
      </c>
      <c r="F12" s="194">
        <f t="shared" ca="1" si="1"/>
        <v>0</v>
      </c>
      <c r="G12" s="194">
        <f t="shared" ca="1" si="1"/>
        <v>0</v>
      </c>
      <c r="H12" s="194">
        <f t="shared" ca="1" si="1"/>
        <v>0</v>
      </c>
      <c r="I12" s="194">
        <f t="shared" ca="1" si="1"/>
        <v>0</v>
      </c>
      <c r="J12" s="194">
        <f t="shared" ca="1" si="1"/>
        <v>0</v>
      </c>
      <c r="K12" s="194">
        <f t="shared" ca="1" si="1"/>
        <v>0</v>
      </c>
      <c r="L12" s="194">
        <f t="shared" ca="1" si="1"/>
        <v>0</v>
      </c>
      <c r="M12" s="194">
        <f t="shared" ca="1" si="1"/>
        <v>0</v>
      </c>
      <c r="N12" s="194">
        <f t="shared" ca="1" si="1"/>
        <v>0</v>
      </c>
      <c r="O12" s="194">
        <f t="shared" ca="1" si="1"/>
        <v>0</v>
      </c>
      <c r="P12" s="194">
        <f t="shared" ca="1" si="1"/>
        <v>0</v>
      </c>
      <c r="Q12" s="194">
        <f t="shared" ca="1" si="1"/>
        <v>0</v>
      </c>
      <c r="R12" s="194">
        <f t="shared" ca="1" si="1"/>
        <v>0</v>
      </c>
      <c r="S12" s="194">
        <f t="shared" ca="1" si="1"/>
        <v>0</v>
      </c>
      <c r="T12" s="194">
        <f t="shared" ca="1" si="1"/>
        <v>0</v>
      </c>
      <c r="U12" s="194">
        <f t="shared" ca="1" si="2"/>
        <v>0</v>
      </c>
      <c r="V12" s="194">
        <f t="shared" ca="1" si="2"/>
        <v>0</v>
      </c>
      <c r="W12" s="194">
        <f t="shared" ca="1" si="2"/>
        <v>0</v>
      </c>
      <c r="X12" s="194">
        <f t="shared" ca="1" si="2"/>
        <v>0</v>
      </c>
      <c r="Y12" s="194">
        <f t="shared" ca="1" si="2"/>
        <v>0</v>
      </c>
      <c r="Z12" s="194">
        <f t="shared" ca="1" si="2"/>
        <v>0</v>
      </c>
      <c r="AA12" s="194">
        <f t="shared" ca="1" si="2"/>
        <v>0</v>
      </c>
      <c r="AB12" s="194">
        <f t="shared" ca="1" si="2"/>
        <v>0</v>
      </c>
      <c r="AC12" s="194">
        <f t="shared" ca="1" si="2"/>
        <v>0</v>
      </c>
      <c r="AD12" s="194">
        <f t="shared" ca="1" si="2"/>
        <v>0</v>
      </c>
      <c r="AE12" s="194">
        <f t="shared" ca="1" si="2"/>
        <v>0</v>
      </c>
      <c r="AF12" s="194">
        <f t="shared" ca="1" si="2"/>
        <v>0</v>
      </c>
      <c r="AG12" s="194">
        <f t="shared" ca="1" si="2"/>
        <v>0</v>
      </c>
      <c r="AH12" s="194">
        <f t="shared" ca="1" si="2"/>
        <v>0</v>
      </c>
      <c r="AI12" s="194">
        <f t="shared" ca="1" si="3"/>
        <v>0</v>
      </c>
      <c r="AJ12" s="194">
        <f t="shared" ca="1" si="3"/>
        <v>6548.8692533760022</v>
      </c>
      <c r="AK12" s="194">
        <f t="shared" ca="1" si="3"/>
        <v>0</v>
      </c>
      <c r="AL12" s="194">
        <f t="shared" ca="1" si="3"/>
        <v>0</v>
      </c>
      <c r="AM12" s="194">
        <f t="shared" ca="1" si="3"/>
        <v>0</v>
      </c>
      <c r="AN12" s="194">
        <f t="shared" ca="1" si="3"/>
        <v>0</v>
      </c>
    </row>
    <row r="13" spans="1:40" x14ac:dyDescent="0.3">
      <c r="C13" s="51">
        <f t="shared" ca="1" si="4"/>
        <v>0</v>
      </c>
      <c r="D13" s="192">
        <f t="shared" ca="1" si="5"/>
        <v>0</v>
      </c>
      <c r="E13" s="194">
        <f t="shared" ca="1" si="1"/>
        <v>0</v>
      </c>
      <c r="F13" s="194">
        <f t="shared" ca="1" si="1"/>
        <v>0</v>
      </c>
      <c r="G13" s="194">
        <f t="shared" ca="1" si="1"/>
        <v>0</v>
      </c>
      <c r="H13" s="194">
        <f t="shared" ca="1" si="1"/>
        <v>0</v>
      </c>
      <c r="I13" s="194">
        <f t="shared" ca="1" si="1"/>
        <v>0</v>
      </c>
      <c r="J13" s="194">
        <f t="shared" ca="1" si="1"/>
        <v>0</v>
      </c>
      <c r="K13" s="194">
        <f t="shared" ca="1" si="1"/>
        <v>0</v>
      </c>
      <c r="L13" s="194">
        <f t="shared" ca="1" si="1"/>
        <v>0</v>
      </c>
      <c r="M13" s="194">
        <f t="shared" ca="1" si="1"/>
        <v>0</v>
      </c>
      <c r="N13" s="194">
        <f t="shared" ca="1" si="1"/>
        <v>0</v>
      </c>
      <c r="O13" s="194">
        <f t="shared" ca="1" si="1"/>
        <v>0</v>
      </c>
      <c r="P13" s="194">
        <f t="shared" ca="1" si="1"/>
        <v>0</v>
      </c>
      <c r="Q13" s="194">
        <f t="shared" ca="1" si="1"/>
        <v>0</v>
      </c>
      <c r="R13" s="194">
        <f t="shared" ca="1" si="1"/>
        <v>0</v>
      </c>
      <c r="S13" s="194">
        <f t="shared" ca="1" si="1"/>
        <v>0</v>
      </c>
      <c r="T13" s="194">
        <f t="shared" ca="1" si="1"/>
        <v>0</v>
      </c>
      <c r="U13" s="194">
        <f t="shared" ca="1" si="2"/>
        <v>0</v>
      </c>
      <c r="V13" s="194">
        <f t="shared" ca="1" si="2"/>
        <v>0</v>
      </c>
      <c r="W13" s="194">
        <f t="shared" ca="1" si="2"/>
        <v>0</v>
      </c>
      <c r="X13" s="194">
        <f t="shared" ca="1" si="2"/>
        <v>0</v>
      </c>
      <c r="Y13" s="194">
        <f t="shared" ca="1" si="2"/>
        <v>0</v>
      </c>
      <c r="Z13" s="194">
        <f t="shared" ca="1" si="2"/>
        <v>0</v>
      </c>
      <c r="AA13" s="194">
        <f t="shared" ca="1" si="2"/>
        <v>0</v>
      </c>
      <c r="AB13" s="194">
        <f t="shared" ca="1" si="2"/>
        <v>0</v>
      </c>
      <c r="AC13" s="194">
        <f t="shared" ca="1" si="2"/>
        <v>0</v>
      </c>
      <c r="AD13" s="194">
        <f t="shared" ca="1" si="2"/>
        <v>0</v>
      </c>
      <c r="AE13" s="194">
        <f t="shared" ca="1" si="2"/>
        <v>0</v>
      </c>
      <c r="AF13" s="194">
        <f t="shared" ca="1" si="2"/>
        <v>0</v>
      </c>
      <c r="AG13" s="194">
        <f t="shared" ca="1" si="2"/>
        <v>0</v>
      </c>
      <c r="AH13" s="194">
        <f t="shared" ca="1" si="2"/>
        <v>0</v>
      </c>
      <c r="AI13" s="194">
        <f t="shared" ca="1" si="3"/>
        <v>0</v>
      </c>
      <c r="AJ13" s="194">
        <f t="shared" ca="1" si="3"/>
        <v>0</v>
      </c>
      <c r="AK13" s="194">
        <f t="shared" ca="1" si="3"/>
        <v>0</v>
      </c>
      <c r="AL13" s="194">
        <f t="shared" ca="1" si="3"/>
        <v>0</v>
      </c>
      <c r="AM13" s="194">
        <f t="shared" ca="1" si="3"/>
        <v>0</v>
      </c>
      <c r="AN13" s="194">
        <f t="shared" ca="1" si="3"/>
        <v>0</v>
      </c>
    </row>
    <row r="14" spans="1:40" x14ac:dyDescent="0.3">
      <c r="C14" s="51">
        <f t="shared" ca="1" si="4"/>
        <v>0</v>
      </c>
      <c r="D14" s="192">
        <f t="shared" ca="1" si="5"/>
        <v>0</v>
      </c>
      <c r="E14" s="194">
        <f t="shared" ca="1" si="1"/>
        <v>0</v>
      </c>
      <c r="F14" s="194">
        <f t="shared" ca="1" si="1"/>
        <v>0</v>
      </c>
      <c r="G14" s="194">
        <f t="shared" ca="1" si="1"/>
        <v>0</v>
      </c>
      <c r="H14" s="194">
        <f t="shared" ca="1" si="1"/>
        <v>0</v>
      </c>
      <c r="I14" s="194">
        <f t="shared" ca="1" si="1"/>
        <v>0</v>
      </c>
      <c r="J14" s="194">
        <f t="shared" ca="1" si="1"/>
        <v>0</v>
      </c>
      <c r="K14" s="194">
        <f t="shared" ca="1" si="1"/>
        <v>0</v>
      </c>
      <c r="L14" s="194">
        <f t="shared" ca="1" si="1"/>
        <v>0</v>
      </c>
      <c r="M14" s="194">
        <f t="shared" ca="1" si="1"/>
        <v>0</v>
      </c>
      <c r="N14" s="194">
        <f t="shared" ca="1" si="1"/>
        <v>0</v>
      </c>
      <c r="O14" s="194">
        <f t="shared" ca="1" si="1"/>
        <v>0</v>
      </c>
      <c r="P14" s="194">
        <f t="shared" ca="1" si="1"/>
        <v>0</v>
      </c>
      <c r="Q14" s="194">
        <f t="shared" ca="1" si="1"/>
        <v>0</v>
      </c>
      <c r="R14" s="194">
        <f t="shared" ca="1" si="1"/>
        <v>0</v>
      </c>
      <c r="S14" s="194">
        <f t="shared" ca="1" si="1"/>
        <v>0</v>
      </c>
      <c r="T14" s="194">
        <f t="shared" ca="1" si="1"/>
        <v>0</v>
      </c>
      <c r="U14" s="194">
        <f t="shared" ca="1" si="2"/>
        <v>0</v>
      </c>
      <c r="V14" s="194">
        <f t="shared" ca="1" si="2"/>
        <v>0</v>
      </c>
      <c r="W14" s="194">
        <f t="shared" ca="1" si="2"/>
        <v>0</v>
      </c>
      <c r="X14" s="194">
        <f t="shared" ca="1" si="2"/>
        <v>0</v>
      </c>
      <c r="Y14" s="194">
        <f t="shared" ca="1" si="2"/>
        <v>0</v>
      </c>
      <c r="Z14" s="194">
        <f t="shared" ca="1" si="2"/>
        <v>0</v>
      </c>
      <c r="AA14" s="194">
        <f t="shared" ca="1" si="2"/>
        <v>0</v>
      </c>
      <c r="AB14" s="194">
        <f t="shared" ca="1" si="2"/>
        <v>0</v>
      </c>
      <c r="AC14" s="194">
        <f t="shared" ca="1" si="2"/>
        <v>0</v>
      </c>
      <c r="AD14" s="194">
        <f t="shared" ca="1" si="2"/>
        <v>0</v>
      </c>
      <c r="AE14" s="194">
        <f t="shared" ca="1" si="2"/>
        <v>0</v>
      </c>
      <c r="AF14" s="194">
        <f t="shared" ca="1" si="2"/>
        <v>0</v>
      </c>
      <c r="AG14" s="194">
        <f t="shared" ca="1" si="2"/>
        <v>0</v>
      </c>
      <c r="AH14" s="194">
        <f t="shared" ca="1" si="2"/>
        <v>0</v>
      </c>
      <c r="AI14" s="194">
        <f t="shared" ca="1" si="3"/>
        <v>0</v>
      </c>
      <c r="AJ14" s="194">
        <f t="shared" ca="1" si="3"/>
        <v>0</v>
      </c>
      <c r="AK14" s="194">
        <f t="shared" ca="1" si="3"/>
        <v>0</v>
      </c>
      <c r="AL14" s="194">
        <f t="shared" ca="1" si="3"/>
        <v>0</v>
      </c>
      <c r="AM14" s="194">
        <f t="shared" ca="1" si="3"/>
        <v>0</v>
      </c>
      <c r="AN14" s="194">
        <f t="shared" ca="1" si="3"/>
        <v>0</v>
      </c>
    </row>
    <row r="15" spans="1:40" x14ac:dyDescent="0.3">
      <c r="C15" s="51">
        <f t="shared" ca="1" si="4"/>
        <v>0</v>
      </c>
      <c r="D15" s="192">
        <f t="shared" ca="1" si="5"/>
        <v>0</v>
      </c>
      <c r="E15" s="194">
        <f t="shared" ca="1" si="1"/>
        <v>0</v>
      </c>
      <c r="F15" s="194">
        <f t="shared" ca="1" si="1"/>
        <v>0</v>
      </c>
      <c r="G15" s="194">
        <f t="shared" ca="1" si="1"/>
        <v>0</v>
      </c>
      <c r="H15" s="194">
        <f t="shared" ca="1" si="1"/>
        <v>0</v>
      </c>
      <c r="I15" s="194">
        <f t="shared" ca="1" si="1"/>
        <v>0</v>
      </c>
      <c r="J15" s="194">
        <f t="shared" ca="1" si="1"/>
        <v>0</v>
      </c>
      <c r="K15" s="194">
        <f t="shared" ca="1" si="1"/>
        <v>0</v>
      </c>
      <c r="L15" s="194">
        <f t="shared" ca="1" si="1"/>
        <v>0</v>
      </c>
      <c r="M15" s="194">
        <f t="shared" ca="1" si="1"/>
        <v>0</v>
      </c>
      <c r="N15" s="194">
        <f t="shared" ca="1" si="1"/>
        <v>0</v>
      </c>
      <c r="O15" s="194">
        <f t="shared" ca="1" si="1"/>
        <v>0</v>
      </c>
      <c r="P15" s="194">
        <f t="shared" ca="1" si="1"/>
        <v>0</v>
      </c>
      <c r="Q15" s="194">
        <f t="shared" ca="1" si="1"/>
        <v>0</v>
      </c>
      <c r="R15" s="194">
        <f t="shared" ca="1" si="1"/>
        <v>0</v>
      </c>
      <c r="S15" s="194">
        <f t="shared" ca="1" si="1"/>
        <v>0</v>
      </c>
      <c r="T15" s="194">
        <f t="shared" ca="1" si="1"/>
        <v>0</v>
      </c>
      <c r="U15" s="194">
        <f t="shared" ca="1" si="2"/>
        <v>0</v>
      </c>
      <c r="V15" s="194">
        <f t="shared" ca="1" si="2"/>
        <v>0</v>
      </c>
      <c r="W15" s="194">
        <f t="shared" ca="1" si="2"/>
        <v>0</v>
      </c>
      <c r="X15" s="194">
        <f t="shared" ca="1" si="2"/>
        <v>0</v>
      </c>
      <c r="Y15" s="194">
        <f t="shared" ca="1" si="2"/>
        <v>0</v>
      </c>
      <c r="Z15" s="194">
        <f t="shared" ca="1" si="2"/>
        <v>0</v>
      </c>
      <c r="AA15" s="194">
        <f t="shared" ca="1" si="2"/>
        <v>0</v>
      </c>
      <c r="AB15" s="194">
        <f t="shared" ca="1" si="2"/>
        <v>0</v>
      </c>
      <c r="AC15" s="194">
        <f t="shared" ca="1" si="2"/>
        <v>0</v>
      </c>
      <c r="AD15" s="194">
        <f t="shared" ca="1" si="2"/>
        <v>0</v>
      </c>
      <c r="AE15" s="194">
        <f t="shared" ca="1" si="2"/>
        <v>0</v>
      </c>
      <c r="AF15" s="194">
        <f t="shared" ca="1" si="2"/>
        <v>0</v>
      </c>
      <c r="AG15" s="194">
        <f t="shared" ca="1" si="2"/>
        <v>0</v>
      </c>
      <c r="AH15" s="194">
        <f t="shared" ca="1" si="2"/>
        <v>0</v>
      </c>
      <c r="AI15" s="194">
        <f t="shared" ca="1" si="3"/>
        <v>0</v>
      </c>
      <c r="AJ15" s="194">
        <f t="shared" ca="1" si="3"/>
        <v>0</v>
      </c>
      <c r="AK15" s="194">
        <f t="shared" ca="1" si="3"/>
        <v>0</v>
      </c>
      <c r="AL15" s="194">
        <f t="shared" ca="1" si="3"/>
        <v>0</v>
      </c>
      <c r="AM15" s="194">
        <f t="shared" ca="1" si="3"/>
        <v>0</v>
      </c>
      <c r="AN15" s="194">
        <f t="shared" ca="1" si="3"/>
        <v>0</v>
      </c>
    </row>
    <row r="16" spans="1:40" x14ac:dyDescent="0.3">
      <c r="C16" s="51">
        <f t="shared" ca="1" si="4"/>
        <v>0</v>
      </c>
      <c r="D16" s="192">
        <f t="shared" ca="1" si="5"/>
        <v>0</v>
      </c>
      <c r="E16" s="194">
        <f t="shared" ca="1" si="1"/>
        <v>0</v>
      </c>
      <c r="F16" s="194">
        <f t="shared" ca="1" si="1"/>
        <v>0</v>
      </c>
      <c r="G16" s="194">
        <f t="shared" ca="1" si="1"/>
        <v>0</v>
      </c>
      <c r="H16" s="194">
        <f t="shared" ca="1" si="1"/>
        <v>0</v>
      </c>
      <c r="I16" s="194">
        <f t="shared" ca="1" si="1"/>
        <v>0</v>
      </c>
      <c r="J16" s="194">
        <f t="shared" ca="1" si="1"/>
        <v>0</v>
      </c>
      <c r="K16" s="194">
        <f t="shared" ca="1" si="1"/>
        <v>0</v>
      </c>
      <c r="L16" s="194">
        <f t="shared" ca="1" si="1"/>
        <v>0</v>
      </c>
      <c r="M16" s="194">
        <f t="shared" ca="1" si="1"/>
        <v>0</v>
      </c>
      <c r="N16" s="194">
        <f t="shared" ca="1" si="1"/>
        <v>0</v>
      </c>
      <c r="O16" s="194">
        <f t="shared" ca="1" si="1"/>
        <v>0</v>
      </c>
      <c r="P16" s="194">
        <f t="shared" ca="1" si="1"/>
        <v>0</v>
      </c>
      <c r="Q16" s="194">
        <f t="shared" ca="1" si="1"/>
        <v>0</v>
      </c>
      <c r="R16" s="194">
        <f t="shared" ca="1" si="1"/>
        <v>0</v>
      </c>
      <c r="S16" s="194">
        <f t="shared" ca="1" si="1"/>
        <v>0</v>
      </c>
      <c r="T16" s="194">
        <f t="shared" ca="1" si="1"/>
        <v>0</v>
      </c>
      <c r="U16" s="194">
        <f t="shared" ca="1" si="2"/>
        <v>0</v>
      </c>
      <c r="V16" s="194">
        <f t="shared" ca="1" si="2"/>
        <v>0</v>
      </c>
      <c r="W16" s="194">
        <f t="shared" ca="1" si="2"/>
        <v>0</v>
      </c>
      <c r="X16" s="194">
        <f t="shared" ca="1" si="2"/>
        <v>0</v>
      </c>
      <c r="Y16" s="194">
        <f t="shared" ca="1" si="2"/>
        <v>0</v>
      </c>
      <c r="Z16" s="194">
        <f t="shared" ca="1" si="2"/>
        <v>0</v>
      </c>
      <c r="AA16" s="194">
        <f t="shared" ca="1" si="2"/>
        <v>0</v>
      </c>
      <c r="AB16" s="194">
        <f t="shared" ca="1" si="2"/>
        <v>0</v>
      </c>
      <c r="AC16" s="194">
        <f t="shared" ca="1" si="2"/>
        <v>0</v>
      </c>
      <c r="AD16" s="194">
        <f t="shared" ca="1" si="2"/>
        <v>0</v>
      </c>
      <c r="AE16" s="194">
        <f t="shared" ca="1" si="2"/>
        <v>0</v>
      </c>
      <c r="AF16" s="194">
        <f t="shared" ca="1" si="2"/>
        <v>0</v>
      </c>
      <c r="AG16" s="194">
        <f t="shared" ca="1" si="2"/>
        <v>0</v>
      </c>
      <c r="AH16" s="194">
        <f t="shared" ca="1" si="2"/>
        <v>0</v>
      </c>
      <c r="AI16" s="194">
        <f t="shared" ca="1" si="3"/>
        <v>0</v>
      </c>
      <c r="AJ16" s="194">
        <f t="shared" ca="1" si="3"/>
        <v>0</v>
      </c>
      <c r="AK16" s="194">
        <f t="shared" ca="1" si="3"/>
        <v>0</v>
      </c>
      <c r="AL16" s="194">
        <f t="shared" ca="1" si="3"/>
        <v>0</v>
      </c>
      <c r="AM16" s="194">
        <f t="shared" ca="1" si="3"/>
        <v>0</v>
      </c>
      <c r="AN16" s="194">
        <f t="shared" ca="1" si="3"/>
        <v>0</v>
      </c>
    </row>
    <row r="17" spans="1:40" x14ac:dyDescent="0.3">
      <c r="C17" s="51">
        <f t="shared" ca="1" si="4"/>
        <v>0</v>
      </c>
      <c r="D17" s="192">
        <f t="shared" ca="1" si="5"/>
        <v>0</v>
      </c>
      <c r="E17" s="194">
        <f t="shared" ca="1" si="1"/>
        <v>0</v>
      </c>
      <c r="F17" s="194">
        <f t="shared" ca="1" si="1"/>
        <v>0</v>
      </c>
      <c r="G17" s="194">
        <f t="shared" ca="1" si="1"/>
        <v>0</v>
      </c>
      <c r="H17" s="194">
        <f t="shared" ca="1" si="1"/>
        <v>0</v>
      </c>
      <c r="I17" s="194">
        <f t="shared" ca="1" si="1"/>
        <v>0</v>
      </c>
      <c r="J17" s="194">
        <f t="shared" ca="1" si="1"/>
        <v>0</v>
      </c>
      <c r="K17" s="194">
        <f t="shared" ca="1" si="1"/>
        <v>0</v>
      </c>
      <c r="L17" s="194">
        <f t="shared" ca="1" si="1"/>
        <v>0</v>
      </c>
      <c r="M17" s="194">
        <f t="shared" ca="1" si="1"/>
        <v>0</v>
      </c>
      <c r="N17" s="194">
        <f t="shared" ca="1" si="1"/>
        <v>0</v>
      </c>
      <c r="O17" s="194">
        <f t="shared" ca="1" si="1"/>
        <v>0</v>
      </c>
      <c r="P17" s="194">
        <f t="shared" ca="1" si="1"/>
        <v>0</v>
      </c>
      <c r="Q17" s="194">
        <f t="shared" ca="1" si="1"/>
        <v>0</v>
      </c>
      <c r="R17" s="194">
        <f t="shared" ca="1" si="1"/>
        <v>0</v>
      </c>
      <c r="S17" s="194">
        <f t="shared" ca="1" si="1"/>
        <v>0</v>
      </c>
      <c r="T17" s="194">
        <f t="shared" ca="1" si="1"/>
        <v>0</v>
      </c>
      <c r="U17" s="194">
        <f t="shared" ca="1" si="2"/>
        <v>0</v>
      </c>
      <c r="V17" s="194">
        <f t="shared" ca="1" si="2"/>
        <v>0</v>
      </c>
      <c r="W17" s="194">
        <f t="shared" ca="1" si="2"/>
        <v>0</v>
      </c>
      <c r="X17" s="194">
        <f t="shared" ca="1" si="2"/>
        <v>0</v>
      </c>
      <c r="Y17" s="194">
        <f t="shared" ca="1" si="2"/>
        <v>0</v>
      </c>
      <c r="Z17" s="194">
        <f t="shared" ca="1" si="2"/>
        <v>0</v>
      </c>
      <c r="AA17" s="194">
        <f t="shared" ca="1" si="2"/>
        <v>0</v>
      </c>
      <c r="AB17" s="194">
        <f t="shared" ca="1" si="2"/>
        <v>0</v>
      </c>
      <c r="AC17" s="194">
        <f t="shared" ca="1" si="2"/>
        <v>0</v>
      </c>
      <c r="AD17" s="194">
        <f t="shared" ca="1" si="2"/>
        <v>0</v>
      </c>
      <c r="AE17" s="194">
        <f t="shared" ca="1" si="2"/>
        <v>0</v>
      </c>
      <c r="AF17" s="194">
        <f t="shared" ca="1" si="2"/>
        <v>0</v>
      </c>
      <c r="AG17" s="194">
        <f t="shared" ca="1" si="2"/>
        <v>0</v>
      </c>
      <c r="AH17" s="194">
        <f t="shared" ca="1" si="2"/>
        <v>0</v>
      </c>
      <c r="AI17" s="194">
        <f t="shared" ca="1" si="3"/>
        <v>0</v>
      </c>
      <c r="AJ17" s="194">
        <f t="shared" ca="1" si="3"/>
        <v>0</v>
      </c>
      <c r="AK17" s="194">
        <f t="shared" ca="1" si="3"/>
        <v>0</v>
      </c>
      <c r="AL17" s="194">
        <f t="shared" ca="1" si="3"/>
        <v>0</v>
      </c>
      <c r="AM17" s="194">
        <f t="shared" ca="1" si="3"/>
        <v>0</v>
      </c>
      <c r="AN17" s="194">
        <f t="shared" ca="1" si="3"/>
        <v>0</v>
      </c>
    </row>
    <row r="18" spans="1:40" x14ac:dyDescent="0.3">
      <c r="C18" s="51">
        <f t="shared" ca="1" si="4"/>
        <v>0</v>
      </c>
      <c r="D18" s="192">
        <f t="shared" ca="1" si="5"/>
        <v>0</v>
      </c>
      <c r="E18" s="194">
        <f t="shared" ca="1" si="1"/>
        <v>0</v>
      </c>
      <c r="F18" s="194">
        <f t="shared" ca="1" si="1"/>
        <v>0</v>
      </c>
      <c r="G18" s="194">
        <f t="shared" ca="1" si="1"/>
        <v>0</v>
      </c>
      <c r="H18" s="194">
        <f t="shared" ca="1" si="1"/>
        <v>0</v>
      </c>
      <c r="I18" s="194">
        <f t="shared" ca="1" si="1"/>
        <v>0</v>
      </c>
      <c r="J18" s="194">
        <f t="shared" ca="1" si="1"/>
        <v>0</v>
      </c>
      <c r="K18" s="194">
        <f t="shared" ca="1" si="1"/>
        <v>0</v>
      </c>
      <c r="L18" s="194">
        <f t="shared" ca="1" si="1"/>
        <v>0</v>
      </c>
      <c r="M18" s="194">
        <f t="shared" ca="1" si="1"/>
        <v>0</v>
      </c>
      <c r="N18" s="194">
        <f t="shared" ca="1" si="1"/>
        <v>0</v>
      </c>
      <c r="O18" s="194">
        <f t="shared" ca="1" si="1"/>
        <v>0</v>
      </c>
      <c r="P18" s="194">
        <f t="shared" ca="1" si="1"/>
        <v>0</v>
      </c>
      <c r="Q18" s="194">
        <f t="shared" ca="1" si="1"/>
        <v>0</v>
      </c>
      <c r="R18" s="194">
        <f t="shared" ca="1" si="1"/>
        <v>0</v>
      </c>
      <c r="S18" s="194">
        <f t="shared" ca="1" si="1"/>
        <v>0</v>
      </c>
      <c r="T18" s="194">
        <f t="shared" ca="1" si="1"/>
        <v>0</v>
      </c>
      <c r="U18" s="194">
        <f t="shared" ca="1" si="2"/>
        <v>0</v>
      </c>
      <c r="V18" s="194">
        <f t="shared" ca="1" si="2"/>
        <v>0</v>
      </c>
      <c r="W18" s="194">
        <f t="shared" ca="1" si="2"/>
        <v>0</v>
      </c>
      <c r="X18" s="194">
        <f t="shared" ca="1" si="2"/>
        <v>0</v>
      </c>
      <c r="Y18" s="194">
        <f t="shared" ca="1" si="2"/>
        <v>0</v>
      </c>
      <c r="Z18" s="194">
        <f t="shared" ca="1" si="2"/>
        <v>0</v>
      </c>
      <c r="AA18" s="194">
        <f t="shared" ca="1" si="2"/>
        <v>0</v>
      </c>
      <c r="AB18" s="194">
        <f t="shared" ca="1" si="2"/>
        <v>0</v>
      </c>
      <c r="AC18" s="194">
        <f t="shared" ca="1" si="2"/>
        <v>0</v>
      </c>
      <c r="AD18" s="194">
        <f t="shared" ca="1" si="2"/>
        <v>0</v>
      </c>
      <c r="AE18" s="194">
        <f t="shared" ca="1" si="2"/>
        <v>0</v>
      </c>
      <c r="AF18" s="194">
        <f t="shared" ca="1" si="2"/>
        <v>0</v>
      </c>
      <c r="AG18" s="194">
        <f t="shared" ca="1" si="2"/>
        <v>0</v>
      </c>
      <c r="AH18" s="194">
        <f t="shared" ca="1" si="2"/>
        <v>0</v>
      </c>
      <c r="AI18" s="194">
        <f t="shared" ca="1" si="3"/>
        <v>0</v>
      </c>
      <c r="AJ18" s="194">
        <f t="shared" ca="1" si="3"/>
        <v>0</v>
      </c>
      <c r="AK18" s="194">
        <f t="shared" ca="1" si="3"/>
        <v>0</v>
      </c>
      <c r="AL18" s="194">
        <f t="shared" ca="1" si="3"/>
        <v>0</v>
      </c>
      <c r="AM18" s="194">
        <f t="shared" ca="1" si="3"/>
        <v>0</v>
      </c>
      <c r="AN18" s="194">
        <f t="shared" ca="1" si="3"/>
        <v>0</v>
      </c>
    </row>
    <row r="19" spans="1:40" x14ac:dyDescent="0.3">
      <c r="C19" s="51">
        <f t="shared" ca="1" si="4"/>
        <v>0</v>
      </c>
      <c r="D19" s="192">
        <f t="shared" ca="1" si="5"/>
        <v>0</v>
      </c>
      <c r="E19" s="194">
        <f t="shared" ca="1" si="1"/>
        <v>0</v>
      </c>
      <c r="F19" s="194">
        <f t="shared" ca="1" si="1"/>
        <v>0</v>
      </c>
      <c r="G19" s="194">
        <f t="shared" ca="1" si="1"/>
        <v>0</v>
      </c>
      <c r="H19" s="194">
        <f t="shared" ca="1" si="1"/>
        <v>0</v>
      </c>
      <c r="I19" s="194">
        <f t="shared" ca="1" si="1"/>
        <v>0</v>
      </c>
      <c r="J19" s="194">
        <f t="shared" ca="1" si="1"/>
        <v>0</v>
      </c>
      <c r="K19" s="194">
        <f t="shared" ca="1" si="1"/>
        <v>0</v>
      </c>
      <c r="L19" s="194">
        <f t="shared" ca="1" si="1"/>
        <v>0</v>
      </c>
      <c r="M19" s="194">
        <f t="shared" ca="1" si="1"/>
        <v>0</v>
      </c>
      <c r="N19" s="194">
        <f t="shared" ca="1" si="1"/>
        <v>0</v>
      </c>
      <c r="O19" s="194">
        <f t="shared" ca="1" si="1"/>
        <v>0</v>
      </c>
      <c r="P19" s="194">
        <f t="shared" ca="1" si="1"/>
        <v>0</v>
      </c>
      <c r="Q19" s="194">
        <f t="shared" ca="1" si="1"/>
        <v>0</v>
      </c>
      <c r="R19" s="194">
        <f t="shared" ca="1" si="1"/>
        <v>0</v>
      </c>
      <c r="S19" s="194">
        <f t="shared" ca="1" si="1"/>
        <v>0</v>
      </c>
      <c r="T19" s="194">
        <f t="shared" ca="1" si="1"/>
        <v>0</v>
      </c>
      <c r="U19" s="194">
        <f t="shared" ca="1" si="2"/>
        <v>0</v>
      </c>
      <c r="V19" s="194">
        <f t="shared" ca="1" si="2"/>
        <v>0</v>
      </c>
      <c r="W19" s="194">
        <f t="shared" ca="1" si="2"/>
        <v>0</v>
      </c>
      <c r="X19" s="194">
        <f t="shared" ca="1" si="2"/>
        <v>0</v>
      </c>
      <c r="Y19" s="194">
        <f t="shared" ca="1" si="2"/>
        <v>0</v>
      </c>
      <c r="Z19" s="194">
        <f t="shared" ca="1" si="2"/>
        <v>0</v>
      </c>
      <c r="AA19" s="194">
        <f t="shared" ca="1" si="2"/>
        <v>0</v>
      </c>
      <c r="AB19" s="194">
        <f t="shared" ca="1" si="2"/>
        <v>0</v>
      </c>
      <c r="AC19" s="194">
        <f t="shared" ca="1" si="2"/>
        <v>0</v>
      </c>
      <c r="AD19" s="194">
        <f t="shared" ca="1" si="2"/>
        <v>0</v>
      </c>
      <c r="AE19" s="194">
        <f t="shared" ca="1" si="2"/>
        <v>0</v>
      </c>
      <c r="AF19" s="194">
        <f t="shared" ca="1" si="2"/>
        <v>0</v>
      </c>
      <c r="AG19" s="194">
        <f t="shared" ca="1" si="2"/>
        <v>0</v>
      </c>
      <c r="AH19" s="194">
        <f t="shared" ca="1" si="2"/>
        <v>0</v>
      </c>
      <c r="AI19" s="194">
        <f t="shared" ca="1" si="3"/>
        <v>0</v>
      </c>
      <c r="AJ19" s="194">
        <f t="shared" ca="1" si="3"/>
        <v>0</v>
      </c>
      <c r="AK19" s="194">
        <f t="shared" ca="1" si="3"/>
        <v>0</v>
      </c>
      <c r="AL19" s="194">
        <f t="shared" ca="1" si="3"/>
        <v>0</v>
      </c>
      <c r="AM19" s="194">
        <f t="shared" ca="1" si="3"/>
        <v>0</v>
      </c>
      <c r="AN19" s="194">
        <f t="shared" ca="1" si="3"/>
        <v>0</v>
      </c>
    </row>
    <row r="20" spans="1:40" x14ac:dyDescent="0.3">
      <c r="C20" s="51">
        <f t="shared" ca="1" si="4"/>
        <v>0</v>
      </c>
      <c r="D20" s="192">
        <f t="shared" ca="1" si="5"/>
        <v>0</v>
      </c>
      <c r="E20" s="194">
        <f t="shared" ca="1" si="1"/>
        <v>0</v>
      </c>
      <c r="F20" s="194">
        <f t="shared" ca="1" si="1"/>
        <v>0</v>
      </c>
      <c r="G20" s="194">
        <f t="shared" ca="1" si="1"/>
        <v>0</v>
      </c>
      <c r="H20" s="194">
        <f t="shared" ca="1" si="1"/>
        <v>0</v>
      </c>
      <c r="I20" s="194">
        <f t="shared" ca="1" si="1"/>
        <v>0</v>
      </c>
      <c r="J20" s="194">
        <f t="shared" ca="1" si="1"/>
        <v>0</v>
      </c>
      <c r="K20" s="194">
        <f t="shared" ca="1" si="1"/>
        <v>0</v>
      </c>
      <c r="L20" s="194">
        <f t="shared" ca="1" si="1"/>
        <v>0</v>
      </c>
      <c r="M20" s="194">
        <f t="shared" ca="1" si="1"/>
        <v>0</v>
      </c>
      <c r="N20" s="194">
        <f t="shared" ca="1" si="1"/>
        <v>0</v>
      </c>
      <c r="O20" s="194">
        <f t="shared" ca="1" si="1"/>
        <v>0</v>
      </c>
      <c r="P20" s="194">
        <f t="shared" ca="1" si="1"/>
        <v>0</v>
      </c>
      <c r="Q20" s="194">
        <f t="shared" ca="1" si="1"/>
        <v>0</v>
      </c>
      <c r="R20" s="194">
        <f t="shared" ca="1" si="1"/>
        <v>0</v>
      </c>
      <c r="S20" s="194">
        <f t="shared" ca="1" si="1"/>
        <v>0</v>
      </c>
      <c r="T20" s="194">
        <f t="shared" ca="1" si="1"/>
        <v>0</v>
      </c>
      <c r="U20" s="194">
        <f t="shared" ca="1" si="2"/>
        <v>0</v>
      </c>
      <c r="V20" s="194">
        <f t="shared" ca="1" si="2"/>
        <v>0</v>
      </c>
      <c r="W20" s="194">
        <f t="shared" ca="1" si="2"/>
        <v>0</v>
      </c>
      <c r="X20" s="194">
        <f t="shared" ca="1" si="2"/>
        <v>0</v>
      </c>
      <c r="Y20" s="194">
        <f t="shared" ca="1" si="2"/>
        <v>0</v>
      </c>
      <c r="Z20" s="194">
        <f t="shared" ca="1" si="2"/>
        <v>0</v>
      </c>
      <c r="AA20" s="194">
        <f t="shared" ca="1" si="2"/>
        <v>0</v>
      </c>
      <c r="AB20" s="194">
        <f t="shared" ca="1" si="2"/>
        <v>0</v>
      </c>
      <c r="AC20" s="194">
        <f t="shared" ca="1" si="2"/>
        <v>0</v>
      </c>
      <c r="AD20" s="194">
        <f t="shared" ca="1" si="2"/>
        <v>0</v>
      </c>
      <c r="AE20" s="194">
        <f t="shared" ca="1" si="2"/>
        <v>0</v>
      </c>
      <c r="AF20" s="194">
        <f t="shared" ca="1" si="2"/>
        <v>0</v>
      </c>
      <c r="AG20" s="194">
        <f t="shared" ca="1" si="2"/>
        <v>0</v>
      </c>
      <c r="AH20" s="194">
        <f t="shared" ca="1" si="2"/>
        <v>0</v>
      </c>
      <c r="AI20" s="194">
        <f t="shared" ca="1" si="3"/>
        <v>0</v>
      </c>
      <c r="AJ20" s="194">
        <f t="shared" ca="1" si="3"/>
        <v>0</v>
      </c>
      <c r="AK20" s="194">
        <f t="shared" ca="1" si="3"/>
        <v>0</v>
      </c>
      <c r="AL20" s="194">
        <f t="shared" ca="1" si="3"/>
        <v>0</v>
      </c>
      <c r="AM20" s="194">
        <f t="shared" ca="1" si="3"/>
        <v>0</v>
      </c>
      <c r="AN20" s="194">
        <f t="shared" ca="1" si="3"/>
        <v>0</v>
      </c>
    </row>
    <row r="21" spans="1:40" x14ac:dyDescent="0.3">
      <c r="C21" s="51">
        <f t="shared" ca="1" si="4"/>
        <v>0</v>
      </c>
      <c r="D21" s="192">
        <f t="shared" ca="1" si="5"/>
        <v>0</v>
      </c>
      <c r="E21" s="194">
        <f t="shared" ca="1" si="1"/>
        <v>0</v>
      </c>
      <c r="F21" s="194">
        <f t="shared" ca="1" si="1"/>
        <v>0</v>
      </c>
      <c r="G21" s="194">
        <f t="shared" ca="1" si="1"/>
        <v>0</v>
      </c>
      <c r="H21" s="194">
        <f t="shared" ca="1" si="1"/>
        <v>0</v>
      </c>
      <c r="I21" s="194">
        <f t="shared" ca="1" si="1"/>
        <v>0</v>
      </c>
      <c r="J21" s="194">
        <f t="shared" ca="1" si="1"/>
        <v>0</v>
      </c>
      <c r="K21" s="194">
        <f t="shared" ca="1" si="1"/>
        <v>0</v>
      </c>
      <c r="L21" s="194">
        <f t="shared" ca="1" si="1"/>
        <v>0</v>
      </c>
      <c r="M21" s="194">
        <f t="shared" ca="1" si="1"/>
        <v>0</v>
      </c>
      <c r="N21" s="194">
        <f t="shared" ca="1" si="1"/>
        <v>0</v>
      </c>
      <c r="O21" s="194">
        <f t="shared" ca="1" si="1"/>
        <v>0</v>
      </c>
      <c r="P21" s="194">
        <f t="shared" ca="1" si="1"/>
        <v>0</v>
      </c>
      <c r="Q21" s="194">
        <f t="shared" ca="1" si="1"/>
        <v>0</v>
      </c>
      <c r="R21" s="194">
        <f t="shared" ca="1" si="1"/>
        <v>0</v>
      </c>
      <c r="S21" s="194">
        <f t="shared" ca="1" si="1"/>
        <v>0</v>
      </c>
      <c r="T21" s="194">
        <f t="shared" ca="1" si="1"/>
        <v>0</v>
      </c>
      <c r="U21" s="194">
        <f t="shared" ca="1" si="2"/>
        <v>0</v>
      </c>
      <c r="V21" s="194">
        <f t="shared" ca="1" si="2"/>
        <v>0</v>
      </c>
      <c r="W21" s="194">
        <f t="shared" ca="1" si="2"/>
        <v>0</v>
      </c>
      <c r="X21" s="194">
        <f t="shared" ca="1" si="2"/>
        <v>0</v>
      </c>
      <c r="Y21" s="194">
        <f t="shared" ca="1" si="2"/>
        <v>0</v>
      </c>
      <c r="Z21" s="194">
        <f t="shared" ca="1" si="2"/>
        <v>0</v>
      </c>
      <c r="AA21" s="194">
        <f t="shared" ca="1" si="2"/>
        <v>0</v>
      </c>
      <c r="AB21" s="194">
        <f t="shared" ca="1" si="2"/>
        <v>0</v>
      </c>
      <c r="AC21" s="194">
        <f t="shared" ca="1" si="2"/>
        <v>0</v>
      </c>
      <c r="AD21" s="194">
        <f t="shared" ca="1" si="2"/>
        <v>0</v>
      </c>
      <c r="AE21" s="194">
        <f t="shared" ca="1" si="2"/>
        <v>0</v>
      </c>
      <c r="AF21" s="194">
        <f t="shared" ca="1" si="2"/>
        <v>0</v>
      </c>
      <c r="AG21" s="194">
        <f t="shared" ca="1" si="2"/>
        <v>0</v>
      </c>
      <c r="AH21" s="194">
        <f t="shared" ca="1" si="2"/>
        <v>0</v>
      </c>
      <c r="AI21" s="194">
        <f t="shared" ca="1" si="3"/>
        <v>0</v>
      </c>
      <c r="AJ21" s="194">
        <f t="shared" ca="1" si="3"/>
        <v>0</v>
      </c>
      <c r="AK21" s="194">
        <f t="shared" ca="1" si="3"/>
        <v>0</v>
      </c>
      <c r="AL21" s="194">
        <f t="shared" ca="1" si="3"/>
        <v>0</v>
      </c>
      <c r="AM21" s="194">
        <f t="shared" ca="1" si="3"/>
        <v>0</v>
      </c>
      <c r="AN21" s="194">
        <f t="shared" ca="1" si="3"/>
        <v>0</v>
      </c>
    </row>
    <row r="22" spans="1:40" x14ac:dyDescent="0.3">
      <c r="C22" s="51">
        <f t="shared" ca="1" si="4"/>
        <v>0</v>
      </c>
      <c r="D22" s="192">
        <f t="shared" ca="1" si="5"/>
        <v>0</v>
      </c>
      <c r="E22" s="194">
        <f t="shared" ca="1" si="1"/>
        <v>0</v>
      </c>
      <c r="F22" s="194">
        <f t="shared" ca="1" si="1"/>
        <v>0</v>
      </c>
      <c r="G22" s="194">
        <f t="shared" ca="1" si="1"/>
        <v>0</v>
      </c>
      <c r="H22" s="194">
        <f t="shared" ca="1" si="1"/>
        <v>0</v>
      </c>
      <c r="I22" s="194">
        <f t="shared" ca="1" si="1"/>
        <v>0</v>
      </c>
      <c r="J22" s="194">
        <f t="shared" ca="1" si="1"/>
        <v>0</v>
      </c>
      <c r="K22" s="194">
        <f t="shared" ca="1" si="1"/>
        <v>0</v>
      </c>
      <c r="L22" s="194">
        <f t="shared" ca="1" si="1"/>
        <v>0</v>
      </c>
      <c r="M22" s="194">
        <f t="shared" ca="1" si="1"/>
        <v>0</v>
      </c>
      <c r="N22" s="194">
        <f t="shared" ca="1" si="1"/>
        <v>0</v>
      </c>
      <c r="O22" s="194">
        <f t="shared" ca="1" si="1"/>
        <v>0</v>
      </c>
      <c r="P22" s="194">
        <f t="shared" ca="1" si="1"/>
        <v>0</v>
      </c>
      <c r="Q22" s="194">
        <f t="shared" ca="1" si="1"/>
        <v>0</v>
      </c>
      <c r="R22" s="194">
        <f t="shared" ca="1" si="1"/>
        <v>0</v>
      </c>
      <c r="S22" s="194">
        <f t="shared" ca="1" si="1"/>
        <v>0</v>
      </c>
      <c r="T22" s="194">
        <f t="shared" ref="T22:AI26" ca="1" si="6">SUMIFS(INDIRECT($B$1 &amp; "_Direct"), Resource_Name, $B22, WBSL3, T$1, Inst, $B$2)</f>
        <v>0</v>
      </c>
      <c r="U22" s="194">
        <f t="shared" ca="1" si="6"/>
        <v>0</v>
      </c>
      <c r="V22" s="194">
        <f t="shared" ca="1" si="6"/>
        <v>0</v>
      </c>
      <c r="W22" s="194">
        <f t="shared" ca="1" si="6"/>
        <v>0</v>
      </c>
      <c r="X22" s="194">
        <f t="shared" ca="1" si="6"/>
        <v>0</v>
      </c>
      <c r="Y22" s="194">
        <f t="shared" ca="1" si="2"/>
        <v>0</v>
      </c>
      <c r="Z22" s="194">
        <f t="shared" ca="1" si="2"/>
        <v>0</v>
      </c>
      <c r="AA22" s="194">
        <f t="shared" ca="1" si="2"/>
        <v>0</v>
      </c>
      <c r="AB22" s="194">
        <f t="shared" ca="1" si="2"/>
        <v>0</v>
      </c>
      <c r="AC22" s="194">
        <f t="shared" ca="1" si="2"/>
        <v>0</v>
      </c>
      <c r="AD22" s="194">
        <f t="shared" ca="1" si="2"/>
        <v>0</v>
      </c>
      <c r="AE22" s="194">
        <f t="shared" ca="1" si="2"/>
        <v>0</v>
      </c>
      <c r="AF22" s="194">
        <f t="shared" ca="1" si="2"/>
        <v>0</v>
      </c>
      <c r="AG22" s="194">
        <f t="shared" ca="1" si="2"/>
        <v>0</v>
      </c>
      <c r="AH22" s="194">
        <f t="shared" ca="1" si="2"/>
        <v>0</v>
      </c>
      <c r="AI22" s="194">
        <f t="shared" ca="1" si="3"/>
        <v>0</v>
      </c>
      <c r="AJ22" s="194">
        <f t="shared" ca="1" si="3"/>
        <v>0</v>
      </c>
      <c r="AK22" s="194">
        <f t="shared" ca="1" si="3"/>
        <v>0</v>
      </c>
      <c r="AL22" s="194">
        <f t="shared" ca="1" si="3"/>
        <v>0</v>
      </c>
      <c r="AM22" s="194">
        <f t="shared" ca="1" si="3"/>
        <v>0</v>
      </c>
      <c r="AN22" s="194">
        <f t="shared" ca="1" si="3"/>
        <v>0</v>
      </c>
    </row>
    <row r="23" spans="1:40" x14ac:dyDescent="0.3">
      <c r="C23" s="51">
        <f t="shared" ca="1" si="4"/>
        <v>0</v>
      </c>
      <c r="D23" s="192">
        <f t="shared" ca="1" si="5"/>
        <v>0</v>
      </c>
      <c r="E23" s="194">
        <f t="shared" ref="E23:T26" ca="1" si="7">SUMIFS(INDIRECT($B$1 &amp; "_Direct"), Resource_Name, $B23, WBSL3, E$1, Inst, $B$2)</f>
        <v>0</v>
      </c>
      <c r="F23" s="194">
        <f t="shared" ca="1" si="7"/>
        <v>0</v>
      </c>
      <c r="G23" s="194">
        <f t="shared" ca="1" si="7"/>
        <v>0</v>
      </c>
      <c r="H23" s="194">
        <f t="shared" ca="1" si="7"/>
        <v>0</v>
      </c>
      <c r="I23" s="194">
        <f t="shared" ca="1" si="7"/>
        <v>0</v>
      </c>
      <c r="J23" s="194">
        <f t="shared" ca="1" si="7"/>
        <v>0</v>
      </c>
      <c r="K23" s="194">
        <f t="shared" ca="1" si="7"/>
        <v>0</v>
      </c>
      <c r="L23" s="194">
        <f t="shared" ca="1" si="7"/>
        <v>0</v>
      </c>
      <c r="M23" s="194">
        <f t="shared" ca="1" si="7"/>
        <v>0</v>
      </c>
      <c r="N23" s="194">
        <f t="shared" ca="1" si="7"/>
        <v>0</v>
      </c>
      <c r="O23" s="194">
        <f t="shared" ca="1" si="7"/>
        <v>0</v>
      </c>
      <c r="P23" s="194">
        <f t="shared" ca="1" si="7"/>
        <v>0</v>
      </c>
      <c r="Q23" s="194">
        <f t="shared" ca="1" si="7"/>
        <v>0</v>
      </c>
      <c r="R23" s="194">
        <f t="shared" ca="1" si="7"/>
        <v>0</v>
      </c>
      <c r="S23" s="194">
        <f t="shared" ca="1" si="7"/>
        <v>0</v>
      </c>
      <c r="T23" s="194">
        <f t="shared" ca="1" si="7"/>
        <v>0</v>
      </c>
      <c r="U23" s="194">
        <f t="shared" ca="1" si="6"/>
        <v>0</v>
      </c>
      <c r="V23" s="194">
        <f t="shared" ca="1" si="6"/>
        <v>0</v>
      </c>
      <c r="W23" s="194">
        <f t="shared" ca="1" si="6"/>
        <v>0</v>
      </c>
      <c r="X23" s="194">
        <f t="shared" ca="1" si="6"/>
        <v>0</v>
      </c>
      <c r="Y23" s="194">
        <f t="shared" ca="1" si="6"/>
        <v>0</v>
      </c>
      <c r="Z23" s="194">
        <f t="shared" ca="1" si="6"/>
        <v>0</v>
      </c>
      <c r="AA23" s="194">
        <f t="shared" ca="1" si="6"/>
        <v>0</v>
      </c>
      <c r="AB23" s="194">
        <f t="shared" ca="1" si="6"/>
        <v>0</v>
      </c>
      <c r="AC23" s="194">
        <f t="shared" ca="1" si="6"/>
        <v>0</v>
      </c>
      <c r="AD23" s="194">
        <f t="shared" ca="1" si="6"/>
        <v>0</v>
      </c>
      <c r="AE23" s="194">
        <f t="shared" ca="1" si="6"/>
        <v>0</v>
      </c>
      <c r="AF23" s="194">
        <f t="shared" ca="1" si="6"/>
        <v>0</v>
      </c>
      <c r="AG23" s="194">
        <f t="shared" ca="1" si="6"/>
        <v>0</v>
      </c>
      <c r="AH23" s="194">
        <f t="shared" ca="1" si="6"/>
        <v>0</v>
      </c>
      <c r="AI23" s="194">
        <f t="shared" ca="1" si="6"/>
        <v>0</v>
      </c>
      <c r="AJ23" s="194">
        <f t="shared" ref="AJ23:AN26" ca="1" si="8">SUMIFS(INDIRECT($B$1 &amp; "_Direct"), Resource_Name, $B23, WBSL3, AJ$1, Inst, $B$2)</f>
        <v>0</v>
      </c>
      <c r="AK23" s="194">
        <f t="shared" ca="1" si="8"/>
        <v>0</v>
      </c>
      <c r="AL23" s="194">
        <f t="shared" ca="1" si="8"/>
        <v>0</v>
      </c>
      <c r="AM23" s="194">
        <f t="shared" ca="1" si="8"/>
        <v>0</v>
      </c>
      <c r="AN23" s="194">
        <f t="shared" ca="1" si="8"/>
        <v>0</v>
      </c>
    </row>
    <row r="24" spans="1:40" x14ac:dyDescent="0.3">
      <c r="C24" s="51">
        <f t="shared" ca="1" si="4"/>
        <v>0</v>
      </c>
      <c r="D24" s="192">
        <f t="shared" ca="1" si="5"/>
        <v>0</v>
      </c>
      <c r="E24" s="194">
        <f t="shared" ca="1" si="7"/>
        <v>0</v>
      </c>
      <c r="F24" s="194">
        <f t="shared" ca="1" si="7"/>
        <v>0</v>
      </c>
      <c r="G24" s="194">
        <f t="shared" ca="1" si="7"/>
        <v>0</v>
      </c>
      <c r="H24" s="194">
        <f t="shared" ca="1" si="7"/>
        <v>0</v>
      </c>
      <c r="I24" s="194">
        <f t="shared" ca="1" si="7"/>
        <v>0</v>
      </c>
      <c r="J24" s="194">
        <f t="shared" ca="1" si="7"/>
        <v>0</v>
      </c>
      <c r="K24" s="194">
        <f t="shared" ca="1" si="7"/>
        <v>0</v>
      </c>
      <c r="L24" s="194">
        <f t="shared" ca="1" si="7"/>
        <v>0</v>
      </c>
      <c r="M24" s="194">
        <f t="shared" ca="1" si="7"/>
        <v>0</v>
      </c>
      <c r="N24" s="194">
        <f t="shared" ca="1" si="7"/>
        <v>0</v>
      </c>
      <c r="O24" s="194">
        <f t="shared" ca="1" si="7"/>
        <v>0</v>
      </c>
      <c r="P24" s="194">
        <f t="shared" ca="1" si="7"/>
        <v>0</v>
      </c>
      <c r="Q24" s="194">
        <f t="shared" ca="1" si="7"/>
        <v>0</v>
      </c>
      <c r="R24" s="194">
        <f t="shared" ca="1" si="7"/>
        <v>0</v>
      </c>
      <c r="S24" s="194">
        <f t="shared" ca="1" si="7"/>
        <v>0</v>
      </c>
      <c r="T24" s="194">
        <f t="shared" ca="1" si="7"/>
        <v>0</v>
      </c>
      <c r="U24" s="194">
        <f t="shared" ca="1" si="6"/>
        <v>0</v>
      </c>
      <c r="V24" s="194">
        <f t="shared" ca="1" si="6"/>
        <v>0</v>
      </c>
      <c r="W24" s="194">
        <f t="shared" ca="1" si="6"/>
        <v>0</v>
      </c>
      <c r="X24" s="194">
        <f t="shared" ca="1" si="6"/>
        <v>0</v>
      </c>
      <c r="Y24" s="194">
        <f t="shared" ca="1" si="6"/>
        <v>0</v>
      </c>
      <c r="Z24" s="194">
        <f t="shared" ca="1" si="6"/>
        <v>0</v>
      </c>
      <c r="AA24" s="194">
        <f t="shared" ca="1" si="6"/>
        <v>0</v>
      </c>
      <c r="AB24" s="194">
        <f t="shared" ca="1" si="6"/>
        <v>0</v>
      </c>
      <c r="AC24" s="194">
        <f t="shared" ca="1" si="6"/>
        <v>0</v>
      </c>
      <c r="AD24" s="194">
        <f t="shared" ca="1" si="6"/>
        <v>0</v>
      </c>
      <c r="AE24" s="194">
        <f t="shared" ca="1" si="6"/>
        <v>0</v>
      </c>
      <c r="AF24" s="194">
        <f t="shared" ca="1" si="6"/>
        <v>0</v>
      </c>
      <c r="AG24" s="194">
        <f t="shared" ca="1" si="6"/>
        <v>0</v>
      </c>
      <c r="AH24" s="194">
        <f t="shared" ca="1" si="6"/>
        <v>0</v>
      </c>
      <c r="AI24" s="194">
        <f t="shared" ca="1" si="6"/>
        <v>0</v>
      </c>
      <c r="AJ24" s="194">
        <f t="shared" ca="1" si="8"/>
        <v>0</v>
      </c>
      <c r="AK24" s="194">
        <f t="shared" ca="1" si="8"/>
        <v>0</v>
      </c>
      <c r="AL24" s="194">
        <f t="shared" ca="1" si="8"/>
        <v>0</v>
      </c>
      <c r="AM24" s="194">
        <f t="shared" ca="1" si="8"/>
        <v>0</v>
      </c>
      <c r="AN24" s="194">
        <f t="shared" ca="1" si="8"/>
        <v>0</v>
      </c>
    </row>
    <row r="25" spans="1:40" x14ac:dyDescent="0.3">
      <c r="C25" s="51">
        <f t="shared" ca="1" si="4"/>
        <v>0</v>
      </c>
      <c r="D25" s="192">
        <f t="shared" ca="1" si="5"/>
        <v>0</v>
      </c>
      <c r="E25" s="194">
        <f t="shared" ca="1" si="7"/>
        <v>0</v>
      </c>
      <c r="F25" s="194">
        <f t="shared" ca="1" si="7"/>
        <v>0</v>
      </c>
      <c r="G25" s="194">
        <f t="shared" ca="1" si="7"/>
        <v>0</v>
      </c>
      <c r="H25" s="194">
        <f t="shared" ca="1" si="7"/>
        <v>0</v>
      </c>
      <c r="I25" s="194">
        <f t="shared" ca="1" si="7"/>
        <v>0</v>
      </c>
      <c r="J25" s="194">
        <f t="shared" ca="1" si="7"/>
        <v>0</v>
      </c>
      <c r="K25" s="194">
        <f t="shared" ca="1" si="7"/>
        <v>0</v>
      </c>
      <c r="L25" s="194">
        <f t="shared" ca="1" si="7"/>
        <v>0</v>
      </c>
      <c r="M25" s="194">
        <f t="shared" ca="1" si="7"/>
        <v>0</v>
      </c>
      <c r="N25" s="194">
        <f t="shared" ca="1" si="7"/>
        <v>0</v>
      </c>
      <c r="O25" s="194">
        <f t="shared" ca="1" si="7"/>
        <v>0</v>
      </c>
      <c r="P25" s="194">
        <f t="shared" ca="1" si="7"/>
        <v>0</v>
      </c>
      <c r="Q25" s="194">
        <f t="shared" ca="1" si="7"/>
        <v>0</v>
      </c>
      <c r="R25" s="194">
        <f t="shared" ca="1" si="7"/>
        <v>0</v>
      </c>
      <c r="S25" s="194">
        <f t="shared" ca="1" si="7"/>
        <v>0</v>
      </c>
      <c r="T25" s="194">
        <f t="shared" ca="1" si="7"/>
        <v>0</v>
      </c>
      <c r="U25" s="194">
        <f t="shared" ca="1" si="6"/>
        <v>0</v>
      </c>
      <c r="V25" s="194">
        <f t="shared" ca="1" si="6"/>
        <v>0</v>
      </c>
      <c r="W25" s="194">
        <f t="shared" ca="1" si="6"/>
        <v>0</v>
      </c>
      <c r="X25" s="194">
        <f t="shared" ca="1" si="6"/>
        <v>0</v>
      </c>
      <c r="Y25" s="194">
        <f t="shared" ca="1" si="6"/>
        <v>0</v>
      </c>
      <c r="Z25" s="194">
        <f t="shared" ca="1" si="6"/>
        <v>0</v>
      </c>
      <c r="AA25" s="194">
        <f t="shared" ca="1" si="6"/>
        <v>0</v>
      </c>
      <c r="AB25" s="194">
        <f t="shared" ca="1" si="6"/>
        <v>0</v>
      </c>
      <c r="AC25" s="194">
        <f t="shared" ca="1" si="6"/>
        <v>0</v>
      </c>
      <c r="AD25" s="194">
        <f t="shared" ca="1" si="6"/>
        <v>0</v>
      </c>
      <c r="AE25" s="194">
        <f t="shared" ca="1" si="6"/>
        <v>0</v>
      </c>
      <c r="AF25" s="194">
        <f t="shared" ca="1" si="6"/>
        <v>0</v>
      </c>
      <c r="AG25" s="194">
        <f t="shared" ca="1" si="6"/>
        <v>0</v>
      </c>
      <c r="AH25" s="194">
        <f t="shared" ca="1" si="6"/>
        <v>0</v>
      </c>
      <c r="AI25" s="194">
        <f t="shared" ca="1" si="6"/>
        <v>0</v>
      </c>
      <c r="AJ25" s="194">
        <f t="shared" ca="1" si="8"/>
        <v>0</v>
      </c>
      <c r="AK25" s="194">
        <f t="shared" ca="1" si="8"/>
        <v>0</v>
      </c>
      <c r="AL25" s="194">
        <f t="shared" ca="1" si="8"/>
        <v>0</v>
      </c>
      <c r="AM25" s="194">
        <f t="shared" ca="1" si="8"/>
        <v>0</v>
      </c>
      <c r="AN25" s="194">
        <f t="shared" ca="1" si="8"/>
        <v>0</v>
      </c>
    </row>
    <row r="26" spans="1:40" x14ac:dyDescent="0.3">
      <c r="A26" s="54"/>
      <c r="B26" s="54"/>
      <c r="C26" s="51">
        <f t="shared" ca="1" si="4"/>
        <v>0</v>
      </c>
      <c r="D26" s="192">
        <f t="shared" ca="1" si="5"/>
        <v>0</v>
      </c>
      <c r="E26" s="194">
        <f t="shared" ca="1" si="7"/>
        <v>0</v>
      </c>
      <c r="F26" s="194">
        <f t="shared" ca="1" si="7"/>
        <v>0</v>
      </c>
      <c r="G26" s="194">
        <f t="shared" ca="1" si="7"/>
        <v>0</v>
      </c>
      <c r="H26" s="194">
        <f t="shared" ca="1" si="7"/>
        <v>0</v>
      </c>
      <c r="I26" s="194">
        <f t="shared" ca="1" si="7"/>
        <v>0</v>
      </c>
      <c r="J26" s="194">
        <f t="shared" ca="1" si="7"/>
        <v>0</v>
      </c>
      <c r="K26" s="194">
        <f t="shared" ca="1" si="7"/>
        <v>0</v>
      </c>
      <c r="L26" s="194">
        <f t="shared" ca="1" si="7"/>
        <v>0</v>
      </c>
      <c r="M26" s="194">
        <f t="shared" ca="1" si="7"/>
        <v>0</v>
      </c>
      <c r="N26" s="194">
        <f t="shared" ca="1" si="7"/>
        <v>0</v>
      </c>
      <c r="O26" s="194">
        <f t="shared" ca="1" si="7"/>
        <v>0</v>
      </c>
      <c r="P26" s="194">
        <f t="shared" ca="1" si="7"/>
        <v>0</v>
      </c>
      <c r="Q26" s="194">
        <f t="shared" ca="1" si="7"/>
        <v>0</v>
      </c>
      <c r="R26" s="194">
        <f t="shared" ca="1" si="7"/>
        <v>0</v>
      </c>
      <c r="S26" s="194">
        <f t="shared" ca="1" si="7"/>
        <v>0</v>
      </c>
      <c r="T26" s="194">
        <f t="shared" ca="1" si="7"/>
        <v>0</v>
      </c>
      <c r="U26" s="194">
        <f t="shared" ca="1" si="6"/>
        <v>0</v>
      </c>
      <c r="V26" s="194">
        <f t="shared" ca="1" si="6"/>
        <v>0</v>
      </c>
      <c r="W26" s="194">
        <f t="shared" ca="1" si="6"/>
        <v>0</v>
      </c>
      <c r="X26" s="194">
        <f t="shared" ca="1" si="6"/>
        <v>0</v>
      </c>
      <c r="Y26" s="194">
        <f t="shared" ca="1" si="6"/>
        <v>0</v>
      </c>
      <c r="Z26" s="194">
        <f t="shared" ca="1" si="6"/>
        <v>0</v>
      </c>
      <c r="AA26" s="194">
        <f t="shared" ca="1" si="6"/>
        <v>0</v>
      </c>
      <c r="AB26" s="194">
        <f t="shared" ca="1" si="6"/>
        <v>0</v>
      </c>
      <c r="AC26" s="194">
        <f t="shared" ca="1" si="6"/>
        <v>0</v>
      </c>
      <c r="AD26" s="194">
        <f t="shared" ca="1" si="6"/>
        <v>0</v>
      </c>
      <c r="AE26" s="194">
        <f t="shared" ca="1" si="6"/>
        <v>0</v>
      </c>
      <c r="AF26" s="194">
        <f t="shared" ca="1" si="6"/>
        <v>0</v>
      </c>
      <c r="AG26" s="194">
        <f t="shared" ca="1" si="6"/>
        <v>0</v>
      </c>
      <c r="AH26" s="194">
        <f t="shared" ca="1" si="6"/>
        <v>0</v>
      </c>
      <c r="AI26" s="194">
        <f t="shared" ca="1" si="6"/>
        <v>0</v>
      </c>
      <c r="AJ26" s="194">
        <f t="shared" ca="1" si="8"/>
        <v>0</v>
      </c>
      <c r="AK26" s="194">
        <f t="shared" ca="1" si="8"/>
        <v>0</v>
      </c>
      <c r="AL26" s="194">
        <f t="shared" ca="1" si="8"/>
        <v>0</v>
      </c>
      <c r="AM26" s="194">
        <f t="shared" ca="1" si="8"/>
        <v>0</v>
      </c>
      <c r="AN26" s="194">
        <f t="shared" ca="1" si="8"/>
        <v>0</v>
      </c>
    </row>
    <row r="27" spans="1:40" x14ac:dyDescent="0.3">
      <c r="A27" s="60" t="s">
        <v>1466</v>
      </c>
      <c r="B27" s="64"/>
      <c r="C27" s="64"/>
      <c r="D27" s="196"/>
      <c r="E27" s="196"/>
      <c r="F27" s="196"/>
      <c r="G27" s="196"/>
      <c r="H27" s="196"/>
      <c r="I27" s="196"/>
      <c r="J27" s="196"/>
      <c r="K27" s="196"/>
      <c r="L27" s="196"/>
      <c r="M27" s="196"/>
      <c r="N27" s="196"/>
      <c r="O27" s="196"/>
      <c r="P27" s="196"/>
      <c r="Q27" s="196"/>
      <c r="R27" s="196"/>
      <c r="S27" s="196"/>
      <c r="T27" s="196"/>
      <c r="U27" s="196"/>
      <c r="V27" s="196"/>
      <c r="W27" s="196"/>
      <c r="X27" s="196"/>
      <c r="Y27" s="196"/>
      <c r="Z27" s="196"/>
      <c r="AA27" s="196"/>
      <c r="AB27" s="196"/>
      <c r="AC27" s="196"/>
      <c r="AD27" s="196"/>
      <c r="AE27" s="196"/>
      <c r="AF27" s="196"/>
      <c r="AG27" s="196"/>
      <c r="AH27" s="196"/>
      <c r="AI27" s="196"/>
      <c r="AJ27" s="196"/>
      <c r="AK27" s="196"/>
      <c r="AL27" s="196"/>
      <c r="AM27" s="196"/>
      <c r="AN27" s="196"/>
    </row>
    <row r="28" spans="1:40" x14ac:dyDescent="0.3">
      <c r="D28" s="192">
        <f ca="1">SUM(E28:AN28)</f>
        <v>14223.325409676005</v>
      </c>
      <c r="E28" s="194">
        <f t="shared" ref="E28:AN28" ca="1" si="9">SUM(E7:E26)</f>
        <v>7674.4561563000025</v>
      </c>
      <c r="F28" s="181">
        <f t="shared" ca="1" si="9"/>
        <v>0</v>
      </c>
      <c r="G28" s="181">
        <f t="shared" ca="1" si="9"/>
        <v>0</v>
      </c>
      <c r="H28" s="181">
        <f t="shared" ca="1" si="9"/>
        <v>0</v>
      </c>
      <c r="I28" s="181">
        <f t="shared" ca="1" si="9"/>
        <v>0</v>
      </c>
      <c r="J28" s="194">
        <f t="shared" ca="1" si="9"/>
        <v>0</v>
      </c>
      <c r="K28" s="194">
        <f t="shared" ca="1" si="9"/>
        <v>0</v>
      </c>
      <c r="L28" s="194">
        <f t="shared" ca="1" si="9"/>
        <v>0</v>
      </c>
      <c r="M28" s="194">
        <f t="shared" ca="1" si="9"/>
        <v>0</v>
      </c>
      <c r="N28" s="194">
        <f t="shared" ca="1" si="9"/>
        <v>0</v>
      </c>
      <c r="O28" s="194">
        <f t="shared" ca="1" si="9"/>
        <v>0</v>
      </c>
      <c r="P28" s="194">
        <f t="shared" ca="1" si="9"/>
        <v>0</v>
      </c>
      <c r="Q28" s="194">
        <f t="shared" ca="1" si="9"/>
        <v>0</v>
      </c>
      <c r="R28" s="194">
        <f t="shared" ca="1" si="9"/>
        <v>0</v>
      </c>
      <c r="S28" s="194">
        <f t="shared" ca="1" si="9"/>
        <v>0</v>
      </c>
      <c r="T28" s="194">
        <f t="shared" ca="1" si="9"/>
        <v>0</v>
      </c>
      <c r="U28" s="194">
        <f t="shared" ca="1" si="9"/>
        <v>0</v>
      </c>
      <c r="V28" s="194">
        <f t="shared" ca="1" si="9"/>
        <v>0</v>
      </c>
      <c r="W28" s="194">
        <f t="shared" ca="1" si="9"/>
        <v>0</v>
      </c>
      <c r="X28" s="194">
        <f t="shared" ca="1" si="9"/>
        <v>0</v>
      </c>
      <c r="Y28" s="194">
        <f t="shared" ca="1" si="9"/>
        <v>0</v>
      </c>
      <c r="Z28" s="194">
        <f t="shared" ca="1" si="9"/>
        <v>0</v>
      </c>
      <c r="AA28" s="194">
        <f t="shared" ca="1" si="9"/>
        <v>0</v>
      </c>
      <c r="AB28" s="194">
        <f t="shared" ca="1" si="9"/>
        <v>0</v>
      </c>
      <c r="AC28" s="194">
        <f t="shared" ca="1" si="9"/>
        <v>0</v>
      </c>
      <c r="AD28" s="194">
        <f t="shared" ca="1" si="9"/>
        <v>0</v>
      </c>
      <c r="AE28" s="194">
        <f t="shared" ca="1" si="9"/>
        <v>0</v>
      </c>
      <c r="AF28" s="194">
        <f t="shared" ca="1" si="9"/>
        <v>0</v>
      </c>
      <c r="AG28" s="194">
        <f t="shared" ca="1" si="9"/>
        <v>0</v>
      </c>
      <c r="AH28" s="194">
        <f t="shared" ca="1" si="9"/>
        <v>0</v>
      </c>
      <c r="AI28" s="194">
        <f t="shared" ca="1" si="9"/>
        <v>0</v>
      </c>
      <c r="AJ28" s="194">
        <f t="shared" ca="1" si="9"/>
        <v>6548.8692533760022</v>
      </c>
      <c r="AK28" s="194">
        <f t="shared" ca="1" si="9"/>
        <v>0</v>
      </c>
      <c r="AL28" s="194">
        <f t="shared" ca="1" si="9"/>
        <v>0</v>
      </c>
      <c r="AM28" s="194">
        <f t="shared" ca="1" si="9"/>
        <v>0</v>
      </c>
      <c r="AN28" s="194">
        <f t="shared" ca="1" si="9"/>
        <v>0</v>
      </c>
    </row>
    <row r="29" spans="1:40" x14ac:dyDescent="0.3">
      <c r="A29" s="60" t="s">
        <v>1467</v>
      </c>
      <c r="B29" s="60"/>
      <c r="C29" s="60"/>
      <c r="D29" s="189"/>
      <c r="E29" s="198"/>
      <c r="F29" s="198"/>
      <c r="G29" s="198"/>
      <c r="H29" s="198"/>
      <c r="I29" s="198"/>
      <c r="J29" s="198"/>
      <c r="K29" s="198"/>
      <c r="L29" s="198"/>
      <c r="M29" s="198"/>
      <c r="N29" s="198"/>
      <c r="O29" s="198"/>
      <c r="P29" s="198"/>
      <c r="Q29" s="198"/>
      <c r="R29" s="198"/>
      <c r="S29" s="198"/>
      <c r="T29" s="198"/>
      <c r="U29" s="198"/>
      <c r="V29" s="198"/>
      <c r="W29" s="198"/>
      <c r="X29" s="198"/>
      <c r="Y29" s="198"/>
      <c r="Z29" s="198"/>
      <c r="AA29" s="198"/>
      <c r="AB29" s="198"/>
      <c r="AC29" s="198"/>
      <c r="AD29" s="198"/>
      <c r="AE29" s="198"/>
      <c r="AF29" s="198"/>
      <c r="AG29" s="198"/>
      <c r="AH29" s="198"/>
      <c r="AI29" s="198"/>
      <c r="AJ29" s="198"/>
      <c r="AK29" s="198"/>
      <c r="AL29" s="198"/>
      <c r="AM29" s="198"/>
      <c r="AN29" s="198"/>
    </row>
    <row r="30" spans="1:40" x14ac:dyDescent="0.3">
      <c r="D30" s="192">
        <f ca="1">SUM(E30:AN30)</f>
        <v>5689.3301638704015</v>
      </c>
      <c r="E30" s="194">
        <f t="shared" ref="E30:AN30" ca="1" si="10">SUMIFS(INDIRECT($B$1 &amp; "_Fringe"), WBSL3, E$1, Inst, $B$2)</f>
        <v>3069.782462520001</v>
      </c>
      <c r="F30" s="194">
        <f t="shared" ca="1" si="10"/>
        <v>0</v>
      </c>
      <c r="G30" s="194">
        <f t="shared" ca="1" si="10"/>
        <v>0</v>
      </c>
      <c r="H30" s="194">
        <f t="shared" ca="1" si="10"/>
        <v>0</v>
      </c>
      <c r="I30" s="194">
        <f t="shared" ca="1" si="10"/>
        <v>0</v>
      </c>
      <c r="J30" s="194">
        <f t="shared" ca="1" si="10"/>
        <v>0</v>
      </c>
      <c r="K30" s="194">
        <f t="shared" ca="1" si="10"/>
        <v>0</v>
      </c>
      <c r="L30" s="194">
        <f t="shared" ca="1" si="10"/>
        <v>0</v>
      </c>
      <c r="M30" s="194">
        <f t="shared" ca="1" si="10"/>
        <v>0</v>
      </c>
      <c r="N30" s="194">
        <f t="shared" ca="1" si="10"/>
        <v>0</v>
      </c>
      <c r="O30" s="194">
        <f t="shared" ca="1" si="10"/>
        <v>0</v>
      </c>
      <c r="P30" s="194">
        <f t="shared" ca="1" si="10"/>
        <v>0</v>
      </c>
      <c r="Q30" s="194">
        <f t="shared" ca="1" si="10"/>
        <v>0</v>
      </c>
      <c r="R30" s="194">
        <f t="shared" ca="1" si="10"/>
        <v>0</v>
      </c>
      <c r="S30" s="194">
        <f t="shared" ca="1" si="10"/>
        <v>0</v>
      </c>
      <c r="T30" s="194">
        <f t="shared" ca="1" si="10"/>
        <v>0</v>
      </c>
      <c r="U30" s="194">
        <f t="shared" ca="1" si="10"/>
        <v>0</v>
      </c>
      <c r="V30" s="194">
        <f t="shared" ca="1" si="10"/>
        <v>0</v>
      </c>
      <c r="W30" s="194">
        <f t="shared" ca="1" si="10"/>
        <v>0</v>
      </c>
      <c r="X30" s="194">
        <f t="shared" ca="1" si="10"/>
        <v>0</v>
      </c>
      <c r="Y30" s="194">
        <f t="shared" ca="1" si="10"/>
        <v>0</v>
      </c>
      <c r="Z30" s="194">
        <f t="shared" ca="1" si="10"/>
        <v>0</v>
      </c>
      <c r="AA30" s="194">
        <f t="shared" ca="1" si="10"/>
        <v>0</v>
      </c>
      <c r="AB30" s="194">
        <f t="shared" ca="1" si="10"/>
        <v>0</v>
      </c>
      <c r="AC30" s="194">
        <f t="shared" ca="1" si="10"/>
        <v>0</v>
      </c>
      <c r="AD30" s="194">
        <f t="shared" ca="1" si="10"/>
        <v>0</v>
      </c>
      <c r="AE30" s="194">
        <f t="shared" ca="1" si="10"/>
        <v>0</v>
      </c>
      <c r="AF30" s="194">
        <f t="shared" ca="1" si="10"/>
        <v>0</v>
      </c>
      <c r="AG30" s="194">
        <f t="shared" ca="1" si="10"/>
        <v>0</v>
      </c>
      <c r="AH30" s="194">
        <f t="shared" ca="1" si="10"/>
        <v>0</v>
      </c>
      <c r="AI30" s="194">
        <f t="shared" ca="1" si="10"/>
        <v>0</v>
      </c>
      <c r="AJ30" s="194">
        <f t="shared" ca="1" si="10"/>
        <v>2619.547701350401</v>
      </c>
      <c r="AK30" s="194">
        <f t="shared" ca="1" si="10"/>
        <v>0</v>
      </c>
      <c r="AL30" s="194">
        <f t="shared" ca="1" si="10"/>
        <v>0</v>
      </c>
      <c r="AM30" s="194">
        <f t="shared" ca="1" si="10"/>
        <v>0</v>
      </c>
      <c r="AN30" s="194">
        <f t="shared" ca="1" si="10"/>
        <v>0</v>
      </c>
    </row>
    <row r="31" spans="1:40" x14ac:dyDescent="0.3">
      <c r="A31" s="60" t="s">
        <v>1468</v>
      </c>
      <c r="B31" s="60"/>
      <c r="C31" s="60"/>
      <c r="D31" s="189"/>
      <c r="E31" s="189"/>
      <c r="F31" s="189"/>
      <c r="G31" s="189"/>
      <c r="H31" s="189"/>
      <c r="I31" s="189"/>
      <c r="J31" s="189"/>
      <c r="K31" s="189"/>
      <c r="L31" s="189"/>
      <c r="M31" s="189"/>
      <c r="N31" s="189"/>
      <c r="O31" s="189"/>
      <c r="P31" s="189"/>
      <c r="Q31" s="189"/>
      <c r="R31" s="189"/>
      <c r="S31" s="189"/>
      <c r="T31" s="189"/>
      <c r="U31" s="189"/>
      <c r="V31" s="189"/>
      <c r="W31" s="189"/>
      <c r="X31" s="189"/>
      <c r="Y31" s="189"/>
      <c r="Z31" s="189"/>
      <c r="AA31" s="189"/>
      <c r="AB31" s="189"/>
      <c r="AC31" s="189"/>
      <c r="AD31" s="189"/>
      <c r="AE31" s="189"/>
      <c r="AF31" s="189"/>
      <c r="AG31" s="189"/>
      <c r="AH31" s="189"/>
      <c r="AI31" s="189"/>
      <c r="AJ31" s="189"/>
      <c r="AK31" s="189"/>
      <c r="AL31" s="189"/>
      <c r="AM31" s="189"/>
      <c r="AN31" s="189"/>
    </row>
    <row r="32" spans="1:40" x14ac:dyDescent="0.3">
      <c r="A32" s="65" t="s">
        <v>1469</v>
      </c>
      <c r="B32" s="65" t="s">
        <v>1470</v>
      </c>
      <c r="C32" s="65" t="s">
        <v>1471</v>
      </c>
      <c r="D32" s="195"/>
      <c r="E32" s="194"/>
      <c r="F32" s="194"/>
      <c r="G32" s="194"/>
      <c r="H32" s="194"/>
      <c r="I32" s="194"/>
      <c r="J32" s="194"/>
      <c r="K32" s="194"/>
      <c r="L32" s="194"/>
      <c r="M32" s="194"/>
      <c r="N32" s="194"/>
      <c r="O32" s="194"/>
      <c r="P32" s="194"/>
      <c r="Q32" s="194"/>
      <c r="R32" s="194"/>
      <c r="S32" s="194"/>
      <c r="T32" s="194"/>
      <c r="U32" s="194"/>
      <c r="V32" s="194"/>
      <c r="W32" s="194"/>
      <c r="X32" s="194"/>
      <c r="Y32" s="194"/>
      <c r="Z32" s="194"/>
      <c r="AA32" s="194"/>
      <c r="AB32" s="194"/>
      <c r="AC32" s="194"/>
      <c r="AD32" s="194"/>
      <c r="AE32" s="194"/>
      <c r="AF32" s="194"/>
      <c r="AG32" s="194"/>
      <c r="AH32" s="194"/>
      <c r="AI32" s="194"/>
      <c r="AJ32" s="194"/>
      <c r="AK32" s="194"/>
      <c r="AL32" s="194"/>
      <c r="AM32" s="194"/>
      <c r="AN32" s="194"/>
    </row>
    <row r="33" spans="1:40" x14ac:dyDescent="0.3">
      <c r="A33" s="54" t="s">
        <v>1535</v>
      </c>
      <c r="B33" s="54">
        <v>1</v>
      </c>
      <c r="C33" s="54">
        <v>1</v>
      </c>
      <c r="D33" s="195">
        <f ca="1">SUM(E33:AN33)</f>
        <v>0</v>
      </c>
      <c r="E33" s="182">
        <f t="shared" ref="E33:AN33" ca="1" si="11">SUMIFS(INDIRECT($B$1 &amp; "_Direct"), Type, "CapEx", WBSL3, E$1, Inst, $B$2)</f>
        <v>0</v>
      </c>
      <c r="F33" s="182">
        <f t="shared" ca="1" si="11"/>
        <v>0</v>
      </c>
      <c r="G33" s="182">
        <f t="shared" ca="1" si="11"/>
        <v>0</v>
      </c>
      <c r="H33" s="182">
        <f t="shared" ca="1" si="11"/>
        <v>0</v>
      </c>
      <c r="I33" s="182">
        <f t="shared" ca="1" si="11"/>
        <v>0</v>
      </c>
      <c r="J33" s="182">
        <f t="shared" ca="1" si="11"/>
        <v>0</v>
      </c>
      <c r="K33" s="182">
        <f t="shared" ca="1" si="11"/>
        <v>0</v>
      </c>
      <c r="L33" s="182">
        <f t="shared" ca="1" si="11"/>
        <v>0</v>
      </c>
      <c r="M33" s="182">
        <f t="shared" ca="1" si="11"/>
        <v>0</v>
      </c>
      <c r="N33" s="182">
        <f t="shared" ca="1" si="11"/>
        <v>0</v>
      </c>
      <c r="O33" s="182">
        <f t="shared" ca="1" si="11"/>
        <v>0</v>
      </c>
      <c r="P33" s="182">
        <f t="shared" ca="1" si="11"/>
        <v>0</v>
      </c>
      <c r="Q33" s="182">
        <f t="shared" ca="1" si="11"/>
        <v>0</v>
      </c>
      <c r="R33" s="182">
        <f t="shared" ca="1" si="11"/>
        <v>0</v>
      </c>
      <c r="S33" s="182">
        <f t="shared" ca="1" si="11"/>
        <v>0</v>
      </c>
      <c r="T33" s="182">
        <f t="shared" ca="1" si="11"/>
        <v>0</v>
      </c>
      <c r="U33" s="182">
        <f t="shared" ca="1" si="11"/>
        <v>0</v>
      </c>
      <c r="V33" s="182">
        <f t="shared" ca="1" si="11"/>
        <v>0</v>
      </c>
      <c r="W33" s="182">
        <f t="shared" ca="1" si="11"/>
        <v>0</v>
      </c>
      <c r="X33" s="182">
        <f t="shared" ca="1" si="11"/>
        <v>0</v>
      </c>
      <c r="Y33" s="182">
        <f t="shared" ca="1" si="11"/>
        <v>0</v>
      </c>
      <c r="Z33" s="182">
        <f t="shared" ca="1" si="11"/>
        <v>0</v>
      </c>
      <c r="AA33" s="182">
        <f t="shared" ca="1" si="11"/>
        <v>0</v>
      </c>
      <c r="AB33" s="182">
        <f t="shared" ca="1" si="11"/>
        <v>0</v>
      </c>
      <c r="AC33" s="182">
        <f t="shared" ca="1" si="11"/>
        <v>0</v>
      </c>
      <c r="AD33" s="182">
        <f t="shared" ca="1" si="11"/>
        <v>0</v>
      </c>
      <c r="AE33" s="182">
        <f t="shared" ca="1" si="11"/>
        <v>0</v>
      </c>
      <c r="AF33" s="182">
        <f t="shared" ca="1" si="11"/>
        <v>0</v>
      </c>
      <c r="AG33" s="182">
        <f t="shared" ca="1" si="11"/>
        <v>0</v>
      </c>
      <c r="AH33" s="182">
        <f t="shared" ca="1" si="11"/>
        <v>0</v>
      </c>
      <c r="AI33" s="182">
        <f t="shared" ca="1" si="11"/>
        <v>0</v>
      </c>
      <c r="AJ33" s="182">
        <f t="shared" ca="1" si="11"/>
        <v>0</v>
      </c>
      <c r="AK33" s="182">
        <f t="shared" ca="1" si="11"/>
        <v>0</v>
      </c>
      <c r="AL33" s="182">
        <f t="shared" ca="1" si="11"/>
        <v>0</v>
      </c>
      <c r="AM33" s="182">
        <f t="shared" ca="1" si="11"/>
        <v>0</v>
      </c>
      <c r="AN33" s="182">
        <f t="shared" ca="1" si="11"/>
        <v>0</v>
      </c>
    </row>
    <row r="34" spans="1:40" x14ac:dyDescent="0.3">
      <c r="A34" s="54" t="s">
        <v>1472</v>
      </c>
      <c r="B34" s="54">
        <v>1</v>
      </c>
      <c r="C34" s="54">
        <v>1</v>
      </c>
      <c r="D34" s="195">
        <f ca="1">SUM(E34:AN34)</f>
        <v>0</v>
      </c>
      <c r="E34" s="182">
        <f t="shared" ref="E34:AN34" ca="1" si="12">SUMIFS(INDIRECT($B$1 &amp; "_Direct"), Type, "Labor Hours", WBSL3, E$1, Inst, $B$2, Center, "PSL")</f>
        <v>0</v>
      </c>
      <c r="F34" s="182">
        <f t="shared" ca="1" si="12"/>
        <v>0</v>
      </c>
      <c r="G34" s="182">
        <f t="shared" ca="1" si="12"/>
        <v>0</v>
      </c>
      <c r="H34" s="182">
        <f t="shared" ca="1" si="12"/>
        <v>0</v>
      </c>
      <c r="I34" s="182">
        <f t="shared" ca="1" si="12"/>
        <v>0</v>
      </c>
      <c r="J34" s="182">
        <f t="shared" ca="1" si="12"/>
        <v>0</v>
      </c>
      <c r="K34" s="182">
        <f t="shared" ca="1" si="12"/>
        <v>0</v>
      </c>
      <c r="L34" s="182">
        <f t="shared" ca="1" si="12"/>
        <v>0</v>
      </c>
      <c r="M34" s="182">
        <f t="shared" ca="1" si="12"/>
        <v>0</v>
      </c>
      <c r="N34" s="182">
        <f t="shared" ca="1" si="12"/>
        <v>0</v>
      </c>
      <c r="O34" s="182">
        <f t="shared" ca="1" si="12"/>
        <v>0</v>
      </c>
      <c r="P34" s="182">
        <f t="shared" ca="1" si="12"/>
        <v>0</v>
      </c>
      <c r="Q34" s="182">
        <f t="shared" ca="1" si="12"/>
        <v>0</v>
      </c>
      <c r="R34" s="182">
        <f t="shared" ca="1" si="12"/>
        <v>0</v>
      </c>
      <c r="S34" s="182">
        <f t="shared" ca="1" si="12"/>
        <v>0</v>
      </c>
      <c r="T34" s="182">
        <f t="shared" ca="1" si="12"/>
        <v>0</v>
      </c>
      <c r="U34" s="182">
        <f t="shared" ca="1" si="12"/>
        <v>0</v>
      </c>
      <c r="V34" s="182">
        <f t="shared" ca="1" si="12"/>
        <v>0</v>
      </c>
      <c r="W34" s="182">
        <f t="shared" ca="1" si="12"/>
        <v>0</v>
      </c>
      <c r="X34" s="182">
        <f t="shared" ca="1" si="12"/>
        <v>0</v>
      </c>
      <c r="Y34" s="182">
        <f t="shared" ca="1" si="12"/>
        <v>0</v>
      </c>
      <c r="Z34" s="182">
        <f t="shared" ca="1" si="12"/>
        <v>0</v>
      </c>
      <c r="AA34" s="182">
        <f t="shared" ca="1" si="12"/>
        <v>0</v>
      </c>
      <c r="AB34" s="182">
        <f t="shared" ca="1" si="12"/>
        <v>0</v>
      </c>
      <c r="AC34" s="182">
        <f t="shared" ca="1" si="12"/>
        <v>0</v>
      </c>
      <c r="AD34" s="182">
        <f t="shared" ca="1" si="12"/>
        <v>0</v>
      </c>
      <c r="AE34" s="182">
        <f t="shared" ca="1" si="12"/>
        <v>0</v>
      </c>
      <c r="AF34" s="182">
        <f t="shared" ca="1" si="12"/>
        <v>0</v>
      </c>
      <c r="AG34" s="182">
        <f t="shared" ca="1" si="12"/>
        <v>0</v>
      </c>
      <c r="AH34" s="182">
        <f t="shared" ca="1" si="12"/>
        <v>0</v>
      </c>
      <c r="AI34" s="182">
        <f t="shared" ca="1" si="12"/>
        <v>0</v>
      </c>
      <c r="AJ34" s="182">
        <f t="shared" ca="1" si="12"/>
        <v>0</v>
      </c>
      <c r="AK34" s="182">
        <f t="shared" ca="1" si="12"/>
        <v>0</v>
      </c>
      <c r="AL34" s="182">
        <f t="shared" ca="1" si="12"/>
        <v>0</v>
      </c>
      <c r="AM34" s="182">
        <f t="shared" ca="1" si="12"/>
        <v>0</v>
      </c>
      <c r="AN34" s="182">
        <f t="shared" ca="1" si="12"/>
        <v>0</v>
      </c>
    </row>
    <row r="35" spans="1:40" x14ac:dyDescent="0.3">
      <c r="D35" s="192"/>
      <c r="E35" s="311"/>
      <c r="F35" s="311"/>
      <c r="G35" s="311"/>
      <c r="H35" s="311"/>
      <c r="I35" s="311"/>
      <c r="J35" s="312"/>
      <c r="K35" s="312"/>
      <c r="L35" s="312"/>
      <c r="M35" s="312"/>
      <c r="N35" s="312"/>
      <c r="O35" s="312"/>
      <c r="P35" s="312"/>
      <c r="Q35" s="312"/>
      <c r="R35" s="312"/>
      <c r="S35" s="312"/>
      <c r="T35" s="312"/>
      <c r="U35" s="312"/>
      <c r="V35" s="312"/>
      <c r="W35" s="312"/>
      <c r="X35" s="312"/>
      <c r="Y35" s="312"/>
      <c r="Z35" s="312"/>
      <c r="AA35" s="312"/>
      <c r="AB35" s="312"/>
      <c r="AC35" s="312"/>
      <c r="AD35" s="312"/>
      <c r="AE35" s="312"/>
      <c r="AF35" s="312"/>
      <c r="AG35" s="312"/>
      <c r="AH35" s="312"/>
      <c r="AI35" s="312"/>
      <c r="AJ35" s="312"/>
      <c r="AK35" s="312"/>
      <c r="AL35" s="312"/>
      <c r="AM35" s="312"/>
      <c r="AN35" s="312"/>
    </row>
    <row r="36" spans="1:40" x14ac:dyDescent="0.3">
      <c r="A36" s="60" t="s">
        <v>1473</v>
      </c>
      <c r="B36" s="60"/>
      <c r="C36" s="60"/>
      <c r="D36" s="189"/>
      <c r="E36" s="189"/>
      <c r="F36" s="189"/>
      <c r="G36" s="189"/>
      <c r="H36" s="189"/>
      <c r="I36" s="189"/>
      <c r="J36" s="189"/>
      <c r="K36" s="189"/>
      <c r="L36" s="189"/>
      <c r="M36" s="189"/>
      <c r="N36" s="189"/>
      <c r="O36" s="189"/>
      <c r="P36" s="189"/>
      <c r="Q36" s="189"/>
      <c r="R36" s="189"/>
      <c r="S36" s="189"/>
      <c r="T36" s="189"/>
      <c r="U36" s="189"/>
      <c r="V36" s="189"/>
      <c r="W36" s="189"/>
      <c r="X36" s="189"/>
      <c r="Y36" s="189"/>
      <c r="Z36" s="189"/>
      <c r="AA36" s="189"/>
      <c r="AB36" s="189"/>
      <c r="AC36" s="189"/>
      <c r="AD36" s="189"/>
      <c r="AE36" s="189"/>
      <c r="AF36" s="189"/>
      <c r="AG36" s="189"/>
      <c r="AH36" s="189"/>
      <c r="AI36" s="189"/>
      <c r="AJ36" s="189"/>
      <c r="AK36" s="189"/>
      <c r="AL36" s="189"/>
      <c r="AM36" s="189"/>
      <c r="AN36" s="189"/>
    </row>
    <row r="37" spans="1:40" x14ac:dyDescent="0.3">
      <c r="D37" s="192">
        <f ca="1">SUM(E37:AN37)</f>
        <v>0</v>
      </c>
      <c r="E37" s="183">
        <f t="shared" ref="E37:AN37" ca="1" si="13">SUM(E33:E34)</f>
        <v>0</v>
      </c>
      <c r="F37" s="183">
        <f t="shared" ca="1" si="13"/>
        <v>0</v>
      </c>
      <c r="G37" s="183">
        <f t="shared" ca="1" si="13"/>
        <v>0</v>
      </c>
      <c r="H37" s="183">
        <f t="shared" ca="1" si="13"/>
        <v>0</v>
      </c>
      <c r="I37" s="183">
        <f t="shared" ca="1" si="13"/>
        <v>0</v>
      </c>
      <c r="J37" s="183">
        <f t="shared" ca="1" si="13"/>
        <v>0</v>
      </c>
      <c r="K37" s="183">
        <f t="shared" ca="1" si="13"/>
        <v>0</v>
      </c>
      <c r="L37" s="183">
        <f t="shared" ca="1" si="13"/>
        <v>0</v>
      </c>
      <c r="M37" s="183">
        <f t="shared" ca="1" si="13"/>
        <v>0</v>
      </c>
      <c r="N37" s="183">
        <f t="shared" ca="1" si="13"/>
        <v>0</v>
      </c>
      <c r="O37" s="183">
        <f t="shared" ca="1" si="13"/>
        <v>0</v>
      </c>
      <c r="P37" s="183">
        <f t="shared" ca="1" si="13"/>
        <v>0</v>
      </c>
      <c r="Q37" s="183">
        <f t="shared" ca="1" si="13"/>
        <v>0</v>
      </c>
      <c r="R37" s="183">
        <f t="shared" ca="1" si="13"/>
        <v>0</v>
      </c>
      <c r="S37" s="183">
        <f t="shared" ca="1" si="13"/>
        <v>0</v>
      </c>
      <c r="T37" s="183">
        <f t="shared" ca="1" si="13"/>
        <v>0</v>
      </c>
      <c r="U37" s="183">
        <f t="shared" ca="1" si="13"/>
        <v>0</v>
      </c>
      <c r="V37" s="183">
        <f t="shared" ca="1" si="13"/>
        <v>0</v>
      </c>
      <c r="W37" s="183">
        <f t="shared" ca="1" si="13"/>
        <v>0</v>
      </c>
      <c r="X37" s="183">
        <f t="shared" ca="1" si="13"/>
        <v>0</v>
      </c>
      <c r="Y37" s="183">
        <f t="shared" ca="1" si="13"/>
        <v>0</v>
      </c>
      <c r="Z37" s="183">
        <f t="shared" ca="1" si="13"/>
        <v>0</v>
      </c>
      <c r="AA37" s="183">
        <f t="shared" ca="1" si="13"/>
        <v>0</v>
      </c>
      <c r="AB37" s="183">
        <f t="shared" ca="1" si="13"/>
        <v>0</v>
      </c>
      <c r="AC37" s="183">
        <f t="shared" ca="1" si="13"/>
        <v>0</v>
      </c>
      <c r="AD37" s="183">
        <f t="shared" ca="1" si="13"/>
        <v>0</v>
      </c>
      <c r="AE37" s="183">
        <f t="shared" ca="1" si="13"/>
        <v>0</v>
      </c>
      <c r="AF37" s="183">
        <f t="shared" ca="1" si="13"/>
        <v>0</v>
      </c>
      <c r="AG37" s="183">
        <f t="shared" ca="1" si="13"/>
        <v>0</v>
      </c>
      <c r="AH37" s="183">
        <f t="shared" ca="1" si="13"/>
        <v>0</v>
      </c>
      <c r="AI37" s="183">
        <f t="shared" ca="1" si="13"/>
        <v>0</v>
      </c>
      <c r="AJ37" s="183">
        <f t="shared" ca="1" si="13"/>
        <v>0</v>
      </c>
      <c r="AK37" s="183">
        <f t="shared" ca="1" si="13"/>
        <v>0</v>
      </c>
      <c r="AL37" s="183">
        <f t="shared" ca="1" si="13"/>
        <v>0</v>
      </c>
      <c r="AM37" s="183">
        <f t="shared" ca="1" si="13"/>
        <v>0</v>
      </c>
      <c r="AN37" s="183">
        <f t="shared" ca="1" si="13"/>
        <v>0</v>
      </c>
    </row>
    <row r="38" spans="1:40" x14ac:dyDescent="0.3">
      <c r="A38" s="60" t="s">
        <v>125</v>
      </c>
      <c r="B38" s="60"/>
      <c r="C38" s="60"/>
      <c r="D38" s="189"/>
      <c r="E38" s="189"/>
      <c r="F38" s="189"/>
      <c r="G38" s="189"/>
      <c r="H38" s="189"/>
      <c r="I38" s="189"/>
      <c r="J38" s="189"/>
      <c r="K38" s="189"/>
      <c r="L38" s="189"/>
      <c r="M38" s="189"/>
      <c r="N38" s="189"/>
      <c r="O38" s="189"/>
      <c r="P38" s="189"/>
      <c r="Q38" s="189"/>
      <c r="R38" s="189"/>
      <c r="S38" s="189"/>
      <c r="T38" s="189"/>
      <c r="U38" s="189"/>
      <c r="V38" s="189"/>
      <c r="W38" s="189"/>
      <c r="X38" s="189"/>
      <c r="Y38" s="189"/>
      <c r="Z38" s="189"/>
      <c r="AA38" s="189"/>
      <c r="AB38" s="189"/>
      <c r="AC38" s="189"/>
      <c r="AD38" s="189"/>
      <c r="AE38" s="189"/>
      <c r="AF38" s="189"/>
      <c r="AG38" s="189"/>
      <c r="AH38" s="189"/>
      <c r="AI38" s="189"/>
      <c r="AJ38" s="189"/>
      <c r="AK38" s="189"/>
      <c r="AL38" s="189"/>
      <c r="AM38" s="189"/>
      <c r="AN38" s="189"/>
    </row>
    <row r="39" spans="1:40" x14ac:dyDescent="0.3">
      <c r="A39" s="54" t="s">
        <v>128</v>
      </c>
      <c r="C39" s="54"/>
      <c r="D39" s="195">
        <f ca="1">SUM(E39:AN39)</f>
        <v>0</v>
      </c>
      <c r="E39" s="194">
        <f t="shared" ref="E39:T40" ca="1" si="14">SUMIFS(INDIRECT($B$1 &amp; "_Direct"), Type, "Travel", Resource_Name, $A39, WBSL3, E$1, Inst, $B$2)</f>
        <v>0</v>
      </c>
      <c r="F39" s="194">
        <f t="shared" ca="1" si="14"/>
        <v>0</v>
      </c>
      <c r="G39" s="194">
        <f t="shared" ca="1" si="14"/>
        <v>0</v>
      </c>
      <c r="H39" s="194">
        <f t="shared" ca="1" si="14"/>
        <v>0</v>
      </c>
      <c r="I39" s="194">
        <f t="shared" ca="1" si="14"/>
        <v>0</v>
      </c>
      <c r="J39" s="194">
        <f t="shared" ca="1" si="14"/>
        <v>0</v>
      </c>
      <c r="K39" s="194">
        <f t="shared" ca="1" si="14"/>
        <v>0</v>
      </c>
      <c r="L39" s="194">
        <f t="shared" ca="1" si="14"/>
        <v>0</v>
      </c>
      <c r="M39" s="194">
        <f t="shared" ca="1" si="14"/>
        <v>0</v>
      </c>
      <c r="N39" s="194">
        <f t="shared" ca="1" si="14"/>
        <v>0</v>
      </c>
      <c r="O39" s="194">
        <f t="shared" ca="1" si="14"/>
        <v>0</v>
      </c>
      <c r="P39" s="194">
        <f t="shared" ca="1" si="14"/>
        <v>0</v>
      </c>
      <c r="Q39" s="194">
        <f t="shared" ca="1" si="14"/>
        <v>0</v>
      </c>
      <c r="R39" s="194">
        <f t="shared" ca="1" si="14"/>
        <v>0</v>
      </c>
      <c r="S39" s="194">
        <f t="shared" ca="1" si="14"/>
        <v>0</v>
      </c>
      <c r="T39" s="194">
        <f t="shared" ca="1" si="14"/>
        <v>0</v>
      </c>
      <c r="U39" s="194">
        <f t="shared" ref="U39:AJ40" ca="1" si="15">SUMIFS(INDIRECT($B$1 &amp; "_Direct"), Type, "Travel", Resource_Name, $A39, WBSL3, U$1, Inst, $B$2)</f>
        <v>0</v>
      </c>
      <c r="V39" s="194">
        <f t="shared" ca="1" si="15"/>
        <v>0</v>
      </c>
      <c r="W39" s="194">
        <f t="shared" ca="1" si="15"/>
        <v>0</v>
      </c>
      <c r="X39" s="194">
        <f t="shared" ca="1" si="15"/>
        <v>0</v>
      </c>
      <c r="Y39" s="194">
        <f t="shared" ca="1" si="15"/>
        <v>0</v>
      </c>
      <c r="Z39" s="194">
        <f t="shared" ca="1" si="15"/>
        <v>0</v>
      </c>
      <c r="AA39" s="194">
        <f t="shared" ca="1" si="15"/>
        <v>0</v>
      </c>
      <c r="AB39" s="194">
        <f t="shared" ca="1" si="15"/>
        <v>0</v>
      </c>
      <c r="AC39" s="194">
        <f t="shared" ca="1" si="15"/>
        <v>0</v>
      </c>
      <c r="AD39" s="194">
        <f t="shared" ca="1" si="15"/>
        <v>0</v>
      </c>
      <c r="AE39" s="194">
        <f t="shared" ca="1" si="15"/>
        <v>0</v>
      </c>
      <c r="AF39" s="194">
        <f t="shared" ca="1" si="15"/>
        <v>0</v>
      </c>
      <c r="AG39" s="194">
        <f t="shared" ca="1" si="15"/>
        <v>0</v>
      </c>
      <c r="AH39" s="194">
        <f t="shared" ca="1" si="15"/>
        <v>0</v>
      </c>
      <c r="AI39" s="194">
        <f t="shared" ca="1" si="15"/>
        <v>0</v>
      </c>
      <c r="AJ39" s="194">
        <f t="shared" ca="1" si="15"/>
        <v>0</v>
      </c>
      <c r="AK39" s="194">
        <f t="shared" ref="AI39:AN40" ca="1" si="16">SUMIFS(INDIRECT($B$1 &amp; "_Direct"), Type, "Travel", Resource_Name, $A39, WBSL3, AK$1, Inst, $B$2)</f>
        <v>0</v>
      </c>
      <c r="AL39" s="194">
        <f t="shared" ca="1" si="16"/>
        <v>0</v>
      </c>
      <c r="AM39" s="194">
        <f t="shared" ca="1" si="16"/>
        <v>0</v>
      </c>
      <c r="AN39" s="194">
        <f t="shared" ca="1" si="16"/>
        <v>0</v>
      </c>
    </row>
    <row r="40" spans="1:40" x14ac:dyDescent="0.3">
      <c r="A40" s="54" t="s">
        <v>834</v>
      </c>
      <c r="C40" s="54"/>
      <c r="D40" s="195">
        <f ca="1">SUM(E40:AN40)</f>
        <v>0</v>
      </c>
      <c r="E40" s="194">
        <f t="shared" ca="1" si="14"/>
        <v>0</v>
      </c>
      <c r="F40" s="194">
        <f t="shared" ca="1" si="14"/>
        <v>0</v>
      </c>
      <c r="G40" s="194">
        <f t="shared" ca="1" si="14"/>
        <v>0</v>
      </c>
      <c r="H40" s="194">
        <f t="shared" ca="1" si="14"/>
        <v>0</v>
      </c>
      <c r="I40" s="194">
        <f t="shared" ca="1" si="14"/>
        <v>0</v>
      </c>
      <c r="J40" s="194">
        <f t="shared" ca="1" si="14"/>
        <v>0</v>
      </c>
      <c r="K40" s="194">
        <f t="shared" ca="1" si="14"/>
        <v>0</v>
      </c>
      <c r="L40" s="194">
        <f t="shared" ca="1" si="14"/>
        <v>0</v>
      </c>
      <c r="M40" s="194">
        <f t="shared" ca="1" si="14"/>
        <v>0</v>
      </c>
      <c r="N40" s="194">
        <f t="shared" ca="1" si="14"/>
        <v>0</v>
      </c>
      <c r="O40" s="194">
        <f t="shared" ca="1" si="14"/>
        <v>0</v>
      </c>
      <c r="P40" s="194">
        <f t="shared" ca="1" si="14"/>
        <v>0</v>
      </c>
      <c r="Q40" s="194">
        <f t="shared" ca="1" si="14"/>
        <v>0</v>
      </c>
      <c r="R40" s="194">
        <f t="shared" ca="1" si="14"/>
        <v>0</v>
      </c>
      <c r="S40" s="194">
        <f t="shared" ca="1" si="14"/>
        <v>0</v>
      </c>
      <c r="T40" s="194">
        <f t="shared" ca="1" si="14"/>
        <v>0</v>
      </c>
      <c r="U40" s="194">
        <f t="shared" ca="1" si="15"/>
        <v>0</v>
      </c>
      <c r="V40" s="194">
        <f t="shared" ca="1" si="15"/>
        <v>0</v>
      </c>
      <c r="W40" s="194">
        <f t="shared" ca="1" si="15"/>
        <v>0</v>
      </c>
      <c r="X40" s="194">
        <f t="shared" ca="1" si="15"/>
        <v>0</v>
      </c>
      <c r="Y40" s="194">
        <f t="shared" ca="1" si="15"/>
        <v>0</v>
      </c>
      <c r="Z40" s="194">
        <f t="shared" ca="1" si="15"/>
        <v>0</v>
      </c>
      <c r="AA40" s="194">
        <f t="shared" ca="1" si="15"/>
        <v>0</v>
      </c>
      <c r="AB40" s="194">
        <f t="shared" ca="1" si="15"/>
        <v>0</v>
      </c>
      <c r="AC40" s="194">
        <f t="shared" ca="1" si="15"/>
        <v>0</v>
      </c>
      <c r="AD40" s="194">
        <f t="shared" ca="1" si="15"/>
        <v>0</v>
      </c>
      <c r="AE40" s="194">
        <f t="shared" ca="1" si="15"/>
        <v>0</v>
      </c>
      <c r="AF40" s="194">
        <f t="shared" ca="1" si="15"/>
        <v>0</v>
      </c>
      <c r="AG40" s="194">
        <f t="shared" ca="1" si="15"/>
        <v>0</v>
      </c>
      <c r="AH40" s="194">
        <f t="shared" ca="1" si="15"/>
        <v>0</v>
      </c>
      <c r="AI40" s="194">
        <f t="shared" ca="1" si="16"/>
        <v>0</v>
      </c>
      <c r="AJ40" s="194">
        <f t="shared" ca="1" si="16"/>
        <v>0</v>
      </c>
      <c r="AK40" s="194">
        <f t="shared" ca="1" si="16"/>
        <v>0</v>
      </c>
      <c r="AL40" s="194">
        <f t="shared" ca="1" si="16"/>
        <v>0</v>
      </c>
      <c r="AM40" s="194">
        <f t="shared" ca="1" si="16"/>
        <v>0</v>
      </c>
      <c r="AN40" s="194">
        <f t="shared" ca="1" si="16"/>
        <v>0</v>
      </c>
    </row>
    <row r="41" spans="1:40" x14ac:dyDescent="0.3">
      <c r="A41" s="60" t="s">
        <v>1474</v>
      </c>
      <c r="B41" s="60"/>
      <c r="C41" s="60"/>
      <c r="D41" s="189"/>
      <c r="E41" s="189"/>
      <c r="F41" s="189"/>
      <c r="G41" s="189"/>
      <c r="H41" s="189"/>
      <c r="I41" s="189"/>
      <c r="J41" s="189"/>
      <c r="K41" s="189"/>
      <c r="L41" s="189"/>
      <c r="M41" s="189"/>
      <c r="N41" s="189"/>
      <c r="O41" s="189"/>
      <c r="P41" s="189"/>
      <c r="Q41" s="189"/>
      <c r="R41" s="189"/>
      <c r="S41" s="189"/>
      <c r="T41" s="189"/>
      <c r="U41" s="189"/>
      <c r="V41" s="189"/>
      <c r="W41" s="189"/>
      <c r="X41" s="189"/>
      <c r="Y41" s="189"/>
      <c r="Z41" s="189"/>
      <c r="AA41" s="189"/>
      <c r="AB41" s="189"/>
      <c r="AC41" s="189"/>
      <c r="AD41" s="189"/>
      <c r="AE41" s="189"/>
      <c r="AF41" s="189"/>
      <c r="AG41" s="189"/>
      <c r="AH41" s="189"/>
      <c r="AI41" s="189"/>
      <c r="AJ41" s="189"/>
      <c r="AK41" s="189"/>
      <c r="AL41" s="189"/>
      <c r="AM41" s="189"/>
      <c r="AN41" s="189"/>
    </row>
    <row r="42" spans="1:40" x14ac:dyDescent="0.3">
      <c r="D42" s="195">
        <f ca="1">SUM(E42:AN42)</f>
        <v>0</v>
      </c>
      <c r="E42" s="184">
        <f t="shared" ref="E42:AN42" ca="1" si="17">SUM(E39:E40)</f>
        <v>0</v>
      </c>
      <c r="F42" s="183">
        <f t="shared" ca="1" si="17"/>
        <v>0</v>
      </c>
      <c r="G42" s="183">
        <f t="shared" ca="1" si="17"/>
        <v>0</v>
      </c>
      <c r="H42" s="183">
        <f t="shared" ca="1" si="17"/>
        <v>0</v>
      </c>
      <c r="I42" s="183">
        <f t="shared" ca="1" si="17"/>
        <v>0</v>
      </c>
      <c r="J42" s="184">
        <f t="shared" ca="1" si="17"/>
        <v>0</v>
      </c>
      <c r="K42" s="183">
        <f t="shared" ca="1" si="17"/>
        <v>0</v>
      </c>
      <c r="L42" s="183">
        <f t="shared" ca="1" si="17"/>
        <v>0</v>
      </c>
      <c r="M42" s="183">
        <f t="shared" ca="1" si="17"/>
        <v>0</v>
      </c>
      <c r="N42" s="183">
        <f t="shared" ca="1" si="17"/>
        <v>0</v>
      </c>
      <c r="O42" s="183">
        <f t="shared" ca="1" si="17"/>
        <v>0</v>
      </c>
      <c r="P42" s="183">
        <f t="shared" ca="1" si="17"/>
        <v>0</v>
      </c>
      <c r="Q42" s="184">
        <f t="shared" ca="1" si="17"/>
        <v>0</v>
      </c>
      <c r="R42" s="183">
        <f t="shared" ca="1" si="17"/>
        <v>0</v>
      </c>
      <c r="S42" s="183">
        <f t="shared" ca="1" si="17"/>
        <v>0</v>
      </c>
      <c r="T42" s="183">
        <f t="shared" ca="1" si="17"/>
        <v>0</v>
      </c>
      <c r="U42" s="183">
        <f t="shared" ca="1" si="17"/>
        <v>0</v>
      </c>
      <c r="V42" s="183">
        <f t="shared" ca="1" si="17"/>
        <v>0</v>
      </c>
      <c r="W42" s="183">
        <f t="shared" ca="1" si="17"/>
        <v>0</v>
      </c>
      <c r="X42" s="183">
        <f t="shared" ca="1" si="17"/>
        <v>0</v>
      </c>
      <c r="Y42" s="183">
        <f t="shared" ca="1" si="17"/>
        <v>0</v>
      </c>
      <c r="Z42" s="183">
        <f t="shared" ca="1" si="17"/>
        <v>0</v>
      </c>
      <c r="AA42" s="183">
        <f t="shared" ca="1" si="17"/>
        <v>0</v>
      </c>
      <c r="AB42" s="183">
        <f t="shared" ca="1" si="17"/>
        <v>0</v>
      </c>
      <c r="AC42" s="183">
        <f t="shared" ca="1" si="17"/>
        <v>0</v>
      </c>
      <c r="AD42" s="183">
        <f t="shared" ca="1" si="17"/>
        <v>0</v>
      </c>
      <c r="AE42" s="183">
        <f t="shared" ca="1" si="17"/>
        <v>0</v>
      </c>
      <c r="AF42" s="183">
        <f t="shared" ca="1" si="17"/>
        <v>0</v>
      </c>
      <c r="AG42" s="183">
        <f t="shared" ca="1" si="17"/>
        <v>0</v>
      </c>
      <c r="AH42" s="183">
        <f t="shared" ca="1" si="17"/>
        <v>0</v>
      </c>
      <c r="AI42" s="183">
        <f t="shared" ca="1" si="17"/>
        <v>0</v>
      </c>
      <c r="AJ42" s="183">
        <f t="shared" ca="1" si="17"/>
        <v>0</v>
      </c>
      <c r="AK42" s="183">
        <f t="shared" ca="1" si="17"/>
        <v>0</v>
      </c>
      <c r="AL42" s="183">
        <f t="shared" ca="1" si="17"/>
        <v>0</v>
      </c>
      <c r="AM42" s="183">
        <f t="shared" ca="1" si="17"/>
        <v>0</v>
      </c>
      <c r="AN42" s="183">
        <f t="shared" ca="1" si="17"/>
        <v>0</v>
      </c>
    </row>
    <row r="43" spans="1:40" x14ac:dyDescent="0.3">
      <c r="A43" s="60" t="s">
        <v>1475</v>
      </c>
      <c r="B43" s="60"/>
      <c r="C43" s="60"/>
      <c r="D43" s="189"/>
      <c r="E43" s="189"/>
      <c r="F43" s="189"/>
      <c r="G43" s="189"/>
      <c r="H43" s="189"/>
      <c r="I43" s="189"/>
      <c r="J43" s="189"/>
      <c r="K43" s="189"/>
      <c r="L43" s="189"/>
      <c r="M43" s="189"/>
      <c r="N43" s="189"/>
      <c r="O43" s="189"/>
      <c r="P43" s="189"/>
      <c r="Q43" s="189"/>
      <c r="R43" s="189"/>
      <c r="S43" s="189"/>
      <c r="T43" s="189"/>
      <c r="U43" s="189"/>
      <c r="V43" s="189"/>
      <c r="W43" s="189"/>
      <c r="X43" s="189"/>
      <c r="Y43" s="189"/>
      <c r="Z43" s="189"/>
      <c r="AA43" s="189"/>
      <c r="AB43" s="189"/>
      <c r="AC43" s="189"/>
      <c r="AD43" s="189"/>
      <c r="AE43" s="189"/>
      <c r="AF43" s="189"/>
      <c r="AG43" s="189"/>
      <c r="AH43" s="189"/>
      <c r="AI43" s="189"/>
      <c r="AJ43" s="189"/>
      <c r="AK43" s="189"/>
      <c r="AL43" s="189"/>
      <c r="AM43" s="189"/>
      <c r="AN43" s="189"/>
    </row>
    <row r="44" spans="1:40" x14ac:dyDescent="0.3">
      <c r="A44" t="s">
        <v>1476</v>
      </c>
      <c r="B44" t="s">
        <v>1477</v>
      </c>
      <c r="D44" s="192">
        <f>SUM(E44:AN44)</f>
        <v>0</v>
      </c>
      <c r="E44" s="183">
        <v>0</v>
      </c>
      <c r="F44" s="183">
        <v>0</v>
      </c>
      <c r="G44" s="183">
        <v>0</v>
      </c>
      <c r="H44" s="183">
        <v>0</v>
      </c>
      <c r="I44" s="183">
        <v>0</v>
      </c>
      <c r="J44" s="183">
        <v>0</v>
      </c>
      <c r="K44" s="183">
        <v>0</v>
      </c>
      <c r="L44" s="183">
        <v>0</v>
      </c>
      <c r="M44" s="183">
        <v>0</v>
      </c>
      <c r="N44" s="183">
        <v>0</v>
      </c>
      <c r="O44" s="183">
        <v>0</v>
      </c>
      <c r="P44" s="183">
        <v>0</v>
      </c>
      <c r="Q44" s="183"/>
      <c r="R44" s="183">
        <v>0</v>
      </c>
      <c r="S44" s="183">
        <v>0</v>
      </c>
      <c r="T44" s="183">
        <v>0</v>
      </c>
      <c r="U44" s="183">
        <v>0</v>
      </c>
      <c r="V44" s="183">
        <v>0</v>
      </c>
      <c r="W44" s="183">
        <v>0</v>
      </c>
      <c r="X44" s="183">
        <v>0</v>
      </c>
      <c r="Y44" s="183">
        <v>0</v>
      </c>
      <c r="Z44" s="183">
        <v>0</v>
      </c>
      <c r="AA44" s="183">
        <v>0</v>
      </c>
      <c r="AB44" s="183">
        <v>0</v>
      </c>
      <c r="AC44" s="183">
        <v>0</v>
      </c>
      <c r="AD44" s="183">
        <v>0</v>
      </c>
      <c r="AE44" s="183">
        <v>0</v>
      </c>
      <c r="AF44" s="183">
        <v>0</v>
      </c>
      <c r="AG44" s="183">
        <v>0</v>
      </c>
      <c r="AH44" s="183">
        <v>0</v>
      </c>
      <c r="AI44" s="183">
        <v>0</v>
      </c>
      <c r="AJ44" s="183">
        <v>0</v>
      </c>
      <c r="AK44" s="183">
        <v>0</v>
      </c>
      <c r="AL44" s="183">
        <v>0</v>
      </c>
      <c r="AM44" s="183">
        <v>0</v>
      </c>
      <c r="AN44" s="183">
        <v>0</v>
      </c>
    </row>
    <row r="45" spans="1:40" x14ac:dyDescent="0.3">
      <c r="A45" s="60" t="s">
        <v>1478</v>
      </c>
      <c r="B45" s="64"/>
      <c r="C45" s="64"/>
      <c r="D45" s="196"/>
      <c r="E45" s="196"/>
      <c r="F45" s="196"/>
      <c r="G45" s="196"/>
      <c r="H45" s="196"/>
      <c r="I45" s="196"/>
      <c r="J45" s="196"/>
      <c r="K45" s="196"/>
      <c r="L45" s="196"/>
      <c r="M45" s="196"/>
      <c r="N45" s="196"/>
      <c r="O45" s="196"/>
      <c r="P45" s="196"/>
      <c r="Q45" s="196"/>
      <c r="R45" s="196"/>
      <c r="S45" s="196"/>
      <c r="T45" s="196"/>
      <c r="U45" s="196"/>
      <c r="V45" s="196"/>
      <c r="W45" s="196"/>
      <c r="X45" s="196"/>
      <c r="Y45" s="196"/>
      <c r="Z45" s="196"/>
      <c r="AA45" s="196"/>
      <c r="AB45" s="196"/>
      <c r="AC45" s="196"/>
      <c r="AD45" s="196"/>
      <c r="AE45" s="196"/>
      <c r="AF45" s="196"/>
      <c r="AG45" s="196"/>
      <c r="AH45" s="196"/>
      <c r="AI45" s="196"/>
      <c r="AJ45" s="196"/>
      <c r="AK45" s="196"/>
      <c r="AL45" s="196"/>
      <c r="AM45" s="196"/>
      <c r="AN45" s="196"/>
    </row>
    <row r="46" spans="1:40" x14ac:dyDescent="0.3">
      <c r="D46" s="192">
        <f>SUM(E46:AN46)</f>
        <v>0</v>
      </c>
      <c r="E46" s="183">
        <v>0</v>
      </c>
      <c r="F46" s="183">
        <v>0</v>
      </c>
      <c r="G46" s="183">
        <v>0</v>
      </c>
      <c r="H46" s="183">
        <v>0</v>
      </c>
      <c r="I46" s="183">
        <v>0</v>
      </c>
      <c r="J46" s="183">
        <v>0</v>
      </c>
      <c r="K46" s="183">
        <v>0</v>
      </c>
      <c r="L46" s="183">
        <v>0</v>
      </c>
      <c r="M46" s="183">
        <v>0</v>
      </c>
      <c r="N46" s="183">
        <v>0</v>
      </c>
      <c r="O46" s="183">
        <v>0</v>
      </c>
      <c r="P46" s="183">
        <v>0</v>
      </c>
      <c r="Q46" s="183"/>
      <c r="R46" s="183">
        <v>0</v>
      </c>
      <c r="S46" s="183">
        <v>0</v>
      </c>
      <c r="T46" s="183">
        <f t="shared" ref="T46:AN46" si="18">T44</f>
        <v>0</v>
      </c>
      <c r="U46" s="183">
        <f t="shared" si="18"/>
        <v>0</v>
      </c>
      <c r="V46" s="183">
        <f t="shared" si="18"/>
        <v>0</v>
      </c>
      <c r="W46" s="183">
        <f t="shared" si="18"/>
        <v>0</v>
      </c>
      <c r="X46" s="183">
        <f t="shared" si="18"/>
        <v>0</v>
      </c>
      <c r="Y46" s="183">
        <f t="shared" si="18"/>
        <v>0</v>
      </c>
      <c r="Z46" s="183">
        <f t="shared" si="18"/>
        <v>0</v>
      </c>
      <c r="AA46" s="183">
        <f t="shared" si="18"/>
        <v>0</v>
      </c>
      <c r="AB46" s="183">
        <f t="shared" si="18"/>
        <v>0</v>
      </c>
      <c r="AC46" s="183">
        <f t="shared" si="18"/>
        <v>0</v>
      </c>
      <c r="AD46" s="183">
        <f t="shared" si="18"/>
        <v>0</v>
      </c>
      <c r="AE46" s="183">
        <f t="shared" si="18"/>
        <v>0</v>
      </c>
      <c r="AF46" s="183">
        <f t="shared" si="18"/>
        <v>0</v>
      </c>
      <c r="AG46" s="183">
        <f t="shared" si="18"/>
        <v>0</v>
      </c>
      <c r="AH46" s="183">
        <f t="shared" si="18"/>
        <v>0</v>
      </c>
      <c r="AI46" s="183">
        <f t="shared" si="18"/>
        <v>0</v>
      </c>
      <c r="AJ46" s="183">
        <f t="shared" si="18"/>
        <v>0</v>
      </c>
      <c r="AK46" s="183">
        <f t="shared" si="18"/>
        <v>0</v>
      </c>
      <c r="AL46" s="183">
        <f t="shared" si="18"/>
        <v>0</v>
      </c>
      <c r="AM46" s="183">
        <f t="shared" si="18"/>
        <v>0</v>
      </c>
      <c r="AN46" s="183">
        <f t="shared" si="18"/>
        <v>0</v>
      </c>
    </row>
    <row r="47" spans="1:40" x14ac:dyDescent="0.3">
      <c r="A47" s="60" t="s">
        <v>1479</v>
      </c>
      <c r="B47" s="60"/>
      <c r="C47" s="60"/>
      <c r="D47" s="189"/>
      <c r="E47" s="189"/>
      <c r="F47" s="189"/>
      <c r="G47" s="189"/>
      <c r="H47" s="189"/>
      <c r="I47" s="189"/>
      <c r="J47" s="189"/>
      <c r="K47" s="189"/>
      <c r="L47" s="189"/>
      <c r="M47" s="189"/>
      <c r="N47" s="189"/>
      <c r="O47" s="189"/>
      <c r="P47" s="189"/>
      <c r="Q47" s="189"/>
      <c r="R47" s="189"/>
      <c r="S47" s="189"/>
      <c r="T47" s="189"/>
      <c r="U47" s="189"/>
      <c r="V47" s="189"/>
      <c r="W47" s="189"/>
      <c r="X47" s="189"/>
      <c r="Y47" s="189"/>
      <c r="Z47" s="189"/>
      <c r="AA47" s="189"/>
      <c r="AB47" s="189"/>
      <c r="AC47" s="189"/>
      <c r="AD47" s="189"/>
      <c r="AE47" s="189"/>
      <c r="AF47" s="189"/>
      <c r="AG47" s="189"/>
      <c r="AH47" s="189"/>
      <c r="AI47" s="189"/>
      <c r="AJ47" s="189"/>
      <c r="AK47" s="189"/>
      <c r="AL47" s="189"/>
      <c r="AM47" s="189"/>
      <c r="AN47" s="189"/>
    </row>
    <row r="48" spans="1:40" x14ac:dyDescent="0.3">
      <c r="A48" s="54" t="s">
        <v>1480</v>
      </c>
      <c r="B48" s="54"/>
      <c r="C48" s="54"/>
      <c r="D48" s="195">
        <f ca="1">SUM(E48:AN48)</f>
        <v>0</v>
      </c>
      <c r="E48" s="194">
        <f t="shared" ref="E48:AN48" ca="1" si="19">SUMIFS(INDIRECT($B$1 &amp; "_Direct"), Type, "M &amp; S", WBSL3, E$1, Inst, $B$2)</f>
        <v>0</v>
      </c>
      <c r="F48" s="194">
        <f t="shared" ca="1" si="19"/>
        <v>0</v>
      </c>
      <c r="G48" s="194">
        <f t="shared" ca="1" si="19"/>
        <v>0</v>
      </c>
      <c r="H48" s="194">
        <f t="shared" ca="1" si="19"/>
        <v>0</v>
      </c>
      <c r="I48" s="194">
        <f t="shared" ca="1" si="19"/>
        <v>0</v>
      </c>
      <c r="J48" s="194">
        <f t="shared" ca="1" si="19"/>
        <v>0</v>
      </c>
      <c r="K48" s="194">
        <f t="shared" ca="1" si="19"/>
        <v>0</v>
      </c>
      <c r="L48" s="194">
        <f t="shared" ca="1" si="19"/>
        <v>0</v>
      </c>
      <c r="M48" s="194">
        <f t="shared" ca="1" si="19"/>
        <v>0</v>
      </c>
      <c r="N48" s="194">
        <f t="shared" ca="1" si="19"/>
        <v>0</v>
      </c>
      <c r="O48" s="194">
        <f t="shared" ca="1" si="19"/>
        <v>0</v>
      </c>
      <c r="P48" s="194">
        <f t="shared" ca="1" si="19"/>
        <v>0</v>
      </c>
      <c r="Q48" s="194">
        <f t="shared" ca="1" si="19"/>
        <v>0</v>
      </c>
      <c r="R48" s="194">
        <f t="shared" ca="1" si="19"/>
        <v>0</v>
      </c>
      <c r="S48" s="194">
        <f t="shared" ca="1" si="19"/>
        <v>0</v>
      </c>
      <c r="T48" s="194">
        <f t="shared" ca="1" si="19"/>
        <v>0</v>
      </c>
      <c r="U48" s="194">
        <f t="shared" ca="1" si="19"/>
        <v>0</v>
      </c>
      <c r="V48" s="194">
        <f t="shared" ca="1" si="19"/>
        <v>0</v>
      </c>
      <c r="W48" s="194">
        <f t="shared" ca="1" si="19"/>
        <v>0</v>
      </c>
      <c r="X48" s="194">
        <f t="shared" ca="1" si="19"/>
        <v>0</v>
      </c>
      <c r="Y48" s="194">
        <f t="shared" ca="1" si="19"/>
        <v>0</v>
      </c>
      <c r="Z48" s="194">
        <f t="shared" ca="1" si="19"/>
        <v>0</v>
      </c>
      <c r="AA48" s="194">
        <f t="shared" ca="1" si="19"/>
        <v>0</v>
      </c>
      <c r="AB48" s="194">
        <f t="shared" ca="1" si="19"/>
        <v>0</v>
      </c>
      <c r="AC48" s="194">
        <f t="shared" ca="1" si="19"/>
        <v>0</v>
      </c>
      <c r="AD48" s="194">
        <f t="shared" ca="1" si="19"/>
        <v>0</v>
      </c>
      <c r="AE48" s="194">
        <f t="shared" ca="1" si="19"/>
        <v>0</v>
      </c>
      <c r="AF48" s="194">
        <f t="shared" ca="1" si="19"/>
        <v>0</v>
      </c>
      <c r="AG48" s="194">
        <f t="shared" ca="1" si="19"/>
        <v>0</v>
      </c>
      <c r="AH48" s="194">
        <f t="shared" ca="1" si="19"/>
        <v>0</v>
      </c>
      <c r="AI48" s="194">
        <f t="shared" ca="1" si="19"/>
        <v>0</v>
      </c>
      <c r="AJ48" s="194">
        <f t="shared" ca="1" si="19"/>
        <v>0</v>
      </c>
      <c r="AK48" s="194">
        <f t="shared" ca="1" si="19"/>
        <v>0</v>
      </c>
      <c r="AL48" s="194">
        <f t="shared" ca="1" si="19"/>
        <v>0</v>
      </c>
      <c r="AM48" s="194">
        <f t="shared" ca="1" si="19"/>
        <v>0</v>
      </c>
      <c r="AN48" s="194">
        <f t="shared" ca="1" si="19"/>
        <v>0</v>
      </c>
    </row>
    <row r="49" spans="1:40" x14ac:dyDescent="0.3">
      <c r="A49" t="s">
        <v>1481</v>
      </c>
      <c r="D49" s="192">
        <f>SUM(E49:AN49)</f>
        <v>0</v>
      </c>
      <c r="E49" s="181">
        <v>0</v>
      </c>
      <c r="F49" s="183">
        <v>0</v>
      </c>
      <c r="G49" s="183">
        <v>0</v>
      </c>
      <c r="H49" s="183">
        <v>0</v>
      </c>
      <c r="I49" s="183">
        <v>0</v>
      </c>
      <c r="J49" s="183">
        <v>0</v>
      </c>
      <c r="K49" s="183">
        <v>0</v>
      </c>
      <c r="L49" s="183">
        <v>0</v>
      </c>
      <c r="M49" s="183">
        <v>0</v>
      </c>
      <c r="N49" s="183">
        <v>0</v>
      </c>
      <c r="O49" s="183">
        <v>0</v>
      </c>
      <c r="P49" s="183">
        <v>0</v>
      </c>
      <c r="Q49" s="183"/>
      <c r="R49" s="183">
        <v>0</v>
      </c>
      <c r="S49" s="183">
        <v>0</v>
      </c>
      <c r="T49" s="183">
        <v>0</v>
      </c>
      <c r="U49" s="183">
        <v>0</v>
      </c>
      <c r="V49" s="183">
        <v>0</v>
      </c>
      <c r="W49" s="183">
        <v>0</v>
      </c>
      <c r="X49" s="183">
        <v>0</v>
      </c>
      <c r="Y49" s="183">
        <v>0</v>
      </c>
      <c r="Z49" s="183">
        <v>0</v>
      </c>
      <c r="AA49" s="183">
        <v>0</v>
      </c>
      <c r="AB49" s="183">
        <v>0</v>
      </c>
      <c r="AC49" s="183">
        <v>0</v>
      </c>
      <c r="AD49" s="183">
        <v>0</v>
      </c>
      <c r="AE49" s="183">
        <v>0</v>
      </c>
      <c r="AF49" s="183">
        <v>0</v>
      </c>
      <c r="AG49" s="183">
        <v>0</v>
      </c>
      <c r="AH49" s="183">
        <v>0</v>
      </c>
      <c r="AI49" s="183">
        <v>0</v>
      </c>
      <c r="AJ49" s="183">
        <v>0</v>
      </c>
      <c r="AK49" s="183">
        <v>0</v>
      </c>
      <c r="AL49" s="183">
        <v>0</v>
      </c>
      <c r="AM49" s="183">
        <v>0</v>
      </c>
      <c r="AN49" s="183">
        <v>0</v>
      </c>
    </row>
    <row r="50" spans="1:40" x14ac:dyDescent="0.3">
      <c r="A50" t="s">
        <v>1482</v>
      </c>
      <c r="D50" s="192">
        <f>SUM(E50:AN50)</f>
        <v>0</v>
      </c>
      <c r="E50" s="181">
        <v>0</v>
      </c>
      <c r="F50" s="183">
        <v>0</v>
      </c>
      <c r="G50" s="183">
        <v>0</v>
      </c>
      <c r="H50" s="183">
        <v>0</v>
      </c>
      <c r="I50" s="183">
        <v>0</v>
      </c>
      <c r="J50" s="183">
        <v>0</v>
      </c>
      <c r="K50" s="183">
        <v>0</v>
      </c>
      <c r="L50" s="183">
        <v>0</v>
      </c>
      <c r="M50" s="183">
        <v>0</v>
      </c>
      <c r="N50" s="183">
        <v>0</v>
      </c>
      <c r="O50" s="183">
        <v>0</v>
      </c>
      <c r="P50" s="183">
        <v>0</v>
      </c>
      <c r="Q50" s="183"/>
      <c r="R50" s="183">
        <v>0</v>
      </c>
      <c r="S50" s="183">
        <v>0</v>
      </c>
      <c r="T50" s="183">
        <v>0</v>
      </c>
      <c r="U50" s="183">
        <v>0</v>
      </c>
      <c r="V50" s="183">
        <v>0</v>
      </c>
      <c r="W50" s="183">
        <v>0</v>
      </c>
      <c r="X50" s="183">
        <v>0</v>
      </c>
      <c r="Y50" s="183">
        <v>0</v>
      </c>
      <c r="Z50" s="183">
        <v>0</v>
      </c>
      <c r="AA50" s="183">
        <v>0</v>
      </c>
      <c r="AB50" s="183">
        <v>0</v>
      </c>
      <c r="AC50" s="183">
        <v>0</v>
      </c>
      <c r="AD50" s="183">
        <v>0</v>
      </c>
      <c r="AE50" s="183">
        <v>0</v>
      </c>
      <c r="AF50" s="183">
        <v>0</v>
      </c>
      <c r="AG50" s="183">
        <v>0</v>
      </c>
      <c r="AH50" s="183">
        <v>0</v>
      </c>
      <c r="AI50" s="183">
        <v>0</v>
      </c>
      <c r="AJ50" s="183">
        <v>0</v>
      </c>
      <c r="AK50" s="183">
        <v>0</v>
      </c>
      <c r="AL50" s="183">
        <v>0</v>
      </c>
      <c r="AM50" s="183">
        <v>0</v>
      </c>
      <c r="AN50" s="183">
        <v>0</v>
      </c>
    </row>
    <row r="51" spans="1:40" x14ac:dyDescent="0.3">
      <c r="A51" t="s">
        <v>1483</v>
      </c>
      <c r="D51" s="192">
        <f>SUM(E51:AN51)</f>
        <v>0</v>
      </c>
      <c r="E51" s="181">
        <v>0</v>
      </c>
      <c r="F51" s="183">
        <v>0</v>
      </c>
      <c r="G51" s="183">
        <v>0</v>
      </c>
      <c r="H51" s="183">
        <v>0</v>
      </c>
      <c r="I51" s="183">
        <v>0</v>
      </c>
      <c r="J51" s="183">
        <v>0</v>
      </c>
      <c r="K51" s="183">
        <v>0</v>
      </c>
      <c r="L51" s="183">
        <v>0</v>
      </c>
      <c r="M51" s="183">
        <v>0</v>
      </c>
      <c r="N51" s="183">
        <v>0</v>
      </c>
      <c r="O51" s="183">
        <v>0</v>
      </c>
      <c r="P51" s="183">
        <v>0</v>
      </c>
      <c r="Q51" s="183"/>
      <c r="R51" s="183">
        <v>0</v>
      </c>
      <c r="S51" s="183">
        <v>0</v>
      </c>
      <c r="T51" s="183">
        <v>0</v>
      </c>
      <c r="U51" s="183">
        <v>0</v>
      </c>
      <c r="V51" s="183">
        <v>0</v>
      </c>
      <c r="W51" s="183">
        <v>0</v>
      </c>
      <c r="X51" s="183">
        <v>0</v>
      </c>
      <c r="Y51" s="183">
        <v>0</v>
      </c>
      <c r="Z51" s="183">
        <v>0</v>
      </c>
      <c r="AA51" s="183">
        <v>0</v>
      </c>
      <c r="AB51" s="183">
        <v>0</v>
      </c>
      <c r="AC51" s="183">
        <v>0</v>
      </c>
      <c r="AD51" s="183">
        <v>0</v>
      </c>
      <c r="AE51" s="183">
        <v>0</v>
      </c>
      <c r="AF51" s="183">
        <v>0</v>
      </c>
      <c r="AG51" s="183">
        <v>0</v>
      </c>
      <c r="AH51" s="183">
        <v>0</v>
      </c>
      <c r="AI51" s="183">
        <v>0</v>
      </c>
      <c r="AJ51" s="183">
        <v>0</v>
      </c>
      <c r="AK51" s="183">
        <v>0</v>
      </c>
      <c r="AL51" s="183">
        <v>0</v>
      </c>
      <c r="AM51" s="183">
        <v>0</v>
      </c>
      <c r="AN51" s="183">
        <v>0</v>
      </c>
    </row>
    <row r="52" spans="1:40" x14ac:dyDescent="0.3">
      <c r="A52" t="s">
        <v>1484</v>
      </c>
      <c r="D52" s="192">
        <f>SUM(E52:AN52)</f>
        <v>0</v>
      </c>
      <c r="E52" s="181">
        <v>0</v>
      </c>
      <c r="F52" s="183">
        <v>0</v>
      </c>
      <c r="G52" s="183">
        <v>0</v>
      </c>
      <c r="H52" s="183">
        <v>0</v>
      </c>
      <c r="I52" s="183">
        <v>0</v>
      </c>
      <c r="J52" s="183">
        <v>0</v>
      </c>
      <c r="K52" s="183">
        <v>0</v>
      </c>
      <c r="L52" s="183">
        <v>0</v>
      </c>
      <c r="M52" s="183">
        <v>0</v>
      </c>
      <c r="N52" s="183">
        <v>0</v>
      </c>
      <c r="O52" s="183">
        <v>0</v>
      </c>
      <c r="P52" s="183">
        <v>0</v>
      </c>
      <c r="Q52" s="183"/>
      <c r="R52" s="183">
        <v>0</v>
      </c>
      <c r="S52" s="183">
        <v>0</v>
      </c>
      <c r="T52" s="183">
        <v>0</v>
      </c>
      <c r="U52" s="183">
        <v>0</v>
      </c>
      <c r="V52" s="183">
        <v>0</v>
      </c>
      <c r="W52" s="183">
        <v>0</v>
      </c>
      <c r="X52" s="183">
        <v>0</v>
      </c>
      <c r="Y52" s="183">
        <v>0</v>
      </c>
      <c r="Z52" s="183">
        <v>0</v>
      </c>
      <c r="AA52" s="183">
        <v>0</v>
      </c>
      <c r="AB52" s="183">
        <v>0</v>
      </c>
      <c r="AC52" s="183">
        <v>0</v>
      </c>
      <c r="AD52" s="183">
        <v>0</v>
      </c>
      <c r="AE52" s="183">
        <v>0</v>
      </c>
      <c r="AF52" s="183">
        <v>0</v>
      </c>
      <c r="AG52" s="183">
        <v>0</v>
      </c>
      <c r="AH52" s="183">
        <v>0</v>
      </c>
      <c r="AI52" s="183">
        <v>0</v>
      </c>
      <c r="AJ52" s="183">
        <v>0</v>
      </c>
      <c r="AK52" s="183">
        <v>0</v>
      </c>
      <c r="AL52" s="183">
        <v>0</v>
      </c>
      <c r="AM52" s="183">
        <v>0</v>
      </c>
      <c r="AN52" s="183">
        <v>0</v>
      </c>
    </row>
    <row r="53" spans="1:40" x14ac:dyDescent="0.3">
      <c r="A53" s="60" t="s">
        <v>1485</v>
      </c>
      <c r="B53" s="64"/>
      <c r="C53" s="64"/>
      <c r="D53" s="196"/>
      <c r="E53" s="196"/>
      <c r="F53" s="196"/>
      <c r="G53" s="196"/>
      <c r="H53" s="196"/>
      <c r="I53" s="196"/>
      <c r="J53" s="196"/>
      <c r="K53" s="196"/>
      <c r="L53" s="196"/>
      <c r="M53" s="196"/>
      <c r="N53" s="196"/>
      <c r="O53" s="196"/>
      <c r="P53" s="196"/>
      <c r="Q53" s="196"/>
      <c r="R53" s="196"/>
      <c r="S53" s="196"/>
      <c r="T53" s="196"/>
      <c r="U53" s="196"/>
      <c r="V53" s="196"/>
      <c r="W53" s="196"/>
      <c r="X53" s="196"/>
      <c r="Y53" s="196"/>
      <c r="Z53" s="196"/>
      <c r="AA53" s="196"/>
      <c r="AB53" s="196"/>
      <c r="AC53" s="196"/>
      <c r="AD53" s="196"/>
      <c r="AE53" s="196"/>
      <c r="AF53" s="196"/>
      <c r="AG53" s="196"/>
      <c r="AH53" s="196"/>
      <c r="AI53" s="196"/>
      <c r="AJ53" s="196"/>
      <c r="AK53" s="196"/>
      <c r="AL53" s="196"/>
      <c r="AM53" s="196"/>
      <c r="AN53" s="196"/>
    </row>
    <row r="54" spans="1:40" x14ac:dyDescent="0.3">
      <c r="D54" s="195">
        <f ca="1">SUM(E54:AN54)</f>
        <v>0</v>
      </c>
      <c r="E54" s="163">
        <f t="shared" ref="E54:AN54" ca="1" si="20">SUM(E48:E52)</f>
        <v>0</v>
      </c>
      <c r="F54" s="163">
        <f t="shared" ca="1" si="20"/>
        <v>0</v>
      </c>
      <c r="G54" s="163">
        <f t="shared" ca="1" si="20"/>
        <v>0</v>
      </c>
      <c r="H54" s="163">
        <f t="shared" ca="1" si="20"/>
        <v>0</v>
      </c>
      <c r="I54" s="163">
        <f t="shared" ca="1" si="20"/>
        <v>0</v>
      </c>
      <c r="J54" s="163">
        <f t="shared" ca="1" si="20"/>
        <v>0</v>
      </c>
      <c r="K54" s="163">
        <f t="shared" ca="1" si="20"/>
        <v>0</v>
      </c>
      <c r="L54" s="163">
        <f t="shared" ca="1" si="20"/>
        <v>0</v>
      </c>
      <c r="M54" s="163">
        <f t="shared" ca="1" si="20"/>
        <v>0</v>
      </c>
      <c r="N54" s="163">
        <f t="shared" ca="1" si="20"/>
        <v>0</v>
      </c>
      <c r="O54" s="163">
        <f t="shared" ca="1" si="20"/>
        <v>0</v>
      </c>
      <c r="P54" s="163">
        <f t="shared" ca="1" si="20"/>
        <v>0</v>
      </c>
      <c r="Q54" s="163">
        <f t="shared" ca="1" si="20"/>
        <v>0</v>
      </c>
      <c r="R54" s="163">
        <f t="shared" ca="1" si="20"/>
        <v>0</v>
      </c>
      <c r="S54" s="163">
        <f t="shared" ca="1" si="20"/>
        <v>0</v>
      </c>
      <c r="T54" s="163">
        <f t="shared" ca="1" si="20"/>
        <v>0</v>
      </c>
      <c r="U54" s="163">
        <f t="shared" ca="1" si="20"/>
        <v>0</v>
      </c>
      <c r="V54" s="163">
        <f t="shared" ca="1" si="20"/>
        <v>0</v>
      </c>
      <c r="W54" s="163">
        <f t="shared" ca="1" si="20"/>
        <v>0</v>
      </c>
      <c r="X54" s="163">
        <f t="shared" ca="1" si="20"/>
        <v>0</v>
      </c>
      <c r="Y54" s="163">
        <f t="shared" ca="1" si="20"/>
        <v>0</v>
      </c>
      <c r="Z54" s="163">
        <f t="shared" ca="1" si="20"/>
        <v>0</v>
      </c>
      <c r="AA54" s="163">
        <f t="shared" ca="1" si="20"/>
        <v>0</v>
      </c>
      <c r="AB54" s="163">
        <f t="shared" ca="1" si="20"/>
        <v>0</v>
      </c>
      <c r="AC54" s="163">
        <f t="shared" ca="1" si="20"/>
        <v>0</v>
      </c>
      <c r="AD54" s="163">
        <f t="shared" ca="1" si="20"/>
        <v>0</v>
      </c>
      <c r="AE54" s="163">
        <f t="shared" ca="1" si="20"/>
        <v>0</v>
      </c>
      <c r="AF54" s="163">
        <f t="shared" ca="1" si="20"/>
        <v>0</v>
      </c>
      <c r="AG54" s="163">
        <f t="shared" ca="1" si="20"/>
        <v>0</v>
      </c>
      <c r="AH54" s="163">
        <f t="shared" ca="1" si="20"/>
        <v>0</v>
      </c>
      <c r="AI54" s="163">
        <f t="shared" ca="1" si="20"/>
        <v>0</v>
      </c>
      <c r="AJ54" s="163">
        <f t="shared" ca="1" si="20"/>
        <v>0</v>
      </c>
      <c r="AK54" s="163">
        <f t="shared" ca="1" si="20"/>
        <v>0</v>
      </c>
      <c r="AL54" s="163">
        <f t="shared" ca="1" si="20"/>
        <v>0</v>
      </c>
      <c r="AM54" s="163">
        <f t="shared" ca="1" si="20"/>
        <v>0</v>
      </c>
      <c r="AN54" s="163">
        <f t="shared" ca="1" si="20"/>
        <v>0</v>
      </c>
    </row>
    <row r="55" spans="1:40" x14ac:dyDescent="0.3">
      <c r="A55" s="60" t="s">
        <v>1486</v>
      </c>
      <c r="B55" s="64"/>
      <c r="C55" s="64"/>
      <c r="D55" s="196"/>
      <c r="E55" s="196"/>
      <c r="F55" s="196"/>
      <c r="G55" s="196"/>
      <c r="H55" s="196"/>
      <c r="I55" s="196"/>
      <c r="J55" s="196"/>
      <c r="K55" s="196"/>
      <c r="L55" s="196"/>
      <c r="M55" s="196"/>
      <c r="N55" s="196"/>
      <c r="O55" s="196"/>
      <c r="P55" s="196"/>
      <c r="Q55" s="196"/>
      <c r="R55" s="196"/>
      <c r="S55" s="196"/>
      <c r="T55" s="196"/>
      <c r="U55" s="196"/>
      <c r="V55" s="196"/>
      <c r="W55" s="196"/>
      <c r="X55" s="196"/>
      <c r="Y55" s="196"/>
      <c r="Z55" s="196"/>
      <c r="AA55" s="196"/>
      <c r="AB55" s="196"/>
      <c r="AC55" s="196"/>
      <c r="AD55" s="196"/>
      <c r="AE55" s="196"/>
      <c r="AF55" s="196"/>
      <c r="AG55" s="196"/>
      <c r="AH55" s="196"/>
      <c r="AI55" s="196"/>
      <c r="AJ55" s="196"/>
      <c r="AK55" s="196"/>
      <c r="AL55" s="196"/>
      <c r="AM55" s="196"/>
      <c r="AN55" s="196"/>
    </row>
    <row r="56" spans="1:40" x14ac:dyDescent="0.3">
      <c r="A56" s="66"/>
      <c r="B56" s="66"/>
      <c r="C56" s="66"/>
      <c r="D56" s="197"/>
      <c r="E56" s="197"/>
      <c r="F56" s="197"/>
      <c r="G56" s="197"/>
      <c r="H56" s="197"/>
      <c r="I56" s="197"/>
      <c r="J56" s="197"/>
      <c r="K56" s="197"/>
      <c r="L56" s="197"/>
      <c r="M56" s="197"/>
      <c r="N56" s="197"/>
      <c r="O56" s="197"/>
      <c r="P56" s="197"/>
      <c r="Q56" s="197"/>
      <c r="R56" s="197"/>
      <c r="S56" s="197"/>
      <c r="T56" s="197"/>
      <c r="U56" s="197"/>
      <c r="V56" s="197"/>
      <c r="W56" s="197"/>
      <c r="X56" s="197"/>
      <c r="Y56" s="197"/>
      <c r="Z56" s="197"/>
      <c r="AA56" s="197"/>
      <c r="AB56" s="197"/>
      <c r="AC56" s="197"/>
      <c r="AD56" s="197"/>
      <c r="AE56" s="197"/>
      <c r="AF56" s="197"/>
      <c r="AG56" s="197"/>
      <c r="AH56" s="197"/>
      <c r="AI56" s="197"/>
      <c r="AJ56" s="197"/>
      <c r="AK56" s="197"/>
      <c r="AL56" s="197"/>
      <c r="AM56" s="197"/>
      <c r="AN56" s="197"/>
    </row>
    <row r="57" spans="1:40" x14ac:dyDescent="0.3">
      <c r="A57" t="s">
        <v>1487</v>
      </c>
      <c r="D57" s="192">
        <f>SUM(E57:AN57)</f>
        <v>0</v>
      </c>
      <c r="E57" s="183">
        <v>0</v>
      </c>
      <c r="F57" s="183">
        <v>0</v>
      </c>
      <c r="G57" s="183">
        <v>0</v>
      </c>
      <c r="H57" s="183">
        <v>0</v>
      </c>
      <c r="I57" s="183">
        <v>0</v>
      </c>
      <c r="J57" s="183">
        <v>0</v>
      </c>
      <c r="K57" s="183">
        <v>0</v>
      </c>
      <c r="L57" s="183">
        <v>0</v>
      </c>
      <c r="M57" s="183">
        <v>0</v>
      </c>
      <c r="N57" s="183">
        <v>0</v>
      </c>
      <c r="O57" s="183">
        <v>0</v>
      </c>
      <c r="P57" s="183">
        <v>0</v>
      </c>
      <c r="Q57" s="183"/>
      <c r="R57" s="183">
        <v>0</v>
      </c>
      <c r="S57" s="183">
        <v>0</v>
      </c>
      <c r="T57" s="183">
        <v>0</v>
      </c>
      <c r="U57" s="183">
        <v>0</v>
      </c>
      <c r="V57" s="183">
        <v>0</v>
      </c>
      <c r="W57" s="183">
        <v>0</v>
      </c>
      <c r="X57" s="183">
        <v>0</v>
      </c>
      <c r="Y57" s="183">
        <v>0</v>
      </c>
      <c r="Z57" s="183">
        <v>0</v>
      </c>
      <c r="AA57" s="183">
        <v>0</v>
      </c>
      <c r="AB57" s="183">
        <v>0</v>
      </c>
      <c r="AC57" s="183">
        <v>0</v>
      </c>
      <c r="AD57" s="183">
        <v>0</v>
      </c>
      <c r="AE57" s="183">
        <v>0</v>
      </c>
      <c r="AF57" s="183">
        <v>0</v>
      </c>
      <c r="AG57" s="183">
        <v>0</v>
      </c>
      <c r="AH57" s="183">
        <v>0</v>
      </c>
      <c r="AI57" s="183">
        <v>0</v>
      </c>
      <c r="AJ57" s="183">
        <v>0</v>
      </c>
      <c r="AK57" s="183">
        <v>0</v>
      </c>
      <c r="AL57" s="183">
        <v>0</v>
      </c>
      <c r="AM57" s="183">
        <v>0</v>
      </c>
      <c r="AN57" s="183">
        <v>0</v>
      </c>
    </row>
    <row r="58" spans="1:40" x14ac:dyDescent="0.3">
      <c r="A58" t="s">
        <v>1488</v>
      </c>
      <c r="D58" s="192">
        <f>SUM(E58:AN58)</f>
        <v>0</v>
      </c>
      <c r="E58" s="183">
        <v>0</v>
      </c>
      <c r="F58" s="183">
        <v>0</v>
      </c>
      <c r="G58" s="183">
        <v>0</v>
      </c>
      <c r="H58" s="183">
        <v>0</v>
      </c>
      <c r="I58" s="183">
        <v>0</v>
      </c>
      <c r="J58" s="183">
        <v>0</v>
      </c>
      <c r="K58" s="183">
        <v>0</v>
      </c>
      <c r="L58" s="183">
        <v>0</v>
      </c>
      <c r="M58" s="183">
        <v>0</v>
      </c>
      <c r="N58" s="183">
        <v>0</v>
      </c>
      <c r="O58" s="183">
        <v>0</v>
      </c>
      <c r="P58" s="183">
        <v>0</v>
      </c>
      <c r="Q58" s="183"/>
      <c r="R58" s="183">
        <v>0</v>
      </c>
      <c r="S58" s="183">
        <v>0</v>
      </c>
      <c r="T58" s="183">
        <v>0</v>
      </c>
      <c r="U58" s="183">
        <v>0</v>
      </c>
      <c r="V58" s="183">
        <v>0</v>
      </c>
      <c r="W58" s="183">
        <v>0</v>
      </c>
      <c r="X58" s="183">
        <v>0</v>
      </c>
      <c r="Y58" s="183">
        <v>0</v>
      </c>
      <c r="Z58" s="183">
        <v>0</v>
      </c>
      <c r="AA58" s="183">
        <v>0</v>
      </c>
      <c r="AB58" s="183">
        <v>0</v>
      </c>
      <c r="AC58" s="183">
        <v>0</v>
      </c>
      <c r="AD58" s="183">
        <v>0</v>
      </c>
      <c r="AE58" s="183">
        <v>0</v>
      </c>
      <c r="AF58" s="183">
        <v>0</v>
      </c>
      <c r="AG58" s="183">
        <v>0</v>
      </c>
      <c r="AH58" s="183">
        <v>0</v>
      </c>
      <c r="AI58" s="183">
        <v>0</v>
      </c>
      <c r="AJ58" s="183">
        <v>0</v>
      </c>
      <c r="AK58" s="183">
        <v>0</v>
      </c>
      <c r="AL58" s="183">
        <v>0</v>
      </c>
      <c r="AM58" s="183">
        <v>0</v>
      </c>
      <c r="AN58" s="183">
        <v>0</v>
      </c>
    </row>
    <row r="59" spans="1:40" x14ac:dyDescent="0.3">
      <c r="A59" t="s">
        <v>1489</v>
      </c>
      <c r="D59" s="192">
        <f>SUM(E59:AN59)</f>
        <v>0</v>
      </c>
      <c r="E59" s="183">
        <v>0</v>
      </c>
      <c r="F59" s="183">
        <v>0</v>
      </c>
      <c r="G59" s="183">
        <v>0</v>
      </c>
      <c r="H59" s="183">
        <v>0</v>
      </c>
      <c r="I59" s="183">
        <v>0</v>
      </c>
      <c r="J59" s="183">
        <v>0</v>
      </c>
      <c r="K59" s="183">
        <v>0</v>
      </c>
      <c r="L59" s="183">
        <v>0</v>
      </c>
      <c r="M59" s="183">
        <v>0</v>
      </c>
      <c r="N59" s="183">
        <v>0</v>
      </c>
      <c r="O59" s="183">
        <v>0</v>
      </c>
      <c r="P59" s="183">
        <v>0</v>
      </c>
      <c r="Q59" s="183"/>
      <c r="R59" s="183">
        <v>0</v>
      </c>
      <c r="S59" s="183">
        <v>0</v>
      </c>
      <c r="T59" s="183">
        <v>0</v>
      </c>
      <c r="U59" s="183">
        <v>0</v>
      </c>
      <c r="V59" s="183">
        <v>0</v>
      </c>
      <c r="W59" s="183">
        <v>0</v>
      </c>
      <c r="X59" s="183">
        <v>0</v>
      </c>
      <c r="Y59" s="183">
        <v>0</v>
      </c>
      <c r="Z59" s="183">
        <v>0</v>
      </c>
      <c r="AA59" s="183">
        <v>0</v>
      </c>
      <c r="AB59" s="183">
        <v>0</v>
      </c>
      <c r="AC59" s="183">
        <v>0</v>
      </c>
      <c r="AD59" s="183">
        <v>0</v>
      </c>
      <c r="AE59" s="183">
        <v>0</v>
      </c>
      <c r="AF59" s="183">
        <v>0</v>
      </c>
      <c r="AG59" s="183">
        <v>0</v>
      </c>
      <c r="AH59" s="183">
        <v>0</v>
      </c>
      <c r="AI59" s="183">
        <v>0</v>
      </c>
      <c r="AJ59" s="183">
        <v>0</v>
      </c>
      <c r="AK59" s="183">
        <v>0</v>
      </c>
      <c r="AL59" s="183">
        <v>0</v>
      </c>
      <c r="AM59" s="183">
        <v>0</v>
      </c>
      <c r="AN59" s="183">
        <v>0</v>
      </c>
    </row>
    <row r="60" spans="1:40" x14ac:dyDescent="0.3">
      <c r="D60" s="192">
        <f ca="1">SUM(E60:AN60)</f>
        <v>0</v>
      </c>
      <c r="E60" s="194">
        <f t="shared" ref="E60:AN60" ca="1" si="21">SUMIFS(INDIRECT($B$1 &amp; "_Direct"), Type, "Services", Resource_Name, $B60, WBSL3, E$1, Inst, $B$2)</f>
        <v>0</v>
      </c>
      <c r="F60" s="194">
        <f t="shared" ca="1" si="21"/>
        <v>0</v>
      </c>
      <c r="G60" s="194">
        <f t="shared" ca="1" si="21"/>
        <v>0</v>
      </c>
      <c r="H60" s="194">
        <f t="shared" ca="1" si="21"/>
        <v>0</v>
      </c>
      <c r="I60" s="194">
        <f t="shared" ca="1" si="21"/>
        <v>0</v>
      </c>
      <c r="J60" s="194">
        <f t="shared" ca="1" si="21"/>
        <v>0</v>
      </c>
      <c r="K60" s="194">
        <f t="shared" ca="1" si="21"/>
        <v>0</v>
      </c>
      <c r="L60" s="194">
        <f t="shared" ca="1" si="21"/>
        <v>0</v>
      </c>
      <c r="M60" s="194">
        <f t="shared" ca="1" si="21"/>
        <v>0</v>
      </c>
      <c r="N60" s="194">
        <f t="shared" ca="1" si="21"/>
        <v>0</v>
      </c>
      <c r="O60" s="194">
        <f t="shared" ca="1" si="21"/>
        <v>0</v>
      </c>
      <c r="P60" s="194">
        <f t="shared" ca="1" si="21"/>
        <v>0</v>
      </c>
      <c r="Q60" s="194">
        <f t="shared" ca="1" si="21"/>
        <v>0</v>
      </c>
      <c r="R60" s="194">
        <f t="shared" ca="1" si="21"/>
        <v>0</v>
      </c>
      <c r="S60" s="194">
        <f t="shared" ca="1" si="21"/>
        <v>0</v>
      </c>
      <c r="T60" s="194">
        <f t="shared" ca="1" si="21"/>
        <v>0</v>
      </c>
      <c r="U60" s="194">
        <f t="shared" ca="1" si="21"/>
        <v>0</v>
      </c>
      <c r="V60" s="194">
        <f t="shared" ca="1" si="21"/>
        <v>0</v>
      </c>
      <c r="W60" s="194">
        <f t="shared" ca="1" si="21"/>
        <v>0</v>
      </c>
      <c r="X60" s="194">
        <f t="shared" ca="1" si="21"/>
        <v>0</v>
      </c>
      <c r="Y60" s="194">
        <f t="shared" ca="1" si="21"/>
        <v>0</v>
      </c>
      <c r="Z60" s="194">
        <f t="shared" ca="1" si="21"/>
        <v>0</v>
      </c>
      <c r="AA60" s="194">
        <f t="shared" ca="1" si="21"/>
        <v>0</v>
      </c>
      <c r="AB60" s="194">
        <f t="shared" ca="1" si="21"/>
        <v>0</v>
      </c>
      <c r="AC60" s="194">
        <f t="shared" ca="1" si="21"/>
        <v>0</v>
      </c>
      <c r="AD60" s="194">
        <f t="shared" ca="1" si="21"/>
        <v>0</v>
      </c>
      <c r="AE60" s="194">
        <f t="shared" ca="1" si="21"/>
        <v>0</v>
      </c>
      <c r="AF60" s="194">
        <f t="shared" ca="1" si="21"/>
        <v>0</v>
      </c>
      <c r="AG60" s="194">
        <f t="shared" ca="1" si="21"/>
        <v>0</v>
      </c>
      <c r="AH60" s="194">
        <f t="shared" ca="1" si="21"/>
        <v>0</v>
      </c>
      <c r="AI60" s="194">
        <f t="shared" ca="1" si="21"/>
        <v>0</v>
      </c>
      <c r="AJ60" s="194">
        <f t="shared" ca="1" si="21"/>
        <v>0</v>
      </c>
      <c r="AK60" s="194">
        <f t="shared" ca="1" si="21"/>
        <v>0</v>
      </c>
      <c r="AL60" s="194">
        <f t="shared" ca="1" si="21"/>
        <v>0</v>
      </c>
      <c r="AM60" s="194">
        <f t="shared" ca="1" si="21"/>
        <v>0</v>
      </c>
      <c r="AN60" s="194">
        <f t="shared" ca="1" si="21"/>
        <v>0</v>
      </c>
    </row>
    <row r="61" spans="1:40" x14ac:dyDescent="0.3">
      <c r="A61" t="s">
        <v>1490</v>
      </c>
      <c r="D61" s="192">
        <f>SUM(E61:AN61)</f>
        <v>0</v>
      </c>
      <c r="E61" s="183">
        <v>0</v>
      </c>
      <c r="F61" s="183">
        <v>0</v>
      </c>
      <c r="G61" s="183">
        <v>0</v>
      </c>
      <c r="H61" s="183">
        <v>0</v>
      </c>
      <c r="I61" s="183">
        <v>0</v>
      </c>
      <c r="J61" s="183">
        <v>0</v>
      </c>
      <c r="K61" s="183">
        <v>0</v>
      </c>
      <c r="L61" s="183">
        <v>0</v>
      </c>
      <c r="M61" s="183">
        <v>0</v>
      </c>
      <c r="N61" s="183">
        <v>0</v>
      </c>
      <c r="O61" s="183">
        <v>0</v>
      </c>
      <c r="P61" s="183">
        <v>0</v>
      </c>
      <c r="Q61" s="183"/>
      <c r="R61" s="183">
        <v>0</v>
      </c>
      <c r="S61" s="183">
        <v>0</v>
      </c>
      <c r="T61" s="183">
        <v>0</v>
      </c>
      <c r="U61" s="183">
        <v>0</v>
      </c>
      <c r="V61" s="183">
        <v>0</v>
      </c>
      <c r="W61" s="183">
        <v>0</v>
      </c>
      <c r="X61" s="183">
        <v>0</v>
      </c>
      <c r="Y61" s="183">
        <v>0</v>
      </c>
      <c r="Z61" s="183">
        <v>0</v>
      </c>
      <c r="AA61" s="183">
        <v>0</v>
      </c>
      <c r="AB61" s="183">
        <v>0</v>
      </c>
      <c r="AC61" s="183">
        <v>0</v>
      </c>
      <c r="AD61" s="183">
        <v>0</v>
      </c>
      <c r="AE61" s="183">
        <v>0</v>
      </c>
      <c r="AF61" s="183">
        <v>0</v>
      </c>
      <c r="AG61" s="183">
        <v>0</v>
      </c>
      <c r="AH61" s="183">
        <v>0</v>
      </c>
      <c r="AI61" s="183">
        <v>0</v>
      </c>
      <c r="AJ61" s="183">
        <v>0</v>
      </c>
      <c r="AK61" s="183">
        <v>0</v>
      </c>
      <c r="AL61" s="183">
        <v>0</v>
      </c>
      <c r="AM61" s="183">
        <v>0</v>
      </c>
      <c r="AN61" s="183">
        <v>0</v>
      </c>
    </row>
    <row r="62" spans="1:40" x14ac:dyDescent="0.3">
      <c r="A62" s="60" t="s">
        <v>1491</v>
      </c>
      <c r="B62" s="64"/>
      <c r="C62" s="64"/>
      <c r="D62" s="196"/>
      <c r="E62" s="196"/>
      <c r="F62" s="196"/>
      <c r="G62" s="196"/>
      <c r="H62" s="196"/>
      <c r="I62" s="196"/>
      <c r="J62" s="196"/>
      <c r="K62" s="196"/>
      <c r="L62" s="196"/>
      <c r="M62" s="196"/>
      <c r="N62" s="196"/>
      <c r="O62" s="196"/>
      <c r="P62" s="196"/>
      <c r="Q62" s="196"/>
      <c r="R62" s="196"/>
      <c r="S62" s="196"/>
      <c r="T62" s="196"/>
      <c r="U62" s="196"/>
      <c r="V62" s="196"/>
      <c r="W62" s="196"/>
      <c r="X62" s="196"/>
      <c r="Y62" s="196"/>
      <c r="Z62" s="196"/>
      <c r="AA62" s="196"/>
      <c r="AB62" s="196"/>
      <c r="AC62" s="196"/>
      <c r="AD62" s="196"/>
      <c r="AE62" s="196"/>
      <c r="AF62" s="196"/>
      <c r="AG62" s="196"/>
      <c r="AH62" s="196"/>
      <c r="AI62" s="196"/>
      <c r="AJ62" s="196"/>
      <c r="AK62" s="196"/>
      <c r="AL62" s="196"/>
      <c r="AM62" s="196"/>
      <c r="AN62" s="196"/>
    </row>
    <row r="63" spans="1:40" x14ac:dyDescent="0.3">
      <c r="D63" s="192">
        <f ca="1">SUM(E63:AN63)</f>
        <v>0</v>
      </c>
      <c r="E63" s="163">
        <f t="shared" ref="E63:P63" ca="1" si="22">SUM(E57:E61)</f>
        <v>0</v>
      </c>
      <c r="F63" s="163">
        <f t="shared" ca="1" si="22"/>
        <v>0</v>
      </c>
      <c r="G63" s="163">
        <f t="shared" ca="1" si="22"/>
        <v>0</v>
      </c>
      <c r="H63" s="163">
        <f t="shared" ca="1" si="22"/>
        <v>0</v>
      </c>
      <c r="I63" s="163">
        <f t="shared" ca="1" si="22"/>
        <v>0</v>
      </c>
      <c r="J63" s="163">
        <f t="shared" ca="1" si="22"/>
        <v>0</v>
      </c>
      <c r="K63" s="163">
        <f t="shared" ca="1" si="22"/>
        <v>0</v>
      </c>
      <c r="L63" s="163">
        <f t="shared" ca="1" si="22"/>
        <v>0</v>
      </c>
      <c r="M63" s="163">
        <f t="shared" ca="1" si="22"/>
        <v>0</v>
      </c>
      <c r="N63" s="163">
        <f t="shared" ca="1" si="22"/>
        <v>0</v>
      </c>
      <c r="O63" s="163">
        <f t="shared" ca="1" si="22"/>
        <v>0</v>
      </c>
      <c r="P63" s="163">
        <f t="shared" ca="1" si="22"/>
        <v>0</v>
      </c>
      <c r="Q63" s="163"/>
      <c r="R63" s="163">
        <f t="shared" ref="R63:AN63" ca="1" si="23">SUM(R57:R61)</f>
        <v>0</v>
      </c>
      <c r="S63" s="163">
        <f t="shared" ca="1" si="23"/>
        <v>0</v>
      </c>
      <c r="T63" s="163">
        <f t="shared" ca="1" si="23"/>
        <v>0</v>
      </c>
      <c r="U63" s="163">
        <f t="shared" ca="1" si="23"/>
        <v>0</v>
      </c>
      <c r="V63" s="163">
        <f t="shared" ca="1" si="23"/>
        <v>0</v>
      </c>
      <c r="W63" s="163">
        <f t="shared" ca="1" si="23"/>
        <v>0</v>
      </c>
      <c r="X63" s="163">
        <f t="shared" ca="1" si="23"/>
        <v>0</v>
      </c>
      <c r="Y63" s="163">
        <f t="shared" ca="1" si="23"/>
        <v>0</v>
      </c>
      <c r="Z63" s="163">
        <f t="shared" ca="1" si="23"/>
        <v>0</v>
      </c>
      <c r="AA63" s="163">
        <f t="shared" ca="1" si="23"/>
        <v>0</v>
      </c>
      <c r="AB63" s="163">
        <f t="shared" ca="1" si="23"/>
        <v>0</v>
      </c>
      <c r="AC63" s="163">
        <f t="shared" ca="1" si="23"/>
        <v>0</v>
      </c>
      <c r="AD63" s="163">
        <f t="shared" ca="1" si="23"/>
        <v>0</v>
      </c>
      <c r="AE63" s="163">
        <f t="shared" ca="1" si="23"/>
        <v>0</v>
      </c>
      <c r="AF63" s="163">
        <f t="shared" ca="1" si="23"/>
        <v>0</v>
      </c>
      <c r="AG63" s="163">
        <f t="shared" ca="1" si="23"/>
        <v>0</v>
      </c>
      <c r="AH63" s="163">
        <f t="shared" ca="1" si="23"/>
        <v>0</v>
      </c>
      <c r="AI63" s="163">
        <f t="shared" ca="1" si="23"/>
        <v>0</v>
      </c>
      <c r="AJ63" s="163">
        <f t="shared" ca="1" si="23"/>
        <v>0</v>
      </c>
      <c r="AK63" s="163">
        <f t="shared" ca="1" si="23"/>
        <v>0</v>
      </c>
      <c r="AL63" s="163">
        <f t="shared" ca="1" si="23"/>
        <v>0</v>
      </c>
      <c r="AM63" s="163">
        <f t="shared" ca="1" si="23"/>
        <v>0</v>
      </c>
      <c r="AN63" s="163">
        <f t="shared" ca="1" si="23"/>
        <v>0</v>
      </c>
    </row>
    <row r="64" spans="1:40" x14ac:dyDescent="0.3">
      <c r="A64" t="s">
        <v>1492</v>
      </c>
      <c r="D64" s="192">
        <f>SUM(E64:AN64)</f>
        <v>0</v>
      </c>
      <c r="E64" s="183">
        <v>0</v>
      </c>
      <c r="F64" s="183">
        <v>0</v>
      </c>
      <c r="G64" s="183">
        <v>0</v>
      </c>
      <c r="H64" s="183">
        <v>0</v>
      </c>
      <c r="I64" s="183">
        <v>0</v>
      </c>
      <c r="J64" s="183">
        <v>0</v>
      </c>
      <c r="K64" s="183">
        <v>0</v>
      </c>
      <c r="L64" s="183">
        <v>0</v>
      </c>
      <c r="M64" s="183">
        <v>0</v>
      </c>
      <c r="N64" s="183">
        <v>0</v>
      </c>
      <c r="O64" s="183">
        <v>0</v>
      </c>
      <c r="P64" s="183">
        <v>0</v>
      </c>
      <c r="Q64" s="183"/>
      <c r="R64" s="183">
        <v>0</v>
      </c>
      <c r="S64" s="183">
        <v>0</v>
      </c>
      <c r="T64" s="183">
        <v>0</v>
      </c>
      <c r="U64" s="183">
        <v>0</v>
      </c>
      <c r="V64" s="183">
        <v>0</v>
      </c>
      <c r="W64" s="183">
        <v>0</v>
      </c>
      <c r="X64" s="183">
        <v>0</v>
      </c>
      <c r="Y64" s="183">
        <v>0</v>
      </c>
      <c r="Z64" s="183">
        <v>0</v>
      </c>
      <c r="AA64" s="183">
        <v>0</v>
      </c>
      <c r="AB64" s="183">
        <v>0</v>
      </c>
      <c r="AC64" s="183">
        <v>0</v>
      </c>
      <c r="AD64" s="183">
        <v>0</v>
      </c>
      <c r="AE64" s="183">
        <v>0</v>
      </c>
      <c r="AF64" s="183">
        <v>0</v>
      </c>
      <c r="AG64" s="183">
        <v>0</v>
      </c>
      <c r="AH64" s="183">
        <v>0</v>
      </c>
      <c r="AI64" s="183">
        <v>0</v>
      </c>
      <c r="AJ64" s="183">
        <v>0</v>
      </c>
      <c r="AK64" s="183">
        <v>0</v>
      </c>
      <c r="AL64" s="183">
        <v>0</v>
      </c>
      <c r="AM64" s="183">
        <v>0</v>
      </c>
      <c r="AN64" s="183">
        <v>0</v>
      </c>
    </row>
    <row r="65" spans="1:40" x14ac:dyDescent="0.3">
      <c r="A65" s="60" t="s">
        <v>1493</v>
      </c>
      <c r="B65" s="64"/>
      <c r="C65" s="64"/>
      <c r="D65" s="196"/>
      <c r="E65" s="196"/>
      <c r="F65" s="196"/>
      <c r="G65" s="196"/>
      <c r="H65" s="196"/>
      <c r="I65" s="196"/>
      <c r="J65" s="196"/>
      <c r="K65" s="196"/>
      <c r="L65" s="196"/>
      <c r="M65" s="196"/>
      <c r="N65" s="196"/>
      <c r="O65" s="196"/>
      <c r="P65" s="196"/>
      <c r="Q65" s="196"/>
      <c r="R65" s="196"/>
      <c r="S65" s="196"/>
      <c r="T65" s="196"/>
      <c r="U65" s="196"/>
      <c r="V65" s="196"/>
      <c r="W65" s="196"/>
      <c r="X65" s="196"/>
      <c r="Y65" s="196"/>
      <c r="Z65" s="196"/>
      <c r="AA65" s="196"/>
      <c r="AB65" s="196"/>
      <c r="AC65" s="196"/>
      <c r="AD65" s="196"/>
      <c r="AE65" s="196"/>
      <c r="AF65" s="196"/>
      <c r="AG65" s="196"/>
      <c r="AH65" s="196"/>
      <c r="AI65" s="196"/>
      <c r="AJ65" s="196"/>
      <c r="AK65" s="196"/>
      <c r="AL65" s="196"/>
      <c r="AM65" s="196"/>
      <c r="AN65" s="196"/>
    </row>
    <row r="66" spans="1:40" x14ac:dyDescent="0.3">
      <c r="D66" s="192">
        <f>SUM(E66:AN66)</f>
        <v>0</v>
      </c>
      <c r="E66" s="181">
        <v>0</v>
      </c>
      <c r="F66" s="181">
        <v>0</v>
      </c>
      <c r="G66" s="181">
        <v>0</v>
      </c>
      <c r="H66" s="181">
        <v>0</v>
      </c>
      <c r="I66" s="181">
        <v>0</v>
      </c>
      <c r="J66" s="181">
        <v>0</v>
      </c>
      <c r="K66" s="181">
        <v>0</v>
      </c>
      <c r="L66" s="181">
        <v>0</v>
      </c>
      <c r="M66" s="181">
        <v>0</v>
      </c>
      <c r="N66" s="181">
        <v>0</v>
      </c>
      <c r="O66" s="181">
        <v>0</v>
      </c>
      <c r="P66" s="181">
        <v>0</v>
      </c>
      <c r="Q66" s="181"/>
      <c r="R66" s="181">
        <v>0</v>
      </c>
      <c r="S66" s="181">
        <v>0</v>
      </c>
      <c r="T66" s="181">
        <v>0</v>
      </c>
      <c r="U66" s="181">
        <v>0</v>
      </c>
      <c r="V66" s="181">
        <v>0</v>
      </c>
      <c r="W66" s="181">
        <v>0</v>
      </c>
      <c r="X66" s="181">
        <v>0</v>
      </c>
      <c r="Y66" s="181">
        <v>0</v>
      </c>
      <c r="Z66" s="181">
        <v>0</v>
      </c>
      <c r="AA66" s="181">
        <v>0</v>
      </c>
      <c r="AB66" s="181">
        <v>0</v>
      </c>
      <c r="AC66" s="181">
        <v>0</v>
      </c>
      <c r="AD66" s="181">
        <v>0</v>
      </c>
      <c r="AE66" s="181">
        <v>0</v>
      </c>
      <c r="AF66" s="181">
        <v>0</v>
      </c>
      <c r="AG66" s="181">
        <v>0</v>
      </c>
      <c r="AH66" s="181">
        <v>0</v>
      </c>
      <c r="AI66" s="181">
        <v>0</v>
      </c>
      <c r="AJ66" s="181">
        <v>0</v>
      </c>
      <c r="AK66" s="181">
        <v>0</v>
      </c>
      <c r="AL66" s="181">
        <v>0</v>
      </c>
      <c r="AM66" s="181">
        <v>0</v>
      </c>
      <c r="AN66" s="181">
        <v>0</v>
      </c>
    </row>
    <row r="67" spans="1:40" x14ac:dyDescent="0.3">
      <c r="A67" t="s">
        <v>1494</v>
      </c>
      <c r="B67" s="310"/>
      <c r="C67" s="310"/>
      <c r="D67" s="192"/>
      <c r="E67" s="194"/>
      <c r="F67" s="194"/>
      <c r="G67" s="194"/>
      <c r="H67" s="194"/>
      <c r="I67" s="194"/>
      <c r="J67" s="194"/>
      <c r="K67" s="194"/>
      <c r="L67" s="194"/>
      <c r="M67" s="194"/>
      <c r="N67" s="194"/>
      <c r="O67" s="194"/>
      <c r="P67" s="194"/>
      <c r="Q67" s="194"/>
      <c r="R67" s="194"/>
      <c r="S67" s="194"/>
      <c r="T67" s="194"/>
      <c r="U67" s="194"/>
      <c r="V67" s="194"/>
      <c r="W67" s="194"/>
      <c r="X67" s="194"/>
      <c r="Y67" s="194"/>
      <c r="Z67" s="194"/>
      <c r="AA67" s="194"/>
      <c r="AB67" s="194"/>
      <c r="AC67" s="194"/>
      <c r="AD67" s="194"/>
      <c r="AE67" s="194"/>
      <c r="AF67" s="194"/>
      <c r="AG67" s="194"/>
      <c r="AH67" s="194"/>
      <c r="AI67" s="194"/>
      <c r="AJ67" s="194"/>
      <c r="AK67" s="194"/>
      <c r="AL67" s="194"/>
      <c r="AM67" s="194"/>
      <c r="AN67" s="194"/>
    </row>
    <row r="68" spans="1:40" x14ac:dyDescent="0.3">
      <c r="A68" s="54"/>
      <c r="B68" s="54"/>
      <c r="C68" s="54"/>
      <c r="D68" s="195">
        <f ca="1">SUM(E68:AN68)</f>
        <v>0</v>
      </c>
      <c r="E68" s="194">
        <f t="shared" ref="E68:T71" ca="1" si="24">SUMIFS(INDIRECT($B$1 &amp; "_Total"), WBSL3, E$1, Inst, $A68)</f>
        <v>0</v>
      </c>
      <c r="F68" s="194">
        <f t="shared" ca="1" si="24"/>
        <v>0</v>
      </c>
      <c r="G68" s="194">
        <f t="shared" ca="1" si="24"/>
        <v>0</v>
      </c>
      <c r="H68" s="194">
        <f t="shared" ca="1" si="24"/>
        <v>0</v>
      </c>
      <c r="I68" s="194">
        <f t="shared" ca="1" si="24"/>
        <v>0</v>
      </c>
      <c r="J68" s="194">
        <f t="shared" ca="1" si="24"/>
        <v>0</v>
      </c>
      <c r="K68" s="194">
        <f t="shared" ca="1" si="24"/>
        <v>0</v>
      </c>
      <c r="L68" s="194">
        <f t="shared" ca="1" si="24"/>
        <v>0</v>
      </c>
      <c r="M68" s="194">
        <f t="shared" ca="1" si="24"/>
        <v>0</v>
      </c>
      <c r="N68" s="194">
        <f t="shared" ca="1" si="24"/>
        <v>0</v>
      </c>
      <c r="O68" s="194">
        <f t="shared" ca="1" si="24"/>
        <v>0</v>
      </c>
      <c r="P68" s="194">
        <f t="shared" ca="1" si="24"/>
        <v>0</v>
      </c>
      <c r="Q68" s="194">
        <f t="shared" ca="1" si="24"/>
        <v>0</v>
      </c>
      <c r="R68" s="194">
        <f t="shared" ca="1" si="24"/>
        <v>0</v>
      </c>
      <c r="S68" s="194">
        <f t="shared" ca="1" si="24"/>
        <v>0</v>
      </c>
      <c r="T68" s="194">
        <f t="shared" ca="1" si="24"/>
        <v>0</v>
      </c>
      <c r="U68" s="194">
        <f t="shared" ref="U68:AJ71" ca="1" si="25">SUMIFS(INDIRECT($B$1 &amp; "_Total"), WBSL3, U$1, Inst, $A68)</f>
        <v>0</v>
      </c>
      <c r="V68" s="194">
        <f t="shared" ca="1" si="25"/>
        <v>0</v>
      </c>
      <c r="W68" s="194">
        <f t="shared" ca="1" si="25"/>
        <v>0</v>
      </c>
      <c r="X68" s="194">
        <f t="shared" ca="1" si="25"/>
        <v>0</v>
      </c>
      <c r="Y68" s="194">
        <f t="shared" ca="1" si="25"/>
        <v>0</v>
      </c>
      <c r="Z68" s="194">
        <f t="shared" ca="1" si="25"/>
        <v>0</v>
      </c>
      <c r="AA68" s="194">
        <f t="shared" ca="1" si="25"/>
        <v>0</v>
      </c>
      <c r="AB68" s="194">
        <f t="shared" ca="1" si="25"/>
        <v>0</v>
      </c>
      <c r="AC68" s="194">
        <f t="shared" ca="1" si="25"/>
        <v>0</v>
      </c>
      <c r="AD68" s="194">
        <f t="shared" ca="1" si="25"/>
        <v>0</v>
      </c>
      <c r="AE68" s="194">
        <f t="shared" ca="1" si="25"/>
        <v>0</v>
      </c>
      <c r="AF68" s="194">
        <f t="shared" ca="1" si="25"/>
        <v>0</v>
      </c>
      <c r="AG68" s="194">
        <f t="shared" ca="1" si="25"/>
        <v>0</v>
      </c>
      <c r="AH68" s="194">
        <f t="shared" ca="1" si="25"/>
        <v>0</v>
      </c>
      <c r="AI68" s="194">
        <f t="shared" ca="1" si="25"/>
        <v>0</v>
      </c>
      <c r="AJ68" s="194">
        <f t="shared" ca="1" si="25"/>
        <v>0</v>
      </c>
      <c r="AK68" s="194">
        <f t="shared" ref="AI68:AN71" ca="1" si="26">SUMIFS(INDIRECT($B$1 &amp; "_Total"), WBSL3, AK$1, Inst, $A68)</f>
        <v>0</v>
      </c>
      <c r="AL68" s="194">
        <f t="shared" ca="1" si="26"/>
        <v>0</v>
      </c>
      <c r="AM68" s="194">
        <f t="shared" ca="1" si="26"/>
        <v>0</v>
      </c>
      <c r="AN68" s="194">
        <f t="shared" ca="1" si="26"/>
        <v>0</v>
      </c>
    </row>
    <row r="69" spans="1:40" x14ac:dyDescent="0.3">
      <c r="A69" s="54"/>
      <c r="B69" s="54"/>
      <c r="C69" s="54"/>
      <c r="D69" s="195">
        <f ca="1">SUM(E69:AN69)</f>
        <v>0</v>
      </c>
      <c r="E69" s="194">
        <f t="shared" ca="1" si="24"/>
        <v>0</v>
      </c>
      <c r="F69" s="194">
        <f t="shared" ca="1" si="24"/>
        <v>0</v>
      </c>
      <c r="G69" s="194">
        <f t="shared" ca="1" si="24"/>
        <v>0</v>
      </c>
      <c r="H69" s="194">
        <f t="shared" ca="1" si="24"/>
        <v>0</v>
      </c>
      <c r="I69" s="194">
        <f t="shared" ca="1" si="24"/>
        <v>0</v>
      </c>
      <c r="J69" s="194">
        <f t="shared" ca="1" si="24"/>
        <v>0</v>
      </c>
      <c r="K69" s="194">
        <f t="shared" ca="1" si="24"/>
        <v>0</v>
      </c>
      <c r="L69" s="194">
        <f t="shared" ca="1" si="24"/>
        <v>0</v>
      </c>
      <c r="M69" s="194">
        <f t="shared" ca="1" si="24"/>
        <v>0</v>
      </c>
      <c r="N69" s="194">
        <f t="shared" ca="1" si="24"/>
        <v>0</v>
      </c>
      <c r="O69" s="194">
        <f t="shared" ca="1" si="24"/>
        <v>0</v>
      </c>
      <c r="P69" s="194">
        <f t="shared" ca="1" si="24"/>
        <v>0</v>
      </c>
      <c r="Q69" s="194">
        <f t="shared" ca="1" si="24"/>
        <v>0</v>
      </c>
      <c r="R69" s="194">
        <f t="shared" ca="1" si="24"/>
        <v>0</v>
      </c>
      <c r="S69" s="194">
        <f t="shared" ca="1" si="24"/>
        <v>0</v>
      </c>
      <c r="T69" s="194">
        <f t="shared" ca="1" si="24"/>
        <v>0</v>
      </c>
      <c r="U69" s="194">
        <f t="shared" ca="1" si="25"/>
        <v>0</v>
      </c>
      <c r="V69" s="194">
        <f t="shared" ca="1" si="25"/>
        <v>0</v>
      </c>
      <c r="W69" s="194">
        <f t="shared" ca="1" si="25"/>
        <v>0</v>
      </c>
      <c r="X69" s="194">
        <f t="shared" ca="1" si="25"/>
        <v>0</v>
      </c>
      <c r="Y69" s="194">
        <f t="shared" ca="1" si="25"/>
        <v>0</v>
      </c>
      <c r="Z69" s="194">
        <f t="shared" ca="1" si="25"/>
        <v>0</v>
      </c>
      <c r="AA69" s="194">
        <f t="shared" ca="1" si="25"/>
        <v>0</v>
      </c>
      <c r="AB69" s="194">
        <f t="shared" ca="1" si="25"/>
        <v>0</v>
      </c>
      <c r="AC69" s="194">
        <f t="shared" ca="1" si="25"/>
        <v>0</v>
      </c>
      <c r="AD69" s="194">
        <f t="shared" ca="1" si="25"/>
        <v>0</v>
      </c>
      <c r="AE69" s="194">
        <f t="shared" ca="1" si="25"/>
        <v>0</v>
      </c>
      <c r="AF69" s="194">
        <f t="shared" ca="1" si="25"/>
        <v>0</v>
      </c>
      <c r="AG69" s="194">
        <f t="shared" ca="1" si="25"/>
        <v>0</v>
      </c>
      <c r="AH69" s="194">
        <f t="shared" ca="1" si="25"/>
        <v>0</v>
      </c>
      <c r="AI69" s="194">
        <f t="shared" ca="1" si="26"/>
        <v>0</v>
      </c>
      <c r="AJ69" s="194">
        <f t="shared" ca="1" si="26"/>
        <v>0</v>
      </c>
      <c r="AK69" s="194">
        <f t="shared" ca="1" si="26"/>
        <v>0</v>
      </c>
      <c r="AL69" s="194">
        <f t="shared" ca="1" si="26"/>
        <v>0</v>
      </c>
      <c r="AM69" s="194">
        <f t="shared" ca="1" si="26"/>
        <v>0</v>
      </c>
      <c r="AN69" s="194">
        <f t="shared" ca="1" si="26"/>
        <v>0</v>
      </c>
    </row>
    <row r="70" spans="1:40" x14ac:dyDescent="0.3">
      <c r="A70" s="54"/>
      <c r="B70" s="54"/>
      <c r="C70" s="54"/>
      <c r="D70" s="195">
        <f ca="1">SUM(E70:AN70)</f>
        <v>0</v>
      </c>
      <c r="E70" s="194">
        <f t="shared" ca="1" si="24"/>
        <v>0</v>
      </c>
      <c r="F70" s="194">
        <f t="shared" ca="1" si="24"/>
        <v>0</v>
      </c>
      <c r="G70" s="194">
        <f t="shared" ca="1" si="24"/>
        <v>0</v>
      </c>
      <c r="H70" s="194">
        <f t="shared" ca="1" si="24"/>
        <v>0</v>
      </c>
      <c r="I70" s="194">
        <f t="shared" ca="1" si="24"/>
        <v>0</v>
      </c>
      <c r="J70" s="194">
        <f t="shared" ca="1" si="24"/>
        <v>0</v>
      </c>
      <c r="K70" s="194">
        <f t="shared" ca="1" si="24"/>
        <v>0</v>
      </c>
      <c r="L70" s="194">
        <f t="shared" ca="1" si="24"/>
        <v>0</v>
      </c>
      <c r="M70" s="194">
        <f t="shared" ca="1" si="24"/>
        <v>0</v>
      </c>
      <c r="N70" s="194">
        <f t="shared" ca="1" si="24"/>
        <v>0</v>
      </c>
      <c r="O70" s="194">
        <f t="shared" ca="1" si="24"/>
        <v>0</v>
      </c>
      <c r="P70" s="194">
        <f t="shared" ca="1" si="24"/>
        <v>0</v>
      </c>
      <c r="Q70" s="194">
        <f t="shared" ca="1" si="24"/>
        <v>0</v>
      </c>
      <c r="R70" s="194">
        <f t="shared" ca="1" si="24"/>
        <v>0</v>
      </c>
      <c r="S70" s="194">
        <f t="shared" ca="1" si="24"/>
        <v>0</v>
      </c>
      <c r="T70" s="194">
        <f t="shared" ca="1" si="24"/>
        <v>0</v>
      </c>
      <c r="U70" s="194">
        <f t="shared" ca="1" si="25"/>
        <v>0</v>
      </c>
      <c r="V70" s="194">
        <f t="shared" ca="1" si="25"/>
        <v>0</v>
      </c>
      <c r="W70" s="194">
        <f t="shared" ca="1" si="25"/>
        <v>0</v>
      </c>
      <c r="X70" s="194">
        <f t="shared" ca="1" si="25"/>
        <v>0</v>
      </c>
      <c r="Y70" s="194">
        <f t="shared" ca="1" si="25"/>
        <v>0</v>
      </c>
      <c r="Z70" s="194">
        <f t="shared" ca="1" si="25"/>
        <v>0</v>
      </c>
      <c r="AA70" s="194">
        <f t="shared" ca="1" si="25"/>
        <v>0</v>
      </c>
      <c r="AB70" s="194">
        <f t="shared" ca="1" si="25"/>
        <v>0</v>
      </c>
      <c r="AC70" s="194">
        <f t="shared" ca="1" si="25"/>
        <v>0</v>
      </c>
      <c r="AD70" s="194">
        <f t="shared" ca="1" si="25"/>
        <v>0</v>
      </c>
      <c r="AE70" s="194">
        <f t="shared" ca="1" si="25"/>
        <v>0</v>
      </c>
      <c r="AF70" s="194">
        <f t="shared" ca="1" si="25"/>
        <v>0</v>
      </c>
      <c r="AG70" s="194">
        <f t="shared" ca="1" si="25"/>
        <v>0</v>
      </c>
      <c r="AH70" s="194">
        <f t="shared" ca="1" si="25"/>
        <v>0</v>
      </c>
      <c r="AI70" s="194">
        <f t="shared" ca="1" si="26"/>
        <v>0</v>
      </c>
      <c r="AJ70" s="194">
        <f t="shared" ca="1" si="26"/>
        <v>0</v>
      </c>
      <c r="AK70" s="194">
        <f t="shared" ca="1" si="26"/>
        <v>0</v>
      </c>
      <c r="AL70" s="194">
        <f t="shared" ca="1" si="26"/>
        <v>0</v>
      </c>
      <c r="AM70" s="194">
        <f t="shared" ca="1" si="26"/>
        <v>0</v>
      </c>
      <c r="AN70" s="194">
        <f t="shared" ca="1" si="26"/>
        <v>0</v>
      </c>
    </row>
    <row r="71" spans="1:40" x14ac:dyDescent="0.3">
      <c r="A71" s="54"/>
      <c r="B71" s="54"/>
      <c r="C71" s="54"/>
      <c r="D71" s="195">
        <f ca="1">SUM(E71:AN71)</f>
        <v>0</v>
      </c>
      <c r="E71" s="194">
        <f t="shared" ca="1" si="24"/>
        <v>0</v>
      </c>
      <c r="F71" s="194">
        <f t="shared" ca="1" si="24"/>
        <v>0</v>
      </c>
      <c r="G71" s="194">
        <f t="shared" ca="1" si="24"/>
        <v>0</v>
      </c>
      <c r="H71" s="194">
        <f t="shared" ca="1" si="24"/>
        <v>0</v>
      </c>
      <c r="I71" s="194">
        <f t="shared" ca="1" si="24"/>
        <v>0</v>
      </c>
      <c r="J71" s="194">
        <f t="shared" ca="1" si="24"/>
        <v>0</v>
      </c>
      <c r="K71" s="194">
        <f t="shared" ca="1" si="24"/>
        <v>0</v>
      </c>
      <c r="L71" s="194">
        <f t="shared" ca="1" si="24"/>
        <v>0</v>
      </c>
      <c r="M71" s="194">
        <f t="shared" ca="1" si="24"/>
        <v>0</v>
      </c>
      <c r="N71" s="194">
        <f t="shared" ca="1" si="24"/>
        <v>0</v>
      </c>
      <c r="O71" s="194">
        <f t="shared" ca="1" si="24"/>
        <v>0</v>
      </c>
      <c r="P71" s="194">
        <f t="shared" ca="1" si="24"/>
        <v>0</v>
      </c>
      <c r="Q71" s="194">
        <f t="shared" ca="1" si="24"/>
        <v>0</v>
      </c>
      <c r="R71" s="194">
        <f t="shared" ca="1" si="24"/>
        <v>0</v>
      </c>
      <c r="S71" s="194">
        <f t="shared" ca="1" si="24"/>
        <v>0</v>
      </c>
      <c r="T71" s="194">
        <f t="shared" ca="1" si="24"/>
        <v>0</v>
      </c>
      <c r="U71" s="194">
        <f t="shared" ca="1" si="25"/>
        <v>0</v>
      </c>
      <c r="V71" s="194">
        <f t="shared" ca="1" si="25"/>
        <v>0</v>
      </c>
      <c r="W71" s="194">
        <f t="shared" ca="1" si="25"/>
        <v>0</v>
      </c>
      <c r="X71" s="194">
        <f t="shared" ca="1" si="25"/>
        <v>0</v>
      </c>
      <c r="Y71" s="194">
        <f t="shared" ca="1" si="25"/>
        <v>0</v>
      </c>
      <c r="Z71" s="194">
        <f t="shared" ca="1" si="25"/>
        <v>0</v>
      </c>
      <c r="AA71" s="194">
        <f t="shared" ca="1" si="25"/>
        <v>0</v>
      </c>
      <c r="AB71" s="194">
        <f t="shared" ca="1" si="25"/>
        <v>0</v>
      </c>
      <c r="AC71" s="194">
        <f t="shared" ca="1" si="25"/>
        <v>0</v>
      </c>
      <c r="AD71" s="194">
        <f t="shared" ca="1" si="25"/>
        <v>0</v>
      </c>
      <c r="AE71" s="194">
        <f t="shared" ca="1" si="25"/>
        <v>0</v>
      </c>
      <c r="AF71" s="194">
        <f t="shared" ca="1" si="25"/>
        <v>0</v>
      </c>
      <c r="AG71" s="194">
        <f t="shared" ca="1" si="25"/>
        <v>0</v>
      </c>
      <c r="AH71" s="194">
        <f t="shared" ca="1" si="25"/>
        <v>0</v>
      </c>
      <c r="AI71" s="194">
        <f t="shared" ca="1" si="26"/>
        <v>0</v>
      </c>
      <c r="AJ71" s="194">
        <f t="shared" ca="1" si="26"/>
        <v>0</v>
      </c>
      <c r="AK71" s="194">
        <f t="shared" ca="1" si="26"/>
        <v>0</v>
      </c>
      <c r="AL71" s="194">
        <f t="shared" ca="1" si="26"/>
        <v>0</v>
      </c>
      <c r="AM71" s="194">
        <f t="shared" ca="1" si="26"/>
        <v>0</v>
      </c>
      <c r="AN71" s="194">
        <f t="shared" ca="1" si="26"/>
        <v>0</v>
      </c>
    </row>
    <row r="72" spans="1:40" x14ac:dyDescent="0.3">
      <c r="A72" s="60" t="s">
        <v>1495</v>
      </c>
      <c r="B72" s="64"/>
      <c r="C72" s="64"/>
      <c r="D72" s="196"/>
      <c r="E72" s="196"/>
      <c r="F72" s="196"/>
      <c r="G72" s="196"/>
      <c r="H72" s="196"/>
      <c r="I72" s="196"/>
      <c r="J72" s="196"/>
      <c r="K72" s="196"/>
      <c r="L72" s="196"/>
      <c r="M72" s="196"/>
      <c r="N72" s="196"/>
      <c r="O72" s="196"/>
      <c r="P72" s="196"/>
      <c r="Q72" s="196"/>
      <c r="R72" s="196"/>
      <c r="S72" s="196"/>
      <c r="T72" s="196"/>
      <c r="U72" s="196"/>
      <c r="V72" s="196"/>
      <c r="W72" s="196"/>
      <c r="X72" s="196"/>
      <c r="Y72" s="196"/>
      <c r="Z72" s="196"/>
      <c r="AA72" s="196"/>
      <c r="AB72" s="196"/>
      <c r="AC72" s="196"/>
      <c r="AD72" s="196"/>
      <c r="AE72" s="196"/>
      <c r="AF72" s="196"/>
      <c r="AG72" s="196"/>
      <c r="AH72" s="196"/>
      <c r="AI72" s="196"/>
      <c r="AJ72" s="196"/>
      <c r="AK72" s="196"/>
      <c r="AL72" s="196"/>
      <c r="AM72" s="196"/>
      <c r="AN72" s="196"/>
    </row>
    <row r="73" spans="1:40" x14ac:dyDescent="0.3">
      <c r="D73" s="195">
        <f ca="1">SUM(E73:AN73)</f>
        <v>0</v>
      </c>
      <c r="E73" s="184">
        <f t="shared" ref="E73:AN73" ca="1" si="27">SUM(E68:E71)</f>
        <v>0</v>
      </c>
      <c r="F73" s="184">
        <f t="shared" ca="1" si="27"/>
        <v>0</v>
      </c>
      <c r="G73" s="184">
        <f t="shared" ca="1" si="27"/>
        <v>0</v>
      </c>
      <c r="H73" s="184">
        <f t="shared" ca="1" si="27"/>
        <v>0</v>
      </c>
      <c r="I73" s="184">
        <f t="shared" ca="1" si="27"/>
        <v>0</v>
      </c>
      <c r="J73" s="184">
        <f t="shared" ca="1" si="27"/>
        <v>0</v>
      </c>
      <c r="K73" s="184">
        <f t="shared" ca="1" si="27"/>
        <v>0</v>
      </c>
      <c r="L73" s="184">
        <f t="shared" ca="1" si="27"/>
        <v>0</v>
      </c>
      <c r="M73" s="184">
        <f t="shared" ca="1" si="27"/>
        <v>0</v>
      </c>
      <c r="N73" s="184">
        <f t="shared" ca="1" si="27"/>
        <v>0</v>
      </c>
      <c r="O73" s="184">
        <f t="shared" ca="1" si="27"/>
        <v>0</v>
      </c>
      <c r="P73" s="184">
        <f t="shared" ca="1" si="27"/>
        <v>0</v>
      </c>
      <c r="Q73" s="184">
        <f t="shared" ca="1" si="27"/>
        <v>0</v>
      </c>
      <c r="R73" s="184">
        <f t="shared" ca="1" si="27"/>
        <v>0</v>
      </c>
      <c r="S73" s="184">
        <f t="shared" ca="1" si="27"/>
        <v>0</v>
      </c>
      <c r="T73" s="184">
        <f t="shared" ca="1" si="27"/>
        <v>0</v>
      </c>
      <c r="U73" s="184">
        <f t="shared" ca="1" si="27"/>
        <v>0</v>
      </c>
      <c r="V73" s="184">
        <f t="shared" ca="1" si="27"/>
        <v>0</v>
      </c>
      <c r="W73" s="184">
        <f t="shared" ca="1" si="27"/>
        <v>0</v>
      </c>
      <c r="X73" s="184">
        <f t="shared" ca="1" si="27"/>
        <v>0</v>
      </c>
      <c r="Y73" s="184">
        <f t="shared" ca="1" si="27"/>
        <v>0</v>
      </c>
      <c r="Z73" s="184">
        <f t="shared" ca="1" si="27"/>
        <v>0</v>
      </c>
      <c r="AA73" s="184">
        <f t="shared" ca="1" si="27"/>
        <v>0</v>
      </c>
      <c r="AB73" s="184">
        <f t="shared" ca="1" si="27"/>
        <v>0</v>
      </c>
      <c r="AC73" s="184">
        <f t="shared" ca="1" si="27"/>
        <v>0</v>
      </c>
      <c r="AD73" s="184">
        <f t="shared" ca="1" si="27"/>
        <v>0</v>
      </c>
      <c r="AE73" s="184">
        <f t="shared" ca="1" si="27"/>
        <v>0</v>
      </c>
      <c r="AF73" s="184">
        <f t="shared" ca="1" si="27"/>
        <v>0</v>
      </c>
      <c r="AG73" s="184">
        <f t="shared" ca="1" si="27"/>
        <v>0</v>
      </c>
      <c r="AH73" s="184">
        <f t="shared" ca="1" si="27"/>
        <v>0</v>
      </c>
      <c r="AI73" s="184">
        <f t="shared" ca="1" si="27"/>
        <v>0</v>
      </c>
      <c r="AJ73" s="184">
        <f t="shared" ca="1" si="27"/>
        <v>0</v>
      </c>
      <c r="AK73" s="184">
        <f t="shared" ca="1" si="27"/>
        <v>0</v>
      </c>
      <c r="AL73" s="184">
        <f t="shared" ca="1" si="27"/>
        <v>0</v>
      </c>
      <c r="AM73" s="184">
        <f t="shared" ca="1" si="27"/>
        <v>0</v>
      </c>
      <c r="AN73" s="184">
        <f t="shared" ca="1" si="27"/>
        <v>0</v>
      </c>
    </row>
    <row r="74" spans="1:40" x14ac:dyDescent="0.3">
      <c r="A74" t="s">
        <v>1626</v>
      </c>
      <c r="D74" s="192"/>
      <c r="E74" s="183">
        <v>0</v>
      </c>
      <c r="F74" s="183">
        <v>0</v>
      </c>
      <c r="G74" s="183">
        <v>0</v>
      </c>
      <c r="H74" s="183">
        <v>0</v>
      </c>
      <c r="I74" s="183">
        <v>0</v>
      </c>
      <c r="J74" s="183">
        <v>0</v>
      </c>
      <c r="K74" s="183">
        <v>0</v>
      </c>
      <c r="L74" s="183">
        <v>0</v>
      </c>
      <c r="M74" s="183">
        <v>0</v>
      </c>
      <c r="N74" s="183">
        <v>0</v>
      </c>
      <c r="O74" s="183">
        <v>0</v>
      </c>
      <c r="P74" s="183">
        <v>0</v>
      </c>
      <c r="Q74" s="183"/>
      <c r="R74" s="183">
        <v>0</v>
      </c>
      <c r="S74" s="183">
        <v>0</v>
      </c>
      <c r="T74" s="183">
        <v>0</v>
      </c>
      <c r="U74" s="183">
        <v>0</v>
      </c>
      <c r="V74" s="183">
        <v>0</v>
      </c>
      <c r="W74" s="183">
        <v>0</v>
      </c>
      <c r="X74" s="183">
        <v>0</v>
      </c>
      <c r="Y74" s="183">
        <v>0</v>
      </c>
      <c r="Z74" s="183">
        <v>0</v>
      </c>
      <c r="AA74" s="183">
        <v>0</v>
      </c>
      <c r="AB74" s="183">
        <v>0</v>
      </c>
      <c r="AC74" s="183">
        <v>0</v>
      </c>
      <c r="AD74" s="183">
        <v>0</v>
      </c>
      <c r="AE74" s="183">
        <v>0</v>
      </c>
      <c r="AF74" s="183">
        <v>0</v>
      </c>
      <c r="AG74" s="183">
        <v>0</v>
      </c>
      <c r="AH74" s="183">
        <v>0</v>
      </c>
      <c r="AI74" s="183">
        <v>0</v>
      </c>
      <c r="AJ74" s="183">
        <v>0</v>
      </c>
      <c r="AK74" s="183">
        <v>0</v>
      </c>
      <c r="AL74" s="183">
        <v>0</v>
      </c>
      <c r="AM74" s="183">
        <v>0</v>
      </c>
      <c r="AN74" s="183">
        <v>0</v>
      </c>
    </row>
    <row r="75" spans="1:40" x14ac:dyDescent="0.3">
      <c r="A75" t="s">
        <v>1496</v>
      </c>
      <c r="D75" s="192">
        <f>SUM(E75:AN75)</f>
        <v>0</v>
      </c>
      <c r="E75" s="183">
        <v>0</v>
      </c>
      <c r="F75" s="183">
        <v>0</v>
      </c>
      <c r="G75" s="183">
        <v>0</v>
      </c>
      <c r="H75" s="183">
        <v>0</v>
      </c>
      <c r="I75" s="183">
        <v>0</v>
      </c>
      <c r="J75" s="183">
        <v>0</v>
      </c>
      <c r="K75" s="183">
        <v>0</v>
      </c>
      <c r="L75" s="183">
        <v>0</v>
      </c>
      <c r="M75" s="183">
        <v>0</v>
      </c>
      <c r="N75" s="183">
        <v>0</v>
      </c>
      <c r="O75" s="183">
        <v>0</v>
      </c>
      <c r="P75" s="183">
        <v>0</v>
      </c>
      <c r="Q75" s="183"/>
      <c r="R75" s="183">
        <v>0</v>
      </c>
      <c r="S75" s="183">
        <v>0</v>
      </c>
      <c r="T75" s="183">
        <v>0</v>
      </c>
      <c r="U75" s="183">
        <v>0</v>
      </c>
      <c r="V75" s="183">
        <v>0</v>
      </c>
      <c r="W75" s="183">
        <v>0</v>
      </c>
      <c r="X75" s="183">
        <v>0</v>
      </c>
      <c r="Y75" s="183">
        <v>0</v>
      </c>
      <c r="Z75" s="183">
        <v>0</v>
      </c>
      <c r="AA75" s="183">
        <v>0</v>
      </c>
      <c r="AB75" s="183">
        <v>0</v>
      </c>
      <c r="AC75" s="183">
        <v>0</v>
      </c>
      <c r="AD75" s="183">
        <v>0</v>
      </c>
      <c r="AE75" s="183">
        <v>0</v>
      </c>
      <c r="AF75" s="183">
        <v>0</v>
      </c>
      <c r="AG75" s="183">
        <v>0</v>
      </c>
      <c r="AH75" s="183">
        <v>0</v>
      </c>
      <c r="AI75" s="183">
        <v>0</v>
      </c>
      <c r="AJ75" s="183">
        <v>0</v>
      </c>
      <c r="AK75" s="183">
        <v>0</v>
      </c>
      <c r="AL75" s="183">
        <v>0</v>
      </c>
      <c r="AM75" s="183">
        <v>0</v>
      </c>
      <c r="AN75" s="183">
        <v>0</v>
      </c>
    </row>
    <row r="76" spans="1:40" x14ac:dyDescent="0.3">
      <c r="A76" t="s">
        <v>1497</v>
      </c>
      <c r="D76" s="192">
        <f>SUM(E76:AN76)</f>
        <v>0</v>
      </c>
      <c r="E76" s="183">
        <v>0</v>
      </c>
      <c r="F76" s="183">
        <v>0</v>
      </c>
      <c r="G76" s="183">
        <v>0</v>
      </c>
      <c r="H76" s="183">
        <v>0</v>
      </c>
      <c r="I76" s="183">
        <v>0</v>
      </c>
      <c r="J76" s="183">
        <v>0</v>
      </c>
      <c r="K76" s="183">
        <v>0</v>
      </c>
      <c r="L76" s="183">
        <v>0</v>
      </c>
      <c r="M76" s="183">
        <v>0</v>
      </c>
      <c r="N76" s="183">
        <v>0</v>
      </c>
      <c r="O76" s="183">
        <v>0</v>
      </c>
      <c r="P76" s="183">
        <v>0</v>
      </c>
      <c r="Q76" s="183"/>
      <c r="R76" s="183">
        <v>0</v>
      </c>
      <c r="S76" s="183">
        <v>0</v>
      </c>
      <c r="T76" s="183">
        <v>0</v>
      </c>
      <c r="U76" s="183">
        <v>0</v>
      </c>
      <c r="V76" s="183">
        <v>0</v>
      </c>
      <c r="W76" s="183">
        <v>0</v>
      </c>
      <c r="X76" s="183">
        <v>0</v>
      </c>
      <c r="Y76" s="183">
        <v>0</v>
      </c>
      <c r="Z76" s="183">
        <v>0</v>
      </c>
      <c r="AA76" s="183">
        <v>0</v>
      </c>
      <c r="AB76" s="183">
        <v>0</v>
      </c>
      <c r="AC76" s="183">
        <v>0</v>
      </c>
      <c r="AD76" s="183">
        <v>0</v>
      </c>
      <c r="AE76" s="183">
        <v>0</v>
      </c>
      <c r="AF76" s="183">
        <v>0</v>
      </c>
      <c r="AG76" s="183">
        <v>0</v>
      </c>
      <c r="AH76" s="183">
        <v>0</v>
      </c>
      <c r="AI76" s="183">
        <v>0</v>
      </c>
      <c r="AJ76" s="183">
        <v>0</v>
      </c>
      <c r="AK76" s="183">
        <v>0</v>
      </c>
      <c r="AL76" s="183">
        <v>0</v>
      </c>
      <c r="AM76" s="183">
        <v>0</v>
      </c>
      <c r="AN76" s="183">
        <v>0</v>
      </c>
    </row>
    <row r="77" spans="1:40" x14ac:dyDescent="0.3">
      <c r="A77" t="s">
        <v>1498</v>
      </c>
      <c r="D77" s="192">
        <f>SUM(E77:AN77)</f>
        <v>0</v>
      </c>
      <c r="E77" s="183">
        <v>0</v>
      </c>
      <c r="F77" s="183">
        <v>0</v>
      </c>
      <c r="G77" s="183">
        <v>0</v>
      </c>
      <c r="H77" s="183">
        <v>0</v>
      </c>
      <c r="I77" s="183">
        <v>0</v>
      </c>
      <c r="J77" s="183">
        <v>0</v>
      </c>
      <c r="K77" s="183">
        <v>0</v>
      </c>
      <c r="L77" s="183">
        <v>0</v>
      </c>
      <c r="M77" s="183">
        <v>0</v>
      </c>
      <c r="N77" s="183">
        <v>0</v>
      </c>
      <c r="O77" s="183">
        <v>0</v>
      </c>
      <c r="P77" s="183">
        <v>0</v>
      </c>
      <c r="Q77" s="183"/>
      <c r="R77" s="183">
        <v>0</v>
      </c>
      <c r="S77" s="183">
        <v>0</v>
      </c>
      <c r="T77" s="183">
        <v>0</v>
      </c>
      <c r="U77" s="183">
        <v>0</v>
      </c>
      <c r="V77" s="183">
        <v>0</v>
      </c>
      <c r="W77" s="183">
        <v>0</v>
      </c>
      <c r="X77" s="183">
        <v>0</v>
      </c>
      <c r="Y77" s="183">
        <v>0</v>
      </c>
      <c r="Z77" s="183">
        <v>0</v>
      </c>
      <c r="AA77" s="183">
        <v>0</v>
      </c>
      <c r="AB77" s="183">
        <v>0</v>
      </c>
      <c r="AC77" s="183">
        <v>0</v>
      </c>
      <c r="AD77" s="183">
        <v>0</v>
      </c>
      <c r="AE77" s="183">
        <v>0</v>
      </c>
      <c r="AF77" s="183">
        <v>0</v>
      </c>
      <c r="AG77" s="183">
        <v>0</v>
      </c>
      <c r="AH77" s="183">
        <v>0</v>
      </c>
      <c r="AI77" s="183">
        <v>0</v>
      </c>
      <c r="AJ77" s="183">
        <v>0</v>
      </c>
      <c r="AK77" s="183">
        <v>0</v>
      </c>
      <c r="AL77" s="183">
        <v>0</v>
      </c>
      <c r="AM77" s="183">
        <v>0</v>
      </c>
      <c r="AN77" s="183">
        <v>0</v>
      </c>
    </row>
    <row r="78" spans="1:40" x14ac:dyDescent="0.3">
      <c r="A78" s="60" t="s">
        <v>1499</v>
      </c>
      <c r="B78" s="60"/>
      <c r="C78" s="60"/>
      <c r="D78" s="189"/>
      <c r="E78" s="189"/>
      <c r="F78" s="189"/>
      <c r="G78" s="189"/>
      <c r="H78" s="189"/>
      <c r="I78" s="189"/>
      <c r="J78" s="189"/>
      <c r="K78" s="189"/>
      <c r="L78" s="189"/>
      <c r="M78" s="189"/>
      <c r="N78" s="189"/>
      <c r="O78" s="189"/>
      <c r="P78" s="189"/>
      <c r="Q78" s="189"/>
      <c r="R78" s="189"/>
      <c r="S78" s="189"/>
      <c r="T78" s="189"/>
      <c r="U78" s="189"/>
      <c r="V78" s="189"/>
      <c r="W78" s="189"/>
      <c r="X78" s="189"/>
      <c r="Y78" s="189"/>
      <c r="Z78" s="189"/>
      <c r="AA78" s="189"/>
      <c r="AB78" s="189"/>
      <c r="AC78" s="189"/>
      <c r="AD78" s="189"/>
      <c r="AE78" s="189"/>
      <c r="AF78" s="189"/>
      <c r="AG78" s="189"/>
      <c r="AH78" s="189"/>
      <c r="AI78" s="189"/>
      <c r="AJ78" s="189"/>
      <c r="AK78" s="189"/>
      <c r="AL78" s="189"/>
      <c r="AM78" s="189"/>
      <c r="AN78" s="189"/>
    </row>
    <row r="79" spans="1:40" x14ac:dyDescent="0.3">
      <c r="D79" s="192">
        <f>SUM(D74:D77)</f>
        <v>0</v>
      </c>
      <c r="E79" s="183">
        <v>0</v>
      </c>
      <c r="F79" s="183">
        <v>0</v>
      </c>
      <c r="G79" s="183">
        <v>0</v>
      </c>
      <c r="H79" s="183">
        <v>0</v>
      </c>
      <c r="I79" s="183">
        <v>0</v>
      </c>
      <c r="J79" s="183">
        <v>0</v>
      </c>
      <c r="K79" s="183">
        <v>0</v>
      </c>
      <c r="L79" s="183">
        <v>0</v>
      </c>
      <c r="M79" s="183">
        <v>0</v>
      </c>
      <c r="N79" s="183">
        <v>0</v>
      </c>
      <c r="O79" s="183">
        <v>0</v>
      </c>
      <c r="P79" s="183">
        <v>0</v>
      </c>
      <c r="Q79" s="183"/>
      <c r="R79" s="183">
        <v>0</v>
      </c>
      <c r="S79" s="183">
        <v>0</v>
      </c>
      <c r="T79" s="183">
        <v>0</v>
      </c>
      <c r="U79" s="183">
        <v>0</v>
      </c>
      <c r="V79" s="183">
        <v>0</v>
      </c>
      <c r="W79" s="183">
        <v>0</v>
      </c>
      <c r="X79" s="183">
        <v>0</v>
      </c>
      <c r="Y79" s="183">
        <v>0</v>
      </c>
      <c r="Z79" s="183">
        <v>0</v>
      </c>
      <c r="AA79" s="183">
        <v>0</v>
      </c>
      <c r="AB79" s="183">
        <v>0</v>
      </c>
      <c r="AC79" s="183">
        <v>0</v>
      </c>
      <c r="AD79" s="183">
        <v>0</v>
      </c>
      <c r="AE79" s="183">
        <v>0</v>
      </c>
      <c r="AF79" s="183">
        <v>0</v>
      </c>
      <c r="AG79" s="183">
        <v>0</v>
      </c>
      <c r="AH79" s="183">
        <v>0</v>
      </c>
      <c r="AI79" s="183">
        <v>0</v>
      </c>
      <c r="AJ79" s="183">
        <v>0</v>
      </c>
      <c r="AK79" s="183">
        <v>0</v>
      </c>
      <c r="AL79" s="183">
        <v>0</v>
      </c>
      <c r="AM79" s="183">
        <v>0</v>
      </c>
      <c r="AN79" s="183">
        <v>0</v>
      </c>
    </row>
    <row r="80" spans="1:40" x14ac:dyDescent="0.3">
      <c r="A80" s="60" t="s">
        <v>1500</v>
      </c>
      <c r="B80" s="60"/>
      <c r="C80" s="60"/>
      <c r="D80" s="189"/>
      <c r="E80" s="189"/>
      <c r="F80" s="189"/>
      <c r="G80" s="189"/>
      <c r="H80" s="189"/>
      <c r="I80" s="189"/>
      <c r="J80" s="189"/>
      <c r="K80" s="189"/>
      <c r="L80" s="189"/>
      <c r="M80" s="189"/>
      <c r="N80" s="189"/>
      <c r="O80" s="189"/>
      <c r="P80" s="189"/>
      <c r="Q80" s="189"/>
      <c r="R80" s="189"/>
      <c r="S80" s="189"/>
      <c r="T80" s="189"/>
      <c r="U80" s="189"/>
      <c r="V80" s="189"/>
      <c r="W80" s="189"/>
      <c r="X80" s="189"/>
      <c r="Y80" s="189"/>
      <c r="Z80" s="189"/>
      <c r="AA80" s="189"/>
      <c r="AB80" s="189"/>
      <c r="AC80" s="189"/>
      <c r="AD80" s="189"/>
      <c r="AE80" s="189"/>
      <c r="AF80" s="189"/>
      <c r="AG80" s="189"/>
      <c r="AH80" s="189"/>
      <c r="AI80" s="189"/>
      <c r="AJ80" s="189"/>
      <c r="AK80" s="189"/>
      <c r="AL80" s="189"/>
      <c r="AM80" s="189"/>
      <c r="AN80" s="189"/>
    </row>
    <row r="81" spans="1:40" x14ac:dyDescent="0.3">
      <c r="D81" s="192">
        <f ca="1">D28+D30+D37+D42+D46+D54+D63+D66+D73+D79</f>
        <v>19912.655573546406</v>
      </c>
      <c r="E81" s="163">
        <f ca="1">E28+E30+E37+E42+E46+E54+E63+E66+E73+E79</f>
        <v>10744.238618820003</v>
      </c>
      <c r="F81" s="163">
        <f ca="1">F28+F30+F37+F42+F46+F54+F63+F66+F73+F79</f>
        <v>0</v>
      </c>
      <c r="G81" s="163">
        <f ca="1">G28+G30+G37+G42+G46+G54+G63+G66+G73+G79</f>
        <v>0</v>
      </c>
      <c r="H81" s="163">
        <f t="shared" ref="H81:AN81" ca="1" si="28">H28+H30+H37+H42+H46+H54+H63+H66+H73+H79</f>
        <v>0</v>
      </c>
      <c r="I81" s="163">
        <f t="shared" ca="1" si="28"/>
        <v>0</v>
      </c>
      <c r="J81" s="163">
        <f t="shared" ca="1" si="28"/>
        <v>0</v>
      </c>
      <c r="K81" s="163">
        <f t="shared" ca="1" si="28"/>
        <v>0</v>
      </c>
      <c r="L81" s="163">
        <f t="shared" ca="1" si="28"/>
        <v>0</v>
      </c>
      <c r="M81" s="163">
        <f t="shared" ca="1" si="28"/>
        <v>0</v>
      </c>
      <c r="N81" s="163">
        <f t="shared" ca="1" si="28"/>
        <v>0</v>
      </c>
      <c r="O81" s="163">
        <f t="shared" ca="1" si="28"/>
        <v>0</v>
      </c>
      <c r="P81" s="163">
        <f t="shared" ca="1" si="28"/>
        <v>0</v>
      </c>
      <c r="Q81" s="163">
        <f t="shared" ca="1" si="28"/>
        <v>0</v>
      </c>
      <c r="R81" s="163">
        <f t="shared" ca="1" si="28"/>
        <v>0</v>
      </c>
      <c r="S81" s="163">
        <f t="shared" ca="1" si="28"/>
        <v>0</v>
      </c>
      <c r="T81" s="163">
        <f t="shared" ca="1" si="28"/>
        <v>0</v>
      </c>
      <c r="U81" s="163">
        <f t="shared" ca="1" si="28"/>
        <v>0</v>
      </c>
      <c r="V81" s="163">
        <f t="shared" ca="1" si="28"/>
        <v>0</v>
      </c>
      <c r="W81" s="163">
        <f t="shared" ca="1" si="28"/>
        <v>0</v>
      </c>
      <c r="X81" s="163">
        <f t="shared" ca="1" si="28"/>
        <v>0</v>
      </c>
      <c r="Y81" s="163">
        <f t="shared" ca="1" si="28"/>
        <v>0</v>
      </c>
      <c r="Z81" s="163">
        <f t="shared" ca="1" si="28"/>
        <v>0</v>
      </c>
      <c r="AA81" s="163">
        <f t="shared" ca="1" si="28"/>
        <v>0</v>
      </c>
      <c r="AB81" s="163">
        <f t="shared" ca="1" si="28"/>
        <v>0</v>
      </c>
      <c r="AC81" s="163">
        <f t="shared" ca="1" si="28"/>
        <v>0</v>
      </c>
      <c r="AD81" s="163">
        <f t="shared" ca="1" si="28"/>
        <v>0</v>
      </c>
      <c r="AE81" s="163">
        <f t="shared" ca="1" si="28"/>
        <v>0</v>
      </c>
      <c r="AF81" s="163">
        <f t="shared" ca="1" si="28"/>
        <v>0</v>
      </c>
      <c r="AG81" s="163">
        <f t="shared" ca="1" si="28"/>
        <v>0</v>
      </c>
      <c r="AH81" s="163">
        <f t="shared" ca="1" si="28"/>
        <v>0</v>
      </c>
      <c r="AI81" s="163">
        <f t="shared" ca="1" si="28"/>
        <v>0</v>
      </c>
      <c r="AJ81" s="163">
        <f t="shared" ca="1" si="28"/>
        <v>9168.4169547264028</v>
      </c>
      <c r="AK81" s="163">
        <f t="shared" ca="1" si="28"/>
        <v>0</v>
      </c>
      <c r="AL81" s="163">
        <f t="shared" ca="1" si="28"/>
        <v>0</v>
      </c>
      <c r="AM81" s="163">
        <f t="shared" ca="1" si="28"/>
        <v>0</v>
      </c>
      <c r="AN81" s="163">
        <f t="shared" ca="1" si="28"/>
        <v>0</v>
      </c>
    </row>
    <row r="82" spans="1:40" x14ac:dyDescent="0.3">
      <c r="A82" s="60" t="s">
        <v>1501</v>
      </c>
      <c r="B82" s="60"/>
      <c r="C82" s="60"/>
      <c r="D82" s="189"/>
      <c r="E82" s="189"/>
      <c r="F82" s="189"/>
      <c r="G82" s="189"/>
      <c r="H82" s="189"/>
      <c r="I82" s="189"/>
      <c r="J82" s="189"/>
      <c r="K82" s="189"/>
      <c r="L82" s="189"/>
      <c r="M82" s="189"/>
      <c r="N82" s="189"/>
      <c r="O82" s="189"/>
      <c r="P82" s="189"/>
      <c r="Q82" s="189"/>
      <c r="R82" s="189"/>
      <c r="S82" s="189"/>
      <c r="T82" s="189"/>
      <c r="U82" s="189"/>
      <c r="V82" s="189"/>
      <c r="W82" s="189"/>
      <c r="X82" s="189"/>
      <c r="Y82" s="189"/>
      <c r="Z82" s="189"/>
      <c r="AA82" s="189"/>
      <c r="AB82" s="189"/>
      <c r="AC82" s="189"/>
      <c r="AD82" s="189"/>
      <c r="AE82" s="189"/>
      <c r="AF82" s="189"/>
      <c r="AG82" s="189"/>
      <c r="AH82" s="189"/>
      <c r="AI82" s="189"/>
      <c r="AJ82" s="189"/>
      <c r="AK82" s="189"/>
      <c r="AL82" s="189"/>
      <c r="AM82" s="189"/>
      <c r="AN82" s="189"/>
    </row>
    <row r="83" spans="1:40" x14ac:dyDescent="0.3">
      <c r="A83" s="54" t="s">
        <v>10</v>
      </c>
      <c r="B83" s="54"/>
      <c r="C83" s="54"/>
      <c r="D83" s="195">
        <f ca="1">SUM(E83:AN83)</f>
        <v>11559.29656044369</v>
      </c>
      <c r="E83" s="194">
        <f t="shared" ref="E83:AN83" ca="1" si="29">SUMIFS(INDIRECT($B$1 &amp; "_Indirect"), WBSL3, E$1, Inst, $B$2)</f>
        <v>6237.0305182250122</v>
      </c>
      <c r="F83" s="194">
        <f t="shared" ca="1" si="29"/>
        <v>0</v>
      </c>
      <c r="G83" s="194">
        <f t="shared" ca="1" si="29"/>
        <v>0</v>
      </c>
      <c r="H83" s="194">
        <f t="shared" ca="1" si="29"/>
        <v>0</v>
      </c>
      <c r="I83" s="194">
        <f t="shared" ca="1" si="29"/>
        <v>0</v>
      </c>
      <c r="J83" s="194">
        <f t="shared" ca="1" si="29"/>
        <v>0</v>
      </c>
      <c r="K83" s="194">
        <f t="shared" ca="1" si="29"/>
        <v>0</v>
      </c>
      <c r="L83" s="194">
        <f t="shared" ca="1" si="29"/>
        <v>0</v>
      </c>
      <c r="M83" s="194">
        <f t="shared" ca="1" si="29"/>
        <v>0</v>
      </c>
      <c r="N83" s="194">
        <f t="shared" ca="1" si="29"/>
        <v>0</v>
      </c>
      <c r="O83" s="194">
        <f t="shared" ca="1" si="29"/>
        <v>0</v>
      </c>
      <c r="P83" s="194">
        <f t="shared" ca="1" si="29"/>
        <v>0</v>
      </c>
      <c r="Q83" s="194">
        <f t="shared" ca="1" si="29"/>
        <v>0</v>
      </c>
      <c r="R83" s="194">
        <f t="shared" ca="1" si="29"/>
        <v>0</v>
      </c>
      <c r="S83" s="194">
        <f t="shared" ca="1" si="29"/>
        <v>0</v>
      </c>
      <c r="T83" s="194">
        <f t="shared" ca="1" si="29"/>
        <v>0</v>
      </c>
      <c r="U83" s="194">
        <f t="shared" ca="1" si="29"/>
        <v>0</v>
      </c>
      <c r="V83" s="194">
        <f t="shared" ca="1" si="29"/>
        <v>0</v>
      </c>
      <c r="W83" s="194">
        <f t="shared" ca="1" si="29"/>
        <v>0</v>
      </c>
      <c r="X83" s="194">
        <f t="shared" ca="1" si="29"/>
        <v>0</v>
      </c>
      <c r="Y83" s="194">
        <f t="shared" ca="1" si="29"/>
        <v>0</v>
      </c>
      <c r="Z83" s="194">
        <f t="shared" ca="1" si="29"/>
        <v>0</v>
      </c>
      <c r="AA83" s="194">
        <f t="shared" ca="1" si="29"/>
        <v>0</v>
      </c>
      <c r="AB83" s="194">
        <f t="shared" ca="1" si="29"/>
        <v>0</v>
      </c>
      <c r="AC83" s="194">
        <f t="shared" ca="1" si="29"/>
        <v>0</v>
      </c>
      <c r="AD83" s="194">
        <f t="shared" ca="1" si="29"/>
        <v>0</v>
      </c>
      <c r="AE83" s="194">
        <f t="shared" ca="1" si="29"/>
        <v>0</v>
      </c>
      <c r="AF83" s="194">
        <f t="shared" ca="1" si="29"/>
        <v>0</v>
      </c>
      <c r="AG83" s="194">
        <f t="shared" ca="1" si="29"/>
        <v>0</v>
      </c>
      <c r="AH83" s="194">
        <f t="shared" ca="1" si="29"/>
        <v>0</v>
      </c>
      <c r="AI83" s="194">
        <f t="shared" ca="1" si="29"/>
        <v>0</v>
      </c>
      <c r="AJ83" s="194">
        <f t="shared" ca="1" si="29"/>
        <v>5322.2660422186773</v>
      </c>
      <c r="AK83" s="194">
        <f t="shared" ca="1" si="29"/>
        <v>0</v>
      </c>
      <c r="AL83" s="194">
        <f t="shared" ca="1" si="29"/>
        <v>0</v>
      </c>
      <c r="AM83" s="194">
        <f t="shared" ca="1" si="29"/>
        <v>0</v>
      </c>
      <c r="AN83" s="194">
        <f t="shared" ca="1" si="29"/>
        <v>0</v>
      </c>
    </row>
    <row r="84" spans="1:40" x14ac:dyDescent="0.3">
      <c r="A84" t="s">
        <v>1626</v>
      </c>
      <c r="D84" s="192"/>
      <c r="E84" s="193">
        <v>0</v>
      </c>
      <c r="F84" s="193"/>
      <c r="G84" s="193"/>
      <c r="H84" s="193"/>
      <c r="I84" s="193"/>
      <c r="J84" s="184">
        <v>0</v>
      </c>
      <c r="K84" s="184">
        <v>0</v>
      </c>
      <c r="L84" s="184">
        <v>0</v>
      </c>
      <c r="M84" s="184">
        <v>0</v>
      </c>
      <c r="N84" s="184">
        <v>0</v>
      </c>
      <c r="O84" s="184">
        <v>0</v>
      </c>
      <c r="P84" s="184">
        <v>0</v>
      </c>
      <c r="Q84" s="184"/>
      <c r="R84" s="184">
        <v>0</v>
      </c>
      <c r="S84" s="184">
        <v>0</v>
      </c>
      <c r="T84" s="184">
        <v>0</v>
      </c>
      <c r="U84" s="184">
        <v>0</v>
      </c>
      <c r="V84" s="184">
        <v>0</v>
      </c>
      <c r="W84" s="184">
        <v>0</v>
      </c>
      <c r="X84" s="184">
        <v>0</v>
      </c>
      <c r="Y84" s="184">
        <v>0</v>
      </c>
      <c r="Z84" s="184">
        <v>0</v>
      </c>
      <c r="AA84" s="184">
        <v>0</v>
      </c>
      <c r="AB84" s="184">
        <v>0</v>
      </c>
      <c r="AC84" s="184">
        <v>0</v>
      </c>
      <c r="AD84" s="184">
        <v>0</v>
      </c>
      <c r="AE84" s="184">
        <v>0</v>
      </c>
      <c r="AF84" s="184">
        <v>0</v>
      </c>
      <c r="AG84" s="184">
        <v>0</v>
      </c>
      <c r="AH84" s="184">
        <v>0</v>
      </c>
      <c r="AI84" s="184">
        <v>0</v>
      </c>
      <c r="AJ84" s="184">
        <v>0</v>
      </c>
      <c r="AK84" s="184">
        <v>0</v>
      </c>
      <c r="AL84" s="184">
        <v>0</v>
      </c>
      <c r="AM84" s="184">
        <v>0</v>
      </c>
      <c r="AN84" s="184">
        <v>0</v>
      </c>
    </row>
    <row r="85" spans="1:40" x14ac:dyDescent="0.3">
      <c r="A85" t="s">
        <v>1502</v>
      </c>
      <c r="D85" s="192">
        <f t="shared" ref="D85:AN85" ca="1" si="30">SUM(D83:D84)</f>
        <v>11559.29656044369</v>
      </c>
      <c r="E85" s="163">
        <f t="shared" ca="1" si="30"/>
        <v>6237.0305182250122</v>
      </c>
      <c r="F85" s="163">
        <f t="shared" ca="1" si="30"/>
        <v>0</v>
      </c>
      <c r="G85" s="163">
        <f t="shared" ca="1" si="30"/>
        <v>0</v>
      </c>
      <c r="H85" s="163">
        <f t="shared" ca="1" si="30"/>
        <v>0</v>
      </c>
      <c r="I85" s="163">
        <f t="shared" ca="1" si="30"/>
        <v>0</v>
      </c>
      <c r="J85" s="202">
        <f t="shared" ca="1" si="30"/>
        <v>0</v>
      </c>
      <c r="K85" s="202">
        <f t="shared" ca="1" si="30"/>
        <v>0</v>
      </c>
      <c r="L85" s="202">
        <f t="shared" ca="1" si="30"/>
        <v>0</v>
      </c>
      <c r="M85" s="202">
        <f t="shared" ca="1" si="30"/>
        <v>0</v>
      </c>
      <c r="N85" s="202">
        <f t="shared" ca="1" si="30"/>
        <v>0</v>
      </c>
      <c r="O85" s="202">
        <f t="shared" ca="1" si="30"/>
        <v>0</v>
      </c>
      <c r="P85" s="202">
        <f t="shared" ca="1" si="30"/>
        <v>0</v>
      </c>
      <c r="Q85" s="202">
        <f t="shared" ca="1" si="30"/>
        <v>0</v>
      </c>
      <c r="R85" s="202">
        <f t="shared" ca="1" si="30"/>
        <v>0</v>
      </c>
      <c r="S85" s="202">
        <f t="shared" ca="1" si="30"/>
        <v>0</v>
      </c>
      <c r="T85" s="202">
        <f t="shared" ca="1" si="30"/>
        <v>0</v>
      </c>
      <c r="U85" s="202">
        <f t="shared" ca="1" si="30"/>
        <v>0</v>
      </c>
      <c r="V85" s="202">
        <f t="shared" ca="1" si="30"/>
        <v>0</v>
      </c>
      <c r="W85" s="202">
        <f t="shared" ca="1" si="30"/>
        <v>0</v>
      </c>
      <c r="X85" s="202">
        <f t="shared" ca="1" si="30"/>
        <v>0</v>
      </c>
      <c r="Y85" s="202">
        <f t="shared" ca="1" si="30"/>
        <v>0</v>
      </c>
      <c r="Z85" s="202">
        <f t="shared" ca="1" si="30"/>
        <v>0</v>
      </c>
      <c r="AA85" s="202">
        <f t="shared" ca="1" si="30"/>
        <v>0</v>
      </c>
      <c r="AB85" s="202">
        <f t="shared" ca="1" si="30"/>
        <v>0</v>
      </c>
      <c r="AC85" s="202">
        <f t="shared" ca="1" si="30"/>
        <v>0</v>
      </c>
      <c r="AD85" s="202">
        <f t="shared" ca="1" si="30"/>
        <v>0</v>
      </c>
      <c r="AE85" s="202">
        <f t="shared" ca="1" si="30"/>
        <v>0</v>
      </c>
      <c r="AF85" s="202">
        <f t="shared" ca="1" si="30"/>
        <v>0</v>
      </c>
      <c r="AG85" s="202">
        <f t="shared" ca="1" si="30"/>
        <v>0</v>
      </c>
      <c r="AH85" s="202">
        <f t="shared" ca="1" si="30"/>
        <v>0</v>
      </c>
      <c r="AI85" s="202">
        <f t="shared" ca="1" si="30"/>
        <v>0</v>
      </c>
      <c r="AJ85" s="202">
        <f t="shared" ca="1" si="30"/>
        <v>5322.2660422186773</v>
      </c>
      <c r="AK85" s="202">
        <f t="shared" ca="1" si="30"/>
        <v>0</v>
      </c>
      <c r="AL85" s="202">
        <f t="shared" ca="1" si="30"/>
        <v>0</v>
      </c>
      <c r="AM85" s="202">
        <f t="shared" ca="1" si="30"/>
        <v>0</v>
      </c>
      <c r="AN85" s="202">
        <f t="shared" ca="1" si="30"/>
        <v>0</v>
      </c>
    </row>
    <row r="86" spans="1:40" x14ac:dyDescent="0.3">
      <c r="D86" s="192">
        <f>SUM(E86:AN86)</f>
        <v>0</v>
      </c>
      <c r="E86" s="163"/>
      <c r="F86" s="163"/>
      <c r="G86" s="163"/>
      <c r="H86" s="163"/>
      <c r="I86" s="163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  <c r="AA86" s="202"/>
      <c r="AB86" s="202"/>
      <c r="AC86" s="202"/>
      <c r="AD86" s="202"/>
      <c r="AE86" s="202"/>
      <c r="AF86" s="202"/>
      <c r="AG86" s="202"/>
      <c r="AH86" s="202"/>
      <c r="AI86" s="202"/>
      <c r="AJ86" s="202"/>
      <c r="AK86" s="202"/>
      <c r="AL86" s="202"/>
      <c r="AM86" s="202"/>
      <c r="AN86" s="202"/>
    </row>
    <row r="87" spans="1:40" x14ac:dyDescent="0.3">
      <c r="A87" s="60" t="s">
        <v>1503</v>
      </c>
      <c r="B87" s="60"/>
      <c r="C87" s="60"/>
      <c r="D87" s="189"/>
      <c r="E87" s="189"/>
      <c r="F87" s="189"/>
      <c r="G87" s="189"/>
      <c r="H87" s="189"/>
      <c r="I87" s="189"/>
      <c r="J87" s="189"/>
      <c r="K87" s="189"/>
      <c r="L87" s="189"/>
      <c r="M87" s="189"/>
      <c r="N87" s="189"/>
      <c r="O87" s="189"/>
      <c r="P87" s="189"/>
      <c r="Q87" s="189"/>
      <c r="R87" s="189"/>
      <c r="S87" s="189"/>
      <c r="T87" s="189"/>
      <c r="U87" s="189"/>
      <c r="V87" s="189"/>
      <c r="W87" s="189"/>
      <c r="X87" s="189"/>
      <c r="Y87" s="189"/>
      <c r="Z87" s="189"/>
      <c r="AA87" s="189"/>
      <c r="AB87" s="189"/>
      <c r="AC87" s="189"/>
      <c r="AD87" s="189"/>
      <c r="AE87" s="189"/>
      <c r="AF87" s="189"/>
      <c r="AG87" s="189"/>
      <c r="AH87" s="189"/>
      <c r="AI87" s="189"/>
      <c r="AJ87" s="189"/>
      <c r="AK87" s="189"/>
      <c r="AL87" s="189"/>
      <c r="AM87" s="189"/>
      <c r="AN87" s="189"/>
    </row>
    <row r="88" spans="1:40" x14ac:dyDescent="0.3">
      <c r="D88" s="188">
        <f ca="1">D81+D85</f>
        <v>31471.952133990097</v>
      </c>
      <c r="E88" s="188">
        <f t="shared" ref="E88:AN88" ca="1" si="31">SUM(E85,E81)</f>
        <v>16981.269137045016</v>
      </c>
      <c r="F88" s="188">
        <f t="shared" ca="1" si="31"/>
        <v>0</v>
      </c>
      <c r="G88" s="188">
        <f t="shared" ca="1" si="31"/>
        <v>0</v>
      </c>
      <c r="H88" s="188">
        <f t="shared" ca="1" si="31"/>
        <v>0</v>
      </c>
      <c r="I88" s="188">
        <f t="shared" ca="1" si="31"/>
        <v>0</v>
      </c>
      <c r="J88" s="188">
        <f t="shared" ca="1" si="31"/>
        <v>0</v>
      </c>
      <c r="K88" s="188">
        <f t="shared" ca="1" si="31"/>
        <v>0</v>
      </c>
      <c r="L88" s="188">
        <f t="shared" ca="1" si="31"/>
        <v>0</v>
      </c>
      <c r="M88" s="188">
        <f t="shared" ca="1" si="31"/>
        <v>0</v>
      </c>
      <c r="N88" s="188">
        <f t="shared" ca="1" si="31"/>
        <v>0</v>
      </c>
      <c r="O88" s="188">
        <f t="shared" ca="1" si="31"/>
        <v>0</v>
      </c>
      <c r="P88" s="188">
        <f t="shared" ca="1" si="31"/>
        <v>0</v>
      </c>
      <c r="Q88" s="188">
        <f t="shared" ca="1" si="31"/>
        <v>0</v>
      </c>
      <c r="R88" s="188">
        <f t="shared" ca="1" si="31"/>
        <v>0</v>
      </c>
      <c r="S88" s="188">
        <f t="shared" ca="1" si="31"/>
        <v>0</v>
      </c>
      <c r="T88" s="188">
        <f t="shared" ca="1" si="31"/>
        <v>0</v>
      </c>
      <c r="U88" s="188">
        <f t="shared" ca="1" si="31"/>
        <v>0</v>
      </c>
      <c r="V88" s="188">
        <f t="shared" ca="1" si="31"/>
        <v>0</v>
      </c>
      <c r="W88" s="188">
        <f t="shared" ca="1" si="31"/>
        <v>0</v>
      </c>
      <c r="X88" s="188">
        <f t="shared" ca="1" si="31"/>
        <v>0</v>
      </c>
      <c r="Y88" s="188">
        <f t="shared" ca="1" si="31"/>
        <v>0</v>
      </c>
      <c r="Z88" s="188">
        <f t="shared" ca="1" si="31"/>
        <v>0</v>
      </c>
      <c r="AA88" s="188">
        <f t="shared" ca="1" si="31"/>
        <v>0</v>
      </c>
      <c r="AB88" s="188">
        <f t="shared" ca="1" si="31"/>
        <v>0</v>
      </c>
      <c r="AC88" s="188">
        <f t="shared" ca="1" si="31"/>
        <v>0</v>
      </c>
      <c r="AD88" s="188">
        <f t="shared" ca="1" si="31"/>
        <v>0</v>
      </c>
      <c r="AE88" s="188">
        <f t="shared" ca="1" si="31"/>
        <v>0</v>
      </c>
      <c r="AF88" s="188">
        <f t="shared" ca="1" si="31"/>
        <v>0</v>
      </c>
      <c r="AG88" s="188">
        <f t="shared" ca="1" si="31"/>
        <v>0</v>
      </c>
      <c r="AH88" s="188">
        <f t="shared" ca="1" si="31"/>
        <v>0</v>
      </c>
      <c r="AI88" s="188">
        <f t="shared" ca="1" si="31"/>
        <v>0</v>
      </c>
      <c r="AJ88" s="188">
        <f t="shared" ca="1" si="31"/>
        <v>14490.682996945081</v>
      </c>
      <c r="AK88" s="188">
        <f t="shared" ca="1" si="31"/>
        <v>0</v>
      </c>
      <c r="AL88" s="188">
        <f t="shared" ca="1" si="31"/>
        <v>0</v>
      </c>
      <c r="AM88" s="188">
        <f t="shared" ca="1" si="31"/>
        <v>0</v>
      </c>
      <c r="AN88" s="188">
        <f t="shared" ca="1" si="31"/>
        <v>0</v>
      </c>
    </row>
  </sheetData>
  <mergeCells count="13">
    <mergeCell ref="B67:C67"/>
    <mergeCell ref="E35:I35"/>
    <mergeCell ref="J35:S35"/>
    <mergeCell ref="T35:X35"/>
    <mergeCell ref="Y35:AD35"/>
    <mergeCell ref="AE35:AH35"/>
    <mergeCell ref="AI35:AN35"/>
    <mergeCell ref="E2:I2"/>
    <mergeCell ref="J2:S2"/>
    <mergeCell ref="T2:X2"/>
    <mergeCell ref="Y2:AD2"/>
    <mergeCell ref="AE2:AH2"/>
    <mergeCell ref="AI2:AN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775A71-DB11-4A3D-9DA8-950D10B1FD5A}">
  <dimension ref="A1:AN88"/>
  <sheetViews>
    <sheetView topLeftCell="A52" zoomScale="90" zoomScaleNormal="90" workbookViewId="0">
      <selection activeCell="J92" sqref="J92"/>
    </sheetView>
  </sheetViews>
  <sheetFormatPr defaultRowHeight="14.4" x14ac:dyDescent="0.3"/>
  <cols>
    <col min="1" max="1" width="25.88671875" customWidth="1"/>
    <col min="2" max="2" width="13.33203125" customWidth="1"/>
    <col min="4" max="40" width="14.33203125" customWidth="1"/>
  </cols>
  <sheetData>
    <row r="1" spans="1:40" x14ac:dyDescent="0.3">
      <c r="A1" s="72" t="s">
        <v>1538</v>
      </c>
      <c r="B1" s="72" t="s">
        <v>1534</v>
      </c>
      <c r="D1" s="56"/>
      <c r="E1" s="93" t="str">
        <f t="shared" ref="E1:AN1" si="0">LEFT(E3,FIND(" ",E3)-1)</f>
        <v>1.1.1</v>
      </c>
      <c r="F1" s="93" t="str">
        <f t="shared" si="0"/>
        <v>1.1.2</v>
      </c>
      <c r="G1" s="93" t="str">
        <f t="shared" si="0"/>
        <v>1.1.3</v>
      </c>
      <c r="H1" s="93" t="str">
        <f t="shared" si="0"/>
        <v>1.1.4</v>
      </c>
      <c r="I1" s="93" t="str">
        <f t="shared" si="0"/>
        <v>1.1.5</v>
      </c>
      <c r="J1" s="93" t="str">
        <f t="shared" si="0"/>
        <v>1.2.1</v>
      </c>
      <c r="K1" s="93" t="str">
        <f t="shared" si="0"/>
        <v>1.2.2</v>
      </c>
      <c r="L1" s="93" t="str">
        <f t="shared" si="0"/>
        <v>1.2.3</v>
      </c>
      <c r="M1" s="93" t="str">
        <f t="shared" si="0"/>
        <v>1.2.4</v>
      </c>
      <c r="N1" s="93" t="str">
        <f t="shared" si="0"/>
        <v>1.2.5</v>
      </c>
      <c r="O1" s="93" t="str">
        <f t="shared" si="0"/>
        <v>1.2.6</v>
      </c>
      <c r="P1" s="93" t="str">
        <f t="shared" si="0"/>
        <v>1.2.7</v>
      </c>
      <c r="Q1" s="93" t="str">
        <f t="shared" si="0"/>
        <v>1.2.8</v>
      </c>
      <c r="R1" s="93" t="str">
        <f t="shared" si="0"/>
        <v>1.2.9</v>
      </c>
      <c r="S1" s="93" t="str">
        <f t="shared" si="0"/>
        <v>1.2.10</v>
      </c>
      <c r="T1" s="93" t="str">
        <f t="shared" si="0"/>
        <v>1.3.1</v>
      </c>
      <c r="U1" s="93" t="str">
        <f t="shared" si="0"/>
        <v>1.3.2</v>
      </c>
      <c r="V1" s="93" t="str">
        <f t="shared" si="0"/>
        <v>1.3.3</v>
      </c>
      <c r="W1" s="93" t="str">
        <f t="shared" si="0"/>
        <v>1.3.4</v>
      </c>
      <c r="X1" s="93" t="str">
        <f t="shared" si="0"/>
        <v>1.3.5</v>
      </c>
      <c r="Y1" s="93" t="str">
        <f t="shared" si="0"/>
        <v>1.4.1</v>
      </c>
      <c r="Z1" s="93" t="str">
        <f t="shared" si="0"/>
        <v>1.4.2</v>
      </c>
      <c r="AA1" s="93" t="str">
        <f t="shared" si="0"/>
        <v>1.4.3</v>
      </c>
      <c r="AB1" s="93" t="str">
        <f t="shared" si="0"/>
        <v>1.4.4</v>
      </c>
      <c r="AC1" s="93" t="str">
        <f t="shared" si="0"/>
        <v>1.4.5</v>
      </c>
      <c r="AD1" s="93" t="str">
        <f t="shared" si="0"/>
        <v>1.4.6</v>
      </c>
      <c r="AE1" s="93" t="str">
        <f t="shared" si="0"/>
        <v>1.5.1</v>
      </c>
      <c r="AF1" s="93" t="str">
        <f t="shared" si="0"/>
        <v>1.5.2</v>
      </c>
      <c r="AG1" s="93" t="str">
        <f t="shared" si="0"/>
        <v>1.5.3</v>
      </c>
      <c r="AH1" s="93" t="str">
        <f t="shared" si="0"/>
        <v>1.5.4</v>
      </c>
      <c r="AI1" s="93" t="str">
        <f t="shared" si="0"/>
        <v>1.6.0</v>
      </c>
      <c r="AJ1" s="93" t="str">
        <f t="shared" si="0"/>
        <v>1.6.1</v>
      </c>
      <c r="AK1" s="93" t="str">
        <f t="shared" si="0"/>
        <v>1.6.2</v>
      </c>
      <c r="AL1" s="93" t="str">
        <f t="shared" si="0"/>
        <v>1.6.3</v>
      </c>
      <c r="AM1" s="93" t="str">
        <f t="shared" si="0"/>
        <v>1.6.4</v>
      </c>
      <c r="AN1" s="93" t="str">
        <f t="shared" si="0"/>
        <v>1.6.5</v>
      </c>
    </row>
    <row r="2" spans="1:40" x14ac:dyDescent="0.3">
      <c r="A2" s="72" t="s">
        <v>2</v>
      </c>
      <c r="B2" s="72" t="s">
        <v>1007</v>
      </c>
      <c r="D2" s="56"/>
      <c r="E2" s="313" t="s">
        <v>1421</v>
      </c>
      <c r="F2" s="313"/>
      <c r="G2" s="313"/>
      <c r="H2" s="313"/>
      <c r="I2" s="313"/>
      <c r="J2" s="313" t="s">
        <v>1422</v>
      </c>
      <c r="K2" s="313"/>
      <c r="L2" s="313"/>
      <c r="M2" s="313"/>
      <c r="N2" s="313"/>
      <c r="O2" s="313"/>
      <c r="P2" s="313"/>
      <c r="Q2" s="313"/>
      <c r="R2" s="313"/>
      <c r="S2" s="313"/>
      <c r="T2" s="313" t="s">
        <v>1423</v>
      </c>
      <c r="U2" s="313"/>
      <c r="V2" s="313"/>
      <c r="W2" s="313"/>
      <c r="X2" s="313"/>
      <c r="Y2" s="313" t="s">
        <v>1424</v>
      </c>
      <c r="Z2" s="313"/>
      <c r="AA2" s="313"/>
      <c r="AB2" s="313"/>
      <c r="AC2" s="313"/>
      <c r="AD2" s="313"/>
      <c r="AE2" s="314" t="s">
        <v>1425</v>
      </c>
      <c r="AF2" s="314"/>
      <c r="AG2" s="314"/>
      <c r="AH2" s="314"/>
      <c r="AI2" s="314" t="s">
        <v>1426</v>
      </c>
      <c r="AJ2" s="314"/>
      <c r="AK2" s="314"/>
      <c r="AL2" s="314"/>
      <c r="AM2" s="314"/>
      <c r="AN2" s="314"/>
    </row>
    <row r="3" spans="1:40" ht="72" x14ac:dyDescent="0.3">
      <c r="D3" s="56"/>
      <c r="E3" s="242" t="s">
        <v>1427</v>
      </c>
      <c r="F3" s="242" t="s">
        <v>1428</v>
      </c>
      <c r="G3" s="242" t="s">
        <v>1429</v>
      </c>
      <c r="H3" s="242" t="s">
        <v>1430</v>
      </c>
      <c r="I3" s="242" t="s">
        <v>1431</v>
      </c>
      <c r="J3" s="58" t="s">
        <v>1432</v>
      </c>
      <c r="K3" s="58" t="s">
        <v>1433</v>
      </c>
      <c r="L3" s="58" t="s">
        <v>1434</v>
      </c>
      <c r="M3" s="58" t="s">
        <v>1435</v>
      </c>
      <c r="N3" s="58" t="s">
        <v>1436</v>
      </c>
      <c r="O3" s="58" t="s">
        <v>1437</v>
      </c>
      <c r="P3" s="58" t="s">
        <v>1438</v>
      </c>
      <c r="Q3" s="58" t="s">
        <v>1439</v>
      </c>
      <c r="R3" s="58" t="s">
        <v>1440</v>
      </c>
      <c r="S3" s="58" t="s">
        <v>1441</v>
      </c>
      <c r="T3" s="59" t="s">
        <v>1442</v>
      </c>
      <c r="U3" s="59" t="s">
        <v>1443</v>
      </c>
      <c r="V3" s="59" t="s">
        <v>1444</v>
      </c>
      <c r="W3" s="59" t="s">
        <v>1445</v>
      </c>
      <c r="X3" s="59" t="s">
        <v>1446</v>
      </c>
      <c r="Y3" s="58" t="s">
        <v>1447</v>
      </c>
      <c r="Z3" s="58" t="s">
        <v>1448</v>
      </c>
      <c r="AA3" s="58" t="s">
        <v>1449</v>
      </c>
      <c r="AB3" s="58" t="s">
        <v>1450</v>
      </c>
      <c r="AC3" s="58" t="s">
        <v>1451</v>
      </c>
      <c r="AD3" s="58" t="s">
        <v>1452</v>
      </c>
      <c r="AE3" s="58" t="s">
        <v>1453</v>
      </c>
      <c r="AF3" s="58" t="s">
        <v>1454</v>
      </c>
      <c r="AG3" s="58" t="s">
        <v>1455</v>
      </c>
      <c r="AH3" s="58" t="s">
        <v>1456</v>
      </c>
      <c r="AI3" s="58" t="s">
        <v>1457</v>
      </c>
      <c r="AJ3" s="58" t="s">
        <v>1458</v>
      </c>
      <c r="AK3" s="58" t="s">
        <v>1459</v>
      </c>
      <c r="AL3" s="58" t="s">
        <v>1460</v>
      </c>
      <c r="AM3" s="58" t="s">
        <v>1461</v>
      </c>
      <c r="AN3" s="58" t="s">
        <v>1462</v>
      </c>
    </row>
    <row r="4" spans="1:40" x14ac:dyDescent="0.3">
      <c r="A4" s="53" t="s">
        <v>1463</v>
      </c>
      <c r="B4" s="53"/>
      <c r="C4" s="53"/>
      <c r="D4" s="201" t="s">
        <v>1464</v>
      </c>
      <c r="G4" s="56"/>
      <c r="H4" s="56"/>
      <c r="I4" s="56"/>
      <c r="J4" s="56"/>
      <c r="K4" s="56"/>
      <c r="L4" s="56"/>
      <c r="M4" s="56"/>
      <c r="N4" s="56"/>
      <c r="O4" s="56"/>
      <c r="P4" s="56"/>
      <c r="Q4" s="56"/>
      <c r="R4" s="56"/>
      <c r="S4" s="56"/>
      <c r="T4" s="56"/>
      <c r="U4" s="56"/>
      <c r="V4" s="56"/>
      <c r="W4" s="56"/>
      <c r="X4" s="56"/>
      <c r="Y4" s="56"/>
      <c r="Z4" s="56"/>
      <c r="AA4" s="56"/>
      <c r="AB4" s="56"/>
      <c r="AC4" s="56"/>
      <c r="AD4" s="56"/>
      <c r="AE4" s="56"/>
      <c r="AF4" s="56"/>
      <c r="AG4" s="56"/>
      <c r="AH4" s="56"/>
      <c r="AI4" s="56"/>
      <c r="AJ4" s="56"/>
      <c r="AK4" s="56"/>
      <c r="AL4" s="56"/>
      <c r="AM4" s="56"/>
      <c r="AN4" s="56"/>
    </row>
    <row r="5" spans="1:40" x14ac:dyDescent="0.3">
      <c r="A5" s="60" t="s">
        <v>1465</v>
      </c>
      <c r="B5" s="61" t="s">
        <v>1412</v>
      </c>
      <c r="C5" s="60"/>
      <c r="D5" s="62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</row>
    <row r="6" spans="1:40" x14ac:dyDescent="0.3">
      <c r="A6" s="50" t="s">
        <v>1406</v>
      </c>
      <c r="B6" s="50" t="s">
        <v>1407</v>
      </c>
      <c r="C6" s="50" t="s">
        <v>1408</v>
      </c>
      <c r="D6" s="200"/>
      <c r="E6" s="56"/>
      <c r="F6" s="63"/>
      <c r="G6" s="63"/>
      <c r="H6" s="63"/>
      <c r="I6" s="63"/>
      <c r="J6" s="63"/>
      <c r="K6" s="63"/>
      <c r="L6" s="63"/>
      <c r="M6" s="63"/>
      <c r="N6" s="63"/>
      <c r="O6" s="63"/>
      <c r="P6" s="63"/>
      <c r="Q6" s="63"/>
      <c r="R6" s="63"/>
      <c r="S6" s="63"/>
      <c r="T6" s="63"/>
      <c r="U6" s="63"/>
      <c r="V6" s="63"/>
      <c r="W6" s="63"/>
      <c r="X6" s="63"/>
      <c r="Y6" s="63"/>
      <c r="Z6" s="63"/>
      <c r="AA6" s="63"/>
      <c r="AB6" s="63"/>
      <c r="AC6" s="63"/>
      <c r="AD6" s="63"/>
      <c r="AE6" s="63"/>
      <c r="AF6" s="63"/>
      <c r="AG6" s="63"/>
      <c r="AH6" s="63"/>
      <c r="AI6" s="63"/>
      <c r="AJ6" s="63"/>
      <c r="AK6" s="63"/>
      <c r="AL6" s="63"/>
      <c r="AM6" s="63"/>
      <c r="AN6" s="63"/>
    </row>
    <row r="7" spans="1:40" x14ac:dyDescent="0.3">
      <c r="A7" s="54" t="s">
        <v>1409</v>
      </c>
      <c r="B7" s="54" t="s">
        <v>1009</v>
      </c>
      <c r="C7" s="51">
        <f ca="1">SUMIFS(INDIRECT($B$1 &amp; "HR"), Resource_Name, B7) / 1800 * 12</f>
        <v>0.26666666666666666</v>
      </c>
      <c r="D7" s="192">
        <f ca="1">SUM(E7:AN7)</f>
        <v>5226.3046424403019</v>
      </c>
      <c r="E7" s="194">
        <f t="shared" ref="E7:T22" ca="1" si="1">SUMIFS(INDIRECT($B$1 &amp; "_Direct"), Resource_Name, $B7, WBSL3, E$1, Inst, $B$2)</f>
        <v>5226.3046424403019</v>
      </c>
      <c r="F7" s="194">
        <f t="shared" ca="1" si="1"/>
        <v>0</v>
      </c>
      <c r="G7" s="194">
        <f t="shared" ca="1" si="1"/>
        <v>0</v>
      </c>
      <c r="H7" s="194">
        <f t="shared" ca="1" si="1"/>
        <v>0</v>
      </c>
      <c r="I7" s="194">
        <f t="shared" ca="1" si="1"/>
        <v>0</v>
      </c>
      <c r="J7" s="194">
        <f t="shared" ca="1" si="1"/>
        <v>0</v>
      </c>
      <c r="K7" s="194">
        <f t="shared" ca="1" si="1"/>
        <v>0</v>
      </c>
      <c r="L7" s="194">
        <f t="shared" ca="1" si="1"/>
        <v>0</v>
      </c>
      <c r="M7" s="194">
        <f t="shared" ca="1" si="1"/>
        <v>0</v>
      </c>
      <c r="N7" s="194">
        <f t="shared" ca="1" si="1"/>
        <v>0</v>
      </c>
      <c r="O7" s="194">
        <f t="shared" ca="1" si="1"/>
        <v>0</v>
      </c>
      <c r="P7" s="194">
        <f t="shared" ca="1" si="1"/>
        <v>0</v>
      </c>
      <c r="Q7" s="194">
        <f t="shared" ca="1" si="1"/>
        <v>0</v>
      </c>
      <c r="R7" s="194">
        <f t="shared" ca="1" si="1"/>
        <v>0</v>
      </c>
      <c r="S7" s="194">
        <f t="shared" ca="1" si="1"/>
        <v>0</v>
      </c>
      <c r="T7" s="194">
        <f t="shared" ca="1" si="1"/>
        <v>0</v>
      </c>
      <c r="U7" s="194">
        <f t="shared" ref="U7:AJ22" ca="1" si="2">SUMIFS(INDIRECT($B$1 &amp; "_Direct"), Resource_Name, $B7, WBSL3, U$1, Inst, $B$2)</f>
        <v>0</v>
      </c>
      <c r="V7" s="194">
        <f t="shared" ca="1" si="2"/>
        <v>0</v>
      </c>
      <c r="W7" s="194">
        <f t="shared" ca="1" si="2"/>
        <v>0</v>
      </c>
      <c r="X7" s="194">
        <f t="shared" ca="1" si="2"/>
        <v>0</v>
      </c>
      <c r="Y7" s="194">
        <f t="shared" ca="1" si="2"/>
        <v>0</v>
      </c>
      <c r="Z7" s="194">
        <f t="shared" ca="1" si="2"/>
        <v>0</v>
      </c>
      <c r="AA7" s="194">
        <f t="shared" ca="1" si="2"/>
        <v>0</v>
      </c>
      <c r="AB7" s="194">
        <f t="shared" ca="1" si="2"/>
        <v>0</v>
      </c>
      <c r="AC7" s="194">
        <f t="shared" ca="1" si="2"/>
        <v>0</v>
      </c>
      <c r="AD7" s="194">
        <f t="shared" ca="1" si="2"/>
        <v>0</v>
      </c>
      <c r="AE7" s="194">
        <f t="shared" ca="1" si="2"/>
        <v>0</v>
      </c>
      <c r="AF7" s="194">
        <f t="shared" ca="1" si="2"/>
        <v>0</v>
      </c>
      <c r="AG7" s="194">
        <f t="shared" ca="1" si="2"/>
        <v>0</v>
      </c>
      <c r="AH7" s="194">
        <f t="shared" ca="1" si="2"/>
        <v>0</v>
      </c>
      <c r="AI7" s="194">
        <f t="shared" ca="1" si="2"/>
        <v>0</v>
      </c>
      <c r="AJ7" s="194">
        <f t="shared" ca="1" si="2"/>
        <v>0</v>
      </c>
      <c r="AK7" s="194">
        <f t="shared" ref="AK7:AN22" ca="1" si="3">SUMIFS(INDIRECT($B$1 &amp; "_Direct"), Resource_Name, $B7, WBSL3, AK$1, Inst, $B$2)</f>
        <v>0</v>
      </c>
      <c r="AL7" s="194">
        <f t="shared" ca="1" si="3"/>
        <v>0</v>
      </c>
      <c r="AM7" s="194">
        <f t="shared" ca="1" si="3"/>
        <v>0</v>
      </c>
      <c r="AN7" s="194">
        <f t="shared" ca="1" si="3"/>
        <v>0</v>
      </c>
    </row>
    <row r="8" spans="1:40" x14ac:dyDescent="0.3">
      <c r="A8" s="54"/>
      <c r="B8" s="54"/>
      <c r="C8" s="51">
        <f ca="1">SUMIFS(INDIRECT($B$1 &amp; "HR"), Resource_Name, B8) / 1800 * 12</f>
        <v>0</v>
      </c>
      <c r="D8" s="192">
        <f ca="1">SUM(E8:AN8)</f>
        <v>0</v>
      </c>
      <c r="E8" s="194">
        <f t="shared" ca="1" si="1"/>
        <v>0</v>
      </c>
      <c r="F8" s="194">
        <f t="shared" ca="1" si="1"/>
        <v>0</v>
      </c>
      <c r="G8" s="194">
        <f t="shared" ca="1" si="1"/>
        <v>0</v>
      </c>
      <c r="H8" s="194">
        <f t="shared" ca="1" si="1"/>
        <v>0</v>
      </c>
      <c r="I8" s="194">
        <f t="shared" ca="1" si="1"/>
        <v>0</v>
      </c>
      <c r="J8" s="194">
        <f t="shared" ca="1" si="1"/>
        <v>0</v>
      </c>
      <c r="K8" s="194">
        <f t="shared" ca="1" si="1"/>
        <v>0</v>
      </c>
      <c r="L8" s="194">
        <f t="shared" ca="1" si="1"/>
        <v>0</v>
      </c>
      <c r="M8" s="194">
        <f t="shared" ca="1" si="1"/>
        <v>0</v>
      </c>
      <c r="N8" s="194">
        <f t="shared" ca="1" si="1"/>
        <v>0</v>
      </c>
      <c r="O8" s="194">
        <f t="shared" ca="1" si="1"/>
        <v>0</v>
      </c>
      <c r="P8" s="194">
        <f t="shared" ca="1" si="1"/>
        <v>0</v>
      </c>
      <c r="Q8" s="194">
        <f t="shared" ca="1" si="1"/>
        <v>0</v>
      </c>
      <c r="R8" s="194">
        <f t="shared" ca="1" si="1"/>
        <v>0</v>
      </c>
      <c r="S8" s="194">
        <f t="shared" ca="1" si="1"/>
        <v>0</v>
      </c>
      <c r="T8" s="194">
        <f t="shared" ca="1" si="1"/>
        <v>0</v>
      </c>
      <c r="U8" s="194">
        <f t="shared" ca="1" si="2"/>
        <v>0</v>
      </c>
      <c r="V8" s="194">
        <f t="shared" ca="1" si="2"/>
        <v>0</v>
      </c>
      <c r="W8" s="194">
        <f t="shared" ca="1" si="2"/>
        <v>0</v>
      </c>
      <c r="X8" s="194">
        <f t="shared" ca="1" si="2"/>
        <v>0</v>
      </c>
      <c r="Y8" s="194">
        <f t="shared" ca="1" si="2"/>
        <v>0</v>
      </c>
      <c r="Z8" s="194">
        <f t="shared" ca="1" si="2"/>
        <v>0</v>
      </c>
      <c r="AA8" s="194">
        <f t="shared" ca="1" si="2"/>
        <v>0</v>
      </c>
      <c r="AB8" s="194">
        <f t="shared" ca="1" si="2"/>
        <v>0</v>
      </c>
      <c r="AC8" s="194">
        <f t="shared" ca="1" si="2"/>
        <v>0</v>
      </c>
      <c r="AD8" s="194">
        <f t="shared" ca="1" si="2"/>
        <v>0</v>
      </c>
      <c r="AE8" s="194">
        <f t="shared" ca="1" si="2"/>
        <v>0</v>
      </c>
      <c r="AF8" s="194">
        <f t="shared" ca="1" si="2"/>
        <v>0</v>
      </c>
      <c r="AG8" s="194">
        <f t="shared" ca="1" si="2"/>
        <v>0</v>
      </c>
      <c r="AH8" s="194">
        <f t="shared" ca="1" si="2"/>
        <v>0</v>
      </c>
      <c r="AI8" s="194">
        <f t="shared" ca="1" si="2"/>
        <v>0</v>
      </c>
      <c r="AJ8" s="194">
        <f t="shared" ca="1" si="2"/>
        <v>0</v>
      </c>
      <c r="AK8" s="194">
        <f t="shared" ca="1" si="3"/>
        <v>0</v>
      </c>
      <c r="AL8" s="194">
        <f t="shared" ca="1" si="3"/>
        <v>0</v>
      </c>
      <c r="AM8" s="194">
        <f t="shared" ca="1" si="3"/>
        <v>0</v>
      </c>
      <c r="AN8" s="194">
        <f t="shared" ca="1" si="3"/>
        <v>0</v>
      </c>
    </row>
    <row r="9" spans="1:40" x14ac:dyDescent="0.3">
      <c r="A9" s="54"/>
      <c r="B9" s="54"/>
      <c r="C9" s="51">
        <f ca="1">SUMIFS(INDIRECT($B$1 &amp; "HR"), Resource_Name, B9) / 1800 * 12</f>
        <v>0</v>
      </c>
      <c r="D9" s="192">
        <f ca="1">SUM(E9:AN9)</f>
        <v>0</v>
      </c>
      <c r="E9" s="194">
        <f t="shared" ca="1" si="1"/>
        <v>0</v>
      </c>
      <c r="F9" s="194">
        <f t="shared" ca="1" si="1"/>
        <v>0</v>
      </c>
      <c r="G9" s="194">
        <f t="shared" ca="1" si="1"/>
        <v>0</v>
      </c>
      <c r="H9" s="194">
        <f t="shared" ca="1" si="1"/>
        <v>0</v>
      </c>
      <c r="I9" s="194">
        <f t="shared" ca="1" si="1"/>
        <v>0</v>
      </c>
      <c r="J9" s="194">
        <f t="shared" ca="1" si="1"/>
        <v>0</v>
      </c>
      <c r="K9" s="194">
        <f t="shared" ca="1" si="1"/>
        <v>0</v>
      </c>
      <c r="L9" s="194">
        <f t="shared" ca="1" si="1"/>
        <v>0</v>
      </c>
      <c r="M9" s="194">
        <f t="shared" ca="1" si="1"/>
        <v>0</v>
      </c>
      <c r="N9" s="194">
        <f t="shared" ca="1" si="1"/>
        <v>0</v>
      </c>
      <c r="O9" s="194">
        <f t="shared" ca="1" si="1"/>
        <v>0</v>
      </c>
      <c r="P9" s="194">
        <f t="shared" ca="1" si="1"/>
        <v>0</v>
      </c>
      <c r="Q9" s="194">
        <f t="shared" ca="1" si="1"/>
        <v>0</v>
      </c>
      <c r="R9" s="194">
        <f t="shared" ca="1" si="1"/>
        <v>0</v>
      </c>
      <c r="S9" s="194">
        <f t="shared" ca="1" si="1"/>
        <v>0</v>
      </c>
      <c r="T9" s="194">
        <f t="shared" ca="1" si="1"/>
        <v>0</v>
      </c>
      <c r="U9" s="194">
        <f t="shared" ca="1" si="2"/>
        <v>0</v>
      </c>
      <c r="V9" s="194">
        <f t="shared" ca="1" si="2"/>
        <v>0</v>
      </c>
      <c r="W9" s="194">
        <f t="shared" ca="1" si="2"/>
        <v>0</v>
      </c>
      <c r="X9" s="194">
        <f t="shared" ca="1" si="2"/>
        <v>0</v>
      </c>
      <c r="Y9" s="194">
        <f t="shared" ca="1" si="2"/>
        <v>0</v>
      </c>
      <c r="Z9" s="194">
        <f t="shared" ca="1" si="2"/>
        <v>0</v>
      </c>
      <c r="AA9" s="194">
        <f t="shared" ca="1" si="2"/>
        <v>0</v>
      </c>
      <c r="AB9" s="194">
        <f t="shared" ca="1" si="2"/>
        <v>0</v>
      </c>
      <c r="AC9" s="194">
        <f t="shared" ca="1" si="2"/>
        <v>0</v>
      </c>
      <c r="AD9" s="194">
        <f t="shared" ca="1" si="2"/>
        <v>0</v>
      </c>
      <c r="AE9" s="194">
        <f t="shared" ca="1" si="2"/>
        <v>0</v>
      </c>
      <c r="AF9" s="194">
        <f t="shared" ca="1" si="2"/>
        <v>0</v>
      </c>
      <c r="AG9" s="194">
        <f t="shared" ca="1" si="2"/>
        <v>0</v>
      </c>
      <c r="AH9" s="194">
        <f t="shared" ca="1" si="2"/>
        <v>0</v>
      </c>
      <c r="AI9" s="194">
        <f t="shared" ca="1" si="2"/>
        <v>0</v>
      </c>
      <c r="AJ9" s="194">
        <f t="shared" ca="1" si="2"/>
        <v>0</v>
      </c>
      <c r="AK9" s="194">
        <f t="shared" ca="1" si="3"/>
        <v>0</v>
      </c>
      <c r="AL9" s="194">
        <f t="shared" ca="1" si="3"/>
        <v>0</v>
      </c>
      <c r="AM9" s="194">
        <f t="shared" ca="1" si="3"/>
        <v>0</v>
      </c>
      <c r="AN9" s="194">
        <f t="shared" ca="1" si="3"/>
        <v>0</v>
      </c>
    </row>
    <row r="10" spans="1:40" x14ac:dyDescent="0.3">
      <c r="B10" s="52"/>
      <c r="C10" s="52"/>
      <c r="D10" s="199">
        <v>0</v>
      </c>
      <c r="E10" s="194">
        <f t="shared" ca="1" si="1"/>
        <v>0</v>
      </c>
      <c r="F10" s="194">
        <f t="shared" ca="1" si="1"/>
        <v>0</v>
      </c>
      <c r="G10" s="194">
        <f t="shared" ca="1" si="1"/>
        <v>0</v>
      </c>
      <c r="H10" s="194">
        <f t="shared" ca="1" si="1"/>
        <v>0</v>
      </c>
      <c r="I10" s="194">
        <f t="shared" ca="1" si="1"/>
        <v>0</v>
      </c>
      <c r="J10" s="194">
        <f t="shared" ca="1" si="1"/>
        <v>0</v>
      </c>
      <c r="K10" s="194">
        <f t="shared" ca="1" si="1"/>
        <v>0</v>
      </c>
      <c r="L10" s="194">
        <f t="shared" ca="1" si="1"/>
        <v>0</v>
      </c>
      <c r="M10" s="194">
        <f t="shared" ca="1" si="1"/>
        <v>0</v>
      </c>
      <c r="N10" s="194">
        <f t="shared" ca="1" si="1"/>
        <v>0</v>
      </c>
      <c r="O10" s="194">
        <f t="shared" ca="1" si="1"/>
        <v>0</v>
      </c>
      <c r="P10" s="194">
        <f t="shared" ca="1" si="1"/>
        <v>0</v>
      </c>
      <c r="Q10" s="194">
        <f t="shared" ca="1" si="1"/>
        <v>0</v>
      </c>
      <c r="R10" s="194">
        <f t="shared" ca="1" si="1"/>
        <v>0</v>
      </c>
      <c r="S10" s="194">
        <f t="shared" ca="1" si="1"/>
        <v>0</v>
      </c>
      <c r="T10" s="194">
        <f t="shared" ca="1" si="1"/>
        <v>0</v>
      </c>
      <c r="U10" s="194">
        <f t="shared" ca="1" si="2"/>
        <v>0</v>
      </c>
      <c r="V10" s="194">
        <f t="shared" ca="1" si="2"/>
        <v>0</v>
      </c>
      <c r="W10" s="194">
        <f t="shared" ca="1" si="2"/>
        <v>0</v>
      </c>
      <c r="X10" s="194">
        <f t="shared" ca="1" si="2"/>
        <v>0</v>
      </c>
      <c r="Y10" s="194">
        <f t="shared" ca="1" si="2"/>
        <v>0</v>
      </c>
      <c r="Z10" s="194">
        <f t="shared" ca="1" si="2"/>
        <v>0</v>
      </c>
      <c r="AA10" s="194">
        <f t="shared" ca="1" si="2"/>
        <v>0</v>
      </c>
      <c r="AB10" s="194">
        <f t="shared" ca="1" si="2"/>
        <v>0</v>
      </c>
      <c r="AC10" s="194">
        <f t="shared" ca="1" si="2"/>
        <v>0</v>
      </c>
      <c r="AD10" s="194">
        <f t="shared" ca="1" si="2"/>
        <v>0</v>
      </c>
      <c r="AE10" s="194">
        <f t="shared" ca="1" si="2"/>
        <v>0</v>
      </c>
      <c r="AF10" s="194">
        <f t="shared" ca="1" si="2"/>
        <v>0</v>
      </c>
      <c r="AG10" s="194">
        <f t="shared" ca="1" si="2"/>
        <v>0</v>
      </c>
      <c r="AH10" s="194">
        <f t="shared" ca="1" si="2"/>
        <v>0</v>
      </c>
      <c r="AI10" s="194">
        <f t="shared" ca="1" si="2"/>
        <v>0</v>
      </c>
      <c r="AJ10" s="194">
        <f t="shared" ca="1" si="2"/>
        <v>0</v>
      </c>
      <c r="AK10" s="194">
        <f t="shared" ca="1" si="3"/>
        <v>0</v>
      </c>
      <c r="AL10" s="194">
        <f t="shared" ca="1" si="3"/>
        <v>0</v>
      </c>
      <c r="AM10" s="194">
        <f t="shared" ca="1" si="3"/>
        <v>0</v>
      </c>
      <c r="AN10" s="194">
        <f t="shared" ca="1" si="3"/>
        <v>0</v>
      </c>
    </row>
    <row r="11" spans="1:40" x14ac:dyDescent="0.3">
      <c r="A11" s="53" t="s">
        <v>1413</v>
      </c>
      <c r="B11" s="52"/>
      <c r="C11" s="52"/>
      <c r="D11" s="199">
        <v>0</v>
      </c>
      <c r="E11" s="194">
        <f t="shared" ca="1" si="1"/>
        <v>0</v>
      </c>
      <c r="F11" s="194">
        <f t="shared" ca="1" si="1"/>
        <v>0</v>
      </c>
      <c r="G11" s="194">
        <f t="shared" ca="1" si="1"/>
        <v>0</v>
      </c>
      <c r="H11" s="194">
        <f t="shared" ca="1" si="1"/>
        <v>0</v>
      </c>
      <c r="I11" s="194">
        <f t="shared" ca="1" si="1"/>
        <v>0</v>
      </c>
      <c r="J11" s="194">
        <f t="shared" ca="1" si="1"/>
        <v>0</v>
      </c>
      <c r="K11" s="194">
        <f t="shared" ca="1" si="1"/>
        <v>0</v>
      </c>
      <c r="L11" s="194">
        <f t="shared" ca="1" si="1"/>
        <v>0</v>
      </c>
      <c r="M11" s="194">
        <f t="shared" ca="1" si="1"/>
        <v>0</v>
      </c>
      <c r="N11" s="194">
        <f t="shared" ca="1" si="1"/>
        <v>0</v>
      </c>
      <c r="O11" s="194">
        <f t="shared" ca="1" si="1"/>
        <v>0</v>
      </c>
      <c r="P11" s="194">
        <f t="shared" ca="1" si="1"/>
        <v>0</v>
      </c>
      <c r="Q11" s="194">
        <f t="shared" ca="1" si="1"/>
        <v>0</v>
      </c>
      <c r="R11" s="194">
        <f t="shared" ca="1" si="1"/>
        <v>0</v>
      </c>
      <c r="S11" s="194">
        <f t="shared" ca="1" si="1"/>
        <v>0</v>
      </c>
      <c r="T11" s="194">
        <f t="shared" ca="1" si="1"/>
        <v>0</v>
      </c>
      <c r="U11" s="194">
        <f t="shared" ca="1" si="2"/>
        <v>0</v>
      </c>
      <c r="V11" s="194">
        <f t="shared" ca="1" si="2"/>
        <v>0</v>
      </c>
      <c r="W11" s="194">
        <f t="shared" ca="1" si="2"/>
        <v>0</v>
      </c>
      <c r="X11" s="194">
        <f t="shared" ca="1" si="2"/>
        <v>0</v>
      </c>
      <c r="Y11" s="194">
        <f t="shared" ca="1" si="2"/>
        <v>0</v>
      </c>
      <c r="Z11" s="194">
        <f t="shared" ca="1" si="2"/>
        <v>0</v>
      </c>
      <c r="AA11" s="194">
        <f t="shared" ca="1" si="2"/>
        <v>0</v>
      </c>
      <c r="AB11" s="194">
        <f t="shared" ca="1" si="2"/>
        <v>0</v>
      </c>
      <c r="AC11" s="194">
        <f t="shared" ca="1" si="2"/>
        <v>0</v>
      </c>
      <c r="AD11" s="194">
        <f t="shared" ca="1" si="2"/>
        <v>0</v>
      </c>
      <c r="AE11" s="194">
        <f t="shared" ca="1" si="2"/>
        <v>0</v>
      </c>
      <c r="AF11" s="194">
        <f t="shared" ca="1" si="2"/>
        <v>0</v>
      </c>
      <c r="AG11" s="194">
        <f t="shared" ca="1" si="2"/>
        <v>0</v>
      </c>
      <c r="AH11" s="194">
        <f t="shared" ca="1" si="2"/>
        <v>0</v>
      </c>
      <c r="AI11" s="194">
        <f t="shared" ca="1" si="2"/>
        <v>0</v>
      </c>
      <c r="AJ11" s="194">
        <f t="shared" ca="1" si="2"/>
        <v>0</v>
      </c>
      <c r="AK11" s="194">
        <f t="shared" ca="1" si="3"/>
        <v>0</v>
      </c>
      <c r="AL11" s="194">
        <f t="shared" ca="1" si="3"/>
        <v>0</v>
      </c>
      <c r="AM11" s="194">
        <f t="shared" ca="1" si="3"/>
        <v>0</v>
      </c>
      <c r="AN11" s="194">
        <f t="shared" ca="1" si="3"/>
        <v>0</v>
      </c>
    </row>
    <row r="12" spans="1:40" x14ac:dyDescent="0.3">
      <c r="A12" t="s">
        <v>1627</v>
      </c>
      <c r="B12" t="s">
        <v>1370</v>
      </c>
      <c r="C12" s="51">
        <f t="shared" ref="C12:C26" ca="1" si="4">SUMIFS(INDIRECT($B$1 &amp; "HR"), Resource_Name, B12) / 1800 * 12</f>
        <v>0.32</v>
      </c>
      <c r="D12" s="192">
        <f t="shared" ref="D12:D26" ca="1" si="5">SUM(E12:AN12)</f>
        <v>3344.834971161793</v>
      </c>
      <c r="E12" s="194">
        <f t="shared" ca="1" si="1"/>
        <v>0</v>
      </c>
      <c r="F12" s="194">
        <f t="shared" ca="1" si="1"/>
        <v>0</v>
      </c>
      <c r="G12" s="194">
        <f t="shared" ca="1" si="1"/>
        <v>0</v>
      </c>
      <c r="H12" s="194">
        <f t="shared" ca="1" si="1"/>
        <v>0</v>
      </c>
      <c r="I12" s="194">
        <f t="shared" ca="1" si="1"/>
        <v>0</v>
      </c>
      <c r="J12" s="194">
        <f t="shared" ca="1" si="1"/>
        <v>0</v>
      </c>
      <c r="K12" s="194">
        <f t="shared" ca="1" si="1"/>
        <v>0</v>
      </c>
      <c r="L12" s="194">
        <f t="shared" ca="1" si="1"/>
        <v>0</v>
      </c>
      <c r="M12" s="194">
        <f t="shared" ca="1" si="1"/>
        <v>0</v>
      </c>
      <c r="N12" s="194">
        <f t="shared" ca="1" si="1"/>
        <v>0</v>
      </c>
      <c r="O12" s="194">
        <f t="shared" ca="1" si="1"/>
        <v>0</v>
      </c>
      <c r="P12" s="194">
        <f t="shared" ca="1" si="1"/>
        <v>0</v>
      </c>
      <c r="Q12" s="194">
        <f t="shared" ca="1" si="1"/>
        <v>0</v>
      </c>
      <c r="R12" s="194">
        <f t="shared" ca="1" si="1"/>
        <v>0</v>
      </c>
      <c r="S12" s="194">
        <f t="shared" ca="1" si="1"/>
        <v>0</v>
      </c>
      <c r="T12" s="194">
        <f t="shared" ca="1" si="1"/>
        <v>0</v>
      </c>
      <c r="U12" s="194">
        <f t="shared" ca="1" si="2"/>
        <v>0</v>
      </c>
      <c r="V12" s="194">
        <f t="shared" ca="1" si="2"/>
        <v>0</v>
      </c>
      <c r="W12" s="194">
        <f t="shared" ca="1" si="2"/>
        <v>0</v>
      </c>
      <c r="X12" s="194">
        <f t="shared" ca="1" si="2"/>
        <v>0</v>
      </c>
      <c r="Y12" s="194">
        <f t="shared" ca="1" si="2"/>
        <v>0</v>
      </c>
      <c r="Z12" s="194">
        <f t="shared" ca="1" si="2"/>
        <v>0</v>
      </c>
      <c r="AA12" s="194">
        <f t="shared" ca="1" si="2"/>
        <v>0</v>
      </c>
      <c r="AB12" s="194">
        <f t="shared" ca="1" si="2"/>
        <v>0</v>
      </c>
      <c r="AC12" s="194">
        <f t="shared" ca="1" si="2"/>
        <v>0</v>
      </c>
      <c r="AD12" s="194">
        <f t="shared" ca="1" si="2"/>
        <v>0</v>
      </c>
      <c r="AE12" s="194">
        <f t="shared" ca="1" si="2"/>
        <v>0</v>
      </c>
      <c r="AF12" s="194">
        <f t="shared" ca="1" si="2"/>
        <v>0</v>
      </c>
      <c r="AG12" s="194">
        <f t="shared" ca="1" si="2"/>
        <v>0</v>
      </c>
      <c r="AH12" s="194">
        <f t="shared" ca="1" si="2"/>
        <v>0</v>
      </c>
      <c r="AI12" s="194">
        <f t="shared" ca="1" si="2"/>
        <v>0</v>
      </c>
      <c r="AJ12" s="194">
        <f t="shared" ca="1" si="2"/>
        <v>3344.834971161793</v>
      </c>
      <c r="AK12" s="194">
        <f t="shared" ca="1" si="3"/>
        <v>0</v>
      </c>
      <c r="AL12" s="194">
        <f t="shared" ca="1" si="3"/>
        <v>0</v>
      </c>
      <c r="AM12" s="194">
        <f t="shared" ca="1" si="3"/>
        <v>0</v>
      </c>
      <c r="AN12" s="194">
        <f t="shared" ca="1" si="3"/>
        <v>0</v>
      </c>
    </row>
    <row r="13" spans="1:40" x14ac:dyDescent="0.3">
      <c r="C13" s="51">
        <f t="shared" ca="1" si="4"/>
        <v>0</v>
      </c>
      <c r="D13" s="192">
        <f t="shared" ca="1" si="5"/>
        <v>0</v>
      </c>
      <c r="E13" s="194">
        <f t="shared" ca="1" si="1"/>
        <v>0</v>
      </c>
      <c r="F13" s="194">
        <f t="shared" ca="1" si="1"/>
        <v>0</v>
      </c>
      <c r="G13" s="194">
        <f t="shared" ca="1" si="1"/>
        <v>0</v>
      </c>
      <c r="H13" s="194">
        <f t="shared" ca="1" si="1"/>
        <v>0</v>
      </c>
      <c r="I13" s="194">
        <f t="shared" ca="1" si="1"/>
        <v>0</v>
      </c>
      <c r="J13" s="194">
        <f t="shared" ca="1" si="1"/>
        <v>0</v>
      </c>
      <c r="K13" s="194">
        <f t="shared" ca="1" si="1"/>
        <v>0</v>
      </c>
      <c r="L13" s="194">
        <f t="shared" ca="1" si="1"/>
        <v>0</v>
      </c>
      <c r="M13" s="194">
        <f t="shared" ca="1" si="1"/>
        <v>0</v>
      </c>
      <c r="N13" s="194">
        <f t="shared" ca="1" si="1"/>
        <v>0</v>
      </c>
      <c r="O13" s="194">
        <f t="shared" ca="1" si="1"/>
        <v>0</v>
      </c>
      <c r="P13" s="194">
        <f t="shared" ca="1" si="1"/>
        <v>0</v>
      </c>
      <c r="Q13" s="194">
        <f t="shared" ca="1" si="1"/>
        <v>0</v>
      </c>
      <c r="R13" s="194">
        <f t="shared" ca="1" si="1"/>
        <v>0</v>
      </c>
      <c r="S13" s="194">
        <f t="shared" ca="1" si="1"/>
        <v>0</v>
      </c>
      <c r="T13" s="194">
        <f t="shared" ca="1" si="1"/>
        <v>0</v>
      </c>
      <c r="U13" s="194">
        <f t="shared" ca="1" si="2"/>
        <v>0</v>
      </c>
      <c r="V13" s="194">
        <f t="shared" ca="1" si="2"/>
        <v>0</v>
      </c>
      <c r="W13" s="194">
        <f t="shared" ca="1" si="2"/>
        <v>0</v>
      </c>
      <c r="X13" s="194">
        <f t="shared" ca="1" si="2"/>
        <v>0</v>
      </c>
      <c r="Y13" s="194">
        <f t="shared" ca="1" si="2"/>
        <v>0</v>
      </c>
      <c r="Z13" s="194">
        <f t="shared" ca="1" si="2"/>
        <v>0</v>
      </c>
      <c r="AA13" s="194">
        <f t="shared" ca="1" si="2"/>
        <v>0</v>
      </c>
      <c r="AB13" s="194">
        <f t="shared" ca="1" si="2"/>
        <v>0</v>
      </c>
      <c r="AC13" s="194">
        <f t="shared" ca="1" si="2"/>
        <v>0</v>
      </c>
      <c r="AD13" s="194">
        <f t="shared" ca="1" si="2"/>
        <v>0</v>
      </c>
      <c r="AE13" s="194">
        <f t="shared" ca="1" si="2"/>
        <v>0</v>
      </c>
      <c r="AF13" s="194">
        <f t="shared" ca="1" si="2"/>
        <v>0</v>
      </c>
      <c r="AG13" s="194">
        <f t="shared" ca="1" si="2"/>
        <v>0</v>
      </c>
      <c r="AH13" s="194">
        <f t="shared" ca="1" si="2"/>
        <v>0</v>
      </c>
      <c r="AI13" s="194">
        <f t="shared" ca="1" si="2"/>
        <v>0</v>
      </c>
      <c r="AJ13" s="194">
        <f t="shared" ca="1" si="2"/>
        <v>0</v>
      </c>
      <c r="AK13" s="194">
        <f t="shared" ca="1" si="3"/>
        <v>0</v>
      </c>
      <c r="AL13" s="194">
        <f t="shared" ca="1" si="3"/>
        <v>0</v>
      </c>
      <c r="AM13" s="194">
        <f t="shared" ca="1" si="3"/>
        <v>0</v>
      </c>
      <c r="AN13" s="194">
        <f t="shared" ca="1" si="3"/>
        <v>0</v>
      </c>
    </row>
    <row r="14" spans="1:40" x14ac:dyDescent="0.3">
      <c r="C14" s="51">
        <f t="shared" ca="1" si="4"/>
        <v>0</v>
      </c>
      <c r="D14" s="192">
        <f t="shared" ca="1" si="5"/>
        <v>0</v>
      </c>
      <c r="E14" s="194">
        <f t="shared" ca="1" si="1"/>
        <v>0</v>
      </c>
      <c r="F14" s="194">
        <f t="shared" ca="1" si="1"/>
        <v>0</v>
      </c>
      <c r="G14" s="194">
        <f t="shared" ca="1" si="1"/>
        <v>0</v>
      </c>
      <c r="H14" s="194">
        <f t="shared" ca="1" si="1"/>
        <v>0</v>
      </c>
      <c r="I14" s="194">
        <f t="shared" ca="1" si="1"/>
        <v>0</v>
      </c>
      <c r="J14" s="194">
        <f t="shared" ca="1" si="1"/>
        <v>0</v>
      </c>
      <c r="K14" s="194">
        <f t="shared" ca="1" si="1"/>
        <v>0</v>
      </c>
      <c r="L14" s="194">
        <f t="shared" ca="1" si="1"/>
        <v>0</v>
      </c>
      <c r="M14" s="194">
        <f t="shared" ca="1" si="1"/>
        <v>0</v>
      </c>
      <c r="N14" s="194">
        <f t="shared" ca="1" si="1"/>
        <v>0</v>
      </c>
      <c r="O14" s="194">
        <f t="shared" ca="1" si="1"/>
        <v>0</v>
      </c>
      <c r="P14" s="194">
        <f t="shared" ca="1" si="1"/>
        <v>0</v>
      </c>
      <c r="Q14" s="194">
        <f t="shared" ca="1" si="1"/>
        <v>0</v>
      </c>
      <c r="R14" s="194">
        <f t="shared" ca="1" si="1"/>
        <v>0</v>
      </c>
      <c r="S14" s="194">
        <f t="shared" ca="1" si="1"/>
        <v>0</v>
      </c>
      <c r="T14" s="194">
        <f t="shared" ca="1" si="1"/>
        <v>0</v>
      </c>
      <c r="U14" s="194">
        <f t="shared" ca="1" si="2"/>
        <v>0</v>
      </c>
      <c r="V14" s="194">
        <f t="shared" ca="1" si="2"/>
        <v>0</v>
      </c>
      <c r="W14" s="194">
        <f t="shared" ca="1" si="2"/>
        <v>0</v>
      </c>
      <c r="X14" s="194">
        <f t="shared" ca="1" si="2"/>
        <v>0</v>
      </c>
      <c r="Y14" s="194">
        <f t="shared" ca="1" si="2"/>
        <v>0</v>
      </c>
      <c r="Z14" s="194">
        <f t="shared" ca="1" si="2"/>
        <v>0</v>
      </c>
      <c r="AA14" s="194">
        <f t="shared" ca="1" si="2"/>
        <v>0</v>
      </c>
      <c r="AB14" s="194">
        <f t="shared" ca="1" si="2"/>
        <v>0</v>
      </c>
      <c r="AC14" s="194">
        <f t="shared" ca="1" si="2"/>
        <v>0</v>
      </c>
      <c r="AD14" s="194">
        <f t="shared" ca="1" si="2"/>
        <v>0</v>
      </c>
      <c r="AE14" s="194">
        <f t="shared" ca="1" si="2"/>
        <v>0</v>
      </c>
      <c r="AF14" s="194">
        <f t="shared" ca="1" si="2"/>
        <v>0</v>
      </c>
      <c r="AG14" s="194">
        <f t="shared" ca="1" si="2"/>
        <v>0</v>
      </c>
      <c r="AH14" s="194">
        <f t="shared" ca="1" si="2"/>
        <v>0</v>
      </c>
      <c r="AI14" s="194">
        <f t="shared" ca="1" si="2"/>
        <v>0</v>
      </c>
      <c r="AJ14" s="194">
        <f t="shared" ca="1" si="2"/>
        <v>0</v>
      </c>
      <c r="AK14" s="194">
        <f t="shared" ca="1" si="3"/>
        <v>0</v>
      </c>
      <c r="AL14" s="194">
        <f t="shared" ca="1" si="3"/>
        <v>0</v>
      </c>
      <c r="AM14" s="194">
        <f t="shared" ca="1" si="3"/>
        <v>0</v>
      </c>
      <c r="AN14" s="194">
        <f t="shared" ca="1" si="3"/>
        <v>0</v>
      </c>
    </row>
    <row r="15" spans="1:40" x14ac:dyDescent="0.3">
      <c r="C15" s="51">
        <f t="shared" ca="1" si="4"/>
        <v>0</v>
      </c>
      <c r="D15" s="192">
        <f t="shared" ca="1" si="5"/>
        <v>0</v>
      </c>
      <c r="E15" s="194">
        <f t="shared" ca="1" si="1"/>
        <v>0</v>
      </c>
      <c r="F15" s="194">
        <f t="shared" ca="1" si="1"/>
        <v>0</v>
      </c>
      <c r="G15" s="194">
        <f t="shared" ca="1" si="1"/>
        <v>0</v>
      </c>
      <c r="H15" s="194">
        <f t="shared" ca="1" si="1"/>
        <v>0</v>
      </c>
      <c r="I15" s="194">
        <f t="shared" ca="1" si="1"/>
        <v>0</v>
      </c>
      <c r="J15" s="194">
        <f t="shared" ca="1" si="1"/>
        <v>0</v>
      </c>
      <c r="K15" s="194">
        <f t="shared" ca="1" si="1"/>
        <v>0</v>
      </c>
      <c r="L15" s="194">
        <f t="shared" ca="1" si="1"/>
        <v>0</v>
      </c>
      <c r="M15" s="194">
        <f t="shared" ca="1" si="1"/>
        <v>0</v>
      </c>
      <c r="N15" s="194">
        <f t="shared" ca="1" si="1"/>
        <v>0</v>
      </c>
      <c r="O15" s="194">
        <f t="shared" ca="1" si="1"/>
        <v>0</v>
      </c>
      <c r="P15" s="194">
        <f t="shared" ca="1" si="1"/>
        <v>0</v>
      </c>
      <c r="Q15" s="194">
        <f t="shared" ca="1" si="1"/>
        <v>0</v>
      </c>
      <c r="R15" s="194">
        <f t="shared" ca="1" si="1"/>
        <v>0</v>
      </c>
      <c r="S15" s="194">
        <f t="shared" ca="1" si="1"/>
        <v>0</v>
      </c>
      <c r="T15" s="194">
        <f t="shared" ca="1" si="1"/>
        <v>0</v>
      </c>
      <c r="U15" s="194">
        <f t="shared" ca="1" si="2"/>
        <v>0</v>
      </c>
      <c r="V15" s="194">
        <f t="shared" ca="1" si="2"/>
        <v>0</v>
      </c>
      <c r="W15" s="194">
        <f t="shared" ca="1" si="2"/>
        <v>0</v>
      </c>
      <c r="X15" s="194">
        <f t="shared" ca="1" si="2"/>
        <v>0</v>
      </c>
      <c r="Y15" s="194">
        <f t="shared" ca="1" si="2"/>
        <v>0</v>
      </c>
      <c r="Z15" s="194">
        <f t="shared" ca="1" si="2"/>
        <v>0</v>
      </c>
      <c r="AA15" s="194">
        <f t="shared" ca="1" si="2"/>
        <v>0</v>
      </c>
      <c r="AB15" s="194">
        <f t="shared" ca="1" si="2"/>
        <v>0</v>
      </c>
      <c r="AC15" s="194">
        <f t="shared" ca="1" si="2"/>
        <v>0</v>
      </c>
      <c r="AD15" s="194">
        <f t="shared" ca="1" si="2"/>
        <v>0</v>
      </c>
      <c r="AE15" s="194">
        <f t="shared" ca="1" si="2"/>
        <v>0</v>
      </c>
      <c r="AF15" s="194">
        <f t="shared" ca="1" si="2"/>
        <v>0</v>
      </c>
      <c r="AG15" s="194">
        <f t="shared" ca="1" si="2"/>
        <v>0</v>
      </c>
      <c r="AH15" s="194">
        <f t="shared" ca="1" si="2"/>
        <v>0</v>
      </c>
      <c r="AI15" s="194">
        <f t="shared" ca="1" si="2"/>
        <v>0</v>
      </c>
      <c r="AJ15" s="194">
        <f t="shared" ca="1" si="2"/>
        <v>0</v>
      </c>
      <c r="AK15" s="194">
        <f t="shared" ca="1" si="3"/>
        <v>0</v>
      </c>
      <c r="AL15" s="194">
        <f t="shared" ca="1" si="3"/>
        <v>0</v>
      </c>
      <c r="AM15" s="194">
        <f t="shared" ca="1" si="3"/>
        <v>0</v>
      </c>
      <c r="AN15" s="194">
        <f t="shared" ca="1" si="3"/>
        <v>0</v>
      </c>
    </row>
    <row r="16" spans="1:40" x14ac:dyDescent="0.3">
      <c r="C16" s="51">
        <f t="shared" ca="1" si="4"/>
        <v>0</v>
      </c>
      <c r="D16" s="192">
        <f t="shared" ca="1" si="5"/>
        <v>0</v>
      </c>
      <c r="E16" s="194">
        <f t="shared" ca="1" si="1"/>
        <v>0</v>
      </c>
      <c r="F16" s="194">
        <f t="shared" ca="1" si="1"/>
        <v>0</v>
      </c>
      <c r="G16" s="194">
        <f t="shared" ca="1" si="1"/>
        <v>0</v>
      </c>
      <c r="H16" s="194">
        <f t="shared" ca="1" si="1"/>
        <v>0</v>
      </c>
      <c r="I16" s="194">
        <f t="shared" ca="1" si="1"/>
        <v>0</v>
      </c>
      <c r="J16" s="194">
        <f t="shared" ca="1" si="1"/>
        <v>0</v>
      </c>
      <c r="K16" s="194">
        <f t="shared" ca="1" si="1"/>
        <v>0</v>
      </c>
      <c r="L16" s="194">
        <f t="shared" ca="1" si="1"/>
        <v>0</v>
      </c>
      <c r="M16" s="194">
        <f t="shared" ca="1" si="1"/>
        <v>0</v>
      </c>
      <c r="N16" s="194">
        <f t="shared" ca="1" si="1"/>
        <v>0</v>
      </c>
      <c r="O16" s="194">
        <f t="shared" ca="1" si="1"/>
        <v>0</v>
      </c>
      <c r="P16" s="194">
        <f t="shared" ca="1" si="1"/>
        <v>0</v>
      </c>
      <c r="Q16" s="194">
        <f t="shared" ca="1" si="1"/>
        <v>0</v>
      </c>
      <c r="R16" s="194">
        <f t="shared" ca="1" si="1"/>
        <v>0</v>
      </c>
      <c r="S16" s="194">
        <f t="shared" ca="1" si="1"/>
        <v>0</v>
      </c>
      <c r="T16" s="194">
        <f t="shared" ca="1" si="1"/>
        <v>0</v>
      </c>
      <c r="U16" s="194">
        <f t="shared" ca="1" si="2"/>
        <v>0</v>
      </c>
      <c r="V16" s="194">
        <f t="shared" ca="1" si="2"/>
        <v>0</v>
      </c>
      <c r="W16" s="194">
        <f t="shared" ca="1" si="2"/>
        <v>0</v>
      </c>
      <c r="X16" s="194">
        <f t="shared" ca="1" si="2"/>
        <v>0</v>
      </c>
      <c r="Y16" s="194">
        <f t="shared" ca="1" si="2"/>
        <v>0</v>
      </c>
      <c r="Z16" s="194">
        <f t="shared" ca="1" si="2"/>
        <v>0</v>
      </c>
      <c r="AA16" s="194">
        <f t="shared" ca="1" si="2"/>
        <v>0</v>
      </c>
      <c r="AB16" s="194">
        <f t="shared" ca="1" si="2"/>
        <v>0</v>
      </c>
      <c r="AC16" s="194">
        <f t="shared" ca="1" si="2"/>
        <v>0</v>
      </c>
      <c r="AD16" s="194">
        <f t="shared" ca="1" si="2"/>
        <v>0</v>
      </c>
      <c r="AE16" s="194">
        <f t="shared" ca="1" si="2"/>
        <v>0</v>
      </c>
      <c r="AF16" s="194">
        <f t="shared" ca="1" si="2"/>
        <v>0</v>
      </c>
      <c r="AG16" s="194">
        <f t="shared" ca="1" si="2"/>
        <v>0</v>
      </c>
      <c r="AH16" s="194">
        <f t="shared" ca="1" si="2"/>
        <v>0</v>
      </c>
      <c r="AI16" s="194">
        <f t="shared" ca="1" si="2"/>
        <v>0</v>
      </c>
      <c r="AJ16" s="194">
        <f t="shared" ca="1" si="2"/>
        <v>0</v>
      </c>
      <c r="AK16" s="194">
        <f t="shared" ca="1" si="3"/>
        <v>0</v>
      </c>
      <c r="AL16" s="194">
        <f t="shared" ca="1" si="3"/>
        <v>0</v>
      </c>
      <c r="AM16" s="194">
        <f t="shared" ca="1" si="3"/>
        <v>0</v>
      </c>
      <c r="AN16" s="194">
        <f t="shared" ca="1" si="3"/>
        <v>0</v>
      </c>
    </row>
    <row r="17" spans="1:40" x14ac:dyDescent="0.3">
      <c r="C17" s="51">
        <f t="shared" ca="1" si="4"/>
        <v>0</v>
      </c>
      <c r="D17" s="192">
        <f t="shared" ca="1" si="5"/>
        <v>0</v>
      </c>
      <c r="E17" s="194">
        <f t="shared" ca="1" si="1"/>
        <v>0</v>
      </c>
      <c r="F17" s="194">
        <f t="shared" ca="1" si="1"/>
        <v>0</v>
      </c>
      <c r="G17" s="194">
        <f t="shared" ca="1" si="1"/>
        <v>0</v>
      </c>
      <c r="H17" s="194">
        <f t="shared" ca="1" si="1"/>
        <v>0</v>
      </c>
      <c r="I17" s="194">
        <f t="shared" ca="1" si="1"/>
        <v>0</v>
      </c>
      <c r="J17" s="194">
        <f t="shared" ca="1" si="1"/>
        <v>0</v>
      </c>
      <c r="K17" s="194">
        <f t="shared" ca="1" si="1"/>
        <v>0</v>
      </c>
      <c r="L17" s="194">
        <f t="shared" ca="1" si="1"/>
        <v>0</v>
      </c>
      <c r="M17" s="194">
        <f t="shared" ca="1" si="1"/>
        <v>0</v>
      </c>
      <c r="N17" s="194">
        <f t="shared" ca="1" si="1"/>
        <v>0</v>
      </c>
      <c r="O17" s="194">
        <f t="shared" ca="1" si="1"/>
        <v>0</v>
      </c>
      <c r="P17" s="194">
        <f t="shared" ca="1" si="1"/>
        <v>0</v>
      </c>
      <c r="Q17" s="194">
        <f t="shared" ca="1" si="1"/>
        <v>0</v>
      </c>
      <c r="R17" s="194">
        <f t="shared" ca="1" si="1"/>
        <v>0</v>
      </c>
      <c r="S17" s="194">
        <f t="shared" ca="1" si="1"/>
        <v>0</v>
      </c>
      <c r="T17" s="194">
        <f t="shared" ca="1" si="1"/>
        <v>0</v>
      </c>
      <c r="U17" s="194">
        <f t="shared" ca="1" si="2"/>
        <v>0</v>
      </c>
      <c r="V17" s="194">
        <f t="shared" ca="1" si="2"/>
        <v>0</v>
      </c>
      <c r="W17" s="194">
        <f t="shared" ca="1" si="2"/>
        <v>0</v>
      </c>
      <c r="X17" s="194">
        <f t="shared" ca="1" si="2"/>
        <v>0</v>
      </c>
      <c r="Y17" s="194">
        <f t="shared" ca="1" si="2"/>
        <v>0</v>
      </c>
      <c r="Z17" s="194">
        <f t="shared" ca="1" si="2"/>
        <v>0</v>
      </c>
      <c r="AA17" s="194">
        <f t="shared" ca="1" si="2"/>
        <v>0</v>
      </c>
      <c r="AB17" s="194">
        <f t="shared" ca="1" si="2"/>
        <v>0</v>
      </c>
      <c r="AC17" s="194">
        <f t="shared" ca="1" si="2"/>
        <v>0</v>
      </c>
      <c r="AD17" s="194">
        <f t="shared" ca="1" si="2"/>
        <v>0</v>
      </c>
      <c r="AE17" s="194">
        <f t="shared" ca="1" si="2"/>
        <v>0</v>
      </c>
      <c r="AF17" s="194">
        <f t="shared" ca="1" si="2"/>
        <v>0</v>
      </c>
      <c r="AG17" s="194">
        <f t="shared" ca="1" si="2"/>
        <v>0</v>
      </c>
      <c r="AH17" s="194">
        <f t="shared" ca="1" si="2"/>
        <v>0</v>
      </c>
      <c r="AI17" s="194">
        <f t="shared" ca="1" si="2"/>
        <v>0</v>
      </c>
      <c r="AJ17" s="194">
        <f t="shared" ca="1" si="2"/>
        <v>0</v>
      </c>
      <c r="AK17" s="194">
        <f t="shared" ca="1" si="3"/>
        <v>0</v>
      </c>
      <c r="AL17" s="194">
        <f t="shared" ca="1" si="3"/>
        <v>0</v>
      </c>
      <c r="AM17" s="194">
        <f t="shared" ca="1" si="3"/>
        <v>0</v>
      </c>
      <c r="AN17" s="194">
        <f t="shared" ca="1" si="3"/>
        <v>0</v>
      </c>
    </row>
    <row r="18" spans="1:40" x14ac:dyDescent="0.3">
      <c r="C18" s="51">
        <f t="shared" ca="1" si="4"/>
        <v>0</v>
      </c>
      <c r="D18" s="192">
        <f t="shared" ca="1" si="5"/>
        <v>0</v>
      </c>
      <c r="E18" s="194">
        <f t="shared" ca="1" si="1"/>
        <v>0</v>
      </c>
      <c r="F18" s="194">
        <f t="shared" ca="1" si="1"/>
        <v>0</v>
      </c>
      <c r="G18" s="194">
        <f t="shared" ca="1" si="1"/>
        <v>0</v>
      </c>
      <c r="H18" s="194">
        <f t="shared" ca="1" si="1"/>
        <v>0</v>
      </c>
      <c r="I18" s="194">
        <f t="shared" ca="1" si="1"/>
        <v>0</v>
      </c>
      <c r="J18" s="194">
        <f t="shared" ca="1" si="1"/>
        <v>0</v>
      </c>
      <c r="K18" s="194">
        <f t="shared" ca="1" si="1"/>
        <v>0</v>
      </c>
      <c r="L18" s="194">
        <f t="shared" ca="1" si="1"/>
        <v>0</v>
      </c>
      <c r="M18" s="194">
        <f t="shared" ca="1" si="1"/>
        <v>0</v>
      </c>
      <c r="N18" s="194">
        <f t="shared" ca="1" si="1"/>
        <v>0</v>
      </c>
      <c r="O18" s="194">
        <f t="shared" ca="1" si="1"/>
        <v>0</v>
      </c>
      <c r="P18" s="194">
        <f t="shared" ca="1" si="1"/>
        <v>0</v>
      </c>
      <c r="Q18" s="194">
        <f t="shared" ca="1" si="1"/>
        <v>0</v>
      </c>
      <c r="R18" s="194">
        <f t="shared" ca="1" si="1"/>
        <v>0</v>
      </c>
      <c r="S18" s="194">
        <f t="shared" ca="1" si="1"/>
        <v>0</v>
      </c>
      <c r="T18" s="194">
        <f t="shared" ca="1" si="1"/>
        <v>0</v>
      </c>
      <c r="U18" s="194">
        <f t="shared" ca="1" si="2"/>
        <v>0</v>
      </c>
      <c r="V18" s="194">
        <f t="shared" ca="1" si="2"/>
        <v>0</v>
      </c>
      <c r="W18" s="194">
        <f t="shared" ca="1" si="2"/>
        <v>0</v>
      </c>
      <c r="X18" s="194">
        <f t="shared" ca="1" si="2"/>
        <v>0</v>
      </c>
      <c r="Y18" s="194">
        <f t="shared" ca="1" si="2"/>
        <v>0</v>
      </c>
      <c r="Z18" s="194">
        <f t="shared" ca="1" si="2"/>
        <v>0</v>
      </c>
      <c r="AA18" s="194">
        <f t="shared" ca="1" si="2"/>
        <v>0</v>
      </c>
      <c r="AB18" s="194">
        <f t="shared" ca="1" si="2"/>
        <v>0</v>
      </c>
      <c r="AC18" s="194">
        <f t="shared" ca="1" si="2"/>
        <v>0</v>
      </c>
      <c r="AD18" s="194">
        <f t="shared" ca="1" si="2"/>
        <v>0</v>
      </c>
      <c r="AE18" s="194">
        <f t="shared" ca="1" si="2"/>
        <v>0</v>
      </c>
      <c r="AF18" s="194">
        <f t="shared" ca="1" si="2"/>
        <v>0</v>
      </c>
      <c r="AG18" s="194">
        <f t="shared" ca="1" si="2"/>
        <v>0</v>
      </c>
      <c r="AH18" s="194">
        <f t="shared" ca="1" si="2"/>
        <v>0</v>
      </c>
      <c r="AI18" s="194">
        <f t="shared" ca="1" si="2"/>
        <v>0</v>
      </c>
      <c r="AJ18" s="194">
        <f t="shared" ca="1" si="2"/>
        <v>0</v>
      </c>
      <c r="AK18" s="194">
        <f t="shared" ca="1" si="3"/>
        <v>0</v>
      </c>
      <c r="AL18" s="194">
        <f t="shared" ca="1" si="3"/>
        <v>0</v>
      </c>
      <c r="AM18" s="194">
        <f t="shared" ca="1" si="3"/>
        <v>0</v>
      </c>
      <c r="AN18" s="194">
        <f t="shared" ca="1" si="3"/>
        <v>0</v>
      </c>
    </row>
    <row r="19" spans="1:40" x14ac:dyDescent="0.3">
      <c r="C19" s="51">
        <f t="shared" ca="1" si="4"/>
        <v>0</v>
      </c>
      <c r="D19" s="192">
        <f t="shared" ca="1" si="5"/>
        <v>0</v>
      </c>
      <c r="E19" s="194">
        <f t="shared" ca="1" si="1"/>
        <v>0</v>
      </c>
      <c r="F19" s="194">
        <f t="shared" ca="1" si="1"/>
        <v>0</v>
      </c>
      <c r="G19" s="194">
        <f t="shared" ca="1" si="1"/>
        <v>0</v>
      </c>
      <c r="H19" s="194">
        <f t="shared" ca="1" si="1"/>
        <v>0</v>
      </c>
      <c r="I19" s="194">
        <f t="shared" ca="1" si="1"/>
        <v>0</v>
      </c>
      <c r="J19" s="194">
        <f t="shared" ca="1" si="1"/>
        <v>0</v>
      </c>
      <c r="K19" s="194">
        <f t="shared" ca="1" si="1"/>
        <v>0</v>
      </c>
      <c r="L19" s="194">
        <f t="shared" ca="1" si="1"/>
        <v>0</v>
      </c>
      <c r="M19" s="194">
        <f t="shared" ca="1" si="1"/>
        <v>0</v>
      </c>
      <c r="N19" s="194">
        <f t="shared" ca="1" si="1"/>
        <v>0</v>
      </c>
      <c r="O19" s="194">
        <f t="shared" ca="1" si="1"/>
        <v>0</v>
      </c>
      <c r="P19" s="194">
        <f t="shared" ca="1" si="1"/>
        <v>0</v>
      </c>
      <c r="Q19" s="194">
        <f t="shared" ca="1" si="1"/>
        <v>0</v>
      </c>
      <c r="R19" s="194">
        <f t="shared" ca="1" si="1"/>
        <v>0</v>
      </c>
      <c r="S19" s="194">
        <f t="shared" ca="1" si="1"/>
        <v>0</v>
      </c>
      <c r="T19" s="194">
        <f t="shared" ca="1" si="1"/>
        <v>0</v>
      </c>
      <c r="U19" s="194">
        <f t="shared" ca="1" si="2"/>
        <v>0</v>
      </c>
      <c r="V19" s="194">
        <f t="shared" ca="1" si="2"/>
        <v>0</v>
      </c>
      <c r="W19" s="194">
        <f t="shared" ca="1" si="2"/>
        <v>0</v>
      </c>
      <c r="X19" s="194">
        <f t="shared" ca="1" si="2"/>
        <v>0</v>
      </c>
      <c r="Y19" s="194">
        <f t="shared" ca="1" si="2"/>
        <v>0</v>
      </c>
      <c r="Z19" s="194">
        <f t="shared" ca="1" si="2"/>
        <v>0</v>
      </c>
      <c r="AA19" s="194">
        <f t="shared" ca="1" si="2"/>
        <v>0</v>
      </c>
      <c r="AB19" s="194">
        <f t="shared" ca="1" si="2"/>
        <v>0</v>
      </c>
      <c r="AC19" s="194">
        <f t="shared" ca="1" si="2"/>
        <v>0</v>
      </c>
      <c r="AD19" s="194">
        <f t="shared" ca="1" si="2"/>
        <v>0</v>
      </c>
      <c r="AE19" s="194">
        <f t="shared" ca="1" si="2"/>
        <v>0</v>
      </c>
      <c r="AF19" s="194">
        <f t="shared" ca="1" si="2"/>
        <v>0</v>
      </c>
      <c r="AG19" s="194">
        <f t="shared" ca="1" si="2"/>
        <v>0</v>
      </c>
      <c r="AH19" s="194">
        <f t="shared" ca="1" si="2"/>
        <v>0</v>
      </c>
      <c r="AI19" s="194">
        <f t="shared" ca="1" si="2"/>
        <v>0</v>
      </c>
      <c r="AJ19" s="194">
        <f t="shared" ca="1" si="2"/>
        <v>0</v>
      </c>
      <c r="AK19" s="194">
        <f t="shared" ca="1" si="3"/>
        <v>0</v>
      </c>
      <c r="AL19" s="194">
        <f t="shared" ca="1" si="3"/>
        <v>0</v>
      </c>
      <c r="AM19" s="194">
        <f t="shared" ca="1" si="3"/>
        <v>0</v>
      </c>
      <c r="AN19" s="194">
        <f t="shared" ca="1" si="3"/>
        <v>0</v>
      </c>
    </row>
    <row r="20" spans="1:40" x14ac:dyDescent="0.3">
      <c r="C20" s="51">
        <f t="shared" ca="1" si="4"/>
        <v>0</v>
      </c>
      <c r="D20" s="192">
        <f t="shared" ca="1" si="5"/>
        <v>0</v>
      </c>
      <c r="E20" s="194">
        <f t="shared" ca="1" si="1"/>
        <v>0</v>
      </c>
      <c r="F20" s="194">
        <f t="shared" ca="1" si="1"/>
        <v>0</v>
      </c>
      <c r="G20" s="194">
        <f t="shared" ca="1" si="1"/>
        <v>0</v>
      </c>
      <c r="H20" s="194">
        <f t="shared" ca="1" si="1"/>
        <v>0</v>
      </c>
      <c r="I20" s="194">
        <f t="shared" ca="1" si="1"/>
        <v>0</v>
      </c>
      <c r="J20" s="194">
        <f t="shared" ca="1" si="1"/>
        <v>0</v>
      </c>
      <c r="K20" s="194">
        <f t="shared" ca="1" si="1"/>
        <v>0</v>
      </c>
      <c r="L20" s="194">
        <f t="shared" ca="1" si="1"/>
        <v>0</v>
      </c>
      <c r="M20" s="194">
        <f t="shared" ca="1" si="1"/>
        <v>0</v>
      </c>
      <c r="N20" s="194">
        <f t="shared" ca="1" si="1"/>
        <v>0</v>
      </c>
      <c r="O20" s="194">
        <f t="shared" ca="1" si="1"/>
        <v>0</v>
      </c>
      <c r="P20" s="194">
        <f t="shared" ca="1" si="1"/>
        <v>0</v>
      </c>
      <c r="Q20" s="194">
        <f t="shared" ca="1" si="1"/>
        <v>0</v>
      </c>
      <c r="R20" s="194">
        <f t="shared" ca="1" si="1"/>
        <v>0</v>
      </c>
      <c r="S20" s="194">
        <f t="shared" ca="1" si="1"/>
        <v>0</v>
      </c>
      <c r="T20" s="194">
        <f t="shared" ca="1" si="1"/>
        <v>0</v>
      </c>
      <c r="U20" s="194">
        <f t="shared" ca="1" si="2"/>
        <v>0</v>
      </c>
      <c r="V20" s="194">
        <f t="shared" ca="1" si="2"/>
        <v>0</v>
      </c>
      <c r="W20" s="194">
        <f t="shared" ca="1" si="2"/>
        <v>0</v>
      </c>
      <c r="X20" s="194">
        <f t="shared" ca="1" si="2"/>
        <v>0</v>
      </c>
      <c r="Y20" s="194">
        <f t="shared" ca="1" si="2"/>
        <v>0</v>
      </c>
      <c r="Z20" s="194">
        <f t="shared" ca="1" si="2"/>
        <v>0</v>
      </c>
      <c r="AA20" s="194">
        <f t="shared" ca="1" si="2"/>
        <v>0</v>
      </c>
      <c r="AB20" s="194">
        <f t="shared" ca="1" si="2"/>
        <v>0</v>
      </c>
      <c r="AC20" s="194">
        <f t="shared" ca="1" si="2"/>
        <v>0</v>
      </c>
      <c r="AD20" s="194">
        <f t="shared" ca="1" si="2"/>
        <v>0</v>
      </c>
      <c r="AE20" s="194">
        <f t="shared" ca="1" si="2"/>
        <v>0</v>
      </c>
      <c r="AF20" s="194">
        <f t="shared" ca="1" si="2"/>
        <v>0</v>
      </c>
      <c r="AG20" s="194">
        <f t="shared" ca="1" si="2"/>
        <v>0</v>
      </c>
      <c r="AH20" s="194">
        <f t="shared" ca="1" si="2"/>
        <v>0</v>
      </c>
      <c r="AI20" s="194">
        <f t="shared" ca="1" si="2"/>
        <v>0</v>
      </c>
      <c r="AJ20" s="194">
        <f t="shared" ca="1" si="2"/>
        <v>0</v>
      </c>
      <c r="AK20" s="194">
        <f t="shared" ca="1" si="3"/>
        <v>0</v>
      </c>
      <c r="AL20" s="194">
        <f t="shared" ca="1" si="3"/>
        <v>0</v>
      </c>
      <c r="AM20" s="194">
        <f t="shared" ca="1" si="3"/>
        <v>0</v>
      </c>
      <c r="AN20" s="194">
        <f t="shared" ca="1" si="3"/>
        <v>0</v>
      </c>
    </row>
    <row r="21" spans="1:40" x14ac:dyDescent="0.3">
      <c r="C21" s="51">
        <f t="shared" ca="1" si="4"/>
        <v>0</v>
      </c>
      <c r="D21" s="192">
        <f t="shared" ca="1" si="5"/>
        <v>0</v>
      </c>
      <c r="E21" s="194">
        <f t="shared" ca="1" si="1"/>
        <v>0</v>
      </c>
      <c r="F21" s="194">
        <f t="shared" ca="1" si="1"/>
        <v>0</v>
      </c>
      <c r="G21" s="194">
        <f t="shared" ca="1" si="1"/>
        <v>0</v>
      </c>
      <c r="H21" s="194">
        <f t="shared" ca="1" si="1"/>
        <v>0</v>
      </c>
      <c r="I21" s="194">
        <f t="shared" ca="1" si="1"/>
        <v>0</v>
      </c>
      <c r="J21" s="194">
        <f t="shared" ca="1" si="1"/>
        <v>0</v>
      </c>
      <c r="K21" s="194">
        <f t="shared" ca="1" si="1"/>
        <v>0</v>
      </c>
      <c r="L21" s="194">
        <f t="shared" ca="1" si="1"/>
        <v>0</v>
      </c>
      <c r="M21" s="194">
        <f t="shared" ca="1" si="1"/>
        <v>0</v>
      </c>
      <c r="N21" s="194">
        <f t="shared" ca="1" si="1"/>
        <v>0</v>
      </c>
      <c r="O21" s="194">
        <f t="shared" ca="1" si="1"/>
        <v>0</v>
      </c>
      <c r="P21" s="194">
        <f t="shared" ca="1" si="1"/>
        <v>0</v>
      </c>
      <c r="Q21" s="194">
        <f t="shared" ca="1" si="1"/>
        <v>0</v>
      </c>
      <c r="R21" s="194">
        <f t="shared" ca="1" si="1"/>
        <v>0</v>
      </c>
      <c r="S21" s="194">
        <f t="shared" ca="1" si="1"/>
        <v>0</v>
      </c>
      <c r="T21" s="194">
        <f t="shared" ca="1" si="1"/>
        <v>0</v>
      </c>
      <c r="U21" s="194">
        <f t="shared" ca="1" si="2"/>
        <v>0</v>
      </c>
      <c r="V21" s="194">
        <f t="shared" ca="1" si="2"/>
        <v>0</v>
      </c>
      <c r="W21" s="194">
        <f t="shared" ca="1" si="2"/>
        <v>0</v>
      </c>
      <c r="X21" s="194">
        <f t="shared" ca="1" si="2"/>
        <v>0</v>
      </c>
      <c r="Y21" s="194">
        <f t="shared" ca="1" si="2"/>
        <v>0</v>
      </c>
      <c r="Z21" s="194">
        <f t="shared" ca="1" si="2"/>
        <v>0</v>
      </c>
      <c r="AA21" s="194">
        <f t="shared" ca="1" si="2"/>
        <v>0</v>
      </c>
      <c r="AB21" s="194">
        <f t="shared" ca="1" si="2"/>
        <v>0</v>
      </c>
      <c r="AC21" s="194">
        <f t="shared" ca="1" si="2"/>
        <v>0</v>
      </c>
      <c r="AD21" s="194">
        <f t="shared" ca="1" si="2"/>
        <v>0</v>
      </c>
      <c r="AE21" s="194">
        <f t="shared" ca="1" si="2"/>
        <v>0</v>
      </c>
      <c r="AF21" s="194">
        <f t="shared" ca="1" si="2"/>
        <v>0</v>
      </c>
      <c r="AG21" s="194">
        <f t="shared" ca="1" si="2"/>
        <v>0</v>
      </c>
      <c r="AH21" s="194">
        <f t="shared" ca="1" si="2"/>
        <v>0</v>
      </c>
      <c r="AI21" s="194">
        <f t="shared" ca="1" si="2"/>
        <v>0</v>
      </c>
      <c r="AJ21" s="194">
        <f t="shared" ca="1" si="2"/>
        <v>0</v>
      </c>
      <c r="AK21" s="194">
        <f t="shared" ca="1" si="3"/>
        <v>0</v>
      </c>
      <c r="AL21" s="194">
        <f t="shared" ca="1" si="3"/>
        <v>0</v>
      </c>
      <c r="AM21" s="194">
        <f t="shared" ca="1" si="3"/>
        <v>0</v>
      </c>
      <c r="AN21" s="194">
        <f t="shared" ca="1" si="3"/>
        <v>0</v>
      </c>
    </row>
    <row r="22" spans="1:40" x14ac:dyDescent="0.3">
      <c r="C22" s="51">
        <f t="shared" ca="1" si="4"/>
        <v>0</v>
      </c>
      <c r="D22" s="192">
        <f t="shared" ca="1" si="5"/>
        <v>0</v>
      </c>
      <c r="E22" s="194">
        <f t="shared" ca="1" si="1"/>
        <v>0</v>
      </c>
      <c r="F22" s="194">
        <f t="shared" ca="1" si="1"/>
        <v>0</v>
      </c>
      <c r="G22" s="194">
        <f t="shared" ca="1" si="1"/>
        <v>0</v>
      </c>
      <c r="H22" s="194">
        <f t="shared" ca="1" si="1"/>
        <v>0</v>
      </c>
      <c r="I22" s="194">
        <f t="shared" ca="1" si="1"/>
        <v>0</v>
      </c>
      <c r="J22" s="194">
        <f t="shared" ca="1" si="1"/>
        <v>0</v>
      </c>
      <c r="K22" s="194">
        <f t="shared" ca="1" si="1"/>
        <v>0</v>
      </c>
      <c r="L22" s="194">
        <f t="shared" ca="1" si="1"/>
        <v>0</v>
      </c>
      <c r="M22" s="194">
        <f t="shared" ca="1" si="1"/>
        <v>0</v>
      </c>
      <c r="N22" s="194">
        <f t="shared" ca="1" si="1"/>
        <v>0</v>
      </c>
      <c r="O22" s="194">
        <f t="shared" ca="1" si="1"/>
        <v>0</v>
      </c>
      <c r="P22" s="194">
        <f t="shared" ca="1" si="1"/>
        <v>0</v>
      </c>
      <c r="Q22" s="194">
        <f t="shared" ca="1" si="1"/>
        <v>0</v>
      </c>
      <c r="R22" s="194">
        <f t="shared" ca="1" si="1"/>
        <v>0</v>
      </c>
      <c r="S22" s="194">
        <f t="shared" ca="1" si="1"/>
        <v>0</v>
      </c>
      <c r="T22" s="194">
        <f t="shared" ref="T22:AI26" ca="1" si="6">SUMIFS(INDIRECT($B$1 &amp; "_Direct"), Resource_Name, $B22, WBSL3, T$1, Inst, $B$2)</f>
        <v>0</v>
      </c>
      <c r="U22" s="194">
        <f t="shared" ca="1" si="6"/>
        <v>0</v>
      </c>
      <c r="V22" s="194">
        <f t="shared" ca="1" si="6"/>
        <v>0</v>
      </c>
      <c r="W22" s="194">
        <f t="shared" ca="1" si="6"/>
        <v>0</v>
      </c>
      <c r="X22" s="194">
        <f t="shared" ca="1" si="6"/>
        <v>0</v>
      </c>
      <c r="Y22" s="194">
        <f t="shared" ca="1" si="2"/>
        <v>0</v>
      </c>
      <c r="Z22" s="194">
        <f t="shared" ca="1" si="2"/>
        <v>0</v>
      </c>
      <c r="AA22" s="194">
        <f t="shared" ca="1" si="2"/>
        <v>0</v>
      </c>
      <c r="AB22" s="194">
        <f t="shared" ca="1" si="2"/>
        <v>0</v>
      </c>
      <c r="AC22" s="194">
        <f t="shared" ca="1" si="2"/>
        <v>0</v>
      </c>
      <c r="AD22" s="194">
        <f t="shared" ca="1" si="2"/>
        <v>0</v>
      </c>
      <c r="AE22" s="194">
        <f t="shared" ca="1" si="2"/>
        <v>0</v>
      </c>
      <c r="AF22" s="194">
        <f t="shared" ca="1" si="2"/>
        <v>0</v>
      </c>
      <c r="AG22" s="194">
        <f t="shared" ca="1" si="2"/>
        <v>0</v>
      </c>
      <c r="AH22" s="194">
        <f t="shared" ca="1" si="2"/>
        <v>0</v>
      </c>
      <c r="AI22" s="194">
        <f t="shared" ca="1" si="2"/>
        <v>0</v>
      </c>
      <c r="AJ22" s="194">
        <f t="shared" ca="1" si="2"/>
        <v>0</v>
      </c>
      <c r="AK22" s="194">
        <f t="shared" ca="1" si="3"/>
        <v>0</v>
      </c>
      <c r="AL22" s="194">
        <f t="shared" ca="1" si="3"/>
        <v>0</v>
      </c>
      <c r="AM22" s="194">
        <f t="shared" ca="1" si="3"/>
        <v>0</v>
      </c>
      <c r="AN22" s="194">
        <f t="shared" ca="1" si="3"/>
        <v>0</v>
      </c>
    </row>
    <row r="23" spans="1:40" x14ac:dyDescent="0.3">
      <c r="C23" s="51">
        <f t="shared" ca="1" si="4"/>
        <v>0</v>
      </c>
      <c r="D23" s="192">
        <f t="shared" ca="1" si="5"/>
        <v>0</v>
      </c>
      <c r="E23" s="194">
        <f t="shared" ref="E23:T26" ca="1" si="7">SUMIFS(INDIRECT($B$1 &amp; "_Direct"), Resource_Name, $B23, WBSL3, E$1, Inst, $B$2)</f>
        <v>0</v>
      </c>
      <c r="F23" s="194">
        <f t="shared" ca="1" si="7"/>
        <v>0</v>
      </c>
      <c r="G23" s="194">
        <f t="shared" ca="1" si="7"/>
        <v>0</v>
      </c>
      <c r="H23" s="194">
        <f t="shared" ca="1" si="7"/>
        <v>0</v>
      </c>
      <c r="I23" s="194">
        <f t="shared" ca="1" si="7"/>
        <v>0</v>
      </c>
      <c r="J23" s="194">
        <f t="shared" ca="1" si="7"/>
        <v>0</v>
      </c>
      <c r="K23" s="194">
        <f t="shared" ca="1" si="7"/>
        <v>0</v>
      </c>
      <c r="L23" s="194">
        <f t="shared" ca="1" si="7"/>
        <v>0</v>
      </c>
      <c r="M23" s="194">
        <f t="shared" ca="1" si="7"/>
        <v>0</v>
      </c>
      <c r="N23" s="194">
        <f t="shared" ca="1" si="7"/>
        <v>0</v>
      </c>
      <c r="O23" s="194">
        <f t="shared" ca="1" si="7"/>
        <v>0</v>
      </c>
      <c r="P23" s="194">
        <f t="shared" ca="1" si="7"/>
        <v>0</v>
      </c>
      <c r="Q23" s="194">
        <f t="shared" ca="1" si="7"/>
        <v>0</v>
      </c>
      <c r="R23" s="194">
        <f t="shared" ca="1" si="7"/>
        <v>0</v>
      </c>
      <c r="S23" s="194">
        <f t="shared" ca="1" si="7"/>
        <v>0</v>
      </c>
      <c r="T23" s="194">
        <f t="shared" ca="1" si="7"/>
        <v>0</v>
      </c>
      <c r="U23" s="194">
        <f t="shared" ca="1" si="6"/>
        <v>0</v>
      </c>
      <c r="V23" s="194">
        <f t="shared" ca="1" si="6"/>
        <v>0</v>
      </c>
      <c r="W23" s="194">
        <f t="shared" ca="1" si="6"/>
        <v>0</v>
      </c>
      <c r="X23" s="194">
        <f t="shared" ca="1" si="6"/>
        <v>0</v>
      </c>
      <c r="Y23" s="194">
        <f t="shared" ca="1" si="6"/>
        <v>0</v>
      </c>
      <c r="Z23" s="194">
        <f t="shared" ca="1" si="6"/>
        <v>0</v>
      </c>
      <c r="AA23" s="194">
        <f t="shared" ca="1" si="6"/>
        <v>0</v>
      </c>
      <c r="AB23" s="194">
        <f t="shared" ca="1" si="6"/>
        <v>0</v>
      </c>
      <c r="AC23" s="194">
        <f t="shared" ca="1" si="6"/>
        <v>0</v>
      </c>
      <c r="AD23" s="194">
        <f t="shared" ca="1" si="6"/>
        <v>0</v>
      </c>
      <c r="AE23" s="194">
        <f t="shared" ca="1" si="6"/>
        <v>0</v>
      </c>
      <c r="AF23" s="194">
        <f t="shared" ca="1" si="6"/>
        <v>0</v>
      </c>
      <c r="AG23" s="194">
        <f t="shared" ca="1" si="6"/>
        <v>0</v>
      </c>
      <c r="AH23" s="194">
        <f t="shared" ca="1" si="6"/>
        <v>0</v>
      </c>
      <c r="AI23" s="194">
        <f t="shared" ca="1" si="6"/>
        <v>0</v>
      </c>
      <c r="AJ23" s="194">
        <f t="shared" ref="AJ23:AN26" ca="1" si="8">SUMIFS(INDIRECT($B$1 &amp; "_Direct"), Resource_Name, $B23, WBSL3, AJ$1, Inst, $B$2)</f>
        <v>0</v>
      </c>
      <c r="AK23" s="194">
        <f t="shared" ca="1" si="8"/>
        <v>0</v>
      </c>
      <c r="AL23" s="194">
        <f t="shared" ca="1" si="8"/>
        <v>0</v>
      </c>
      <c r="AM23" s="194">
        <f t="shared" ca="1" si="8"/>
        <v>0</v>
      </c>
      <c r="AN23" s="194">
        <f t="shared" ca="1" si="8"/>
        <v>0</v>
      </c>
    </row>
    <row r="24" spans="1:40" x14ac:dyDescent="0.3">
      <c r="C24" s="51">
        <f t="shared" ca="1" si="4"/>
        <v>0</v>
      </c>
      <c r="D24" s="192">
        <f t="shared" ca="1" si="5"/>
        <v>0</v>
      </c>
      <c r="E24" s="194">
        <f t="shared" ca="1" si="7"/>
        <v>0</v>
      </c>
      <c r="F24" s="194">
        <f t="shared" ca="1" si="7"/>
        <v>0</v>
      </c>
      <c r="G24" s="194">
        <f t="shared" ca="1" si="7"/>
        <v>0</v>
      </c>
      <c r="H24" s="194">
        <f t="shared" ca="1" si="7"/>
        <v>0</v>
      </c>
      <c r="I24" s="194">
        <f t="shared" ca="1" si="7"/>
        <v>0</v>
      </c>
      <c r="J24" s="194">
        <f t="shared" ca="1" si="7"/>
        <v>0</v>
      </c>
      <c r="K24" s="194">
        <f t="shared" ca="1" si="7"/>
        <v>0</v>
      </c>
      <c r="L24" s="194">
        <f t="shared" ca="1" si="7"/>
        <v>0</v>
      </c>
      <c r="M24" s="194">
        <f t="shared" ca="1" si="7"/>
        <v>0</v>
      </c>
      <c r="N24" s="194">
        <f t="shared" ca="1" si="7"/>
        <v>0</v>
      </c>
      <c r="O24" s="194">
        <f t="shared" ca="1" si="7"/>
        <v>0</v>
      </c>
      <c r="P24" s="194">
        <f t="shared" ca="1" si="7"/>
        <v>0</v>
      </c>
      <c r="Q24" s="194">
        <f t="shared" ca="1" si="7"/>
        <v>0</v>
      </c>
      <c r="R24" s="194">
        <f t="shared" ca="1" si="7"/>
        <v>0</v>
      </c>
      <c r="S24" s="194">
        <f t="shared" ca="1" si="7"/>
        <v>0</v>
      </c>
      <c r="T24" s="194">
        <f t="shared" ca="1" si="7"/>
        <v>0</v>
      </c>
      <c r="U24" s="194">
        <f t="shared" ca="1" si="6"/>
        <v>0</v>
      </c>
      <c r="V24" s="194">
        <f t="shared" ca="1" si="6"/>
        <v>0</v>
      </c>
      <c r="W24" s="194">
        <f t="shared" ca="1" si="6"/>
        <v>0</v>
      </c>
      <c r="X24" s="194">
        <f t="shared" ca="1" si="6"/>
        <v>0</v>
      </c>
      <c r="Y24" s="194">
        <f t="shared" ca="1" si="6"/>
        <v>0</v>
      </c>
      <c r="Z24" s="194">
        <f t="shared" ca="1" si="6"/>
        <v>0</v>
      </c>
      <c r="AA24" s="194">
        <f t="shared" ca="1" si="6"/>
        <v>0</v>
      </c>
      <c r="AB24" s="194">
        <f t="shared" ca="1" si="6"/>
        <v>0</v>
      </c>
      <c r="AC24" s="194">
        <f t="shared" ca="1" si="6"/>
        <v>0</v>
      </c>
      <c r="AD24" s="194">
        <f t="shared" ca="1" si="6"/>
        <v>0</v>
      </c>
      <c r="AE24" s="194">
        <f t="shared" ca="1" si="6"/>
        <v>0</v>
      </c>
      <c r="AF24" s="194">
        <f t="shared" ca="1" si="6"/>
        <v>0</v>
      </c>
      <c r="AG24" s="194">
        <f t="shared" ca="1" si="6"/>
        <v>0</v>
      </c>
      <c r="AH24" s="194">
        <f t="shared" ca="1" si="6"/>
        <v>0</v>
      </c>
      <c r="AI24" s="194">
        <f t="shared" ca="1" si="6"/>
        <v>0</v>
      </c>
      <c r="AJ24" s="194">
        <f t="shared" ca="1" si="8"/>
        <v>0</v>
      </c>
      <c r="AK24" s="194">
        <f t="shared" ca="1" si="8"/>
        <v>0</v>
      </c>
      <c r="AL24" s="194">
        <f t="shared" ca="1" si="8"/>
        <v>0</v>
      </c>
      <c r="AM24" s="194">
        <f t="shared" ca="1" si="8"/>
        <v>0</v>
      </c>
      <c r="AN24" s="194">
        <f t="shared" ca="1" si="8"/>
        <v>0</v>
      </c>
    </row>
    <row r="25" spans="1:40" x14ac:dyDescent="0.3">
      <c r="C25" s="51">
        <f t="shared" ca="1" si="4"/>
        <v>0</v>
      </c>
      <c r="D25" s="192">
        <f t="shared" ca="1" si="5"/>
        <v>0</v>
      </c>
      <c r="E25" s="194">
        <f t="shared" ca="1" si="7"/>
        <v>0</v>
      </c>
      <c r="F25" s="194">
        <f t="shared" ca="1" si="7"/>
        <v>0</v>
      </c>
      <c r="G25" s="194">
        <f t="shared" ca="1" si="7"/>
        <v>0</v>
      </c>
      <c r="H25" s="194">
        <f t="shared" ca="1" si="7"/>
        <v>0</v>
      </c>
      <c r="I25" s="194">
        <f t="shared" ca="1" si="7"/>
        <v>0</v>
      </c>
      <c r="J25" s="194">
        <f t="shared" ca="1" si="7"/>
        <v>0</v>
      </c>
      <c r="K25" s="194">
        <f t="shared" ca="1" si="7"/>
        <v>0</v>
      </c>
      <c r="L25" s="194">
        <f t="shared" ca="1" si="7"/>
        <v>0</v>
      </c>
      <c r="M25" s="194">
        <f t="shared" ca="1" si="7"/>
        <v>0</v>
      </c>
      <c r="N25" s="194">
        <f t="shared" ca="1" si="7"/>
        <v>0</v>
      </c>
      <c r="O25" s="194">
        <f t="shared" ca="1" si="7"/>
        <v>0</v>
      </c>
      <c r="P25" s="194">
        <f t="shared" ca="1" si="7"/>
        <v>0</v>
      </c>
      <c r="Q25" s="194">
        <f t="shared" ca="1" si="7"/>
        <v>0</v>
      </c>
      <c r="R25" s="194">
        <f t="shared" ca="1" si="7"/>
        <v>0</v>
      </c>
      <c r="S25" s="194">
        <f t="shared" ca="1" si="7"/>
        <v>0</v>
      </c>
      <c r="T25" s="194">
        <f t="shared" ca="1" si="7"/>
        <v>0</v>
      </c>
      <c r="U25" s="194">
        <f t="shared" ca="1" si="6"/>
        <v>0</v>
      </c>
      <c r="V25" s="194">
        <f t="shared" ca="1" si="6"/>
        <v>0</v>
      </c>
      <c r="W25" s="194">
        <f t="shared" ca="1" si="6"/>
        <v>0</v>
      </c>
      <c r="X25" s="194">
        <f t="shared" ca="1" si="6"/>
        <v>0</v>
      </c>
      <c r="Y25" s="194">
        <f t="shared" ca="1" si="6"/>
        <v>0</v>
      </c>
      <c r="Z25" s="194">
        <f t="shared" ca="1" si="6"/>
        <v>0</v>
      </c>
      <c r="AA25" s="194">
        <f t="shared" ca="1" si="6"/>
        <v>0</v>
      </c>
      <c r="AB25" s="194">
        <f t="shared" ca="1" si="6"/>
        <v>0</v>
      </c>
      <c r="AC25" s="194">
        <f t="shared" ca="1" si="6"/>
        <v>0</v>
      </c>
      <c r="AD25" s="194">
        <f t="shared" ca="1" si="6"/>
        <v>0</v>
      </c>
      <c r="AE25" s="194">
        <f t="shared" ca="1" si="6"/>
        <v>0</v>
      </c>
      <c r="AF25" s="194">
        <f t="shared" ca="1" si="6"/>
        <v>0</v>
      </c>
      <c r="AG25" s="194">
        <f t="shared" ca="1" si="6"/>
        <v>0</v>
      </c>
      <c r="AH25" s="194">
        <f t="shared" ca="1" si="6"/>
        <v>0</v>
      </c>
      <c r="AI25" s="194">
        <f t="shared" ca="1" si="6"/>
        <v>0</v>
      </c>
      <c r="AJ25" s="194">
        <f t="shared" ca="1" si="8"/>
        <v>0</v>
      </c>
      <c r="AK25" s="194">
        <f t="shared" ca="1" si="8"/>
        <v>0</v>
      </c>
      <c r="AL25" s="194">
        <f t="shared" ca="1" si="8"/>
        <v>0</v>
      </c>
      <c r="AM25" s="194">
        <f t="shared" ca="1" si="8"/>
        <v>0</v>
      </c>
      <c r="AN25" s="194">
        <f t="shared" ca="1" si="8"/>
        <v>0</v>
      </c>
    </row>
    <row r="26" spans="1:40" x14ac:dyDescent="0.3">
      <c r="A26" s="54"/>
      <c r="B26" s="54"/>
      <c r="C26" s="51">
        <f t="shared" ca="1" si="4"/>
        <v>0</v>
      </c>
      <c r="D26" s="192">
        <f t="shared" ca="1" si="5"/>
        <v>0</v>
      </c>
      <c r="E26" s="194">
        <f t="shared" ca="1" si="7"/>
        <v>0</v>
      </c>
      <c r="F26" s="194">
        <f t="shared" ca="1" si="7"/>
        <v>0</v>
      </c>
      <c r="G26" s="194">
        <f t="shared" ca="1" si="7"/>
        <v>0</v>
      </c>
      <c r="H26" s="194">
        <f t="shared" ca="1" si="7"/>
        <v>0</v>
      </c>
      <c r="I26" s="194">
        <f t="shared" ca="1" si="7"/>
        <v>0</v>
      </c>
      <c r="J26" s="194">
        <f t="shared" ca="1" si="7"/>
        <v>0</v>
      </c>
      <c r="K26" s="194">
        <f t="shared" ca="1" si="7"/>
        <v>0</v>
      </c>
      <c r="L26" s="194">
        <f t="shared" ca="1" si="7"/>
        <v>0</v>
      </c>
      <c r="M26" s="194">
        <f t="shared" ca="1" si="7"/>
        <v>0</v>
      </c>
      <c r="N26" s="194">
        <f t="shared" ca="1" si="7"/>
        <v>0</v>
      </c>
      <c r="O26" s="194">
        <f t="shared" ca="1" si="7"/>
        <v>0</v>
      </c>
      <c r="P26" s="194">
        <f t="shared" ca="1" si="7"/>
        <v>0</v>
      </c>
      <c r="Q26" s="194">
        <f t="shared" ca="1" si="7"/>
        <v>0</v>
      </c>
      <c r="R26" s="194">
        <f t="shared" ca="1" si="7"/>
        <v>0</v>
      </c>
      <c r="S26" s="194">
        <f t="shared" ca="1" si="7"/>
        <v>0</v>
      </c>
      <c r="T26" s="194">
        <f t="shared" ca="1" si="7"/>
        <v>0</v>
      </c>
      <c r="U26" s="194">
        <f t="shared" ca="1" si="6"/>
        <v>0</v>
      </c>
      <c r="V26" s="194">
        <f t="shared" ca="1" si="6"/>
        <v>0</v>
      </c>
      <c r="W26" s="194">
        <f t="shared" ca="1" si="6"/>
        <v>0</v>
      </c>
      <c r="X26" s="194">
        <f t="shared" ca="1" si="6"/>
        <v>0</v>
      </c>
      <c r="Y26" s="194">
        <f t="shared" ca="1" si="6"/>
        <v>0</v>
      </c>
      <c r="Z26" s="194">
        <f t="shared" ca="1" si="6"/>
        <v>0</v>
      </c>
      <c r="AA26" s="194">
        <f t="shared" ca="1" si="6"/>
        <v>0</v>
      </c>
      <c r="AB26" s="194">
        <f t="shared" ca="1" si="6"/>
        <v>0</v>
      </c>
      <c r="AC26" s="194">
        <f t="shared" ca="1" si="6"/>
        <v>0</v>
      </c>
      <c r="AD26" s="194">
        <f t="shared" ca="1" si="6"/>
        <v>0</v>
      </c>
      <c r="AE26" s="194">
        <f t="shared" ca="1" si="6"/>
        <v>0</v>
      </c>
      <c r="AF26" s="194">
        <f t="shared" ca="1" si="6"/>
        <v>0</v>
      </c>
      <c r="AG26" s="194">
        <f t="shared" ca="1" si="6"/>
        <v>0</v>
      </c>
      <c r="AH26" s="194">
        <f t="shared" ca="1" si="6"/>
        <v>0</v>
      </c>
      <c r="AI26" s="194">
        <f t="shared" ca="1" si="6"/>
        <v>0</v>
      </c>
      <c r="AJ26" s="194">
        <f t="shared" ca="1" si="8"/>
        <v>0</v>
      </c>
      <c r="AK26" s="194">
        <f t="shared" ca="1" si="8"/>
        <v>0</v>
      </c>
      <c r="AL26" s="194">
        <f t="shared" ca="1" si="8"/>
        <v>0</v>
      </c>
      <c r="AM26" s="194">
        <f t="shared" ca="1" si="8"/>
        <v>0</v>
      </c>
      <c r="AN26" s="194">
        <f t="shared" ca="1" si="8"/>
        <v>0</v>
      </c>
    </row>
    <row r="27" spans="1:40" x14ac:dyDescent="0.3">
      <c r="A27" s="60" t="s">
        <v>1466</v>
      </c>
      <c r="B27" s="64"/>
      <c r="C27" s="64"/>
      <c r="D27" s="196"/>
      <c r="E27" s="196"/>
      <c r="F27" s="196"/>
      <c r="G27" s="196"/>
      <c r="H27" s="196"/>
      <c r="I27" s="196"/>
      <c r="J27" s="196"/>
      <c r="K27" s="196"/>
      <c r="L27" s="196"/>
      <c r="M27" s="196"/>
      <c r="N27" s="196"/>
      <c r="O27" s="196"/>
      <c r="P27" s="196"/>
      <c r="Q27" s="196"/>
      <c r="R27" s="196"/>
      <c r="S27" s="196"/>
      <c r="T27" s="196"/>
      <c r="U27" s="196"/>
      <c r="V27" s="196"/>
      <c r="W27" s="196"/>
      <c r="X27" s="196"/>
      <c r="Y27" s="196"/>
      <c r="Z27" s="196"/>
      <c r="AA27" s="196"/>
      <c r="AB27" s="196"/>
      <c r="AC27" s="196"/>
      <c r="AD27" s="196"/>
      <c r="AE27" s="196"/>
      <c r="AF27" s="196"/>
      <c r="AG27" s="196"/>
      <c r="AH27" s="196"/>
      <c r="AI27" s="196"/>
      <c r="AJ27" s="196"/>
      <c r="AK27" s="196"/>
      <c r="AL27" s="196"/>
      <c r="AM27" s="196"/>
      <c r="AN27" s="196"/>
    </row>
    <row r="28" spans="1:40" x14ac:dyDescent="0.3">
      <c r="D28" s="192">
        <f ca="1">SUM(E28:AN28)</f>
        <v>8571.1396136020958</v>
      </c>
      <c r="E28" s="194">
        <f t="shared" ref="E28:AN28" ca="1" si="9">SUM(E7:E26)</f>
        <v>5226.3046424403019</v>
      </c>
      <c r="F28" s="181">
        <f t="shared" ca="1" si="9"/>
        <v>0</v>
      </c>
      <c r="G28" s="181">
        <f t="shared" ca="1" si="9"/>
        <v>0</v>
      </c>
      <c r="H28" s="181">
        <f t="shared" ca="1" si="9"/>
        <v>0</v>
      </c>
      <c r="I28" s="181">
        <f t="shared" ca="1" si="9"/>
        <v>0</v>
      </c>
      <c r="J28" s="194">
        <f t="shared" ca="1" si="9"/>
        <v>0</v>
      </c>
      <c r="K28" s="194">
        <f t="shared" ca="1" si="9"/>
        <v>0</v>
      </c>
      <c r="L28" s="194">
        <f t="shared" ca="1" si="9"/>
        <v>0</v>
      </c>
      <c r="M28" s="194">
        <f t="shared" ca="1" si="9"/>
        <v>0</v>
      </c>
      <c r="N28" s="194">
        <f t="shared" ca="1" si="9"/>
        <v>0</v>
      </c>
      <c r="O28" s="194">
        <f t="shared" ca="1" si="9"/>
        <v>0</v>
      </c>
      <c r="P28" s="194">
        <f t="shared" ca="1" si="9"/>
        <v>0</v>
      </c>
      <c r="Q28" s="194">
        <f t="shared" ca="1" si="9"/>
        <v>0</v>
      </c>
      <c r="R28" s="194">
        <f t="shared" ca="1" si="9"/>
        <v>0</v>
      </c>
      <c r="S28" s="194">
        <f t="shared" ca="1" si="9"/>
        <v>0</v>
      </c>
      <c r="T28" s="194">
        <f t="shared" ca="1" si="9"/>
        <v>0</v>
      </c>
      <c r="U28" s="194">
        <f t="shared" ca="1" si="9"/>
        <v>0</v>
      </c>
      <c r="V28" s="194">
        <f t="shared" ca="1" si="9"/>
        <v>0</v>
      </c>
      <c r="W28" s="194">
        <f t="shared" ca="1" si="9"/>
        <v>0</v>
      </c>
      <c r="X28" s="194">
        <f t="shared" ca="1" si="9"/>
        <v>0</v>
      </c>
      <c r="Y28" s="194">
        <f t="shared" ca="1" si="9"/>
        <v>0</v>
      </c>
      <c r="Z28" s="194">
        <f t="shared" ca="1" si="9"/>
        <v>0</v>
      </c>
      <c r="AA28" s="194">
        <f t="shared" ca="1" si="9"/>
        <v>0</v>
      </c>
      <c r="AB28" s="194">
        <f t="shared" ca="1" si="9"/>
        <v>0</v>
      </c>
      <c r="AC28" s="194">
        <f t="shared" ca="1" si="9"/>
        <v>0</v>
      </c>
      <c r="AD28" s="194">
        <f t="shared" ca="1" si="9"/>
        <v>0</v>
      </c>
      <c r="AE28" s="194">
        <f t="shared" ca="1" si="9"/>
        <v>0</v>
      </c>
      <c r="AF28" s="194">
        <f t="shared" ca="1" si="9"/>
        <v>0</v>
      </c>
      <c r="AG28" s="194">
        <f t="shared" ca="1" si="9"/>
        <v>0</v>
      </c>
      <c r="AH28" s="194">
        <f t="shared" ca="1" si="9"/>
        <v>0</v>
      </c>
      <c r="AI28" s="194">
        <f t="shared" ca="1" si="9"/>
        <v>0</v>
      </c>
      <c r="AJ28" s="194">
        <f t="shared" ca="1" si="9"/>
        <v>3344.834971161793</v>
      </c>
      <c r="AK28" s="194">
        <f t="shared" ca="1" si="9"/>
        <v>0</v>
      </c>
      <c r="AL28" s="194">
        <f t="shared" ca="1" si="9"/>
        <v>0</v>
      </c>
      <c r="AM28" s="194">
        <f t="shared" ca="1" si="9"/>
        <v>0</v>
      </c>
      <c r="AN28" s="194">
        <f t="shared" ca="1" si="9"/>
        <v>0</v>
      </c>
    </row>
    <row r="29" spans="1:40" x14ac:dyDescent="0.3">
      <c r="A29" s="60" t="s">
        <v>1467</v>
      </c>
      <c r="B29" s="60"/>
      <c r="C29" s="60"/>
      <c r="D29" s="189"/>
      <c r="E29" s="198"/>
      <c r="F29" s="198"/>
      <c r="G29" s="198"/>
      <c r="H29" s="198"/>
      <c r="I29" s="198"/>
      <c r="J29" s="198"/>
      <c r="K29" s="198"/>
      <c r="L29" s="198"/>
      <c r="M29" s="198"/>
      <c r="N29" s="198"/>
      <c r="O29" s="198"/>
      <c r="P29" s="198"/>
      <c r="Q29" s="198"/>
      <c r="R29" s="198"/>
      <c r="S29" s="198"/>
      <c r="T29" s="198"/>
      <c r="U29" s="198"/>
      <c r="V29" s="198"/>
      <c r="W29" s="198"/>
      <c r="X29" s="198"/>
      <c r="Y29" s="198"/>
      <c r="Z29" s="198"/>
      <c r="AA29" s="198"/>
      <c r="AB29" s="198"/>
      <c r="AC29" s="198"/>
      <c r="AD29" s="198"/>
      <c r="AE29" s="198"/>
      <c r="AF29" s="198"/>
      <c r="AG29" s="198"/>
      <c r="AH29" s="198"/>
      <c r="AI29" s="198"/>
      <c r="AJ29" s="198"/>
      <c r="AK29" s="198"/>
      <c r="AL29" s="198"/>
      <c r="AM29" s="198"/>
      <c r="AN29" s="198"/>
    </row>
    <row r="30" spans="1:40" x14ac:dyDescent="0.3">
      <c r="D30" s="192">
        <f ca="1">SUM(E30:AN30)</f>
        <v>3428.4558454408379</v>
      </c>
      <c r="E30" s="194">
        <f t="shared" ref="E30:AN30" ca="1" si="10">SUMIFS(INDIRECT($B$1 &amp; "_Fringe"), WBSL3, E$1, Inst, $B$2)</f>
        <v>2090.5218569761209</v>
      </c>
      <c r="F30" s="194">
        <f t="shared" ca="1" si="10"/>
        <v>0</v>
      </c>
      <c r="G30" s="194">
        <f t="shared" ca="1" si="10"/>
        <v>0</v>
      </c>
      <c r="H30" s="194">
        <f t="shared" ca="1" si="10"/>
        <v>0</v>
      </c>
      <c r="I30" s="194">
        <f t="shared" ca="1" si="10"/>
        <v>0</v>
      </c>
      <c r="J30" s="194">
        <f t="shared" ca="1" si="10"/>
        <v>0</v>
      </c>
      <c r="K30" s="194">
        <f t="shared" ca="1" si="10"/>
        <v>0</v>
      </c>
      <c r="L30" s="194">
        <f t="shared" ca="1" si="10"/>
        <v>0</v>
      </c>
      <c r="M30" s="194">
        <f t="shared" ca="1" si="10"/>
        <v>0</v>
      </c>
      <c r="N30" s="194">
        <f t="shared" ca="1" si="10"/>
        <v>0</v>
      </c>
      <c r="O30" s="194">
        <f t="shared" ca="1" si="10"/>
        <v>0</v>
      </c>
      <c r="P30" s="194">
        <f t="shared" ca="1" si="10"/>
        <v>0</v>
      </c>
      <c r="Q30" s="194">
        <f t="shared" ca="1" si="10"/>
        <v>0</v>
      </c>
      <c r="R30" s="194">
        <f t="shared" ca="1" si="10"/>
        <v>0</v>
      </c>
      <c r="S30" s="194">
        <f t="shared" ca="1" si="10"/>
        <v>0</v>
      </c>
      <c r="T30" s="194">
        <f t="shared" ca="1" si="10"/>
        <v>0</v>
      </c>
      <c r="U30" s="194">
        <f t="shared" ca="1" si="10"/>
        <v>0</v>
      </c>
      <c r="V30" s="194">
        <f t="shared" ca="1" si="10"/>
        <v>0</v>
      </c>
      <c r="W30" s="194">
        <f t="shared" ca="1" si="10"/>
        <v>0</v>
      </c>
      <c r="X30" s="194">
        <f t="shared" ca="1" si="10"/>
        <v>0</v>
      </c>
      <c r="Y30" s="194">
        <f t="shared" ca="1" si="10"/>
        <v>0</v>
      </c>
      <c r="Z30" s="194">
        <f t="shared" ca="1" si="10"/>
        <v>0</v>
      </c>
      <c r="AA30" s="194">
        <f t="shared" ca="1" si="10"/>
        <v>0</v>
      </c>
      <c r="AB30" s="194">
        <f t="shared" ca="1" si="10"/>
        <v>0</v>
      </c>
      <c r="AC30" s="194">
        <f t="shared" ca="1" si="10"/>
        <v>0</v>
      </c>
      <c r="AD30" s="194">
        <f t="shared" ca="1" si="10"/>
        <v>0</v>
      </c>
      <c r="AE30" s="194">
        <f t="shared" ca="1" si="10"/>
        <v>0</v>
      </c>
      <c r="AF30" s="194">
        <f t="shared" ca="1" si="10"/>
        <v>0</v>
      </c>
      <c r="AG30" s="194">
        <f t="shared" ca="1" si="10"/>
        <v>0</v>
      </c>
      <c r="AH30" s="194">
        <f t="shared" ca="1" si="10"/>
        <v>0</v>
      </c>
      <c r="AI30" s="194">
        <f t="shared" ca="1" si="10"/>
        <v>0</v>
      </c>
      <c r="AJ30" s="194">
        <f t="shared" ca="1" si="10"/>
        <v>1337.9339884647172</v>
      </c>
      <c r="AK30" s="194">
        <f t="shared" ca="1" si="10"/>
        <v>0</v>
      </c>
      <c r="AL30" s="194">
        <f t="shared" ca="1" si="10"/>
        <v>0</v>
      </c>
      <c r="AM30" s="194">
        <f t="shared" ca="1" si="10"/>
        <v>0</v>
      </c>
      <c r="AN30" s="194">
        <f t="shared" ca="1" si="10"/>
        <v>0</v>
      </c>
    </row>
    <row r="31" spans="1:40" x14ac:dyDescent="0.3">
      <c r="A31" s="60" t="s">
        <v>1468</v>
      </c>
      <c r="B31" s="60"/>
      <c r="C31" s="60"/>
      <c r="D31" s="189"/>
      <c r="E31" s="189"/>
      <c r="F31" s="189"/>
      <c r="G31" s="189"/>
      <c r="H31" s="189"/>
      <c r="I31" s="189"/>
      <c r="J31" s="189"/>
      <c r="K31" s="189"/>
      <c r="L31" s="189"/>
      <c r="M31" s="189"/>
      <c r="N31" s="189"/>
      <c r="O31" s="189"/>
      <c r="P31" s="189"/>
      <c r="Q31" s="189"/>
      <c r="R31" s="189"/>
      <c r="S31" s="189"/>
      <c r="T31" s="189"/>
      <c r="U31" s="189"/>
      <c r="V31" s="189"/>
      <c r="W31" s="189"/>
      <c r="X31" s="189"/>
      <c r="Y31" s="189"/>
      <c r="Z31" s="189"/>
      <c r="AA31" s="189"/>
      <c r="AB31" s="189"/>
      <c r="AC31" s="189"/>
      <c r="AD31" s="189"/>
      <c r="AE31" s="189"/>
      <c r="AF31" s="189"/>
      <c r="AG31" s="189"/>
      <c r="AH31" s="189"/>
      <c r="AI31" s="189"/>
      <c r="AJ31" s="189"/>
      <c r="AK31" s="189"/>
      <c r="AL31" s="189"/>
      <c r="AM31" s="189"/>
      <c r="AN31" s="189"/>
    </row>
    <row r="32" spans="1:40" x14ac:dyDescent="0.3">
      <c r="A32" s="65" t="s">
        <v>1469</v>
      </c>
      <c r="B32" s="65" t="s">
        <v>1470</v>
      </c>
      <c r="C32" s="65" t="s">
        <v>1471</v>
      </c>
      <c r="D32" s="195"/>
      <c r="E32" s="194"/>
      <c r="F32" s="194"/>
      <c r="G32" s="194"/>
      <c r="H32" s="194"/>
      <c r="I32" s="194"/>
      <c r="J32" s="194"/>
      <c r="K32" s="194"/>
      <c r="L32" s="194"/>
      <c r="M32" s="194"/>
      <c r="N32" s="194"/>
      <c r="O32" s="194"/>
      <c r="P32" s="194"/>
      <c r="Q32" s="194"/>
      <c r="R32" s="194"/>
      <c r="S32" s="194"/>
      <c r="T32" s="194"/>
      <c r="U32" s="194"/>
      <c r="V32" s="194"/>
      <c r="W32" s="194"/>
      <c r="X32" s="194"/>
      <c r="Y32" s="194"/>
      <c r="Z32" s="194"/>
      <c r="AA32" s="194"/>
      <c r="AB32" s="194"/>
      <c r="AC32" s="194"/>
      <c r="AD32" s="194"/>
      <c r="AE32" s="194"/>
      <c r="AF32" s="194"/>
      <c r="AG32" s="194"/>
      <c r="AH32" s="194"/>
      <c r="AI32" s="194"/>
      <c r="AJ32" s="194"/>
      <c r="AK32" s="194"/>
      <c r="AL32" s="194"/>
      <c r="AM32" s="194"/>
      <c r="AN32" s="194"/>
    </row>
    <row r="33" spans="1:40" x14ac:dyDescent="0.3">
      <c r="A33" s="54" t="s">
        <v>1535</v>
      </c>
      <c r="B33" s="54">
        <v>1</v>
      </c>
      <c r="C33" s="54">
        <v>1</v>
      </c>
      <c r="D33" s="195">
        <f ca="1">SUM(E33:AN33)</f>
        <v>0</v>
      </c>
      <c r="E33" s="182">
        <f t="shared" ref="E33:AN33" ca="1" si="11">SUMIFS(INDIRECT($B$1 &amp; "_Direct"), Type, "CapEx", WBSL3, E$1, Inst, $B$2)</f>
        <v>0</v>
      </c>
      <c r="F33" s="182">
        <f t="shared" ca="1" si="11"/>
        <v>0</v>
      </c>
      <c r="G33" s="182">
        <f t="shared" ca="1" si="11"/>
        <v>0</v>
      </c>
      <c r="H33" s="182">
        <f t="shared" ca="1" si="11"/>
        <v>0</v>
      </c>
      <c r="I33" s="182">
        <f t="shared" ca="1" si="11"/>
        <v>0</v>
      </c>
      <c r="J33" s="182">
        <f t="shared" ca="1" si="11"/>
        <v>0</v>
      </c>
      <c r="K33" s="182">
        <f t="shared" ca="1" si="11"/>
        <v>0</v>
      </c>
      <c r="L33" s="182">
        <f t="shared" ca="1" si="11"/>
        <v>0</v>
      </c>
      <c r="M33" s="182">
        <f t="shared" ca="1" si="11"/>
        <v>0</v>
      </c>
      <c r="N33" s="182">
        <f t="shared" ca="1" si="11"/>
        <v>0</v>
      </c>
      <c r="O33" s="182">
        <f t="shared" ca="1" si="11"/>
        <v>0</v>
      </c>
      <c r="P33" s="182">
        <f t="shared" ca="1" si="11"/>
        <v>0</v>
      </c>
      <c r="Q33" s="182">
        <f t="shared" ca="1" si="11"/>
        <v>0</v>
      </c>
      <c r="R33" s="182">
        <f t="shared" ca="1" si="11"/>
        <v>0</v>
      </c>
      <c r="S33" s="182">
        <f t="shared" ca="1" si="11"/>
        <v>0</v>
      </c>
      <c r="T33" s="182">
        <f t="shared" ca="1" si="11"/>
        <v>0</v>
      </c>
      <c r="U33" s="182">
        <f t="shared" ca="1" si="11"/>
        <v>0</v>
      </c>
      <c r="V33" s="182">
        <f t="shared" ca="1" si="11"/>
        <v>0</v>
      </c>
      <c r="W33" s="182">
        <f t="shared" ca="1" si="11"/>
        <v>0</v>
      </c>
      <c r="X33" s="182">
        <f t="shared" ca="1" si="11"/>
        <v>0</v>
      </c>
      <c r="Y33" s="182">
        <f t="shared" ca="1" si="11"/>
        <v>0</v>
      </c>
      <c r="Z33" s="182">
        <f t="shared" ca="1" si="11"/>
        <v>0</v>
      </c>
      <c r="AA33" s="182">
        <f t="shared" ca="1" si="11"/>
        <v>0</v>
      </c>
      <c r="AB33" s="182">
        <f t="shared" ca="1" si="11"/>
        <v>0</v>
      </c>
      <c r="AC33" s="182">
        <f t="shared" ca="1" si="11"/>
        <v>0</v>
      </c>
      <c r="AD33" s="182">
        <f t="shared" ca="1" si="11"/>
        <v>0</v>
      </c>
      <c r="AE33" s="182">
        <f t="shared" ca="1" si="11"/>
        <v>0</v>
      </c>
      <c r="AF33" s="182">
        <f t="shared" ca="1" si="11"/>
        <v>0</v>
      </c>
      <c r="AG33" s="182">
        <f t="shared" ca="1" si="11"/>
        <v>0</v>
      </c>
      <c r="AH33" s="182">
        <f t="shared" ca="1" si="11"/>
        <v>0</v>
      </c>
      <c r="AI33" s="182">
        <f t="shared" ca="1" si="11"/>
        <v>0</v>
      </c>
      <c r="AJ33" s="182">
        <f t="shared" ca="1" si="11"/>
        <v>0</v>
      </c>
      <c r="AK33" s="182">
        <f t="shared" ca="1" si="11"/>
        <v>0</v>
      </c>
      <c r="AL33" s="182">
        <f t="shared" ca="1" si="11"/>
        <v>0</v>
      </c>
      <c r="AM33" s="182">
        <f t="shared" ca="1" si="11"/>
        <v>0</v>
      </c>
      <c r="AN33" s="182">
        <f t="shared" ca="1" si="11"/>
        <v>0</v>
      </c>
    </row>
    <row r="34" spans="1:40" x14ac:dyDescent="0.3">
      <c r="A34" s="54" t="s">
        <v>1472</v>
      </c>
      <c r="B34" s="54">
        <v>1</v>
      </c>
      <c r="C34" s="54">
        <v>1</v>
      </c>
      <c r="D34" s="195">
        <f ca="1">SUM(E34:AN34)</f>
        <v>0</v>
      </c>
      <c r="E34" s="182">
        <f t="shared" ref="E34:AN34" ca="1" si="12">SUMIFS(INDIRECT($B$1 &amp; "_Direct"), Type, "Labor Hours", WBSL3, E$1, Inst, $B$2, Center, "PSL")</f>
        <v>0</v>
      </c>
      <c r="F34" s="182">
        <f t="shared" ca="1" si="12"/>
        <v>0</v>
      </c>
      <c r="G34" s="182">
        <f t="shared" ca="1" si="12"/>
        <v>0</v>
      </c>
      <c r="H34" s="182">
        <f t="shared" ca="1" si="12"/>
        <v>0</v>
      </c>
      <c r="I34" s="182">
        <f t="shared" ca="1" si="12"/>
        <v>0</v>
      </c>
      <c r="J34" s="182">
        <f t="shared" ca="1" si="12"/>
        <v>0</v>
      </c>
      <c r="K34" s="182">
        <f t="shared" ca="1" si="12"/>
        <v>0</v>
      </c>
      <c r="L34" s="182">
        <f t="shared" ca="1" si="12"/>
        <v>0</v>
      </c>
      <c r="M34" s="182">
        <f t="shared" ca="1" si="12"/>
        <v>0</v>
      </c>
      <c r="N34" s="182">
        <f t="shared" ca="1" si="12"/>
        <v>0</v>
      </c>
      <c r="O34" s="182">
        <f t="shared" ca="1" si="12"/>
        <v>0</v>
      </c>
      <c r="P34" s="182">
        <f t="shared" ca="1" si="12"/>
        <v>0</v>
      </c>
      <c r="Q34" s="182">
        <f t="shared" ca="1" si="12"/>
        <v>0</v>
      </c>
      <c r="R34" s="182">
        <f t="shared" ca="1" si="12"/>
        <v>0</v>
      </c>
      <c r="S34" s="182">
        <f t="shared" ca="1" si="12"/>
        <v>0</v>
      </c>
      <c r="T34" s="182">
        <f t="shared" ca="1" si="12"/>
        <v>0</v>
      </c>
      <c r="U34" s="182">
        <f t="shared" ca="1" si="12"/>
        <v>0</v>
      </c>
      <c r="V34" s="182">
        <f t="shared" ca="1" si="12"/>
        <v>0</v>
      </c>
      <c r="W34" s="182">
        <f t="shared" ca="1" si="12"/>
        <v>0</v>
      </c>
      <c r="X34" s="182">
        <f t="shared" ca="1" si="12"/>
        <v>0</v>
      </c>
      <c r="Y34" s="182">
        <f t="shared" ca="1" si="12"/>
        <v>0</v>
      </c>
      <c r="Z34" s="182">
        <f t="shared" ca="1" si="12"/>
        <v>0</v>
      </c>
      <c r="AA34" s="182">
        <f t="shared" ca="1" si="12"/>
        <v>0</v>
      </c>
      <c r="AB34" s="182">
        <f t="shared" ca="1" si="12"/>
        <v>0</v>
      </c>
      <c r="AC34" s="182">
        <f t="shared" ca="1" si="12"/>
        <v>0</v>
      </c>
      <c r="AD34" s="182">
        <f t="shared" ca="1" si="12"/>
        <v>0</v>
      </c>
      <c r="AE34" s="182">
        <f t="shared" ca="1" si="12"/>
        <v>0</v>
      </c>
      <c r="AF34" s="182">
        <f t="shared" ca="1" si="12"/>
        <v>0</v>
      </c>
      <c r="AG34" s="182">
        <f t="shared" ca="1" si="12"/>
        <v>0</v>
      </c>
      <c r="AH34" s="182">
        <f t="shared" ca="1" si="12"/>
        <v>0</v>
      </c>
      <c r="AI34" s="182">
        <f t="shared" ca="1" si="12"/>
        <v>0</v>
      </c>
      <c r="AJ34" s="182">
        <f t="shared" ca="1" si="12"/>
        <v>0</v>
      </c>
      <c r="AK34" s="182">
        <f t="shared" ca="1" si="12"/>
        <v>0</v>
      </c>
      <c r="AL34" s="182">
        <f t="shared" ca="1" si="12"/>
        <v>0</v>
      </c>
      <c r="AM34" s="182">
        <f t="shared" ca="1" si="12"/>
        <v>0</v>
      </c>
      <c r="AN34" s="182">
        <f t="shared" ca="1" si="12"/>
        <v>0</v>
      </c>
    </row>
    <row r="35" spans="1:40" x14ac:dyDescent="0.3">
      <c r="D35" s="192"/>
      <c r="E35" s="311"/>
      <c r="F35" s="311"/>
      <c r="G35" s="311"/>
      <c r="H35" s="311"/>
      <c r="I35" s="311"/>
      <c r="J35" s="312"/>
      <c r="K35" s="312"/>
      <c r="L35" s="312"/>
      <c r="M35" s="312"/>
      <c r="N35" s="312"/>
      <c r="O35" s="312"/>
      <c r="P35" s="312"/>
      <c r="Q35" s="312"/>
      <c r="R35" s="312"/>
      <c r="S35" s="312"/>
      <c r="T35" s="312"/>
      <c r="U35" s="312"/>
      <c r="V35" s="312"/>
      <c r="W35" s="312"/>
      <c r="X35" s="312"/>
      <c r="Y35" s="312"/>
      <c r="Z35" s="312"/>
      <c r="AA35" s="312"/>
      <c r="AB35" s="312"/>
      <c r="AC35" s="312"/>
      <c r="AD35" s="312"/>
      <c r="AE35" s="312"/>
      <c r="AF35" s="312"/>
      <c r="AG35" s="312"/>
      <c r="AH35" s="312"/>
      <c r="AI35" s="312"/>
      <c r="AJ35" s="312"/>
      <c r="AK35" s="312"/>
      <c r="AL35" s="312"/>
      <c r="AM35" s="312"/>
      <c r="AN35" s="312"/>
    </row>
    <row r="36" spans="1:40" x14ac:dyDescent="0.3">
      <c r="A36" s="60" t="s">
        <v>1473</v>
      </c>
      <c r="B36" s="60"/>
      <c r="C36" s="60"/>
      <c r="D36" s="189"/>
      <c r="E36" s="189"/>
      <c r="F36" s="189"/>
      <c r="G36" s="189"/>
      <c r="H36" s="189"/>
      <c r="I36" s="189"/>
      <c r="J36" s="189"/>
      <c r="K36" s="189"/>
      <c r="L36" s="189"/>
      <c r="M36" s="189"/>
      <c r="N36" s="189"/>
      <c r="O36" s="189"/>
      <c r="P36" s="189"/>
      <c r="Q36" s="189"/>
      <c r="R36" s="189"/>
      <c r="S36" s="189"/>
      <c r="T36" s="189"/>
      <c r="U36" s="189"/>
      <c r="V36" s="189"/>
      <c r="W36" s="189"/>
      <c r="X36" s="189"/>
      <c r="Y36" s="189"/>
      <c r="Z36" s="189"/>
      <c r="AA36" s="189"/>
      <c r="AB36" s="189"/>
      <c r="AC36" s="189"/>
      <c r="AD36" s="189"/>
      <c r="AE36" s="189"/>
      <c r="AF36" s="189"/>
      <c r="AG36" s="189"/>
      <c r="AH36" s="189"/>
      <c r="AI36" s="189"/>
      <c r="AJ36" s="189"/>
      <c r="AK36" s="189"/>
      <c r="AL36" s="189"/>
      <c r="AM36" s="189"/>
      <c r="AN36" s="189"/>
    </row>
    <row r="37" spans="1:40" x14ac:dyDescent="0.3">
      <c r="D37" s="192">
        <f ca="1">SUM(E37:AN37)</f>
        <v>0</v>
      </c>
      <c r="E37" s="183">
        <f t="shared" ref="E37:AN37" ca="1" si="13">SUM(E33:E34)</f>
        <v>0</v>
      </c>
      <c r="F37" s="183">
        <f t="shared" ca="1" si="13"/>
        <v>0</v>
      </c>
      <c r="G37" s="183">
        <f t="shared" ca="1" si="13"/>
        <v>0</v>
      </c>
      <c r="H37" s="183">
        <f t="shared" ca="1" si="13"/>
        <v>0</v>
      </c>
      <c r="I37" s="183">
        <f t="shared" ca="1" si="13"/>
        <v>0</v>
      </c>
      <c r="J37" s="183">
        <f t="shared" ca="1" si="13"/>
        <v>0</v>
      </c>
      <c r="K37" s="183">
        <f t="shared" ca="1" si="13"/>
        <v>0</v>
      </c>
      <c r="L37" s="183">
        <f t="shared" ca="1" si="13"/>
        <v>0</v>
      </c>
      <c r="M37" s="183">
        <f t="shared" ca="1" si="13"/>
        <v>0</v>
      </c>
      <c r="N37" s="183">
        <f t="shared" ca="1" si="13"/>
        <v>0</v>
      </c>
      <c r="O37" s="183">
        <f t="shared" ca="1" si="13"/>
        <v>0</v>
      </c>
      <c r="P37" s="183">
        <f t="shared" ca="1" si="13"/>
        <v>0</v>
      </c>
      <c r="Q37" s="183">
        <f t="shared" ca="1" si="13"/>
        <v>0</v>
      </c>
      <c r="R37" s="183">
        <f t="shared" ca="1" si="13"/>
        <v>0</v>
      </c>
      <c r="S37" s="183">
        <f t="shared" ca="1" si="13"/>
        <v>0</v>
      </c>
      <c r="T37" s="183">
        <f t="shared" ca="1" si="13"/>
        <v>0</v>
      </c>
      <c r="U37" s="183">
        <f t="shared" ca="1" si="13"/>
        <v>0</v>
      </c>
      <c r="V37" s="183">
        <f t="shared" ca="1" si="13"/>
        <v>0</v>
      </c>
      <c r="W37" s="183">
        <f t="shared" ca="1" si="13"/>
        <v>0</v>
      </c>
      <c r="X37" s="183">
        <f t="shared" ca="1" si="13"/>
        <v>0</v>
      </c>
      <c r="Y37" s="183">
        <f t="shared" ca="1" si="13"/>
        <v>0</v>
      </c>
      <c r="Z37" s="183">
        <f t="shared" ca="1" si="13"/>
        <v>0</v>
      </c>
      <c r="AA37" s="183">
        <f t="shared" ca="1" si="13"/>
        <v>0</v>
      </c>
      <c r="AB37" s="183">
        <f t="shared" ca="1" si="13"/>
        <v>0</v>
      </c>
      <c r="AC37" s="183">
        <f t="shared" ca="1" si="13"/>
        <v>0</v>
      </c>
      <c r="AD37" s="183">
        <f t="shared" ca="1" si="13"/>
        <v>0</v>
      </c>
      <c r="AE37" s="183">
        <f t="shared" ca="1" si="13"/>
        <v>0</v>
      </c>
      <c r="AF37" s="183">
        <f t="shared" ca="1" si="13"/>
        <v>0</v>
      </c>
      <c r="AG37" s="183">
        <f t="shared" ca="1" si="13"/>
        <v>0</v>
      </c>
      <c r="AH37" s="183">
        <f t="shared" ca="1" si="13"/>
        <v>0</v>
      </c>
      <c r="AI37" s="183">
        <f t="shared" ca="1" si="13"/>
        <v>0</v>
      </c>
      <c r="AJ37" s="183">
        <f t="shared" ca="1" si="13"/>
        <v>0</v>
      </c>
      <c r="AK37" s="183">
        <f t="shared" ca="1" si="13"/>
        <v>0</v>
      </c>
      <c r="AL37" s="183">
        <f t="shared" ca="1" si="13"/>
        <v>0</v>
      </c>
      <c r="AM37" s="183">
        <f t="shared" ca="1" si="13"/>
        <v>0</v>
      </c>
      <c r="AN37" s="183">
        <f t="shared" ca="1" si="13"/>
        <v>0</v>
      </c>
    </row>
    <row r="38" spans="1:40" x14ac:dyDescent="0.3">
      <c r="A38" s="60" t="s">
        <v>125</v>
      </c>
      <c r="B38" s="60"/>
      <c r="C38" s="60"/>
      <c r="D38" s="189"/>
      <c r="E38" s="189"/>
      <c r="F38" s="189"/>
      <c r="G38" s="189"/>
      <c r="H38" s="189"/>
      <c r="I38" s="189"/>
      <c r="J38" s="189"/>
      <c r="K38" s="189"/>
      <c r="L38" s="189"/>
      <c r="M38" s="189"/>
      <c r="N38" s="189"/>
      <c r="O38" s="189"/>
      <c r="P38" s="189"/>
      <c r="Q38" s="189"/>
      <c r="R38" s="189"/>
      <c r="S38" s="189"/>
      <c r="T38" s="189"/>
      <c r="U38" s="189"/>
      <c r="V38" s="189"/>
      <c r="W38" s="189"/>
      <c r="X38" s="189"/>
      <c r="Y38" s="189"/>
      <c r="Z38" s="189"/>
      <c r="AA38" s="189"/>
      <c r="AB38" s="189"/>
      <c r="AC38" s="189"/>
      <c r="AD38" s="189"/>
      <c r="AE38" s="189"/>
      <c r="AF38" s="189"/>
      <c r="AG38" s="189"/>
      <c r="AH38" s="189"/>
      <c r="AI38" s="189"/>
      <c r="AJ38" s="189"/>
      <c r="AK38" s="189"/>
      <c r="AL38" s="189"/>
      <c r="AM38" s="189"/>
      <c r="AN38" s="189"/>
    </row>
    <row r="39" spans="1:40" x14ac:dyDescent="0.3">
      <c r="A39" s="54" t="s">
        <v>128</v>
      </c>
      <c r="C39" s="54"/>
      <c r="D39" s="195">
        <f ca="1">SUM(E39:AN39)</f>
        <v>0</v>
      </c>
      <c r="E39" s="194">
        <f t="shared" ref="E39:T40" ca="1" si="14">SUMIFS(INDIRECT($B$1 &amp; "_Direct"), Type, "Travel", Resource_Name, $A39, WBSL3, E$1, Inst, $B$2)</f>
        <v>0</v>
      </c>
      <c r="F39" s="194">
        <f t="shared" ca="1" si="14"/>
        <v>0</v>
      </c>
      <c r="G39" s="194">
        <f t="shared" ca="1" si="14"/>
        <v>0</v>
      </c>
      <c r="H39" s="194">
        <f t="shared" ca="1" si="14"/>
        <v>0</v>
      </c>
      <c r="I39" s="194">
        <f t="shared" ca="1" si="14"/>
        <v>0</v>
      </c>
      <c r="J39" s="194">
        <f t="shared" ca="1" si="14"/>
        <v>0</v>
      </c>
      <c r="K39" s="194">
        <f t="shared" ca="1" si="14"/>
        <v>0</v>
      </c>
      <c r="L39" s="194">
        <f t="shared" ca="1" si="14"/>
        <v>0</v>
      </c>
      <c r="M39" s="194">
        <f t="shared" ca="1" si="14"/>
        <v>0</v>
      </c>
      <c r="N39" s="194">
        <f t="shared" ca="1" si="14"/>
        <v>0</v>
      </c>
      <c r="O39" s="194">
        <f t="shared" ca="1" si="14"/>
        <v>0</v>
      </c>
      <c r="P39" s="194">
        <f t="shared" ca="1" si="14"/>
        <v>0</v>
      </c>
      <c r="Q39" s="194">
        <f t="shared" ca="1" si="14"/>
        <v>0</v>
      </c>
      <c r="R39" s="194">
        <f t="shared" ca="1" si="14"/>
        <v>0</v>
      </c>
      <c r="S39" s="194">
        <f t="shared" ca="1" si="14"/>
        <v>0</v>
      </c>
      <c r="T39" s="194">
        <f t="shared" ca="1" si="14"/>
        <v>0</v>
      </c>
      <c r="U39" s="194">
        <f t="shared" ref="U39:AJ40" ca="1" si="15">SUMIFS(INDIRECT($B$1 &amp; "_Direct"), Type, "Travel", Resource_Name, $A39, WBSL3, U$1, Inst, $B$2)</f>
        <v>0</v>
      </c>
      <c r="V39" s="194">
        <f t="shared" ca="1" si="15"/>
        <v>0</v>
      </c>
      <c r="W39" s="194">
        <f t="shared" ca="1" si="15"/>
        <v>0</v>
      </c>
      <c r="X39" s="194">
        <f t="shared" ca="1" si="15"/>
        <v>0</v>
      </c>
      <c r="Y39" s="194">
        <f t="shared" ca="1" si="15"/>
        <v>0</v>
      </c>
      <c r="Z39" s="194">
        <f t="shared" ca="1" si="15"/>
        <v>0</v>
      </c>
      <c r="AA39" s="194">
        <f t="shared" ca="1" si="15"/>
        <v>0</v>
      </c>
      <c r="AB39" s="194">
        <f t="shared" ca="1" si="15"/>
        <v>0</v>
      </c>
      <c r="AC39" s="194">
        <f t="shared" ca="1" si="15"/>
        <v>0</v>
      </c>
      <c r="AD39" s="194">
        <f t="shared" ca="1" si="15"/>
        <v>0</v>
      </c>
      <c r="AE39" s="194">
        <f t="shared" ca="1" si="15"/>
        <v>0</v>
      </c>
      <c r="AF39" s="194">
        <f t="shared" ca="1" si="15"/>
        <v>0</v>
      </c>
      <c r="AG39" s="194">
        <f t="shared" ca="1" si="15"/>
        <v>0</v>
      </c>
      <c r="AH39" s="194">
        <f t="shared" ca="1" si="15"/>
        <v>0</v>
      </c>
      <c r="AI39" s="194">
        <f t="shared" ca="1" si="15"/>
        <v>0</v>
      </c>
      <c r="AJ39" s="194">
        <f t="shared" ca="1" si="15"/>
        <v>0</v>
      </c>
      <c r="AK39" s="194">
        <f t="shared" ref="AK39:AN40" ca="1" si="16">SUMIFS(INDIRECT($B$1 &amp; "_Direct"), Type, "Travel", Resource_Name, $A39, WBSL3, AK$1, Inst, $B$2)</f>
        <v>0</v>
      </c>
      <c r="AL39" s="194">
        <f t="shared" ca="1" si="16"/>
        <v>0</v>
      </c>
      <c r="AM39" s="194">
        <f t="shared" ca="1" si="16"/>
        <v>0</v>
      </c>
      <c r="AN39" s="194">
        <f t="shared" ca="1" si="16"/>
        <v>0</v>
      </c>
    </row>
    <row r="40" spans="1:40" x14ac:dyDescent="0.3">
      <c r="A40" s="54" t="s">
        <v>834</v>
      </c>
      <c r="C40" s="54"/>
      <c r="D40" s="195">
        <f ca="1">SUM(E40:AN40)</f>
        <v>0</v>
      </c>
      <c r="E40" s="194">
        <f t="shared" ca="1" si="14"/>
        <v>0</v>
      </c>
      <c r="F40" s="194">
        <f t="shared" ca="1" si="14"/>
        <v>0</v>
      </c>
      <c r="G40" s="194">
        <f t="shared" ca="1" si="14"/>
        <v>0</v>
      </c>
      <c r="H40" s="194">
        <f t="shared" ca="1" si="14"/>
        <v>0</v>
      </c>
      <c r="I40" s="194">
        <f t="shared" ca="1" si="14"/>
        <v>0</v>
      </c>
      <c r="J40" s="194">
        <f t="shared" ca="1" si="14"/>
        <v>0</v>
      </c>
      <c r="K40" s="194">
        <f t="shared" ca="1" si="14"/>
        <v>0</v>
      </c>
      <c r="L40" s="194">
        <f t="shared" ca="1" si="14"/>
        <v>0</v>
      </c>
      <c r="M40" s="194">
        <f t="shared" ca="1" si="14"/>
        <v>0</v>
      </c>
      <c r="N40" s="194">
        <f t="shared" ca="1" si="14"/>
        <v>0</v>
      </c>
      <c r="O40" s="194">
        <f t="shared" ca="1" si="14"/>
        <v>0</v>
      </c>
      <c r="P40" s="194">
        <f t="shared" ca="1" si="14"/>
        <v>0</v>
      </c>
      <c r="Q40" s="194">
        <f t="shared" ca="1" si="14"/>
        <v>0</v>
      </c>
      <c r="R40" s="194">
        <f t="shared" ca="1" si="14"/>
        <v>0</v>
      </c>
      <c r="S40" s="194">
        <f t="shared" ca="1" si="14"/>
        <v>0</v>
      </c>
      <c r="T40" s="194">
        <f t="shared" ca="1" si="14"/>
        <v>0</v>
      </c>
      <c r="U40" s="194">
        <f t="shared" ca="1" si="15"/>
        <v>0</v>
      </c>
      <c r="V40" s="194">
        <f t="shared" ca="1" si="15"/>
        <v>0</v>
      </c>
      <c r="W40" s="194">
        <f t="shared" ca="1" si="15"/>
        <v>0</v>
      </c>
      <c r="X40" s="194">
        <f t="shared" ca="1" si="15"/>
        <v>0</v>
      </c>
      <c r="Y40" s="194">
        <f t="shared" ca="1" si="15"/>
        <v>0</v>
      </c>
      <c r="Z40" s="194">
        <f t="shared" ca="1" si="15"/>
        <v>0</v>
      </c>
      <c r="AA40" s="194">
        <f t="shared" ca="1" si="15"/>
        <v>0</v>
      </c>
      <c r="AB40" s="194">
        <f t="shared" ca="1" si="15"/>
        <v>0</v>
      </c>
      <c r="AC40" s="194">
        <f t="shared" ca="1" si="15"/>
        <v>0</v>
      </c>
      <c r="AD40" s="194">
        <f t="shared" ca="1" si="15"/>
        <v>0</v>
      </c>
      <c r="AE40" s="194">
        <f t="shared" ca="1" si="15"/>
        <v>0</v>
      </c>
      <c r="AF40" s="194">
        <f t="shared" ca="1" si="15"/>
        <v>0</v>
      </c>
      <c r="AG40" s="194">
        <f t="shared" ca="1" si="15"/>
        <v>0</v>
      </c>
      <c r="AH40" s="194">
        <f t="shared" ca="1" si="15"/>
        <v>0</v>
      </c>
      <c r="AI40" s="194">
        <f t="shared" ca="1" si="15"/>
        <v>0</v>
      </c>
      <c r="AJ40" s="194">
        <f t="shared" ca="1" si="15"/>
        <v>0</v>
      </c>
      <c r="AK40" s="194">
        <f t="shared" ca="1" si="16"/>
        <v>0</v>
      </c>
      <c r="AL40" s="194">
        <f t="shared" ca="1" si="16"/>
        <v>0</v>
      </c>
      <c r="AM40" s="194">
        <f t="shared" ca="1" si="16"/>
        <v>0</v>
      </c>
      <c r="AN40" s="194">
        <f t="shared" ca="1" si="16"/>
        <v>0</v>
      </c>
    </row>
    <row r="41" spans="1:40" x14ac:dyDescent="0.3">
      <c r="A41" s="60" t="s">
        <v>1474</v>
      </c>
      <c r="B41" s="60"/>
      <c r="C41" s="60"/>
      <c r="D41" s="189"/>
      <c r="E41" s="189"/>
      <c r="F41" s="189"/>
      <c r="G41" s="189"/>
      <c r="H41" s="189"/>
      <c r="I41" s="189"/>
      <c r="J41" s="189"/>
      <c r="K41" s="189"/>
      <c r="L41" s="189"/>
      <c r="M41" s="189"/>
      <c r="N41" s="189"/>
      <c r="O41" s="189"/>
      <c r="P41" s="189"/>
      <c r="Q41" s="189"/>
      <c r="R41" s="189"/>
      <c r="S41" s="189"/>
      <c r="T41" s="189"/>
      <c r="U41" s="189"/>
      <c r="V41" s="189"/>
      <c r="W41" s="189"/>
      <c r="X41" s="189"/>
      <c r="Y41" s="189"/>
      <c r="Z41" s="189"/>
      <c r="AA41" s="189"/>
      <c r="AB41" s="189"/>
      <c r="AC41" s="189"/>
      <c r="AD41" s="189"/>
      <c r="AE41" s="189"/>
      <c r="AF41" s="189"/>
      <c r="AG41" s="189"/>
      <c r="AH41" s="189"/>
      <c r="AI41" s="189"/>
      <c r="AJ41" s="189"/>
      <c r="AK41" s="189"/>
      <c r="AL41" s="189"/>
      <c r="AM41" s="189"/>
      <c r="AN41" s="189"/>
    </row>
    <row r="42" spans="1:40" x14ac:dyDescent="0.3">
      <c r="D42" s="195">
        <f ca="1">SUM(E42:AN42)</f>
        <v>0</v>
      </c>
      <c r="E42" s="184">
        <f t="shared" ref="E42:AN42" ca="1" si="17">SUM(E39:E40)</f>
        <v>0</v>
      </c>
      <c r="F42" s="183">
        <f t="shared" ca="1" si="17"/>
        <v>0</v>
      </c>
      <c r="G42" s="183">
        <f t="shared" ca="1" si="17"/>
        <v>0</v>
      </c>
      <c r="H42" s="183">
        <f t="shared" ca="1" si="17"/>
        <v>0</v>
      </c>
      <c r="I42" s="183">
        <f t="shared" ca="1" si="17"/>
        <v>0</v>
      </c>
      <c r="J42" s="184">
        <f t="shared" ca="1" si="17"/>
        <v>0</v>
      </c>
      <c r="K42" s="183">
        <f t="shared" ca="1" si="17"/>
        <v>0</v>
      </c>
      <c r="L42" s="183">
        <f t="shared" ca="1" si="17"/>
        <v>0</v>
      </c>
      <c r="M42" s="183">
        <f t="shared" ca="1" si="17"/>
        <v>0</v>
      </c>
      <c r="N42" s="183">
        <f t="shared" ca="1" si="17"/>
        <v>0</v>
      </c>
      <c r="O42" s="183">
        <f t="shared" ca="1" si="17"/>
        <v>0</v>
      </c>
      <c r="P42" s="183">
        <f t="shared" ca="1" si="17"/>
        <v>0</v>
      </c>
      <c r="Q42" s="184">
        <f t="shared" ca="1" si="17"/>
        <v>0</v>
      </c>
      <c r="R42" s="183">
        <f t="shared" ca="1" si="17"/>
        <v>0</v>
      </c>
      <c r="S42" s="183">
        <f t="shared" ca="1" si="17"/>
        <v>0</v>
      </c>
      <c r="T42" s="183">
        <f t="shared" ca="1" si="17"/>
        <v>0</v>
      </c>
      <c r="U42" s="183">
        <f t="shared" ca="1" si="17"/>
        <v>0</v>
      </c>
      <c r="V42" s="183">
        <f t="shared" ca="1" si="17"/>
        <v>0</v>
      </c>
      <c r="W42" s="183">
        <f t="shared" ca="1" si="17"/>
        <v>0</v>
      </c>
      <c r="X42" s="183">
        <f t="shared" ca="1" si="17"/>
        <v>0</v>
      </c>
      <c r="Y42" s="183">
        <f t="shared" ca="1" si="17"/>
        <v>0</v>
      </c>
      <c r="Z42" s="183">
        <f t="shared" ca="1" si="17"/>
        <v>0</v>
      </c>
      <c r="AA42" s="183">
        <f t="shared" ca="1" si="17"/>
        <v>0</v>
      </c>
      <c r="AB42" s="183">
        <f t="shared" ca="1" si="17"/>
        <v>0</v>
      </c>
      <c r="AC42" s="183">
        <f t="shared" ca="1" si="17"/>
        <v>0</v>
      </c>
      <c r="AD42" s="183">
        <f t="shared" ca="1" si="17"/>
        <v>0</v>
      </c>
      <c r="AE42" s="183">
        <f t="shared" ca="1" si="17"/>
        <v>0</v>
      </c>
      <c r="AF42" s="183">
        <f t="shared" ca="1" si="17"/>
        <v>0</v>
      </c>
      <c r="AG42" s="183">
        <f t="shared" ca="1" si="17"/>
        <v>0</v>
      </c>
      <c r="AH42" s="183">
        <f t="shared" ca="1" si="17"/>
        <v>0</v>
      </c>
      <c r="AI42" s="183">
        <f t="shared" ca="1" si="17"/>
        <v>0</v>
      </c>
      <c r="AJ42" s="183">
        <f t="shared" ca="1" si="17"/>
        <v>0</v>
      </c>
      <c r="AK42" s="183">
        <f t="shared" ca="1" si="17"/>
        <v>0</v>
      </c>
      <c r="AL42" s="183">
        <f t="shared" ca="1" si="17"/>
        <v>0</v>
      </c>
      <c r="AM42" s="183">
        <f t="shared" ca="1" si="17"/>
        <v>0</v>
      </c>
      <c r="AN42" s="183">
        <f t="shared" ca="1" si="17"/>
        <v>0</v>
      </c>
    </row>
    <row r="43" spans="1:40" x14ac:dyDescent="0.3">
      <c r="A43" s="60" t="s">
        <v>1475</v>
      </c>
      <c r="B43" s="60"/>
      <c r="C43" s="60"/>
      <c r="D43" s="189"/>
      <c r="E43" s="189"/>
      <c r="F43" s="189"/>
      <c r="G43" s="189"/>
      <c r="H43" s="189"/>
      <c r="I43" s="189"/>
      <c r="J43" s="189"/>
      <c r="K43" s="189"/>
      <c r="L43" s="189"/>
      <c r="M43" s="189"/>
      <c r="N43" s="189"/>
      <c r="O43" s="189"/>
      <c r="P43" s="189"/>
      <c r="Q43" s="189"/>
      <c r="R43" s="189"/>
      <c r="S43" s="189"/>
      <c r="T43" s="189"/>
      <c r="U43" s="189"/>
      <c r="V43" s="189"/>
      <c r="W43" s="189"/>
      <c r="X43" s="189"/>
      <c r="Y43" s="189"/>
      <c r="Z43" s="189"/>
      <c r="AA43" s="189"/>
      <c r="AB43" s="189"/>
      <c r="AC43" s="189"/>
      <c r="AD43" s="189"/>
      <c r="AE43" s="189"/>
      <c r="AF43" s="189"/>
      <c r="AG43" s="189"/>
      <c r="AH43" s="189"/>
      <c r="AI43" s="189"/>
      <c r="AJ43" s="189"/>
      <c r="AK43" s="189"/>
      <c r="AL43" s="189"/>
      <c r="AM43" s="189"/>
      <c r="AN43" s="189"/>
    </row>
    <row r="44" spans="1:40" x14ac:dyDescent="0.3">
      <c r="A44" t="s">
        <v>1476</v>
      </c>
      <c r="B44" t="s">
        <v>1477</v>
      </c>
      <c r="D44" s="192">
        <f>SUM(E44:AN44)</f>
        <v>0</v>
      </c>
      <c r="E44" s="183">
        <v>0</v>
      </c>
      <c r="F44" s="183">
        <v>0</v>
      </c>
      <c r="G44" s="183">
        <v>0</v>
      </c>
      <c r="H44" s="183">
        <v>0</v>
      </c>
      <c r="I44" s="183">
        <v>0</v>
      </c>
      <c r="J44" s="183">
        <v>0</v>
      </c>
      <c r="K44" s="183">
        <v>0</v>
      </c>
      <c r="L44" s="183">
        <v>0</v>
      </c>
      <c r="M44" s="183">
        <v>0</v>
      </c>
      <c r="N44" s="183">
        <v>0</v>
      </c>
      <c r="O44" s="183">
        <v>0</v>
      </c>
      <c r="P44" s="183">
        <v>0</v>
      </c>
      <c r="Q44" s="183"/>
      <c r="R44" s="183">
        <v>0</v>
      </c>
      <c r="S44" s="183">
        <v>0</v>
      </c>
      <c r="T44" s="183">
        <v>0</v>
      </c>
      <c r="U44" s="183">
        <v>0</v>
      </c>
      <c r="V44" s="183">
        <v>0</v>
      </c>
      <c r="W44" s="183">
        <v>0</v>
      </c>
      <c r="X44" s="183">
        <v>0</v>
      </c>
      <c r="Y44" s="183">
        <v>0</v>
      </c>
      <c r="Z44" s="183">
        <v>0</v>
      </c>
      <c r="AA44" s="183">
        <v>0</v>
      </c>
      <c r="AB44" s="183">
        <v>0</v>
      </c>
      <c r="AC44" s="183">
        <v>0</v>
      </c>
      <c r="AD44" s="183">
        <v>0</v>
      </c>
      <c r="AE44" s="183">
        <v>0</v>
      </c>
      <c r="AF44" s="183">
        <v>0</v>
      </c>
      <c r="AG44" s="183">
        <v>0</v>
      </c>
      <c r="AH44" s="183">
        <v>0</v>
      </c>
      <c r="AI44" s="183">
        <v>0</v>
      </c>
      <c r="AJ44" s="183">
        <v>0</v>
      </c>
      <c r="AK44" s="183">
        <v>0</v>
      </c>
      <c r="AL44" s="183">
        <v>0</v>
      </c>
      <c r="AM44" s="183">
        <v>0</v>
      </c>
      <c r="AN44" s="183">
        <v>0</v>
      </c>
    </row>
    <row r="45" spans="1:40" x14ac:dyDescent="0.3">
      <c r="A45" s="60" t="s">
        <v>1478</v>
      </c>
      <c r="B45" s="64"/>
      <c r="C45" s="64"/>
      <c r="D45" s="196"/>
      <c r="E45" s="196"/>
      <c r="F45" s="196"/>
      <c r="G45" s="196"/>
      <c r="H45" s="196"/>
      <c r="I45" s="196"/>
      <c r="J45" s="196"/>
      <c r="K45" s="196"/>
      <c r="L45" s="196"/>
      <c r="M45" s="196"/>
      <c r="N45" s="196"/>
      <c r="O45" s="196"/>
      <c r="P45" s="196"/>
      <c r="Q45" s="196"/>
      <c r="R45" s="196"/>
      <c r="S45" s="196"/>
      <c r="T45" s="196"/>
      <c r="U45" s="196"/>
      <c r="V45" s="196"/>
      <c r="W45" s="196"/>
      <c r="X45" s="196"/>
      <c r="Y45" s="196"/>
      <c r="Z45" s="196"/>
      <c r="AA45" s="196"/>
      <c r="AB45" s="196"/>
      <c r="AC45" s="196"/>
      <c r="AD45" s="196"/>
      <c r="AE45" s="196"/>
      <c r="AF45" s="196"/>
      <c r="AG45" s="196"/>
      <c r="AH45" s="196"/>
      <c r="AI45" s="196"/>
      <c r="AJ45" s="196"/>
      <c r="AK45" s="196"/>
      <c r="AL45" s="196"/>
      <c r="AM45" s="196"/>
      <c r="AN45" s="196"/>
    </row>
    <row r="46" spans="1:40" x14ac:dyDescent="0.3">
      <c r="D46" s="192">
        <f>SUM(E46:AN46)</f>
        <v>0</v>
      </c>
      <c r="E46" s="183">
        <v>0</v>
      </c>
      <c r="F46" s="183">
        <v>0</v>
      </c>
      <c r="G46" s="183">
        <v>0</v>
      </c>
      <c r="H46" s="183">
        <v>0</v>
      </c>
      <c r="I46" s="183">
        <v>0</v>
      </c>
      <c r="J46" s="183">
        <v>0</v>
      </c>
      <c r="K46" s="183">
        <v>0</v>
      </c>
      <c r="L46" s="183">
        <v>0</v>
      </c>
      <c r="M46" s="183">
        <v>0</v>
      </c>
      <c r="N46" s="183">
        <v>0</v>
      </c>
      <c r="O46" s="183">
        <v>0</v>
      </c>
      <c r="P46" s="183">
        <v>0</v>
      </c>
      <c r="Q46" s="183"/>
      <c r="R46" s="183">
        <v>0</v>
      </c>
      <c r="S46" s="183">
        <v>0</v>
      </c>
      <c r="T46" s="183">
        <f t="shared" ref="T46:AN46" si="18">T44</f>
        <v>0</v>
      </c>
      <c r="U46" s="183">
        <f t="shared" si="18"/>
        <v>0</v>
      </c>
      <c r="V46" s="183">
        <f t="shared" si="18"/>
        <v>0</v>
      </c>
      <c r="W46" s="183">
        <f t="shared" si="18"/>
        <v>0</v>
      </c>
      <c r="X46" s="183">
        <f t="shared" si="18"/>
        <v>0</v>
      </c>
      <c r="Y46" s="183">
        <f t="shared" si="18"/>
        <v>0</v>
      </c>
      <c r="Z46" s="183">
        <f t="shared" si="18"/>
        <v>0</v>
      </c>
      <c r="AA46" s="183">
        <f t="shared" si="18"/>
        <v>0</v>
      </c>
      <c r="AB46" s="183">
        <f t="shared" si="18"/>
        <v>0</v>
      </c>
      <c r="AC46" s="183">
        <f t="shared" si="18"/>
        <v>0</v>
      </c>
      <c r="AD46" s="183">
        <f t="shared" si="18"/>
        <v>0</v>
      </c>
      <c r="AE46" s="183">
        <f t="shared" si="18"/>
        <v>0</v>
      </c>
      <c r="AF46" s="183">
        <f t="shared" si="18"/>
        <v>0</v>
      </c>
      <c r="AG46" s="183">
        <f t="shared" si="18"/>
        <v>0</v>
      </c>
      <c r="AH46" s="183">
        <f t="shared" si="18"/>
        <v>0</v>
      </c>
      <c r="AI46" s="183">
        <f t="shared" si="18"/>
        <v>0</v>
      </c>
      <c r="AJ46" s="183">
        <f t="shared" si="18"/>
        <v>0</v>
      </c>
      <c r="AK46" s="183">
        <f t="shared" si="18"/>
        <v>0</v>
      </c>
      <c r="AL46" s="183">
        <f t="shared" si="18"/>
        <v>0</v>
      </c>
      <c r="AM46" s="183">
        <f t="shared" si="18"/>
        <v>0</v>
      </c>
      <c r="AN46" s="183">
        <f t="shared" si="18"/>
        <v>0</v>
      </c>
    </row>
    <row r="47" spans="1:40" x14ac:dyDescent="0.3">
      <c r="A47" s="60" t="s">
        <v>1479</v>
      </c>
      <c r="B47" s="60"/>
      <c r="C47" s="60"/>
      <c r="D47" s="189"/>
      <c r="E47" s="189"/>
      <c r="F47" s="189"/>
      <c r="G47" s="189"/>
      <c r="H47" s="189"/>
      <c r="I47" s="189"/>
      <c r="J47" s="189"/>
      <c r="K47" s="189"/>
      <c r="L47" s="189"/>
      <c r="M47" s="189"/>
      <c r="N47" s="189"/>
      <c r="O47" s="189"/>
      <c r="P47" s="189"/>
      <c r="Q47" s="189"/>
      <c r="R47" s="189"/>
      <c r="S47" s="189"/>
      <c r="T47" s="189"/>
      <c r="U47" s="189"/>
      <c r="V47" s="189"/>
      <c r="W47" s="189"/>
      <c r="X47" s="189"/>
      <c r="Y47" s="189"/>
      <c r="Z47" s="189"/>
      <c r="AA47" s="189"/>
      <c r="AB47" s="189"/>
      <c r="AC47" s="189"/>
      <c r="AD47" s="189"/>
      <c r="AE47" s="189"/>
      <c r="AF47" s="189"/>
      <c r="AG47" s="189"/>
      <c r="AH47" s="189"/>
      <c r="AI47" s="189"/>
      <c r="AJ47" s="189"/>
      <c r="AK47" s="189"/>
      <c r="AL47" s="189"/>
      <c r="AM47" s="189"/>
      <c r="AN47" s="189"/>
    </row>
    <row r="48" spans="1:40" x14ac:dyDescent="0.3">
      <c r="A48" s="54" t="s">
        <v>1480</v>
      </c>
      <c r="B48" s="54"/>
      <c r="C48" s="54"/>
      <c r="D48" s="195">
        <f ca="1">SUM(E48:AN48)</f>
        <v>0</v>
      </c>
      <c r="E48" s="194">
        <f t="shared" ref="E48:AN48" ca="1" si="19">SUMIFS(INDIRECT($B$1 &amp; "_Direct"), Type, "M &amp; S", WBSL3, E$1, Inst, $B$2)</f>
        <v>0</v>
      </c>
      <c r="F48" s="194">
        <f t="shared" ca="1" si="19"/>
        <v>0</v>
      </c>
      <c r="G48" s="194">
        <f t="shared" ca="1" si="19"/>
        <v>0</v>
      </c>
      <c r="H48" s="194">
        <f t="shared" ca="1" si="19"/>
        <v>0</v>
      </c>
      <c r="I48" s="194">
        <f t="shared" ca="1" si="19"/>
        <v>0</v>
      </c>
      <c r="J48" s="194">
        <f t="shared" ca="1" si="19"/>
        <v>0</v>
      </c>
      <c r="K48" s="194">
        <f t="shared" ca="1" si="19"/>
        <v>0</v>
      </c>
      <c r="L48" s="194">
        <f t="shared" ca="1" si="19"/>
        <v>0</v>
      </c>
      <c r="M48" s="194">
        <f t="shared" ca="1" si="19"/>
        <v>0</v>
      </c>
      <c r="N48" s="194">
        <f t="shared" ca="1" si="19"/>
        <v>0</v>
      </c>
      <c r="O48" s="194">
        <f t="shared" ca="1" si="19"/>
        <v>0</v>
      </c>
      <c r="P48" s="194">
        <f t="shared" ca="1" si="19"/>
        <v>0</v>
      </c>
      <c r="Q48" s="194">
        <f t="shared" ca="1" si="19"/>
        <v>0</v>
      </c>
      <c r="R48" s="194">
        <f t="shared" ca="1" si="19"/>
        <v>0</v>
      </c>
      <c r="S48" s="194">
        <f t="shared" ca="1" si="19"/>
        <v>0</v>
      </c>
      <c r="T48" s="194">
        <f t="shared" ca="1" si="19"/>
        <v>0</v>
      </c>
      <c r="U48" s="194">
        <f t="shared" ca="1" si="19"/>
        <v>0</v>
      </c>
      <c r="V48" s="194">
        <f t="shared" ca="1" si="19"/>
        <v>0</v>
      </c>
      <c r="W48" s="194">
        <f t="shared" ca="1" si="19"/>
        <v>0</v>
      </c>
      <c r="X48" s="194">
        <f t="shared" ca="1" si="19"/>
        <v>0</v>
      </c>
      <c r="Y48" s="194">
        <f t="shared" ca="1" si="19"/>
        <v>0</v>
      </c>
      <c r="Z48" s="194">
        <f t="shared" ca="1" si="19"/>
        <v>0</v>
      </c>
      <c r="AA48" s="194">
        <f t="shared" ca="1" si="19"/>
        <v>0</v>
      </c>
      <c r="AB48" s="194">
        <f t="shared" ca="1" si="19"/>
        <v>0</v>
      </c>
      <c r="AC48" s="194">
        <f t="shared" ca="1" si="19"/>
        <v>0</v>
      </c>
      <c r="AD48" s="194">
        <f t="shared" ca="1" si="19"/>
        <v>0</v>
      </c>
      <c r="AE48" s="194">
        <f t="shared" ca="1" si="19"/>
        <v>0</v>
      </c>
      <c r="AF48" s="194">
        <f t="shared" ca="1" si="19"/>
        <v>0</v>
      </c>
      <c r="AG48" s="194">
        <f t="shared" ca="1" si="19"/>
        <v>0</v>
      </c>
      <c r="AH48" s="194">
        <f t="shared" ca="1" si="19"/>
        <v>0</v>
      </c>
      <c r="AI48" s="194">
        <f t="shared" ca="1" si="19"/>
        <v>0</v>
      </c>
      <c r="AJ48" s="194">
        <f t="shared" ca="1" si="19"/>
        <v>0</v>
      </c>
      <c r="AK48" s="194">
        <f t="shared" ca="1" si="19"/>
        <v>0</v>
      </c>
      <c r="AL48" s="194">
        <f t="shared" ca="1" si="19"/>
        <v>0</v>
      </c>
      <c r="AM48" s="194">
        <f t="shared" ca="1" si="19"/>
        <v>0</v>
      </c>
      <c r="AN48" s="194">
        <f t="shared" ca="1" si="19"/>
        <v>0</v>
      </c>
    </row>
    <row r="49" spans="1:40" x14ac:dyDescent="0.3">
      <c r="A49" t="s">
        <v>1481</v>
      </c>
      <c r="D49" s="192">
        <f>SUM(E49:AN49)</f>
        <v>0</v>
      </c>
      <c r="E49" s="181">
        <v>0</v>
      </c>
      <c r="F49" s="183">
        <v>0</v>
      </c>
      <c r="G49" s="183">
        <v>0</v>
      </c>
      <c r="H49" s="183">
        <v>0</v>
      </c>
      <c r="I49" s="183">
        <v>0</v>
      </c>
      <c r="J49" s="183">
        <v>0</v>
      </c>
      <c r="K49" s="183">
        <v>0</v>
      </c>
      <c r="L49" s="183">
        <v>0</v>
      </c>
      <c r="M49" s="183">
        <v>0</v>
      </c>
      <c r="N49" s="183">
        <v>0</v>
      </c>
      <c r="O49" s="183">
        <v>0</v>
      </c>
      <c r="P49" s="183">
        <v>0</v>
      </c>
      <c r="Q49" s="183"/>
      <c r="R49" s="183">
        <v>0</v>
      </c>
      <c r="S49" s="183">
        <v>0</v>
      </c>
      <c r="T49" s="183">
        <v>0</v>
      </c>
      <c r="U49" s="183">
        <v>0</v>
      </c>
      <c r="V49" s="183">
        <v>0</v>
      </c>
      <c r="W49" s="183">
        <v>0</v>
      </c>
      <c r="X49" s="183">
        <v>0</v>
      </c>
      <c r="Y49" s="183">
        <v>0</v>
      </c>
      <c r="Z49" s="183">
        <v>0</v>
      </c>
      <c r="AA49" s="183">
        <v>0</v>
      </c>
      <c r="AB49" s="183">
        <v>0</v>
      </c>
      <c r="AC49" s="183">
        <v>0</v>
      </c>
      <c r="AD49" s="183">
        <v>0</v>
      </c>
      <c r="AE49" s="183">
        <v>0</v>
      </c>
      <c r="AF49" s="183">
        <v>0</v>
      </c>
      <c r="AG49" s="183">
        <v>0</v>
      </c>
      <c r="AH49" s="183">
        <v>0</v>
      </c>
      <c r="AI49" s="183">
        <v>0</v>
      </c>
      <c r="AJ49" s="183">
        <v>0</v>
      </c>
      <c r="AK49" s="183">
        <v>0</v>
      </c>
      <c r="AL49" s="183">
        <v>0</v>
      </c>
      <c r="AM49" s="183">
        <v>0</v>
      </c>
      <c r="AN49" s="183">
        <v>0</v>
      </c>
    </row>
    <row r="50" spans="1:40" x14ac:dyDescent="0.3">
      <c r="A50" t="s">
        <v>1482</v>
      </c>
      <c r="D50" s="192">
        <f>SUM(E50:AN50)</f>
        <v>0</v>
      </c>
      <c r="E50" s="181">
        <v>0</v>
      </c>
      <c r="F50" s="183">
        <v>0</v>
      </c>
      <c r="G50" s="183">
        <v>0</v>
      </c>
      <c r="H50" s="183">
        <v>0</v>
      </c>
      <c r="I50" s="183">
        <v>0</v>
      </c>
      <c r="J50" s="183">
        <v>0</v>
      </c>
      <c r="K50" s="183">
        <v>0</v>
      </c>
      <c r="L50" s="183">
        <v>0</v>
      </c>
      <c r="M50" s="183">
        <v>0</v>
      </c>
      <c r="N50" s="183">
        <v>0</v>
      </c>
      <c r="O50" s="183">
        <v>0</v>
      </c>
      <c r="P50" s="183">
        <v>0</v>
      </c>
      <c r="Q50" s="183"/>
      <c r="R50" s="183">
        <v>0</v>
      </c>
      <c r="S50" s="183">
        <v>0</v>
      </c>
      <c r="T50" s="183">
        <v>0</v>
      </c>
      <c r="U50" s="183">
        <v>0</v>
      </c>
      <c r="V50" s="183">
        <v>0</v>
      </c>
      <c r="W50" s="183">
        <v>0</v>
      </c>
      <c r="X50" s="183">
        <v>0</v>
      </c>
      <c r="Y50" s="183">
        <v>0</v>
      </c>
      <c r="Z50" s="183">
        <v>0</v>
      </c>
      <c r="AA50" s="183">
        <v>0</v>
      </c>
      <c r="AB50" s="183">
        <v>0</v>
      </c>
      <c r="AC50" s="183">
        <v>0</v>
      </c>
      <c r="AD50" s="183">
        <v>0</v>
      </c>
      <c r="AE50" s="183">
        <v>0</v>
      </c>
      <c r="AF50" s="183">
        <v>0</v>
      </c>
      <c r="AG50" s="183">
        <v>0</v>
      </c>
      <c r="AH50" s="183">
        <v>0</v>
      </c>
      <c r="AI50" s="183">
        <v>0</v>
      </c>
      <c r="AJ50" s="183">
        <v>0</v>
      </c>
      <c r="AK50" s="183">
        <v>0</v>
      </c>
      <c r="AL50" s="183">
        <v>0</v>
      </c>
      <c r="AM50" s="183">
        <v>0</v>
      </c>
      <c r="AN50" s="183">
        <v>0</v>
      </c>
    </row>
    <row r="51" spans="1:40" x14ac:dyDescent="0.3">
      <c r="A51" t="s">
        <v>1483</v>
      </c>
      <c r="D51" s="192">
        <f>SUM(E51:AN51)</f>
        <v>0</v>
      </c>
      <c r="E51" s="181">
        <v>0</v>
      </c>
      <c r="F51" s="183">
        <v>0</v>
      </c>
      <c r="G51" s="183">
        <v>0</v>
      </c>
      <c r="H51" s="183">
        <v>0</v>
      </c>
      <c r="I51" s="183">
        <v>0</v>
      </c>
      <c r="J51" s="183">
        <v>0</v>
      </c>
      <c r="K51" s="183">
        <v>0</v>
      </c>
      <c r="L51" s="183">
        <v>0</v>
      </c>
      <c r="M51" s="183">
        <v>0</v>
      </c>
      <c r="N51" s="183">
        <v>0</v>
      </c>
      <c r="O51" s="183">
        <v>0</v>
      </c>
      <c r="P51" s="183">
        <v>0</v>
      </c>
      <c r="Q51" s="183"/>
      <c r="R51" s="183">
        <v>0</v>
      </c>
      <c r="S51" s="183">
        <v>0</v>
      </c>
      <c r="T51" s="183">
        <v>0</v>
      </c>
      <c r="U51" s="183">
        <v>0</v>
      </c>
      <c r="V51" s="183">
        <v>0</v>
      </c>
      <c r="W51" s="183">
        <v>0</v>
      </c>
      <c r="X51" s="183">
        <v>0</v>
      </c>
      <c r="Y51" s="183">
        <v>0</v>
      </c>
      <c r="Z51" s="183">
        <v>0</v>
      </c>
      <c r="AA51" s="183">
        <v>0</v>
      </c>
      <c r="AB51" s="183">
        <v>0</v>
      </c>
      <c r="AC51" s="183">
        <v>0</v>
      </c>
      <c r="AD51" s="183">
        <v>0</v>
      </c>
      <c r="AE51" s="183">
        <v>0</v>
      </c>
      <c r="AF51" s="183">
        <v>0</v>
      </c>
      <c r="AG51" s="183">
        <v>0</v>
      </c>
      <c r="AH51" s="183">
        <v>0</v>
      </c>
      <c r="AI51" s="183">
        <v>0</v>
      </c>
      <c r="AJ51" s="183">
        <v>0</v>
      </c>
      <c r="AK51" s="183">
        <v>0</v>
      </c>
      <c r="AL51" s="183">
        <v>0</v>
      </c>
      <c r="AM51" s="183">
        <v>0</v>
      </c>
      <c r="AN51" s="183">
        <v>0</v>
      </c>
    </row>
    <row r="52" spans="1:40" x14ac:dyDescent="0.3">
      <c r="A52" t="s">
        <v>1484</v>
      </c>
      <c r="D52" s="192">
        <f>SUM(E52:AN52)</f>
        <v>0</v>
      </c>
      <c r="E52" s="181">
        <v>0</v>
      </c>
      <c r="F52" s="183">
        <v>0</v>
      </c>
      <c r="G52" s="183">
        <v>0</v>
      </c>
      <c r="H52" s="183">
        <v>0</v>
      </c>
      <c r="I52" s="183">
        <v>0</v>
      </c>
      <c r="J52" s="183">
        <v>0</v>
      </c>
      <c r="K52" s="183">
        <v>0</v>
      </c>
      <c r="L52" s="183">
        <v>0</v>
      </c>
      <c r="M52" s="183">
        <v>0</v>
      </c>
      <c r="N52" s="183">
        <v>0</v>
      </c>
      <c r="O52" s="183">
        <v>0</v>
      </c>
      <c r="P52" s="183">
        <v>0</v>
      </c>
      <c r="Q52" s="183"/>
      <c r="R52" s="183">
        <v>0</v>
      </c>
      <c r="S52" s="183">
        <v>0</v>
      </c>
      <c r="T52" s="183">
        <v>0</v>
      </c>
      <c r="U52" s="183">
        <v>0</v>
      </c>
      <c r="V52" s="183">
        <v>0</v>
      </c>
      <c r="W52" s="183">
        <v>0</v>
      </c>
      <c r="X52" s="183">
        <v>0</v>
      </c>
      <c r="Y52" s="183">
        <v>0</v>
      </c>
      <c r="Z52" s="183">
        <v>0</v>
      </c>
      <c r="AA52" s="183">
        <v>0</v>
      </c>
      <c r="AB52" s="183">
        <v>0</v>
      </c>
      <c r="AC52" s="183">
        <v>0</v>
      </c>
      <c r="AD52" s="183">
        <v>0</v>
      </c>
      <c r="AE52" s="183">
        <v>0</v>
      </c>
      <c r="AF52" s="183">
        <v>0</v>
      </c>
      <c r="AG52" s="183">
        <v>0</v>
      </c>
      <c r="AH52" s="183">
        <v>0</v>
      </c>
      <c r="AI52" s="183">
        <v>0</v>
      </c>
      <c r="AJ52" s="183">
        <v>0</v>
      </c>
      <c r="AK52" s="183">
        <v>0</v>
      </c>
      <c r="AL52" s="183">
        <v>0</v>
      </c>
      <c r="AM52" s="183">
        <v>0</v>
      </c>
      <c r="AN52" s="183">
        <v>0</v>
      </c>
    </row>
    <row r="53" spans="1:40" x14ac:dyDescent="0.3">
      <c r="A53" s="60" t="s">
        <v>1485</v>
      </c>
      <c r="B53" s="64"/>
      <c r="C53" s="64"/>
      <c r="D53" s="196"/>
      <c r="E53" s="196"/>
      <c r="F53" s="196"/>
      <c r="G53" s="196"/>
      <c r="H53" s="196"/>
      <c r="I53" s="196"/>
      <c r="J53" s="196"/>
      <c r="K53" s="196"/>
      <c r="L53" s="196"/>
      <c r="M53" s="196"/>
      <c r="N53" s="196"/>
      <c r="O53" s="196"/>
      <c r="P53" s="196"/>
      <c r="Q53" s="196"/>
      <c r="R53" s="196"/>
      <c r="S53" s="196"/>
      <c r="T53" s="196"/>
      <c r="U53" s="196"/>
      <c r="V53" s="196"/>
      <c r="W53" s="196"/>
      <c r="X53" s="196"/>
      <c r="Y53" s="196"/>
      <c r="Z53" s="196"/>
      <c r="AA53" s="196"/>
      <c r="AB53" s="196"/>
      <c r="AC53" s="196"/>
      <c r="AD53" s="196"/>
      <c r="AE53" s="196"/>
      <c r="AF53" s="196"/>
      <c r="AG53" s="196"/>
      <c r="AH53" s="196"/>
      <c r="AI53" s="196"/>
      <c r="AJ53" s="196"/>
      <c r="AK53" s="196"/>
      <c r="AL53" s="196"/>
      <c r="AM53" s="196"/>
      <c r="AN53" s="196"/>
    </row>
    <row r="54" spans="1:40" x14ac:dyDescent="0.3">
      <c r="D54" s="195">
        <f ca="1">SUM(E54:AN54)</f>
        <v>0</v>
      </c>
      <c r="E54" s="163">
        <f t="shared" ref="E54:AN54" ca="1" si="20">SUM(E48:E52)</f>
        <v>0</v>
      </c>
      <c r="F54" s="163">
        <f t="shared" ca="1" si="20"/>
        <v>0</v>
      </c>
      <c r="G54" s="163">
        <f t="shared" ca="1" si="20"/>
        <v>0</v>
      </c>
      <c r="H54" s="163">
        <f t="shared" ca="1" si="20"/>
        <v>0</v>
      </c>
      <c r="I54" s="163">
        <f t="shared" ca="1" si="20"/>
        <v>0</v>
      </c>
      <c r="J54" s="163">
        <f t="shared" ca="1" si="20"/>
        <v>0</v>
      </c>
      <c r="K54" s="163">
        <f t="shared" ca="1" si="20"/>
        <v>0</v>
      </c>
      <c r="L54" s="163">
        <f t="shared" ca="1" si="20"/>
        <v>0</v>
      </c>
      <c r="M54" s="163">
        <f t="shared" ca="1" si="20"/>
        <v>0</v>
      </c>
      <c r="N54" s="163">
        <f t="shared" ca="1" si="20"/>
        <v>0</v>
      </c>
      <c r="O54" s="163">
        <f t="shared" ca="1" si="20"/>
        <v>0</v>
      </c>
      <c r="P54" s="163">
        <f t="shared" ca="1" si="20"/>
        <v>0</v>
      </c>
      <c r="Q54" s="163">
        <f t="shared" ca="1" si="20"/>
        <v>0</v>
      </c>
      <c r="R54" s="163">
        <f t="shared" ca="1" si="20"/>
        <v>0</v>
      </c>
      <c r="S54" s="163">
        <f t="shared" ca="1" si="20"/>
        <v>0</v>
      </c>
      <c r="T54" s="163">
        <f t="shared" ca="1" si="20"/>
        <v>0</v>
      </c>
      <c r="U54" s="163">
        <f t="shared" ca="1" si="20"/>
        <v>0</v>
      </c>
      <c r="V54" s="163">
        <f t="shared" ca="1" si="20"/>
        <v>0</v>
      </c>
      <c r="W54" s="163">
        <f t="shared" ca="1" si="20"/>
        <v>0</v>
      </c>
      <c r="X54" s="163">
        <f t="shared" ca="1" si="20"/>
        <v>0</v>
      </c>
      <c r="Y54" s="163">
        <f t="shared" ca="1" si="20"/>
        <v>0</v>
      </c>
      <c r="Z54" s="163">
        <f t="shared" ca="1" si="20"/>
        <v>0</v>
      </c>
      <c r="AA54" s="163">
        <f t="shared" ca="1" si="20"/>
        <v>0</v>
      </c>
      <c r="AB54" s="163">
        <f t="shared" ca="1" si="20"/>
        <v>0</v>
      </c>
      <c r="AC54" s="163">
        <f t="shared" ca="1" si="20"/>
        <v>0</v>
      </c>
      <c r="AD54" s="163">
        <f t="shared" ca="1" si="20"/>
        <v>0</v>
      </c>
      <c r="AE54" s="163">
        <f t="shared" ca="1" si="20"/>
        <v>0</v>
      </c>
      <c r="AF54" s="163">
        <f t="shared" ca="1" si="20"/>
        <v>0</v>
      </c>
      <c r="AG54" s="163">
        <f t="shared" ca="1" si="20"/>
        <v>0</v>
      </c>
      <c r="AH54" s="163">
        <f t="shared" ca="1" si="20"/>
        <v>0</v>
      </c>
      <c r="AI54" s="163">
        <f t="shared" ca="1" si="20"/>
        <v>0</v>
      </c>
      <c r="AJ54" s="163">
        <f t="shared" ca="1" si="20"/>
        <v>0</v>
      </c>
      <c r="AK54" s="163">
        <f t="shared" ca="1" si="20"/>
        <v>0</v>
      </c>
      <c r="AL54" s="163">
        <f t="shared" ca="1" si="20"/>
        <v>0</v>
      </c>
      <c r="AM54" s="163">
        <f t="shared" ca="1" si="20"/>
        <v>0</v>
      </c>
      <c r="AN54" s="163">
        <f t="shared" ca="1" si="20"/>
        <v>0</v>
      </c>
    </row>
    <row r="55" spans="1:40" x14ac:dyDescent="0.3">
      <c r="A55" s="60" t="s">
        <v>1486</v>
      </c>
      <c r="B55" s="64"/>
      <c r="C55" s="64"/>
      <c r="D55" s="196"/>
      <c r="E55" s="196"/>
      <c r="F55" s="196"/>
      <c r="G55" s="196"/>
      <c r="H55" s="196"/>
      <c r="I55" s="196"/>
      <c r="J55" s="196"/>
      <c r="K55" s="196"/>
      <c r="L55" s="196"/>
      <c r="M55" s="196"/>
      <c r="N55" s="196"/>
      <c r="O55" s="196"/>
      <c r="P55" s="196"/>
      <c r="Q55" s="196"/>
      <c r="R55" s="196"/>
      <c r="S55" s="196"/>
      <c r="T55" s="196"/>
      <c r="U55" s="196"/>
      <c r="V55" s="196"/>
      <c r="W55" s="196"/>
      <c r="X55" s="196"/>
      <c r="Y55" s="196"/>
      <c r="Z55" s="196"/>
      <c r="AA55" s="196"/>
      <c r="AB55" s="196"/>
      <c r="AC55" s="196"/>
      <c r="AD55" s="196"/>
      <c r="AE55" s="196"/>
      <c r="AF55" s="196"/>
      <c r="AG55" s="196"/>
      <c r="AH55" s="196"/>
      <c r="AI55" s="196"/>
      <c r="AJ55" s="196"/>
      <c r="AK55" s="196"/>
      <c r="AL55" s="196"/>
      <c r="AM55" s="196"/>
      <c r="AN55" s="196"/>
    </row>
    <row r="56" spans="1:40" x14ac:dyDescent="0.3">
      <c r="A56" s="66"/>
      <c r="B56" s="66"/>
      <c r="C56" s="66"/>
      <c r="D56" s="197"/>
      <c r="E56" s="197"/>
      <c r="F56" s="197"/>
      <c r="G56" s="197"/>
      <c r="H56" s="197"/>
      <c r="I56" s="197"/>
      <c r="J56" s="197"/>
      <c r="K56" s="197"/>
      <c r="L56" s="197"/>
      <c r="M56" s="197"/>
      <c r="N56" s="197"/>
      <c r="O56" s="197"/>
      <c r="P56" s="197"/>
      <c r="Q56" s="197"/>
      <c r="R56" s="197"/>
      <c r="S56" s="197"/>
      <c r="T56" s="197"/>
      <c r="U56" s="197"/>
      <c r="V56" s="197"/>
      <c r="W56" s="197"/>
      <c r="X56" s="197"/>
      <c r="Y56" s="197"/>
      <c r="Z56" s="197"/>
      <c r="AA56" s="197"/>
      <c r="AB56" s="197"/>
      <c r="AC56" s="197"/>
      <c r="AD56" s="197"/>
      <c r="AE56" s="197"/>
      <c r="AF56" s="197"/>
      <c r="AG56" s="197"/>
      <c r="AH56" s="197"/>
      <c r="AI56" s="197"/>
      <c r="AJ56" s="197"/>
      <c r="AK56" s="197"/>
      <c r="AL56" s="197"/>
      <c r="AM56" s="197"/>
      <c r="AN56" s="197"/>
    </row>
    <row r="57" spans="1:40" x14ac:dyDescent="0.3">
      <c r="A57" t="s">
        <v>1487</v>
      </c>
      <c r="D57" s="192">
        <f>SUM(E57:AN57)</f>
        <v>0</v>
      </c>
      <c r="E57" s="183">
        <v>0</v>
      </c>
      <c r="F57" s="183">
        <v>0</v>
      </c>
      <c r="G57" s="183">
        <v>0</v>
      </c>
      <c r="H57" s="183">
        <v>0</v>
      </c>
      <c r="I57" s="183">
        <v>0</v>
      </c>
      <c r="J57" s="183">
        <v>0</v>
      </c>
      <c r="K57" s="183">
        <v>0</v>
      </c>
      <c r="L57" s="183">
        <v>0</v>
      </c>
      <c r="M57" s="183">
        <v>0</v>
      </c>
      <c r="N57" s="183">
        <v>0</v>
      </c>
      <c r="O57" s="183">
        <v>0</v>
      </c>
      <c r="P57" s="183">
        <v>0</v>
      </c>
      <c r="Q57" s="183"/>
      <c r="R57" s="183">
        <v>0</v>
      </c>
      <c r="S57" s="183">
        <v>0</v>
      </c>
      <c r="T57" s="183">
        <v>0</v>
      </c>
      <c r="U57" s="183">
        <v>0</v>
      </c>
      <c r="V57" s="183">
        <v>0</v>
      </c>
      <c r="W57" s="183">
        <v>0</v>
      </c>
      <c r="X57" s="183">
        <v>0</v>
      </c>
      <c r="Y57" s="183">
        <v>0</v>
      </c>
      <c r="Z57" s="183">
        <v>0</v>
      </c>
      <c r="AA57" s="183">
        <v>0</v>
      </c>
      <c r="AB57" s="183">
        <v>0</v>
      </c>
      <c r="AC57" s="183">
        <v>0</v>
      </c>
      <c r="AD57" s="183">
        <v>0</v>
      </c>
      <c r="AE57" s="183">
        <v>0</v>
      </c>
      <c r="AF57" s="183">
        <v>0</v>
      </c>
      <c r="AG57" s="183">
        <v>0</v>
      </c>
      <c r="AH57" s="183">
        <v>0</v>
      </c>
      <c r="AI57" s="183">
        <v>0</v>
      </c>
      <c r="AJ57" s="183">
        <v>0</v>
      </c>
      <c r="AK57" s="183">
        <v>0</v>
      </c>
      <c r="AL57" s="183">
        <v>0</v>
      </c>
      <c r="AM57" s="183">
        <v>0</v>
      </c>
      <c r="AN57" s="183">
        <v>0</v>
      </c>
    </row>
    <row r="58" spans="1:40" x14ac:dyDescent="0.3">
      <c r="A58" t="s">
        <v>1488</v>
      </c>
      <c r="D58" s="192">
        <f>SUM(E58:AN58)</f>
        <v>0</v>
      </c>
      <c r="E58" s="183">
        <v>0</v>
      </c>
      <c r="F58" s="183">
        <v>0</v>
      </c>
      <c r="G58" s="183">
        <v>0</v>
      </c>
      <c r="H58" s="183">
        <v>0</v>
      </c>
      <c r="I58" s="183">
        <v>0</v>
      </c>
      <c r="J58" s="183">
        <v>0</v>
      </c>
      <c r="K58" s="183">
        <v>0</v>
      </c>
      <c r="L58" s="183">
        <v>0</v>
      </c>
      <c r="M58" s="183">
        <v>0</v>
      </c>
      <c r="N58" s="183">
        <v>0</v>
      </c>
      <c r="O58" s="183">
        <v>0</v>
      </c>
      <c r="P58" s="183">
        <v>0</v>
      </c>
      <c r="Q58" s="183"/>
      <c r="R58" s="183">
        <v>0</v>
      </c>
      <c r="S58" s="183">
        <v>0</v>
      </c>
      <c r="T58" s="183">
        <v>0</v>
      </c>
      <c r="U58" s="183">
        <v>0</v>
      </c>
      <c r="V58" s="183">
        <v>0</v>
      </c>
      <c r="W58" s="183">
        <v>0</v>
      </c>
      <c r="X58" s="183">
        <v>0</v>
      </c>
      <c r="Y58" s="183">
        <v>0</v>
      </c>
      <c r="Z58" s="183">
        <v>0</v>
      </c>
      <c r="AA58" s="183">
        <v>0</v>
      </c>
      <c r="AB58" s="183">
        <v>0</v>
      </c>
      <c r="AC58" s="183">
        <v>0</v>
      </c>
      <c r="AD58" s="183">
        <v>0</v>
      </c>
      <c r="AE58" s="183">
        <v>0</v>
      </c>
      <c r="AF58" s="183">
        <v>0</v>
      </c>
      <c r="AG58" s="183">
        <v>0</v>
      </c>
      <c r="AH58" s="183">
        <v>0</v>
      </c>
      <c r="AI58" s="183">
        <v>0</v>
      </c>
      <c r="AJ58" s="183">
        <v>0</v>
      </c>
      <c r="AK58" s="183">
        <v>0</v>
      </c>
      <c r="AL58" s="183">
        <v>0</v>
      </c>
      <c r="AM58" s="183">
        <v>0</v>
      </c>
      <c r="AN58" s="183">
        <v>0</v>
      </c>
    </row>
    <row r="59" spans="1:40" x14ac:dyDescent="0.3">
      <c r="A59" t="s">
        <v>1489</v>
      </c>
      <c r="D59" s="192">
        <f>SUM(E59:AN59)</f>
        <v>0</v>
      </c>
      <c r="E59" s="183">
        <v>0</v>
      </c>
      <c r="F59" s="183">
        <v>0</v>
      </c>
      <c r="G59" s="183">
        <v>0</v>
      </c>
      <c r="H59" s="183">
        <v>0</v>
      </c>
      <c r="I59" s="183">
        <v>0</v>
      </c>
      <c r="J59" s="183">
        <v>0</v>
      </c>
      <c r="K59" s="183">
        <v>0</v>
      </c>
      <c r="L59" s="183">
        <v>0</v>
      </c>
      <c r="M59" s="183">
        <v>0</v>
      </c>
      <c r="N59" s="183">
        <v>0</v>
      </c>
      <c r="O59" s="183">
        <v>0</v>
      </c>
      <c r="P59" s="183">
        <v>0</v>
      </c>
      <c r="Q59" s="183"/>
      <c r="R59" s="183">
        <v>0</v>
      </c>
      <c r="S59" s="183">
        <v>0</v>
      </c>
      <c r="T59" s="183">
        <v>0</v>
      </c>
      <c r="U59" s="183">
        <v>0</v>
      </c>
      <c r="V59" s="183">
        <v>0</v>
      </c>
      <c r="W59" s="183">
        <v>0</v>
      </c>
      <c r="X59" s="183">
        <v>0</v>
      </c>
      <c r="Y59" s="183">
        <v>0</v>
      </c>
      <c r="Z59" s="183">
        <v>0</v>
      </c>
      <c r="AA59" s="183">
        <v>0</v>
      </c>
      <c r="AB59" s="183">
        <v>0</v>
      </c>
      <c r="AC59" s="183">
        <v>0</v>
      </c>
      <c r="AD59" s="183">
        <v>0</v>
      </c>
      <c r="AE59" s="183">
        <v>0</v>
      </c>
      <c r="AF59" s="183">
        <v>0</v>
      </c>
      <c r="AG59" s="183">
        <v>0</v>
      </c>
      <c r="AH59" s="183">
        <v>0</v>
      </c>
      <c r="AI59" s="183">
        <v>0</v>
      </c>
      <c r="AJ59" s="183">
        <v>0</v>
      </c>
      <c r="AK59" s="183">
        <v>0</v>
      </c>
      <c r="AL59" s="183">
        <v>0</v>
      </c>
      <c r="AM59" s="183">
        <v>0</v>
      </c>
      <c r="AN59" s="183">
        <v>0</v>
      </c>
    </row>
    <row r="60" spans="1:40" x14ac:dyDescent="0.3">
      <c r="D60" s="192">
        <f ca="1">SUM(E60:AN60)</f>
        <v>0</v>
      </c>
      <c r="E60" s="194">
        <f t="shared" ref="E60:AN60" ca="1" si="21">SUMIFS(INDIRECT($B$1 &amp; "_Direct"), Type, "Services", Resource_Name, $B60, WBSL3, E$1, Inst, $B$2)</f>
        <v>0</v>
      </c>
      <c r="F60" s="194">
        <f t="shared" ca="1" si="21"/>
        <v>0</v>
      </c>
      <c r="G60" s="194">
        <f t="shared" ca="1" si="21"/>
        <v>0</v>
      </c>
      <c r="H60" s="194">
        <f t="shared" ca="1" si="21"/>
        <v>0</v>
      </c>
      <c r="I60" s="194">
        <f t="shared" ca="1" si="21"/>
        <v>0</v>
      </c>
      <c r="J60" s="194">
        <f t="shared" ca="1" si="21"/>
        <v>0</v>
      </c>
      <c r="K60" s="194">
        <f t="shared" ca="1" si="21"/>
        <v>0</v>
      </c>
      <c r="L60" s="194">
        <f t="shared" ca="1" si="21"/>
        <v>0</v>
      </c>
      <c r="M60" s="194">
        <f t="shared" ca="1" si="21"/>
        <v>0</v>
      </c>
      <c r="N60" s="194">
        <f t="shared" ca="1" si="21"/>
        <v>0</v>
      </c>
      <c r="O60" s="194">
        <f t="shared" ca="1" si="21"/>
        <v>0</v>
      </c>
      <c r="P60" s="194">
        <f t="shared" ca="1" si="21"/>
        <v>0</v>
      </c>
      <c r="Q60" s="194">
        <f t="shared" ca="1" si="21"/>
        <v>0</v>
      </c>
      <c r="R60" s="194">
        <f t="shared" ca="1" si="21"/>
        <v>0</v>
      </c>
      <c r="S60" s="194">
        <f t="shared" ca="1" si="21"/>
        <v>0</v>
      </c>
      <c r="T60" s="194">
        <f t="shared" ca="1" si="21"/>
        <v>0</v>
      </c>
      <c r="U60" s="194">
        <f t="shared" ca="1" si="21"/>
        <v>0</v>
      </c>
      <c r="V60" s="194">
        <f t="shared" ca="1" si="21"/>
        <v>0</v>
      </c>
      <c r="W60" s="194">
        <f t="shared" ca="1" si="21"/>
        <v>0</v>
      </c>
      <c r="X60" s="194">
        <f t="shared" ca="1" si="21"/>
        <v>0</v>
      </c>
      <c r="Y60" s="194">
        <f t="shared" ca="1" si="21"/>
        <v>0</v>
      </c>
      <c r="Z60" s="194">
        <f t="shared" ca="1" si="21"/>
        <v>0</v>
      </c>
      <c r="AA60" s="194">
        <f t="shared" ca="1" si="21"/>
        <v>0</v>
      </c>
      <c r="AB60" s="194">
        <f t="shared" ca="1" si="21"/>
        <v>0</v>
      </c>
      <c r="AC60" s="194">
        <f t="shared" ca="1" si="21"/>
        <v>0</v>
      </c>
      <c r="AD60" s="194">
        <f t="shared" ca="1" si="21"/>
        <v>0</v>
      </c>
      <c r="AE60" s="194">
        <f t="shared" ca="1" si="21"/>
        <v>0</v>
      </c>
      <c r="AF60" s="194">
        <f t="shared" ca="1" si="21"/>
        <v>0</v>
      </c>
      <c r="AG60" s="194">
        <f t="shared" ca="1" si="21"/>
        <v>0</v>
      </c>
      <c r="AH60" s="194">
        <f t="shared" ca="1" si="21"/>
        <v>0</v>
      </c>
      <c r="AI60" s="194">
        <f t="shared" ca="1" si="21"/>
        <v>0</v>
      </c>
      <c r="AJ60" s="194">
        <f t="shared" ca="1" si="21"/>
        <v>0</v>
      </c>
      <c r="AK60" s="194">
        <f t="shared" ca="1" si="21"/>
        <v>0</v>
      </c>
      <c r="AL60" s="194">
        <f t="shared" ca="1" si="21"/>
        <v>0</v>
      </c>
      <c r="AM60" s="194">
        <f t="shared" ca="1" si="21"/>
        <v>0</v>
      </c>
      <c r="AN60" s="194">
        <f t="shared" ca="1" si="21"/>
        <v>0</v>
      </c>
    </row>
    <row r="61" spans="1:40" x14ac:dyDescent="0.3">
      <c r="A61" t="s">
        <v>1490</v>
      </c>
      <c r="D61" s="192">
        <f>SUM(E61:AN61)</f>
        <v>0</v>
      </c>
      <c r="E61" s="183">
        <v>0</v>
      </c>
      <c r="F61" s="183">
        <v>0</v>
      </c>
      <c r="G61" s="183">
        <v>0</v>
      </c>
      <c r="H61" s="183">
        <v>0</v>
      </c>
      <c r="I61" s="183">
        <v>0</v>
      </c>
      <c r="J61" s="183">
        <v>0</v>
      </c>
      <c r="K61" s="183">
        <v>0</v>
      </c>
      <c r="L61" s="183">
        <v>0</v>
      </c>
      <c r="M61" s="183">
        <v>0</v>
      </c>
      <c r="N61" s="183">
        <v>0</v>
      </c>
      <c r="O61" s="183">
        <v>0</v>
      </c>
      <c r="P61" s="183">
        <v>0</v>
      </c>
      <c r="Q61" s="183"/>
      <c r="R61" s="183">
        <v>0</v>
      </c>
      <c r="S61" s="183">
        <v>0</v>
      </c>
      <c r="T61" s="183">
        <v>0</v>
      </c>
      <c r="U61" s="183">
        <v>0</v>
      </c>
      <c r="V61" s="183">
        <v>0</v>
      </c>
      <c r="W61" s="183">
        <v>0</v>
      </c>
      <c r="X61" s="183">
        <v>0</v>
      </c>
      <c r="Y61" s="183">
        <v>0</v>
      </c>
      <c r="Z61" s="183">
        <v>0</v>
      </c>
      <c r="AA61" s="183">
        <v>0</v>
      </c>
      <c r="AB61" s="183">
        <v>0</v>
      </c>
      <c r="AC61" s="183">
        <v>0</v>
      </c>
      <c r="AD61" s="183">
        <v>0</v>
      </c>
      <c r="AE61" s="183">
        <v>0</v>
      </c>
      <c r="AF61" s="183">
        <v>0</v>
      </c>
      <c r="AG61" s="183">
        <v>0</v>
      </c>
      <c r="AH61" s="183">
        <v>0</v>
      </c>
      <c r="AI61" s="183">
        <v>0</v>
      </c>
      <c r="AJ61" s="183">
        <v>0</v>
      </c>
      <c r="AK61" s="183">
        <v>0</v>
      </c>
      <c r="AL61" s="183">
        <v>0</v>
      </c>
      <c r="AM61" s="183">
        <v>0</v>
      </c>
      <c r="AN61" s="183">
        <v>0</v>
      </c>
    </row>
    <row r="62" spans="1:40" x14ac:dyDescent="0.3">
      <c r="A62" s="60" t="s">
        <v>1491</v>
      </c>
      <c r="B62" s="64"/>
      <c r="C62" s="64"/>
      <c r="D62" s="196"/>
      <c r="E62" s="196"/>
      <c r="F62" s="196"/>
      <c r="G62" s="196"/>
      <c r="H62" s="196"/>
      <c r="I62" s="196"/>
      <c r="J62" s="196"/>
      <c r="K62" s="196"/>
      <c r="L62" s="196"/>
      <c r="M62" s="196"/>
      <c r="N62" s="196"/>
      <c r="O62" s="196"/>
      <c r="P62" s="196"/>
      <c r="Q62" s="196"/>
      <c r="R62" s="196"/>
      <c r="S62" s="196"/>
      <c r="T62" s="196"/>
      <c r="U62" s="196"/>
      <c r="V62" s="196"/>
      <c r="W62" s="196"/>
      <c r="X62" s="196"/>
      <c r="Y62" s="196"/>
      <c r="Z62" s="196"/>
      <c r="AA62" s="196"/>
      <c r="AB62" s="196"/>
      <c r="AC62" s="196"/>
      <c r="AD62" s="196"/>
      <c r="AE62" s="196"/>
      <c r="AF62" s="196"/>
      <c r="AG62" s="196"/>
      <c r="AH62" s="196"/>
      <c r="AI62" s="196"/>
      <c r="AJ62" s="196"/>
      <c r="AK62" s="196"/>
      <c r="AL62" s="196"/>
      <c r="AM62" s="196"/>
      <c r="AN62" s="196"/>
    </row>
    <row r="63" spans="1:40" x14ac:dyDescent="0.3">
      <c r="D63" s="192">
        <f ca="1">SUM(E63:AN63)</f>
        <v>0</v>
      </c>
      <c r="E63" s="163">
        <f t="shared" ref="E63:P63" ca="1" si="22">SUM(E57:E61)</f>
        <v>0</v>
      </c>
      <c r="F63" s="163">
        <f t="shared" ca="1" si="22"/>
        <v>0</v>
      </c>
      <c r="G63" s="163">
        <f t="shared" ca="1" si="22"/>
        <v>0</v>
      </c>
      <c r="H63" s="163">
        <f t="shared" ca="1" si="22"/>
        <v>0</v>
      </c>
      <c r="I63" s="163">
        <f t="shared" ca="1" si="22"/>
        <v>0</v>
      </c>
      <c r="J63" s="163">
        <f t="shared" ca="1" si="22"/>
        <v>0</v>
      </c>
      <c r="K63" s="163">
        <f t="shared" ca="1" si="22"/>
        <v>0</v>
      </c>
      <c r="L63" s="163">
        <f t="shared" ca="1" si="22"/>
        <v>0</v>
      </c>
      <c r="M63" s="163">
        <f t="shared" ca="1" si="22"/>
        <v>0</v>
      </c>
      <c r="N63" s="163">
        <f t="shared" ca="1" si="22"/>
        <v>0</v>
      </c>
      <c r="O63" s="163">
        <f t="shared" ca="1" si="22"/>
        <v>0</v>
      </c>
      <c r="P63" s="163">
        <f t="shared" ca="1" si="22"/>
        <v>0</v>
      </c>
      <c r="Q63" s="163"/>
      <c r="R63" s="163">
        <f t="shared" ref="R63:AN63" ca="1" si="23">SUM(R57:R61)</f>
        <v>0</v>
      </c>
      <c r="S63" s="163">
        <f t="shared" ca="1" si="23"/>
        <v>0</v>
      </c>
      <c r="T63" s="163">
        <f t="shared" ca="1" si="23"/>
        <v>0</v>
      </c>
      <c r="U63" s="163">
        <f t="shared" ca="1" si="23"/>
        <v>0</v>
      </c>
      <c r="V63" s="163">
        <f t="shared" ca="1" si="23"/>
        <v>0</v>
      </c>
      <c r="W63" s="163">
        <f t="shared" ca="1" si="23"/>
        <v>0</v>
      </c>
      <c r="X63" s="163">
        <f t="shared" ca="1" si="23"/>
        <v>0</v>
      </c>
      <c r="Y63" s="163">
        <f t="shared" ca="1" si="23"/>
        <v>0</v>
      </c>
      <c r="Z63" s="163">
        <f t="shared" ca="1" si="23"/>
        <v>0</v>
      </c>
      <c r="AA63" s="163">
        <f t="shared" ca="1" si="23"/>
        <v>0</v>
      </c>
      <c r="AB63" s="163">
        <f t="shared" ca="1" si="23"/>
        <v>0</v>
      </c>
      <c r="AC63" s="163">
        <f t="shared" ca="1" si="23"/>
        <v>0</v>
      </c>
      <c r="AD63" s="163">
        <f t="shared" ca="1" si="23"/>
        <v>0</v>
      </c>
      <c r="AE63" s="163">
        <f t="shared" ca="1" si="23"/>
        <v>0</v>
      </c>
      <c r="AF63" s="163">
        <f t="shared" ca="1" si="23"/>
        <v>0</v>
      </c>
      <c r="AG63" s="163">
        <f t="shared" ca="1" si="23"/>
        <v>0</v>
      </c>
      <c r="AH63" s="163">
        <f t="shared" ca="1" si="23"/>
        <v>0</v>
      </c>
      <c r="AI63" s="163">
        <f t="shared" ca="1" si="23"/>
        <v>0</v>
      </c>
      <c r="AJ63" s="163">
        <f t="shared" ca="1" si="23"/>
        <v>0</v>
      </c>
      <c r="AK63" s="163">
        <f t="shared" ca="1" si="23"/>
        <v>0</v>
      </c>
      <c r="AL63" s="163">
        <f t="shared" ca="1" si="23"/>
        <v>0</v>
      </c>
      <c r="AM63" s="163">
        <f t="shared" ca="1" si="23"/>
        <v>0</v>
      </c>
      <c r="AN63" s="163">
        <f t="shared" ca="1" si="23"/>
        <v>0</v>
      </c>
    </row>
    <row r="64" spans="1:40" x14ac:dyDescent="0.3">
      <c r="A64" t="s">
        <v>1492</v>
      </c>
      <c r="D64" s="192">
        <f>SUM(E64:AN64)</f>
        <v>0</v>
      </c>
      <c r="E64" s="183">
        <v>0</v>
      </c>
      <c r="F64" s="183">
        <v>0</v>
      </c>
      <c r="G64" s="183">
        <v>0</v>
      </c>
      <c r="H64" s="183">
        <v>0</v>
      </c>
      <c r="I64" s="183">
        <v>0</v>
      </c>
      <c r="J64" s="183">
        <v>0</v>
      </c>
      <c r="K64" s="183">
        <v>0</v>
      </c>
      <c r="L64" s="183">
        <v>0</v>
      </c>
      <c r="M64" s="183">
        <v>0</v>
      </c>
      <c r="N64" s="183">
        <v>0</v>
      </c>
      <c r="O64" s="183">
        <v>0</v>
      </c>
      <c r="P64" s="183">
        <v>0</v>
      </c>
      <c r="Q64" s="183"/>
      <c r="R64" s="183">
        <v>0</v>
      </c>
      <c r="S64" s="183">
        <v>0</v>
      </c>
      <c r="T64" s="183">
        <v>0</v>
      </c>
      <c r="U64" s="183">
        <v>0</v>
      </c>
      <c r="V64" s="183">
        <v>0</v>
      </c>
      <c r="W64" s="183">
        <v>0</v>
      </c>
      <c r="X64" s="183">
        <v>0</v>
      </c>
      <c r="Y64" s="183">
        <v>0</v>
      </c>
      <c r="Z64" s="183">
        <v>0</v>
      </c>
      <c r="AA64" s="183">
        <v>0</v>
      </c>
      <c r="AB64" s="183">
        <v>0</v>
      </c>
      <c r="AC64" s="183">
        <v>0</v>
      </c>
      <c r="AD64" s="183">
        <v>0</v>
      </c>
      <c r="AE64" s="183">
        <v>0</v>
      </c>
      <c r="AF64" s="183">
        <v>0</v>
      </c>
      <c r="AG64" s="183">
        <v>0</v>
      </c>
      <c r="AH64" s="183">
        <v>0</v>
      </c>
      <c r="AI64" s="183">
        <v>0</v>
      </c>
      <c r="AJ64" s="183">
        <v>0</v>
      </c>
      <c r="AK64" s="183">
        <v>0</v>
      </c>
      <c r="AL64" s="183">
        <v>0</v>
      </c>
      <c r="AM64" s="183">
        <v>0</v>
      </c>
      <c r="AN64" s="183">
        <v>0</v>
      </c>
    </row>
    <row r="65" spans="1:40" x14ac:dyDescent="0.3">
      <c r="A65" s="60" t="s">
        <v>1493</v>
      </c>
      <c r="B65" s="64"/>
      <c r="C65" s="64"/>
      <c r="D65" s="196"/>
      <c r="E65" s="196"/>
      <c r="F65" s="196"/>
      <c r="G65" s="196"/>
      <c r="H65" s="196"/>
      <c r="I65" s="196"/>
      <c r="J65" s="196"/>
      <c r="K65" s="196"/>
      <c r="L65" s="196"/>
      <c r="M65" s="196"/>
      <c r="N65" s="196"/>
      <c r="O65" s="196"/>
      <c r="P65" s="196"/>
      <c r="Q65" s="196"/>
      <c r="R65" s="196"/>
      <c r="S65" s="196"/>
      <c r="T65" s="196"/>
      <c r="U65" s="196"/>
      <c r="V65" s="196"/>
      <c r="W65" s="196"/>
      <c r="X65" s="196"/>
      <c r="Y65" s="196"/>
      <c r="Z65" s="196"/>
      <c r="AA65" s="196"/>
      <c r="AB65" s="196"/>
      <c r="AC65" s="196"/>
      <c r="AD65" s="196"/>
      <c r="AE65" s="196"/>
      <c r="AF65" s="196"/>
      <c r="AG65" s="196"/>
      <c r="AH65" s="196"/>
      <c r="AI65" s="196"/>
      <c r="AJ65" s="196"/>
      <c r="AK65" s="196"/>
      <c r="AL65" s="196"/>
      <c r="AM65" s="196"/>
      <c r="AN65" s="196"/>
    </row>
    <row r="66" spans="1:40" x14ac:dyDescent="0.3">
      <c r="D66" s="192">
        <f>SUM(E66:AN66)</f>
        <v>0</v>
      </c>
      <c r="E66" s="181">
        <v>0</v>
      </c>
      <c r="F66" s="181">
        <v>0</v>
      </c>
      <c r="G66" s="181">
        <v>0</v>
      </c>
      <c r="H66" s="181">
        <v>0</v>
      </c>
      <c r="I66" s="181">
        <v>0</v>
      </c>
      <c r="J66" s="181">
        <v>0</v>
      </c>
      <c r="K66" s="181">
        <v>0</v>
      </c>
      <c r="L66" s="181">
        <v>0</v>
      </c>
      <c r="M66" s="181">
        <v>0</v>
      </c>
      <c r="N66" s="181">
        <v>0</v>
      </c>
      <c r="O66" s="181">
        <v>0</v>
      </c>
      <c r="P66" s="181">
        <v>0</v>
      </c>
      <c r="Q66" s="181"/>
      <c r="R66" s="181">
        <v>0</v>
      </c>
      <c r="S66" s="181">
        <v>0</v>
      </c>
      <c r="T66" s="181">
        <v>0</v>
      </c>
      <c r="U66" s="181">
        <v>0</v>
      </c>
      <c r="V66" s="181">
        <v>0</v>
      </c>
      <c r="W66" s="181">
        <v>0</v>
      </c>
      <c r="X66" s="181">
        <v>0</v>
      </c>
      <c r="Y66" s="181">
        <v>0</v>
      </c>
      <c r="Z66" s="181">
        <v>0</v>
      </c>
      <c r="AA66" s="181">
        <v>0</v>
      </c>
      <c r="AB66" s="181">
        <v>0</v>
      </c>
      <c r="AC66" s="181">
        <v>0</v>
      </c>
      <c r="AD66" s="181">
        <v>0</v>
      </c>
      <c r="AE66" s="181">
        <v>0</v>
      </c>
      <c r="AF66" s="181">
        <v>0</v>
      </c>
      <c r="AG66" s="181">
        <v>0</v>
      </c>
      <c r="AH66" s="181">
        <v>0</v>
      </c>
      <c r="AI66" s="181">
        <v>0</v>
      </c>
      <c r="AJ66" s="181">
        <v>0</v>
      </c>
      <c r="AK66" s="181">
        <v>0</v>
      </c>
      <c r="AL66" s="181">
        <v>0</v>
      </c>
      <c r="AM66" s="181">
        <v>0</v>
      </c>
      <c r="AN66" s="181">
        <v>0</v>
      </c>
    </row>
    <row r="67" spans="1:40" x14ac:dyDescent="0.3">
      <c r="A67" t="s">
        <v>1494</v>
      </c>
      <c r="B67" s="310"/>
      <c r="C67" s="310"/>
      <c r="D67" s="192"/>
      <c r="E67" s="194"/>
      <c r="F67" s="194"/>
      <c r="G67" s="194"/>
      <c r="H67" s="194"/>
      <c r="I67" s="194"/>
      <c r="J67" s="194"/>
      <c r="K67" s="194"/>
      <c r="L67" s="194"/>
      <c r="M67" s="194"/>
      <c r="N67" s="194"/>
      <c r="O67" s="194"/>
      <c r="P67" s="194"/>
      <c r="Q67" s="194"/>
      <c r="R67" s="194"/>
      <c r="S67" s="194"/>
      <c r="T67" s="194"/>
      <c r="U67" s="194"/>
      <c r="V67" s="194"/>
      <c r="W67" s="194"/>
      <c r="X67" s="194"/>
      <c r="Y67" s="194"/>
      <c r="Z67" s="194"/>
      <c r="AA67" s="194"/>
      <c r="AB67" s="194"/>
      <c r="AC67" s="194"/>
      <c r="AD67" s="194"/>
      <c r="AE67" s="194"/>
      <c r="AF67" s="194"/>
      <c r="AG67" s="194"/>
      <c r="AH67" s="194"/>
      <c r="AI67" s="194"/>
      <c r="AJ67" s="194"/>
      <c r="AK67" s="194"/>
      <c r="AL67" s="194"/>
      <c r="AM67" s="194"/>
      <c r="AN67" s="194"/>
    </row>
    <row r="68" spans="1:40" x14ac:dyDescent="0.3">
      <c r="A68" s="54"/>
      <c r="B68" s="54"/>
      <c r="C68" s="54"/>
      <c r="D68" s="195">
        <f ca="1">SUM(E68:AN68)</f>
        <v>0</v>
      </c>
      <c r="E68" s="194">
        <f t="shared" ref="E68:T71" ca="1" si="24">SUMIFS(INDIRECT($B$1 &amp; "_Total"), WBSL3, E$1, Inst, $A68)</f>
        <v>0</v>
      </c>
      <c r="F68" s="194">
        <f t="shared" ca="1" si="24"/>
        <v>0</v>
      </c>
      <c r="G68" s="194">
        <f t="shared" ca="1" si="24"/>
        <v>0</v>
      </c>
      <c r="H68" s="194">
        <f t="shared" ca="1" si="24"/>
        <v>0</v>
      </c>
      <c r="I68" s="194">
        <f t="shared" ca="1" si="24"/>
        <v>0</v>
      </c>
      <c r="J68" s="194">
        <f t="shared" ca="1" si="24"/>
        <v>0</v>
      </c>
      <c r="K68" s="194">
        <f t="shared" ca="1" si="24"/>
        <v>0</v>
      </c>
      <c r="L68" s="194">
        <f t="shared" ca="1" si="24"/>
        <v>0</v>
      </c>
      <c r="M68" s="194">
        <f t="shared" ca="1" si="24"/>
        <v>0</v>
      </c>
      <c r="N68" s="194">
        <f t="shared" ca="1" si="24"/>
        <v>0</v>
      </c>
      <c r="O68" s="194">
        <f t="shared" ca="1" si="24"/>
        <v>0</v>
      </c>
      <c r="P68" s="194">
        <f t="shared" ca="1" si="24"/>
        <v>0</v>
      </c>
      <c r="Q68" s="194">
        <f t="shared" ca="1" si="24"/>
        <v>0</v>
      </c>
      <c r="R68" s="194">
        <f t="shared" ca="1" si="24"/>
        <v>0</v>
      </c>
      <c r="S68" s="194">
        <f t="shared" ca="1" si="24"/>
        <v>0</v>
      </c>
      <c r="T68" s="194">
        <f t="shared" ca="1" si="24"/>
        <v>0</v>
      </c>
      <c r="U68" s="194">
        <f t="shared" ref="U68:AJ71" ca="1" si="25">SUMIFS(INDIRECT($B$1 &amp; "_Total"), WBSL3, U$1, Inst, $A68)</f>
        <v>0</v>
      </c>
      <c r="V68" s="194">
        <f t="shared" ca="1" si="25"/>
        <v>0</v>
      </c>
      <c r="W68" s="194">
        <f t="shared" ca="1" si="25"/>
        <v>0</v>
      </c>
      <c r="X68" s="194">
        <f t="shared" ca="1" si="25"/>
        <v>0</v>
      </c>
      <c r="Y68" s="194">
        <f t="shared" ca="1" si="25"/>
        <v>0</v>
      </c>
      <c r="Z68" s="194">
        <f t="shared" ca="1" si="25"/>
        <v>0</v>
      </c>
      <c r="AA68" s="194">
        <f t="shared" ca="1" si="25"/>
        <v>0</v>
      </c>
      <c r="AB68" s="194">
        <f t="shared" ca="1" si="25"/>
        <v>0</v>
      </c>
      <c r="AC68" s="194">
        <f t="shared" ca="1" si="25"/>
        <v>0</v>
      </c>
      <c r="AD68" s="194">
        <f t="shared" ca="1" si="25"/>
        <v>0</v>
      </c>
      <c r="AE68" s="194">
        <f t="shared" ca="1" si="25"/>
        <v>0</v>
      </c>
      <c r="AF68" s="194">
        <f t="shared" ca="1" si="25"/>
        <v>0</v>
      </c>
      <c r="AG68" s="194">
        <f t="shared" ca="1" si="25"/>
        <v>0</v>
      </c>
      <c r="AH68" s="194">
        <f t="shared" ca="1" si="25"/>
        <v>0</v>
      </c>
      <c r="AI68" s="194">
        <f t="shared" ca="1" si="25"/>
        <v>0</v>
      </c>
      <c r="AJ68" s="194">
        <f t="shared" ca="1" si="25"/>
        <v>0</v>
      </c>
      <c r="AK68" s="194">
        <f t="shared" ref="AK68:AN71" ca="1" si="26">SUMIFS(INDIRECT($B$1 &amp; "_Total"), WBSL3, AK$1, Inst, $A68)</f>
        <v>0</v>
      </c>
      <c r="AL68" s="194">
        <f t="shared" ca="1" si="26"/>
        <v>0</v>
      </c>
      <c r="AM68" s="194">
        <f t="shared" ca="1" si="26"/>
        <v>0</v>
      </c>
      <c r="AN68" s="194">
        <f t="shared" ca="1" si="26"/>
        <v>0</v>
      </c>
    </row>
    <row r="69" spans="1:40" x14ac:dyDescent="0.3">
      <c r="A69" s="54"/>
      <c r="B69" s="54"/>
      <c r="C69" s="54"/>
      <c r="D69" s="195">
        <f ca="1">SUM(E69:AN69)</f>
        <v>0</v>
      </c>
      <c r="E69" s="194">
        <f t="shared" ca="1" si="24"/>
        <v>0</v>
      </c>
      <c r="F69" s="194">
        <f t="shared" ca="1" si="24"/>
        <v>0</v>
      </c>
      <c r="G69" s="194">
        <f t="shared" ca="1" si="24"/>
        <v>0</v>
      </c>
      <c r="H69" s="194">
        <f t="shared" ca="1" si="24"/>
        <v>0</v>
      </c>
      <c r="I69" s="194">
        <f t="shared" ca="1" si="24"/>
        <v>0</v>
      </c>
      <c r="J69" s="194">
        <f t="shared" ca="1" si="24"/>
        <v>0</v>
      </c>
      <c r="K69" s="194">
        <f t="shared" ca="1" si="24"/>
        <v>0</v>
      </c>
      <c r="L69" s="194">
        <f t="shared" ca="1" si="24"/>
        <v>0</v>
      </c>
      <c r="M69" s="194">
        <f t="shared" ca="1" si="24"/>
        <v>0</v>
      </c>
      <c r="N69" s="194">
        <f t="shared" ca="1" si="24"/>
        <v>0</v>
      </c>
      <c r="O69" s="194">
        <f t="shared" ca="1" si="24"/>
        <v>0</v>
      </c>
      <c r="P69" s="194">
        <f t="shared" ca="1" si="24"/>
        <v>0</v>
      </c>
      <c r="Q69" s="194">
        <f t="shared" ca="1" si="24"/>
        <v>0</v>
      </c>
      <c r="R69" s="194">
        <f t="shared" ca="1" si="24"/>
        <v>0</v>
      </c>
      <c r="S69" s="194">
        <f t="shared" ca="1" si="24"/>
        <v>0</v>
      </c>
      <c r="T69" s="194">
        <f t="shared" ca="1" si="24"/>
        <v>0</v>
      </c>
      <c r="U69" s="194">
        <f t="shared" ca="1" si="25"/>
        <v>0</v>
      </c>
      <c r="V69" s="194">
        <f t="shared" ca="1" si="25"/>
        <v>0</v>
      </c>
      <c r="W69" s="194">
        <f t="shared" ca="1" si="25"/>
        <v>0</v>
      </c>
      <c r="X69" s="194">
        <f t="shared" ca="1" si="25"/>
        <v>0</v>
      </c>
      <c r="Y69" s="194">
        <f t="shared" ca="1" si="25"/>
        <v>0</v>
      </c>
      <c r="Z69" s="194">
        <f t="shared" ca="1" si="25"/>
        <v>0</v>
      </c>
      <c r="AA69" s="194">
        <f t="shared" ca="1" si="25"/>
        <v>0</v>
      </c>
      <c r="AB69" s="194">
        <f t="shared" ca="1" si="25"/>
        <v>0</v>
      </c>
      <c r="AC69" s="194">
        <f t="shared" ca="1" si="25"/>
        <v>0</v>
      </c>
      <c r="AD69" s="194">
        <f t="shared" ca="1" si="25"/>
        <v>0</v>
      </c>
      <c r="AE69" s="194">
        <f t="shared" ca="1" si="25"/>
        <v>0</v>
      </c>
      <c r="AF69" s="194">
        <f t="shared" ca="1" si="25"/>
        <v>0</v>
      </c>
      <c r="AG69" s="194">
        <f t="shared" ca="1" si="25"/>
        <v>0</v>
      </c>
      <c r="AH69" s="194">
        <f t="shared" ca="1" si="25"/>
        <v>0</v>
      </c>
      <c r="AI69" s="194">
        <f t="shared" ca="1" si="25"/>
        <v>0</v>
      </c>
      <c r="AJ69" s="194">
        <f t="shared" ca="1" si="25"/>
        <v>0</v>
      </c>
      <c r="AK69" s="194">
        <f t="shared" ca="1" si="26"/>
        <v>0</v>
      </c>
      <c r="AL69" s="194">
        <f t="shared" ca="1" si="26"/>
        <v>0</v>
      </c>
      <c r="AM69" s="194">
        <f t="shared" ca="1" si="26"/>
        <v>0</v>
      </c>
      <c r="AN69" s="194">
        <f t="shared" ca="1" si="26"/>
        <v>0</v>
      </c>
    </row>
    <row r="70" spans="1:40" x14ac:dyDescent="0.3">
      <c r="A70" s="54"/>
      <c r="B70" s="54"/>
      <c r="C70" s="54"/>
      <c r="D70" s="195">
        <f ca="1">SUM(E70:AN70)</f>
        <v>0</v>
      </c>
      <c r="E70" s="194">
        <f t="shared" ca="1" si="24"/>
        <v>0</v>
      </c>
      <c r="F70" s="194">
        <f t="shared" ca="1" si="24"/>
        <v>0</v>
      </c>
      <c r="G70" s="194">
        <f t="shared" ca="1" si="24"/>
        <v>0</v>
      </c>
      <c r="H70" s="194">
        <f t="shared" ca="1" si="24"/>
        <v>0</v>
      </c>
      <c r="I70" s="194">
        <f t="shared" ca="1" si="24"/>
        <v>0</v>
      </c>
      <c r="J70" s="194">
        <f t="shared" ca="1" si="24"/>
        <v>0</v>
      </c>
      <c r="K70" s="194">
        <f t="shared" ca="1" si="24"/>
        <v>0</v>
      </c>
      <c r="L70" s="194">
        <f t="shared" ca="1" si="24"/>
        <v>0</v>
      </c>
      <c r="M70" s="194">
        <f t="shared" ca="1" si="24"/>
        <v>0</v>
      </c>
      <c r="N70" s="194">
        <f t="shared" ca="1" si="24"/>
        <v>0</v>
      </c>
      <c r="O70" s="194">
        <f t="shared" ca="1" si="24"/>
        <v>0</v>
      </c>
      <c r="P70" s="194">
        <f t="shared" ca="1" si="24"/>
        <v>0</v>
      </c>
      <c r="Q70" s="194">
        <f t="shared" ca="1" si="24"/>
        <v>0</v>
      </c>
      <c r="R70" s="194">
        <f t="shared" ca="1" si="24"/>
        <v>0</v>
      </c>
      <c r="S70" s="194">
        <f t="shared" ca="1" si="24"/>
        <v>0</v>
      </c>
      <c r="T70" s="194">
        <f t="shared" ca="1" si="24"/>
        <v>0</v>
      </c>
      <c r="U70" s="194">
        <f t="shared" ca="1" si="25"/>
        <v>0</v>
      </c>
      <c r="V70" s="194">
        <f t="shared" ca="1" si="25"/>
        <v>0</v>
      </c>
      <c r="W70" s="194">
        <f t="shared" ca="1" si="25"/>
        <v>0</v>
      </c>
      <c r="X70" s="194">
        <f t="shared" ca="1" si="25"/>
        <v>0</v>
      </c>
      <c r="Y70" s="194">
        <f t="shared" ca="1" si="25"/>
        <v>0</v>
      </c>
      <c r="Z70" s="194">
        <f t="shared" ca="1" si="25"/>
        <v>0</v>
      </c>
      <c r="AA70" s="194">
        <f t="shared" ca="1" si="25"/>
        <v>0</v>
      </c>
      <c r="AB70" s="194">
        <f t="shared" ca="1" si="25"/>
        <v>0</v>
      </c>
      <c r="AC70" s="194">
        <f t="shared" ca="1" si="25"/>
        <v>0</v>
      </c>
      <c r="AD70" s="194">
        <f t="shared" ca="1" si="25"/>
        <v>0</v>
      </c>
      <c r="AE70" s="194">
        <f t="shared" ca="1" si="25"/>
        <v>0</v>
      </c>
      <c r="AF70" s="194">
        <f t="shared" ca="1" si="25"/>
        <v>0</v>
      </c>
      <c r="AG70" s="194">
        <f t="shared" ca="1" si="25"/>
        <v>0</v>
      </c>
      <c r="AH70" s="194">
        <f t="shared" ca="1" si="25"/>
        <v>0</v>
      </c>
      <c r="AI70" s="194">
        <f t="shared" ca="1" si="25"/>
        <v>0</v>
      </c>
      <c r="AJ70" s="194">
        <f t="shared" ca="1" si="25"/>
        <v>0</v>
      </c>
      <c r="AK70" s="194">
        <f t="shared" ca="1" si="26"/>
        <v>0</v>
      </c>
      <c r="AL70" s="194">
        <f t="shared" ca="1" si="26"/>
        <v>0</v>
      </c>
      <c r="AM70" s="194">
        <f t="shared" ca="1" si="26"/>
        <v>0</v>
      </c>
      <c r="AN70" s="194">
        <f t="shared" ca="1" si="26"/>
        <v>0</v>
      </c>
    </row>
    <row r="71" spans="1:40" x14ac:dyDescent="0.3">
      <c r="A71" s="54"/>
      <c r="B71" s="54"/>
      <c r="C71" s="54"/>
      <c r="D71" s="195">
        <f ca="1">SUM(E71:AN71)</f>
        <v>0</v>
      </c>
      <c r="E71" s="194">
        <f t="shared" ca="1" si="24"/>
        <v>0</v>
      </c>
      <c r="F71" s="194">
        <f t="shared" ca="1" si="24"/>
        <v>0</v>
      </c>
      <c r="G71" s="194">
        <f t="shared" ca="1" si="24"/>
        <v>0</v>
      </c>
      <c r="H71" s="194">
        <f t="shared" ca="1" si="24"/>
        <v>0</v>
      </c>
      <c r="I71" s="194">
        <f t="shared" ca="1" si="24"/>
        <v>0</v>
      </c>
      <c r="J71" s="194">
        <f t="shared" ca="1" si="24"/>
        <v>0</v>
      </c>
      <c r="K71" s="194">
        <f t="shared" ca="1" si="24"/>
        <v>0</v>
      </c>
      <c r="L71" s="194">
        <f t="shared" ca="1" si="24"/>
        <v>0</v>
      </c>
      <c r="M71" s="194">
        <f t="shared" ca="1" si="24"/>
        <v>0</v>
      </c>
      <c r="N71" s="194">
        <f t="shared" ca="1" si="24"/>
        <v>0</v>
      </c>
      <c r="O71" s="194">
        <f t="shared" ca="1" si="24"/>
        <v>0</v>
      </c>
      <c r="P71" s="194">
        <f t="shared" ca="1" si="24"/>
        <v>0</v>
      </c>
      <c r="Q71" s="194">
        <f t="shared" ca="1" si="24"/>
        <v>0</v>
      </c>
      <c r="R71" s="194">
        <f t="shared" ca="1" si="24"/>
        <v>0</v>
      </c>
      <c r="S71" s="194">
        <f t="shared" ca="1" si="24"/>
        <v>0</v>
      </c>
      <c r="T71" s="194">
        <f t="shared" ca="1" si="24"/>
        <v>0</v>
      </c>
      <c r="U71" s="194">
        <f t="shared" ca="1" si="25"/>
        <v>0</v>
      </c>
      <c r="V71" s="194">
        <f t="shared" ca="1" si="25"/>
        <v>0</v>
      </c>
      <c r="W71" s="194">
        <f t="shared" ca="1" si="25"/>
        <v>0</v>
      </c>
      <c r="X71" s="194">
        <f t="shared" ca="1" si="25"/>
        <v>0</v>
      </c>
      <c r="Y71" s="194">
        <f t="shared" ca="1" si="25"/>
        <v>0</v>
      </c>
      <c r="Z71" s="194">
        <f t="shared" ca="1" si="25"/>
        <v>0</v>
      </c>
      <c r="AA71" s="194">
        <f t="shared" ca="1" si="25"/>
        <v>0</v>
      </c>
      <c r="AB71" s="194">
        <f t="shared" ca="1" si="25"/>
        <v>0</v>
      </c>
      <c r="AC71" s="194">
        <f t="shared" ca="1" si="25"/>
        <v>0</v>
      </c>
      <c r="AD71" s="194">
        <f t="shared" ca="1" si="25"/>
        <v>0</v>
      </c>
      <c r="AE71" s="194">
        <f t="shared" ca="1" si="25"/>
        <v>0</v>
      </c>
      <c r="AF71" s="194">
        <f t="shared" ca="1" si="25"/>
        <v>0</v>
      </c>
      <c r="AG71" s="194">
        <f t="shared" ca="1" si="25"/>
        <v>0</v>
      </c>
      <c r="AH71" s="194">
        <f t="shared" ca="1" si="25"/>
        <v>0</v>
      </c>
      <c r="AI71" s="194">
        <f t="shared" ca="1" si="25"/>
        <v>0</v>
      </c>
      <c r="AJ71" s="194">
        <f t="shared" ca="1" si="25"/>
        <v>0</v>
      </c>
      <c r="AK71" s="194">
        <f t="shared" ca="1" si="26"/>
        <v>0</v>
      </c>
      <c r="AL71" s="194">
        <f t="shared" ca="1" si="26"/>
        <v>0</v>
      </c>
      <c r="AM71" s="194">
        <f t="shared" ca="1" si="26"/>
        <v>0</v>
      </c>
      <c r="AN71" s="194">
        <f t="shared" ca="1" si="26"/>
        <v>0</v>
      </c>
    </row>
    <row r="72" spans="1:40" x14ac:dyDescent="0.3">
      <c r="A72" s="60" t="s">
        <v>1495</v>
      </c>
      <c r="B72" s="64"/>
      <c r="C72" s="64"/>
      <c r="D72" s="196"/>
      <c r="E72" s="196"/>
      <c r="F72" s="196"/>
      <c r="G72" s="196"/>
      <c r="H72" s="196"/>
      <c r="I72" s="196"/>
      <c r="J72" s="196"/>
      <c r="K72" s="196"/>
      <c r="L72" s="196"/>
      <c r="M72" s="196"/>
      <c r="N72" s="196"/>
      <c r="O72" s="196"/>
      <c r="P72" s="196"/>
      <c r="Q72" s="196"/>
      <c r="R72" s="196"/>
      <c r="S72" s="196"/>
      <c r="T72" s="196"/>
      <c r="U72" s="196"/>
      <c r="V72" s="196"/>
      <c r="W72" s="196"/>
      <c r="X72" s="196"/>
      <c r="Y72" s="196"/>
      <c r="Z72" s="196"/>
      <c r="AA72" s="196"/>
      <c r="AB72" s="196"/>
      <c r="AC72" s="196"/>
      <c r="AD72" s="196"/>
      <c r="AE72" s="196"/>
      <c r="AF72" s="196"/>
      <c r="AG72" s="196"/>
      <c r="AH72" s="196"/>
      <c r="AI72" s="196"/>
      <c r="AJ72" s="196"/>
      <c r="AK72" s="196"/>
      <c r="AL72" s="196"/>
      <c r="AM72" s="196"/>
      <c r="AN72" s="196"/>
    </row>
    <row r="73" spans="1:40" x14ac:dyDescent="0.3">
      <c r="D73" s="195">
        <f ca="1">SUM(E73:AN73)</f>
        <v>0</v>
      </c>
      <c r="E73" s="184">
        <f t="shared" ref="E73:AN73" ca="1" si="27">SUM(E68:E71)</f>
        <v>0</v>
      </c>
      <c r="F73" s="184">
        <f t="shared" ca="1" si="27"/>
        <v>0</v>
      </c>
      <c r="G73" s="184">
        <f t="shared" ca="1" si="27"/>
        <v>0</v>
      </c>
      <c r="H73" s="184">
        <f t="shared" ca="1" si="27"/>
        <v>0</v>
      </c>
      <c r="I73" s="184">
        <f t="shared" ca="1" si="27"/>
        <v>0</v>
      </c>
      <c r="J73" s="184">
        <f t="shared" ca="1" si="27"/>
        <v>0</v>
      </c>
      <c r="K73" s="184">
        <f t="shared" ca="1" si="27"/>
        <v>0</v>
      </c>
      <c r="L73" s="184">
        <f t="shared" ca="1" si="27"/>
        <v>0</v>
      </c>
      <c r="M73" s="184">
        <f t="shared" ca="1" si="27"/>
        <v>0</v>
      </c>
      <c r="N73" s="184">
        <f t="shared" ca="1" si="27"/>
        <v>0</v>
      </c>
      <c r="O73" s="184">
        <f t="shared" ca="1" si="27"/>
        <v>0</v>
      </c>
      <c r="P73" s="184">
        <f t="shared" ca="1" si="27"/>
        <v>0</v>
      </c>
      <c r="Q73" s="184">
        <f t="shared" ca="1" si="27"/>
        <v>0</v>
      </c>
      <c r="R73" s="184">
        <f t="shared" ca="1" si="27"/>
        <v>0</v>
      </c>
      <c r="S73" s="184">
        <f t="shared" ca="1" si="27"/>
        <v>0</v>
      </c>
      <c r="T73" s="184">
        <f t="shared" ca="1" si="27"/>
        <v>0</v>
      </c>
      <c r="U73" s="184">
        <f t="shared" ca="1" si="27"/>
        <v>0</v>
      </c>
      <c r="V73" s="184">
        <f t="shared" ca="1" si="27"/>
        <v>0</v>
      </c>
      <c r="W73" s="184">
        <f t="shared" ca="1" si="27"/>
        <v>0</v>
      </c>
      <c r="X73" s="184">
        <f t="shared" ca="1" si="27"/>
        <v>0</v>
      </c>
      <c r="Y73" s="184">
        <f t="shared" ca="1" si="27"/>
        <v>0</v>
      </c>
      <c r="Z73" s="184">
        <f t="shared" ca="1" si="27"/>
        <v>0</v>
      </c>
      <c r="AA73" s="184">
        <f t="shared" ca="1" si="27"/>
        <v>0</v>
      </c>
      <c r="AB73" s="184">
        <f t="shared" ca="1" si="27"/>
        <v>0</v>
      </c>
      <c r="AC73" s="184">
        <f t="shared" ca="1" si="27"/>
        <v>0</v>
      </c>
      <c r="AD73" s="184">
        <f t="shared" ca="1" si="27"/>
        <v>0</v>
      </c>
      <c r="AE73" s="184">
        <f t="shared" ca="1" si="27"/>
        <v>0</v>
      </c>
      <c r="AF73" s="184">
        <f t="shared" ca="1" si="27"/>
        <v>0</v>
      </c>
      <c r="AG73" s="184">
        <f t="shared" ca="1" si="27"/>
        <v>0</v>
      </c>
      <c r="AH73" s="184">
        <f t="shared" ca="1" si="27"/>
        <v>0</v>
      </c>
      <c r="AI73" s="184">
        <f t="shared" ca="1" si="27"/>
        <v>0</v>
      </c>
      <c r="AJ73" s="184">
        <f t="shared" ca="1" si="27"/>
        <v>0</v>
      </c>
      <c r="AK73" s="184">
        <f t="shared" ca="1" si="27"/>
        <v>0</v>
      </c>
      <c r="AL73" s="184">
        <f t="shared" ca="1" si="27"/>
        <v>0</v>
      </c>
      <c r="AM73" s="184">
        <f t="shared" ca="1" si="27"/>
        <v>0</v>
      </c>
      <c r="AN73" s="184">
        <f t="shared" ca="1" si="27"/>
        <v>0</v>
      </c>
    </row>
    <row r="74" spans="1:40" x14ac:dyDescent="0.3">
      <c r="A74" t="s">
        <v>1626</v>
      </c>
      <c r="D74" s="192"/>
      <c r="E74" s="183">
        <v>0</v>
      </c>
      <c r="F74" s="183">
        <v>0</v>
      </c>
      <c r="G74" s="183">
        <v>0</v>
      </c>
      <c r="H74" s="183">
        <v>0</v>
      </c>
      <c r="I74" s="183">
        <v>0</v>
      </c>
      <c r="J74" s="183">
        <v>0</v>
      </c>
      <c r="K74" s="183">
        <v>0</v>
      </c>
      <c r="L74" s="183">
        <v>0</v>
      </c>
      <c r="M74" s="183">
        <v>0</v>
      </c>
      <c r="N74" s="183">
        <v>0</v>
      </c>
      <c r="O74" s="183">
        <v>0</v>
      </c>
      <c r="P74" s="183">
        <v>0</v>
      </c>
      <c r="Q74" s="183"/>
      <c r="R74" s="183">
        <v>0</v>
      </c>
      <c r="S74" s="183">
        <v>0</v>
      </c>
      <c r="T74" s="183">
        <v>0</v>
      </c>
      <c r="U74" s="183">
        <v>0</v>
      </c>
      <c r="V74" s="183">
        <v>0</v>
      </c>
      <c r="W74" s="183">
        <v>0</v>
      </c>
      <c r="X74" s="183">
        <v>0</v>
      </c>
      <c r="Y74" s="183">
        <v>0</v>
      </c>
      <c r="Z74" s="183">
        <v>0</v>
      </c>
      <c r="AA74" s="183">
        <v>0</v>
      </c>
      <c r="AB74" s="183">
        <v>0</v>
      </c>
      <c r="AC74" s="183">
        <v>0</v>
      </c>
      <c r="AD74" s="183">
        <v>0</v>
      </c>
      <c r="AE74" s="183">
        <v>0</v>
      </c>
      <c r="AF74" s="183">
        <v>0</v>
      </c>
      <c r="AG74" s="183">
        <v>0</v>
      </c>
      <c r="AH74" s="183">
        <v>0</v>
      </c>
      <c r="AI74" s="183">
        <v>0</v>
      </c>
      <c r="AJ74" s="183">
        <v>0</v>
      </c>
      <c r="AK74" s="183">
        <v>0</v>
      </c>
      <c r="AL74" s="183">
        <v>0</v>
      </c>
      <c r="AM74" s="183">
        <v>0</v>
      </c>
      <c r="AN74" s="183">
        <v>0</v>
      </c>
    </row>
    <row r="75" spans="1:40" x14ac:dyDescent="0.3">
      <c r="A75" t="s">
        <v>1496</v>
      </c>
      <c r="D75" s="192">
        <f>SUM(E75:AN75)</f>
        <v>0</v>
      </c>
      <c r="E75" s="183">
        <v>0</v>
      </c>
      <c r="F75" s="183">
        <v>0</v>
      </c>
      <c r="G75" s="183">
        <v>0</v>
      </c>
      <c r="H75" s="183">
        <v>0</v>
      </c>
      <c r="I75" s="183">
        <v>0</v>
      </c>
      <c r="J75" s="183">
        <v>0</v>
      </c>
      <c r="K75" s="183">
        <v>0</v>
      </c>
      <c r="L75" s="183">
        <v>0</v>
      </c>
      <c r="M75" s="183">
        <v>0</v>
      </c>
      <c r="N75" s="183">
        <v>0</v>
      </c>
      <c r="O75" s="183">
        <v>0</v>
      </c>
      <c r="P75" s="183">
        <v>0</v>
      </c>
      <c r="Q75" s="183"/>
      <c r="R75" s="183">
        <v>0</v>
      </c>
      <c r="S75" s="183">
        <v>0</v>
      </c>
      <c r="T75" s="183">
        <v>0</v>
      </c>
      <c r="U75" s="183">
        <v>0</v>
      </c>
      <c r="V75" s="183">
        <v>0</v>
      </c>
      <c r="W75" s="183">
        <v>0</v>
      </c>
      <c r="X75" s="183">
        <v>0</v>
      </c>
      <c r="Y75" s="183">
        <v>0</v>
      </c>
      <c r="Z75" s="183">
        <v>0</v>
      </c>
      <c r="AA75" s="183">
        <v>0</v>
      </c>
      <c r="AB75" s="183">
        <v>0</v>
      </c>
      <c r="AC75" s="183">
        <v>0</v>
      </c>
      <c r="AD75" s="183">
        <v>0</v>
      </c>
      <c r="AE75" s="183">
        <v>0</v>
      </c>
      <c r="AF75" s="183">
        <v>0</v>
      </c>
      <c r="AG75" s="183">
        <v>0</v>
      </c>
      <c r="AH75" s="183">
        <v>0</v>
      </c>
      <c r="AI75" s="183">
        <v>0</v>
      </c>
      <c r="AJ75" s="183">
        <v>0</v>
      </c>
      <c r="AK75" s="183">
        <v>0</v>
      </c>
      <c r="AL75" s="183">
        <v>0</v>
      </c>
      <c r="AM75" s="183">
        <v>0</v>
      </c>
      <c r="AN75" s="183">
        <v>0</v>
      </c>
    </row>
    <row r="76" spans="1:40" x14ac:dyDescent="0.3">
      <c r="A76" t="s">
        <v>1497</v>
      </c>
      <c r="D76" s="192">
        <f>SUM(E76:AN76)</f>
        <v>0</v>
      </c>
      <c r="E76" s="183">
        <v>0</v>
      </c>
      <c r="F76" s="183">
        <v>0</v>
      </c>
      <c r="G76" s="183">
        <v>0</v>
      </c>
      <c r="H76" s="183">
        <v>0</v>
      </c>
      <c r="I76" s="183">
        <v>0</v>
      </c>
      <c r="J76" s="183">
        <v>0</v>
      </c>
      <c r="K76" s="183">
        <v>0</v>
      </c>
      <c r="L76" s="183">
        <v>0</v>
      </c>
      <c r="M76" s="183">
        <v>0</v>
      </c>
      <c r="N76" s="183">
        <v>0</v>
      </c>
      <c r="O76" s="183">
        <v>0</v>
      </c>
      <c r="P76" s="183">
        <v>0</v>
      </c>
      <c r="Q76" s="183"/>
      <c r="R76" s="183">
        <v>0</v>
      </c>
      <c r="S76" s="183">
        <v>0</v>
      </c>
      <c r="T76" s="183">
        <v>0</v>
      </c>
      <c r="U76" s="183">
        <v>0</v>
      </c>
      <c r="V76" s="183">
        <v>0</v>
      </c>
      <c r="W76" s="183">
        <v>0</v>
      </c>
      <c r="X76" s="183">
        <v>0</v>
      </c>
      <c r="Y76" s="183">
        <v>0</v>
      </c>
      <c r="Z76" s="183">
        <v>0</v>
      </c>
      <c r="AA76" s="183">
        <v>0</v>
      </c>
      <c r="AB76" s="183">
        <v>0</v>
      </c>
      <c r="AC76" s="183">
        <v>0</v>
      </c>
      <c r="AD76" s="183">
        <v>0</v>
      </c>
      <c r="AE76" s="183">
        <v>0</v>
      </c>
      <c r="AF76" s="183">
        <v>0</v>
      </c>
      <c r="AG76" s="183">
        <v>0</v>
      </c>
      <c r="AH76" s="183">
        <v>0</v>
      </c>
      <c r="AI76" s="183">
        <v>0</v>
      </c>
      <c r="AJ76" s="183">
        <v>0</v>
      </c>
      <c r="AK76" s="183">
        <v>0</v>
      </c>
      <c r="AL76" s="183">
        <v>0</v>
      </c>
      <c r="AM76" s="183">
        <v>0</v>
      </c>
      <c r="AN76" s="183">
        <v>0</v>
      </c>
    </row>
    <row r="77" spans="1:40" x14ac:dyDescent="0.3">
      <c r="A77" t="s">
        <v>1498</v>
      </c>
      <c r="D77" s="192">
        <f>SUM(E77:AN77)</f>
        <v>0</v>
      </c>
      <c r="E77" s="183">
        <v>0</v>
      </c>
      <c r="F77" s="183">
        <v>0</v>
      </c>
      <c r="G77" s="183">
        <v>0</v>
      </c>
      <c r="H77" s="183">
        <v>0</v>
      </c>
      <c r="I77" s="183">
        <v>0</v>
      </c>
      <c r="J77" s="183">
        <v>0</v>
      </c>
      <c r="K77" s="183">
        <v>0</v>
      </c>
      <c r="L77" s="183">
        <v>0</v>
      </c>
      <c r="M77" s="183">
        <v>0</v>
      </c>
      <c r="N77" s="183">
        <v>0</v>
      </c>
      <c r="O77" s="183">
        <v>0</v>
      </c>
      <c r="P77" s="183">
        <v>0</v>
      </c>
      <c r="Q77" s="183"/>
      <c r="R77" s="183">
        <v>0</v>
      </c>
      <c r="S77" s="183">
        <v>0</v>
      </c>
      <c r="T77" s="183">
        <v>0</v>
      </c>
      <c r="U77" s="183">
        <v>0</v>
      </c>
      <c r="V77" s="183">
        <v>0</v>
      </c>
      <c r="W77" s="183">
        <v>0</v>
      </c>
      <c r="X77" s="183">
        <v>0</v>
      </c>
      <c r="Y77" s="183">
        <v>0</v>
      </c>
      <c r="Z77" s="183">
        <v>0</v>
      </c>
      <c r="AA77" s="183">
        <v>0</v>
      </c>
      <c r="AB77" s="183">
        <v>0</v>
      </c>
      <c r="AC77" s="183">
        <v>0</v>
      </c>
      <c r="AD77" s="183">
        <v>0</v>
      </c>
      <c r="AE77" s="183">
        <v>0</v>
      </c>
      <c r="AF77" s="183">
        <v>0</v>
      </c>
      <c r="AG77" s="183">
        <v>0</v>
      </c>
      <c r="AH77" s="183">
        <v>0</v>
      </c>
      <c r="AI77" s="183">
        <v>0</v>
      </c>
      <c r="AJ77" s="183">
        <v>0</v>
      </c>
      <c r="AK77" s="183">
        <v>0</v>
      </c>
      <c r="AL77" s="183">
        <v>0</v>
      </c>
      <c r="AM77" s="183">
        <v>0</v>
      </c>
      <c r="AN77" s="183">
        <v>0</v>
      </c>
    </row>
    <row r="78" spans="1:40" x14ac:dyDescent="0.3">
      <c r="A78" s="60" t="s">
        <v>1499</v>
      </c>
      <c r="B78" s="60"/>
      <c r="C78" s="60"/>
      <c r="D78" s="189"/>
      <c r="E78" s="189"/>
      <c r="F78" s="189"/>
      <c r="G78" s="189"/>
      <c r="H78" s="189"/>
      <c r="I78" s="189"/>
      <c r="J78" s="189"/>
      <c r="K78" s="189"/>
      <c r="L78" s="189"/>
      <c r="M78" s="189"/>
      <c r="N78" s="189"/>
      <c r="O78" s="189"/>
      <c r="P78" s="189"/>
      <c r="Q78" s="189"/>
      <c r="R78" s="189"/>
      <c r="S78" s="189"/>
      <c r="T78" s="189"/>
      <c r="U78" s="189"/>
      <c r="V78" s="189"/>
      <c r="W78" s="189"/>
      <c r="X78" s="189"/>
      <c r="Y78" s="189"/>
      <c r="Z78" s="189"/>
      <c r="AA78" s="189"/>
      <c r="AB78" s="189"/>
      <c r="AC78" s="189"/>
      <c r="AD78" s="189"/>
      <c r="AE78" s="189"/>
      <c r="AF78" s="189"/>
      <c r="AG78" s="189"/>
      <c r="AH78" s="189"/>
      <c r="AI78" s="189"/>
      <c r="AJ78" s="189"/>
      <c r="AK78" s="189"/>
      <c r="AL78" s="189"/>
      <c r="AM78" s="189"/>
      <c r="AN78" s="189"/>
    </row>
    <row r="79" spans="1:40" x14ac:dyDescent="0.3">
      <c r="D79" s="192">
        <f>SUM(D74:D77)</f>
        <v>0</v>
      </c>
      <c r="E79" s="183">
        <v>0</v>
      </c>
      <c r="F79" s="183">
        <v>0</v>
      </c>
      <c r="G79" s="183">
        <v>0</v>
      </c>
      <c r="H79" s="183">
        <v>0</v>
      </c>
      <c r="I79" s="183">
        <v>0</v>
      </c>
      <c r="J79" s="183">
        <v>0</v>
      </c>
      <c r="K79" s="183">
        <v>0</v>
      </c>
      <c r="L79" s="183">
        <v>0</v>
      </c>
      <c r="M79" s="183">
        <v>0</v>
      </c>
      <c r="N79" s="183">
        <v>0</v>
      </c>
      <c r="O79" s="183">
        <v>0</v>
      </c>
      <c r="P79" s="183">
        <v>0</v>
      </c>
      <c r="Q79" s="183"/>
      <c r="R79" s="183">
        <v>0</v>
      </c>
      <c r="S79" s="183">
        <v>0</v>
      </c>
      <c r="T79" s="183">
        <v>0</v>
      </c>
      <c r="U79" s="183">
        <v>0</v>
      </c>
      <c r="V79" s="183">
        <v>0</v>
      </c>
      <c r="W79" s="183">
        <v>0</v>
      </c>
      <c r="X79" s="183">
        <v>0</v>
      </c>
      <c r="Y79" s="183">
        <v>0</v>
      </c>
      <c r="Z79" s="183">
        <v>0</v>
      </c>
      <c r="AA79" s="183">
        <v>0</v>
      </c>
      <c r="AB79" s="183">
        <v>0</v>
      </c>
      <c r="AC79" s="183">
        <v>0</v>
      </c>
      <c r="AD79" s="183">
        <v>0</v>
      </c>
      <c r="AE79" s="183">
        <v>0</v>
      </c>
      <c r="AF79" s="183">
        <v>0</v>
      </c>
      <c r="AG79" s="183">
        <v>0</v>
      </c>
      <c r="AH79" s="183">
        <v>0</v>
      </c>
      <c r="AI79" s="183">
        <v>0</v>
      </c>
      <c r="AJ79" s="183">
        <v>0</v>
      </c>
      <c r="AK79" s="183">
        <v>0</v>
      </c>
      <c r="AL79" s="183">
        <v>0</v>
      </c>
      <c r="AM79" s="183">
        <v>0</v>
      </c>
      <c r="AN79" s="183">
        <v>0</v>
      </c>
    </row>
    <row r="80" spans="1:40" x14ac:dyDescent="0.3">
      <c r="A80" s="60" t="s">
        <v>1500</v>
      </c>
      <c r="B80" s="60"/>
      <c r="C80" s="60"/>
      <c r="D80" s="189"/>
      <c r="E80" s="189"/>
      <c r="F80" s="189"/>
      <c r="G80" s="189"/>
      <c r="H80" s="189"/>
      <c r="I80" s="189"/>
      <c r="J80" s="189"/>
      <c r="K80" s="189"/>
      <c r="L80" s="189"/>
      <c r="M80" s="189"/>
      <c r="N80" s="189"/>
      <c r="O80" s="189"/>
      <c r="P80" s="189"/>
      <c r="Q80" s="189"/>
      <c r="R80" s="189"/>
      <c r="S80" s="189"/>
      <c r="T80" s="189"/>
      <c r="U80" s="189"/>
      <c r="V80" s="189"/>
      <c r="W80" s="189"/>
      <c r="X80" s="189"/>
      <c r="Y80" s="189"/>
      <c r="Z80" s="189"/>
      <c r="AA80" s="189"/>
      <c r="AB80" s="189"/>
      <c r="AC80" s="189"/>
      <c r="AD80" s="189"/>
      <c r="AE80" s="189"/>
      <c r="AF80" s="189"/>
      <c r="AG80" s="189"/>
      <c r="AH80" s="189"/>
      <c r="AI80" s="189"/>
      <c r="AJ80" s="189"/>
      <c r="AK80" s="189"/>
      <c r="AL80" s="189"/>
      <c r="AM80" s="189"/>
      <c r="AN80" s="189"/>
    </row>
    <row r="81" spans="1:40" x14ac:dyDescent="0.3">
      <c r="D81" s="192">
        <f ca="1">D28+D30+D37+D42+D46+D54+D63+D66+D73+D79</f>
        <v>11999.595459042934</v>
      </c>
      <c r="E81" s="163">
        <f ca="1">E28+E30+E37+E42+E46+E54+E63+E66+E73+E79</f>
        <v>7316.8264994164228</v>
      </c>
      <c r="F81" s="163">
        <f ca="1">F28+F30+F37+F42+F46+F54+F63+F66+F73+F79</f>
        <v>0</v>
      </c>
      <c r="G81" s="163">
        <f ca="1">G28+G30+G37+G42+G46+G54+G63+G66+G73+G79</f>
        <v>0</v>
      </c>
      <c r="H81" s="163">
        <f t="shared" ref="H81:AN81" ca="1" si="28">H28+H30+H37+H42+H46+H54+H63+H66+H73+H79</f>
        <v>0</v>
      </c>
      <c r="I81" s="163">
        <f t="shared" ca="1" si="28"/>
        <v>0</v>
      </c>
      <c r="J81" s="163">
        <f t="shared" ca="1" si="28"/>
        <v>0</v>
      </c>
      <c r="K81" s="163">
        <f t="shared" ca="1" si="28"/>
        <v>0</v>
      </c>
      <c r="L81" s="163">
        <f t="shared" ca="1" si="28"/>
        <v>0</v>
      </c>
      <c r="M81" s="163">
        <f t="shared" ca="1" si="28"/>
        <v>0</v>
      </c>
      <c r="N81" s="163">
        <f t="shared" ca="1" si="28"/>
        <v>0</v>
      </c>
      <c r="O81" s="163">
        <f t="shared" ca="1" si="28"/>
        <v>0</v>
      </c>
      <c r="P81" s="163">
        <f t="shared" ca="1" si="28"/>
        <v>0</v>
      </c>
      <c r="Q81" s="163">
        <f t="shared" ca="1" si="28"/>
        <v>0</v>
      </c>
      <c r="R81" s="163">
        <f t="shared" ca="1" si="28"/>
        <v>0</v>
      </c>
      <c r="S81" s="163">
        <f t="shared" ca="1" si="28"/>
        <v>0</v>
      </c>
      <c r="T81" s="163">
        <f t="shared" ca="1" si="28"/>
        <v>0</v>
      </c>
      <c r="U81" s="163">
        <f t="shared" ca="1" si="28"/>
        <v>0</v>
      </c>
      <c r="V81" s="163">
        <f t="shared" ca="1" si="28"/>
        <v>0</v>
      </c>
      <c r="W81" s="163">
        <f t="shared" ca="1" si="28"/>
        <v>0</v>
      </c>
      <c r="X81" s="163">
        <f t="shared" ca="1" si="28"/>
        <v>0</v>
      </c>
      <c r="Y81" s="163">
        <f t="shared" ca="1" si="28"/>
        <v>0</v>
      </c>
      <c r="Z81" s="163">
        <f t="shared" ca="1" si="28"/>
        <v>0</v>
      </c>
      <c r="AA81" s="163">
        <f t="shared" ca="1" si="28"/>
        <v>0</v>
      </c>
      <c r="AB81" s="163">
        <f t="shared" ca="1" si="28"/>
        <v>0</v>
      </c>
      <c r="AC81" s="163">
        <f t="shared" ca="1" si="28"/>
        <v>0</v>
      </c>
      <c r="AD81" s="163">
        <f t="shared" ca="1" si="28"/>
        <v>0</v>
      </c>
      <c r="AE81" s="163">
        <f t="shared" ca="1" si="28"/>
        <v>0</v>
      </c>
      <c r="AF81" s="163">
        <f t="shared" ca="1" si="28"/>
        <v>0</v>
      </c>
      <c r="AG81" s="163">
        <f t="shared" ca="1" si="28"/>
        <v>0</v>
      </c>
      <c r="AH81" s="163">
        <f t="shared" ca="1" si="28"/>
        <v>0</v>
      </c>
      <c r="AI81" s="163">
        <f t="shared" ca="1" si="28"/>
        <v>0</v>
      </c>
      <c r="AJ81" s="163">
        <f t="shared" ca="1" si="28"/>
        <v>4682.76895962651</v>
      </c>
      <c r="AK81" s="163">
        <f t="shared" ca="1" si="28"/>
        <v>0</v>
      </c>
      <c r="AL81" s="163">
        <f t="shared" ca="1" si="28"/>
        <v>0</v>
      </c>
      <c r="AM81" s="163">
        <f t="shared" ca="1" si="28"/>
        <v>0</v>
      </c>
      <c r="AN81" s="163">
        <f t="shared" ca="1" si="28"/>
        <v>0</v>
      </c>
    </row>
    <row r="82" spans="1:40" x14ac:dyDescent="0.3">
      <c r="A82" s="60" t="s">
        <v>1501</v>
      </c>
      <c r="B82" s="60"/>
      <c r="C82" s="60"/>
      <c r="D82" s="189"/>
      <c r="E82" s="189"/>
      <c r="F82" s="189"/>
      <c r="G82" s="189"/>
      <c r="H82" s="189"/>
      <c r="I82" s="189"/>
      <c r="J82" s="189"/>
      <c r="K82" s="189"/>
      <c r="L82" s="189"/>
      <c r="M82" s="189"/>
      <c r="N82" s="189"/>
      <c r="O82" s="189"/>
      <c r="P82" s="189"/>
      <c r="Q82" s="189"/>
      <c r="R82" s="189"/>
      <c r="S82" s="189"/>
      <c r="T82" s="189"/>
      <c r="U82" s="189"/>
      <c r="V82" s="189"/>
      <c r="W82" s="189"/>
      <c r="X82" s="189"/>
      <c r="Y82" s="189"/>
      <c r="Z82" s="189"/>
      <c r="AA82" s="189"/>
      <c r="AB82" s="189"/>
      <c r="AC82" s="189"/>
      <c r="AD82" s="189"/>
      <c r="AE82" s="189"/>
      <c r="AF82" s="189"/>
      <c r="AG82" s="189"/>
      <c r="AH82" s="189"/>
      <c r="AI82" s="189"/>
      <c r="AJ82" s="189"/>
      <c r="AK82" s="189"/>
      <c r="AL82" s="189"/>
      <c r="AM82" s="189"/>
      <c r="AN82" s="189"/>
    </row>
    <row r="83" spans="1:40" x14ac:dyDescent="0.3">
      <c r="A83" s="54" t="s">
        <v>10</v>
      </c>
      <c r="B83" s="54"/>
      <c r="C83" s="54"/>
      <c r="D83" s="195">
        <f ca="1">SUM(E83:AN83)</f>
        <v>6965.7651639744217</v>
      </c>
      <c r="E83" s="194">
        <f t="shared" ref="E83:AN83" ca="1" si="29">SUMIFS(INDIRECT($B$1 &amp; "_Indirect"), WBSL3, E$1, Inst, $B$2)</f>
        <v>4247.4177829112332</v>
      </c>
      <c r="F83" s="194">
        <f t="shared" ca="1" si="29"/>
        <v>0</v>
      </c>
      <c r="G83" s="194">
        <f t="shared" ca="1" si="29"/>
        <v>0</v>
      </c>
      <c r="H83" s="194">
        <f t="shared" ca="1" si="29"/>
        <v>0</v>
      </c>
      <c r="I83" s="194">
        <f t="shared" ca="1" si="29"/>
        <v>0</v>
      </c>
      <c r="J83" s="194">
        <f t="shared" ca="1" si="29"/>
        <v>0</v>
      </c>
      <c r="K83" s="194">
        <f t="shared" ca="1" si="29"/>
        <v>0</v>
      </c>
      <c r="L83" s="194">
        <f t="shared" ca="1" si="29"/>
        <v>0</v>
      </c>
      <c r="M83" s="194">
        <f t="shared" ca="1" si="29"/>
        <v>0</v>
      </c>
      <c r="N83" s="194">
        <f t="shared" ca="1" si="29"/>
        <v>0</v>
      </c>
      <c r="O83" s="194">
        <f t="shared" ca="1" si="29"/>
        <v>0</v>
      </c>
      <c r="P83" s="194">
        <f t="shared" ca="1" si="29"/>
        <v>0</v>
      </c>
      <c r="Q83" s="194">
        <f t="shared" ca="1" si="29"/>
        <v>0</v>
      </c>
      <c r="R83" s="194">
        <f t="shared" ca="1" si="29"/>
        <v>0</v>
      </c>
      <c r="S83" s="194">
        <f t="shared" ca="1" si="29"/>
        <v>0</v>
      </c>
      <c r="T83" s="194">
        <f t="shared" ca="1" si="29"/>
        <v>0</v>
      </c>
      <c r="U83" s="194">
        <f t="shared" ca="1" si="29"/>
        <v>0</v>
      </c>
      <c r="V83" s="194">
        <f t="shared" ca="1" si="29"/>
        <v>0</v>
      </c>
      <c r="W83" s="194">
        <f t="shared" ca="1" si="29"/>
        <v>0</v>
      </c>
      <c r="X83" s="194">
        <f t="shared" ca="1" si="29"/>
        <v>0</v>
      </c>
      <c r="Y83" s="194">
        <f t="shared" ca="1" si="29"/>
        <v>0</v>
      </c>
      <c r="Z83" s="194">
        <f t="shared" ca="1" si="29"/>
        <v>0</v>
      </c>
      <c r="AA83" s="194">
        <f t="shared" ca="1" si="29"/>
        <v>0</v>
      </c>
      <c r="AB83" s="194">
        <f t="shared" ca="1" si="29"/>
        <v>0</v>
      </c>
      <c r="AC83" s="194">
        <f t="shared" ca="1" si="29"/>
        <v>0</v>
      </c>
      <c r="AD83" s="194">
        <f t="shared" ca="1" si="29"/>
        <v>0</v>
      </c>
      <c r="AE83" s="194">
        <f t="shared" ca="1" si="29"/>
        <v>0</v>
      </c>
      <c r="AF83" s="194">
        <f t="shared" ca="1" si="29"/>
        <v>0</v>
      </c>
      <c r="AG83" s="194">
        <f t="shared" ca="1" si="29"/>
        <v>0</v>
      </c>
      <c r="AH83" s="194">
        <f t="shared" ca="1" si="29"/>
        <v>0</v>
      </c>
      <c r="AI83" s="194">
        <f t="shared" ca="1" si="29"/>
        <v>0</v>
      </c>
      <c r="AJ83" s="194">
        <f t="shared" ca="1" si="29"/>
        <v>2718.347381063189</v>
      </c>
      <c r="AK83" s="194">
        <f t="shared" ca="1" si="29"/>
        <v>0</v>
      </c>
      <c r="AL83" s="194">
        <f t="shared" ca="1" si="29"/>
        <v>0</v>
      </c>
      <c r="AM83" s="194">
        <f t="shared" ca="1" si="29"/>
        <v>0</v>
      </c>
      <c r="AN83" s="194">
        <f t="shared" ca="1" si="29"/>
        <v>0</v>
      </c>
    </row>
    <row r="84" spans="1:40" x14ac:dyDescent="0.3">
      <c r="A84" t="s">
        <v>1626</v>
      </c>
      <c r="D84" s="192"/>
      <c r="E84" s="193">
        <v>0</v>
      </c>
      <c r="F84" s="193"/>
      <c r="G84" s="193"/>
      <c r="H84" s="193"/>
      <c r="I84" s="193"/>
      <c r="J84" s="184">
        <v>0</v>
      </c>
      <c r="K84" s="184">
        <v>0</v>
      </c>
      <c r="L84" s="184">
        <v>0</v>
      </c>
      <c r="M84" s="184">
        <v>0</v>
      </c>
      <c r="N84" s="184">
        <v>0</v>
      </c>
      <c r="O84" s="184">
        <v>0</v>
      </c>
      <c r="P84" s="184">
        <v>0</v>
      </c>
      <c r="Q84" s="184"/>
      <c r="R84" s="184">
        <v>0</v>
      </c>
      <c r="S84" s="184">
        <v>0</v>
      </c>
      <c r="T84" s="184">
        <v>0</v>
      </c>
      <c r="U84" s="184">
        <v>0</v>
      </c>
      <c r="V84" s="184">
        <v>0</v>
      </c>
      <c r="W84" s="184">
        <v>0</v>
      </c>
      <c r="X84" s="184">
        <v>0</v>
      </c>
      <c r="Y84" s="184">
        <v>0</v>
      </c>
      <c r="Z84" s="184">
        <v>0</v>
      </c>
      <c r="AA84" s="184">
        <v>0</v>
      </c>
      <c r="AB84" s="184">
        <v>0</v>
      </c>
      <c r="AC84" s="184">
        <v>0</v>
      </c>
      <c r="AD84" s="184">
        <v>0</v>
      </c>
      <c r="AE84" s="184">
        <v>0</v>
      </c>
      <c r="AF84" s="184">
        <v>0</v>
      </c>
      <c r="AG84" s="184">
        <v>0</v>
      </c>
      <c r="AH84" s="184">
        <v>0</v>
      </c>
      <c r="AI84" s="184">
        <v>0</v>
      </c>
      <c r="AJ84" s="184">
        <v>0</v>
      </c>
      <c r="AK84" s="184">
        <v>0</v>
      </c>
      <c r="AL84" s="184">
        <v>0</v>
      </c>
      <c r="AM84" s="184">
        <v>0</v>
      </c>
      <c r="AN84" s="184">
        <v>0</v>
      </c>
    </row>
    <row r="85" spans="1:40" x14ac:dyDescent="0.3">
      <c r="A85" t="s">
        <v>1502</v>
      </c>
      <c r="D85" s="192">
        <f t="shared" ref="D85:AN85" ca="1" si="30">SUM(D83:D84)</f>
        <v>6965.7651639744217</v>
      </c>
      <c r="E85" s="163">
        <f t="shared" ca="1" si="30"/>
        <v>4247.4177829112332</v>
      </c>
      <c r="F85" s="163">
        <f t="shared" ca="1" si="30"/>
        <v>0</v>
      </c>
      <c r="G85" s="163">
        <f t="shared" ca="1" si="30"/>
        <v>0</v>
      </c>
      <c r="H85" s="163">
        <f t="shared" ca="1" si="30"/>
        <v>0</v>
      </c>
      <c r="I85" s="163">
        <f t="shared" ca="1" si="30"/>
        <v>0</v>
      </c>
      <c r="J85" s="202">
        <f t="shared" ca="1" si="30"/>
        <v>0</v>
      </c>
      <c r="K85" s="202">
        <f t="shared" ca="1" si="30"/>
        <v>0</v>
      </c>
      <c r="L85" s="202">
        <f t="shared" ca="1" si="30"/>
        <v>0</v>
      </c>
      <c r="M85" s="202">
        <f t="shared" ca="1" si="30"/>
        <v>0</v>
      </c>
      <c r="N85" s="202">
        <f t="shared" ca="1" si="30"/>
        <v>0</v>
      </c>
      <c r="O85" s="202">
        <f t="shared" ca="1" si="30"/>
        <v>0</v>
      </c>
      <c r="P85" s="202">
        <f t="shared" ca="1" si="30"/>
        <v>0</v>
      </c>
      <c r="Q85" s="202">
        <f t="shared" ca="1" si="30"/>
        <v>0</v>
      </c>
      <c r="R85" s="202">
        <f t="shared" ca="1" si="30"/>
        <v>0</v>
      </c>
      <c r="S85" s="202">
        <f t="shared" ca="1" si="30"/>
        <v>0</v>
      </c>
      <c r="T85" s="202">
        <f t="shared" ca="1" si="30"/>
        <v>0</v>
      </c>
      <c r="U85" s="202">
        <f t="shared" ca="1" si="30"/>
        <v>0</v>
      </c>
      <c r="V85" s="202">
        <f t="shared" ca="1" si="30"/>
        <v>0</v>
      </c>
      <c r="W85" s="202">
        <f t="shared" ca="1" si="30"/>
        <v>0</v>
      </c>
      <c r="X85" s="202">
        <f t="shared" ca="1" si="30"/>
        <v>0</v>
      </c>
      <c r="Y85" s="202">
        <f t="shared" ca="1" si="30"/>
        <v>0</v>
      </c>
      <c r="Z85" s="202">
        <f t="shared" ca="1" si="30"/>
        <v>0</v>
      </c>
      <c r="AA85" s="202">
        <f t="shared" ca="1" si="30"/>
        <v>0</v>
      </c>
      <c r="AB85" s="202">
        <f t="shared" ca="1" si="30"/>
        <v>0</v>
      </c>
      <c r="AC85" s="202">
        <f t="shared" ca="1" si="30"/>
        <v>0</v>
      </c>
      <c r="AD85" s="202">
        <f t="shared" ca="1" si="30"/>
        <v>0</v>
      </c>
      <c r="AE85" s="202">
        <f t="shared" ca="1" si="30"/>
        <v>0</v>
      </c>
      <c r="AF85" s="202">
        <f t="shared" ca="1" si="30"/>
        <v>0</v>
      </c>
      <c r="AG85" s="202">
        <f t="shared" ca="1" si="30"/>
        <v>0</v>
      </c>
      <c r="AH85" s="202">
        <f t="shared" ca="1" si="30"/>
        <v>0</v>
      </c>
      <c r="AI85" s="202">
        <f t="shared" ca="1" si="30"/>
        <v>0</v>
      </c>
      <c r="AJ85" s="202">
        <f t="shared" ca="1" si="30"/>
        <v>2718.347381063189</v>
      </c>
      <c r="AK85" s="202">
        <f t="shared" ca="1" si="30"/>
        <v>0</v>
      </c>
      <c r="AL85" s="202">
        <f t="shared" ca="1" si="30"/>
        <v>0</v>
      </c>
      <c r="AM85" s="202">
        <f t="shared" ca="1" si="30"/>
        <v>0</v>
      </c>
      <c r="AN85" s="202">
        <f t="shared" ca="1" si="30"/>
        <v>0</v>
      </c>
    </row>
    <row r="86" spans="1:40" x14ac:dyDescent="0.3">
      <c r="D86" s="192">
        <f>SUM(E86:AN86)</f>
        <v>0</v>
      </c>
      <c r="E86" s="163"/>
      <c r="F86" s="163"/>
      <c r="G86" s="163"/>
      <c r="H86" s="163"/>
      <c r="I86" s="163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  <c r="AA86" s="202"/>
      <c r="AB86" s="202"/>
      <c r="AC86" s="202"/>
      <c r="AD86" s="202"/>
      <c r="AE86" s="202"/>
      <c r="AF86" s="202"/>
      <c r="AG86" s="202"/>
      <c r="AH86" s="202"/>
      <c r="AI86" s="202"/>
      <c r="AJ86" s="202"/>
      <c r="AK86" s="202"/>
      <c r="AL86" s="202"/>
      <c r="AM86" s="202"/>
      <c r="AN86" s="202"/>
    </row>
    <row r="87" spans="1:40" x14ac:dyDescent="0.3">
      <c r="A87" s="60" t="s">
        <v>1503</v>
      </c>
      <c r="B87" s="60"/>
      <c r="C87" s="60"/>
      <c r="D87" s="189"/>
      <c r="E87" s="189"/>
      <c r="F87" s="189"/>
      <c r="G87" s="189"/>
      <c r="H87" s="189"/>
      <c r="I87" s="189"/>
      <c r="J87" s="189"/>
      <c r="K87" s="189"/>
      <c r="L87" s="189"/>
      <c r="M87" s="189"/>
      <c r="N87" s="189"/>
      <c r="O87" s="189"/>
      <c r="P87" s="189"/>
      <c r="Q87" s="189"/>
      <c r="R87" s="189"/>
      <c r="S87" s="189"/>
      <c r="T87" s="189"/>
      <c r="U87" s="189"/>
      <c r="V87" s="189"/>
      <c r="W87" s="189"/>
      <c r="X87" s="189"/>
      <c r="Y87" s="189"/>
      <c r="Z87" s="189"/>
      <c r="AA87" s="189"/>
      <c r="AB87" s="189"/>
      <c r="AC87" s="189"/>
      <c r="AD87" s="189"/>
      <c r="AE87" s="189"/>
      <c r="AF87" s="189"/>
      <c r="AG87" s="189"/>
      <c r="AH87" s="189"/>
      <c r="AI87" s="189"/>
      <c r="AJ87" s="189"/>
      <c r="AK87" s="189"/>
      <c r="AL87" s="189"/>
      <c r="AM87" s="189"/>
      <c r="AN87" s="189"/>
    </row>
    <row r="88" spans="1:40" x14ac:dyDescent="0.3">
      <c r="D88" s="188">
        <f ca="1">D81+D85</f>
        <v>18965.360623017354</v>
      </c>
      <c r="E88" s="188">
        <f t="shared" ref="E88:AN88" ca="1" si="31">SUM(E85,E81)</f>
        <v>11564.244282327656</v>
      </c>
      <c r="F88" s="188">
        <f t="shared" ca="1" si="31"/>
        <v>0</v>
      </c>
      <c r="G88" s="188">
        <f t="shared" ca="1" si="31"/>
        <v>0</v>
      </c>
      <c r="H88" s="188">
        <f t="shared" ca="1" si="31"/>
        <v>0</v>
      </c>
      <c r="I88" s="188">
        <f t="shared" ca="1" si="31"/>
        <v>0</v>
      </c>
      <c r="J88" s="188">
        <f t="shared" ca="1" si="31"/>
        <v>0</v>
      </c>
      <c r="K88" s="188">
        <f t="shared" ca="1" si="31"/>
        <v>0</v>
      </c>
      <c r="L88" s="188">
        <f t="shared" ca="1" si="31"/>
        <v>0</v>
      </c>
      <c r="M88" s="188">
        <f t="shared" ca="1" si="31"/>
        <v>0</v>
      </c>
      <c r="N88" s="188">
        <f t="shared" ca="1" si="31"/>
        <v>0</v>
      </c>
      <c r="O88" s="188">
        <f t="shared" ca="1" si="31"/>
        <v>0</v>
      </c>
      <c r="P88" s="188">
        <f t="shared" ca="1" si="31"/>
        <v>0</v>
      </c>
      <c r="Q88" s="188">
        <f t="shared" ca="1" si="31"/>
        <v>0</v>
      </c>
      <c r="R88" s="188">
        <f t="shared" ca="1" si="31"/>
        <v>0</v>
      </c>
      <c r="S88" s="188">
        <f t="shared" ca="1" si="31"/>
        <v>0</v>
      </c>
      <c r="T88" s="188">
        <f t="shared" ca="1" si="31"/>
        <v>0</v>
      </c>
      <c r="U88" s="188">
        <f t="shared" ca="1" si="31"/>
        <v>0</v>
      </c>
      <c r="V88" s="188">
        <f t="shared" ca="1" si="31"/>
        <v>0</v>
      </c>
      <c r="W88" s="188">
        <f t="shared" ca="1" si="31"/>
        <v>0</v>
      </c>
      <c r="X88" s="188">
        <f t="shared" ca="1" si="31"/>
        <v>0</v>
      </c>
      <c r="Y88" s="188">
        <f t="shared" ca="1" si="31"/>
        <v>0</v>
      </c>
      <c r="Z88" s="188">
        <f t="shared" ca="1" si="31"/>
        <v>0</v>
      </c>
      <c r="AA88" s="188">
        <f t="shared" ca="1" si="31"/>
        <v>0</v>
      </c>
      <c r="AB88" s="188">
        <f t="shared" ca="1" si="31"/>
        <v>0</v>
      </c>
      <c r="AC88" s="188">
        <f t="shared" ca="1" si="31"/>
        <v>0</v>
      </c>
      <c r="AD88" s="188">
        <f t="shared" ca="1" si="31"/>
        <v>0</v>
      </c>
      <c r="AE88" s="188">
        <f t="shared" ca="1" si="31"/>
        <v>0</v>
      </c>
      <c r="AF88" s="188">
        <f t="shared" ca="1" si="31"/>
        <v>0</v>
      </c>
      <c r="AG88" s="188">
        <f t="shared" ca="1" si="31"/>
        <v>0</v>
      </c>
      <c r="AH88" s="188">
        <f t="shared" ca="1" si="31"/>
        <v>0</v>
      </c>
      <c r="AI88" s="188">
        <f t="shared" ca="1" si="31"/>
        <v>0</v>
      </c>
      <c r="AJ88" s="188">
        <f t="shared" ca="1" si="31"/>
        <v>7401.1163406896994</v>
      </c>
      <c r="AK88" s="188">
        <f t="shared" ca="1" si="31"/>
        <v>0</v>
      </c>
      <c r="AL88" s="188">
        <f t="shared" ca="1" si="31"/>
        <v>0</v>
      </c>
      <c r="AM88" s="188">
        <f t="shared" ca="1" si="31"/>
        <v>0</v>
      </c>
      <c r="AN88" s="188">
        <f t="shared" ca="1" si="31"/>
        <v>0</v>
      </c>
    </row>
  </sheetData>
  <mergeCells count="13">
    <mergeCell ref="B67:C67"/>
    <mergeCell ref="E35:I35"/>
    <mergeCell ref="J35:S35"/>
    <mergeCell ref="T35:X35"/>
    <mergeCell ref="Y35:AD35"/>
    <mergeCell ref="AE35:AH35"/>
    <mergeCell ref="AI35:AN35"/>
    <mergeCell ref="E2:I2"/>
    <mergeCell ref="J2:S2"/>
    <mergeCell ref="T2:X2"/>
    <mergeCell ref="Y2:AD2"/>
    <mergeCell ref="AE2:AH2"/>
    <mergeCell ref="AI2:AN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25FBA2-285C-4572-A8E0-B79CEC4DA320}">
  <dimension ref="A1:AN88"/>
  <sheetViews>
    <sheetView topLeftCell="A55" zoomScale="90" zoomScaleNormal="90" workbookViewId="0">
      <selection activeCell="G40" sqref="G40"/>
    </sheetView>
  </sheetViews>
  <sheetFormatPr defaultRowHeight="14.4" x14ac:dyDescent="0.3"/>
  <cols>
    <col min="1" max="1" width="25.88671875" customWidth="1"/>
    <col min="2" max="2" width="13.33203125" customWidth="1"/>
    <col min="4" max="40" width="14.33203125" customWidth="1"/>
  </cols>
  <sheetData>
    <row r="1" spans="1:40" x14ac:dyDescent="0.3">
      <c r="A1" s="72" t="s">
        <v>1538</v>
      </c>
      <c r="B1" s="72" t="s">
        <v>1531</v>
      </c>
      <c r="D1" s="56"/>
      <c r="E1" s="93" t="str">
        <f t="shared" ref="E1:AN1" si="0">LEFT(E3,FIND(" ",E3)-1)</f>
        <v>1.1.1</v>
      </c>
      <c r="F1" s="93" t="str">
        <f t="shared" si="0"/>
        <v>1.1.2</v>
      </c>
      <c r="G1" s="93" t="str">
        <f t="shared" si="0"/>
        <v>1.1.3</v>
      </c>
      <c r="H1" s="93" t="str">
        <f t="shared" si="0"/>
        <v>1.1.4</v>
      </c>
      <c r="I1" s="93" t="str">
        <f t="shared" si="0"/>
        <v>1.1.5</v>
      </c>
      <c r="J1" s="93" t="str">
        <f t="shared" si="0"/>
        <v>1.2.1</v>
      </c>
      <c r="K1" s="93" t="str">
        <f t="shared" si="0"/>
        <v>1.2.2</v>
      </c>
      <c r="L1" s="93" t="str">
        <f t="shared" si="0"/>
        <v>1.2.3</v>
      </c>
      <c r="M1" s="93" t="str">
        <f t="shared" si="0"/>
        <v>1.2.4</v>
      </c>
      <c r="N1" s="93" t="str">
        <f t="shared" si="0"/>
        <v>1.2.5</v>
      </c>
      <c r="O1" s="93" t="str">
        <f t="shared" si="0"/>
        <v>1.2.6</v>
      </c>
      <c r="P1" s="93" t="str">
        <f t="shared" si="0"/>
        <v>1.2.7</v>
      </c>
      <c r="Q1" s="93" t="str">
        <f t="shared" si="0"/>
        <v>1.2.8</v>
      </c>
      <c r="R1" s="93" t="str">
        <f t="shared" si="0"/>
        <v>1.2.9</v>
      </c>
      <c r="S1" s="93" t="str">
        <f t="shared" si="0"/>
        <v>1.2.10</v>
      </c>
      <c r="T1" s="93" t="str">
        <f t="shared" si="0"/>
        <v>1.3.1</v>
      </c>
      <c r="U1" s="93" t="str">
        <f t="shared" si="0"/>
        <v>1.3.2</v>
      </c>
      <c r="V1" s="93" t="str">
        <f t="shared" si="0"/>
        <v>1.3.3</v>
      </c>
      <c r="W1" s="93" t="str">
        <f t="shared" si="0"/>
        <v>1.3.4</v>
      </c>
      <c r="X1" s="93" t="str">
        <f t="shared" si="0"/>
        <v>1.3.5</v>
      </c>
      <c r="Y1" s="93" t="str">
        <f t="shared" si="0"/>
        <v>1.4.1</v>
      </c>
      <c r="Z1" s="93" t="str">
        <f t="shared" si="0"/>
        <v>1.4.2</v>
      </c>
      <c r="AA1" s="93" t="str">
        <f t="shared" si="0"/>
        <v>1.4.3</v>
      </c>
      <c r="AB1" s="93" t="str">
        <f t="shared" si="0"/>
        <v>1.4.4</v>
      </c>
      <c r="AC1" s="93" t="str">
        <f t="shared" si="0"/>
        <v>1.4.5</v>
      </c>
      <c r="AD1" s="93" t="str">
        <f t="shared" si="0"/>
        <v>1.4.6</v>
      </c>
      <c r="AE1" s="93" t="str">
        <f t="shared" si="0"/>
        <v>1.5.1</v>
      </c>
      <c r="AF1" s="93" t="str">
        <f t="shared" si="0"/>
        <v>1.5.2</v>
      </c>
      <c r="AG1" s="93" t="str">
        <f t="shared" si="0"/>
        <v>1.5.3</v>
      </c>
      <c r="AH1" s="93" t="str">
        <f t="shared" si="0"/>
        <v>1.5.4</v>
      </c>
      <c r="AI1" s="93" t="str">
        <f t="shared" si="0"/>
        <v>1.6.0</v>
      </c>
      <c r="AJ1" s="93" t="str">
        <f t="shared" si="0"/>
        <v>1.6.1</v>
      </c>
      <c r="AK1" s="93" t="str">
        <f t="shared" si="0"/>
        <v>1.6.2</v>
      </c>
      <c r="AL1" s="93" t="str">
        <f t="shared" si="0"/>
        <v>1.6.3</v>
      </c>
      <c r="AM1" s="93" t="str">
        <f t="shared" si="0"/>
        <v>1.6.4</v>
      </c>
      <c r="AN1" s="93" t="str">
        <f t="shared" si="0"/>
        <v>1.6.5</v>
      </c>
    </row>
    <row r="2" spans="1:40" x14ac:dyDescent="0.3">
      <c r="A2" s="72" t="s">
        <v>2</v>
      </c>
      <c r="B2" s="72" t="s">
        <v>1293</v>
      </c>
      <c r="D2" s="56"/>
      <c r="E2" s="313" t="s">
        <v>1421</v>
      </c>
      <c r="F2" s="313"/>
      <c r="G2" s="313"/>
      <c r="H2" s="313"/>
      <c r="I2" s="313"/>
      <c r="J2" s="313" t="s">
        <v>1422</v>
      </c>
      <c r="K2" s="313"/>
      <c r="L2" s="313"/>
      <c r="M2" s="313"/>
      <c r="N2" s="313"/>
      <c r="O2" s="313"/>
      <c r="P2" s="313"/>
      <c r="Q2" s="313"/>
      <c r="R2" s="313"/>
      <c r="S2" s="313"/>
      <c r="T2" s="313" t="s">
        <v>1423</v>
      </c>
      <c r="U2" s="313"/>
      <c r="V2" s="313"/>
      <c r="W2" s="313"/>
      <c r="X2" s="313"/>
      <c r="Y2" s="313" t="s">
        <v>1424</v>
      </c>
      <c r="Z2" s="313"/>
      <c r="AA2" s="313"/>
      <c r="AB2" s="313"/>
      <c r="AC2" s="313"/>
      <c r="AD2" s="313"/>
      <c r="AE2" s="314" t="s">
        <v>1425</v>
      </c>
      <c r="AF2" s="314"/>
      <c r="AG2" s="314"/>
      <c r="AH2" s="314"/>
      <c r="AI2" s="314" t="s">
        <v>1426</v>
      </c>
      <c r="AJ2" s="314"/>
      <c r="AK2" s="314"/>
      <c r="AL2" s="314"/>
      <c r="AM2" s="314"/>
      <c r="AN2" s="314"/>
    </row>
    <row r="3" spans="1:40" ht="72" x14ac:dyDescent="0.3">
      <c r="D3" s="56"/>
      <c r="E3" s="242" t="s">
        <v>1427</v>
      </c>
      <c r="F3" s="242" t="s">
        <v>1428</v>
      </c>
      <c r="G3" s="242" t="s">
        <v>1429</v>
      </c>
      <c r="H3" s="242" t="s">
        <v>1430</v>
      </c>
      <c r="I3" s="242" t="s">
        <v>1431</v>
      </c>
      <c r="J3" s="58" t="s">
        <v>1432</v>
      </c>
      <c r="K3" s="58" t="s">
        <v>1433</v>
      </c>
      <c r="L3" s="58" t="s">
        <v>1434</v>
      </c>
      <c r="M3" s="58" t="s">
        <v>1435</v>
      </c>
      <c r="N3" s="58" t="s">
        <v>1436</v>
      </c>
      <c r="O3" s="58" t="s">
        <v>1437</v>
      </c>
      <c r="P3" s="58" t="s">
        <v>1438</v>
      </c>
      <c r="Q3" s="58" t="s">
        <v>1439</v>
      </c>
      <c r="R3" s="58" t="s">
        <v>1440</v>
      </c>
      <c r="S3" s="58" t="s">
        <v>1441</v>
      </c>
      <c r="T3" s="59" t="s">
        <v>1442</v>
      </c>
      <c r="U3" s="59" t="s">
        <v>1443</v>
      </c>
      <c r="V3" s="59" t="s">
        <v>1444</v>
      </c>
      <c r="W3" s="59" t="s">
        <v>1445</v>
      </c>
      <c r="X3" s="59" t="s">
        <v>1446</v>
      </c>
      <c r="Y3" s="58" t="s">
        <v>1447</v>
      </c>
      <c r="Z3" s="58" t="s">
        <v>1448</v>
      </c>
      <c r="AA3" s="58" t="s">
        <v>1449</v>
      </c>
      <c r="AB3" s="58" t="s">
        <v>1450</v>
      </c>
      <c r="AC3" s="58" t="s">
        <v>1451</v>
      </c>
      <c r="AD3" s="58" t="s">
        <v>1452</v>
      </c>
      <c r="AE3" s="58" t="s">
        <v>1453</v>
      </c>
      <c r="AF3" s="58" t="s">
        <v>1454</v>
      </c>
      <c r="AG3" s="58" t="s">
        <v>1455</v>
      </c>
      <c r="AH3" s="58" t="s">
        <v>1456</v>
      </c>
      <c r="AI3" s="58" t="s">
        <v>1457</v>
      </c>
      <c r="AJ3" s="58" t="s">
        <v>1458</v>
      </c>
      <c r="AK3" s="58" t="s">
        <v>1459</v>
      </c>
      <c r="AL3" s="58" t="s">
        <v>1460</v>
      </c>
      <c r="AM3" s="58" t="s">
        <v>1461</v>
      </c>
      <c r="AN3" s="58" t="s">
        <v>1462</v>
      </c>
    </row>
    <row r="4" spans="1:40" x14ac:dyDescent="0.3">
      <c r="A4" s="53" t="s">
        <v>1463</v>
      </c>
      <c r="B4" s="53"/>
      <c r="C4" s="53"/>
      <c r="D4" s="201" t="s">
        <v>1464</v>
      </c>
      <c r="G4" s="56"/>
      <c r="H4" s="56"/>
      <c r="I4" s="56"/>
      <c r="J4" s="56"/>
      <c r="K4" s="56"/>
      <c r="L4" s="56"/>
      <c r="M4" s="56"/>
      <c r="N4" s="56"/>
      <c r="O4" s="56"/>
      <c r="P4" s="56"/>
      <c r="Q4" s="56"/>
      <c r="R4" s="56"/>
      <c r="S4" s="56"/>
      <c r="T4" s="56"/>
      <c r="U4" s="56"/>
      <c r="V4" s="56"/>
      <c r="W4" s="56"/>
      <c r="X4" s="56"/>
      <c r="Y4" s="56"/>
      <c r="Z4" s="56"/>
      <c r="AA4" s="56"/>
      <c r="AB4" s="56"/>
      <c r="AC4" s="56"/>
      <c r="AD4" s="56"/>
      <c r="AE4" s="56"/>
      <c r="AF4" s="56"/>
      <c r="AG4" s="56"/>
      <c r="AH4" s="56"/>
      <c r="AI4" s="56"/>
      <c r="AJ4" s="56"/>
      <c r="AK4" s="56"/>
      <c r="AL4" s="56"/>
      <c r="AM4" s="56"/>
      <c r="AN4" s="56"/>
    </row>
    <row r="5" spans="1:40" x14ac:dyDescent="0.3">
      <c r="A5" s="60" t="s">
        <v>1465</v>
      </c>
      <c r="B5" s="61" t="s">
        <v>1412</v>
      </c>
      <c r="C5" s="60"/>
      <c r="D5" s="62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</row>
    <row r="6" spans="1:40" x14ac:dyDescent="0.3">
      <c r="A6" s="50" t="s">
        <v>1406</v>
      </c>
      <c r="B6" s="50" t="s">
        <v>1407</v>
      </c>
      <c r="C6" s="50" t="s">
        <v>1408</v>
      </c>
      <c r="D6" s="200"/>
      <c r="E6" s="56"/>
      <c r="F6" s="63"/>
      <c r="G6" s="63"/>
      <c r="H6" s="63"/>
      <c r="I6" s="63"/>
      <c r="J6" s="63"/>
      <c r="K6" s="63"/>
      <c r="L6" s="63"/>
      <c r="M6" s="63"/>
      <c r="N6" s="63"/>
      <c r="O6" s="63"/>
      <c r="P6" s="63"/>
      <c r="Q6" s="63"/>
      <c r="R6" s="63"/>
      <c r="S6" s="63"/>
      <c r="T6" s="63"/>
      <c r="U6" s="63"/>
      <c r="V6" s="63"/>
      <c r="W6" s="63"/>
      <c r="X6" s="63"/>
      <c r="Y6" s="63"/>
      <c r="Z6" s="63"/>
      <c r="AA6" s="63"/>
      <c r="AB6" s="63"/>
      <c r="AC6" s="63"/>
      <c r="AD6" s="63"/>
      <c r="AE6" s="63"/>
      <c r="AF6" s="63"/>
      <c r="AG6" s="63"/>
      <c r="AH6" s="63"/>
      <c r="AI6" s="63"/>
      <c r="AJ6" s="63"/>
      <c r="AK6" s="63"/>
      <c r="AL6" s="63"/>
      <c r="AM6" s="63"/>
      <c r="AN6" s="63"/>
    </row>
    <row r="7" spans="1:40" x14ac:dyDescent="0.3">
      <c r="A7" s="54" t="s">
        <v>1409</v>
      </c>
      <c r="B7" s="54" t="s">
        <v>1322</v>
      </c>
      <c r="C7" s="51">
        <f ca="1">SUMIFS(INDIRECT($B$1 &amp; "HR"), Resource_Name, B7) / 1800 * 12</f>
        <v>0.53333333333333333</v>
      </c>
      <c r="D7" s="192">
        <f ca="1">SUM(E7:AN7)</f>
        <v>5965.56</v>
      </c>
      <c r="E7" s="194">
        <f t="shared" ref="E7:T22" ca="1" si="1">SUMIFS(INDIRECT($B$1 &amp; "_Direct"), Resource_Name, $B7, WBSL3, E$1, Inst, $B$2)</f>
        <v>0</v>
      </c>
      <c r="F7" s="194">
        <f t="shared" ca="1" si="1"/>
        <v>0</v>
      </c>
      <c r="G7" s="194">
        <f t="shared" ca="1" si="1"/>
        <v>0</v>
      </c>
      <c r="H7" s="194">
        <f t="shared" ca="1" si="1"/>
        <v>0</v>
      </c>
      <c r="I7" s="194">
        <f t="shared" ca="1" si="1"/>
        <v>0</v>
      </c>
      <c r="J7" s="194">
        <f t="shared" ca="1" si="1"/>
        <v>0</v>
      </c>
      <c r="K7" s="194">
        <f t="shared" ca="1" si="1"/>
        <v>0</v>
      </c>
      <c r="L7" s="194">
        <f t="shared" ca="1" si="1"/>
        <v>0</v>
      </c>
      <c r="M7" s="194">
        <f t="shared" ca="1" si="1"/>
        <v>0</v>
      </c>
      <c r="N7" s="194">
        <f t="shared" ca="1" si="1"/>
        <v>0</v>
      </c>
      <c r="O7" s="194">
        <f t="shared" ca="1" si="1"/>
        <v>0</v>
      </c>
      <c r="P7" s="194">
        <f t="shared" ca="1" si="1"/>
        <v>0</v>
      </c>
      <c r="Q7" s="194">
        <f t="shared" ca="1" si="1"/>
        <v>0</v>
      </c>
      <c r="R7" s="194">
        <f t="shared" ca="1" si="1"/>
        <v>0</v>
      </c>
      <c r="S7" s="194">
        <f t="shared" ca="1" si="1"/>
        <v>0</v>
      </c>
      <c r="T7" s="194">
        <f t="shared" ca="1" si="1"/>
        <v>0</v>
      </c>
      <c r="U7" s="194">
        <f t="shared" ref="U7:AJ22" ca="1" si="2">SUMIFS(INDIRECT($B$1 &amp; "_Direct"), Resource_Name, $B7, WBSL3, U$1, Inst, $B$2)</f>
        <v>0</v>
      </c>
      <c r="V7" s="194">
        <f t="shared" ca="1" si="2"/>
        <v>0</v>
      </c>
      <c r="W7" s="194">
        <f t="shared" ca="1" si="2"/>
        <v>0</v>
      </c>
      <c r="X7" s="194">
        <f t="shared" ca="1" si="2"/>
        <v>0</v>
      </c>
      <c r="Y7" s="194">
        <f t="shared" ca="1" si="2"/>
        <v>0</v>
      </c>
      <c r="Z7" s="194">
        <f t="shared" ca="1" si="2"/>
        <v>0</v>
      </c>
      <c r="AA7" s="194">
        <f t="shared" ca="1" si="2"/>
        <v>0</v>
      </c>
      <c r="AB7" s="194">
        <f t="shared" ca="1" si="2"/>
        <v>0</v>
      </c>
      <c r="AC7" s="194">
        <f t="shared" ca="1" si="2"/>
        <v>0</v>
      </c>
      <c r="AD7" s="194">
        <f t="shared" ca="1" si="2"/>
        <v>0</v>
      </c>
      <c r="AE7" s="194">
        <f t="shared" ca="1" si="2"/>
        <v>0</v>
      </c>
      <c r="AF7" s="194">
        <f t="shared" ca="1" si="2"/>
        <v>0</v>
      </c>
      <c r="AG7" s="194">
        <f t="shared" ca="1" si="2"/>
        <v>0</v>
      </c>
      <c r="AH7" s="194">
        <f t="shared" ca="1" si="2"/>
        <v>5965.56</v>
      </c>
      <c r="AI7" s="194">
        <f t="shared" ca="1" si="2"/>
        <v>0</v>
      </c>
      <c r="AJ7" s="194">
        <f t="shared" ca="1" si="2"/>
        <v>0</v>
      </c>
      <c r="AK7" s="194">
        <f t="shared" ref="AI7:AN22" ca="1" si="3">SUMIFS(INDIRECT($B$1 &amp; "_Direct"), Resource_Name, $B7, WBSL3, AK$1, Inst, $B$2)</f>
        <v>0</v>
      </c>
      <c r="AL7" s="194">
        <f t="shared" ca="1" si="3"/>
        <v>0</v>
      </c>
      <c r="AM7" s="194">
        <f t="shared" ca="1" si="3"/>
        <v>0</v>
      </c>
      <c r="AN7" s="194">
        <f t="shared" ca="1" si="3"/>
        <v>0</v>
      </c>
    </row>
    <row r="8" spans="1:40" x14ac:dyDescent="0.3">
      <c r="A8" s="54"/>
      <c r="B8" s="54"/>
      <c r="C8" s="51">
        <f ca="1">SUMIFS(INDIRECT($B$1 &amp; "HR"), Resource_Name, B8) / 1800 * 12</f>
        <v>0</v>
      </c>
      <c r="D8" s="192">
        <f ca="1">SUM(E8:AN8)</f>
        <v>0</v>
      </c>
      <c r="E8" s="194">
        <f t="shared" ca="1" si="1"/>
        <v>0</v>
      </c>
      <c r="F8" s="194">
        <f t="shared" ca="1" si="1"/>
        <v>0</v>
      </c>
      <c r="G8" s="194">
        <f t="shared" ca="1" si="1"/>
        <v>0</v>
      </c>
      <c r="H8" s="194">
        <f t="shared" ca="1" si="1"/>
        <v>0</v>
      </c>
      <c r="I8" s="194">
        <f t="shared" ca="1" si="1"/>
        <v>0</v>
      </c>
      <c r="J8" s="194">
        <f t="shared" ca="1" si="1"/>
        <v>0</v>
      </c>
      <c r="K8" s="194">
        <f t="shared" ca="1" si="1"/>
        <v>0</v>
      </c>
      <c r="L8" s="194">
        <f t="shared" ca="1" si="1"/>
        <v>0</v>
      </c>
      <c r="M8" s="194">
        <f t="shared" ca="1" si="1"/>
        <v>0</v>
      </c>
      <c r="N8" s="194">
        <f t="shared" ca="1" si="1"/>
        <v>0</v>
      </c>
      <c r="O8" s="194">
        <f t="shared" ca="1" si="1"/>
        <v>0</v>
      </c>
      <c r="P8" s="194">
        <f t="shared" ca="1" si="1"/>
        <v>0</v>
      </c>
      <c r="Q8" s="194">
        <f t="shared" ca="1" si="1"/>
        <v>0</v>
      </c>
      <c r="R8" s="194">
        <f t="shared" ca="1" si="1"/>
        <v>0</v>
      </c>
      <c r="S8" s="194">
        <f t="shared" ca="1" si="1"/>
        <v>0</v>
      </c>
      <c r="T8" s="194">
        <f t="shared" ca="1" si="1"/>
        <v>0</v>
      </c>
      <c r="U8" s="194">
        <f t="shared" ca="1" si="2"/>
        <v>0</v>
      </c>
      <c r="V8" s="194">
        <f t="shared" ca="1" si="2"/>
        <v>0</v>
      </c>
      <c r="W8" s="194">
        <f t="shared" ca="1" si="2"/>
        <v>0</v>
      </c>
      <c r="X8" s="194">
        <f t="shared" ca="1" si="2"/>
        <v>0</v>
      </c>
      <c r="Y8" s="194">
        <f t="shared" ca="1" si="2"/>
        <v>0</v>
      </c>
      <c r="Z8" s="194">
        <f t="shared" ca="1" si="2"/>
        <v>0</v>
      </c>
      <c r="AA8" s="194">
        <f t="shared" ca="1" si="2"/>
        <v>0</v>
      </c>
      <c r="AB8" s="194">
        <f t="shared" ca="1" si="2"/>
        <v>0</v>
      </c>
      <c r="AC8" s="194">
        <f t="shared" ca="1" si="2"/>
        <v>0</v>
      </c>
      <c r="AD8" s="194">
        <f t="shared" ca="1" si="2"/>
        <v>0</v>
      </c>
      <c r="AE8" s="194">
        <f t="shared" ca="1" si="2"/>
        <v>0</v>
      </c>
      <c r="AF8" s="194">
        <f t="shared" ca="1" si="2"/>
        <v>0</v>
      </c>
      <c r="AG8" s="194">
        <f t="shared" ca="1" si="2"/>
        <v>0</v>
      </c>
      <c r="AH8" s="194">
        <f t="shared" ca="1" si="2"/>
        <v>0</v>
      </c>
      <c r="AI8" s="194">
        <f t="shared" ca="1" si="3"/>
        <v>0</v>
      </c>
      <c r="AJ8" s="194">
        <f t="shared" ca="1" si="3"/>
        <v>0</v>
      </c>
      <c r="AK8" s="194">
        <f t="shared" ca="1" si="3"/>
        <v>0</v>
      </c>
      <c r="AL8" s="194">
        <f t="shared" ca="1" si="3"/>
        <v>0</v>
      </c>
      <c r="AM8" s="194">
        <f t="shared" ca="1" si="3"/>
        <v>0</v>
      </c>
      <c r="AN8" s="194">
        <f t="shared" ca="1" si="3"/>
        <v>0</v>
      </c>
    </row>
    <row r="9" spans="1:40" x14ac:dyDescent="0.3">
      <c r="A9" s="54"/>
      <c r="B9" s="54"/>
      <c r="C9" s="51">
        <f ca="1">SUMIFS(INDIRECT($B$1 &amp; "HR"), Resource_Name, B9) / 1800 * 12</f>
        <v>0</v>
      </c>
      <c r="D9" s="192">
        <f ca="1">SUM(E9:AN9)</f>
        <v>0</v>
      </c>
      <c r="E9" s="194">
        <f t="shared" ca="1" si="1"/>
        <v>0</v>
      </c>
      <c r="F9" s="194">
        <f t="shared" ca="1" si="1"/>
        <v>0</v>
      </c>
      <c r="G9" s="194">
        <f t="shared" ca="1" si="1"/>
        <v>0</v>
      </c>
      <c r="H9" s="194">
        <f t="shared" ca="1" si="1"/>
        <v>0</v>
      </c>
      <c r="I9" s="194">
        <f t="shared" ca="1" si="1"/>
        <v>0</v>
      </c>
      <c r="J9" s="194">
        <f t="shared" ca="1" si="1"/>
        <v>0</v>
      </c>
      <c r="K9" s="194">
        <f t="shared" ca="1" si="1"/>
        <v>0</v>
      </c>
      <c r="L9" s="194">
        <f t="shared" ca="1" si="1"/>
        <v>0</v>
      </c>
      <c r="M9" s="194">
        <f t="shared" ca="1" si="1"/>
        <v>0</v>
      </c>
      <c r="N9" s="194">
        <f t="shared" ca="1" si="1"/>
        <v>0</v>
      </c>
      <c r="O9" s="194">
        <f t="shared" ca="1" si="1"/>
        <v>0</v>
      </c>
      <c r="P9" s="194">
        <f t="shared" ca="1" si="1"/>
        <v>0</v>
      </c>
      <c r="Q9" s="194">
        <f t="shared" ca="1" si="1"/>
        <v>0</v>
      </c>
      <c r="R9" s="194">
        <f t="shared" ca="1" si="1"/>
        <v>0</v>
      </c>
      <c r="S9" s="194">
        <f t="shared" ca="1" si="1"/>
        <v>0</v>
      </c>
      <c r="T9" s="194">
        <f t="shared" ca="1" si="1"/>
        <v>0</v>
      </c>
      <c r="U9" s="194">
        <f t="shared" ca="1" si="2"/>
        <v>0</v>
      </c>
      <c r="V9" s="194">
        <f t="shared" ca="1" si="2"/>
        <v>0</v>
      </c>
      <c r="W9" s="194">
        <f t="shared" ca="1" si="2"/>
        <v>0</v>
      </c>
      <c r="X9" s="194">
        <f t="shared" ca="1" si="2"/>
        <v>0</v>
      </c>
      <c r="Y9" s="194">
        <f t="shared" ca="1" si="2"/>
        <v>0</v>
      </c>
      <c r="Z9" s="194">
        <f t="shared" ca="1" si="2"/>
        <v>0</v>
      </c>
      <c r="AA9" s="194">
        <f t="shared" ca="1" si="2"/>
        <v>0</v>
      </c>
      <c r="AB9" s="194">
        <f t="shared" ca="1" si="2"/>
        <v>0</v>
      </c>
      <c r="AC9" s="194">
        <f t="shared" ca="1" si="2"/>
        <v>0</v>
      </c>
      <c r="AD9" s="194">
        <f t="shared" ca="1" si="2"/>
        <v>0</v>
      </c>
      <c r="AE9" s="194">
        <f t="shared" ca="1" si="2"/>
        <v>0</v>
      </c>
      <c r="AF9" s="194">
        <f t="shared" ca="1" si="2"/>
        <v>0</v>
      </c>
      <c r="AG9" s="194">
        <f t="shared" ca="1" si="2"/>
        <v>0</v>
      </c>
      <c r="AH9" s="194">
        <f t="shared" ca="1" si="2"/>
        <v>0</v>
      </c>
      <c r="AI9" s="194">
        <f t="shared" ca="1" si="3"/>
        <v>0</v>
      </c>
      <c r="AJ9" s="194">
        <f t="shared" ca="1" si="3"/>
        <v>0</v>
      </c>
      <c r="AK9" s="194">
        <f t="shared" ca="1" si="3"/>
        <v>0</v>
      </c>
      <c r="AL9" s="194">
        <f t="shared" ca="1" si="3"/>
        <v>0</v>
      </c>
      <c r="AM9" s="194">
        <f t="shared" ca="1" si="3"/>
        <v>0</v>
      </c>
      <c r="AN9" s="194">
        <f t="shared" ca="1" si="3"/>
        <v>0</v>
      </c>
    </row>
    <row r="10" spans="1:40" x14ac:dyDescent="0.3">
      <c r="B10" s="52"/>
      <c r="C10" s="52"/>
      <c r="D10" s="199">
        <v>0</v>
      </c>
      <c r="E10" s="194">
        <f t="shared" ca="1" si="1"/>
        <v>0</v>
      </c>
      <c r="F10" s="194">
        <f t="shared" ca="1" si="1"/>
        <v>0</v>
      </c>
      <c r="G10" s="194">
        <f t="shared" ca="1" si="1"/>
        <v>0</v>
      </c>
      <c r="H10" s="194">
        <f t="shared" ca="1" si="1"/>
        <v>0</v>
      </c>
      <c r="I10" s="194">
        <f t="shared" ca="1" si="1"/>
        <v>0</v>
      </c>
      <c r="J10" s="194">
        <f t="shared" ca="1" si="1"/>
        <v>0</v>
      </c>
      <c r="K10" s="194">
        <f t="shared" ca="1" si="1"/>
        <v>0</v>
      </c>
      <c r="L10" s="194">
        <f t="shared" ca="1" si="1"/>
        <v>0</v>
      </c>
      <c r="M10" s="194">
        <f t="shared" ca="1" si="1"/>
        <v>0</v>
      </c>
      <c r="N10" s="194">
        <f t="shared" ca="1" si="1"/>
        <v>0</v>
      </c>
      <c r="O10" s="194">
        <f t="shared" ca="1" si="1"/>
        <v>0</v>
      </c>
      <c r="P10" s="194">
        <f t="shared" ca="1" si="1"/>
        <v>0</v>
      </c>
      <c r="Q10" s="194">
        <f t="shared" ca="1" si="1"/>
        <v>0</v>
      </c>
      <c r="R10" s="194">
        <f t="shared" ca="1" si="1"/>
        <v>0</v>
      </c>
      <c r="S10" s="194">
        <f t="shared" ca="1" si="1"/>
        <v>0</v>
      </c>
      <c r="T10" s="194">
        <f t="shared" ca="1" si="1"/>
        <v>0</v>
      </c>
      <c r="U10" s="194">
        <f t="shared" ca="1" si="2"/>
        <v>0</v>
      </c>
      <c r="V10" s="194">
        <f t="shared" ca="1" si="2"/>
        <v>0</v>
      </c>
      <c r="W10" s="194">
        <f t="shared" ca="1" si="2"/>
        <v>0</v>
      </c>
      <c r="X10" s="194">
        <f t="shared" ca="1" si="2"/>
        <v>0</v>
      </c>
      <c r="Y10" s="194">
        <f t="shared" ca="1" si="2"/>
        <v>0</v>
      </c>
      <c r="Z10" s="194">
        <f t="shared" ca="1" si="2"/>
        <v>0</v>
      </c>
      <c r="AA10" s="194">
        <f t="shared" ca="1" si="2"/>
        <v>0</v>
      </c>
      <c r="AB10" s="194">
        <f t="shared" ca="1" si="2"/>
        <v>0</v>
      </c>
      <c r="AC10" s="194">
        <f t="shared" ca="1" si="2"/>
        <v>0</v>
      </c>
      <c r="AD10" s="194">
        <f t="shared" ca="1" si="2"/>
        <v>0</v>
      </c>
      <c r="AE10" s="194">
        <f t="shared" ca="1" si="2"/>
        <v>0</v>
      </c>
      <c r="AF10" s="194">
        <f t="shared" ca="1" si="2"/>
        <v>0</v>
      </c>
      <c r="AG10" s="194">
        <f t="shared" ca="1" si="2"/>
        <v>0</v>
      </c>
      <c r="AH10" s="194">
        <f t="shared" ca="1" si="2"/>
        <v>0</v>
      </c>
      <c r="AI10" s="194">
        <f t="shared" ca="1" si="3"/>
        <v>0</v>
      </c>
      <c r="AJ10" s="194">
        <f t="shared" ca="1" si="3"/>
        <v>0</v>
      </c>
      <c r="AK10" s="194">
        <f t="shared" ca="1" si="3"/>
        <v>0</v>
      </c>
      <c r="AL10" s="194">
        <f t="shared" ca="1" si="3"/>
        <v>0</v>
      </c>
      <c r="AM10" s="194">
        <f t="shared" ca="1" si="3"/>
        <v>0</v>
      </c>
      <c r="AN10" s="194">
        <f t="shared" ca="1" si="3"/>
        <v>0</v>
      </c>
    </row>
    <row r="11" spans="1:40" x14ac:dyDescent="0.3">
      <c r="A11" s="53" t="s">
        <v>1413</v>
      </c>
      <c r="B11" s="52"/>
      <c r="C11" s="52"/>
      <c r="D11" s="199">
        <v>0</v>
      </c>
      <c r="E11" s="194">
        <f t="shared" ca="1" si="1"/>
        <v>0</v>
      </c>
      <c r="F11" s="194">
        <f t="shared" ca="1" si="1"/>
        <v>0</v>
      </c>
      <c r="G11" s="194">
        <f t="shared" ca="1" si="1"/>
        <v>0</v>
      </c>
      <c r="H11" s="194">
        <f t="shared" ca="1" si="1"/>
        <v>0</v>
      </c>
      <c r="I11" s="194">
        <f t="shared" ca="1" si="1"/>
        <v>0</v>
      </c>
      <c r="J11" s="194">
        <f t="shared" ca="1" si="1"/>
        <v>0</v>
      </c>
      <c r="K11" s="194">
        <f t="shared" ca="1" si="1"/>
        <v>0</v>
      </c>
      <c r="L11" s="194">
        <f t="shared" ca="1" si="1"/>
        <v>0</v>
      </c>
      <c r="M11" s="194">
        <f t="shared" ca="1" si="1"/>
        <v>0</v>
      </c>
      <c r="N11" s="194">
        <f t="shared" ca="1" si="1"/>
        <v>0</v>
      </c>
      <c r="O11" s="194">
        <f t="shared" ca="1" si="1"/>
        <v>0</v>
      </c>
      <c r="P11" s="194">
        <f t="shared" ca="1" si="1"/>
        <v>0</v>
      </c>
      <c r="Q11" s="194">
        <f t="shared" ca="1" si="1"/>
        <v>0</v>
      </c>
      <c r="R11" s="194">
        <f t="shared" ca="1" si="1"/>
        <v>0</v>
      </c>
      <c r="S11" s="194">
        <f t="shared" ca="1" si="1"/>
        <v>0</v>
      </c>
      <c r="T11" s="194">
        <f t="shared" ca="1" si="1"/>
        <v>0</v>
      </c>
      <c r="U11" s="194">
        <f t="shared" ca="1" si="2"/>
        <v>0</v>
      </c>
      <c r="V11" s="194">
        <f t="shared" ca="1" si="2"/>
        <v>0</v>
      </c>
      <c r="W11" s="194">
        <f t="shared" ca="1" si="2"/>
        <v>0</v>
      </c>
      <c r="X11" s="194">
        <f t="shared" ca="1" si="2"/>
        <v>0</v>
      </c>
      <c r="Y11" s="194">
        <f t="shared" ca="1" si="2"/>
        <v>0</v>
      </c>
      <c r="Z11" s="194">
        <f t="shared" ca="1" si="2"/>
        <v>0</v>
      </c>
      <c r="AA11" s="194">
        <f t="shared" ca="1" si="2"/>
        <v>0</v>
      </c>
      <c r="AB11" s="194">
        <f t="shared" ca="1" si="2"/>
        <v>0</v>
      </c>
      <c r="AC11" s="194">
        <f t="shared" ca="1" si="2"/>
        <v>0</v>
      </c>
      <c r="AD11" s="194">
        <f t="shared" ca="1" si="2"/>
        <v>0</v>
      </c>
      <c r="AE11" s="194">
        <f t="shared" ca="1" si="2"/>
        <v>0</v>
      </c>
      <c r="AF11" s="194">
        <f t="shared" ca="1" si="2"/>
        <v>0</v>
      </c>
      <c r="AG11" s="194">
        <f t="shared" ca="1" si="2"/>
        <v>0</v>
      </c>
      <c r="AH11" s="194">
        <f t="shared" ca="1" si="2"/>
        <v>0</v>
      </c>
      <c r="AI11" s="194">
        <f t="shared" ca="1" si="3"/>
        <v>0</v>
      </c>
      <c r="AJ11" s="194">
        <f t="shared" ca="1" si="3"/>
        <v>0</v>
      </c>
      <c r="AK11" s="194">
        <f t="shared" ca="1" si="3"/>
        <v>0</v>
      </c>
      <c r="AL11" s="194">
        <f t="shared" ca="1" si="3"/>
        <v>0</v>
      </c>
      <c r="AM11" s="194">
        <f t="shared" ca="1" si="3"/>
        <v>0</v>
      </c>
      <c r="AN11" s="194">
        <f t="shared" ca="1" si="3"/>
        <v>0</v>
      </c>
    </row>
    <row r="12" spans="1:40" x14ac:dyDescent="0.3">
      <c r="A12" t="s">
        <v>1628</v>
      </c>
      <c r="B12" t="s">
        <v>1628</v>
      </c>
      <c r="C12" s="51">
        <f t="shared" ref="C12:C26" ca="1" si="4">SUMIFS(INDIRECT($B$1 &amp; "HR"), Resource_Name, B12) / 1800 * 12</f>
        <v>0</v>
      </c>
      <c r="D12" s="192">
        <f t="shared" ref="D12:D26" ca="1" si="5">SUM(E12:AN12)</f>
        <v>0</v>
      </c>
      <c r="E12" s="194">
        <f t="shared" ca="1" si="1"/>
        <v>0</v>
      </c>
      <c r="F12" s="194">
        <f t="shared" ca="1" si="1"/>
        <v>0</v>
      </c>
      <c r="G12" s="194">
        <f t="shared" ca="1" si="1"/>
        <v>0</v>
      </c>
      <c r="H12" s="194">
        <f t="shared" ca="1" si="1"/>
        <v>0</v>
      </c>
      <c r="I12" s="194">
        <f t="shared" ca="1" si="1"/>
        <v>0</v>
      </c>
      <c r="J12" s="194">
        <f t="shared" ca="1" si="1"/>
        <v>0</v>
      </c>
      <c r="K12" s="194">
        <f t="shared" ca="1" si="1"/>
        <v>0</v>
      </c>
      <c r="L12" s="194">
        <f t="shared" ca="1" si="1"/>
        <v>0</v>
      </c>
      <c r="M12" s="194">
        <f t="shared" ca="1" si="1"/>
        <v>0</v>
      </c>
      <c r="N12" s="194">
        <f t="shared" ca="1" si="1"/>
        <v>0</v>
      </c>
      <c r="O12" s="194">
        <f t="shared" ca="1" si="1"/>
        <v>0</v>
      </c>
      <c r="P12" s="194">
        <f t="shared" ca="1" si="1"/>
        <v>0</v>
      </c>
      <c r="Q12" s="194">
        <f t="shared" ca="1" si="1"/>
        <v>0</v>
      </c>
      <c r="R12" s="194">
        <f t="shared" ca="1" si="1"/>
        <v>0</v>
      </c>
      <c r="S12" s="194">
        <f t="shared" ca="1" si="1"/>
        <v>0</v>
      </c>
      <c r="T12" s="194">
        <f t="shared" ca="1" si="1"/>
        <v>0</v>
      </c>
      <c r="U12" s="194">
        <f t="shared" ca="1" si="2"/>
        <v>0</v>
      </c>
      <c r="V12" s="194">
        <f t="shared" ca="1" si="2"/>
        <v>0</v>
      </c>
      <c r="W12" s="194">
        <f t="shared" ca="1" si="2"/>
        <v>0</v>
      </c>
      <c r="X12" s="194">
        <f t="shared" ca="1" si="2"/>
        <v>0</v>
      </c>
      <c r="Y12" s="194">
        <f t="shared" ca="1" si="2"/>
        <v>0</v>
      </c>
      <c r="Z12" s="194">
        <f t="shared" ca="1" si="2"/>
        <v>0</v>
      </c>
      <c r="AA12" s="194">
        <f t="shared" ca="1" si="2"/>
        <v>0</v>
      </c>
      <c r="AB12" s="194">
        <f t="shared" ca="1" si="2"/>
        <v>0</v>
      </c>
      <c r="AC12" s="194">
        <f t="shared" ca="1" si="2"/>
        <v>0</v>
      </c>
      <c r="AD12" s="194">
        <f t="shared" ca="1" si="2"/>
        <v>0</v>
      </c>
      <c r="AE12" s="194">
        <f t="shared" ca="1" si="2"/>
        <v>0</v>
      </c>
      <c r="AF12" s="194">
        <f t="shared" ca="1" si="2"/>
        <v>0</v>
      </c>
      <c r="AG12" s="194">
        <f t="shared" ca="1" si="2"/>
        <v>0</v>
      </c>
      <c r="AH12" s="194">
        <f t="shared" ca="1" si="2"/>
        <v>0</v>
      </c>
      <c r="AI12" s="194">
        <f t="shared" ca="1" si="3"/>
        <v>0</v>
      </c>
      <c r="AJ12" s="194">
        <f t="shared" ca="1" si="3"/>
        <v>0</v>
      </c>
      <c r="AK12" s="194">
        <f t="shared" ca="1" si="3"/>
        <v>0</v>
      </c>
      <c r="AL12" s="194">
        <f t="shared" ca="1" si="3"/>
        <v>0</v>
      </c>
      <c r="AM12" s="194">
        <f t="shared" ca="1" si="3"/>
        <v>0</v>
      </c>
      <c r="AN12" s="194">
        <f t="shared" ca="1" si="3"/>
        <v>0</v>
      </c>
    </row>
    <row r="13" spans="1:40" x14ac:dyDescent="0.3">
      <c r="C13" s="51">
        <f t="shared" ca="1" si="4"/>
        <v>0</v>
      </c>
      <c r="D13" s="192">
        <f t="shared" ca="1" si="5"/>
        <v>0</v>
      </c>
      <c r="E13" s="194">
        <f t="shared" ca="1" si="1"/>
        <v>0</v>
      </c>
      <c r="F13" s="194">
        <f t="shared" ca="1" si="1"/>
        <v>0</v>
      </c>
      <c r="G13" s="194">
        <f t="shared" ca="1" si="1"/>
        <v>0</v>
      </c>
      <c r="H13" s="194">
        <f t="shared" ca="1" si="1"/>
        <v>0</v>
      </c>
      <c r="I13" s="194">
        <f t="shared" ca="1" si="1"/>
        <v>0</v>
      </c>
      <c r="J13" s="194">
        <f t="shared" ca="1" si="1"/>
        <v>0</v>
      </c>
      <c r="K13" s="194">
        <f t="shared" ca="1" si="1"/>
        <v>0</v>
      </c>
      <c r="L13" s="194">
        <f t="shared" ca="1" si="1"/>
        <v>0</v>
      </c>
      <c r="M13" s="194">
        <f t="shared" ca="1" si="1"/>
        <v>0</v>
      </c>
      <c r="N13" s="194">
        <f t="shared" ca="1" si="1"/>
        <v>0</v>
      </c>
      <c r="O13" s="194">
        <f t="shared" ca="1" si="1"/>
        <v>0</v>
      </c>
      <c r="P13" s="194">
        <f t="shared" ca="1" si="1"/>
        <v>0</v>
      </c>
      <c r="Q13" s="194">
        <f t="shared" ca="1" si="1"/>
        <v>0</v>
      </c>
      <c r="R13" s="194">
        <f t="shared" ca="1" si="1"/>
        <v>0</v>
      </c>
      <c r="S13" s="194">
        <f t="shared" ca="1" si="1"/>
        <v>0</v>
      </c>
      <c r="T13" s="194">
        <f t="shared" ca="1" si="1"/>
        <v>0</v>
      </c>
      <c r="U13" s="194">
        <f t="shared" ca="1" si="2"/>
        <v>0</v>
      </c>
      <c r="V13" s="194">
        <f t="shared" ca="1" si="2"/>
        <v>0</v>
      </c>
      <c r="W13" s="194">
        <f t="shared" ca="1" si="2"/>
        <v>0</v>
      </c>
      <c r="X13" s="194">
        <f t="shared" ca="1" si="2"/>
        <v>0</v>
      </c>
      <c r="Y13" s="194">
        <f t="shared" ca="1" si="2"/>
        <v>0</v>
      </c>
      <c r="Z13" s="194">
        <f t="shared" ca="1" si="2"/>
        <v>0</v>
      </c>
      <c r="AA13" s="194">
        <f t="shared" ca="1" si="2"/>
        <v>0</v>
      </c>
      <c r="AB13" s="194">
        <f t="shared" ca="1" si="2"/>
        <v>0</v>
      </c>
      <c r="AC13" s="194">
        <f t="shared" ca="1" si="2"/>
        <v>0</v>
      </c>
      <c r="AD13" s="194">
        <f t="shared" ca="1" si="2"/>
        <v>0</v>
      </c>
      <c r="AE13" s="194">
        <f t="shared" ca="1" si="2"/>
        <v>0</v>
      </c>
      <c r="AF13" s="194">
        <f t="shared" ca="1" si="2"/>
        <v>0</v>
      </c>
      <c r="AG13" s="194">
        <f t="shared" ca="1" si="2"/>
        <v>0</v>
      </c>
      <c r="AH13" s="194">
        <f t="shared" ca="1" si="2"/>
        <v>0</v>
      </c>
      <c r="AI13" s="194">
        <f t="shared" ca="1" si="3"/>
        <v>0</v>
      </c>
      <c r="AJ13" s="194">
        <f t="shared" ca="1" si="3"/>
        <v>0</v>
      </c>
      <c r="AK13" s="194">
        <f t="shared" ca="1" si="3"/>
        <v>0</v>
      </c>
      <c r="AL13" s="194">
        <f t="shared" ca="1" si="3"/>
        <v>0</v>
      </c>
      <c r="AM13" s="194">
        <f t="shared" ca="1" si="3"/>
        <v>0</v>
      </c>
      <c r="AN13" s="194">
        <f t="shared" ca="1" si="3"/>
        <v>0</v>
      </c>
    </row>
    <row r="14" spans="1:40" x14ac:dyDescent="0.3">
      <c r="C14" s="51">
        <f t="shared" ca="1" si="4"/>
        <v>0</v>
      </c>
      <c r="D14" s="192">
        <f t="shared" ca="1" si="5"/>
        <v>0</v>
      </c>
      <c r="E14" s="194">
        <f t="shared" ca="1" si="1"/>
        <v>0</v>
      </c>
      <c r="F14" s="194">
        <f t="shared" ca="1" si="1"/>
        <v>0</v>
      </c>
      <c r="G14" s="194">
        <f t="shared" ca="1" si="1"/>
        <v>0</v>
      </c>
      <c r="H14" s="194">
        <f t="shared" ca="1" si="1"/>
        <v>0</v>
      </c>
      <c r="I14" s="194">
        <f t="shared" ca="1" si="1"/>
        <v>0</v>
      </c>
      <c r="J14" s="194">
        <f t="shared" ca="1" si="1"/>
        <v>0</v>
      </c>
      <c r="K14" s="194">
        <f t="shared" ca="1" si="1"/>
        <v>0</v>
      </c>
      <c r="L14" s="194">
        <f t="shared" ca="1" si="1"/>
        <v>0</v>
      </c>
      <c r="M14" s="194">
        <f t="shared" ca="1" si="1"/>
        <v>0</v>
      </c>
      <c r="N14" s="194">
        <f t="shared" ca="1" si="1"/>
        <v>0</v>
      </c>
      <c r="O14" s="194">
        <f t="shared" ca="1" si="1"/>
        <v>0</v>
      </c>
      <c r="P14" s="194">
        <f t="shared" ca="1" si="1"/>
        <v>0</v>
      </c>
      <c r="Q14" s="194">
        <f t="shared" ca="1" si="1"/>
        <v>0</v>
      </c>
      <c r="R14" s="194">
        <f t="shared" ca="1" si="1"/>
        <v>0</v>
      </c>
      <c r="S14" s="194">
        <f t="shared" ca="1" si="1"/>
        <v>0</v>
      </c>
      <c r="T14" s="194">
        <f t="shared" ca="1" si="1"/>
        <v>0</v>
      </c>
      <c r="U14" s="194">
        <f t="shared" ca="1" si="2"/>
        <v>0</v>
      </c>
      <c r="V14" s="194">
        <f t="shared" ca="1" si="2"/>
        <v>0</v>
      </c>
      <c r="W14" s="194">
        <f t="shared" ca="1" si="2"/>
        <v>0</v>
      </c>
      <c r="X14" s="194">
        <f t="shared" ca="1" si="2"/>
        <v>0</v>
      </c>
      <c r="Y14" s="194">
        <f t="shared" ca="1" si="2"/>
        <v>0</v>
      </c>
      <c r="Z14" s="194">
        <f t="shared" ca="1" si="2"/>
        <v>0</v>
      </c>
      <c r="AA14" s="194">
        <f t="shared" ca="1" si="2"/>
        <v>0</v>
      </c>
      <c r="AB14" s="194">
        <f t="shared" ca="1" si="2"/>
        <v>0</v>
      </c>
      <c r="AC14" s="194">
        <f t="shared" ca="1" si="2"/>
        <v>0</v>
      </c>
      <c r="AD14" s="194">
        <f t="shared" ca="1" si="2"/>
        <v>0</v>
      </c>
      <c r="AE14" s="194">
        <f t="shared" ca="1" si="2"/>
        <v>0</v>
      </c>
      <c r="AF14" s="194">
        <f t="shared" ca="1" si="2"/>
        <v>0</v>
      </c>
      <c r="AG14" s="194">
        <f t="shared" ca="1" si="2"/>
        <v>0</v>
      </c>
      <c r="AH14" s="194">
        <f t="shared" ca="1" si="2"/>
        <v>0</v>
      </c>
      <c r="AI14" s="194">
        <f t="shared" ca="1" si="3"/>
        <v>0</v>
      </c>
      <c r="AJ14" s="194">
        <f t="shared" ca="1" si="3"/>
        <v>0</v>
      </c>
      <c r="AK14" s="194">
        <f t="shared" ca="1" si="3"/>
        <v>0</v>
      </c>
      <c r="AL14" s="194">
        <f t="shared" ca="1" si="3"/>
        <v>0</v>
      </c>
      <c r="AM14" s="194">
        <f t="shared" ca="1" si="3"/>
        <v>0</v>
      </c>
      <c r="AN14" s="194">
        <f t="shared" ca="1" si="3"/>
        <v>0</v>
      </c>
    </row>
    <row r="15" spans="1:40" x14ac:dyDescent="0.3">
      <c r="C15" s="51">
        <f t="shared" ca="1" si="4"/>
        <v>0</v>
      </c>
      <c r="D15" s="192">
        <f t="shared" ca="1" si="5"/>
        <v>0</v>
      </c>
      <c r="E15" s="194">
        <f t="shared" ca="1" si="1"/>
        <v>0</v>
      </c>
      <c r="F15" s="194">
        <f t="shared" ca="1" si="1"/>
        <v>0</v>
      </c>
      <c r="G15" s="194">
        <f t="shared" ca="1" si="1"/>
        <v>0</v>
      </c>
      <c r="H15" s="194">
        <f t="shared" ca="1" si="1"/>
        <v>0</v>
      </c>
      <c r="I15" s="194">
        <f t="shared" ca="1" si="1"/>
        <v>0</v>
      </c>
      <c r="J15" s="194">
        <f t="shared" ca="1" si="1"/>
        <v>0</v>
      </c>
      <c r="K15" s="194">
        <f t="shared" ca="1" si="1"/>
        <v>0</v>
      </c>
      <c r="L15" s="194">
        <f t="shared" ca="1" si="1"/>
        <v>0</v>
      </c>
      <c r="M15" s="194">
        <f t="shared" ca="1" si="1"/>
        <v>0</v>
      </c>
      <c r="N15" s="194">
        <f t="shared" ca="1" si="1"/>
        <v>0</v>
      </c>
      <c r="O15" s="194">
        <f t="shared" ca="1" si="1"/>
        <v>0</v>
      </c>
      <c r="P15" s="194">
        <f t="shared" ca="1" si="1"/>
        <v>0</v>
      </c>
      <c r="Q15" s="194">
        <f t="shared" ca="1" si="1"/>
        <v>0</v>
      </c>
      <c r="R15" s="194">
        <f t="shared" ca="1" si="1"/>
        <v>0</v>
      </c>
      <c r="S15" s="194">
        <f t="shared" ca="1" si="1"/>
        <v>0</v>
      </c>
      <c r="T15" s="194">
        <f t="shared" ca="1" si="1"/>
        <v>0</v>
      </c>
      <c r="U15" s="194">
        <f t="shared" ca="1" si="2"/>
        <v>0</v>
      </c>
      <c r="V15" s="194">
        <f t="shared" ca="1" si="2"/>
        <v>0</v>
      </c>
      <c r="W15" s="194">
        <f t="shared" ca="1" si="2"/>
        <v>0</v>
      </c>
      <c r="X15" s="194">
        <f t="shared" ca="1" si="2"/>
        <v>0</v>
      </c>
      <c r="Y15" s="194">
        <f t="shared" ca="1" si="2"/>
        <v>0</v>
      </c>
      <c r="Z15" s="194">
        <f t="shared" ca="1" si="2"/>
        <v>0</v>
      </c>
      <c r="AA15" s="194">
        <f t="shared" ca="1" si="2"/>
        <v>0</v>
      </c>
      <c r="AB15" s="194">
        <f t="shared" ca="1" si="2"/>
        <v>0</v>
      </c>
      <c r="AC15" s="194">
        <f t="shared" ca="1" si="2"/>
        <v>0</v>
      </c>
      <c r="AD15" s="194">
        <f t="shared" ca="1" si="2"/>
        <v>0</v>
      </c>
      <c r="AE15" s="194">
        <f t="shared" ca="1" si="2"/>
        <v>0</v>
      </c>
      <c r="AF15" s="194">
        <f t="shared" ca="1" si="2"/>
        <v>0</v>
      </c>
      <c r="AG15" s="194">
        <f t="shared" ca="1" si="2"/>
        <v>0</v>
      </c>
      <c r="AH15" s="194">
        <f t="shared" ca="1" si="2"/>
        <v>0</v>
      </c>
      <c r="AI15" s="194">
        <f t="shared" ca="1" si="3"/>
        <v>0</v>
      </c>
      <c r="AJ15" s="194">
        <f t="shared" ca="1" si="3"/>
        <v>0</v>
      </c>
      <c r="AK15" s="194">
        <f t="shared" ca="1" si="3"/>
        <v>0</v>
      </c>
      <c r="AL15" s="194">
        <f t="shared" ca="1" si="3"/>
        <v>0</v>
      </c>
      <c r="AM15" s="194">
        <f t="shared" ca="1" si="3"/>
        <v>0</v>
      </c>
      <c r="AN15" s="194">
        <f t="shared" ca="1" si="3"/>
        <v>0</v>
      </c>
    </row>
    <row r="16" spans="1:40" x14ac:dyDescent="0.3">
      <c r="C16" s="51">
        <f t="shared" ca="1" si="4"/>
        <v>0</v>
      </c>
      <c r="D16" s="192">
        <f t="shared" ca="1" si="5"/>
        <v>0</v>
      </c>
      <c r="E16" s="194">
        <f t="shared" ca="1" si="1"/>
        <v>0</v>
      </c>
      <c r="F16" s="194">
        <f t="shared" ca="1" si="1"/>
        <v>0</v>
      </c>
      <c r="G16" s="194">
        <f t="shared" ca="1" si="1"/>
        <v>0</v>
      </c>
      <c r="H16" s="194">
        <f t="shared" ca="1" si="1"/>
        <v>0</v>
      </c>
      <c r="I16" s="194">
        <f t="shared" ca="1" si="1"/>
        <v>0</v>
      </c>
      <c r="J16" s="194">
        <f t="shared" ca="1" si="1"/>
        <v>0</v>
      </c>
      <c r="K16" s="194">
        <f t="shared" ca="1" si="1"/>
        <v>0</v>
      </c>
      <c r="L16" s="194">
        <f t="shared" ca="1" si="1"/>
        <v>0</v>
      </c>
      <c r="M16" s="194">
        <f t="shared" ca="1" si="1"/>
        <v>0</v>
      </c>
      <c r="N16" s="194">
        <f t="shared" ca="1" si="1"/>
        <v>0</v>
      </c>
      <c r="O16" s="194">
        <f t="shared" ca="1" si="1"/>
        <v>0</v>
      </c>
      <c r="P16" s="194">
        <f t="shared" ca="1" si="1"/>
        <v>0</v>
      </c>
      <c r="Q16" s="194">
        <f t="shared" ca="1" si="1"/>
        <v>0</v>
      </c>
      <c r="R16" s="194">
        <f t="shared" ca="1" si="1"/>
        <v>0</v>
      </c>
      <c r="S16" s="194">
        <f t="shared" ca="1" si="1"/>
        <v>0</v>
      </c>
      <c r="T16" s="194">
        <f t="shared" ca="1" si="1"/>
        <v>0</v>
      </c>
      <c r="U16" s="194">
        <f t="shared" ca="1" si="2"/>
        <v>0</v>
      </c>
      <c r="V16" s="194">
        <f t="shared" ca="1" si="2"/>
        <v>0</v>
      </c>
      <c r="W16" s="194">
        <f t="shared" ca="1" si="2"/>
        <v>0</v>
      </c>
      <c r="X16" s="194">
        <f t="shared" ca="1" si="2"/>
        <v>0</v>
      </c>
      <c r="Y16" s="194">
        <f t="shared" ca="1" si="2"/>
        <v>0</v>
      </c>
      <c r="Z16" s="194">
        <f t="shared" ca="1" si="2"/>
        <v>0</v>
      </c>
      <c r="AA16" s="194">
        <f t="shared" ca="1" si="2"/>
        <v>0</v>
      </c>
      <c r="AB16" s="194">
        <f t="shared" ca="1" si="2"/>
        <v>0</v>
      </c>
      <c r="AC16" s="194">
        <f t="shared" ca="1" si="2"/>
        <v>0</v>
      </c>
      <c r="AD16" s="194">
        <f t="shared" ca="1" si="2"/>
        <v>0</v>
      </c>
      <c r="AE16" s="194">
        <f t="shared" ca="1" si="2"/>
        <v>0</v>
      </c>
      <c r="AF16" s="194">
        <f t="shared" ca="1" si="2"/>
        <v>0</v>
      </c>
      <c r="AG16" s="194">
        <f t="shared" ca="1" si="2"/>
        <v>0</v>
      </c>
      <c r="AH16" s="194">
        <f t="shared" ca="1" si="2"/>
        <v>0</v>
      </c>
      <c r="AI16" s="194">
        <f t="shared" ca="1" si="3"/>
        <v>0</v>
      </c>
      <c r="AJ16" s="194">
        <f t="shared" ca="1" si="3"/>
        <v>0</v>
      </c>
      <c r="AK16" s="194">
        <f t="shared" ca="1" si="3"/>
        <v>0</v>
      </c>
      <c r="AL16" s="194">
        <f t="shared" ca="1" si="3"/>
        <v>0</v>
      </c>
      <c r="AM16" s="194">
        <f t="shared" ca="1" si="3"/>
        <v>0</v>
      </c>
      <c r="AN16" s="194">
        <f t="shared" ca="1" si="3"/>
        <v>0</v>
      </c>
    </row>
    <row r="17" spans="1:40" x14ac:dyDescent="0.3">
      <c r="C17" s="51">
        <f t="shared" ca="1" si="4"/>
        <v>0</v>
      </c>
      <c r="D17" s="192">
        <f t="shared" ca="1" si="5"/>
        <v>0</v>
      </c>
      <c r="E17" s="194">
        <f t="shared" ca="1" si="1"/>
        <v>0</v>
      </c>
      <c r="F17" s="194">
        <f t="shared" ca="1" si="1"/>
        <v>0</v>
      </c>
      <c r="G17" s="194">
        <f t="shared" ca="1" si="1"/>
        <v>0</v>
      </c>
      <c r="H17" s="194">
        <f t="shared" ca="1" si="1"/>
        <v>0</v>
      </c>
      <c r="I17" s="194">
        <f t="shared" ca="1" si="1"/>
        <v>0</v>
      </c>
      <c r="J17" s="194">
        <f t="shared" ca="1" si="1"/>
        <v>0</v>
      </c>
      <c r="K17" s="194">
        <f t="shared" ca="1" si="1"/>
        <v>0</v>
      </c>
      <c r="L17" s="194">
        <f t="shared" ca="1" si="1"/>
        <v>0</v>
      </c>
      <c r="M17" s="194">
        <f t="shared" ca="1" si="1"/>
        <v>0</v>
      </c>
      <c r="N17" s="194">
        <f t="shared" ca="1" si="1"/>
        <v>0</v>
      </c>
      <c r="O17" s="194">
        <f t="shared" ca="1" si="1"/>
        <v>0</v>
      </c>
      <c r="P17" s="194">
        <f t="shared" ca="1" si="1"/>
        <v>0</v>
      </c>
      <c r="Q17" s="194">
        <f t="shared" ca="1" si="1"/>
        <v>0</v>
      </c>
      <c r="R17" s="194">
        <f t="shared" ca="1" si="1"/>
        <v>0</v>
      </c>
      <c r="S17" s="194">
        <f t="shared" ca="1" si="1"/>
        <v>0</v>
      </c>
      <c r="T17" s="194">
        <f t="shared" ca="1" si="1"/>
        <v>0</v>
      </c>
      <c r="U17" s="194">
        <f t="shared" ca="1" si="2"/>
        <v>0</v>
      </c>
      <c r="V17" s="194">
        <f t="shared" ca="1" si="2"/>
        <v>0</v>
      </c>
      <c r="W17" s="194">
        <f t="shared" ca="1" si="2"/>
        <v>0</v>
      </c>
      <c r="X17" s="194">
        <f t="shared" ca="1" si="2"/>
        <v>0</v>
      </c>
      <c r="Y17" s="194">
        <f t="shared" ca="1" si="2"/>
        <v>0</v>
      </c>
      <c r="Z17" s="194">
        <f t="shared" ca="1" si="2"/>
        <v>0</v>
      </c>
      <c r="AA17" s="194">
        <f t="shared" ca="1" si="2"/>
        <v>0</v>
      </c>
      <c r="AB17" s="194">
        <f t="shared" ca="1" si="2"/>
        <v>0</v>
      </c>
      <c r="AC17" s="194">
        <f t="shared" ca="1" si="2"/>
        <v>0</v>
      </c>
      <c r="AD17" s="194">
        <f t="shared" ca="1" si="2"/>
        <v>0</v>
      </c>
      <c r="AE17" s="194">
        <f t="shared" ca="1" si="2"/>
        <v>0</v>
      </c>
      <c r="AF17" s="194">
        <f t="shared" ca="1" si="2"/>
        <v>0</v>
      </c>
      <c r="AG17" s="194">
        <f t="shared" ca="1" si="2"/>
        <v>0</v>
      </c>
      <c r="AH17" s="194">
        <f t="shared" ca="1" si="2"/>
        <v>0</v>
      </c>
      <c r="AI17" s="194">
        <f t="shared" ca="1" si="3"/>
        <v>0</v>
      </c>
      <c r="AJ17" s="194">
        <f t="shared" ca="1" si="3"/>
        <v>0</v>
      </c>
      <c r="AK17" s="194">
        <f t="shared" ca="1" si="3"/>
        <v>0</v>
      </c>
      <c r="AL17" s="194">
        <f t="shared" ca="1" si="3"/>
        <v>0</v>
      </c>
      <c r="AM17" s="194">
        <f t="shared" ca="1" si="3"/>
        <v>0</v>
      </c>
      <c r="AN17" s="194">
        <f t="shared" ca="1" si="3"/>
        <v>0</v>
      </c>
    </row>
    <row r="18" spans="1:40" x14ac:dyDescent="0.3">
      <c r="C18" s="51">
        <f t="shared" ca="1" si="4"/>
        <v>0</v>
      </c>
      <c r="D18" s="192">
        <f t="shared" ca="1" si="5"/>
        <v>0</v>
      </c>
      <c r="E18" s="194">
        <f t="shared" ca="1" si="1"/>
        <v>0</v>
      </c>
      <c r="F18" s="194">
        <f t="shared" ca="1" si="1"/>
        <v>0</v>
      </c>
      <c r="G18" s="194">
        <f t="shared" ca="1" si="1"/>
        <v>0</v>
      </c>
      <c r="H18" s="194">
        <f t="shared" ca="1" si="1"/>
        <v>0</v>
      </c>
      <c r="I18" s="194">
        <f t="shared" ca="1" si="1"/>
        <v>0</v>
      </c>
      <c r="J18" s="194">
        <f t="shared" ca="1" si="1"/>
        <v>0</v>
      </c>
      <c r="K18" s="194">
        <f t="shared" ca="1" si="1"/>
        <v>0</v>
      </c>
      <c r="L18" s="194">
        <f t="shared" ca="1" si="1"/>
        <v>0</v>
      </c>
      <c r="M18" s="194">
        <f t="shared" ca="1" si="1"/>
        <v>0</v>
      </c>
      <c r="N18" s="194">
        <f t="shared" ca="1" si="1"/>
        <v>0</v>
      </c>
      <c r="O18" s="194">
        <f t="shared" ca="1" si="1"/>
        <v>0</v>
      </c>
      <c r="P18" s="194">
        <f t="shared" ca="1" si="1"/>
        <v>0</v>
      </c>
      <c r="Q18" s="194">
        <f t="shared" ca="1" si="1"/>
        <v>0</v>
      </c>
      <c r="R18" s="194">
        <f t="shared" ca="1" si="1"/>
        <v>0</v>
      </c>
      <c r="S18" s="194">
        <f t="shared" ca="1" si="1"/>
        <v>0</v>
      </c>
      <c r="T18" s="194">
        <f t="shared" ca="1" si="1"/>
        <v>0</v>
      </c>
      <c r="U18" s="194">
        <f t="shared" ca="1" si="2"/>
        <v>0</v>
      </c>
      <c r="V18" s="194">
        <f t="shared" ca="1" si="2"/>
        <v>0</v>
      </c>
      <c r="W18" s="194">
        <f t="shared" ca="1" si="2"/>
        <v>0</v>
      </c>
      <c r="X18" s="194">
        <f t="shared" ca="1" si="2"/>
        <v>0</v>
      </c>
      <c r="Y18" s="194">
        <f t="shared" ca="1" si="2"/>
        <v>0</v>
      </c>
      <c r="Z18" s="194">
        <f t="shared" ca="1" si="2"/>
        <v>0</v>
      </c>
      <c r="AA18" s="194">
        <f t="shared" ca="1" si="2"/>
        <v>0</v>
      </c>
      <c r="AB18" s="194">
        <f t="shared" ca="1" si="2"/>
        <v>0</v>
      </c>
      <c r="AC18" s="194">
        <f t="shared" ca="1" si="2"/>
        <v>0</v>
      </c>
      <c r="AD18" s="194">
        <f t="shared" ca="1" si="2"/>
        <v>0</v>
      </c>
      <c r="AE18" s="194">
        <f t="shared" ca="1" si="2"/>
        <v>0</v>
      </c>
      <c r="AF18" s="194">
        <f t="shared" ca="1" si="2"/>
        <v>0</v>
      </c>
      <c r="AG18" s="194">
        <f t="shared" ca="1" si="2"/>
        <v>0</v>
      </c>
      <c r="AH18" s="194">
        <f t="shared" ca="1" si="2"/>
        <v>0</v>
      </c>
      <c r="AI18" s="194">
        <f t="shared" ca="1" si="3"/>
        <v>0</v>
      </c>
      <c r="AJ18" s="194">
        <f t="shared" ca="1" si="3"/>
        <v>0</v>
      </c>
      <c r="AK18" s="194">
        <f t="shared" ca="1" si="3"/>
        <v>0</v>
      </c>
      <c r="AL18" s="194">
        <f t="shared" ca="1" si="3"/>
        <v>0</v>
      </c>
      <c r="AM18" s="194">
        <f t="shared" ca="1" si="3"/>
        <v>0</v>
      </c>
      <c r="AN18" s="194">
        <f t="shared" ca="1" si="3"/>
        <v>0</v>
      </c>
    </row>
    <row r="19" spans="1:40" x14ac:dyDescent="0.3">
      <c r="C19" s="51">
        <f t="shared" ca="1" si="4"/>
        <v>0</v>
      </c>
      <c r="D19" s="192">
        <f t="shared" ca="1" si="5"/>
        <v>0</v>
      </c>
      <c r="E19" s="194">
        <f t="shared" ca="1" si="1"/>
        <v>0</v>
      </c>
      <c r="F19" s="194">
        <f t="shared" ca="1" si="1"/>
        <v>0</v>
      </c>
      <c r="G19" s="194">
        <f t="shared" ca="1" si="1"/>
        <v>0</v>
      </c>
      <c r="H19" s="194">
        <f t="shared" ca="1" si="1"/>
        <v>0</v>
      </c>
      <c r="I19" s="194">
        <f t="shared" ca="1" si="1"/>
        <v>0</v>
      </c>
      <c r="J19" s="194">
        <f t="shared" ca="1" si="1"/>
        <v>0</v>
      </c>
      <c r="K19" s="194">
        <f t="shared" ca="1" si="1"/>
        <v>0</v>
      </c>
      <c r="L19" s="194">
        <f t="shared" ca="1" si="1"/>
        <v>0</v>
      </c>
      <c r="M19" s="194">
        <f t="shared" ca="1" si="1"/>
        <v>0</v>
      </c>
      <c r="N19" s="194">
        <f t="shared" ca="1" si="1"/>
        <v>0</v>
      </c>
      <c r="O19" s="194">
        <f t="shared" ca="1" si="1"/>
        <v>0</v>
      </c>
      <c r="P19" s="194">
        <f t="shared" ca="1" si="1"/>
        <v>0</v>
      </c>
      <c r="Q19" s="194">
        <f t="shared" ca="1" si="1"/>
        <v>0</v>
      </c>
      <c r="R19" s="194">
        <f t="shared" ca="1" si="1"/>
        <v>0</v>
      </c>
      <c r="S19" s="194">
        <f t="shared" ca="1" si="1"/>
        <v>0</v>
      </c>
      <c r="T19" s="194">
        <f t="shared" ca="1" si="1"/>
        <v>0</v>
      </c>
      <c r="U19" s="194">
        <f t="shared" ca="1" si="2"/>
        <v>0</v>
      </c>
      <c r="V19" s="194">
        <f t="shared" ca="1" si="2"/>
        <v>0</v>
      </c>
      <c r="W19" s="194">
        <f t="shared" ca="1" si="2"/>
        <v>0</v>
      </c>
      <c r="X19" s="194">
        <f t="shared" ca="1" si="2"/>
        <v>0</v>
      </c>
      <c r="Y19" s="194">
        <f t="shared" ca="1" si="2"/>
        <v>0</v>
      </c>
      <c r="Z19" s="194">
        <f t="shared" ca="1" si="2"/>
        <v>0</v>
      </c>
      <c r="AA19" s="194">
        <f t="shared" ca="1" si="2"/>
        <v>0</v>
      </c>
      <c r="AB19" s="194">
        <f t="shared" ca="1" si="2"/>
        <v>0</v>
      </c>
      <c r="AC19" s="194">
        <f t="shared" ca="1" si="2"/>
        <v>0</v>
      </c>
      <c r="AD19" s="194">
        <f t="shared" ca="1" si="2"/>
        <v>0</v>
      </c>
      <c r="AE19" s="194">
        <f t="shared" ca="1" si="2"/>
        <v>0</v>
      </c>
      <c r="AF19" s="194">
        <f t="shared" ca="1" si="2"/>
        <v>0</v>
      </c>
      <c r="AG19" s="194">
        <f t="shared" ca="1" si="2"/>
        <v>0</v>
      </c>
      <c r="AH19" s="194">
        <f t="shared" ca="1" si="2"/>
        <v>0</v>
      </c>
      <c r="AI19" s="194">
        <f t="shared" ca="1" si="3"/>
        <v>0</v>
      </c>
      <c r="AJ19" s="194">
        <f t="shared" ca="1" si="3"/>
        <v>0</v>
      </c>
      <c r="AK19" s="194">
        <f t="shared" ca="1" si="3"/>
        <v>0</v>
      </c>
      <c r="AL19" s="194">
        <f t="shared" ca="1" si="3"/>
        <v>0</v>
      </c>
      <c r="AM19" s="194">
        <f t="shared" ca="1" si="3"/>
        <v>0</v>
      </c>
      <c r="AN19" s="194">
        <f t="shared" ca="1" si="3"/>
        <v>0</v>
      </c>
    </row>
    <row r="20" spans="1:40" x14ac:dyDescent="0.3">
      <c r="C20" s="51">
        <f t="shared" ca="1" si="4"/>
        <v>0</v>
      </c>
      <c r="D20" s="192">
        <f t="shared" ca="1" si="5"/>
        <v>0</v>
      </c>
      <c r="E20" s="194">
        <f t="shared" ca="1" si="1"/>
        <v>0</v>
      </c>
      <c r="F20" s="194">
        <f t="shared" ca="1" si="1"/>
        <v>0</v>
      </c>
      <c r="G20" s="194">
        <f t="shared" ca="1" si="1"/>
        <v>0</v>
      </c>
      <c r="H20" s="194">
        <f t="shared" ca="1" si="1"/>
        <v>0</v>
      </c>
      <c r="I20" s="194">
        <f t="shared" ca="1" si="1"/>
        <v>0</v>
      </c>
      <c r="J20" s="194">
        <f t="shared" ca="1" si="1"/>
        <v>0</v>
      </c>
      <c r="K20" s="194">
        <f t="shared" ca="1" si="1"/>
        <v>0</v>
      </c>
      <c r="L20" s="194">
        <f t="shared" ca="1" si="1"/>
        <v>0</v>
      </c>
      <c r="M20" s="194">
        <f t="shared" ca="1" si="1"/>
        <v>0</v>
      </c>
      <c r="N20" s="194">
        <f t="shared" ca="1" si="1"/>
        <v>0</v>
      </c>
      <c r="O20" s="194">
        <f t="shared" ca="1" si="1"/>
        <v>0</v>
      </c>
      <c r="P20" s="194">
        <f t="shared" ca="1" si="1"/>
        <v>0</v>
      </c>
      <c r="Q20" s="194">
        <f t="shared" ca="1" si="1"/>
        <v>0</v>
      </c>
      <c r="R20" s="194">
        <f t="shared" ca="1" si="1"/>
        <v>0</v>
      </c>
      <c r="S20" s="194">
        <f t="shared" ca="1" si="1"/>
        <v>0</v>
      </c>
      <c r="T20" s="194">
        <f t="shared" ca="1" si="1"/>
        <v>0</v>
      </c>
      <c r="U20" s="194">
        <f t="shared" ca="1" si="2"/>
        <v>0</v>
      </c>
      <c r="V20" s="194">
        <f t="shared" ca="1" si="2"/>
        <v>0</v>
      </c>
      <c r="W20" s="194">
        <f t="shared" ca="1" si="2"/>
        <v>0</v>
      </c>
      <c r="X20" s="194">
        <f t="shared" ca="1" si="2"/>
        <v>0</v>
      </c>
      <c r="Y20" s="194">
        <f t="shared" ca="1" si="2"/>
        <v>0</v>
      </c>
      <c r="Z20" s="194">
        <f t="shared" ca="1" si="2"/>
        <v>0</v>
      </c>
      <c r="AA20" s="194">
        <f t="shared" ca="1" si="2"/>
        <v>0</v>
      </c>
      <c r="AB20" s="194">
        <f t="shared" ca="1" si="2"/>
        <v>0</v>
      </c>
      <c r="AC20" s="194">
        <f t="shared" ca="1" si="2"/>
        <v>0</v>
      </c>
      <c r="AD20" s="194">
        <f t="shared" ca="1" si="2"/>
        <v>0</v>
      </c>
      <c r="AE20" s="194">
        <f t="shared" ca="1" si="2"/>
        <v>0</v>
      </c>
      <c r="AF20" s="194">
        <f t="shared" ca="1" si="2"/>
        <v>0</v>
      </c>
      <c r="AG20" s="194">
        <f t="shared" ca="1" si="2"/>
        <v>0</v>
      </c>
      <c r="AH20" s="194">
        <f t="shared" ca="1" si="2"/>
        <v>0</v>
      </c>
      <c r="AI20" s="194">
        <f t="shared" ca="1" si="3"/>
        <v>0</v>
      </c>
      <c r="AJ20" s="194">
        <f t="shared" ca="1" si="3"/>
        <v>0</v>
      </c>
      <c r="AK20" s="194">
        <f t="shared" ca="1" si="3"/>
        <v>0</v>
      </c>
      <c r="AL20" s="194">
        <f t="shared" ca="1" si="3"/>
        <v>0</v>
      </c>
      <c r="AM20" s="194">
        <f t="shared" ca="1" si="3"/>
        <v>0</v>
      </c>
      <c r="AN20" s="194">
        <f t="shared" ca="1" si="3"/>
        <v>0</v>
      </c>
    </row>
    <row r="21" spans="1:40" x14ac:dyDescent="0.3">
      <c r="C21" s="51">
        <f t="shared" ca="1" si="4"/>
        <v>0</v>
      </c>
      <c r="D21" s="192">
        <f t="shared" ca="1" si="5"/>
        <v>0</v>
      </c>
      <c r="E21" s="194">
        <f t="shared" ca="1" si="1"/>
        <v>0</v>
      </c>
      <c r="F21" s="194">
        <f t="shared" ca="1" si="1"/>
        <v>0</v>
      </c>
      <c r="G21" s="194">
        <f t="shared" ca="1" si="1"/>
        <v>0</v>
      </c>
      <c r="H21" s="194">
        <f t="shared" ca="1" si="1"/>
        <v>0</v>
      </c>
      <c r="I21" s="194">
        <f t="shared" ca="1" si="1"/>
        <v>0</v>
      </c>
      <c r="J21" s="194">
        <f t="shared" ca="1" si="1"/>
        <v>0</v>
      </c>
      <c r="K21" s="194">
        <f t="shared" ca="1" si="1"/>
        <v>0</v>
      </c>
      <c r="L21" s="194">
        <f t="shared" ca="1" si="1"/>
        <v>0</v>
      </c>
      <c r="M21" s="194">
        <f t="shared" ca="1" si="1"/>
        <v>0</v>
      </c>
      <c r="N21" s="194">
        <f t="shared" ca="1" si="1"/>
        <v>0</v>
      </c>
      <c r="O21" s="194">
        <f t="shared" ca="1" si="1"/>
        <v>0</v>
      </c>
      <c r="P21" s="194">
        <f t="shared" ca="1" si="1"/>
        <v>0</v>
      </c>
      <c r="Q21" s="194">
        <f t="shared" ca="1" si="1"/>
        <v>0</v>
      </c>
      <c r="R21" s="194">
        <f t="shared" ca="1" si="1"/>
        <v>0</v>
      </c>
      <c r="S21" s="194">
        <f t="shared" ca="1" si="1"/>
        <v>0</v>
      </c>
      <c r="T21" s="194">
        <f t="shared" ca="1" si="1"/>
        <v>0</v>
      </c>
      <c r="U21" s="194">
        <f t="shared" ca="1" si="2"/>
        <v>0</v>
      </c>
      <c r="V21" s="194">
        <f t="shared" ca="1" si="2"/>
        <v>0</v>
      </c>
      <c r="W21" s="194">
        <f t="shared" ca="1" si="2"/>
        <v>0</v>
      </c>
      <c r="X21" s="194">
        <f t="shared" ca="1" si="2"/>
        <v>0</v>
      </c>
      <c r="Y21" s="194">
        <f t="shared" ca="1" si="2"/>
        <v>0</v>
      </c>
      <c r="Z21" s="194">
        <f t="shared" ca="1" si="2"/>
        <v>0</v>
      </c>
      <c r="AA21" s="194">
        <f t="shared" ca="1" si="2"/>
        <v>0</v>
      </c>
      <c r="AB21" s="194">
        <f t="shared" ca="1" si="2"/>
        <v>0</v>
      </c>
      <c r="AC21" s="194">
        <f t="shared" ca="1" si="2"/>
        <v>0</v>
      </c>
      <c r="AD21" s="194">
        <f t="shared" ca="1" si="2"/>
        <v>0</v>
      </c>
      <c r="AE21" s="194">
        <f t="shared" ca="1" si="2"/>
        <v>0</v>
      </c>
      <c r="AF21" s="194">
        <f t="shared" ca="1" si="2"/>
        <v>0</v>
      </c>
      <c r="AG21" s="194">
        <f t="shared" ca="1" si="2"/>
        <v>0</v>
      </c>
      <c r="AH21" s="194">
        <f t="shared" ca="1" si="2"/>
        <v>0</v>
      </c>
      <c r="AI21" s="194">
        <f t="shared" ca="1" si="3"/>
        <v>0</v>
      </c>
      <c r="AJ21" s="194">
        <f t="shared" ca="1" si="3"/>
        <v>0</v>
      </c>
      <c r="AK21" s="194">
        <f t="shared" ca="1" si="3"/>
        <v>0</v>
      </c>
      <c r="AL21" s="194">
        <f t="shared" ca="1" si="3"/>
        <v>0</v>
      </c>
      <c r="AM21" s="194">
        <f t="shared" ca="1" si="3"/>
        <v>0</v>
      </c>
      <c r="AN21" s="194">
        <f t="shared" ca="1" si="3"/>
        <v>0</v>
      </c>
    </row>
    <row r="22" spans="1:40" x14ac:dyDescent="0.3">
      <c r="C22" s="51">
        <f t="shared" ca="1" si="4"/>
        <v>0</v>
      </c>
      <c r="D22" s="192">
        <f t="shared" ca="1" si="5"/>
        <v>0</v>
      </c>
      <c r="E22" s="194">
        <f t="shared" ca="1" si="1"/>
        <v>0</v>
      </c>
      <c r="F22" s="194">
        <f t="shared" ca="1" si="1"/>
        <v>0</v>
      </c>
      <c r="G22" s="194">
        <f t="shared" ca="1" si="1"/>
        <v>0</v>
      </c>
      <c r="H22" s="194">
        <f t="shared" ca="1" si="1"/>
        <v>0</v>
      </c>
      <c r="I22" s="194">
        <f t="shared" ca="1" si="1"/>
        <v>0</v>
      </c>
      <c r="J22" s="194">
        <f t="shared" ca="1" si="1"/>
        <v>0</v>
      </c>
      <c r="K22" s="194">
        <f t="shared" ca="1" si="1"/>
        <v>0</v>
      </c>
      <c r="L22" s="194">
        <f t="shared" ca="1" si="1"/>
        <v>0</v>
      </c>
      <c r="M22" s="194">
        <f t="shared" ca="1" si="1"/>
        <v>0</v>
      </c>
      <c r="N22" s="194">
        <f t="shared" ca="1" si="1"/>
        <v>0</v>
      </c>
      <c r="O22" s="194">
        <f t="shared" ca="1" si="1"/>
        <v>0</v>
      </c>
      <c r="P22" s="194">
        <f t="shared" ca="1" si="1"/>
        <v>0</v>
      </c>
      <c r="Q22" s="194">
        <f t="shared" ca="1" si="1"/>
        <v>0</v>
      </c>
      <c r="R22" s="194">
        <f t="shared" ca="1" si="1"/>
        <v>0</v>
      </c>
      <c r="S22" s="194">
        <f t="shared" ca="1" si="1"/>
        <v>0</v>
      </c>
      <c r="T22" s="194">
        <f t="shared" ref="T22:AI26" ca="1" si="6">SUMIFS(INDIRECT($B$1 &amp; "_Direct"), Resource_Name, $B22, WBSL3, T$1, Inst, $B$2)</f>
        <v>0</v>
      </c>
      <c r="U22" s="194">
        <f t="shared" ca="1" si="6"/>
        <v>0</v>
      </c>
      <c r="V22" s="194">
        <f t="shared" ca="1" si="6"/>
        <v>0</v>
      </c>
      <c r="W22" s="194">
        <f t="shared" ca="1" si="6"/>
        <v>0</v>
      </c>
      <c r="X22" s="194">
        <f t="shared" ca="1" si="6"/>
        <v>0</v>
      </c>
      <c r="Y22" s="194">
        <f t="shared" ca="1" si="2"/>
        <v>0</v>
      </c>
      <c r="Z22" s="194">
        <f t="shared" ca="1" si="2"/>
        <v>0</v>
      </c>
      <c r="AA22" s="194">
        <f t="shared" ca="1" si="2"/>
        <v>0</v>
      </c>
      <c r="AB22" s="194">
        <f t="shared" ca="1" si="2"/>
        <v>0</v>
      </c>
      <c r="AC22" s="194">
        <f t="shared" ca="1" si="2"/>
        <v>0</v>
      </c>
      <c r="AD22" s="194">
        <f t="shared" ca="1" si="2"/>
        <v>0</v>
      </c>
      <c r="AE22" s="194">
        <f t="shared" ca="1" si="2"/>
        <v>0</v>
      </c>
      <c r="AF22" s="194">
        <f t="shared" ca="1" si="2"/>
        <v>0</v>
      </c>
      <c r="AG22" s="194">
        <f t="shared" ca="1" si="2"/>
        <v>0</v>
      </c>
      <c r="AH22" s="194">
        <f t="shared" ca="1" si="2"/>
        <v>0</v>
      </c>
      <c r="AI22" s="194">
        <f t="shared" ca="1" si="3"/>
        <v>0</v>
      </c>
      <c r="AJ22" s="194">
        <f t="shared" ca="1" si="3"/>
        <v>0</v>
      </c>
      <c r="AK22" s="194">
        <f t="shared" ca="1" si="3"/>
        <v>0</v>
      </c>
      <c r="AL22" s="194">
        <f t="shared" ca="1" si="3"/>
        <v>0</v>
      </c>
      <c r="AM22" s="194">
        <f t="shared" ca="1" si="3"/>
        <v>0</v>
      </c>
      <c r="AN22" s="194">
        <f t="shared" ca="1" si="3"/>
        <v>0</v>
      </c>
    </row>
    <row r="23" spans="1:40" x14ac:dyDescent="0.3">
      <c r="C23" s="51">
        <f t="shared" ca="1" si="4"/>
        <v>0</v>
      </c>
      <c r="D23" s="192">
        <f t="shared" ca="1" si="5"/>
        <v>0</v>
      </c>
      <c r="E23" s="194">
        <f t="shared" ref="E23:T26" ca="1" si="7">SUMIFS(INDIRECT($B$1 &amp; "_Direct"), Resource_Name, $B23, WBSL3, E$1, Inst, $B$2)</f>
        <v>0</v>
      </c>
      <c r="F23" s="194">
        <f t="shared" ca="1" si="7"/>
        <v>0</v>
      </c>
      <c r="G23" s="194">
        <f t="shared" ca="1" si="7"/>
        <v>0</v>
      </c>
      <c r="H23" s="194">
        <f t="shared" ca="1" si="7"/>
        <v>0</v>
      </c>
      <c r="I23" s="194">
        <f t="shared" ca="1" si="7"/>
        <v>0</v>
      </c>
      <c r="J23" s="194">
        <f t="shared" ca="1" si="7"/>
        <v>0</v>
      </c>
      <c r="K23" s="194">
        <f t="shared" ca="1" si="7"/>
        <v>0</v>
      </c>
      <c r="L23" s="194">
        <f t="shared" ca="1" si="7"/>
        <v>0</v>
      </c>
      <c r="M23" s="194">
        <f t="shared" ca="1" si="7"/>
        <v>0</v>
      </c>
      <c r="N23" s="194">
        <f t="shared" ca="1" si="7"/>
        <v>0</v>
      </c>
      <c r="O23" s="194">
        <f t="shared" ca="1" si="7"/>
        <v>0</v>
      </c>
      <c r="P23" s="194">
        <f t="shared" ca="1" si="7"/>
        <v>0</v>
      </c>
      <c r="Q23" s="194">
        <f t="shared" ca="1" si="7"/>
        <v>0</v>
      </c>
      <c r="R23" s="194">
        <f t="shared" ca="1" si="7"/>
        <v>0</v>
      </c>
      <c r="S23" s="194">
        <f t="shared" ca="1" si="7"/>
        <v>0</v>
      </c>
      <c r="T23" s="194">
        <f t="shared" ca="1" si="7"/>
        <v>0</v>
      </c>
      <c r="U23" s="194">
        <f t="shared" ca="1" si="6"/>
        <v>0</v>
      </c>
      <c r="V23" s="194">
        <f t="shared" ca="1" si="6"/>
        <v>0</v>
      </c>
      <c r="W23" s="194">
        <f t="shared" ca="1" si="6"/>
        <v>0</v>
      </c>
      <c r="X23" s="194">
        <f t="shared" ca="1" si="6"/>
        <v>0</v>
      </c>
      <c r="Y23" s="194">
        <f t="shared" ca="1" si="6"/>
        <v>0</v>
      </c>
      <c r="Z23" s="194">
        <f t="shared" ca="1" si="6"/>
        <v>0</v>
      </c>
      <c r="AA23" s="194">
        <f t="shared" ca="1" si="6"/>
        <v>0</v>
      </c>
      <c r="AB23" s="194">
        <f t="shared" ca="1" si="6"/>
        <v>0</v>
      </c>
      <c r="AC23" s="194">
        <f t="shared" ca="1" si="6"/>
        <v>0</v>
      </c>
      <c r="AD23" s="194">
        <f t="shared" ca="1" si="6"/>
        <v>0</v>
      </c>
      <c r="AE23" s="194">
        <f t="shared" ca="1" si="6"/>
        <v>0</v>
      </c>
      <c r="AF23" s="194">
        <f t="shared" ca="1" si="6"/>
        <v>0</v>
      </c>
      <c r="AG23" s="194">
        <f t="shared" ca="1" si="6"/>
        <v>0</v>
      </c>
      <c r="AH23" s="194">
        <f t="shared" ca="1" si="6"/>
        <v>0</v>
      </c>
      <c r="AI23" s="194">
        <f t="shared" ca="1" si="6"/>
        <v>0</v>
      </c>
      <c r="AJ23" s="194">
        <f t="shared" ref="AJ23:AN26" ca="1" si="8">SUMIFS(INDIRECT($B$1 &amp; "_Direct"), Resource_Name, $B23, WBSL3, AJ$1, Inst, $B$2)</f>
        <v>0</v>
      </c>
      <c r="AK23" s="194">
        <f t="shared" ca="1" si="8"/>
        <v>0</v>
      </c>
      <c r="AL23" s="194">
        <f t="shared" ca="1" si="8"/>
        <v>0</v>
      </c>
      <c r="AM23" s="194">
        <f t="shared" ca="1" si="8"/>
        <v>0</v>
      </c>
      <c r="AN23" s="194">
        <f t="shared" ca="1" si="8"/>
        <v>0</v>
      </c>
    </row>
    <row r="24" spans="1:40" x14ac:dyDescent="0.3">
      <c r="C24" s="51">
        <f t="shared" ca="1" si="4"/>
        <v>0</v>
      </c>
      <c r="D24" s="192">
        <f t="shared" ca="1" si="5"/>
        <v>0</v>
      </c>
      <c r="E24" s="194">
        <f t="shared" ca="1" si="7"/>
        <v>0</v>
      </c>
      <c r="F24" s="194">
        <f t="shared" ca="1" si="7"/>
        <v>0</v>
      </c>
      <c r="G24" s="194">
        <f t="shared" ca="1" si="7"/>
        <v>0</v>
      </c>
      <c r="H24" s="194">
        <f t="shared" ca="1" si="7"/>
        <v>0</v>
      </c>
      <c r="I24" s="194">
        <f t="shared" ca="1" si="7"/>
        <v>0</v>
      </c>
      <c r="J24" s="194">
        <f t="shared" ca="1" si="7"/>
        <v>0</v>
      </c>
      <c r="K24" s="194">
        <f t="shared" ca="1" si="7"/>
        <v>0</v>
      </c>
      <c r="L24" s="194">
        <f t="shared" ca="1" si="7"/>
        <v>0</v>
      </c>
      <c r="M24" s="194">
        <f t="shared" ca="1" si="7"/>
        <v>0</v>
      </c>
      <c r="N24" s="194">
        <f t="shared" ca="1" si="7"/>
        <v>0</v>
      </c>
      <c r="O24" s="194">
        <f t="shared" ca="1" si="7"/>
        <v>0</v>
      </c>
      <c r="P24" s="194">
        <f t="shared" ca="1" si="7"/>
        <v>0</v>
      </c>
      <c r="Q24" s="194">
        <f t="shared" ca="1" si="7"/>
        <v>0</v>
      </c>
      <c r="R24" s="194">
        <f t="shared" ca="1" si="7"/>
        <v>0</v>
      </c>
      <c r="S24" s="194">
        <f t="shared" ca="1" si="7"/>
        <v>0</v>
      </c>
      <c r="T24" s="194">
        <f t="shared" ca="1" si="7"/>
        <v>0</v>
      </c>
      <c r="U24" s="194">
        <f t="shared" ca="1" si="6"/>
        <v>0</v>
      </c>
      <c r="V24" s="194">
        <f t="shared" ca="1" si="6"/>
        <v>0</v>
      </c>
      <c r="W24" s="194">
        <f t="shared" ca="1" si="6"/>
        <v>0</v>
      </c>
      <c r="X24" s="194">
        <f t="shared" ca="1" si="6"/>
        <v>0</v>
      </c>
      <c r="Y24" s="194">
        <f t="shared" ca="1" si="6"/>
        <v>0</v>
      </c>
      <c r="Z24" s="194">
        <f t="shared" ca="1" si="6"/>
        <v>0</v>
      </c>
      <c r="AA24" s="194">
        <f t="shared" ca="1" si="6"/>
        <v>0</v>
      </c>
      <c r="AB24" s="194">
        <f t="shared" ca="1" si="6"/>
        <v>0</v>
      </c>
      <c r="AC24" s="194">
        <f t="shared" ca="1" si="6"/>
        <v>0</v>
      </c>
      <c r="AD24" s="194">
        <f t="shared" ca="1" si="6"/>
        <v>0</v>
      </c>
      <c r="AE24" s="194">
        <f t="shared" ca="1" si="6"/>
        <v>0</v>
      </c>
      <c r="AF24" s="194">
        <f t="shared" ca="1" si="6"/>
        <v>0</v>
      </c>
      <c r="AG24" s="194">
        <f t="shared" ca="1" si="6"/>
        <v>0</v>
      </c>
      <c r="AH24" s="194">
        <f t="shared" ca="1" si="6"/>
        <v>0</v>
      </c>
      <c r="AI24" s="194">
        <f t="shared" ca="1" si="6"/>
        <v>0</v>
      </c>
      <c r="AJ24" s="194">
        <f t="shared" ca="1" si="8"/>
        <v>0</v>
      </c>
      <c r="AK24" s="194">
        <f t="shared" ca="1" si="8"/>
        <v>0</v>
      </c>
      <c r="AL24" s="194">
        <f t="shared" ca="1" si="8"/>
        <v>0</v>
      </c>
      <c r="AM24" s="194">
        <f t="shared" ca="1" si="8"/>
        <v>0</v>
      </c>
      <c r="AN24" s="194">
        <f t="shared" ca="1" si="8"/>
        <v>0</v>
      </c>
    </row>
    <row r="25" spans="1:40" x14ac:dyDescent="0.3">
      <c r="C25" s="51">
        <f t="shared" ca="1" si="4"/>
        <v>0</v>
      </c>
      <c r="D25" s="192">
        <f t="shared" ca="1" si="5"/>
        <v>0</v>
      </c>
      <c r="E25" s="194">
        <f t="shared" ca="1" si="7"/>
        <v>0</v>
      </c>
      <c r="F25" s="194">
        <f t="shared" ca="1" si="7"/>
        <v>0</v>
      </c>
      <c r="G25" s="194">
        <f t="shared" ca="1" si="7"/>
        <v>0</v>
      </c>
      <c r="H25" s="194">
        <f t="shared" ca="1" si="7"/>
        <v>0</v>
      </c>
      <c r="I25" s="194">
        <f t="shared" ca="1" si="7"/>
        <v>0</v>
      </c>
      <c r="J25" s="194">
        <f t="shared" ca="1" si="7"/>
        <v>0</v>
      </c>
      <c r="K25" s="194">
        <f t="shared" ca="1" si="7"/>
        <v>0</v>
      </c>
      <c r="L25" s="194">
        <f t="shared" ca="1" si="7"/>
        <v>0</v>
      </c>
      <c r="M25" s="194">
        <f t="shared" ca="1" si="7"/>
        <v>0</v>
      </c>
      <c r="N25" s="194">
        <f t="shared" ca="1" si="7"/>
        <v>0</v>
      </c>
      <c r="O25" s="194">
        <f t="shared" ca="1" si="7"/>
        <v>0</v>
      </c>
      <c r="P25" s="194">
        <f t="shared" ca="1" si="7"/>
        <v>0</v>
      </c>
      <c r="Q25" s="194">
        <f t="shared" ca="1" si="7"/>
        <v>0</v>
      </c>
      <c r="R25" s="194">
        <f t="shared" ca="1" si="7"/>
        <v>0</v>
      </c>
      <c r="S25" s="194">
        <f t="shared" ca="1" si="7"/>
        <v>0</v>
      </c>
      <c r="T25" s="194">
        <f t="shared" ca="1" si="7"/>
        <v>0</v>
      </c>
      <c r="U25" s="194">
        <f t="shared" ca="1" si="6"/>
        <v>0</v>
      </c>
      <c r="V25" s="194">
        <f t="shared" ca="1" si="6"/>
        <v>0</v>
      </c>
      <c r="W25" s="194">
        <f t="shared" ca="1" si="6"/>
        <v>0</v>
      </c>
      <c r="X25" s="194">
        <f t="shared" ca="1" si="6"/>
        <v>0</v>
      </c>
      <c r="Y25" s="194">
        <f t="shared" ca="1" si="6"/>
        <v>0</v>
      </c>
      <c r="Z25" s="194">
        <f t="shared" ca="1" si="6"/>
        <v>0</v>
      </c>
      <c r="AA25" s="194">
        <f t="shared" ca="1" si="6"/>
        <v>0</v>
      </c>
      <c r="AB25" s="194">
        <f t="shared" ca="1" si="6"/>
        <v>0</v>
      </c>
      <c r="AC25" s="194">
        <f t="shared" ca="1" si="6"/>
        <v>0</v>
      </c>
      <c r="AD25" s="194">
        <f t="shared" ca="1" si="6"/>
        <v>0</v>
      </c>
      <c r="AE25" s="194">
        <f t="shared" ca="1" si="6"/>
        <v>0</v>
      </c>
      <c r="AF25" s="194">
        <f t="shared" ca="1" si="6"/>
        <v>0</v>
      </c>
      <c r="AG25" s="194">
        <f t="shared" ca="1" si="6"/>
        <v>0</v>
      </c>
      <c r="AH25" s="194">
        <f t="shared" ca="1" si="6"/>
        <v>0</v>
      </c>
      <c r="AI25" s="194">
        <f t="shared" ca="1" si="6"/>
        <v>0</v>
      </c>
      <c r="AJ25" s="194">
        <f t="shared" ca="1" si="8"/>
        <v>0</v>
      </c>
      <c r="AK25" s="194">
        <f t="shared" ca="1" si="8"/>
        <v>0</v>
      </c>
      <c r="AL25" s="194">
        <f t="shared" ca="1" si="8"/>
        <v>0</v>
      </c>
      <c r="AM25" s="194">
        <f t="shared" ca="1" si="8"/>
        <v>0</v>
      </c>
      <c r="AN25" s="194">
        <f t="shared" ca="1" si="8"/>
        <v>0</v>
      </c>
    </row>
    <row r="26" spans="1:40" x14ac:dyDescent="0.3">
      <c r="A26" s="54"/>
      <c r="B26" s="54"/>
      <c r="C26" s="51">
        <f t="shared" ca="1" si="4"/>
        <v>0</v>
      </c>
      <c r="D26" s="192">
        <f t="shared" ca="1" si="5"/>
        <v>0</v>
      </c>
      <c r="E26" s="194">
        <f t="shared" ca="1" si="7"/>
        <v>0</v>
      </c>
      <c r="F26" s="194">
        <f t="shared" ca="1" si="7"/>
        <v>0</v>
      </c>
      <c r="G26" s="194">
        <f t="shared" ca="1" si="7"/>
        <v>0</v>
      </c>
      <c r="H26" s="194">
        <f t="shared" ca="1" si="7"/>
        <v>0</v>
      </c>
      <c r="I26" s="194">
        <f t="shared" ca="1" si="7"/>
        <v>0</v>
      </c>
      <c r="J26" s="194">
        <f t="shared" ca="1" si="7"/>
        <v>0</v>
      </c>
      <c r="K26" s="194">
        <f t="shared" ca="1" si="7"/>
        <v>0</v>
      </c>
      <c r="L26" s="194">
        <f t="shared" ca="1" si="7"/>
        <v>0</v>
      </c>
      <c r="M26" s="194">
        <f t="shared" ca="1" si="7"/>
        <v>0</v>
      </c>
      <c r="N26" s="194">
        <f t="shared" ca="1" si="7"/>
        <v>0</v>
      </c>
      <c r="O26" s="194">
        <f t="shared" ca="1" si="7"/>
        <v>0</v>
      </c>
      <c r="P26" s="194">
        <f t="shared" ca="1" si="7"/>
        <v>0</v>
      </c>
      <c r="Q26" s="194">
        <f t="shared" ca="1" si="7"/>
        <v>0</v>
      </c>
      <c r="R26" s="194">
        <f t="shared" ca="1" si="7"/>
        <v>0</v>
      </c>
      <c r="S26" s="194">
        <f t="shared" ca="1" si="7"/>
        <v>0</v>
      </c>
      <c r="T26" s="194">
        <f t="shared" ca="1" si="7"/>
        <v>0</v>
      </c>
      <c r="U26" s="194">
        <f t="shared" ca="1" si="6"/>
        <v>0</v>
      </c>
      <c r="V26" s="194">
        <f t="shared" ca="1" si="6"/>
        <v>0</v>
      </c>
      <c r="W26" s="194">
        <f t="shared" ca="1" si="6"/>
        <v>0</v>
      </c>
      <c r="X26" s="194">
        <f t="shared" ca="1" si="6"/>
        <v>0</v>
      </c>
      <c r="Y26" s="194">
        <f t="shared" ca="1" si="6"/>
        <v>0</v>
      </c>
      <c r="Z26" s="194">
        <f t="shared" ca="1" si="6"/>
        <v>0</v>
      </c>
      <c r="AA26" s="194">
        <f t="shared" ca="1" si="6"/>
        <v>0</v>
      </c>
      <c r="AB26" s="194">
        <f t="shared" ca="1" si="6"/>
        <v>0</v>
      </c>
      <c r="AC26" s="194">
        <f t="shared" ca="1" si="6"/>
        <v>0</v>
      </c>
      <c r="AD26" s="194">
        <f t="shared" ca="1" si="6"/>
        <v>0</v>
      </c>
      <c r="AE26" s="194">
        <f t="shared" ca="1" si="6"/>
        <v>0</v>
      </c>
      <c r="AF26" s="194">
        <f t="shared" ca="1" si="6"/>
        <v>0</v>
      </c>
      <c r="AG26" s="194">
        <f t="shared" ca="1" si="6"/>
        <v>0</v>
      </c>
      <c r="AH26" s="194">
        <f t="shared" ca="1" si="6"/>
        <v>0</v>
      </c>
      <c r="AI26" s="194">
        <f t="shared" ca="1" si="6"/>
        <v>0</v>
      </c>
      <c r="AJ26" s="194">
        <f t="shared" ca="1" si="8"/>
        <v>0</v>
      </c>
      <c r="AK26" s="194">
        <f t="shared" ca="1" si="8"/>
        <v>0</v>
      </c>
      <c r="AL26" s="194">
        <f t="shared" ca="1" si="8"/>
        <v>0</v>
      </c>
      <c r="AM26" s="194">
        <f t="shared" ca="1" si="8"/>
        <v>0</v>
      </c>
      <c r="AN26" s="194">
        <f t="shared" ca="1" si="8"/>
        <v>0</v>
      </c>
    </row>
    <row r="27" spans="1:40" x14ac:dyDescent="0.3">
      <c r="A27" s="60" t="s">
        <v>1466</v>
      </c>
      <c r="B27" s="64"/>
      <c r="C27" s="64"/>
      <c r="D27" s="196"/>
      <c r="E27" s="196"/>
      <c r="F27" s="196"/>
      <c r="G27" s="196"/>
      <c r="H27" s="196"/>
      <c r="I27" s="196"/>
      <c r="J27" s="196"/>
      <c r="K27" s="196"/>
      <c r="L27" s="196"/>
      <c r="M27" s="196"/>
      <c r="N27" s="196"/>
      <c r="O27" s="196"/>
      <c r="P27" s="196"/>
      <c r="Q27" s="196"/>
      <c r="R27" s="196"/>
      <c r="S27" s="196"/>
      <c r="T27" s="196"/>
      <c r="U27" s="196"/>
      <c r="V27" s="196"/>
      <c r="W27" s="196"/>
      <c r="X27" s="196"/>
      <c r="Y27" s="196"/>
      <c r="Z27" s="196"/>
      <c r="AA27" s="196"/>
      <c r="AB27" s="196"/>
      <c r="AC27" s="196"/>
      <c r="AD27" s="196"/>
      <c r="AE27" s="196"/>
      <c r="AF27" s="196"/>
      <c r="AG27" s="196"/>
      <c r="AH27" s="196"/>
      <c r="AI27" s="196"/>
      <c r="AJ27" s="196"/>
      <c r="AK27" s="196"/>
      <c r="AL27" s="196"/>
      <c r="AM27" s="196"/>
      <c r="AN27" s="196"/>
    </row>
    <row r="28" spans="1:40" x14ac:dyDescent="0.3">
      <c r="D28" s="192">
        <f ca="1">SUM(E28:AN28)</f>
        <v>5965.56</v>
      </c>
      <c r="E28" s="194">
        <f t="shared" ref="E28:AN28" ca="1" si="9">SUM(E7:E26)</f>
        <v>0</v>
      </c>
      <c r="F28" s="181">
        <f t="shared" ca="1" si="9"/>
        <v>0</v>
      </c>
      <c r="G28" s="181">
        <f t="shared" ca="1" si="9"/>
        <v>0</v>
      </c>
      <c r="H28" s="181">
        <f t="shared" ca="1" si="9"/>
        <v>0</v>
      </c>
      <c r="I28" s="181">
        <f t="shared" ca="1" si="9"/>
        <v>0</v>
      </c>
      <c r="J28" s="194">
        <f t="shared" ca="1" si="9"/>
        <v>0</v>
      </c>
      <c r="K28" s="194">
        <f t="shared" ca="1" si="9"/>
        <v>0</v>
      </c>
      <c r="L28" s="194">
        <f t="shared" ca="1" si="9"/>
        <v>0</v>
      </c>
      <c r="M28" s="194">
        <f t="shared" ca="1" si="9"/>
        <v>0</v>
      </c>
      <c r="N28" s="194">
        <f t="shared" ca="1" si="9"/>
        <v>0</v>
      </c>
      <c r="O28" s="194">
        <f t="shared" ca="1" si="9"/>
        <v>0</v>
      </c>
      <c r="P28" s="194">
        <f t="shared" ca="1" si="9"/>
        <v>0</v>
      </c>
      <c r="Q28" s="194">
        <f t="shared" ca="1" si="9"/>
        <v>0</v>
      </c>
      <c r="R28" s="194">
        <f t="shared" ca="1" si="9"/>
        <v>0</v>
      </c>
      <c r="S28" s="194">
        <f t="shared" ca="1" si="9"/>
        <v>0</v>
      </c>
      <c r="T28" s="194">
        <f t="shared" ca="1" si="9"/>
        <v>0</v>
      </c>
      <c r="U28" s="194">
        <f t="shared" ca="1" si="9"/>
        <v>0</v>
      </c>
      <c r="V28" s="194">
        <f t="shared" ca="1" si="9"/>
        <v>0</v>
      </c>
      <c r="W28" s="194">
        <f t="shared" ca="1" si="9"/>
        <v>0</v>
      </c>
      <c r="X28" s="194">
        <f t="shared" ca="1" si="9"/>
        <v>0</v>
      </c>
      <c r="Y28" s="194">
        <f t="shared" ca="1" si="9"/>
        <v>0</v>
      </c>
      <c r="Z28" s="194">
        <f t="shared" ca="1" si="9"/>
        <v>0</v>
      </c>
      <c r="AA28" s="194">
        <f t="shared" ca="1" si="9"/>
        <v>0</v>
      </c>
      <c r="AB28" s="194">
        <f t="shared" ca="1" si="9"/>
        <v>0</v>
      </c>
      <c r="AC28" s="194">
        <f t="shared" ca="1" si="9"/>
        <v>0</v>
      </c>
      <c r="AD28" s="194">
        <f t="shared" ca="1" si="9"/>
        <v>0</v>
      </c>
      <c r="AE28" s="194">
        <f t="shared" ca="1" si="9"/>
        <v>0</v>
      </c>
      <c r="AF28" s="194">
        <f t="shared" ca="1" si="9"/>
        <v>0</v>
      </c>
      <c r="AG28" s="194">
        <f t="shared" ca="1" si="9"/>
        <v>0</v>
      </c>
      <c r="AH28" s="194">
        <f t="shared" ca="1" si="9"/>
        <v>5965.56</v>
      </c>
      <c r="AI28" s="194">
        <f t="shared" ca="1" si="9"/>
        <v>0</v>
      </c>
      <c r="AJ28" s="194">
        <f t="shared" ca="1" si="9"/>
        <v>0</v>
      </c>
      <c r="AK28" s="194">
        <f t="shared" ca="1" si="9"/>
        <v>0</v>
      </c>
      <c r="AL28" s="194">
        <f t="shared" ca="1" si="9"/>
        <v>0</v>
      </c>
      <c r="AM28" s="194">
        <f t="shared" ca="1" si="9"/>
        <v>0</v>
      </c>
      <c r="AN28" s="194">
        <f t="shared" ca="1" si="9"/>
        <v>0</v>
      </c>
    </row>
    <row r="29" spans="1:40" x14ac:dyDescent="0.3">
      <c r="A29" s="60" t="s">
        <v>1467</v>
      </c>
      <c r="B29" s="60"/>
      <c r="C29" s="60"/>
      <c r="D29" s="189"/>
      <c r="E29" s="198"/>
      <c r="F29" s="198"/>
      <c r="G29" s="198"/>
      <c r="H29" s="198"/>
      <c r="I29" s="198"/>
      <c r="J29" s="198"/>
      <c r="K29" s="198"/>
      <c r="L29" s="198"/>
      <c r="M29" s="198"/>
      <c r="N29" s="198"/>
      <c r="O29" s="198"/>
      <c r="P29" s="198"/>
      <c r="Q29" s="198"/>
      <c r="R29" s="198"/>
      <c r="S29" s="198"/>
      <c r="T29" s="198"/>
      <c r="U29" s="198"/>
      <c r="V29" s="198"/>
      <c r="W29" s="198"/>
      <c r="X29" s="198"/>
      <c r="Y29" s="198"/>
      <c r="Z29" s="198"/>
      <c r="AA29" s="198"/>
      <c r="AB29" s="198"/>
      <c r="AC29" s="198"/>
      <c r="AD29" s="198"/>
      <c r="AE29" s="198"/>
      <c r="AF29" s="198"/>
      <c r="AG29" s="198"/>
      <c r="AH29" s="198"/>
      <c r="AI29" s="198"/>
      <c r="AJ29" s="198"/>
      <c r="AK29" s="198"/>
      <c r="AL29" s="198"/>
      <c r="AM29" s="198"/>
      <c r="AN29" s="198"/>
    </row>
    <row r="30" spans="1:40" x14ac:dyDescent="0.3">
      <c r="D30" s="192">
        <f ca="1">SUM(E30:AN30)</f>
        <v>1908.9792000000002</v>
      </c>
      <c r="E30" s="194">
        <f t="shared" ref="E30:AN30" ca="1" si="10">SUMIFS(INDIRECT($B$1 &amp; "_Fringe"), WBSL3, E$1, Inst, $B$2)</f>
        <v>0</v>
      </c>
      <c r="F30" s="194">
        <f t="shared" ca="1" si="10"/>
        <v>0</v>
      </c>
      <c r="G30" s="194">
        <f t="shared" ca="1" si="10"/>
        <v>0</v>
      </c>
      <c r="H30" s="194">
        <f t="shared" ca="1" si="10"/>
        <v>0</v>
      </c>
      <c r="I30" s="194">
        <f t="shared" ca="1" si="10"/>
        <v>0</v>
      </c>
      <c r="J30" s="194">
        <f t="shared" ca="1" si="10"/>
        <v>0</v>
      </c>
      <c r="K30" s="194">
        <f t="shared" ca="1" si="10"/>
        <v>0</v>
      </c>
      <c r="L30" s="194">
        <f t="shared" ca="1" si="10"/>
        <v>0</v>
      </c>
      <c r="M30" s="194">
        <f t="shared" ca="1" si="10"/>
        <v>0</v>
      </c>
      <c r="N30" s="194">
        <f t="shared" ca="1" si="10"/>
        <v>0</v>
      </c>
      <c r="O30" s="194">
        <f t="shared" ca="1" si="10"/>
        <v>0</v>
      </c>
      <c r="P30" s="194">
        <f t="shared" ca="1" si="10"/>
        <v>0</v>
      </c>
      <c r="Q30" s="194">
        <f t="shared" ca="1" si="10"/>
        <v>0</v>
      </c>
      <c r="R30" s="194">
        <f t="shared" ca="1" si="10"/>
        <v>0</v>
      </c>
      <c r="S30" s="194">
        <f t="shared" ca="1" si="10"/>
        <v>0</v>
      </c>
      <c r="T30" s="194">
        <f t="shared" ca="1" si="10"/>
        <v>0</v>
      </c>
      <c r="U30" s="194">
        <f t="shared" ca="1" si="10"/>
        <v>0</v>
      </c>
      <c r="V30" s="194">
        <f t="shared" ca="1" si="10"/>
        <v>0</v>
      </c>
      <c r="W30" s="194">
        <f t="shared" ca="1" si="10"/>
        <v>0</v>
      </c>
      <c r="X30" s="194">
        <f t="shared" ca="1" si="10"/>
        <v>0</v>
      </c>
      <c r="Y30" s="194">
        <f t="shared" ca="1" si="10"/>
        <v>0</v>
      </c>
      <c r="Z30" s="194">
        <f t="shared" ca="1" si="10"/>
        <v>0</v>
      </c>
      <c r="AA30" s="194">
        <f t="shared" ca="1" si="10"/>
        <v>0</v>
      </c>
      <c r="AB30" s="194">
        <f t="shared" ca="1" si="10"/>
        <v>0</v>
      </c>
      <c r="AC30" s="194">
        <f t="shared" ca="1" si="10"/>
        <v>0</v>
      </c>
      <c r="AD30" s="194">
        <f t="shared" ca="1" si="10"/>
        <v>0</v>
      </c>
      <c r="AE30" s="194">
        <f t="shared" ca="1" si="10"/>
        <v>0</v>
      </c>
      <c r="AF30" s="194">
        <f t="shared" ca="1" si="10"/>
        <v>0</v>
      </c>
      <c r="AG30" s="194">
        <f t="shared" ca="1" si="10"/>
        <v>0</v>
      </c>
      <c r="AH30" s="194">
        <f t="shared" ca="1" si="10"/>
        <v>1908.9792000000002</v>
      </c>
      <c r="AI30" s="194">
        <f t="shared" ca="1" si="10"/>
        <v>0</v>
      </c>
      <c r="AJ30" s="194">
        <f t="shared" ca="1" si="10"/>
        <v>0</v>
      </c>
      <c r="AK30" s="194">
        <f t="shared" ca="1" si="10"/>
        <v>0</v>
      </c>
      <c r="AL30" s="194">
        <f t="shared" ca="1" si="10"/>
        <v>0</v>
      </c>
      <c r="AM30" s="194">
        <f t="shared" ca="1" si="10"/>
        <v>0</v>
      </c>
      <c r="AN30" s="194">
        <f t="shared" ca="1" si="10"/>
        <v>0</v>
      </c>
    </row>
    <row r="31" spans="1:40" x14ac:dyDescent="0.3">
      <c r="A31" s="60" t="s">
        <v>1468</v>
      </c>
      <c r="B31" s="60"/>
      <c r="C31" s="60"/>
      <c r="D31" s="189"/>
      <c r="E31" s="189"/>
      <c r="F31" s="189"/>
      <c r="G31" s="189"/>
      <c r="H31" s="189"/>
      <c r="I31" s="189"/>
      <c r="J31" s="189"/>
      <c r="K31" s="189"/>
      <c r="L31" s="189"/>
      <c r="M31" s="189"/>
      <c r="N31" s="189"/>
      <c r="O31" s="189"/>
      <c r="P31" s="189"/>
      <c r="Q31" s="189"/>
      <c r="R31" s="189"/>
      <c r="S31" s="189"/>
      <c r="T31" s="189"/>
      <c r="U31" s="189"/>
      <c r="V31" s="189"/>
      <c r="W31" s="189"/>
      <c r="X31" s="189"/>
      <c r="Y31" s="189"/>
      <c r="Z31" s="189"/>
      <c r="AA31" s="189"/>
      <c r="AB31" s="189"/>
      <c r="AC31" s="189"/>
      <c r="AD31" s="189"/>
      <c r="AE31" s="189"/>
      <c r="AF31" s="189"/>
      <c r="AG31" s="189"/>
      <c r="AH31" s="189"/>
      <c r="AI31" s="189"/>
      <c r="AJ31" s="189"/>
      <c r="AK31" s="189"/>
      <c r="AL31" s="189"/>
      <c r="AM31" s="189"/>
      <c r="AN31" s="189"/>
    </row>
    <row r="32" spans="1:40" x14ac:dyDescent="0.3">
      <c r="A32" s="65" t="s">
        <v>1469</v>
      </c>
      <c r="B32" s="65" t="s">
        <v>1470</v>
      </c>
      <c r="C32" s="65" t="s">
        <v>1471</v>
      </c>
      <c r="D32" s="195"/>
      <c r="E32" s="194"/>
      <c r="F32" s="194"/>
      <c r="G32" s="194"/>
      <c r="H32" s="194"/>
      <c r="I32" s="194"/>
      <c r="J32" s="194"/>
      <c r="K32" s="194"/>
      <c r="L32" s="194"/>
      <c r="M32" s="194"/>
      <c r="N32" s="194"/>
      <c r="O32" s="194"/>
      <c r="P32" s="194"/>
      <c r="Q32" s="194"/>
      <c r="R32" s="194"/>
      <c r="S32" s="194"/>
      <c r="T32" s="194"/>
      <c r="U32" s="194"/>
      <c r="V32" s="194"/>
      <c r="W32" s="194"/>
      <c r="X32" s="194"/>
      <c r="Y32" s="194"/>
      <c r="Z32" s="194"/>
      <c r="AA32" s="194"/>
      <c r="AB32" s="194"/>
      <c r="AC32" s="194"/>
      <c r="AD32" s="194"/>
      <c r="AE32" s="194"/>
      <c r="AF32" s="194"/>
      <c r="AG32" s="194"/>
      <c r="AH32" s="194"/>
      <c r="AI32" s="194"/>
      <c r="AJ32" s="194"/>
      <c r="AK32" s="194"/>
      <c r="AL32" s="194"/>
      <c r="AM32" s="194"/>
      <c r="AN32" s="194"/>
    </row>
    <row r="33" spans="1:40" x14ac:dyDescent="0.3">
      <c r="A33" s="54" t="s">
        <v>1535</v>
      </c>
      <c r="B33" s="54">
        <v>1</v>
      </c>
      <c r="C33" s="54">
        <v>1</v>
      </c>
      <c r="D33" s="195">
        <f ca="1">SUM(E33:AN33)</f>
        <v>0</v>
      </c>
      <c r="E33" s="182">
        <f t="shared" ref="E33:AN33" ca="1" si="11">SUMIFS(INDIRECT($B$1 &amp; "_Direct"), Type, "CapEx", WBSL3, E$1, Inst, $B$2)</f>
        <v>0</v>
      </c>
      <c r="F33" s="182">
        <f t="shared" ca="1" si="11"/>
        <v>0</v>
      </c>
      <c r="G33" s="182">
        <f t="shared" ca="1" si="11"/>
        <v>0</v>
      </c>
      <c r="H33" s="182">
        <f t="shared" ca="1" si="11"/>
        <v>0</v>
      </c>
      <c r="I33" s="182">
        <f t="shared" ca="1" si="11"/>
        <v>0</v>
      </c>
      <c r="J33" s="182">
        <f t="shared" ca="1" si="11"/>
        <v>0</v>
      </c>
      <c r="K33" s="182">
        <f t="shared" ca="1" si="11"/>
        <v>0</v>
      </c>
      <c r="L33" s="182">
        <f t="shared" ca="1" si="11"/>
        <v>0</v>
      </c>
      <c r="M33" s="182">
        <f t="shared" ca="1" si="11"/>
        <v>0</v>
      </c>
      <c r="N33" s="182">
        <f t="shared" ca="1" si="11"/>
        <v>0</v>
      </c>
      <c r="O33" s="182">
        <f t="shared" ca="1" si="11"/>
        <v>0</v>
      </c>
      <c r="P33" s="182">
        <f t="shared" ca="1" si="11"/>
        <v>0</v>
      </c>
      <c r="Q33" s="182">
        <f t="shared" ca="1" si="11"/>
        <v>0</v>
      </c>
      <c r="R33" s="182">
        <f t="shared" ca="1" si="11"/>
        <v>0</v>
      </c>
      <c r="S33" s="182">
        <f t="shared" ca="1" si="11"/>
        <v>0</v>
      </c>
      <c r="T33" s="182">
        <f t="shared" ca="1" si="11"/>
        <v>0</v>
      </c>
      <c r="U33" s="182">
        <f t="shared" ca="1" si="11"/>
        <v>0</v>
      </c>
      <c r="V33" s="182">
        <f t="shared" ca="1" si="11"/>
        <v>0</v>
      </c>
      <c r="W33" s="182">
        <f t="shared" ca="1" si="11"/>
        <v>0</v>
      </c>
      <c r="X33" s="182">
        <f t="shared" ca="1" si="11"/>
        <v>0</v>
      </c>
      <c r="Y33" s="182">
        <f t="shared" ca="1" si="11"/>
        <v>0</v>
      </c>
      <c r="Z33" s="182">
        <f t="shared" ca="1" si="11"/>
        <v>0</v>
      </c>
      <c r="AA33" s="182">
        <f t="shared" ca="1" si="11"/>
        <v>0</v>
      </c>
      <c r="AB33" s="182">
        <f t="shared" ca="1" si="11"/>
        <v>0</v>
      </c>
      <c r="AC33" s="182">
        <f t="shared" ca="1" si="11"/>
        <v>0</v>
      </c>
      <c r="AD33" s="182">
        <f t="shared" ca="1" si="11"/>
        <v>0</v>
      </c>
      <c r="AE33" s="182">
        <f t="shared" ca="1" si="11"/>
        <v>0</v>
      </c>
      <c r="AF33" s="182">
        <f t="shared" ca="1" si="11"/>
        <v>0</v>
      </c>
      <c r="AG33" s="182">
        <f t="shared" ca="1" si="11"/>
        <v>0</v>
      </c>
      <c r="AH33" s="182">
        <f t="shared" ca="1" si="11"/>
        <v>0</v>
      </c>
      <c r="AI33" s="182">
        <f t="shared" ca="1" si="11"/>
        <v>0</v>
      </c>
      <c r="AJ33" s="182">
        <f t="shared" ca="1" si="11"/>
        <v>0</v>
      </c>
      <c r="AK33" s="182">
        <f t="shared" ca="1" si="11"/>
        <v>0</v>
      </c>
      <c r="AL33" s="182">
        <f t="shared" ca="1" si="11"/>
        <v>0</v>
      </c>
      <c r="AM33" s="182">
        <f t="shared" ca="1" si="11"/>
        <v>0</v>
      </c>
      <c r="AN33" s="182">
        <f t="shared" ca="1" si="11"/>
        <v>0</v>
      </c>
    </row>
    <row r="34" spans="1:40" x14ac:dyDescent="0.3">
      <c r="A34" s="54" t="s">
        <v>1472</v>
      </c>
      <c r="B34" s="54">
        <v>1</v>
      </c>
      <c r="C34" s="54">
        <v>1</v>
      </c>
      <c r="D34" s="195">
        <f ca="1">SUM(E34:AN34)</f>
        <v>0</v>
      </c>
      <c r="E34" s="182">
        <f t="shared" ref="E34:AN34" ca="1" si="12">SUMIFS(INDIRECT($B$1 &amp; "_Direct"), Type, "Labor Hours", WBSL3, E$1, Inst, $B$2, Center, "PSL")</f>
        <v>0</v>
      </c>
      <c r="F34" s="182">
        <f t="shared" ca="1" si="12"/>
        <v>0</v>
      </c>
      <c r="G34" s="182">
        <f t="shared" ca="1" si="12"/>
        <v>0</v>
      </c>
      <c r="H34" s="182">
        <f t="shared" ca="1" si="12"/>
        <v>0</v>
      </c>
      <c r="I34" s="182">
        <f t="shared" ca="1" si="12"/>
        <v>0</v>
      </c>
      <c r="J34" s="182">
        <f t="shared" ca="1" si="12"/>
        <v>0</v>
      </c>
      <c r="K34" s="182">
        <f t="shared" ca="1" si="12"/>
        <v>0</v>
      </c>
      <c r="L34" s="182">
        <f t="shared" ca="1" si="12"/>
        <v>0</v>
      </c>
      <c r="M34" s="182">
        <f t="shared" ca="1" si="12"/>
        <v>0</v>
      </c>
      <c r="N34" s="182">
        <f t="shared" ca="1" si="12"/>
        <v>0</v>
      </c>
      <c r="O34" s="182">
        <f t="shared" ca="1" si="12"/>
        <v>0</v>
      </c>
      <c r="P34" s="182">
        <f t="shared" ca="1" si="12"/>
        <v>0</v>
      </c>
      <c r="Q34" s="182">
        <f t="shared" ca="1" si="12"/>
        <v>0</v>
      </c>
      <c r="R34" s="182">
        <f t="shared" ca="1" si="12"/>
        <v>0</v>
      </c>
      <c r="S34" s="182">
        <f t="shared" ca="1" si="12"/>
        <v>0</v>
      </c>
      <c r="T34" s="182">
        <f t="shared" ca="1" si="12"/>
        <v>0</v>
      </c>
      <c r="U34" s="182">
        <f t="shared" ca="1" si="12"/>
        <v>0</v>
      </c>
      <c r="V34" s="182">
        <f t="shared" ca="1" si="12"/>
        <v>0</v>
      </c>
      <c r="W34" s="182">
        <f t="shared" ca="1" si="12"/>
        <v>0</v>
      </c>
      <c r="X34" s="182">
        <f t="shared" ca="1" si="12"/>
        <v>0</v>
      </c>
      <c r="Y34" s="182">
        <f t="shared" ca="1" si="12"/>
        <v>0</v>
      </c>
      <c r="Z34" s="182">
        <f t="shared" ca="1" si="12"/>
        <v>0</v>
      </c>
      <c r="AA34" s="182">
        <f t="shared" ca="1" si="12"/>
        <v>0</v>
      </c>
      <c r="AB34" s="182">
        <f t="shared" ca="1" si="12"/>
        <v>0</v>
      </c>
      <c r="AC34" s="182">
        <f t="shared" ca="1" si="12"/>
        <v>0</v>
      </c>
      <c r="AD34" s="182">
        <f t="shared" ca="1" si="12"/>
        <v>0</v>
      </c>
      <c r="AE34" s="182">
        <f t="shared" ca="1" si="12"/>
        <v>0</v>
      </c>
      <c r="AF34" s="182">
        <f t="shared" ca="1" si="12"/>
        <v>0</v>
      </c>
      <c r="AG34" s="182">
        <f t="shared" ca="1" si="12"/>
        <v>0</v>
      </c>
      <c r="AH34" s="182">
        <f t="shared" ca="1" si="12"/>
        <v>0</v>
      </c>
      <c r="AI34" s="182">
        <f t="shared" ca="1" si="12"/>
        <v>0</v>
      </c>
      <c r="AJ34" s="182">
        <f t="shared" ca="1" si="12"/>
        <v>0</v>
      </c>
      <c r="AK34" s="182">
        <f t="shared" ca="1" si="12"/>
        <v>0</v>
      </c>
      <c r="AL34" s="182">
        <f t="shared" ca="1" si="12"/>
        <v>0</v>
      </c>
      <c r="AM34" s="182">
        <f t="shared" ca="1" si="12"/>
        <v>0</v>
      </c>
      <c r="AN34" s="182">
        <f t="shared" ca="1" si="12"/>
        <v>0</v>
      </c>
    </row>
    <row r="35" spans="1:40" x14ac:dyDescent="0.3">
      <c r="D35" s="192"/>
      <c r="E35" s="311"/>
      <c r="F35" s="311"/>
      <c r="G35" s="311"/>
      <c r="H35" s="311"/>
      <c r="I35" s="311"/>
      <c r="J35" s="312"/>
      <c r="K35" s="312"/>
      <c r="L35" s="312"/>
      <c r="M35" s="312"/>
      <c r="N35" s="312"/>
      <c r="O35" s="312"/>
      <c r="P35" s="312"/>
      <c r="Q35" s="312"/>
      <c r="R35" s="312"/>
      <c r="S35" s="312"/>
      <c r="T35" s="312"/>
      <c r="U35" s="312"/>
      <c r="V35" s="312"/>
      <c r="W35" s="312"/>
      <c r="X35" s="312"/>
      <c r="Y35" s="312"/>
      <c r="Z35" s="312"/>
      <c r="AA35" s="312"/>
      <c r="AB35" s="312"/>
      <c r="AC35" s="312"/>
      <c r="AD35" s="312"/>
      <c r="AE35" s="312"/>
      <c r="AF35" s="312"/>
      <c r="AG35" s="312"/>
      <c r="AH35" s="312"/>
      <c r="AI35" s="312"/>
      <c r="AJ35" s="312"/>
      <c r="AK35" s="312"/>
      <c r="AL35" s="312"/>
      <c r="AM35" s="312"/>
      <c r="AN35" s="312"/>
    </row>
    <row r="36" spans="1:40" x14ac:dyDescent="0.3">
      <c r="A36" s="60" t="s">
        <v>1473</v>
      </c>
      <c r="B36" s="60"/>
      <c r="C36" s="60"/>
      <c r="D36" s="189"/>
      <c r="E36" s="189"/>
      <c r="F36" s="189"/>
      <c r="G36" s="189"/>
      <c r="H36" s="189"/>
      <c r="I36" s="189"/>
      <c r="J36" s="189"/>
      <c r="K36" s="189"/>
      <c r="L36" s="189"/>
      <c r="M36" s="189"/>
      <c r="N36" s="189"/>
      <c r="O36" s="189"/>
      <c r="P36" s="189"/>
      <c r="Q36" s="189"/>
      <c r="R36" s="189"/>
      <c r="S36" s="189"/>
      <c r="T36" s="189"/>
      <c r="U36" s="189"/>
      <c r="V36" s="189"/>
      <c r="W36" s="189"/>
      <c r="X36" s="189"/>
      <c r="Y36" s="189"/>
      <c r="Z36" s="189"/>
      <c r="AA36" s="189"/>
      <c r="AB36" s="189"/>
      <c r="AC36" s="189"/>
      <c r="AD36" s="189"/>
      <c r="AE36" s="189"/>
      <c r="AF36" s="189"/>
      <c r="AG36" s="189"/>
      <c r="AH36" s="189"/>
      <c r="AI36" s="189"/>
      <c r="AJ36" s="189"/>
      <c r="AK36" s="189"/>
      <c r="AL36" s="189"/>
      <c r="AM36" s="189"/>
      <c r="AN36" s="189"/>
    </row>
    <row r="37" spans="1:40" x14ac:dyDescent="0.3">
      <c r="D37" s="192">
        <f ca="1">SUM(E37:AN37)</f>
        <v>0</v>
      </c>
      <c r="E37" s="183">
        <f t="shared" ref="E37:AN37" ca="1" si="13">SUM(E33:E34)</f>
        <v>0</v>
      </c>
      <c r="F37" s="183">
        <f t="shared" ca="1" si="13"/>
        <v>0</v>
      </c>
      <c r="G37" s="183">
        <f t="shared" ca="1" si="13"/>
        <v>0</v>
      </c>
      <c r="H37" s="183">
        <f t="shared" ca="1" si="13"/>
        <v>0</v>
      </c>
      <c r="I37" s="183">
        <f t="shared" ca="1" si="13"/>
        <v>0</v>
      </c>
      <c r="J37" s="183">
        <f t="shared" ca="1" si="13"/>
        <v>0</v>
      </c>
      <c r="K37" s="183">
        <f t="shared" ca="1" si="13"/>
        <v>0</v>
      </c>
      <c r="L37" s="183">
        <f t="shared" ca="1" si="13"/>
        <v>0</v>
      </c>
      <c r="M37" s="183">
        <f t="shared" ca="1" si="13"/>
        <v>0</v>
      </c>
      <c r="N37" s="183">
        <f t="shared" ca="1" si="13"/>
        <v>0</v>
      </c>
      <c r="O37" s="183">
        <f t="shared" ca="1" si="13"/>
        <v>0</v>
      </c>
      <c r="P37" s="183">
        <f t="shared" ca="1" si="13"/>
        <v>0</v>
      </c>
      <c r="Q37" s="183">
        <f t="shared" ca="1" si="13"/>
        <v>0</v>
      </c>
      <c r="R37" s="183">
        <f t="shared" ca="1" si="13"/>
        <v>0</v>
      </c>
      <c r="S37" s="183">
        <f t="shared" ca="1" si="13"/>
        <v>0</v>
      </c>
      <c r="T37" s="183">
        <f t="shared" ca="1" si="13"/>
        <v>0</v>
      </c>
      <c r="U37" s="183">
        <f t="shared" ca="1" si="13"/>
        <v>0</v>
      </c>
      <c r="V37" s="183">
        <f t="shared" ca="1" si="13"/>
        <v>0</v>
      </c>
      <c r="W37" s="183">
        <f t="shared" ca="1" si="13"/>
        <v>0</v>
      </c>
      <c r="X37" s="183">
        <f t="shared" ca="1" si="13"/>
        <v>0</v>
      </c>
      <c r="Y37" s="183">
        <f t="shared" ca="1" si="13"/>
        <v>0</v>
      </c>
      <c r="Z37" s="183">
        <f t="shared" ca="1" si="13"/>
        <v>0</v>
      </c>
      <c r="AA37" s="183">
        <f t="shared" ca="1" si="13"/>
        <v>0</v>
      </c>
      <c r="AB37" s="183">
        <f t="shared" ca="1" si="13"/>
        <v>0</v>
      </c>
      <c r="AC37" s="183">
        <f t="shared" ca="1" si="13"/>
        <v>0</v>
      </c>
      <c r="AD37" s="183">
        <f t="shared" ca="1" si="13"/>
        <v>0</v>
      </c>
      <c r="AE37" s="183">
        <f t="shared" ca="1" si="13"/>
        <v>0</v>
      </c>
      <c r="AF37" s="183">
        <f t="shared" ca="1" si="13"/>
        <v>0</v>
      </c>
      <c r="AG37" s="183">
        <f t="shared" ca="1" si="13"/>
        <v>0</v>
      </c>
      <c r="AH37" s="183">
        <f t="shared" ca="1" si="13"/>
        <v>0</v>
      </c>
      <c r="AI37" s="183">
        <f t="shared" ca="1" si="13"/>
        <v>0</v>
      </c>
      <c r="AJ37" s="183">
        <f t="shared" ca="1" si="13"/>
        <v>0</v>
      </c>
      <c r="AK37" s="183">
        <f t="shared" ca="1" si="13"/>
        <v>0</v>
      </c>
      <c r="AL37" s="183">
        <f t="shared" ca="1" si="13"/>
        <v>0</v>
      </c>
      <c r="AM37" s="183">
        <f t="shared" ca="1" si="13"/>
        <v>0</v>
      </c>
      <c r="AN37" s="183">
        <f t="shared" ca="1" si="13"/>
        <v>0</v>
      </c>
    </row>
    <row r="38" spans="1:40" x14ac:dyDescent="0.3">
      <c r="A38" s="60" t="s">
        <v>125</v>
      </c>
      <c r="B38" s="60"/>
      <c r="C38" s="60"/>
      <c r="D38" s="189"/>
      <c r="E38" s="189"/>
      <c r="F38" s="189"/>
      <c r="G38" s="189"/>
      <c r="H38" s="189"/>
      <c r="I38" s="189"/>
      <c r="J38" s="189"/>
      <c r="K38" s="189"/>
      <c r="L38" s="189"/>
      <c r="M38" s="189"/>
      <c r="N38" s="189"/>
      <c r="O38" s="189"/>
      <c r="P38" s="189"/>
      <c r="Q38" s="189"/>
      <c r="R38" s="189"/>
      <c r="S38" s="189"/>
      <c r="T38" s="189"/>
      <c r="U38" s="189"/>
      <c r="V38" s="189"/>
      <c r="W38" s="189"/>
      <c r="X38" s="189"/>
      <c r="Y38" s="189"/>
      <c r="Z38" s="189"/>
      <c r="AA38" s="189"/>
      <c r="AB38" s="189"/>
      <c r="AC38" s="189"/>
      <c r="AD38" s="189"/>
      <c r="AE38" s="189"/>
      <c r="AF38" s="189"/>
      <c r="AG38" s="189"/>
      <c r="AH38" s="189"/>
      <c r="AI38" s="189"/>
      <c r="AJ38" s="189"/>
      <c r="AK38" s="189"/>
      <c r="AL38" s="189"/>
      <c r="AM38" s="189"/>
      <c r="AN38" s="189"/>
    </row>
    <row r="39" spans="1:40" x14ac:dyDescent="0.3">
      <c r="A39" s="54" t="s">
        <v>128</v>
      </c>
      <c r="C39" s="54"/>
      <c r="D39" s="195">
        <f ca="1">SUM(E39:AN39)</f>
        <v>3677.4</v>
      </c>
      <c r="E39" s="194">
        <f t="shared" ref="E39:T40" ca="1" si="14">SUMIFS(INDIRECT($B$1 &amp; "_Direct"), Type, "Travel", Resource_Name, $A39, WBSL3, E$1, Inst, $B$2)</f>
        <v>0</v>
      </c>
      <c r="F39" s="194">
        <f t="shared" ca="1" si="14"/>
        <v>0</v>
      </c>
      <c r="G39" s="194">
        <f t="shared" ca="1" si="14"/>
        <v>0</v>
      </c>
      <c r="H39" s="194">
        <f t="shared" ca="1" si="14"/>
        <v>0</v>
      </c>
      <c r="I39" s="194">
        <f t="shared" ca="1" si="14"/>
        <v>0</v>
      </c>
      <c r="J39" s="194">
        <f t="shared" ca="1" si="14"/>
        <v>0</v>
      </c>
      <c r="K39" s="194">
        <f t="shared" ca="1" si="14"/>
        <v>0</v>
      </c>
      <c r="L39" s="194">
        <f t="shared" ca="1" si="14"/>
        <v>0</v>
      </c>
      <c r="M39" s="194">
        <f t="shared" ca="1" si="14"/>
        <v>0</v>
      </c>
      <c r="N39" s="194">
        <f t="shared" ca="1" si="14"/>
        <v>0</v>
      </c>
      <c r="O39" s="194">
        <f t="shared" ca="1" si="14"/>
        <v>0</v>
      </c>
      <c r="P39" s="194">
        <f t="shared" ca="1" si="14"/>
        <v>0</v>
      </c>
      <c r="Q39" s="194">
        <f t="shared" ca="1" si="14"/>
        <v>0</v>
      </c>
      <c r="R39" s="194">
        <f t="shared" ca="1" si="14"/>
        <v>0</v>
      </c>
      <c r="S39" s="194">
        <f t="shared" ca="1" si="14"/>
        <v>0</v>
      </c>
      <c r="T39" s="194">
        <f t="shared" ca="1" si="14"/>
        <v>0</v>
      </c>
      <c r="U39" s="194">
        <f t="shared" ref="U39:AJ40" ca="1" si="15">SUMIFS(INDIRECT($B$1 &amp; "_Direct"), Type, "Travel", Resource_Name, $A39, WBSL3, U$1, Inst, $B$2)</f>
        <v>0</v>
      </c>
      <c r="V39" s="194">
        <f t="shared" ca="1" si="15"/>
        <v>0</v>
      </c>
      <c r="W39" s="194">
        <f t="shared" ca="1" si="15"/>
        <v>0</v>
      </c>
      <c r="X39" s="194">
        <f t="shared" ca="1" si="15"/>
        <v>0</v>
      </c>
      <c r="Y39" s="194">
        <f t="shared" ca="1" si="15"/>
        <v>0</v>
      </c>
      <c r="Z39" s="194">
        <f t="shared" ca="1" si="15"/>
        <v>0</v>
      </c>
      <c r="AA39" s="194">
        <f t="shared" ca="1" si="15"/>
        <v>0</v>
      </c>
      <c r="AB39" s="194">
        <f t="shared" ca="1" si="15"/>
        <v>0</v>
      </c>
      <c r="AC39" s="194">
        <f t="shared" ca="1" si="15"/>
        <v>0</v>
      </c>
      <c r="AD39" s="194">
        <f t="shared" ca="1" si="15"/>
        <v>0</v>
      </c>
      <c r="AE39" s="194">
        <f t="shared" ca="1" si="15"/>
        <v>0</v>
      </c>
      <c r="AF39" s="194">
        <f t="shared" ca="1" si="15"/>
        <v>0</v>
      </c>
      <c r="AG39" s="194">
        <f t="shared" ca="1" si="15"/>
        <v>0</v>
      </c>
      <c r="AH39" s="194">
        <f t="shared" ca="1" si="15"/>
        <v>3677.4</v>
      </c>
      <c r="AI39" s="194">
        <f t="shared" ca="1" si="15"/>
        <v>0</v>
      </c>
      <c r="AJ39" s="194">
        <f t="shared" ca="1" si="15"/>
        <v>0</v>
      </c>
      <c r="AK39" s="194">
        <f t="shared" ref="AI39:AN40" ca="1" si="16">SUMIFS(INDIRECT($B$1 &amp; "_Direct"), Type, "Travel", Resource_Name, $A39, WBSL3, AK$1, Inst, $B$2)</f>
        <v>0</v>
      </c>
      <c r="AL39" s="194">
        <f t="shared" ca="1" si="16"/>
        <v>0</v>
      </c>
      <c r="AM39" s="194">
        <f t="shared" ca="1" si="16"/>
        <v>0</v>
      </c>
      <c r="AN39" s="194">
        <f t="shared" ca="1" si="16"/>
        <v>0</v>
      </c>
    </row>
    <row r="40" spans="1:40" x14ac:dyDescent="0.3">
      <c r="A40" s="54" t="s">
        <v>834</v>
      </c>
      <c r="C40" s="54"/>
      <c r="D40" s="195">
        <f ca="1">SUM(E40:AN40)</f>
        <v>6537.6</v>
      </c>
      <c r="E40" s="194">
        <f t="shared" ca="1" si="14"/>
        <v>0</v>
      </c>
      <c r="F40" s="194">
        <f t="shared" ca="1" si="14"/>
        <v>0</v>
      </c>
      <c r="G40" s="194">
        <f t="shared" ca="1" si="14"/>
        <v>0</v>
      </c>
      <c r="H40" s="194">
        <f t="shared" ca="1" si="14"/>
        <v>0</v>
      </c>
      <c r="I40" s="194">
        <f t="shared" ca="1" si="14"/>
        <v>0</v>
      </c>
      <c r="J40" s="194">
        <f t="shared" ca="1" si="14"/>
        <v>0</v>
      </c>
      <c r="K40" s="194">
        <f t="shared" ca="1" si="14"/>
        <v>0</v>
      </c>
      <c r="L40" s="194">
        <f t="shared" ca="1" si="14"/>
        <v>0</v>
      </c>
      <c r="M40" s="194">
        <f t="shared" ca="1" si="14"/>
        <v>0</v>
      </c>
      <c r="N40" s="194">
        <f t="shared" ca="1" si="14"/>
        <v>0</v>
      </c>
      <c r="O40" s="194">
        <f t="shared" ca="1" si="14"/>
        <v>0</v>
      </c>
      <c r="P40" s="194">
        <f t="shared" ca="1" si="14"/>
        <v>0</v>
      </c>
      <c r="Q40" s="194">
        <f t="shared" ca="1" si="14"/>
        <v>0</v>
      </c>
      <c r="R40" s="194">
        <f t="shared" ca="1" si="14"/>
        <v>0</v>
      </c>
      <c r="S40" s="194">
        <f t="shared" ca="1" si="14"/>
        <v>0</v>
      </c>
      <c r="T40" s="194">
        <f t="shared" ca="1" si="14"/>
        <v>0</v>
      </c>
      <c r="U40" s="194">
        <f t="shared" ca="1" si="15"/>
        <v>0</v>
      </c>
      <c r="V40" s="194">
        <f t="shared" ca="1" si="15"/>
        <v>0</v>
      </c>
      <c r="W40" s="194">
        <f t="shared" ca="1" si="15"/>
        <v>0</v>
      </c>
      <c r="X40" s="194">
        <f t="shared" ca="1" si="15"/>
        <v>0</v>
      </c>
      <c r="Y40" s="194">
        <f t="shared" ca="1" si="15"/>
        <v>0</v>
      </c>
      <c r="Z40" s="194">
        <f t="shared" ca="1" si="15"/>
        <v>0</v>
      </c>
      <c r="AA40" s="194">
        <f t="shared" ca="1" si="15"/>
        <v>0</v>
      </c>
      <c r="AB40" s="194">
        <f t="shared" ca="1" si="15"/>
        <v>0</v>
      </c>
      <c r="AC40" s="194">
        <f t="shared" ca="1" si="15"/>
        <v>0</v>
      </c>
      <c r="AD40" s="194">
        <f t="shared" ca="1" si="15"/>
        <v>0</v>
      </c>
      <c r="AE40" s="194">
        <f t="shared" ca="1" si="15"/>
        <v>0</v>
      </c>
      <c r="AF40" s="194">
        <f t="shared" ca="1" si="15"/>
        <v>0</v>
      </c>
      <c r="AG40" s="194">
        <f t="shared" ca="1" si="15"/>
        <v>0</v>
      </c>
      <c r="AH40" s="194">
        <f t="shared" ca="1" si="15"/>
        <v>6537.6</v>
      </c>
      <c r="AI40" s="194">
        <f t="shared" ca="1" si="16"/>
        <v>0</v>
      </c>
      <c r="AJ40" s="194">
        <f t="shared" ca="1" si="16"/>
        <v>0</v>
      </c>
      <c r="AK40" s="194">
        <f t="shared" ca="1" si="16"/>
        <v>0</v>
      </c>
      <c r="AL40" s="194">
        <f t="shared" ca="1" si="16"/>
        <v>0</v>
      </c>
      <c r="AM40" s="194">
        <f t="shared" ca="1" si="16"/>
        <v>0</v>
      </c>
      <c r="AN40" s="194">
        <f t="shared" ca="1" si="16"/>
        <v>0</v>
      </c>
    </row>
    <row r="41" spans="1:40" x14ac:dyDescent="0.3">
      <c r="A41" s="60" t="s">
        <v>1474</v>
      </c>
      <c r="B41" s="60"/>
      <c r="C41" s="60"/>
      <c r="D41" s="189"/>
      <c r="E41" s="189"/>
      <c r="F41" s="189"/>
      <c r="G41" s="189"/>
      <c r="H41" s="189"/>
      <c r="I41" s="189"/>
      <c r="J41" s="189"/>
      <c r="K41" s="189"/>
      <c r="L41" s="189"/>
      <c r="M41" s="189"/>
      <c r="N41" s="189"/>
      <c r="O41" s="189"/>
      <c r="P41" s="189"/>
      <c r="Q41" s="189"/>
      <c r="R41" s="189"/>
      <c r="S41" s="189"/>
      <c r="T41" s="189"/>
      <c r="U41" s="189"/>
      <c r="V41" s="189"/>
      <c r="W41" s="189"/>
      <c r="X41" s="189"/>
      <c r="Y41" s="189"/>
      <c r="Z41" s="189"/>
      <c r="AA41" s="189"/>
      <c r="AB41" s="189"/>
      <c r="AC41" s="189"/>
      <c r="AD41" s="189"/>
      <c r="AE41" s="189"/>
      <c r="AF41" s="189"/>
      <c r="AG41" s="189"/>
      <c r="AH41" s="189"/>
      <c r="AI41" s="189"/>
      <c r="AJ41" s="189"/>
      <c r="AK41" s="189"/>
      <c r="AL41" s="189"/>
      <c r="AM41" s="189"/>
      <c r="AN41" s="189"/>
    </row>
    <row r="42" spans="1:40" x14ac:dyDescent="0.3">
      <c r="D42" s="195">
        <f ca="1">SUM(E42:AN42)</f>
        <v>10215</v>
      </c>
      <c r="E42" s="184">
        <f t="shared" ref="E42:AN42" ca="1" si="17">SUM(E39:E40)</f>
        <v>0</v>
      </c>
      <c r="F42" s="183">
        <f t="shared" ca="1" si="17"/>
        <v>0</v>
      </c>
      <c r="G42" s="183">
        <f t="shared" ca="1" si="17"/>
        <v>0</v>
      </c>
      <c r="H42" s="183">
        <f t="shared" ca="1" si="17"/>
        <v>0</v>
      </c>
      <c r="I42" s="183">
        <f t="shared" ca="1" si="17"/>
        <v>0</v>
      </c>
      <c r="J42" s="184">
        <f t="shared" ca="1" si="17"/>
        <v>0</v>
      </c>
      <c r="K42" s="183">
        <f t="shared" ca="1" si="17"/>
        <v>0</v>
      </c>
      <c r="L42" s="183">
        <f t="shared" ca="1" si="17"/>
        <v>0</v>
      </c>
      <c r="M42" s="183">
        <f t="shared" ca="1" si="17"/>
        <v>0</v>
      </c>
      <c r="N42" s="183">
        <f t="shared" ca="1" si="17"/>
        <v>0</v>
      </c>
      <c r="O42" s="183">
        <f t="shared" ca="1" si="17"/>
        <v>0</v>
      </c>
      <c r="P42" s="183">
        <f t="shared" ca="1" si="17"/>
        <v>0</v>
      </c>
      <c r="Q42" s="184">
        <f t="shared" ca="1" si="17"/>
        <v>0</v>
      </c>
      <c r="R42" s="183">
        <f t="shared" ca="1" si="17"/>
        <v>0</v>
      </c>
      <c r="S42" s="183">
        <f t="shared" ca="1" si="17"/>
        <v>0</v>
      </c>
      <c r="T42" s="183">
        <f t="shared" ca="1" si="17"/>
        <v>0</v>
      </c>
      <c r="U42" s="183">
        <f t="shared" ca="1" si="17"/>
        <v>0</v>
      </c>
      <c r="V42" s="183">
        <f t="shared" ca="1" si="17"/>
        <v>0</v>
      </c>
      <c r="W42" s="183">
        <f t="shared" ca="1" si="17"/>
        <v>0</v>
      </c>
      <c r="X42" s="183">
        <f t="shared" ca="1" si="17"/>
        <v>0</v>
      </c>
      <c r="Y42" s="183">
        <f t="shared" ca="1" si="17"/>
        <v>0</v>
      </c>
      <c r="Z42" s="183">
        <f t="shared" ca="1" si="17"/>
        <v>0</v>
      </c>
      <c r="AA42" s="183">
        <f t="shared" ca="1" si="17"/>
        <v>0</v>
      </c>
      <c r="AB42" s="183">
        <f t="shared" ca="1" si="17"/>
        <v>0</v>
      </c>
      <c r="AC42" s="183">
        <f t="shared" ca="1" si="17"/>
        <v>0</v>
      </c>
      <c r="AD42" s="183">
        <f t="shared" ca="1" si="17"/>
        <v>0</v>
      </c>
      <c r="AE42" s="183">
        <f t="shared" ca="1" si="17"/>
        <v>0</v>
      </c>
      <c r="AF42" s="183">
        <f t="shared" ca="1" si="17"/>
        <v>0</v>
      </c>
      <c r="AG42" s="183">
        <f t="shared" ca="1" si="17"/>
        <v>0</v>
      </c>
      <c r="AH42" s="183">
        <f t="shared" ca="1" si="17"/>
        <v>10215</v>
      </c>
      <c r="AI42" s="183">
        <f t="shared" ca="1" si="17"/>
        <v>0</v>
      </c>
      <c r="AJ42" s="183">
        <f t="shared" ca="1" si="17"/>
        <v>0</v>
      </c>
      <c r="AK42" s="183">
        <f t="shared" ca="1" si="17"/>
        <v>0</v>
      </c>
      <c r="AL42" s="183">
        <f t="shared" ca="1" si="17"/>
        <v>0</v>
      </c>
      <c r="AM42" s="183">
        <f t="shared" ca="1" si="17"/>
        <v>0</v>
      </c>
      <c r="AN42" s="183">
        <f t="shared" ca="1" si="17"/>
        <v>0</v>
      </c>
    </row>
    <row r="43" spans="1:40" x14ac:dyDescent="0.3">
      <c r="A43" s="60" t="s">
        <v>1475</v>
      </c>
      <c r="B43" s="60"/>
      <c r="C43" s="60"/>
      <c r="D43" s="189"/>
      <c r="E43" s="189"/>
      <c r="F43" s="189"/>
      <c r="G43" s="189"/>
      <c r="H43" s="189"/>
      <c r="I43" s="189"/>
      <c r="J43" s="189"/>
      <c r="K43" s="189"/>
      <c r="L43" s="189"/>
      <c r="M43" s="189"/>
      <c r="N43" s="189"/>
      <c r="O43" s="189"/>
      <c r="P43" s="189"/>
      <c r="Q43" s="189"/>
      <c r="R43" s="189"/>
      <c r="S43" s="189"/>
      <c r="T43" s="189"/>
      <c r="U43" s="189"/>
      <c r="V43" s="189"/>
      <c r="W43" s="189"/>
      <c r="X43" s="189"/>
      <c r="Y43" s="189"/>
      <c r="Z43" s="189"/>
      <c r="AA43" s="189"/>
      <c r="AB43" s="189"/>
      <c r="AC43" s="189"/>
      <c r="AD43" s="189"/>
      <c r="AE43" s="189"/>
      <c r="AF43" s="189"/>
      <c r="AG43" s="189"/>
      <c r="AH43" s="189"/>
      <c r="AI43" s="189"/>
      <c r="AJ43" s="189"/>
      <c r="AK43" s="189"/>
      <c r="AL43" s="189"/>
      <c r="AM43" s="189"/>
      <c r="AN43" s="189"/>
    </row>
    <row r="44" spans="1:40" x14ac:dyDescent="0.3">
      <c r="A44" t="s">
        <v>1476</v>
      </c>
      <c r="B44" t="s">
        <v>1477</v>
      </c>
      <c r="D44" s="192">
        <f>SUM(E44:AN44)</f>
        <v>0</v>
      </c>
      <c r="E44" s="183">
        <v>0</v>
      </c>
      <c r="F44" s="183">
        <v>0</v>
      </c>
      <c r="G44" s="183">
        <v>0</v>
      </c>
      <c r="H44" s="183">
        <v>0</v>
      </c>
      <c r="I44" s="183">
        <v>0</v>
      </c>
      <c r="J44" s="183">
        <v>0</v>
      </c>
      <c r="K44" s="183">
        <v>0</v>
      </c>
      <c r="L44" s="183">
        <v>0</v>
      </c>
      <c r="M44" s="183">
        <v>0</v>
      </c>
      <c r="N44" s="183">
        <v>0</v>
      </c>
      <c r="O44" s="183">
        <v>0</v>
      </c>
      <c r="P44" s="183">
        <v>0</v>
      </c>
      <c r="Q44" s="183"/>
      <c r="R44" s="183">
        <v>0</v>
      </c>
      <c r="S44" s="183">
        <v>0</v>
      </c>
      <c r="T44" s="183">
        <v>0</v>
      </c>
      <c r="U44" s="183">
        <v>0</v>
      </c>
      <c r="V44" s="183">
        <v>0</v>
      </c>
      <c r="W44" s="183">
        <v>0</v>
      </c>
      <c r="X44" s="183">
        <v>0</v>
      </c>
      <c r="Y44" s="183">
        <v>0</v>
      </c>
      <c r="Z44" s="183">
        <v>0</v>
      </c>
      <c r="AA44" s="183">
        <v>0</v>
      </c>
      <c r="AB44" s="183">
        <v>0</v>
      </c>
      <c r="AC44" s="183">
        <v>0</v>
      </c>
      <c r="AD44" s="183">
        <v>0</v>
      </c>
      <c r="AE44" s="183">
        <v>0</v>
      </c>
      <c r="AF44" s="183">
        <v>0</v>
      </c>
      <c r="AG44" s="183">
        <v>0</v>
      </c>
      <c r="AH44" s="183">
        <v>0</v>
      </c>
      <c r="AI44" s="183">
        <v>0</v>
      </c>
      <c r="AJ44" s="183">
        <v>0</v>
      </c>
      <c r="AK44" s="183">
        <v>0</v>
      </c>
      <c r="AL44" s="183">
        <v>0</v>
      </c>
      <c r="AM44" s="183">
        <v>0</v>
      </c>
      <c r="AN44" s="183">
        <v>0</v>
      </c>
    </row>
    <row r="45" spans="1:40" x14ac:dyDescent="0.3">
      <c r="A45" s="60" t="s">
        <v>1478</v>
      </c>
      <c r="B45" s="64"/>
      <c r="C45" s="64"/>
      <c r="D45" s="196"/>
      <c r="E45" s="196"/>
      <c r="F45" s="196"/>
      <c r="G45" s="196"/>
      <c r="H45" s="196"/>
      <c r="I45" s="196"/>
      <c r="J45" s="196"/>
      <c r="K45" s="196"/>
      <c r="L45" s="196"/>
      <c r="M45" s="196"/>
      <c r="N45" s="196"/>
      <c r="O45" s="196"/>
      <c r="P45" s="196"/>
      <c r="Q45" s="196"/>
      <c r="R45" s="196"/>
      <c r="S45" s="196"/>
      <c r="T45" s="196"/>
      <c r="U45" s="196"/>
      <c r="V45" s="196"/>
      <c r="W45" s="196"/>
      <c r="X45" s="196"/>
      <c r="Y45" s="196"/>
      <c r="Z45" s="196"/>
      <c r="AA45" s="196"/>
      <c r="AB45" s="196"/>
      <c r="AC45" s="196"/>
      <c r="AD45" s="196"/>
      <c r="AE45" s="196"/>
      <c r="AF45" s="196"/>
      <c r="AG45" s="196"/>
      <c r="AH45" s="196"/>
      <c r="AI45" s="196"/>
      <c r="AJ45" s="196"/>
      <c r="AK45" s="196"/>
      <c r="AL45" s="196"/>
      <c r="AM45" s="196"/>
      <c r="AN45" s="196"/>
    </row>
    <row r="46" spans="1:40" x14ac:dyDescent="0.3">
      <c r="D46" s="192">
        <f>SUM(E46:AN46)</f>
        <v>0</v>
      </c>
      <c r="E46" s="183">
        <v>0</v>
      </c>
      <c r="F46" s="183">
        <v>0</v>
      </c>
      <c r="G46" s="183">
        <v>0</v>
      </c>
      <c r="H46" s="183">
        <v>0</v>
      </c>
      <c r="I46" s="183">
        <v>0</v>
      </c>
      <c r="J46" s="183">
        <v>0</v>
      </c>
      <c r="K46" s="183">
        <v>0</v>
      </c>
      <c r="L46" s="183">
        <v>0</v>
      </c>
      <c r="M46" s="183">
        <v>0</v>
      </c>
      <c r="N46" s="183">
        <v>0</v>
      </c>
      <c r="O46" s="183">
        <v>0</v>
      </c>
      <c r="P46" s="183">
        <v>0</v>
      </c>
      <c r="Q46" s="183"/>
      <c r="R46" s="183">
        <v>0</v>
      </c>
      <c r="S46" s="183">
        <v>0</v>
      </c>
      <c r="T46" s="183">
        <f t="shared" ref="T46:AN46" si="18">T44</f>
        <v>0</v>
      </c>
      <c r="U46" s="183">
        <f t="shared" si="18"/>
        <v>0</v>
      </c>
      <c r="V46" s="183">
        <f t="shared" si="18"/>
        <v>0</v>
      </c>
      <c r="W46" s="183">
        <f t="shared" si="18"/>
        <v>0</v>
      </c>
      <c r="X46" s="183">
        <f t="shared" si="18"/>
        <v>0</v>
      </c>
      <c r="Y46" s="183">
        <f t="shared" si="18"/>
        <v>0</v>
      </c>
      <c r="Z46" s="183">
        <f t="shared" si="18"/>
        <v>0</v>
      </c>
      <c r="AA46" s="183">
        <f t="shared" si="18"/>
        <v>0</v>
      </c>
      <c r="AB46" s="183">
        <f t="shared" si="18"/>
        <v>0</v>
      </c>
      <c r="AC46" s="183">
        <f t="shared" si="18"/>
        <v>0</v>
      </c>
      <c r="AD46" s="183">
        <f t="shared" si="18"/>
        <v>0</v>
      </c>
      <c r="AE46" s="183">
        <f t="shared" si="18"/>
        <v>0</v>
      </c>
      <c r="AF46" s="183">
        <f t="shared" si="18"/>
        <v>0</v>
      </c>
      <c r="AG46" s="183">
        <f t="shared" si="18"/>
        <v>0</v>
      </c>
      <c r="AH46" s="183">
        <f t="shared" si="18"/>
        <v>0</v>
      </c>
      <c r="AI46" s="183">
        <f t="shared" si="18"/>
        <v>0</v>
      </c>
      <c r="AJ46" s="183">
        <f t="shared" si="18"/>
        <v>0</v>
      </c>
      <c r="AK46" s="183">
        <f t="shared" si="18"/>
        <v>0</v>
      </c>
      <c r="AL46" s="183">
        <f t="shared" si="18"/>
        <v>0</v>
      </c>
      <c r="AM46" s="183">
        <f t="shared" si="18"/>
        <v>0</v>
      </c>
      <c r="AN46" s="183">
        <f t="shared" si="18"/>
        <v>0</v>
      </c>
    </row>
    <row r="47" spans="1:40" x14ac:dyDescent="0.3">
      <c r="A47" s="60" t="s">
        <v>1479</v>
      </c>
      <c r="B47" s="60"/>
      <c r="C47" s="60"/>
      <c r="D47" s="189"/>
      <c r="E47" s="189"/>
      <c r="F47" s="189"/>
      <c r="G47" s="189"/>
      <c r="H47" s="189"/>
      <c r="I47" s="189"/>
      <c r="J47" s="189"/>
      <c r="K47" s="189"/>
      <c r="L47" s="189"/>
      <c r="M47" s="189"/>
      <c r="N47" s="189"/>
      <c r="O47" s="189"/>
      <c r="P47" s="189"/>
      <c r="Q47" s="189"/>
      <c r="R47" s="189"/>
      <c r="S47" s="189"/>
      <c r="T47" s="189"/>
      <c r="U47" s="189"/>
      <c r="V47" s="189"/>
      <c r="W47" s="189"/>
      <c r="X47" s="189"/>
      <c r="Y47" s="189"/>
      <c r="Z47" s="189"/>
      <c r="AA47" s="189"/>
      <c r="AB47" s="189"/>
      <c r="AC47" s="189"/>
      <c r="AD47" s="189"/>
      <c r="AE47" s="189"/>
      <c r="AF47" s="189"/>
      <c r="AG47" s="189"/>
      <c r="AH47" s="189"/>
      <c r="AI47" s="189"/>
      <c r="AJ47" s="189"/>
      <c r="AK47" s="189"/>
      <c r="AL47" s="189"/>
      <c r="AM47" s="189"/>
      <c r="AN47" s="189"/>
    </row>
    <row r="48" spans="1:40" x14ac:dyDescent="0.3">
      <c r="A48" s="54" t="s">
        <v>1480</v>
      </c>
      <c r="B48" s="54"/>
      <c r="C48" s="54"/>
      <c r="D48" s="195">
        <f ca="1">SUM(E48:AN48)</f>
        <v>3064.5</v>
      </c>
      <c r="E48" s="194">
        <f t="shared" ref="E48:AN48" ca="1" si="19">SUMIFS(INDIRECT($B$1 &amp; "_Direct"), Type, "M &amp; S", WBSL3, E$1, Inst, $B$2)</f>
        <v>0</v>
      </c>
      <c r="F48" s="194">
        <f t="shared" ca="1" si="19"/>
        <v>0</v>
      </c>
      <c r="G48" s="194">
        <f t="shared" ca="1" si="19"/>
        <v>0</v>
      </c>
      <c r="H48" s="194">
        <f t="shared" ca="1" si="19"/>
        <v>0</v>
      </c>
      <c r="I48" s="194">
        <f t="shared" ca="1" si="19"/>
        <v>0</v>
      </c>
      <c r="J48" s="194">
        <f t="shared" ca="1" si="19"/>
        <v>0</v>
      </c>
      <c r="K48" s="194">
        <f t="shared" ca="1" si="19"/>
        <v>0</v>
      </c>
      <c r="L48" s="194">
        <f t="shared" ca="1" si="19"/>
        <v>0</v>
      </c>
      <c r="M48" s="194">
        <f t="shared" ca="1" si="19"/>
        <v>0</v>
      </c>
      <c r="N48" s="194">
        <f t="shared" ca="1" si="19"/>
        <v>0</v>
      </c>
      <c r="O48" s="194">
        <f t="shared" ca="1" si="19"/>
        <v>0</v>
      </c>
      <c r="P48" s="194">
        <f t="shared" ca="1" si="19"/>
        <v>0</v>
      </c>
      <c r="Q48" s="194">
        <f t="shared" ca="1" si="19"/>
        <v>0</v>
      </c>
      <c r="R48" s="194">
        <f t="shared" ca="1" si="19"/>
        <v>0</v>
      </c>
      <c r="S48" s="194">
        <f t="shared" ca="1" si="19"/>
        <v>0</v>
      </c>
      <c r="T48" s="194">
        <f t="shared" ca="1" si="19"/>
        <v>0</v>
      </c>
      <c r="U48" s="194">
        <f t="shared" ca="1" si="19"/>
        <v>0</v>
      </c>
      <c r="V48" s="194">
        <f t="shared" ca="1" si="19"/>
        <v>0</v>
      </c>
      <c r="W48" s="194">
        <f t="shared" ca="1" si="19"/>
        <v>0</v>
      </c>
      <c r="X48" s="194">
        <f t="shared" ca="1" si="19"/>
        <v>0</v>
      </c>
      <c r="Y48" s="194">
        <f t="shared" ca="1" si="19"/>
        <v>0</v>
      </c>
      <c r="Z48" s="194">
        <f t="shared" ca="1" si="19"/>
        <v>0</v>
      </c>
      <c r="AA48" s="194">
        <f t="shared" ca="1" si="19"/>
        <v>0</v>
      </c>
      <c r="AB48" s="194">
        <f t="shared" ca="1" si="19"/>
        <v>0</v>
      </c>
      <c r="AC48" s="194">
        <f t="shared" ca="1" si="19"/>
        <v>0</v>
      </c>
      <c r="AD48" s="194">
        <f t="shared" ca="1" si="19"/>
        <v>0</v>
      </c>
      <c r="AE48" s="194">
        <f t="shared" ca="1" si="19"/>
        <v>0</v>
      </c>
      <c r="AF48" s="194">
        <f t="shared" ca="1" si="19"/>
        <v>0</v>
      </c>
      <c r="AG48" s="194">
        <f t="shared" ca="1" si="19"/>
        <v>0</v>
      </c>
      <c r="AH48" s="194">
        <f t="shared" ca="1" si="19"/>
        <v>3064.5</v>
      </c>
      <c r="AI48" s="194">
        <f t="shared" ca="1" si="19"/>
        <v>0</v>
      </c>
      <c r="AJ48" s="194">
        <f t="shared" ca="1" si="19"/>
        <v>0</v>
      </c>
      <c r="AK48" s="194">
        <f t="shared" ca="1" si="19"/>
        <v>0</v>
      </c>
      <c r="AL48" s="194">
        <f t="shared" ca="1" si="19"/>
        <v>0</v>
      </c>
      <c r="AM48" s="194">
        <f t="shared" ca="1" si="19"/>
        <v>0</v>
      </c>
      <c r="AN48" s="194">
        <f t="shared" ca="1" si="19"/>
        <v>0</v>
      </c>
    </row>
    <row r="49" spans="1:40" x14ac:dyDescent="0.3">
      <c r="A49" t="s">
        <v>1481</v>
      </c>
      <c r="D49" s="192">
        <f>SUM(E49:AN49)</f>
        <v>0</v>
      </c>
      <c r="E49" s="181">
        <v>0</v>
      </c>
      <c r="F49" s="183">
        <v>0</v>
      </c>
      <c r="G49" s="183">
        <v>0</v>
      </c>
      <c r="H49" s="183">
        <v>0</v>
      </c>
      <c r="I49" s="183">
        <v>0</v>
      </c>
      <c r="J49" s="183">
        <v>0</v>
      </c>
      <c r="K49" s="183">
        <v>0</v>
      </c>
      <c r="L49" s="183">
        <v>0</v>
      </c>
      <c r="M49" s="183">
        <v>0</v>
      </c>
      <c r="N49" s="183">
        <v>0</v>
      </c>
      <c r="O49" s="183">
        <v>0</v>
      </c>
      <c r="P49" s="183">
        <v>0</v>
      </c>
      <c r="Q49" s="183"/>
      <c r="R49" s="183">
        <v>0</v>
      </c>
      <c r="S49" s="183">
        <v>0</v>
      </c>
      <c r="T49" s="183">
        <v>0</v>
      </c>
      <c r="U49" s="183">
        <v>0</v>
      </c>
      <c r="V49" s="183">
        <v>0</v>
      </c>
      <c r="W49" s="183">
        <v>0</v>
      </c>
      <c r="X49" s="183">
        <v>0</v>
      </c>
      <c r="Y49" s="183">
        <v>0</v>
      </c>
      <c r="Z49" s="183">
        <v>0</v>
      </c>
      <c r="AA49" s="183">
        <v>0</v>
      </c>
      <c r="AB49" s="183">
        <v>0</v>
      </c>
      <c r="AC49" s="183">
        <v>0</v>
      </c>
      <c r="AD49" s="183">
        <v>0</v>
      </c>
      <c r="AE49" s="183">
        <v>0</v>
      </c>
      <c r="AF49" s="183">
        <v>0</v>
      </c>
      <c r="AG49" s="183">
        <v>0</v>
      </c>
      <c r="AH49" s="183">
        <v>0</v>
      </c>
      <c r="AI49" s="183">
        <v>0</v>
      </c>
      <c r="AJ49" s="183">
        <v>0</v>
      </c>
      <c r="AK49" s="183">
        <v>0</v>
      </c>
      <c r="AL49" s="183">
        <v>0</v>
      </c>
      <c r="AM49" s="183">
        <v>0</v>
      </c>
      <c r="AN49" s="183">
        <v>0</v>
      </c>
    </row>
    <row r="50" spans="1:40" x14ac:dyDescent="0.3">
      <c r="A50" t="s">
        <v>1482</v>
      </c>
      <c r="D50" s="192">
        <f>SUM(E50:AN50)</f>
        <v>0</v>
      </c>
      <c r="E50" s="181">
        <v>0</v>
      </c>
      <c r="F50" s="183">
        <v>0</v>
      </c>
      <c r="G50" s="183">
        <v>0</v>
      </c>
      <c r="H50" s="183">
        <v>0</v>
      </c>
      <c r="I50" s="183">
        <v>0</v>
      </c>
      <c r="J50" s="183">
        <v>0</v>
      </c>
      <c r="K50" s="183">
        <v>0</v>
      </c>
      <c r="L50" s="183">
        <v>0</v>
      </c>
      <c r="M50" s="183">
        <v>0</v>
      </c>
      <c r="N50" s="183">
        <v>0</v>
      </c>
      <c r="O50" s="183">
        <v>0</v>
      </c>
      <c r="P50" s="183">
        <v>0</v>
      </c>
      <c r="Q50" s="183"/>
      <c r="R50" s="183">
        <v>0</v>
      </c>
      <c r="S50" s="183">
        <v>0</v>
      </c>
      <c r="T50" s="183">
        <v>0</v>
      </c>
      <c r="U50" s="183">
        <v>0</v>
      </c>
      <c r="V50" s="183">
        <v>0</v>
      </c>
      <c r="W50" s="183">
        <v>0</v>
      </c>
      <c r="X50" s="183">
        <v>0</v>
      </c>
      <c r="Y50" s="183">
        <v>0</v>
      </c>
      <c r="Z50" s="183">
        <v>0</v>
      </c>
      <c r="AA50" s="183">
        <v>0</v>
      </c>
      <c r="AB50" s="183">
        <v>0</v>
      </c>
      <c r="AC50" s="183">
        <v>0</v>
      </c>
      <c r="AD50" s="183">
        <v>0</v>
      </c>
      <c r="AE50" s="183">
        <v>0</v>
      </c>
      <c r="AF50" s="183">
        <v>0</v>
      </c>
      <c r="AG50" s="183">
        <v>0</v>
      </c>
      <c r="AH50" s="183">
        <v>0</v>
      </c>
      <c r="AI50" s="183">
        <v>0</v>
      </c>
      <c r="AJ50" s="183">
        <v>0</v>
      </c>
      <c r="AK50" s="183">
        <v>0</v>
      </c>
      <c r="AL50" s="183">
        <v>0</v>
      </c>
      <c r="AM50" s="183">
        <v>0</v>
      </c>
      <c r="AN50" s="183">
        <v>0</v>
      </c>
    </row>
    <row r="51" spans="1:40" x14ac:dyDescent="0.3">
      <c r="A51" t="s">
        <v>1483</v>
      </c>
      <c r="D51" s="192">
        <f>SUM(E51:AN51)</f>
        <v>0</v>
      </c>
      <c r="E51" s="181">
        <v>0</v>
      </c>
      <c r="F51" s="183">
        <v>0</v>
      </c>
      <c r="G51" s="183">
        <v>0</v>
      </c>
      <c r="H51" s="183">
        <v>0</v>
      </c>
      <c r="I51" s="183">
        <v>0</v>
      </c>
      <c r="J51" s="183">
        <v>0</v>
      </c>
      <c r="K51" s="183">
        <v>0</v>
      </c>
      <c r="L51" s="183">
        <v>0</v>
      </c>
      <c r="M51" s="183">
        <v>0</v>
      </c>
      <c r="N51" s="183">
        <v>0</v>
      </c>
      <c r="O51" s="183">
        <v>0</v>
      </c>
      <c r="P51" s="183">
        <v>0</v>
      </c>
      <c r="Q51" s="183"/>
      <c r="R51" s="183">
        <v>0</v>
      </c>
      <c r="S51" s="183">
        <v>0</v>
      </c>
      <c r="T51" s="183">
        <v>0</v>
      </c>
      <c r="U51" s="183">
        <v>0</v>
      </c>
      <c r="V51" s="183">
        <v>0</v>
      </c>
      <c r="W51" s="183">
        <v>0</v>
      </c>
      <c r="X51" s="183">
        <v>0</v>
      </c>
      <c r="Y51" s="183">
        <v>0</v>
      </c>
      <c r="Z51" s="183">
        <v>0</v>
      </c>
      <c r="AA51" s="183">
        <v>0</v>
      </c>
      <c r="AB51" s="183">
        <v>0</v>
      </c>
      <c r="AC51" s="183">
        <v>0</v>
      </c>
      <c r="AD51" s="183">
        <v>0</v>
      </c>
      <c r="AE51" s="183">
        <v>0</v>
      </c>
      <c r="AF51" s="183">
        <v>0</v>
      </c>
      <c r="AG51" s="183">
        <v>0</v>
      </c>
      <c r="AH51" s="183">
        <v>0</v>
      </c>
      <c r="AI51" s="183">
        <v>0</v>
      </c>
      <c r="AJ51" s="183">
        <v>0</v>
      </c>
      <c r="AK51" s="183">
        <v>0</v>
      </c>
      <c r="AL51" s="183">
        <v>0</v>
      </c>
      <c r="AM51" s="183">
        <v>0</v>
      </c>
      <c r="AN51" s="183">
        <v>0</v>
      </c>
    </row>
    <row r="52" spans="1:40" x14ac:dyDescent="0.3">
      <c r="A52" t="s">
        <v>1484</v>
      </c>
      <c r="D52" s="192">
        <f>SUM(E52:AN52)</f>
        <v>0</v>
      </c>
      <c r="E52" s="181">
        <v>0</v>
      </c>
      <c r="F52" s="183">
        <v>0</v>
      </c>
      <c r="G52" s="183">
        <v>0</v>
      </c>
      <c r="H52" s="183">
        <v>0</v>
      </c>
      <c r="I52" s="183">
        <v>0</v>
      </c>
      <c r="J52" s="183">
        <v>0</v>
      </c>
      <c r="K52" s="183">
        <v>0</v>
      </c>
      <c r="L52" s="183">
        <v>0</v>
      </c>
      <c r="M52" s="183">
        <v>0</v>
      </c>
      <c r="N52" s="183">
        <v>0</v>
      </c>
      <c r="O52" s="183">
        <v>0</v>
      </c>
      <c r="P52" s="183">
        <v>0</v>
      </c>
      <c r="Q52" s="183"/>
      <c r="R52" s="183">
        <v>0</v>
      </c>
      <c r="S52" s="183">
        <v>0</v>
      </c>
      <c r="T52" s="183">
        <v>0</v>
      </c>
      <c r="U52" s="183">
        <v>0</v>
      </c>
      <c r="V52" s="183">
        <v>0</v>
      </c>
      <c r="W52" s="183">
        <v>0</v>
      </c>
      <c r="X52" s="183">
        <v>0</v>
      </c>
      <c r="Y52" s="183">
        <v>0</v>
      </c>
      <c r="Z52" s="183">
        <v>0</v>
      </c>
      <c r="AA52" s="183">
        <v>0</v>
      </c>
      <c r="AB52" s="183">
        <v>0</v>
      </c>
      <c r="AC52" s="183">
        <v>0</v>
      </c>
      <c r="AD52" s="183">
        <v>0</v>
      </c>
      <c r="AE52" s="183">
        <v>0</v>
      </c>
      <c r="AF52" s="183">
        <v>0</v>
      </c>
      <c r="AG52" s="183">
        <v>0</v>
      </c>
      <c r="AH52" s="183">
        <v>0</v>
      </c>
      <c r="AI52" s="183">
        <v>0</v>
      </c>
      <c r="AJ52" s="183">
        <v>0</v>
      </c>
      <c r="AK52" s="183">
        <v>0</v>
      </c>
      <c r="AL52" s="183">
        <v>0</v>
      </c>
      <c r="AM52" s="183">
        <v>0</v>
      </c>
      <c r="AN52" s="183">
        <v>0</v>
      </c>
    </row>
    <row r="53" spans="1:40" x14ac:dyDescent="0.3">
      <c r="A53" s="60" t="s">
        <v>1485</v>
      </c>
      <c r="B53" s="64"/>
      <c r="C53" s="64"/>
      <c r="D53" s="196"/>
      <c r="E53" s="196"/>
      <c r="F53" s="196"/>
      <c r="G53" s="196"/>
      <c r="H53" s="196"/>
      <c r="I53" s="196"/>
      <c r="J53" s="196"/>
      <c r="K53" s="196"/>
      <c r="L53" s="196"/>
      <c r="M53" s="196"/>
      <c r="N53" s="196"/>
      <c r="O53" s="196"/>
      <c r="P53" s="196"/>
      <c r="Q53" s="196"/>
      <c r="R53" s="196"/>
      <c r="S53" s="196"/>
      <c r="T53" s="196"/>
      <c r="U53" s="196"/>
      <c r="V53" s="196"/>
      <c r="W53" s="196"/>
      <c r="X53" s="196"/>
      <c r="Y53" s="196"/>
      <c r="Z53" s="196"/>
      <c r="AA53" s="196"/>
      <c r="AB53" s="196"/>
      <c r="AC53" s="196"/>
      <c r="AD53" s="196"/>
      <c r="AE53" s="196"/>
      <c r="AF53" s="196"/>
      <c r="AG53" s="196"/>
      <c r="AH53" s="196"/>
      <c r="AI53" s="196"/>
      <c r="AJ53" s="196"/>
      <c r="AK53" s="196"/>
      <c r="AL53" s="196"/>
      <c r="AM53" s="196"/>
      <c r="AN53" s="196"/>
    </row>
    <row r="54" spans="1:40" x14ac:dyDescent="0.3">
      <c r="D54" s="195">
        <f ca="1">SUM(E54:AN54)</f>
        <v>3064.5</v>
      </c>
      <c r="E54" s="163">
        <f t="shared" ref="E54:AN54" ca="1" si="20">SUM(E48:E52)</f>
        <v>0</v>
      </c>
      <c r="F54" s="163">
        <f t="shared" ca="1" si="20"/>
        <v>0</v>
      </c>
      <c r="G54" s="163">
        <f t="shared" ca="1" si="20"/>
        <v>0</v>
      </c>
      <c r="H54" s="163">
        <f t="shared" ca="1" si="20"/>
        <v>0</v>
      </c>
      <c r="I54" s="163">
        <f t="shared" ca="1" si="20"/>
        <v>0</v>
      </c>
      <c r="J54" s="163">
        <f t="shared" ca="1" si="20"/>
        <v>0</v>
      </c>
      <c r="K54" s="163">
        <f t="shared" ca="1" si="20"/>
        <v>0</v>
      </c>
      <c r="L54" s="163">
        <f t="shared" ca="1" si="20"/>
        <v>0</v>
      </c>
      <c r="M54" s="163">
        <f t="shared" ca="1" si="20"/>
        <v>0</v>
      </c>
      <c r="N54" s="163">
        <f t="shared" ca="1" si="20"/>
        <v>0</v>
      </c>
      <c r="O54" s="163">
        <f t="shared" ca="1" si="20"/>
        <v>0</v>
      </c>
      <c r="P54" s="163">
        <f t="shared" ca="1" si="20"/>
        <v>0</v>
      </c>
      <c r="Q54" s="163">
        <f t="shared" ca="1" si="20"/>
        <v>0</v>
      </c>
      <c r="R54" s="163">
        <f t="shared" ca="1" si="20"/>
        <v>0</v>
      </c>
      <c r="S54" s="163">
        <f t="shared" ca="1" si="20"/>
        <v>0</v>
      </c>
      <c r="T54" s="163">
        <f t="shared" ca="1" si="20"/>
        <v>0</v>
      </c>
      <c r="U54" s="163">
        <f t="shared" ca="1" si="20"/>
        <v>0</v>
      </c>
      <c r="V54" s="163">
        <f t="shared" ca="1" si="20"/>
        <v>0</v>
      </c>
      <c r="W54" s="163">
        <f t="shared" ca="1" si="20"/>
        <v>0</v>
      </c>
      <c r="X54" s="163">
        <f t="shared" ca="1" si="20"/>
        <v>0</v>
      </c>
      <c r="Y54" s="163">
        <f t="shared" ca="1" si="20"/>
        <v>0</v>
      </c>
      <c r="Z54" s="163">
        <f t="shared" ca="1" si="20"/>
        <v>0</v>
      </c>
      <c r="AA54" s="163">
        <f t="shared" ca="1" si="20"/>
        <v>0</v>
      </c>
      <c r="AB54" s="163">
        <f t="shared" ca="1" si="20"/>
        <v>0</v>
      </c>
      <c r="AC54" s="163">
        <f t="shared" ca="1" si="20"/>
        <v>0</v>
      </c>
      <c r="AD54" s="163">
        <f t="shared" ca="1" si="20"/>
        <v>0</v>
      </c>
      <c r="AE54" s="163">
        <f t="shared" ca="1" si="20"/>
        <v>0</v>
      </c>
      <c r="AF54" s="163">
        <f t="shared" ca="1" si="20"/>
        <v>0</v>
      </c>
      <c r="AG54" s="163">
        <f t="shared" ca="1" si="20"/>
        <v>0</v>
      </c>
      <c r="AH54" s="163">
        <f t="shared" ca="1" si="20"/>
        <v>3064.5</v>
      </c>
      <c r="AI54" s="163">
        <f t="shared" ca="1" si="20"/>
        <v>0</v>
      </c>
      <c r="AJ54" s="163">
        <f t="shared" ca="1" si="20"/>
        <v>0</v>
      </c>
      <c r="AK54" s="163">
        <f t="shared" ca="1" si="20"/>
        <v>0</v>
      </c>
      <c r="AL54" s="163">
        <f t="shared" ca="1" si="20"/>
        <v>0</v>
      </c>
      <c r="AM54" s="163">
        <f t="shared" ca="1" si="20"/>
        <v>0</v>
      </c>
      <c r="AN54" s="163">
        <f t="shared" ca="1" si="20"/>
        <v>0</v>
      </c>
    </row>
    <row r="55" spans="1:40" x14ac:dyDescent="0.3">
      <c r="A55" s="60" t="s">
        <v>1486</v>
      </c>
      <c r="B55" s="64"/>
      <c r="C55" s="64"/>
      <c r="D55" s="196"/>
      <c r="E55" s="196"/>
      <c r="F55" s="196"/>
      <c r="G55" s="196"/>
      <c r="H55" s="196"/>
      <c r="I55" s="196"/>
      <c r="J55" s="196"/>
      <c r="K55" s="196"/>
      <c r="L55" s="196"/>
      <c r="M55" s="196"/>
      <c r="N55" s="196"/>
      <c r="O55" s="196"/>
      <c r="P55" s="196"/>
      <c r="Q55" s="196"/>
      <c r="R55" s="196"/>
      <c r="S55" s="196"/>
      <c r="T55" s="196"/>
      <c r="U55" s="196"/>
      <c r="V55" s="196"/>
      <c r="W55" s="196"/>
      <c r="X55" s="196"/>
      <c r="Y55" s="196"/>
      <c r="Z55" s="196"/>
      <c r="AA55" s="196"/>
      <c r="AB55" s="196"/>
      <c r="AC55" s="196"/>
      <c r="AD55" s="196"/>
      <c r="AE55" s="196"/>
      <c r="AF55" s="196"/>
      <c r="AG55" s="196"/>
      <c r="AH55" s="196"/>
      <c r="AI55" s="196"/>
      <c r="AJ55" s="196"/>
      <c r="AK55" s="196"/>
      <c r="AL55" s="196"/>
      <c r="AM55" s="196"/>
      <c r="AN55" s="196"/>
    </row>
    <row r="56" spans="1:40" x14ac:dyDescent="0.3">
      <c r="A56" s="66"/>
      <c r="B56" s="66"/>
      <c r="C56" s="66"/>
      <c r="D56" s="197"/>
      <c r="E56" s="197"/>
      <c r="F56" s="197"/>
      <c r="G56" s="197"/>
      <c r="H56" s="197"/>
      <c r="I56" s="197"/>
      <c r="J56" s="197"/>
      <c r="K56" s="197"/>
      <c r="L56" s="197"/>
      <c r="M56" s="197"/>
      <c r="N56" s="197"/>
      <c r="O56" s="197"/>
      <c r="P56" s="197"/>
      <c r="Q56" s="197"/>
      <c r="R56" s="197"/>
      <c r="S56" s="197"/>
      <c r="T56" s="197"/>
      <c r="U56" s="197"/>
      <c r="V56" s="197"/>
      <c r="W56" s="197"/>
      <c r="X56" s="197"/>
      <c r="Y56" s="197"/>
      <c r="Z56" s="197"/>
      <c r="AA56" s="197"/>
      <c r="AB56" s="197"/>
      <c r="AC56" s="197"/>
      <c r="AD56" s="197"/>
      <c r="AE56" s="197"/>
      <c r="AF56" s="197"/>
      <c r="AG56" s="197"/>
      <c r="AH56" s="197"/>
      <c r="AI56" s="197"/>
      <c r="AJ56" s="197"/>
      <c r="AK56" s="197"/>
      <c r="AL56" s="197"/>
      <c r="AM56" s="197"/>
      <c r="AN56" s="197"/>
    </row>
    <row r="57" spans="1:40" x14ac:dyDescent="0.3">
      <c r="A57" t="s">
        <v>1487</v>
      </c>
      <c r="D57" s="192">
        <f>SUM(E57:AN57)</f>
        <v>0</v>
      </c>
      <c r="E57" s="183">
        <v>0</v>
      </c>
      <c r="F57" s="183">
        <v>0</v>
      </c>
      <c r="G57" s="183">
        <v>0</v>
      </c>
      <c r="H57" s="183">
        <v>0</v>
      </c>
      <c r="I57" s="183">
        <v>0</v>
      </c>
      <c r="J57" s="183">
        <v>0</v>
      </c>
      <c r="K57" s="183">
        <v>0</v>
      </c>
      <c r="L57" s="183">
        <v>0</v>
      </c>
      <c r="M57" s="183">
        <v>0</v>
      </c>
      <c r="N57" s="183">
        <v>0</v>
      </c>
      <c r="O57" s="183">
        <v>0</v>
      </c>
      <c r="P57" s="183">
        <v>0</v>
      </c>
      <c r="Q57" s="183"/>
      <c r="R57" s="183">
        <v>0</v>
      </c>
      <c r="S57" s="183">
        <v>0</v>
      </c>
      <c r="T57" s="183">
        <v>0</v>
      </c>
      <c r="U57" s="183">
        <v>0</v>
      </c>
      <c r="V57" s="183">
        <v>0</v>
      </c>
      <c r="W57" s="183">
        <v>0</v>
      </c>
      <c r="X57" s="183">
        <v>0</v>
      </c>
      <c r="Y57" s="183">
        <v>0</v>
      </c>
      <c r="Z57" s="183">
        <v>0</v>
      </c>
      <c r="AA57" s="183">
        <v>0</v>
      </c>
      <c r="AB57" s="183">
        <v>0</v>
      </c>
      <c r="AC57" s="183">
        <v>0</v>
      </c>
      <c r="AD57" s="183">
        <v>0</v>
      </c>
      <c r="AE57" s="183">
        <v>0</v>
      </c>
      <c r="AF57" s="183">
        <v>0</v>
      </c>
      <c r="AG57" s="183">
        <v>0</v>
      </c>
      <c r="AH57" s="183">
        <v>0</v>
      </c>
      <c r="AI57" s="183">
        <v>0</v>
      </c>
      <c r="AJ57" s="183">
        <v>0</v>
      </c>
      <c r="AK57" s="183">
        <v>0</v>
      </c>
      <c r="AL57" s="183">
        <v>0</v>
      </c>
      <c r="AM57" s="183">
        <v>0</v>
      </c>
      <c r="AN57" s="183">
        <v>0</v>
      </c>
    </row>
    <row r="58" spans="1:40" x14ac:dyDescent="0.3">
      <c r="A58" t="s">
        <v>1488</v>
      </c>
      <c r="D58" s="192">
        <f>SUM(E58:AN58)</f>
        <v>0</v>
      </c>
      <c r="E58" s="183">
        <v>0</v>
      </c>
      <c r="F58" s="183">
        <v>0</v>
      </c>
      <c r="G58" s="183">
        <v>0</v>
      </c>
      <c r="H58" s="183">
        <v>0</v>
      </c>
      <c r="I58" s="183">
        <v>0</v>
      </c>
      <c r="J58" s="183">
        <v>0</v>
      </c>
      <c r="K58" s="183">
        <v>0</v>
      </c>
      <c r="L58" s="183">
        <v>0</v>
      </c>
      <c r="M58" s="183">
        <v>0</v>
      </c>
      <c r="N58" s="183">
        <v>0</v>
      </c>
      <c r="O58" s="183">
        <v>0</v>
      </c>
      <c r="P58" s="183">
        <v>0</v>
      </c>
      <c r="Q58" s="183"/>
      <c r="R58" s="183">
        <v>0</v>
      </c>
      <c r="S58" s="183">
        <v>0</v>
      </c>
      <c r="T58" s="183">
        <v>0</v>
      </c>
      <c r="U58" s="183">
        <v>0</v>
      </c>
      <c r="V58" s="183">
        <v>0</v>
      </c>
      <c r="W58" s="183">
        <v>0</v>
      </c>
      <c r="X58" s="183">
        <v>0</v>
      </c>
      <c r="Y58" s="183">
        <v>0</v>
      </c>
      <c r="Z58" s="183">
        <v>0</v>
      </c>
      <c r="AA58" s="183">
        <v>0</v>
      </c>
      <c r="AB58" s="183">
        <v>0</v>
      </c>
      <c r="AC58" s="183">
        <v>0</v>
      </c>
      <c r="AD58" s="183">
        <v>0</v>
      </c>
      <c r="AE58" s="183">
        <v>0</v>
      </c>
      <c r="AF58" s="183">
        <v>0</v>
      </c>
      <c r="AG58" s="183">
        <v>0</v>
      </c>
      <c r="AH58" s="183">
        <v>0</v>
      </c>
      <c r="AI58" s="183">
        <v>0</v>
      </c>
      <c r="AJ58" s="183">
        <v>0</v>
      </c>
      <c r="AK58" s="183">
        <v>0</v>
      </c>
      <c r="AL58" s="183">
        <v>0</v>
      </c>
      <c r="AM58" s="183">
        <v>0</v>
      </c>
      <c r="AN58" s="183">
        <v>0</v>
      </c>
    </row>
    <row r="59" spans="1:40" x14ac:dyDescent="0.3">
      <c r="A59" t="s">
        <v>1489</v>
      </c>
      <c r="D59" s="192">
        <f>SUM(E59:AN59)</f>
        <v>0</v>
      </c>
      <c r="E59" s="183">
        <v>0</v>
      </c>
      <c r="F59" s="183">
        <v>0</v>
      </c>
      <c r="G59" s="183">
        <v>0</v>
      </c>
      <c r="H59" s="183">
        <v>0</v>
      </c>
      <c r="I59" s="183">
        <v>0</v>
      </c>
      <c r="J59" s="183">
        <v>0</v>
      </c>
      <c r="K59" s="183">
        <v>0</v>
      </c>
      <c r="L59" s="183">
        <v>0</v>
      </c>
      <c r="M59" s="183">
        <v>0</v>
      </c>
      <c r="N59" s="183">
        <v>0</v>
      </c>
      <c r="O59" s="183">
        <v>0</v>
      </c>
      <c r="P59" s="183">
        <v>0</v>
      </c>
      <c r="Q59" s="183"/>
      <c r="R59" s="183">
        <v>0</v>
      </c>
      <c r="S59" s="183">
        <v>0</v>
      </c>
      <c r="T59" s="183">
        <v>0</v>
      </c>
      <c r="U59" s="183">
        <v>0</v>
      </c>
      <c r="V59" s="183">
        <v>0</v>
      </c>
      <c r="W59" s="183">
        <v>0</v>
      </c>
      <c r="X59" s="183">
        <v>0</v>
      </c>
      <c r="Y59" s="183">
        <v>0</v>
      </c>
      <c r="Z59" s="183">
        <v>0</v>
      </c>
      <c r="AA59" s="183">
        <v>0</v>
      </c>
      <c r="AB59" s="183">
        <v>0</v>
      </c>
      <c r="AC59" s="183">
        <v>0</v>
      </c>
      <c r="AD59" s="183">
        <v>0</v>
      </c>
      <c r="AE59" s="183">
        <v>0</v>
      </c>
      <c r="AF59" s="183">
        <v>0</v>
      </c>
      <c r="AG59" s="183">
        <v>0</v>
      </c>
      <c r="AH59" s="183">
        <v>0</v>
      </c>
      <c r="AI59" s="183">
        <v>0</v>
      </c>
      <c r="AJ59" s="183">
        <v>0</v>
      </c>
      <c r="AK59" s="183">
        <v>0</v>
      </c>
      <c r="AL59" s="183">
        <v>0</v>
      </c>
      <c r="AM59" s="183">
        <v>0</v>
      </c>
      <c r="AN59" s="183">
        <v>0</v>
      </c>
    </row>
    <row r="60" spans="1:40" x14ac:dyDescent="0.3">
      <c r="D60" s="192">
        <f ca="1">SUM(E60:AN60)</f>
        <v>0</v>
      </c>
      <c r="E60" s="194">
        <f t="shared" ref="E60:AN60" ca="1" si="21">SUMIFS(INDIRECT($B$1 &amp; "_Direct"), Type, "Services", Resource_Name, $B60, WBSL3, E$1, Inst, $B$2)</f>
        <v>0</v>
      </c>
      <c r="F60" s="194">
        <f t="shared" ca="1" si="21"/>
        <v>0</v>
      </c>
      <c r="G60" s="194">
        <f t="shared" ca="1" si="21"/>
        <v>0</v>
      </c>
      <c r="H60" s="194">
        <f t="shared" ca="1" si="21"/>
        <v>0</v>
      </c>
      <c r="I60" s="194">
        <f t="shared" ca="1" si="21"/>
        <v>0</v>
      </c>
      <c r="J60" s="194">
        <f t="shared" ca="1" si="21"/>
        <v>0</v>
      </c>
      <c r="K60" s="194">
        <f t="shared" ca="1" si="21"/>
        <v>0</v>
      </c>
      <c r="L60" s="194">
        <f t="shared" ca="1" si="21"/>
        <v>0</v>
      </c>
      <c r="M60" s="194">
        <f t="shared" ca="1" si="21"/>
        <v>0</v>
      </c>
      <c r="N60" s="194">
        <f t="shared" ca="1" si="21"/>
        <v>0</v>
      </c>
      <c r="O60" s="194">
        <f t="shared" ca="1" si="21"/>
        <v>0</v>
      </c>
      <c r="P60" s="194">
        <f t="shared" ca="1" si="21"/>
        <v>0</v>
      </c>
      <c r="Q60" s="194">
        <f t="shared" ca="1" si="21"/>
        <v>0</v>
      </c>
      <c r="R60" s="194">
        <f t="shared" ca="1" si="21"/>
        <v>0</v>
      </c>
      <c r="S60" s="194">
        <f t="shared" ca="1" si="21"/>
        <v>0</v>
      </c>
      <c r="T60" s="194">
        <f t="shared" ca="1" si="21"/>
        <v>0</v>
      </c>
      <c r="U60" s="194">
        <f t="shared" ca="1" si="21"/>
        <v>0</v>
      </c>
      <c r="V60" s="194">
        <f t="shared" ca="1" si="21"/>
        <v>0</v>
      </c>
      <c r="W60" s="194">
        <f t="shared" ca="1" si="21"/>
        <v>0</v>
      </c>
      <c r="X60" s="194">
        <f t="shared" ca="1" si="21"/>
        <v>0</v>
      </c>
      <c r="Y60" s="194">
        <f t="shared" ca="1" si="21"/>
        <v>0</v>
      </c>
      <c r="Z60" s="194">
        <f t="shared" ca="1" si="21"/>
        <v>0</v>
      </c>
      <c r="AA60" s="194">
        <f t="shared" ca="1" si="21"/>
        <v>0</v>
      </c>
      <c r="AB60" s="194">
        <f t="shared" ca="1" si="21"/>
        <v>0</v>
      </c>
      <c r="AC60" s="194">
        <f t="shared" ca="1" si="21"/>
        <v>0</v>
      </c>
      <c r="AD60" s="194">
        <f t="shared" ca="1" si="21"/>
        <v>0</v>
      </c>
      <c r="AE60" s="194">
        <f t="shared" ca="1" si="21"/>
        <v>0</v>
      </c>
      <c r="AF60" s="194">
        <f t="shared" ca="1" si="21"/>
        <v>0</v>
      </c>
      <c r="AG60" s="194">
        <f t="shared" ca="1" si="21"/>
        <v>0</v>
      </c>
      <c r="AH60" s="194">
        <f t="shared" ca="1" si="21"/>
        <v>0</v>
      </c>
      <c r="AI60" s="194">
        <f t="shared" ca="1" si="21"/>
        <v>0</v>
      </c>
      <c r="AJ60" s="194">
        <f t="shared" ca="1" si="21"/>
        <v>0</v>
      </c>
      <c r="AK60" s="194">
        <f t="shared" ca="1" si="21"/>
        <v>0</v>
      </c>
      <c r="AL60" s="194">
        <f t="shared" ca="1" si="21"/>
        <v>0</v>
      </c>
      <c r="AM60" s="194">
        <f t="shared" ca="1" si="21"/>
        <v>0</v>
      </c>
      <c r="AN60" s="194">
        <f t="shared" ca="1" si="21"/>
        <v>0</v>
      </c>
    </row>
    <row r="61" spans="1:40" x14ac:dyDescent="0.3">
      <c r="A61" t="s">
        <v>1490</v>
      </c>
      <c r="D61" s="192">
        <f>SUM(E61:AN61)</f>
        <v>0</v>
      </c>
      <c r="E61" s="183">
        <v>0</v>
      </c>
      <c r="F61" s="183">
        <v>0</v>
      </c>
      <c r="G61" s="183">
        <v>0</v>
      </c>
      <c r="H61" s="183">
        <v>0</v>
      </c>
      <c r="I61" s="183">
        <v>0</v>
      </c>
      <c r="J61" s="183">
        <v>0</v>
      </c>
      <c r="K61" s="183">
        <v>0</v>
      </c>
      <c r="L61" s="183">
        <v>0</v>
      </c>
      <c r="M61" s="183">
        <v>0</v>
      </c>
      <c r="N61" s="183">
        <v>0</v>
      </c>
      <c r="O61" s="183">
        <v>0</v>
      </c>
      <c r="P61" s="183">
        <v>0</v>
      </c>
      <c r="Q61" s="183"/>
      <c r="R61" s="183">
        <v>0</v>
      </c>
      <c r="S61" s="183">
        <v>0</v>
      </c>
      <c r="T61" s="183">
        <v>0</v>
      </c>
      <c r="U61" s="183">
        <v>0</v>
      </c>
      <c r="V61" s="183">
        <v>0</v>
      </c>
      <c r="W61" s="183">
        <v>0</v>
      </c>
      <c r="X61" s="183">
        <v>0</v>
      </c>
      <c r="Y61" s="183">
        <v>0</v>
      </c>
      <c r="Z61" s="183">
        <v>0</v>
      </c>
      <c r="AA61" s="183">
        <v>0</v>
      </c>
      <c r="AB61" s="183">
        <v>0</v>
      </c>
      <c r="AC61" s="183">
        <v>0</v>
      </c>
      <c r="AD61" s="183">
        <v>0</v>
      </c>
      <c r="AE61" s="183">
        <v>0</v>
      </c>
      <c r="AF61" s="183">
        <v>0</v>
      </c>
      <c r="AG61" s="183">
        <v>0</v>
      </c>
      <c r="AH61" s="183">
        <v>0</v>
      </c>
      <c r="AI61" s="183">
        <v>0</v>
      </c>
      <c r="AJ61" s="183">
        <v>0</v>
      </c>
      <c r="AK61" s="183">
        <v>0</v>
      </c>
      <c r="AL61" s="183">
        <v>0</v>
      </c>
      <c r="AM61" s="183">
        <v>0</v>
      </c>
      <c r="AN61" s="183">
        <v>0</v>
      </c>
    </row>
    <row r="62" spans="1:40" x14ac:dyDescent="0.3">
      <c r="A62" s="60" t="s">
        <v>1491</v>
      </c>
      <c r="B62" s="64"/>
      <c r="C62" s="64"/>
      <c r="D62" s="196"/>
      <c r="E62" s="196"/>
      <c r="F62" s="196"/>
      <c r="G62" s="196"/>
      <c r="H62" s="196"/>
      <c r="I62" s="196"/>
      <c r="J62" s="196"/>
      <c r="K62" s="196"/>
      <c r="L62" s="196"/>
      <c r="M62" s="196"/>
      <c r="N62" s="196"/>
      <c r="O62" s="196"/>
      <c r="P62" s="196"/>
      <c r="Q62" s="196"/>
      <c r="R62" s="196"/>
      <c r="S62" s="196"/>
      <c r="T62" s="196"/>
      <c r="U62" s="196"/>
      <c r="V62" s="196"/>
      <c r="W62" s="196"/>
      <c r="X62" s="196"/>
      <c r="Y62" s="196"/>
      <c r="Z62" s="196"/>
      <c r="AA62" s="196"/>
      <c r="AB62" s="196"/>
      <c r="AC62" s="196"/>
      <c r="AD62" s="196"/>
      <c r="AE62" s="196"/>
      <c r="AF62" s="196"/>
      <c r="AG62" s="196"/>
      <c r="AH62" s="196"/>
      <c r="AI62" s="196"/>
      <c r="AJ62" s="196"/>
      <c r="AK62" s="196"/>
      <c r="AL62" s="196"/>
      <c r="AM62" s="196"/>
      <c r="AN62" s="196"/>
    </row>
    <row r="63" spans="1:40" x14ac:dyDescent="0.3">
      <c r="D63" s="192">
        <f ca="1">SUM(E63:AN63)</f>
        <v>0</v>
      </c>
      <c r="E63" s="163">
        <f t="shared" ref="E63:P63" ca="1" si="22">SUM(E57:E61)</f>
        <v>0</v>
      </c>
      <c r="F63" s="163">
        <f t="shared" ca="1" si="22"/>
        <v>0</v>
      </c>
      <c r="G63" s="163">
        <f t="shared" ca="1" si="22"/>
        <v>0</v>
      </c>
      <c r="H63" s="163">
        <f t="shared" ca="1" si="22"/>
        <v>0</v>
      </c>
      <c r="I63" s="163">
        <f t="shared" ca="1" si="22"/>
        <v>0</v>
      </c>
      <c r="J63" s="163">
        <f t="shared" ca="1" si="22"/>
        <v>0</v>
      </c>
      <c r="K63" s="163">
        <f t="shared" ca="1" si="22"/>
        <v>0</v>
      </c>
      <c r="L63" s="163">
        <f t="shared" ca="1" si="22"/>
        <v>0</v>
      </c>
      <c r="M63" s="163">
        <f t="shared" ca="1" si="22"/>
        <v>0</v>
      </c>
      <c r="N63" s="163">
        <f t="shared" ca="1" si="22"/>
        <v>0</v>
      </c>
      <c r="O63" s="163">
        <f t="shared" ca="1" si="22"/>
        <v>0</v>
      </c>
      <c r="P63" s="163">
        <f t="shared" ca="1" si="22"/>
        <v>0</v>
      </c>
      <c r="Q63" s="163"/>
      <c r="R63" s="163">
        <f t="shared" ref="R63:AN63" ca="1" si="23">SUM(R57:R61)</f>
        <v>0</v>
      </c>
      <c r="S63" s="163">
        <f t="shared" ca="1" si="23"/>
        <v>0</v>
      </c>
      <c r="T63" s="163">
        <f t="shared" ca="1" si="23"/>
        <v>0</v>
      </c>
      <c r="U63" s="163">
        <f t="shared" ca="1" si="23"/>
        <v>0</v>
      </c>
      <c r="V63" s="163">
        <f t="shared" ca="1" si="23"/>
        <v>0</v>
      </c>
      <c r="W63" s="163">
        <f t="shared" ca="1" si="23"/>
        <v>0</v>
      </c>
      <c r="X63" s="163">
        <f t="shared" ca="1" si="23"/>
        <v>0</v>
      </c>
      <c r="Y63" s="163">
        <f t="shared" ca="1" si="23"/>
        <v>0</v>
      </c>
      <c r="Z63" s="163">
        <f t="shared" ca="1" si="23"/>
        <v>0</v>
      </c>
      <c r="AA63" s="163">
        <f t="shared" ca="1" si="23"/>
        <v>0</v>
      </c>
      <c r="AB63" s="163">
        <f t="shared" ca="1" si="23"/>
        <v>0</v>
      </c>
      <c r="AC63" s="163">
        <f t="shared" ca="1" si="23"/>
        <v>0</v>
      </c>
      <c r="AD63" s="163">
        <f t="shared" ca="1" si="23"/>
        <v>0</v>
      </c>
      <c r="AE63" s="163">
        <f t="shared" ca="1" si="23"/>
        <v>0</v>
      </c>
      <c r="AF63" s="163">
        <f t="shared" ca="1" si="23"/>
        <v>0</v>
      </c>
      <c r="AG63" s="163">
        <f t="shared" ca="1" si="23"/>
        <v>0</v>
      </c>
      <c r="AH63" s="163">
        <f t="shared" ca="1" si="23"/>
        <v>0</v>
      </c>
      <c r="AI63" s="163">
        <f t="shared" ca="1" si="23"/>
        <v>0</v>
      </c>
      <c r="AJ63" s="163">
        <f t="shared" ca="1" si="23"/>
        <v>0</v>
      </c>
      <c r="AK63" s="163">
        <f t="shared" ca="1" si="23"/>
        <v>0</v>
      </c>
      <c r="AL63" s="163">
        <f t="shared" ca="1" si="23"/>
        <v>0</v>
      </c>
      <c r="AM63" s="163">
        <f t="shared" ca="1" si="23"/>
        <v>0</v>
      </c>
      <c r="AN63" s="163">
        <f t="shared" ca="1" si="23"/>
        <v>0</v>
      </c>
    </row>
    <row r="64" spans="1:40" x14ac:dyDescent="0.3">
      <c r="A64" t="s">
        <v>1492</v>
      </c>
      <c r="D64" s="192">
        <f>SUM(E64:AN64)</f>
        <v>0</v>
      </c>
      <c r="E64" s="183">
        <v>0</v>
      </c>
      <c r="F64" s="183">
        <v>0</v>
      </c>
      <c r="G64" s="183">
        <v>0</v>
      </c>
      <c r="H64" s="183">
        <v>0</v>
      </c>
      <c r="I64" s="183">
        <v>0</v>
      </c>
      <c r="J64" s="183">
        <v>0</v>
      </c>
      <c r="K64" s="183">
        <v>0</v>
      </c>
      <c r="L64" s="183">
        <v>0</v>
      </c>
      <c r="M64" s="183">
        <v>0</v>
      </c>
      <c r="N64" s="183">
        <v>0</v>
      </c>
      <c r="O64" s="183">
        <v>0</v>
      </c>
      <c r="P64" s="183">
        <v>0</v>
      </c>
      <c r="Q64" s="183"/>
      <c r="R64" s="183">
        <v>0</v>
      </c>
      <c r="S64" s="183">
        <v>0</v>
      </c>
      <c r="T64" s="183">
        <v>0</v>
      </c>
      <c r="U64" s="183">
        <v>0</v>
      </c>
      <c r="V64" s="183">
        <v>0</v>
      </c>
      <c r="W64" s="183">
        <v>0</v>
      </c>
      <c r="X64" s="183">
        <v>0</v>
      </c>
      <c r="Y64" s="183">
        <v>0</v>
      </c>
      <c r="Z64" s="183">
        <v>0</v>
      </c>
      <c r="AA64" s="183">
        <v>0</v>
      </c>
      <c r="AB64" s="183">
        <v>0</v>
      </c>
      <c r="AC64" s="183">
        <v>0</v>
      </c>
      <c r="AD64" s="183">
        <v>0</v>
      </c>
      <c r="AE64" s="183">
        <v>0</v>
      </c>
      <c r="AF64" s="183">
        <v>0</v>
      </c>
      <c r="AG64" s="183">
        <v>0</v>
      </c>
      <c r="AH64" s="183">
        <v>0</v>
      </c>
      <c r="AI64" s="183">
        <v>0</v>
      </c>
      <c r="AJ64" s="183">
        <v>0</v>
      </c>
      <c r="AK64" s="183">
        <v>0</v>
      </c>
      <c r="AL64" s="183">
        <v>0</v>
      </c>
      <c r="AM64" s="183">
        <v>0</v>
      </c>
      <c r="AN64" s="183">
        <v>0</v>
      </c>
    </row>
    <row r="65" spans="1:40" x14ac:dyDescent="0.3">
      <c r="A65" s="60" t="s">
        <v>1493</v>
      </c>
      <c r="B65" s="64"/>
      <c r="C65" s="64"/>
      <c r="D65" s="196"/>
      <c r="E65" s="196"/>
      <c r="F65" s="196"/>
      <c r="G65" s="196"/>
      <c r="H65" s="196"/>
      <c r="I65" s="196"/>
      <c r="J65" s="196"/>
      <c r="K65" s="196"/>
      <c r="L65" s="196"/>
      <c r="M65" s="196"/>
      <c r="N65" s="196"/>
      <c r="O65" s="196"/>
      <c r="P65" s="196"/>
      <c r="Q65" s="196"/>
      <c r="R65" s="196"/>
      <c r="S65" s="196"/>
      <c r="T65" s="196"/>
      <c r="U65" s="196"/>
      <c r="V65" s="196"/>
      <c r="W65" s="196"/>
      <c r="X65" s="196"/>
      <c r="Y65" s="196"/>
      <c r="Z65" s="196"/>
      <c r="AA65" s="196"/>
      <c r="AB65" s="196"/>
      <c r="AC65" s="196"/>
      <c r="AD65" s="196"/>
      <c r="AE65" s="196"/>
      <c r="AF65" s="196"/>
      <c r="AG65" s="196"/>
      <c r="AH65" s="196"/>
      <c r="AI65" s="196"/>
      <c r="AJ65" s="196"/>
      <c r="AK65" s="196"/>
      <c r="AL65" s="196"/>
      <c r="AM65" s="196"/>
      <c r="AN65" s="196"/>
    </row>
    <row r="66" spans="1:40" x14ac:dyDescent="0.3">
      <c r="D66" s="192">
        <f>SUM(E66:AN66)</f>
        <v>0</v>
      </c>
      <c r="E66" s="181">
        <v>0</v>
      </c>
      <c r="F66" s="181">
        <v>0</v>
      </c>
      <c r="G66" s="181">
        <v>0</v>
      </c>
      <c r="H66" s="181">
        <v>0</v>
      </c>
      <c r="I66" s="181">
        <v>0</v>
      </c>
      <c r="J66" s="181">
        <v>0</v>
      </c>
      <c r="K66" s="181">
        <v>0</v>
      </c>
      <c r="L66" s="181">
        <v>0</v>
      </c>
      <c r="M66" s="181">
        <v>0</v>
      </c>
      <c r="N66" s="181">
        <v>0</v>
      </c>
      <c r="O66" s="181">
        <v>0</v>
      </c>
      <c r="P66" s="181">
        <v>0</v>
      </c>
      <c r="Q66" s="181"/>
      <c r="R66" s="181">
        <v>0</v>
      </c>
      <c r="S66" s="181">
        <v>0</v>
      </c>
      <c r="T66" s="181">
        <v>0</v>
      </c>
      <c r="U66" s="181">
        <v>0</v>
      </c>
      <c r="V66" s="181">
        <v>0</v>
      </c>
      <c r="W66" s="181">
        <v>0</v>
      </c>
      <c r="X66" s="181">
        <v>0</v>
      </c>
      <c r="Y66" s="181">
        <v>0</v>
      </c>
      <c r="Z66" s="181">
        <v>0</v>
      </c>
      <c r="AA66" s="181">
        <v>0</v>
      </c>
      <c r="AB66" s="181">
        <v>0</v>
      </c>
      <c r="AC66" s="181">
        <v>0</v>
      </c>
      <c r="AD66" s="181">
        <v>0</v>
      </c>
      <c r="AE66" s="181">
        <v>0</v>
      </c>
      <c r="AF66" s="181">
        <v>0</v>
      </c>
      <c r="AG66" s="181">
        <v>0</v>
      </c>
      <c r="AH66" s="181">
        <v>0</v>
      </c>
      <c r="AI66" s="181">
        <v>0</v>
      </c>
      <c r="AJ66" s="181">
        <v>0</v>
      </c>
      <c r="AK66" s="181">
        <v>0</v>
      </c>
      <c r="AL66" s="181">
        <v>0</v>
      </c>
      <c r="AM66" s="181">
        <v>0</v>
      </c>
      <c r="AN66" s="181">
        <v>0</v>
      </c>
    </row>
    <row r="67" spans="1:40" x14ac:dyDescent="0.3">
      <c r="A67" t="s">
        <v>1494</v>
      </c>
      <c r="B67" s="310"/>
      <c r="C67" s="310"/>
      <c r="D67" s="192"/>
      <c r="E67" s="194"/>
      <c r="F67" s="194"/>
      <c r="G67" s="194"/>
      <c r="H67" s="194"/>
      <c r="I67" s="194"/>
      <c r="J67" s="194"/>
      <c r="K67" s="194"/>
      <c r="L67" s="194"/>
      <c r="M67" s="194"/>
      <c r="N67" s="194"/>
      <c r="O67" s="194"/>
      <c r="P67" s="194"/>
      <c r="Q67" s="194"/>
      <c r="R67" s="194"/>
      <c r="S67" s="194"/>
      <c r="T67" s="194"/>
      <c r="U67" s="194"/>
      <c r="V67" s="194"/>
      <c r="W67" s="194"/>
      <c r="X67" s="194"/>
      <c r="Y67" s="194"/>
      <c r="Z67" s="194"/>
      <c r="AA67" s="194"/>
      <c r="AB67" s="194"/>
      <c r="AC67" s="194"/>
      <c r="AD67" s="194"/>
      <c r="AE67" s="194"/>
      <c r="AF67" s="194"/>
      <c r="AG67" s="194"/>
      <c r="AH67" s="194"/>
      <c r="AI67" s="194"/>
      <c r="AJ67" s="194"/>
      <c r="AK67" s="194"/>
      <c r="AL67" s="194"/>
      <c r="AM67" s="194"/>
      <c r="AN67" s="194"/>
    </row>
    <row r="68" spans="1:40" x14ac:dyDescent="0.3">
      <c r="A68" s="54"/>
      <c r="B68" s="54"/>
      <c r="C68" s="54"/>
      <c r="D68" s="195">
        <f ca="1">SUM(E68:AN68)</f>
        <v>0</v>
      </c>
      <c r="E68" s="194">
        <f t="shared" ref="E68:T71" ca="1" si="24">SUMIFS(INDIRECT($B$1 &amp; "_Total"), WBSL3, E$1, Inst, $A68)</f>
        <v>0</v>
      </c>
      <c r="F68" s="194">
        <f t="shared" ca="1" si="24"/>
        <v>0</v>
      </c>
      <c r="G68" s="194">
        <f t="shared" ca="1" si="24"/>
        <v>0</v>
      </c>
      <c r="H68" s="194">
        <f t="shared" ca="1" si="24"/>
        <v>0</v>
      </c>
      <c r="I68" s="194">
        <f t="shared" ca="1" si="24"/>
        <v>0</v>
      </c>
      <c r="J68" s="194">
        <f t="shared" ca="1" si="24"/>
        <v>0</v>
      </c>
      <c r="K68" s="194">
        <f t="shared" ca="1" si="24"/>
        <v>0</v>
      </c>
      <c r="L68" s="194">
        <f t="shared" ca="1" si="24"/>
        <v>0</v>
      </c>
      <c r="M68" s="194">
        <f t="shared" ca="1" si="24"/>
        <v>0</v>
      </c>
      <c r="N68" s="194">
        <f t="shared" ca="1" si="24"/>
        <v>0</v>
      </c>
      <c r="O68" s="194">
        <f t="shared" ca="1" si="24"/>
        <v>0</v>
      </c>
      <c r="P68" s="194">
        <f t="shared" ca="1" si="24"/>
        <v>0</v>
      </c>
      <c r="Q68" s="194">
        <f t="shared" ca="1" si="24"/>
        <v>0</v>
      </c>
      <c r="R68" s="194">
        <f t="shared" ca="1" si="24"/>
        <v>0</v>
      </c>
      <c r="S68" s="194">
        <f t="shared" ca="1" si="24"/>
        <v>0</v>
      </c>
      <c r="T68" s="194">
        <f t="shared" ca="1" si="24"/>
        <v>0</v>
      </c>
      <c r="U68" s="194">
        <f t="shared" ref="U68:AJ71" ca="1" si="25">SUMIFS(INDIRECT($B$1 &amp; "_Total"), WBSL3, U$1, Inst, $A68)</f>
        <v>0</v>
      </c>
      <c r="V68" s="194">
        <f t="shared" ca="1" si="25"/>
        <v>0</v>
      </c>
      <c r="W68" s="194">
        <f t="shared" ca="1" si="25"/>
        <v>0</v>
      </c>
      <c r="X68" s="194">
        <f t="shared" ca="1" si="25"/>
        <v>0</v>
      </c>
      <c r="Y68" s="194">
        <f t="shared" ca="1" si="25"/>
        <v>0</v>
      </c>
      <c r="Z68" s="194">
        <f t="shared" ca="1" si="25"/>
        <v>0</v>
      </c>
      <c r="AA68" s="194">
        <f t="shared" ca="1" si="25"/>
        <v>0</v>
      </c>
      <c r="AB68" s="194">
        <f t="shared" ca="1" si="25"/>
        <v>0</v>
      </c>
      <c r="AC68" s="194">
        <f t="shared" ca="1" si="25"/>
        <v>0</v>
      </c>
      <c r="AD68" s="194">
        <f t="shared" ca="1" si="25"/>
        <v>0</v>
      </c>
      <c r="AE68" s="194">
        <f t="shared" ca="1" si="25"/>
        <v>0</v>
      </c>
      <c r="AF68" s="194">
        <f t="shared" ca="1" si="25"/>
        <v>0</v>
      </c>
      <c r="AG68" s="194">
        <f t="shared" ca="1" si="25"/>
        <v>0</v>
      </c>
      <c r="AH68" s="194">
        <f t="shared" ca="1" si="25"/>
        <v>0</v>
      </c>
      <c r="AI68" s="194">
        <f t="shared" ca="1" si="25"/>
        <v>0</v>
      </c>
      <c r="AJ68" s="194">
        <f t="shared" ca="1" si="25"/>
        <v>0</v>
      </c>
      <c r="AK68" s="194">
        <f t="shared" ref="AI68:AN71" ca="1" si="26">SUMIFS(INDIRECT($B$1 &amp; "_Total"), WBSL3, AK$1, Inst, $A68)</f>
        <v>0</v>
      </c>
      <c r="AL68" s="194">
        <f t="shared" ca="1" si="26"/>
        <v>0</v>
      </c>
      <c r="AM68" s="194">
        <f t="shared" ca="1" si="26"/>
        <v>0</v>
      </c>
      <c r="AN68" s="194">
        <f t="shared" ca="1" si="26"/>
        <v>0</v>
      </c>
    </row>
    <row r="69" spans="1:40" x14ac:dyDescent="0.3">
      <c r="A69" s="54"/>
      <c r="B69" s="54"/>
      <c r="C69" s="54"/>
      <c r="D69" s="195">
        <f ca="1">SUM(E69:AN69)</f>
        <v>0</v>
      </c>
      <c r="E69" s="194">
        <f t="shared" ca="1" si="24"/>
        <v>0</v>
      </c>
      <c r="F69" s="194">
        <f t="shared" ca="1" si="24"/>
        <v>0</v>
      </c>
      <c r="G69" s="194">
        <f t="shared" ca="1" si="24"/>
        <v>0</v>
      </c>
      <c r="H69" s="194">
        <f t="shared" ca="1" si="24"/>
        <v>0</v>
      </c>
      <c r="I69" s="194">
        <f t="shared" ca="1" si="24"/>
        <v>0</v>
      </c>
      <c r="J69" s="194">
        <f t="shared" ca="1" si="24"/>
        <v>0</v>
      </c>
      <c r="K69" s="194">
        <f t="shared" ca="1" si="24"/>
        <v>0</v>
      </c>
      <c r="L69" s="194">
        <f t="shared" ca="1" si="24"/>
        <v>0</v>
      </c>
      <c r="M69" s="194">
        <f t="shared" ca="1" si="24"/>
        <v>0</v>
      </c>
      <c r="N69" s="194">
        <f t="shared" ca="1" si="24"/>
        <v>0</v>
      </c>
      <c r="O69" s="194">
        <f t="shared" ca="1" si="24"/>
        <v>0</v>
      </c>
      <c r="P69" s="194">
        <f t="shared" ca="1" si="24"/>
        <v>0</v>
      </c>
      <c r="Q69" s="194">
        <f t="shared" ca="1" si="24"/>
        <v>0</v>
      </c>
      <c r="R69" s="194">
        <f t="shared" ca="1" si="24"/>
        <v>0</v>
      </c>
      <c r="S69" s="194">
        <f t="shared" ca="1" si="24"/>
        <v>0</v>
      </c>
      <c r="T69" s="194">
        <f t="shared" ca="1" si="24"/>
        <v>0</v>
      </c>
      <c r="U69" s="194">
        <f t="shared" ca="1" si="25"/>
        <v>0</v>
      </c>
      <c r="V69" s="194">
        <f t="shared" ca="1" si="25"/>
        <v>0</v>
      </c>
      <c r="W69" s="194">
        <f t="shared" ca="1" si="25"/>
        <v>0</v>
      </c>
      <c r="X69" s="194">
        <f t="shared" ca="1" si="25"/>
        <v>0</v>
      </c>
      <c r="Y69" s="194">
        <f t="shared" ca="1" si="25"/>
        <v>0</v>
      </c>
      <c r="Z69" s="194">
        <f t="shared" ca="1" si="25"/>
        <v>0</v>
      </c>
      <c r="AA69" s="194">
        <f t="shared" ca="1" si="25"/>
        <v>0</v>
      </c>
      <c r="AB69" s="194">
        <f t="shared" ca="1" si="25"/>
        <v>0</v>
      </c>
      <c r="AC69" s="194">
        <f t="shared" ca="1" si="25"/>
        <v>0</v>
      </c>
      <c r="AD69" s="194">
        <f t="shared" ca="1" si="25"/>
        <v>0</v>
      </c>
      <c r="AE69" s="194">
        <f t="shared" ca="1" si="25"/>
        <v>0</v>
      </c>
      <c r="AF69" s="194">
        <f t="shared" ca="1" si="25"/>
        <v>0</v>
      </c>
      <c r="AG69" s="194">
        <f t="shared" ca="1" si="25"/>
        <v>0</v>
      </c>
      <c r="AH69" s="194">
        <f t="shared" ca="1" si="25"/>
        <v>0</v>
      </c>
      <c r="AI69" s="194">
        <f t="shared" ca="1" si="26"/>
        <v>0</v>
      </c>
      <c r="AJ69" s="194">
        <f t="shared" ca="1" si="26"/>
        <v>0</v>
      </c>
      <c r="AK69" s="194">
        <f t="shared" ca="1" si="26"/>
        <v>0</v>
      </c>
      <c r="AL69" s="194">
        <f t="shared" ca="1" si="26"/>
        <v>0</v>
      </c>
      <c r="AM69" s="194">
        <f t="shared" ca="1" si="26"/>
        <v>0</v>
      </c>
      <c r="AN69" s="194">
        <f t="shared" ca="1" si="26"/>
        <v>0</v>
      </c>
    </row>
    <row r="70" spans="1:40" x14ac:dyDescent="0.3">
      <c r="A70" s="54"/>
      <c r="B70" s="54"/>
      <c r="C70" s="54"/>
      <c r="D70" s="195">
        <f ca="1">SUM(E70:AN70)</f>
        <v>0</v>
      </c>
      <c r="E70" s="194">
        <f t="shared" ca="1" si="24"/>
        <v>0</v>
      </c>
      <c r="F70" s="194">
        <f t="shared" ca="1" si="24"/>
        <v>0</v>
      </c>
      <c r="G70" s="194">
        <f t="shared" ca="1" si="24"/>
        <v>0</v>
      </c>
      <c r="H70" s="194">
        <f t="shared" ca="1" si="24"/>
        <v>0</v>
      </c>
      <c r="I70" s="194">
        <f t="shared" ca="1" si="24"/>
        <v>0</v>
      </c>
      <c r="J70" s="194">
        <f t="shared" ca="1" si="24"/>
        <v>0</v>
      </c>
      <c r="K70" s="194">
        <f t="shared" ca="1" si="24"/>
        <v>0</v>
      </c>
      <c r="L70" s="194">
        <f t="shared" ca="1" si="24"/>
        <v>0</v>
      </c>
      <c r="M70" s="194">
        <f t="shared" ca="1" si="24"/>
        <v>0</v>
      </c>
      <c r="N70" s="194">
        <f t="shared" ca="1" si="24"/>
        <v>0</v>
      </c>
      <c r="O70" s="194">
        <f t="shared" ca="1" si="24"/>
        <v>0</v>
      </c>
      <c r="P70" s="194">
        <f t="shared" ca="1" si="24"/>
        <v>0</v>
      </c>
      <c r="Q70" s="194">
        <f t="shared" ca="1" si="24"/>
        <v>0</v>
      </c>
      <c r="R70" s="194">
        <f t="shared" ca="1" si="24"/>
        <v>0</v>
      </c>
      <c r="S70" s="194">
        <f t="shared" ca="1" si="24"/>
        <v>0</v>
      </c>
      <c r="T70" s="194">
        <f t="shared" ca="1" si="24"/>
        <v>0</v>
      </c>
      <c r="U70" s="194">
        <f t="shared" ca="1" si="25"/>
        <v>0</v>
      </c>
      <c r="V70" s="194">
        <f t="shared" ca="1" si="25"/>
        <v>0</v>
      </c>
      <c r="W70" s="194">
        <f t="shared" ca="1" si="25"/>
        <v>0</v>
      </c>
      <c r="X70" s="194">
        <f t="shared" ca="1" si="25"/>
        <v>0</v>
      </c>
      <c r="Y70" s="194">
        <f t="shared" ca="1" si="25"/>
        <v>0</v>
      </c>
      <c r="Z70" s="194">
        <f t="shared" ca="1" si="25"/>
        <v>0</v>
      </c>
      <c r="AA70" s="194">
        <f t="shared" ca="1" si="25"/>
        <v>0</v>
      </c>
      <c r="AB70" s="194">
        <f t="shared" ca="1" si="25"/>
        <v>0</v>
      </c>
      <c r="AC70" s="194">
        <f t="shared" ca="1" si="25"/>
        <v>0</v>
      </c>
      <c r="AD70" s="194">
        <f t="shared" ca="1" si="25"/>
        <v>0</v>
      </c>
      <c r="AE70" s="194">
        <f t="shared" ca="1" si="25"/>
        <v>0</v>
      </c>
      <c r="AF70" s="194">
        <f t="shared" ca="1" si="25"/>
        <v>0</v>
      </c>
      <c r="AG70" s="194">
        <f t="shared" ca="1" si="25"/>
        <v>0</v>
      </c>
      <c r="AH70" s="194">
        <f t="shared" ca="1" si="25"/>
        <v>0</v>
      </c>
      <c r="AI70" s="194">
        <f t="shared" ca="1" si="26"/>
        <v>0</v>
      </c>
      <c r="AJ70" s="194">
        <f t="shared" ca="1" si="26"/>
        <v>0</v>
      </c>
      <c r="AK70" s="194">
        <f t="shared" ca="1" si="26"/>
        <v>0</v>
      </c>
      <c r="AL70" s="194">
        <f t="shared" ca="1" si="26"/>
        <v>0</v>
      </c>
      <c r="AM70" s="194">
        <f t="shared" ca="1" si="26"/>
        <v>0</v>
      </c>
      <c r="AN70" s="194">
        <f t="shared" ca="1" si="26"/>
        <v>0</v>
      </c>
    </row>
    <row r="71" spans="1:40" x14ac:dyDescent="0.3">
      <c r="A71" s="54"/>
      <c r="B71" s="54"/>
      <c r="C71" s="54"/>
      <c r="D71" s="195">
        <f ca="1">SUM(E71:AN71)</f>
        <v>0</v>
      </c>
      <c r="E71" s="194">
        <f t="shared" ca="1" si="24"/>
        <v>0</v>
      </c>
      <c r="F71" s="194">
        <f t="shared" ca="1" si="24"/>
        <v>0</v>
      </c>
      <c r="G71" s="194">
        <f t="shared" ca="1" si="24"/>
        <v>0</v>
      </c>
      <c r="H71" s="194">
        <f t="shared" ca="1" si="24"/>
        <v>0</v>
      </c>
      <c r="I71" s="194">
        <f t="shared" ca="1" si="24"/>
        <v>0</v>
      </c>
      <c r="J71" s="194">
        <f t="shared" ca="1" si="24"/>
        <v>0</v>
      </c>
      <c r="K71" s="194">
        <f t="shared" ca="1" si="24"/>
        <v>0</v>
      </c>
      <c r="L71" s="194">
        <f t="shared" ca="1" si="24"/>
        <v>0</v>
      </c>
      <c r="M71" s="194">
        <f t="shared" ca="1" si="24"/>
        <v>0</v>
      </c>
      <c r="N71" s="194">
        <f t="shared" ca="1" si="24"/>
        <v>0</v>
      </c>
      <c r="O71" s="194">
        <f t="shared" ca="1" si="24"/>
        <v>0</v>
      </c>
      <c r="P71" s="194">
        <f t="shared" ca="1" si="24"/>
        <v>0</v>
      </c>
      <c r="Q71" s="194">
        <f t="shared" ca="1" si="24"/>
        <v>0</v>
      </c>
      <c r="R71" s="194">
        <f t="shared" ca="1" si="24"/>
        <v>0</v>
      </c>
      <c r="S71" s="194">
        <f t="shared" ca="1" si="24"/>
        <v>0</v>
      </c>
      <c r="T71" s="194">
        <f t="shared" ca="1" si="24"/>
        <v>0</v>
      </c>
      <c r="U71" s="194">
        <f t="shared" ca="1" si="25"/>
        <v>0</v>
      </c>
      <c r="V71" s="194">
        <f t="shared" ca="1" si="25"/>
        <v>0</v>
      </c>
      <c r="W71" s="194">
        <f t="shared" ca="1" si="25"/>
        <v>0</v>
      </c>
      <c r="X71" s="194">
        <f t="shared" ca="1" si="25"/>
        <v>0</v>
      </c>
      <c r="Y71" s="194">
        <f t="shared" ca="1" si="25"/>
        <v>0</v>
      </c>
      <c r="Z71" s="194">
        <f t="shared" ca="1" si="25"/>
        <v>0</v>
      </c>
      <c r="AA71" s="194">
        <f t="shared" ca="1" si="25"/>
        <v>0</v>
      </c>
      <c r="AB71" s="194">
        <f t="shared" ca="1" si="25"/>
        <v>0</v>
      </c>
      <c r="AC71" s="194">
        <f t="shared" ca="1" si="25"/>
        <v>0</v>
      </c>
      <c r="AD71" s="194">
        <f t="shared" ca="1" si="25"/>
        <v>0</v>
      </c>
      <c r="AE71" s="194">
        <f t="shared" ca="1" si="25"/>
        <v>0</v>
      </c>
      <c r="AF71" s="194">
        <f t="shared" ca="1" si="25"/>
        <v>0</v>
      </c>
      <c r="AG71" s="194">
        <f t="shared" ca="1" si="25"/>
        <v>0</v>
      </c>
      <c r="AH71" s="194">
        <f t="shared" ca="1" si="25"/>
        <v>0</v>
      </c>
      <c r="AI71" s="194">
        <f t="shared" ca="1" si="26"/>
        <v>0</v>
      </c>
      <c r="AJ71" s="194">
        <f t="shared" ca="1" si="26"/>
        <v>0</v>
      </c>
      <c r="AK71" s="194">
        <f t="shared" ca="1" si="26"/>
        <v>0</v>
      </c>
      <c r="AL71" s="194">
        <f t="shared" ca="1" si="26"/>
        <v>0</v>
      </c>
      <c r="AM71" s="194">
        <f t="shared" ca="1" si="26"/>
        <v>0</v>
      </c>
      <c r="AN71" s="194">
        <f t="shared" ca="1" si="26"/>
        <v>0</v>
      </c>
    </row>
    <row r="72" spans="1:40" x14ac:dyDescent="0.3">
      <c r="A72" s="60" t="s">
        <v>1495</v>
      </c>
      <c r="B72" s="64"/>
      <c r="C72" s="64"/>
      <c r="D72" s="196"/>
      <c r="E72" s="196"/>
      <c r="F72" s="196"/>
      <c r="G72" s="196"/>
      <c r="H72" s="196"/>
      <c r="I72" s="196"/>
      <c r="J72" s="196"/>
      <c r="K72" s="196"/>
      <c r="L72" s="196"/>
      <c r="M72" s="196"/>
      <c r="N72" s="196"/>
      <c r="O72" s="196"/>
      <c r="P72" s="196"/>
      <c r="Q72" s="196"/>
      <c r="R72" s="196"/>
      <c r="S72" s="196"/>
      <c r="T72" s="196"/>
      <c r="U72" s="196"/>
      <c r="V72" s="196"/>
      <c r="W72" s="196"/>
      <c r="X72" s="196"/>
      <c r="Y72" s="196"/>
      <c r="Z72" s="196"/>
      <c r="AA72" s="196"/>
      <c r="AB72" s="196"/>
      <c r="AC72" s="196"/>
      <c r="AD72" s="196"/>
      <c r="AE72" s="196"/>
      <c r="AF72" s="196"/>
      <c r="AG72" s="196"/>
      <c r="AH72" s="196"/>
      <c r="AI72" s="196"/>
      <c r="AJ72" s="196"/>
      <c r="AK72" s="196"/>
      <c r="AL72" s="196"/>
      <c r="AM72" s="196"/>
      <c r="AN72" s="196"/>
    </row>
    <row r="73" spans="1:40" x14ac:dyDescent="0.3">
      <c r="D73" s="195">
        <f ca="1">SUM(E73:AN73)</f>
        <v>0</v>
      </c>
      <c r="E73" s="184">
        <f t="shared" ref="E73:AN73" ca="1" si="27">SUM(E68:E71)</f>
        <v>0</v>
      </c>
      <c r="F73" s="184">
        <f t="shared" ca="1" si="27"/>
        <v>0</v>
      </c>
      <c r="G73" s="184">
        <f t="shared" ca="1" si="27"/>
        <v>0</v>
      </c>
      <c r="H73" s="184">
        <f t="shared" ca="1" si="27"/>
        <v>0</v>
      </c>
      <c r="I73" s="184">
        <f t="shared" ca="1" si="27"/>
        <v>0</v>
      </c>
      <c r="J73" s="184">
        <f t="shared" ca="1" si="27"/>
        <v>0</v>
      </c>
      <c r="K73" s="184">
        <f t="shared" ca="1" si="27"/>
        <v>0</v>
      </c>
      <c r="L73" s="184">
        <f t="shared" ca="1" si="27"/>
        <v>0</v>
      </c>
      <c r="M73" s="184">
        <f t="shared" ca="1" si="27"/>
        <v>0</v>
      </c>
      <c r="N73" s="184">
        <f t="shared" ca="1" si="27"/>
        <v>0</v>
      </c>
      <c r="O73" s="184">
        <f t="shared" ca="1" si="27"/>
        <v>0</v>
      </c>
      <c r="P73" s="184">
        <f t="shared" ca="1" si="27"/>
        <v>0</v>
      </c>
      <c r="Q73" s="184">
        <f t="shared" ca="1" si="27"/>
        <v>0</v>
      </c>
      <c r="R73" s="184">
        <f t="shared" ca="1" si="27"/>
        <v>0</v>
      </c>
      <c r="S73" s="184">
        <f t="shared" ca="1" si="27"/>
        <v>0</v>
      </c>
      <c r="T73" s="184">
        <f t="shared" ca="1" si="27"/>
        <v>0</v>
      </c>
      <c r="U73" s="184">
        <f t="shared" ca="1" si="27"/>
        <v>0</v>
      </c>
      <c r="V73" s="184">
        <f t="shared" ca="1" si="27"/>
        <v>0</v>
      </c>
      <c r="W73" s="184">
        <f t="shared" ca="1" si="27"/>
        <v>0</v>
      </c>
      <c r="X73" s="184">
        <f t="shared" ca="1" si="27"/>
        <v>0</v>
      </c>
      <c r="Y73" s="184">
        <f t="shared" ca="1" si="27"/>
        <v>0</v>
      </c>
      <c r="Z73" s="184">
        <f t="shared" ca="1" si="27"/>
        <v>0</v>
      </c>
      <c r="AA73" s="184">
        <f t="shared" ca="1" si="27"/>
        <v>0</v>
      </c>
      <c r="AB73" s="184">
        <f t="shared" ca="1" si="27"/>
        <v>0</v>
      </c>
      <c r="AC73" s="184">
        <f t="shared" ca="1" si="27"/>
        <v>0</v>
      </c>
      <c r="AD73" s="184">
        <f t="shared" ca="1" si="27"/>
        <v>0</v>
      </c>
      <c r="AE73" s="184">
        <f t="shared" ca="1" si="27"/>
        <v>0</v>
      </c>
      <c r="AF73" s="184">
        <f t="shared" ca="1" si="27"/>
        <v>0</v>
      </c>
      <c r="AG73" s="184">
        <f t="shared" ca="1" si="27"/>
        <v>0</v>
      </c>
      <c r="AH73" s="184">
        <f t="shared" ca="1" si="27"/>
        <v>0</v>
      </c>
      <c r="AI73" s="184">
        <f t="shared" ca="1" si="27"/>
        <v>0</v>
      </c>
      <c r="AJ73" s="184">
        <f t="shared" ca="1" si="27"/>
        <v>0</v>
      </c>
      <c r="AK73" s="184">
        <f t="shared" ca="1" si="27"/>
        <v>0</v>
      </c>
      <c r="AL73" s="184">
        <f t="shared" ca="1" si="27"/>
        <v>0</v>
      </c>
      <c r="AM73" s="184">
        <f t="shared" ca="1" si="27"/>
        <v>0</v>
      </c>
      <c r="AN73" s="184">
        <f t="shared" ca="1" si="27"/>
        <v>0</v>
      </c>
    </row>
    <row r="74" spans="1:40" x14ac:dyDescent="0.3">
      <c r="A74" t="s">
        <v>1626</v>
      </c>
      <c r="D74" s="192"/>
      <c r="E74" s="183">
        <v>0</v>
      </c>
      <c r="F74" s="183">
        <v>0</v>
      </c>
      <c r="G74" s="183">
        <v>0</v>
      </c>
      <c r="H74" s="183">
        <v>0</v>
      </c>
      <c r="I74" s="183">
        <v>0</v>
      </c>
      <c r="J74" s="183">
        <v>0</v>
      </c>
      <c r="K74" s="183">
        <v>0</v>
      </c>
      <c r="L74" s="183">
        <v>0</v>
      </c>
      <c r="M74" s="183">
        <v>0</v>
      </c>
      <c r="N74" s="183">
        <v>0</v>
      </c>
      <c r="O74" s="183">
        <v>0</v>
      </c>
      <c r="P74" s="183">
        <v>0</v>
      </c>
      <c r="Q74" s="183"/>
      <c r="R74" s="183">
        <v>0</v>
      </c>
      <c r="S74" s="183">
        <v>0</v>
      </c>
      <c r="T74" s="183">
        <v>0</v>
      </c>
      <c r="U74" s="183">
        <v>0</v>
      </c>
      <c r="V74" s="183">
        <v>0</v>
      </c>
      <c r="W74" s="183">
        <v>0</v>
      </c>
      <c r="X74" s="183">
        <v>0</v>
      </c>
      <c r="Y74" s="183">
        <v>0</v>
      </c>
      <c r="Z74" s="183">
        <v>0</v>
      </c>
      <c r="AA74" s="183">
        <v>0</v>
      </c>
      <c r="AB74" s="183">
        <v>0</v>
      </c>
      <c r="AC74" s="183">
        <v>0</v>
      </c>
      <c r="AD74" s="183">
        <v>0</v>
      </c>
      <c r="AE74" s="183">
        <v>0</v>
      </c>
      <c r="AF74" s="183">
        <v>0</v>
      </c>
      <c r="AG74" s="183">
        <v>0</v>
      </c>
      <c r="AH74" s="183">
        <v>0</v>
      </c>
      <c r="AI74" s="183">
        <v>0</v>
      </c>
      <c r="AJ74" s="183">
        <v>0</v>
      </c>
      <c r="AK74" s="183">
        <v>0</v>
      </c>
      <c r="AL74" s="183">
        <v>0</v>
      </c>
      <c r="AM74" s="183">
        <v>0</v>
      </c>
      <c r="AN74" s="183">
        <v>0</v>
      </c>
    </row>
    <row r="75" spans="1:40" x14ac:dyDescent="0.3">
      <c r="A75" t="s">
        <v>1496</v>
      </c>
      <c r="D75" s="192">
        <f>SUM(E75:AN75)</f>
        <v>0</v>
      </c>
      <c r="E75" s="183">
        <v>0</v>
      </c>
      <c r="F75" s="183">
        <v>0</v>
      </c>
      <c r="G75" s="183">
        <v>0</v>
      </c>
      <c r="H75" s="183">
        <v>0</v>
      </c>
      <c r="I75" s="183">
        <v>0</v>
      </c>
      <c r="J75" s="183">
        <v>0</v>
      </c>
      <c r="K75" s="183">
        <v>0</v>
      </c>
      <c r="L75" s="183">
        <v>0</v>
      </c>
      <c r="M75" s="183">
        <v>0</v>
      </c>
      <c r="N75" s="183">
        <v>0</v>
      </c>
      <c r="O75" s="183">
        <v>0</v>
      </c>
      <c r="P75" s="183">
        <v>0</v>
      </c>
      <c r="Q75" s="183"/>
      <c r="R75" s="183">
        <v>0</v>
      </c>
      <c r="S75" s="183">
        <v>0</v>
      </c>
      <c r="T75" s="183">
        <v>0</v>
      </c>
      <c r="U75" s="183">
        <v>0</v>
      </c>
      <c r="V75" s="183">
        <v>0</v>
      </c>
      <c r="W75" s="183">
        <v>0</v>
      </c>
      <c r="X75" s="183">
        <v>0</v>
      </c>
      <c r="Y75" s="183">
        <v>0</v>
      </c>
      <c r="Z75" s="183">
        <v>0</v>
      </c>
      <c r="AA75" s="183">
        <v>0</v>
      </c>
      <c r="AB75" s="183">
        <v>0</v>
      </c>
      <c r="AC75" s="183">
        <v>0</v>
      </c>
      <c r="AD75" s="183">
        <v>0</v>
      </c>
      <c r="AE75" s="183">
        <v>0</v>
      </c>
      <c r="AF75" s="183">
        <v>0</v>
      </c>
      <c r="AG75" s="183">
        <v>0</v>
      </c>
      <c r="AH75" s="183">
        <v>0</v>
      </c>
      <c r="AI75" s="183">
        <v>0</v>
      </c>
      <c r="AJ75" s="183">
        <v>0</v>
      </c>
      <c r="AK75" s="183">
        <v>0</v>
      </c>
      <c r="AL75" s="183">
        <v>0</v>
      </c>
      <c r="AM75" s="183">
        <v>0</v>
      </c>
      <c r="AN75" s="183">
        <v>0</v>
      </c>
    </row>
    <row r="76" spans="1:40" x14ac:dyDescent="0.3">
      <c r="A76" t="s">
        <v>1497</v>
      </c>
      <c r="D76" s="192">
        <f>SUM(E76:AN76)</f>
        <v>0</v>
      </c>
      <c r="E76" s="183">
        <v>0</v>
      </c>
      <c r="F76" s="183">
        <v>0</v>
      </c>
      <c r="G76" s="183">
        <v>0</v>
      </c>
      <c r="H76" s="183">
        <v>0</v>
      </c>
      <c r="I76" s="183">
        <v>0</v>
      </c>
      <c r="J76" s="183">
        <v>0</v>
      </c>
      <c r="K76" s="183">
        <v>0</v>
      </c>
      <c r="L76" s="183">
        <v>0</v>
      </c>
      <c r="M76" s="183">
        <v>0</v>
      </c>
      <c r="N76" s="183">
        <v>0</v>
      </c>
      <c r="O76" s="183">
        <v>0</v>
      </c>
      <c r="P76" s="183">
        <v>0</v>
      </c>
      <c r="Q76" s="183"/>
      <c r="R76" s="183">
        <v>0</v>
      </c>
      <c r="S76" s="183">
        <v>0</v>
      </c>
      <c r="T76" s="183">
        <v>0</v>
      </c>
      <c r="U76" s="183">
        <v>0</v>
      </c>
      <c r="V76" s="183">
        <v>0</v>
      </c>
      <c r="W76" s="183">
        <v>0</v>
      </c>
      <c r="X76" s="183">
        <v>0</v>
      </c>
      <c r="Y76" s="183">
        <v>0</v>
      </c>
      <c r="Z76" s="183">
        <v>0</v>
      </c>
      <c r="AA76" s="183">
        <v>0</v>
      </c>
      <c r="AB76" s="183">
        <v>0</v>
      </c>
      <c r="AC76" s="183">
        <v>0</v>
      </c>
      <c r="AD76" s="183">
        <v>0</v>
      </c>
      <c r="AE76" s="183">
        <v>0</v>
      </c>
      <c r="AF76" s="183">
        <v>0</v>
      </c>
      <c r="AG76" s="183">
        <v>0</v>
      </c>
      <c r="AH76" s="183">
        <v>0</v>
      </c>
      <c r="AI76" s="183">
        <v>0</v>
      </c>
      <c r="AJ76" s="183">
        <v>0</v>
      </c>
      <c r="AK76" s="183">
        <v>0</v>
      </c>
      <c r="AL76" s="183">
        <v>0</v>
      </c>
      <c r="AM76" s="183">
        <v>0</v>
      </c>
      <c r="AN76" s="183">
        <v>0</v>
      </c>
    </row>
    <row r="77" spans="1:40" x14ac:dyDescent="0.3">
      <c r="A77" t="s">
        <v>1498</v>
      </c>
      <c r="D77" s="192">
        <f>SUM(E77:AN77)</f>
        <v>0</v>
      </c>
      <c r="E77" s="183">
        <v>0</v>
      </c>
      <c r="F77" s="183">
        <v>0</v>
      </c>
      <c r="G77" s="183">
        <v>0</v>
      </c>
      <c r="H77" s="183">
        <v>0</v>
      </c>
      <c r="I77" s="183">
        <v>0</v>
      </c>
      <c r="J77" s="183">
        <v>0</v>
      </c>
      <c r="K77" s="183">
        <v>0</v>
      </c>
      <c r="L77" s="183">
        <v>0</v>
      </c>
      <c r="M77" s="183">
        <v>0</v>
      </c>
      <c r="N77" s="183">
        <v>0</v>
      </c>
      <c r="O77" s="183">
        <v>0</v>
      </c>
      <c r="P77" s="183">
        <v>0</v>
      </c>
      <c r="Q77" s="183"/>
      <c r="R77" s="183">
        <v>0</v>
      </c>
      <c r="S77" s="183">
        <v>0</v>
      </c>
      <c r="T77" s="183">
        <v>0</v>
      </c>
      <c r="U77" s="183">
        <v>0</v>
      </c>
      <c r="V77" s="183">
        <v>0</v>
      </c>
      <c r="W77" s="183">
        <v>0</v>
      </c>
      <c r="X77" s="183">
        <v>0</v>
      </c>
      <c r="Y77" s="183">
        <v>0</v>
      </c>
      <c r="Z77" s="183">
        <v>0</v>
      </c>
      <c r="AA77" s="183">
        <v>0</v>
      </c>
      <c r="AB77" s="183">
        <v>0</v>
      </c>
      <c r="AC77" s="183">
        <v>0</v>
      </c>
      <c r="AD77" s="183">
        <v>0</v>
      </c>
      <c r="AE77" s="183">
        <v>0</v>
      </c>
      <c r="AF77" s="183">
        <v>0</v>
      </c>
      <c r="AG77" s="183">
        <v>0</v>
      </c>
      <c r="AH77" s="183">
        <v>0</v>
      </c>
      <c r="AI77" s="183">
        <v>0</v>
      </c>
      <c r="AJ77" s="183">
        <v>0</v>
      </c>
      <c r="AK77" s="183">
        <v>0</v>
      </c>
      <c r="AL77" s="183">
        <v>0</v>
      </c>
      <c r="AM77" s="183">
        <v>0</v>
      </c>
      <c r="AN77" s="183">
        <v>0</v>
      </c>
    </row>
    <row r="78" spans="1:40" x14ac:dyDescent="0.3">
      <c r="A78" s="60" t="s">
        <v>1499</v>
      </c>
      <c r="B78" s="60"/>
      <c r="C78" s="60"/>
      <c r="D78" s="189"/>
      <c r="E78" s="189"/>
      <c r="F78" s="189"/>
      <c r="G78" s="189"/>
      <c r="H78" s="189"/>
      <c r="I78" s="189"/>
      <c r="J78" s="189"/>
      <c r="K78" s="189"/>
      <c r="L78" s="189"/>
      <c r="M78" s="189"/>
      <c r="N78" s="189"/>
      <c r="O78" s="189"/>
      <c r="P78" s="189"/>
      <c r="Q78" s="189"/>
      <c r="R78" s="189"/>
      <c r="S78" s="189"/>
      <c r="T78" s="189"/>
      <c r="U78" s="189"/>
      <c r="V78" s="189"/>
      <c r="W78" s="189"/>
      <c r="X78" s="189"/>
      <c r="Y78" s="189"/>
      <c r="Z78" s="189"/>
      <c r="AA78" s="189"/>
      <c r="AB78" s="189"/>
      <c r="AC78" s="189"/>
      <c r="AD78" s="189"/>
      <c r="AE78" s="189"/>
      <c r="AF78" s="189"/>
      <c r="AG78" s="189"/>
      <c r="AH78" s="189"/>
      <c r="AI78" s="189"/>
      <c r="AJ78" s="189"/>
      <c r="AK78" s="189"/>
      <c r="AL78" s="189"/>
      <c r="AM78" s="189"/>
      <c r="AN78" s="189"/>
    </row>
    <row r="79" spans="1:40" x14ac:dyDescent="0.3">
      <c r="D79" s="192">
        <f>SUM(D74:D77)</f>
        <v>0</v>
      </c>
      <c r="E79" s="183">
        <v>0</v>
      </c>
      <c r="F79" s="183">
        <v>0</v>
      </c>
      <c r="G79" s="183">
        <v>0</v>
      </c>
      <c r="H79" s="183">
        <v>0</v>
      </c>
      <c r="I79" s="183">
        <v>0</v>
      </c>
      <c r="J79" s="183">
        <v>0</v>
      </c>
      <c r="K79" s="183">
        <v>0</v>
      </c>
      <c r="L79" s="183">
        <v>0</v>
      </c>
      <c r="M79" s="183">
        <v>0</v>
      </c>
      <c r="N79" s="183">
        <v>0</v>
      </c>
      <c r="O79" s="183">
        <v>0</v>
      </c>
      <c r="P79" s="183">
        <v>0</v>
      </c>
      <c r="Q79" s="183"/>
      <c r="R79" s="183">
        <v>0</v>
      </c>
      <c r="S79" s="183">
        <v>0</v>
      </c>
      <c r="T79" s="183">
        <v>0</v>
      </c>
      <c r="U79" s="183">
        <v>0</v>
      </c>
      <c r="V79" s="183">
        <v>0</v>
      </c>
      <c r="W79" s="183">
        <v>0</v>
      </c>
      <c r="X79" s="183">
        <v>0</v>
      </c>
      <c r="Y79" s="183">
        <v>0</v>
      </c>
      <c r="Z79" s="183">
        <v>0</v>
      </c>
      <c r="AA79" s="183">
        <v>0</v>
      </c>
      <c r="AB79" s="183">
        <v>0</v>
      </c>
      <c r="AC79" s="183">
        <v>0</v>
      </c>
      <c r="AD79" s="183">
        <v>0</v>
      </c>
      <c r="AE79" s="183">
        <v>0</v>
      </c>
      <c r="AF79" s="183">
        <v>0</v>
      </c>
      <c r="AG79" s="183">
        <v>0</v>
      </c>
      <c r="AH79" s="183">
        <v>0</v>
      </c>
      <c r="AI79" s="183">
        <v>0</v>
      </c>
      <c r="AJ79" s="183">
        <v>0</v>
      </c>
      <c r="AK79" s="183">
        <v>0</v>
      </c>
      <c r="AL79" s="183">
        <v>0</v>
      </c>
      <c r="AM79" s="183">
        <v>0</v>
      </c>
      <c r="AN79" s="183">
        <v>0</v>
      </c>
    </row>
    <row r="80" spans="1:40" x14ac:dyDescent="0.3">
      <c r="A80" s="60" t="s">
        <v>1500</v>
      </c>
      <c r="B80" s="60"/>
      <c r="C80" s="60"/>
      <c r="D80" s="189"/>
      <c r="E80" s="189"/>
      <c r="F80" s="189"/>
      <c r="G80" s="189"/>
      <c r="H80" s="189"/>
      <c r="I80" s="189"/>
      <c r="J80" s="189"/>
      <c r="K80" s="189"/>
      <c r="L80" s="189"/>
      <c r="M80" s="189"/>
      <c r="N80" s="189"/>
      <c r="O80" s="189"/>
      <c r="P80" s="189"/>
      <c r="Q80" s="189"/>
      <c r="R80" s="189"/>
      <c r="S80" s="189"/>
      <c r="T80" s="189"/>
      <c r="U80" s="189"/>
      <c r="V80" s="189"/>
      <c r="W80" s="189"/>
      <c r="X80" s="189"/>
      <c r="Y80" s="189"/>
      <c r="Z80" s="189"/>
      <c r="AA80" s="189"/>
      <c r="AB80" s="189"/>
      <c r="AC80" s="189"/>
      <c r="AD80" s="189"/>
      <c r="AE80" s="189"/>
      <c r="AF80" s="189"/>
      <c r="AG80" s="189"/>
      <c r="AH80" s="189"/>
      <c r="AI80" s="189"/>
      <c r="AJ80" s="189"/>
      <c r="AK80" s="189"/>
      <c r="AL80" s="189"/>
      <c r="AM80" s="189"/>
      <c r="AN80" s="189"/>
    </row>
    <row r="81" spans="1:40" x14ac:dyDescent="0.3">
      <c r="D81" s="192">
        <f ca="1">D28+D30+D37+D42+D46+D54+D63+D66+D73+D79</f>
        <v>21154.039199999999</v>
      </c>
      <c r="E81" s="163">
        <f ca="1">E28+E30+E37+E42+E46+E54+E63+E66+E73+E79</f>
        <v>0</v>
      </c>
      <c r="F81" s="163">
        <f ca="1">F28+F30+F37+F42+F46+F54+F63+F66+F73+F79</f>
        <v>0</v>
      </c>
      <c r="G81" s="163">
        <f ca="1">G28+G30+G37+G42+G46+G54+G63+G66+G73+G79</f>
        <v>0</v>
      </c>
      <c r="H81" s="163">
        <f t="shared" ref="H81:AN81" ca="1" si="28">H28+H30+H37+H42+H46+H54+H63+H66+H73+H79</f>
        <v>0</v>
      </c>
      <c r="I81" s="163">
        <f t="shared" ca="1" si="28"/>
        <v>0</v>
      </c>
      <c r="J81" s="163">
        <f t="shared" ca="1" si="28"/>
        <v>0</v>
      </c>
      <c r="K81" s="163">
        <f t="shared" ca="1" si="28"/>
        <v>0</v>
      </c>
      <c r="L81" s="163">
        <f t="shared" ca="1" si="28"/>
        <v>0</v>
      </c>
      <c r="M81" s="163">
        <f t="shared" ca="1" si="28"/>
        <v>0</v>
      </c>
      <c r="N81" s="163">
        <f t="shared" ca="1" si="28"/>
        <v>0</v>
      </c>
      <c r="O81" s="163">
        <f t="shared" ca="1" si="28"/>
        <v>0</v>
      </c>
      <c r="P81" s="163">
        <f t="shared" ca="1" si="28"/>
        <v>0</v>
      </c>
      <c r="Q81" s="163">
        <f t="shared" ca="1" si="28"/>
        <v>0</v>
      </c>
      <c r="R81" s="163">
        <f t="shared" ca="1" si="28"/>
        <v>0</v>
      </c>
      <c r="S81" s="163">
        <f t="shared" ca="1" si="28"/>
        <v>0</v>
      </c>
      <c r="T81" s="163">
        <f t="shared" ca="1" si="28"/>
        <v>0</v>
      </c>
      <c r="U81" s="163">
        <f t="shared" ca="1" si="28"/>
        <v>0</v>
      </c>
      <c r="V81" s="163">
        <f t="shared" ca="1" si="28"/>
        <v>0</v>
      </c>
      <c r="W81" s="163">
        <f t="shared" ca="1" si="28"/>
        <v>0</v>
      </c>
      <c r="X81" s="163">
        <f t="shared" ca="1" si="28"/>
        <v>0</v>
      </c>
      <c r="Y81" s="163">
        <f t="shared" ca="1" si="28"/>
        <v>0</v>
      </c>
      <c r="Z81" s="163">
        <f t="shared" ca="1" si="28"/>
        <v>0</v>
      </c>
      <c r="AA81" s="163">
        <f t="shared" ca="1" si="28"/>
        <v>0</v>
      </c>
      <c r="AB81" s="163">
        <f t="shared" ca="1" si="28"/>
        <v>0</v>
      </c>
      <c r="AC81" s="163">
        <f t="shared" ca="1" si="28"/>
        <v>0</v>
      </c>
      <c r="AD81" s="163">
        <f t="shared" ca="1" si="28"/>
        <v>0</v>
      </c>
      <c r="AE81" s="163">
        <f t="shared" ca="1" si="28"/>
        <v>0</v>
      </c>
      <c r="AF81" s="163">
        <f t="shared" ca="1" si="28"/>
        <v>0</v>
      </c>
      <c r="AG81" s="163">
        <f t="shared" ca="1" si="28"/>
        <v>0</v>
      </c>
      <c r="AH81" s="163">
        <f t="shared" ca="1" si="28"/>
        <v>21154.039199999999</v>
      </c>
      <c r="AI81" s="163">
        <f t="shared" ca="1" si="28"/>
        <v>0</v>
      </c>
      <c r="AJ81" s="163">
        <f t="shared" ca="1" si="28"/>
        <v>0</v>
      </c>
      <c r="AK81" s="163">
        <f t="shared" ca="1" si="28"/>
        <v>0</v>
      </c>
      <c r="AL81" s="163">
        <f t="shared" ca="1" si="28"/>
        <v>0</v>
      </c>
      <c r="AM81" s="163">
        <f t="shared" ca="1" si="28"/>
        <v>0</v>
      </c>
      <c r="AN81" s="163">
        <f t="shared" ca="1" si="28"/>
        <v>0</v>
      </c>
    </row>
    <row r="82" spans="1:40" x14ac:dyDescent="0.3">
      <c r="A82" s="60" t="s">
        <v>1501</v>
      </c>
      <c r="B82" s="60"/>
      <c r="C82" s="60"/>
      <c r="D82" s="189"/>
      <c r="E82" s="189"/>
      <c r="F82" s="189"/>
      <c r="G82" s="189"/>
      <c r="H82" s="189"/>
      <c r="I82" s="189"/>
      <c r="J82" s="189"/>
      <c r="K82" s="189"/>
      <c r="L82" s="189"/>
      <c r="M82" s="189"/>
      <c r="N82" s="189"/>
      <c r="O82" s="189"/>
      <c r="P82" s="189"/>
      <c r="Q82" s="189"/>
      <c r="R82" s="189"/>
      <c r="S82" s="189"/>
      <c r="T82" s="189"/>
      <c r="U82" s="189"/>
      <c r="V82" s="189"/>
      <c r="W82" s="189"/>
      <c r="X82" s="189"/>
      <c r="Y82" s="189"/>
      <c r="Z82" s="189"/>
      <c r="AA82" s="189"/>
      <c r="AB82" s="189"/>
      <c r="AC82" s="189"/>
      <c r="AD82" s="189"/>
      <c r="AE82" s="189"/>
      <c r="AF82" s="189"/>
      <c r="AG82" s="189"/>
      <c r="AH82" s="189"/>
      <c r="AI82" s="189"/>
      <c r="AJ82" s="189"/>
      <c r="AK82" s="189"/>
      <c r="AL82" s="189"/>
      <c r="AM82" s="189"/>
      <c r="AN82" s="189"/>
    </row>
    <row r="83" spans="1:40" x14ac:dyDescent="0.3">
      <c r="A83" s="54" t="s">
        <v>10</v>
      </c>
      <c r="B83" s="54"/>
      <c r="C83" s="54"/>
      <c r="D83" s="195">
        <f ca="1">SUM(E83:AN83)</f>
        <v>10365.479208000001</v>
      </c>
      <c r="E83" s="194">
        <f t="shared" ref="E83:AN83" ca="1" si="29">SUMIFS(INDIRECT($B$1 &amp; "_Indirect"), WBSL3, E$1, Inst, $B$2)</f>
        <v>0</v>
      </c>
      <c r="F83" s="194">
        <f t="shared" ca="1" si="29"/>
        <v>0</v>
      </c>
      <c r="G83" s="194">
        <f t="shared" ca="1" si="29"/>
        <v>0</v>
      </c>
      <c r="H83" s="194">
        <f t="shared" ca="1" si="29"/>
        <v>0</v>
      </c>
      <c r="I83" s="194">
        <f t="shared" ca="1" si="29"/>
        <v>0</v>
      </c>
      <c r="J83" s="194">
        <f t="shared" ca="1" si="29"/>
        <v>0</v>
      </c>
      <c r="K83" s="194">
        <f t="shared" ca="1" si="29"/>
        <v>0</v>
      </c>
      <c r="L83" s="194">
        <f t="shared" ca="1" si="29"/>
        <v>0</v>
      </c>
      <c r="M83" s="194">
        <f t="shared" ca="1" si="29"/>
        <v>0</v>
      </c>
      <c r="N83" s="194">
        <f t="shared" ca="1" si="29"/>
        <v>0</v>
      </c>
      <c r="O83" s="194">
        <f t="shared" ca="1" si="29"/>
        <v>0</v>
      </c>
      <c r="P83" s="194">
        <f t="shared" ca="1" si="29"/>
        <v>0</v>
      </c>
      <c r="Q83" s="194">
        <f t="shared" ca="1" si="29"/>
        <v>0</v>
      </c>
      <c r="R83" s="194">
        <f t="shared" ca="1" si="29"/>
        <v>0</v>
      </c>
      <c r="S83" s="194">
        <f t="shared" ca="1" si="29"/>
        <v>0</v>
      </c>
      <c r="T83" s="194">
        <f t="shared" ca="1" si="29"/>
        <v>0</v>
      </c>
      <c r="U83" s="194">
        <f t="shared" ca="1" si="29"/>
        <v>0</v>
      </c>
      <c r="V83" s="194">
        <f t="shared" ca="1" si="29"/>
        <v>0</v>
      </c>
      <c r="W83" s="194">
        <f t="shared" ca="1" si="29"/>
        <v>0</v>
      </c>
      <c r="X83" s="194">
        <f t="shared" ca="1" si="29"/>
        <v>0</v>
      </c>
      <c r="Y83" s="194">
        <f t="shared" ca="1" si="29"/>
        <v>0</v>
      </c>
      <c r="Z83" s="194">
        <f t="shared" ca="1" si="29"/>
        <v>0</v>
      </c>
      <c r="AA83" s="194">
        <f t="shared" ca="1" si="29"/>
        <v>0</v>
      </c>
      <c r="AB83" s="194">
        <f t="shared" ca="1" si="29"/>
        <v>0</v>
      </c>
      <c r="AC83" s="194">
        <f t="shared" ca="1" si="29"/>
        <v>0</v>
      </c>
      <c r="AD83" s="194">
        <f t="shared" ca="1" si="29"/>
        <v>0</v>
      </c>
      <c r="AE83" s="194">
        <f t="shared" ca="1" si="29"/>
        <v>0</v>
      </c>
      <c r="AF83" s="194">
        <f t="shared" ca="1" si="29"/>
        <v>0</v>
      </c>
      <c r="AG83" s="194">
        <f t="shared" ca="1" si="29"/>
        <v>0</v>
      </c>
      <c r="AH83" s="194">
        <f t="shared" ca="1" si="29"/>
        <v>10365.479208000001</v>
      </c>
      <c r="AI83" s="194">
        <f t="shared" ca="1" si="29"/>
        <v>0</v>
      </c>
      <c r="AJ83" s="194">
        <f t="shared" ca="1" si="29"/>
        <v>0</v>
      </c>
      <c r="AK83" s="194">
        <f t="shared" ca="1" si="29"/>
        <v>0</v>
      </c>
      <c r="AL83" s="194">
        <f t="shared" ca="1" si="29"/>
        <v>0</v>
      </c>
      <c r="AM83" s="194">
        <f t="shared" ca="1" si="29"/>
        <v>0</v>
      </c>
      <c r="AN83" s="194">
        <f t="shared" ca="1" si="29"/>
        <v>0</v>
      </c>
    </row>
    <row r="84" spans="1:40" x14ac:dyDescent="0.3">
      <c r="A84" t="s">
        <v>1626</v>
      </c>
      <c r="D84" s="192"/>
      <c r="E84" s="193">
        <v>0</v>
      </c>
      <c r="F84" s="193"/>
      <c r="G84" s="193"/>
      <c r="H84" s="193"/>
      <c r="I84" s="193"/>
      <c r="J84" s="184">
        <v>0</v>
      </c>
      <c r="K84" s="184">
        <v>0</v>
      </c>
      <c r="L84" s="184">
        <v>0</v>
      </c>
      <c r="M84" s="184">
        <v>0</v>
      </c>
      <c r="N84" s="184">
        <v>0</v>
      </c>
      <c r="O84" s="184">
        <v>0</v>
      </c>
      <c r="P84" s="184">
        <v>0</v>
      </c>
      <c r="Q84" s="184"/>
      <c r="R84" s="184">
        <v>0</v>
      </c>
      <c r="S84" s="184">
        <v>0</v>
      </c>
      <c r="T84" s="184">
        <v>0</v>
      </c>
      <c r="U84" s="184">
        <v>0</v>
      </c>
      <c r="V84" s="184">
        <v>0</v>
      </c>
      <c r="W84" s="184">
        <v>0</v>
      </c>
      <c r="X84" s="184">
        <v>0</v>
      </c>
      <c r="Y84" s="184">
        <v>0</v>
      </c>
      <c r="Z84" s="184">
        <v>0</v>
      </c>
      <c r="AA84" s="184">
        <v>0</v>
      </c>
      <c r="AB84" s="184">
        <v>0</v>
      </c>
      <c r="AC84" s="184">
        <v>0</v>
      </c>
      <c r="AD84" s="184">
        <v>0</v>
      </c>
      <c r="AE84" s="184">
        <v>0</v>
      </c>
      <c r="AF84" s="184">
        <v>0</v>
      </c>
      <c r="AG84" s="184">
        <v>0</v>
      </c>
      <c r="AH84" s="184">
        <v>0</v>
      </c>
      <c r="AI84" s="184">
        <v>0</v>
      </c>
      <c r="AJ84" s="184">
        <v>0</v>
      </c>
      <c r="AK84" s="184">
        <v>0</v>
      </c>
      <c r="AL84" s="184">
        <v>0</v>
      </c>
      <c r="AM84" s="184">
        <v>0</v>
      </c>
      <c r="AN84" s="184">
        <v>0</v>
      </c>
    </row>
    <row r="85" spans="1:40" x14ac:dyDescent="0.3">
      <c r="A85" t="s">
        <v>1502</v>
      </c>
      <c r="D85" s="192">
        <f t="shared" ref="D85:AN85" ca="1" si="30">SUM(D83:D84)</f>
        <v>10365.479208000001</v>
      </c>
      <c r="E85" s="163">
        <f t="shared" ca="1" si="30"/>
        <v>0</v>
      </c>
      <c r="F85" s="163">
        <f t="shared" ca="1" si="30"/>
        <v>0</v>
      </c>
      <c r="G85" s="163">
        <f t="shared" ca="1" si="30"/>
        <v>0</v>
      </c>
      <c r="H85" s="163">
        <f t="shared" ca="1" si="30"/>
        <v>0</v>
      </c>
      <c r="I85" s="163">
        <f t="shared" ca="1" si="30"/>
        <v>0</v>
      </c>
      <c r="J85" s="202">
        <f t="shared" ca="1" si="30"/>
        <v>0</v>
      </c>
      <c r="K85" s="202">
        <f t="shared" ca="1" si="30"/>
        <v>0</v>
      </c>
      <c r="L85" s="202">
        <f t="shared" ca="1" si="30"/>
        <v>0</v>
      </c>
      <c r="M85" s="202">
        <f t="shared" ca="1" si="30"/>
        <v>0</v>
      </c>
      <c r="N85" s="202">
        <f t="shared" ca="1" si="30"/>
        <v>0</v>
      </c>
      <c r="O85" s="202">
        <f t="shared" ca="1" si="30"/>
        <v>0</v>
      </c>
      <c r="P85" s="202">
        <f t="shared" ca="1" si="30"/>
        <v>0</v>
      </c>
      <c r="Q85" s="202">
        <f t="shared" ca="1" si="30"/>
        <v>0</v>
      </c>
      <c r="R85" s="202">
        <f t="shared" ca="1" si="30"/>
        <v>0</v>
      </c>
      <c r="S85" s="202">
        <f t="shared" ca="1" si="30"/>
        <v>0</v>
      </c>
      <c r="T85" s="202">
        <f t="shared" ca="1" si="30"/>
        <v>0</v>
      </c>
      <c r="U85" s="202">
        <f t="shared" ca="1" si="30"/>
        <v>0</v>
      </c>
      <c r="V85" s="202">
        <f t="shared" ca="1" si="30"/>
        <v>0</v>
      </c>
      <c r="W85" s="202">
        <f t="shared" ca="1" si="30"/>
        <v>0</v>
      </c>
      <c r="X85" s="202">
        <f t="shared" ca="1" si="30"/>
        <v>0</v>
      </c>
      <c r="Y85" s="202">
        <f t="shared" ca="1" si="30"/>
        <v>0</v>
      </c>
      <c r="Z85" s="202">
        <f t="shared" ca="1" si="30"/>
        <v>0</v>
      </c>
      <c r="AA85" s="202">
        <f t="shared" ca="1" si="30"/>
        <v>0</v>
      </c>
      <c r="AB85" s="202">
        <f t="shared" ca="1" si="30"/>
        <v>0</v>
      </c>
      <c r="AC85" s="202">
        <f t="shared" ca="1" si="30"/>
        <v>0</v>
      </c>
      <c r="AD85" s="202">
        <f t="shared" ca="1" si="30"/>
        <v>0</v>
      </c>
      <c r="AE85" s="202">
        <f t="shared" ca="1" si="30"/>
        <v>0</v>
      </c>
      <c r="AF85" s="202">
        <f t="shared" ca="1" si="30"/>
        <v>0</v>
      </c>
      <c r="AG85" s="202">
        <f t="shared" ca="1" si="30"/>
        <v>0</v>
      </c>
      <c r="AH85" s="202">
        <f t="shared" ca="1" si="30"/>
        <v>10365.479208000001</v>
      </c>
      <c r="AI85" s="202">
        <f t="shared" ca="1" si="30"/>
        <v>0</v>
      </c>
      <c r="AJ85" s="202">
        <f t="shared" ca="1" si="30"/>
        <v>0</v>
      </c>
      <c r="AK85" s="202">
        <f t="shared" ca="1" si="30"/>
        <v>0</v>
      </c>
      <c r="AL85" s="202">
        <f t="shared" ca="1" si="30"/>
        <v>0</v>
      </c>
      <c r="AM85" s="202">
        <f t="shared" ca="1" si="30"/>
        <v>0</v>
      </c>
      <c r="AN85" s="202">
        <f t="shared" ca="1" si="30"/>
        <v>0</v>
      </c>
    </row>
    <row r="86" spans="1:40" x14ac:dyDescent="0.3">
      <c r="D86" s="192">
        <f>SUM(E86:AN86)</f>
        <v>0</v>
      </c>
      <c r="E86" s="163"/>
      <c r="F86" s="163"/>
      <c r="G86" s="163"/>
      <c r="H86" s="163"/>
      <c r="I86" s="163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  <c r="AA86" s="202"/>
      <c r="AB86" s="202"/>
      <c r="AC86" s="202"/>
      <c r="AD86" s="202"/>
      <c r="AE86" s="202"/>
      <c r="AF86" s="202"/>
      <c r="AG86" s="202"/>
      <c r="AH86" s="202"/>
      <c r="AI86" s="202"/>
      <c r="AJ86" s="202"/>
      <c r="AK86" s="202"/>
      <c r="AL86" s="202"/>
      <c r="AM86" s="202"/>
      <c r="AN86" s="202"/>
    </row>
    <row r="87" spans="1:40" x14ac:dyDescent="0.3">
      <c r="A87" s="60" t="s">
        <v>1503</v>
      </c>
      <c r="B87" s="60"/>
      <c r="C87" s="60"/>
      <c r="D87" s="189"/>
      <c r="E87" s="189"/>
      <c r="F87" s="189"/>
      <c r="G87" s="189"/>
      <c r="H87" s="189"/>
      <c r="I87" s="189"/>
      <c r="J87" s="189"/>
      <c r="K87" s="189"/>
      <c r="L87" s="189"/>
      <c r="M87" s="189"/>
      <c r="N87" s="189"/>
      <c r="O87" s="189"/>
      <c r="P87" s="189"/>
      <c r="Q87" s="189"/>
      <c r="R87" s="189"/>
      <c r="S87" s="189"/>
      <c r="T87" s="189"/>
      <c r="U87" s="189"/>
      <c r="V87" s="189"/>
      <c r="W87" s="189"/>
      <c r="X87" s="189"/>
      <c r="Y87" s="189"/>
      <c r="Z87" s="189"/>
      <c r="AA87" s="189"/>
      <c r="AB87" s="189"/>
      <c r="AC87" s="189"/>
      <c r="AD87" s="189"/>
      <c r="AE87" s="189"/>
      <c r="AF87" s="189"/>
      <c r="AG87" s="189"/>
      <c r="AH87" s="189"/>
      <c r="AI87" s="189"/>
      <c r="AJ87" s="189"/>
      <c r="AK87" s="189"/>
      <c r="AL87" s="189"/>
      <c r="AM87" s="189"/>
      <c r="AN87" s="189"/>
    </row>
    <row r="88" spans="1:40" x14ac:dyDescent="0.3">
      <c r="D88" s="188">
        <f ca="1">D81+D85</f>
        <v>31519.518408</v>
      </c>
      <c r="E88" s="188">
        <f t="shared" ref="E88:AN88" ca="1" si="31">SUM(E85,E81)</f>
        <v>0</v>
      </c>
      <c r="F88" s="188">
        <f t="shared" ca="1" si="31"/>
        <v>0</v>
      </c>
      <c r="G88" s="188">
        <f t="shared" ca="1" si="31"/>
        <v>0</v>
      </c>
      <c r="H88" s="188">
        <f t="shared" ca="1" si="31"/>
        <v>0</v>
      </c>
      <c r="I88" s="188">
        <f t="shared" ca="1" si="31"/>
        <v>0</v>
      </c>
      <c r="J88" s="188">
        <f t="shared" ca="1" si="31"/>
        <v>0</v>
      </c>
      <c r="K88" s="188">
        <f t="shared" ca="1" si="31"/>
        <v>0</v>
      </c>
      <c r="L88" s="188">
        <f t="shared" ca="1" si="31"/>
        <v>0</v>
      </c>
      <c r="M88" s="188">
        <f t="shared" ca="1" si="31"/>
        <v>0</v>
      </c>
      <c r="N88" s="188">
        <f t="shared" ca="1" si="31"/>
        <v>0</v>
      </c>
      <c r="O88" s="188">
        <f t="shared" ca="1" si="31"/>
        <v>0</v>
      </c>
      <c r="P88" s="188">
        <f t="shared" ca="1" si="31"/>
        <v>0</v>
      </c>
      <c r="Q88" s="188">
        <f t="shared" ca="1" si="31"/>
        <v>0</v>
      </c>
      <c r="R88" s="188">
        <f t="shared" ca="1" si="31"/>
        <v>0</v>
      </c>
      <c r="S88" s="188">
        <f t="shared" ca="1" si="31"/>
        <v>0</v>
      </c>
      <c r="T88" s="188">
        <f t="shared" ca="1" si="31"/>
        <v>0</v>
      </c>
      <c r="U88" s="188">
        <f t="shared" ca="1" si="31"/>
        <v>0</v>
      </c>
      <c r="V88" s="188">
        <f t="shared" ca="1" si="31"/>
        <v>0</v>
      </c>
      <c r="W88" s="188">
        <f t="shared" ca="1" si="31"/>
        <v>0</v>
      </c>
      <c r="X88" s="188">
        <f t="shared" ca="1" si="31"/>
        <v>0</v>
      </c>
      <c r="Y88" s="188">
        <f t="shared" ca="1" si="31"/>
        <v>0</v>
      </c>
      <c r="Z88" s="188">
        <f t="shared" ca="1" si="31"/>
        <v>0</v>
      </c>
      <c r="AA88" s="188">
        <f t="shared" ca="1" si="31"/>
        <v>0</v>
      </c>
      <c r="AB88" s="188">
        <f t="shared" ca="1" si="31"/>
        <v>0</v>
      </c>
      <c r="AC88" s="188">
        <f t="shared" ca="1" si="31"/>
        <v>0</v>
      </c>
      <c r="AD88" s="188">
        <f t="shared" ca="1" si="31"/>
        <v>0</v>
      </c>
      <c r="AE88" s="188">
        <f t="shared" ca="1" si="31"/>
        <v>0</v>
      </c>
      <c r="AF88" s="188">
        <f t="shared" ca="1" si="31"/>
        <v>0</v>
      </c>
      <c r="AG88" s="188">
        <f t="shared" ca="1" si="31"/>
        <v>0</v>
      </c>
      <c r="AH88" s="188">
        <f t="shared" ca="1" si="31"/>
        <v>31519.518408</v>
      </c>
      <c r="AI88" s="188">
        <f t="shared" ca="1" si="31"/>
        <v>0</v>
      </c>
      <c r="AJ88" s="188">
        <f t="shared" ca="1" si="31"/>
        <v>0</v>
      </c>
      <c r="AK88" s="188">
        <f t="shared" ca="1" si="31"/>
        <v>0</v>
      </c>
      <c r="AL88" s="188">
        <f t="shared" ca="1" si="31"/>
        <v>0</v>
      </c>
      <c r="AM88" s="188">
        <f t="shared" ca="1" si="31"/>
        <v>0</v>
      </c>
      <c r="AN88" s="188">
        <f t="shared" ca="1" si="31"/>
        <v>0</v>
      </c>
    </row>
  </sheetData>
  <mergeCells count="13">
    <mergeCell ref="B67:C67"/>
    <mergeCell ref="E35:I35"/>
    <mergeCell ref="J35:S35"/>
    <mergeCell ref="T35:X35"/>
    <mergeCell ref="Y35:AD35"/>
    <mergeCell ref="AE35:AH35"/>
    <mergeCell ref="AI35:AN35"/>
    <mergeCell ref="E2:I2"/>
    <mergeCell ref="J2:S2"/>
    <mergeCell ref="T2:X2"/>
    <mergeCell ref="Y2:AD2"/>
    <mergeCell ref="AE2:AH2"/>
    <mergeCell ref="AI2:AN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AD25C4-4C25-45BA-8B2D-284BAE67B441}">
  <dimension ref="A1:D7"/>
  <sheetViews>
    <sheetView workbookViewId="0">
      <selection activeCell="C8" sqref="C8"/>
    </sheetView>
  </sheetViews>
  <sheetFormatPr defaultRowHeight="14.4" x14ac:dyDescent="0.3"/>
  <sheetData>
    <row r="1" spans="1:4" x14ac:dyDescent="0.3">
      <c r="A1" t="s">
        <v>1504</v>
      </c>
      <c r="B1" t="s">
        <v>1507</v>
      </c>
      <c r="C1" t="s">
        <v>1508</v>
      </c>
      <c r="D1" t="s">
        <v>1505</v>
      </c>
    </row>
    <row r="2" spans="1:4" x14ac:dyDescent="0.3">
      <c r="A2" t="s">
        <v>24</v>
      </c>
      <c r="B2" s="69">
        <v>0.03</v>
      </c>
      <c r="C2" s="70">
        <v>0.15</v>
      </c>
      <c r="D2" s="70">
        <f t="shared" ref="D2:D7" si="0">SUM(B2:C2)/2</f>
        <v>0.09</v>
      </c>
    </row>
    <row r="3" spans="1:4" ht="15" thickBot="1" x14ac:dyDescent="0.35">
      <c r="A3" t="s">
        <v>41</v>
      </c>
      <c r="B3" s="70">
        <v>0.05</v>
      </c>
      <c r="C3" s="70">
        <v>0.2</v>
      </c>
      <c r="D3" s="70">
        <f t="shared" si="0"/>
        <v>0.125</v>
      </c>
    </row>
    <row r="4" spans="1:4" ht="15" thickBot="1" x14ac:dyDescent="0.35">
      <c r="A4" s="67" t="s">
        <v>220</v>
      </c>
      <c r="B4" s="70">
        <v>0.1</v>
      </c>
      <c r="C4" s="70">
        <v>0.3</v>
      </c>
      <c r="D4" s="70">
        <f t="shared" si="0"/>
        <v>0.2</v>
      </c>
    </row>
    <row r="5" spans="1:4" ht="15" thickBot="1" x14ac:dyDescent="0.35">
      <c r="A5" s="68" t="s">
        <v>224</v>
      </c>
      <c r="B5" s="70">
        <v>0.2</v>
      </c>
      <c r="C5" s="70">
        <v>0.5</v>
      </c>
      <c r="D5" s="70">
        <f t="shared" si="0"/>
        <v>0.35</v>
      </c>
    </row>
    <row r="6" spans="1:4" ht="15" thickBot="1" x14ac:dyDescent="0.35">
      <c r="A6" s="68" t="s">
        <v>1089</v>
      </c>
      <c r="B6" s="70">
        <v>0.4</v>
      </c>
      <c r="C6" s="70">
        <v>0.6</v>
      </c>
      <c r="D6" s="70">
        <f t="shared" si="0"/>
        <v>0.5</v>
      </c>
    </row>
    <row r="7" spans="1:4" ht="15" thickBot="1" x14ac:dyDescent="0.35">
      <c r="A7" s="68" t="s">
        <v>1506</v>
      </c>
      <c r="B7" s="70">
        <v>0.6</v>
      </c>
      <c r="C7" s="70">
        <v>0.8</v>
      </c>
      <c r="D7" s="70">
        <f t="shared" si="0"/>
        <v>0.7</v>
      </c>
    </row>
  </sheetData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82D488-96EE-431E-975D-07535F7B09CC}">
  <dimension ref="A1:AN88"/>
  <sheetViews>
    <sheetView topLeftCell="A52" zoomScale="90" zoomScaleNormal="90" workbookViewId="0">
      <selection activeCell="I80" sqref="I80"/>
    </sheetView>
  </sheetViews>
  <sheetFormatPr defaultRowHeight="14.4" x14ac:dyDescent="0.3"/>
  <cols>
    <col min="1" max="1" width="25.88671875" customWidth="1"/>
    <col min="2" max="2" width="13.33203125" customWidth="1"/>
    <col min="4" max="40" width="14.33203125" customWidth="1"/>
  </cols>
  <sheetData>
    <row r="1" spans="1:40" x14ac:dyDescent="0.3">
      <c r="A1" s="72" t="s">
        <v>1538</v>
      </c>
      <c r="B1" s="72" t="s">
        <v>1532</v>
      </c>
      <c r="D1" s="56"/>
      <c r="E1" s="93" t="str">
        <f t="shared" ref="E1:AN1" si="0">LEFT(E3,FIND(" ",E3)-1)</f>
        <v>1.1.1</v>
      </c>
      <c r="F1" s="93" t="str">
        <f t="shared" si="0"/>
        <v>1.1.2</v>
      </c>
      <c r="G1" s="93" t="str">
        <f t="shared" si="0"/>
        <v>1.1.3</v>
      </c>
      <c r="H1" s="93" t="str">
        <f t="shared" si="0"/>
        <v>1.1.4</v>
      </c>
      <c r="I1" s="93" t="str">
        <f t="shared" si="0"/>
        <v>1.1.5</v>
      </c>
      <c r="J1" s="93" t="str">
        <f t="shared" si="0"/>
        <v>1.2.1</v>
      </c>
      <c r="K1" s="93" t="str">
        <f t="shared" si="0"/>
        <v>1.2.2</v>
      </c>
      <c r="L1" s="93" t="str">
        <f t="shared" si="0"/>
        <v>1.2.3</v>
      </c>
      <c r="M1" s="93" t="str">
        <f t="shared" si="0"/>
        <v>1.2.4</v>
      </c>
      <c r="N1" s="93" t="str">
        <f t="shared" si="0"/>
        <v>1.2.5</v>
      </c>
      <c r="O1" s="93" t="str">
        <f t="shared" si="0"/>
        <v>1.2.6</v>
      </c>
      <c r="P1" s="93" t="str">
        <f t="shared" si="0"/>
        <v>1.2.7</v>
      </c>
      <c r="Q1" s="93" t="str">
        <f t="shared" si="0"/>
        <v>1.2.8</v>
      </c>
      <c r="R1" s="93" t="str">
        <f t="shared" si="0"/>
        <v>1.2.9</v>
      </c>
      <c r="S1" s="93" t="str">
        <f t="shared" si="0"/>
        <v>1.2.10</v>
      </c>
      <c r="T1" s="93" t="str">
        <f t="shared" si="0"/>
        <v>1.3.1</v>
      </c>
      <c r="U1" s="93" t="str">
        <f t="shared" si="0"/>
        <v>1.3.2</v>
      </c>
      <c r="V1" s="93" t="str">
        <f t="shared" si="0"/>
        <v>1.3.3</v>
      </c>
      <c r="W1" s="93" t="str">
        <f t="shared" si="0"/>
        <v>1.3.4</v>
      </c>
      <c r="X1" s="93" t="str">
        <f t="shared" si="0"/>
        <v>1.3.5</v>
      </c>
      <c r="Y1" s="93" t="str">
        <f t="shared" si="0"/>
        <v>1.4.1</v>
      </c>
      <c r="Z1" s="93" t="str">
        <f t="shared" si="0"/>
        <v>1.4.2</v>
      </c>
      <c r="AA1" s="93" t="str">
        <f t="shared" si="0"/>
        <v>1.4.3</v>
      </c>
      <c r="AB1" s="93" t="str">
        <f t="shared" si="0"/>
        <v>1.4.4</v>
      </c>
      <c r="AC1" s="93" t="str">
        <f t="shared" si="0"/>
        <v>1.4.5</v>
      </c>
      <c r="AD1" s="93" t="str">
        <f t="shared" si="0"/>
        <v>1.4.6</v>
      </c>
      <c r="AE1" s="93" t="str">
        <f t="shared" si="0"/>
        <v>1.5.1</v>
      </c>
      <c r="AF1" s="93" t="str">
        <f t="shared" si="0"/>
        <v>1.5.2</v>
      </c>
      <c r="AG1" s="93" t="str">
        <f t="shared" si="0"/>
        <v>1.5.3</v>
      </c>
      <c r="AH1" s="93" t="str">
        <f t="shared" si="0"/>
        <v>1.5.4</v>
      </c>
      <c r="AI1" s="93" t="str">
        <f t="shared" si="0"/>
        <v>1.6.0</v>
      </c>
      <c r="AJ1" s="93" t="str">
        <f t="shared" si="0"/>
        <v>1.6.1</v>
      </c>
      <c r="AK1" s="93" t="str">
        <f t="shared" si="0"/>
        <v>1.6.2</v>
      </c>
      <c r="AL1" s="93" t="str">
        <f t="shared" si="0"/>
        <v>1.6.3</v>
      </c>
      <c r="AM1" s="93" t="str">
        <f t="shared" si="0"/>
        <v>1.6.4</v>
      </c>
      <c r="AN1" s="93" t="str">
        <f t="shared" si="0"/>
        <v>1.6.5</v>
      </c>
    </row>
    <row r="2" spans="1:40" x14ac:dyDescent="0.3">
      <c r="A2" s="72" t="s">
        <v>2</v>
      </c>
      <c r="B2" s="72" t="s">
        <v>1293</v>
      </c>
      <c r="D2" s="56"/>
      <c r="E2" s="313" t="s">
        <v>1421</v>
      </c>
      <c r="F2" s="313"/>
      <c r="G2" s="313"/>
      <c r="H2" s="313"/>
      <c r="I2" s="313"/>
      <c r="J2" s="313" t="s">
        <v>1422</v>
      </c>
      <c r="K2" s="313"/>
      <c r="L2" s="313"/>
      <c r="M2" s="313"/>
      <c r="N2" s="313"/>
      <c r="O2" s="313"/>
      <c r="P2" s="313"/>
      <c r="Q2" s="313"/>
      <c r="R2" s="313"/>
      <c r="S2" s="313"/>
      <c r="T2" s="313" t="s">
        <v>1423</v>
      </c>
      <c r="U2" s="313"/>
      <c r="V2" s="313"/>
      <c r="W2" s="313"/>
      <c r="X2" s="313"/>
      <c r="Y2" s="313" t="s">
        <v>1424</v>
      </c>
      <c r="Z2" s="313"/>
      <c r="AA2" s="313"/>
      <c r="AB2" s="313"/>
      <c r="AC2" s="313"/>
      <c r="AD2" s="313"/>
      <c r="AE2" s="314" t="s">
        <v>1425</v>
      </c>
      <c r="AF2" s="314"/>
      <c r="AG2" s="314"/>
      <c r="AH2" s="314"/>
      <c r="AI2" s="314" t="s">
        <v>1426</v>
      </c>
      <c r="AJ2" s="314"/>
      <c r="AK2" s="314"/>
      <c r="AL2" s="314"/>
      <c r="AM2" s="314"/>
      <c r="AN2" s="314"/>
    </row>
    <row r="3" spans="1:40" ht="72" x14ac:dyDescent="0.3">
      <c r="D3" s="56"/>
      <c r="E3" s="242" t="s">
        <v>1427</v>
      </c>
      <c r="F3" s="242" t="s">
        <v>1428</v>
      </c>
      <c r="G3" s="242" t="s">
        <v>1429</v>
      </c>
      <c r="H3" s="242" t="s">
        <v>1430</v>
      </c>
      <c r="I3" s="242" t="s">
        <v>1431</v>
      </c>
      <c r="J3" s="58" t="s">
        <v>1432</v>
      </c>
      <c r="K3" s="58" t="s">
        <v>1433</v>
      </c>
      <c r="L3" s="58" t="s">
        <v>1434</v>
      </c>
      <c r="M3" s="58" t="s">
        <v>1435</v>
      </c>
      <c r="N3" s="58" t="s">
        <v>1436</v>
      </c>
      <c r="O3" s="58" t="s">
        <v>1437</v>
      </c>
      <c r="P3" s="58" t="s">
        <v>1438</v>
      </c>
      <c r="Q3" s="58" t="s">
        <v>1439</v>
      </c>
      <c r="R3" s="58" t="s">
        <v>1440</v>
      </c>
      <c r="S3" s="58" t="s">
        <v>1441</v>
      </c>
      <c r="T3" s="59" t="s">
        <v>1442</v>
      </c>
      <c r="U3" s="59" t="s">
        <v>1443</v>
      </c>
      <c r="V3" s="59" t="s">
        <v>1444</v>
      </c>
      <c r="W3" s="59" t="s">
        <v>1445</v>
      </c>
      <c r="X3" s="59" t="s">
        <v>1446</v>
      </c>
      <c r="Y3" s="58" t="s">
        <v>1447</v>
      </c>
      <c r="Z3" s="58" t="s">
        <v>1448</v>
      </c>
      <c r="AA3" s="58" t="s">
        <v>1449</v>
      </c>
      <c r="AB3" s="58" t="s">
        <v>1450</v>
      </c>
      <c r="AC3" s="58" t="s">
        <v>1451</v>
      </c>
      <c r="AD3" s="58" t="s">
        <v>1452</v>
      </c>
      <c r="AE3" s="58" t="s">
        <v>1453</v>
      </c>
      <c r="AF3" s="58" t="s">
        <v>1454</v>
      </c>
      <c r="AG3" s="58" t="s">
        <v>1455</v>
      </c>
      <c r="AH3" s="58" t="s">
        <v>1456</v>
      </c>
      <c r="AI3" s="58" t="s">
        <v>1457</v>
      </c>
      <c r="AJ3" s="58" t="s">
        <v>1458</v>
      </c>
      <c r="AK3" s="58" t="s">
        <v>1459</v>
      </c>
      <c r="AL3" s="58" t="s">
        <v>1460</v>
      </c>
      <c r="AM3" s="58" t="s">
        <v>1461</v>
      </c>
      <c r="AN3" s="58" t="s">
        <v>1462</v>
      </c>
    </row>
    <row r="4" spans="1:40" x14ac:dyDescent="0.3">
      <c r="A4" s="53" t="s">
        <v>1463</v>
      </c>
      <c r="B4" s="53"/>
      <c r="C4" s="53"/>
      <c r="D4" s="201" t="s">
        <v>1464</v>
      </c>
      <c r="G4" s="56"/>
      <c r="H4" s="56"/>
      <c r="I4" s="56"/>
      <c r="J4" s="56"/>
      <c r="K4" s="56"/>
      <c r="L4" s="56"/>
      <c r="M4" s="56"/>
      <c r="N4" s="56"/>
      <c r="O4" s="56"/>
      <c r="P4" s="56"/>
      <c r="Q4" s="56"/>
      <c r="R4" s="56"/>
      <c r="S4" s="56"/>
      <c r="T4" s="56"/>
      <c r="U4" s="56"/>
      <c r="V4" s="56"/>
      <c r="W4" s="56"/>
      <c r="X4" s="56"/>
      <c r="Y4" s="56"/>
      <c r="Z4" s="56"/>
      <c r="AA4" s="56"/>
      <c r="AB4" s="56"/>
      <c r="AC4" s="56"/>
      <c r="AD4" s="56"/>
      <c r="AE4" s="56"/>
      <c r="AF4" s="56"/>
      <c r="AG4" s="56"/>
      <c r="AH4" s="56"/>
      <c r="AI4" s="56"/>
      <c r="AJ4" s="56"/>
      <c r="AK4" s="56"/>
      <c r="AL4" s="56"/>
      <c r="AM4" s="56"/>
      <c r="AN4" s="56"/>
    </row>
    <row r="5" spans="1:40" x14ac:dyDescent="0.3">
      <c r="A5" s="60" t="s">
        <v>1465</v>
      </c>
      <c r="B5" s="61" t="s">
        <v>1412</v>
      </c>
      <c r="C5" s="60"/>
      <c r="D5" s="62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</row>
    <row r="6" spans="1:40" x14ac:dyDescent="0.3">
      <c r="A6" s="50" t="s">
        <v>1406</v>
      </c>
      <c r="B6" s="50" t="s">
        <v>1407</v>
      </c>
      <c r="C6" s="50" t="s">
        <v>1408</v>
      </c>
      <c r="D6" s="200"/>
      <c r="E6" s="56"/>
      <c r="F6" s="63"/>
      <c r="G6" s="63"/>
      <c r="H6" s="63"/>
      <c r="I6" s="63"/>
      <c r="J6" s="63"/>
      <c r="K6" s="63"/>
      <c r="L6" s="63"/>
      <c r="M6" s="63"/>
      <c r="N6" s="63"/>
      <c r="O6" s="63"/>
      <c r="P6" s="63"/>
      <c r="Q6" s="63"/>
      <c r="R6" s="63"/>
      <c r="S6" s="63"/>
      <c r="T6" s="63"/>
      <c r="U6" s="63"/>
      <c r="V6" s="63"/>
      <c r="W6" s="63"/>
      <c r="X6" s="63"/>
      <c r="Y6" s="63"/>
      <c r="Z6" s="63"/>
      <c r="AA6" s="63"/>
      <c r="AB6" s="63"/>
      <c r="AC6" s="63"/>
      <c r="AD6" s="63"/>
      <c r="AE6" s="63"/>
      <c r="AF6" s="63"/>
      <c r="AG6" s="63"/>
      <c r="AH6" s="63"/>
      <c r="AI6" s="63"/>
      <c r="AJ6" s="63"/>
      <c r="AK6" s="63"/>
      <c r="AL6" s="63"/>
      <c r="AM6" s="63"/>
      <c r="AN6" s="63"/>
    </row>
    <row r="7" spans="1:40" x14ac:dyDescent="0.3">
      <c r="A7" s="54" t="s">
        <v>1409</v>
      </c>
      <c r="B7" s="54" t="s">
        <v>1322</v>
      </c>
      <c r="C7" s="51">
        <f ca="1">SUMIFS(INDIRECT($B$1 &amp; "HR"), Resource_Name, B7) / 1800 * 12</f>
        <v>0.53333333333333333</v>
      </c>
      <c r="D7" s="192">
        <f ca="1">SUM(E7:AN7)</f>
        <v>6093.8195400000004</v>
      </c>
      <c r="E7" s="194">
        <f t="shared" ref="E7:T22" ca="1" si="1">SUMIFS(INDIRECT($B$1 &amp; "_Direct"), Resource_Name, $B7, WBSL3, E$1, Inst, $B$2)</f>
        <v>0</v>
      </c>
      <c r="F7" s="194">
        <f t="shared" ca="1" si="1"/>
        <v>0</v>
      </c>
      <c r="G7" s="194">
        <f t="shared" ca="1" si="1"/>
        <v>0</v>
      </c>
      <c r="H7" s="194">
        <f t="shared" ca="1" si="1"/>
        <v>0</v>
      </c>
      <c r="I7" s="194">
        <f t="shared" ca="1" si="1"/>
        <v>0</v>
      </c>
      <c r="J7" s="194">
        <f t="shared" ca="1" si="1"/>
        <v>0</v>
      </c>
      <c r="K7" s="194">
        <f t="shared" ca="1" si="1"/>
        <v>0</v>
      </c>
      <c r="L7" s="194">
        <f t="shared" ca="1" si="1"/>
        <v>0</v>
      </c>
      <c r="M7" s="194">
        <f t="shared" ca="1" si="1"/>
        <v>0</v>
      </c>
      <c r="N7" s="194">
        <f t="shared" ca="1" si="1"/>
        <v>0</v>
      </c>
      <c r="O7" s="194">
        <f t="shared" ca="1" si="1"/>
        <v>0</v>
      </c>
      <c r="P7" s="194">
        <f t="shared" ca="1" si="1"/>
        <v>0</v>
      </c>
      <c r="Q7" s="194">
        <f t="shared" ca="1" si="1"/>
        <v>0</v>
      </c>
      <c r="R7" s="194">
        <f t="shared" ca="1" si="1"/>
        <v>0</v>
      </c>
      <c r="S7" s="194">
        <f t="shared" ca="1" si="1"/>
        <v>0</v>
      </c>
      <c r="T7" s="194">
        <f t="shared" ca="1" si="1"/>
        <v>0</v>
      </c>
      <c r="U7" s="194">
        <f t="shared" ref="U7:AJ22" ca="1" si="2">SUMIFS(INDIRECT($B$1 &amp; "_Direct"), Resource_Name, $B7, WBSL3, U$1, Inst, $B$2)</f>
        <v>0</v>
      </c>
      <c r="V7" s="194">
        <f t="shared" ca="1" si="2"/>
        <v>0</v>
      </c>
      <c r="W7" s="194">
        <f t="shared" ca="1" si="2"/>
        <v>0</v>
      </c>
      <c r="X7" s="194">
        <f t="shared" ca="1" si="2"/>
        <v>0</v>
      </c>
      <c r="Y7" s="194">
        <f t="shared" ca="1" si="2"/>
        <v>0</v>
      </c>
      <c r="Z7" s="194">
        <f t="shared" ca="1" si="2"/>
        <v>0</v>
      </c>
      <c r="AA7" s="194">
        <f t="shared" ca="1" si="2"/>
        <v>0</v>
      </c>
      <c r="AB7" s="194">
        <f t="shared" ca="1" si="2"/>
        <v>0</v>
      </c>
      <c r="AC7" s="194">
        <f t="shared" ca="1" si="2"/>
        <v>0</v>
      </c>
      <c r="AD7" s="194">
        <f t="shared" ca="1" si="2"/>
        <v>0</v>
      </c>
      <c r="AE7" s="194">
        <f t="shared" ca="1" si="2"/>
        <v>0</v>
      </c>
      <c r="AF7" s="194">
        <f t="shared" ca="1" si="2"/>
        <v>0</v>
      </c>
      <c r="AG7" s="194">
        <f t="shared" ca="1" si="2"/>
        <v>0</v>
      </c>
      <c r="AH7" s="194">
        <f t="shared" ca="1" si="2"/>
        <v>6093.8195400000004</v>
      </c>
      <c r="AI7" s="194">
        <f t="shared" ca="1" si="2"/>
        <v>0</v>
      </c>
      <c r="AJ7" s="194">
        <f t="shared" ca="1" si="2"/>
        <v>0</v>
      </c>
      <c r="AK7" s="194">
        <f t="shared" ref="AI7:AN22" ca="1" si="3">SUMIFS(INDIRECT($B$1 &amp; "_Direct"), Resource_Name, $B7, WBSL3, AK$1, Inst, $B$2)</f>
        <v>0</v>
      </c>
      <c r="AL7" s="194">
        <f t="shared" ca="1" si="3"/>
        <v>0</v>
      </c>
      <c r="AM7" s="194">
        <f t="shared" ca="1" si="3"/>
        <v>0</v>
      </c>
      <c r="AN7" s="194">
        <f t="shared" ca="1" si="3"/>
        <v>0</v>
      </c>
    </row>
    <row r="8" spans="1:40" x14ac:dyDescent="0.3">
      <c r="A8" s="54"/>
      <c r="B8" s="54"/>
      <c r="C8" s="51">
        <f ca="1">SUMIFS(INDIRECT($B$1 &amp; "HR"), Resource_Name, B8) / 1800 * 12</f>
        <v>0</v>
      </c>
      <c r="D8" s="192">
        <f ca="1">SUM(E8:AN8)</f>
        <v>0</v>
      </c>
      <c r="E8" s="194">
        <f t="shared" ca="1" si="1"/>
        <v>0</v>
      </c>
      <c r="F8" s="194">
        <f t="shared" ca="1" si="1"/>
        <v>0</v>
      </c>
      <c r="G8" s="194">
        <f t="shared" ca="1" si="1"/>
        <v>0</v>
      </c>
      <c r="H8" s="194">
        <f t="shared" ca="1" si="1"/>
        <v>0</v>
      </c>
      <c r="I8" s="194">
        <f t="shared" ca="1" si="1"/>
        <v>0</v>
      </c>
      <c r="J8" s="194">
        <f t="shared" ca="1" si="1"/>
        <v>0</v>
      </c>
      <c r="K8" s="194">
        <f t="shared" ca="1" si="1"/>
        <v>0</v>
      </c>
      <c r="L8" s="194">
        <f t="shared" ca="1" si="1"/>
        <v>0</v>
      </c>
      <c r="M8" s="194">
        <f t="shared" ca="1" si="1"/>
        <v>0</v>
      </c>
      <c r="N8" s="194">
        <f t="shared" ca="1" si="1"/>
        <v>0</v>
      </c>
      <c r="O8" s="194">
        <f t="shared" ca="1" si="1"/>
        <v>0</v>
      </c>
      <c r="P8" s="194">
        <f t="shared" ca="1" si="1"/>
        <v>0</v>
      </c>
      <c r="Q8" s="194">
        <f t="shared" ca="1" si="1"/>
        <v>0</v>
      </c>
      <c r="R8" s="194">
        <f t="shared" ca="1" si="1"/>
        <v>0</v>
      </c>
      <c r="S8" s="194">
        <f t="shared" ca="1" si="1"/>
        <v>0</v>
      </c>
      <c r="T8" s="194">
        <f t="shared" ca="1" si="1"/>
        <v>0</v>
      </c>
      <c r="U8" s="194">
        <f t="shared" ca="1" si="2"/>
        <v>0</v>
      </c>
      <c r="V8" s="194">
        <f t="shared" ca="1" si="2"/>
        <v>0</v>
      </c>
      <c r="W8" s="194">
        <f t="shared" ca="1" si="2"/>
        <v>0</v>
      </c>
      <c r="X8" s="194">
        <f t="shared" ca="1" si="2"/>
        <v>0</v>
      </c>
      <c r="Y8" s="194">
        <f t="shared" ca="1" si="2"/>
        <v>0</v>
      </c>
      <c r="Z8" s="194">
        <f t="shared" ca="1" si="2"/>
        <v>0</v>
      </c>
      <c r="AA8" s="194">
        <f t="shared" ca="1" si="2"/>
        <v>0</v>
      </c>
      <c r="AB8" s="194">
        <f t="shared" ca="1" si="2"/>
        <v>0</v>
      </c>
      <c r="AC8" s="194">
        <f t="shared" ca="1" si="2"/>
        <v>0</v>
      </c>
      <c r="AD8" s="194">
        <f t="shared" ca="1" si="2"/>
        <v>0</v>
      </c>
      <c r="AE8" s="194">
        <f t="shared" ca="1" si="2"/>
        <v>0</v>
      </c>
      <c r="AF8" s="194">
        <f t="shared" ca="1" si="2"/>
        <v>0</v>
      </c>
      <c r="AG8" s="194">
        <f t="shared" ca="1" si="2"/>
        <v>0</v>
      </c>
      <c r="AH8" s="194">
        <f t="shared" ca="1" si="2"/>
        <v>0</v>
      </c>
      <c r="AI8" s="194">
        <f t="shared" ca="1" si="3"/>
        <v>0</v>
      </c>
      <c r="AJ8" s="194">
        <f t="shared" ca="1" si="3"/>
        <v>0</v>
      </c>
      <c r="AK8" s="194">
        <f t="shared" ca="1" si="3"/>
        <v>0</v>
      </c>
      <c r="AL8" s="194">
        <f t="shared" ca="1" si="3"/>
        <v>0</v>
      </c>
      <c r="AM8" s="194">
        <f t="shared" ca="1" si="3"/>
        <v>0</v>
      </c>
      <c r="AN8" s="194">
        <f t="shared" ca="1" si="3"/>
        <v>0</v>
      </c>
    </row>
    <row r="9" spans="1:40" x14ac:dyDescent="0.3">
      <c r="A9" s="54"/>
      <c r="B9" s="54"/>
      <c r="C9" s="51">
        <f ca="1">SUMIFS(INDIRECT($B$1 &amp; "HR"), Resource_Name, B9) / 1800 * 12</f>
        <v>0</v>
      </c>
      <c r="D9" s="192">
        <f ca="1">SUM(E9:AN9)</f>
        <v>0</v>
      </c>
      <c r="E9" s="194">
        <f t="shared" ca="1" si="1"/>
        <v>0</v>
      </c>
      <c r="F9" s="194">
        <f t="shared" ca="1" si="1"/>
        <v>0</v>
      </c>
      <c r="G9" s="194">
        <f t="shared" ca="1" si="1"/>
        <v>0</v>
      </c>
      <c r="H9" s="194">
        <f t="shared" ca="1" si="1"/>
        <v>0</v>
      </c>
      <c r="I9" s="194">
        <f t="shared" ca="1" si="1"/>
        <v>0</v>
      </c>
      <c r="J9" s="194">
        <f t="shared" ca="1" si="1"/>
        <v>0</v>
      </c>
      <c r="K9" s="194">
        <f t="shared" ca="1" si="1"/>
        <v>0</v>
      </c>
      <c r="L9" s="194">
        <f t="shared" ca="1" si="1"/>
        <v>0</v>
      </c>
      <c r="M9" s="194">
        <f t="shared" ca="1" si="1"/>
        <v>0</v>
      </c>
      <c r="N9" s="194">
        <f t="shared" ca="1" si="1"/>
        <v>0</v>
      </c>
      <c r="O9" s="194">
        <f t="shared" ca="1" si="1"/>
        <v>0</v>
      </c>
      <c r="P9" s="194">
        <f t="shared" ca="1" si="1"/>
        <v>0</v>
      </c>
      <c r="Q9" s="194">
        <f t="shared" ca="1" si="1"/>
        <v>0</v>
      </c>
      <c r="R9" s="194">
        <f t="shared" ca="1" si="1"/>
        <v>0</v>
      </c>
      <c r="S9" s="194">
        <f t="shared" ca="1" si="1"/>
        <v>0</v>
      </c>
      <c r="T9" s="194">
        <f t="shared" ca="1" si="1"/>
        <v>0</v>
      </c>
      <c r="U9" s="194">
        <f t="shared" ca="1" si="2"/>
        <v>0</v>
      </c>
      <c r="V9" s="194">
        <f t="shared" ca="1" si="2"/>
        <v>0</v>
      </c>
      <c r="W9" s="194">
        <f t="shared" ca="1" si="2"/>
        <v>0</v>
      </c>
      <c r="X9" s="194">
        <f t="shared" ca="1" si="2"/>
        <v>0</v>
      </c>
      <c r="Y9" s="194">
        <f t="shared" ca="1" si="2"/>
        <v>0</v>
      </c>
      <c r="Z9" s="194">
        <f t="shared" ca="1" si="2"/>
        <v>0</v>
      </c>
      <c r="AA9" s="194">
        <f t="shared" ca="1" si="2"/>
        <v>0</v>
      </c>
      <c r="AB9" s="194">
        <f t="shared" ca="1" si="2"/>
        <v>0</v>
      </c>
      <c r="AC9" s="194">
        <f t="shared" ca="1" si="2"/>
        <v>0</v>
      </c>
      <c r="AD9" s="194">
        <f t="shared" ca="1" si="2"/>
        <v>0</v>
      </c>
      <c r="AE9" s="194">
        <f t="shared" ca="1" si="2"/>
        <v>0</v>
      </c>
      <c r="AF9" s="194">
        <f t="shared" ca="1" si="2"/>
        <v>0</v>
      </c>
      <c r="AG9" s="194">
        <f t="shared" ca="1" si="2"/>
        <v>0</v>
      </c>
      <c r="AH9" s="194">
        <f t="shared" ca="1" si="2"/>
        <v>0</v>
      </c>
      <c r="AI9" s="194">
        <f t="shared" ca="1" si="3"/>
        <v>0</v>
      </c>
      <c r="AJ9" s="194">
        <f t="shared" ca="1" si="3"/>
        <v>0</v>
      </c>
      <c r="AK9" s="194">
        <f t="shared" ca="1" si="3"/>
        <v>0</v>
      </c>
      <c r="AL9" s="194">
        <f t="shared" ca="1" si="3"/>
        <v>0</v>
      </c>
      <c r="AM9" s="194">
        <f t="shared" ca="1" si="3"/>
        <v>0</v>
      </c>
      <c r="AN9" s="194">
        <f t="shared" ca="1" si="3"/>
        <v>0</v>
      </c>
    </row>
    <row r="10" spans="1:40" x14ac:dyDescent="0.3">
      <c r="B10" s="52"/>
      <c r="C10" s="52"/>
      <c r="D10" s="199">
        <v>0</v>
      </c>
      <c r="E10" s="194">
        <f t="shared" ca="1" si="1"/>
        <v>0</v>
      </c>
      <c r="F10" s="194">
        <f t="shared" ca="1" si="1"/>
        <v>0</v>
      </c>
      <c r="G10" s="194">
        <f t="shared" ca="1" si="1"/>
        <v>0</v>
      </c>
      <c r="H10" s="194">
        <f t="shared" ca="1" si="1"/>
        <v>0</v>
      </c>
      <c r="I10" s="194">
        <f t="shared" ca="1" si="1"/>
        <v>0</v>
      </c>
      <c r="J10" s="194">
        <f t="shared" ca="1" si="1"/>
        <v>0</v>
      </c>
      <c r="K10" s="194">
        <f t="shared" ca="1" si="1"/>
        <v>0</v>
      </c>
      <c r="L10" s="194">
        <f t="shared" ca="1" si="1"/>
        <v>0</v>
      </c>
      <c r="M10" s="194">
        <f t="shared" ca="1" si="1"/>
        <v>0</v>
      </c>
      <c r="N10" s="194">
        <f t="shared" ca="1" si="1"/>
        <v>0</v>
      </c>
      <c r="O10" s="194">
        <f t="shared" ca="1" si="1"/>
        <v>0</v>
      </c>
      <c r="P10" s="194">
        <f t="shared" ca="1" si="1"/>
        <v>0</v>
      </c>
      <c r="Q10" s="194">
        <f t="shared" ca="1" si="1"/>
        <v>0</v>
      </c>
      <c r="R10" s="194">
        <f t="shared" ca="1" si="1"/>
        <v>0</v>
      </c>
      <c r="S10" s="194">
        <f t="shared" ca="1" si="1"/>
        <v>0</v>
      </c>
      <c r="T10" s="194">
        <f t="shared" ca="1" si="1"/>
        <v>0</v>
      </c>
      <c r="U10" s="194">
        <f t="shared" ca="1" si="2"/>
        <v>0</v>
      </c>
      <c r="V10" s="194">
        <f t="shared" ca="1" si="2"/>
        <v>0</v>
      </c>
      <c r="W10" s="194">
        <f t="shared" ca="1" si="2"/>
        <v>0</v>
      </c>
      <c r="X10" s="194">
        <f t="shared" ca="1" si="2"/>
        <v>0</v>
      </c>
      <c r="Y10" s="194">
        <f t="shared" ca="1" si="2"/>
        <v>0</v>
      </c>
      <c r="Z10" s="194">
        <f t="shared" ca="1" si="2"/>
        <v>0</v>
      </c>
      <c r="AA10" s="194">
        <f t="shared" ca="1" si="2"/>
        <v>0</v>
      </c>
      <c r="AB10" s="194">
        <f t="shared" ca="1" si="2"/>
        <v>0</v>
      </c>
      <c r="AC10" s="194">
        <f t="shared" ca="1" si="2"/>
        <v>0</v>
      </c>
      <c r="AD10" s="194">
        <f t="shared" ca="1" si="2"/>
        <v>0</v>
      </c>
      <c r="AE10" s="194">
        <f t="shared" ca="1" si="2"/>
        <v>0</v>
      </c>
      <c r="AF10" s="194">
        <f t="shared" ca="1" si="2"/>
        <v>0</v>
      </c>
      <c r="AG10" s="194">
        <f t="shared" ca="1" si="2"/>
        <v>0</v>
      </c>
      <c r="AH10" s="194">
        <f t="shared" ca="1" si="2"/>
        <v>0</v>
      </c>
      <c r="AI10" s="194">
        <f t="shared" ca="1" si="3"/>
        <v>0</v>
      </c>
      <c r="AJ10" s="194">
        <f t="shared" ca="1" si="3"/>
        <v>0</v>
      </c>
      <c r="AK10" s="194">
        <f t="shared" ca="1" si="3"/>
        <v>0</v>
      </c>
      <c r="AL10" s="194">
        <f t="shared" ca="1" si="3"/>
        <v>0</v>
      </c>
      <c r="AM10" s="194">
        <f t="shared" ca="1" si="3"/>
        <v>0</v>
      </c>
      <c r="AN10" s="194">
        <f t="shared" ca="1" si="3"/>
        <v>0</v>
      </c>
    </row>
    <row r="11" spans="1:40" x14ac:dyDescent="0.3">
      <c r="A11" s="53" t="s">
        <v>1413</v>
      </c>
      <c r="B11" s="52"/>
      <c r="C11" s="52"/>
      <c r="D11" s="199">
        <v>0</v>
      </c>
      <c r="E11" s="194">
        <f t="shared" ca="1" si="1"/>
        <v>0</v>
      </c>
      <c r="F11" s="194">
        <f t="shared" ca="1" si="1"/>
        <v>0</v>
      </c>
      <c r="G11" s="194">
        <f t="shared" ca="1" si="1"/>
        <v>0</v>
      </c>
      <c r="H11" s="194">
        <f t="shared" ca="1" si="1"/>
        <v>0</v>
      </c>
      <c r="I11" s="194">
        <f t="shared" ca="1" si="1"/>
        <v>0</v>
      </c>
      <c r="J11" s="194">
        <f t="shared" ca="1" si="1"/>
        <v>0</v>
      </c>
      <c r="K11" s="194">
        <f t="shared" ca="1" si="1"/>
        <v>0</v>
      </c>
      <c r="L11" s="194">
        <f t="shared" ca="1" si="1"/>
        <v>0</v>
      </c>
      <c r="M11" s="194">
        <f t="shared" ca="1" si="1"/>
        <v>0</v>
      </c>
      <c r="N11" s="194">
        <f t="shared" ca="1" si="1"/>
        <v>0</v>
      </c>
      <c r="O11" s="194">
        <f t="shared" ca="1" si="1"/>
        <v>0</v>
      </c>
      <c r="P11" s="194">
        <f t="shared" ca="1" si="1"/>
        <v>0</v>
      </c>
      <c r="Q11" s="194">
        <f t="shared" ca="1" si="1"/>
        <v>0</v>
      </c>
      <c r="R11" s="194">
        <f t="shared" ca="1" si="1"/>
        <v>0</v>
      </c>
      <c r="S11" s="194">
        <f t="shared" ca="1" si="1"/>
        <v>0</v>
      </c>
      <c r="T11" s="194">
        <f t="shared" ca="1" si="1"/>
        <v>0</v>
      </c>
      <c r="U11" s="194">
        <f t="shared" ca="1" si="2"/>
        <v>0</v>
      </c>
      <c r="V11" s="194">
        <f t="shared" ca="1" si="2"/>
        <v>0</v>
      </c>
      <c r="W11" s="194">
        <f t="shared" ca="1" si="2"/>
        <v>0</v>
      </c>
      <c r="X11" s="194">
        <f t="shared" ca="1" si="2"/>
        <v>0</v>
      </c>
      <c r="Y11" s="194">
        <f t="shared" ca="1" si="2"/>
        <v>0</v>
      </c>
      <c r="Z11" s="194">
        <f t="shared" ca="1" si="2"/>
        <v>0</v>
      </c>
      <c r="AA11" s="194">
        <f t="shared" ca="1" si="2"/>
        <v>0</v>
      </c>
      <c r="AB11" s="194">
        <f t="shared" ca="1" si="2"/>
        <v>0</v>
      </c>
      <c r="AC11" s="194">
        <f t="shared" ca="1" si="2"/>
        <v>0</v>
      </c>
      <c r="AD11" s="194">
        <f t="shared" ca="1" si="2"/>
        <v>0</v>
      </c>
      <c r="AE11" s="194">
        <f t="shared" ca="1" si="2"/>
        <v>0</v>
      </c>
      <c r="AF11" s="194">
        <f t="shared" ca="1" si="2"/>
        <v>0</v>
      </c>
      <c r="AG11" s="194">
        <f t="shared" ca="1" si="2"/>
        <v>0</v>
      </c>
      <c r="AH11" s="194">
        <f t="shared" ca="1" si="2"/>
        <v>0</v>
      </c>
      <c r="AI11" s="194">
        <f t="shared" ca="1" si="3"/>
        <v>0</v>
      </c>
      <c r="AJ11" s="194">
        <f t="shared" ca="1" si="3"/>
        <v>0</v>
      </c>
      <c r="AK11" s="194">
        <f t="shared" ca="1" si="3"/>
        <v>0</v>
      </c>
      <c r="AL11" s="194">
        <f t="shared" ca="1" si="3"/>
        <v>0</v>
      </c>
      <c r="AM11" s="194">
        <f t="shared" ca="1" si="3"/>
        <v>0</v>
      </c>
      <c r="AN11" s="194">
        <f t="shared" ca="1" si="3"/>
        <v>0</v>
      </c>
    </row>
    <row r="12" spans="1:40" x14ac:dyDescent="0.3">
      <c r="A12" t="s">
        <v>1628</v>
      </c>
      <c r="B12" t="s">
        <v>1628</v>
      </c>
      <c r="C12" s="51">
        <f t="shared" ref="C12:C26" ca="1" si="4">SUMIFS(INDIRECT($B$1 &amp; "HR"), Resource_Name, B12) / 1800 * 12</f>
        <v>12</v>
      </c>
      <c r="D12" s="192">
        <f t="shared" ref="D12:D26" ca="1" si="5">SUM(E12:AN12)</f>
        <v>52590.497400000007</v>
      </c>
      <c r="E12" s="194">
        <f t="shared" ca="1" si="1"/>
        <v>0</v>
      </c>
      <c r="F12" s="194">
        <f t="shared" ca="1" si="1"/>
        <v>0</v>
      </c>
      <c r="G12" s="194">
        <f t="shared" ca="1" si="1"/>
        <v>0</v>
      </c>
      <c r="H12" s="194">
        <f t="shared" ca="1" si="1"/>
        <v>0</v>
      </c>
      <c r="I12" s="194">
        <f t="shared" ca="1" si="1"/>
        <v>0</v>
      </c>
      <c r="J12" s="194">
        <f t="shared" ca="1" si="1"/>
        <v>0</v>
      </c>
      <c r="K12" s="194">
        <f t="shared" ca="1" si="1"/>
        <v>0</v>
      </c>
      <c r="L12" s="194">
        <f t="shared" ca="1" si="1"/>
        <v>0</v>
      </c>
      <c r="M12" s="194">
        <f t="shared" ca="1" si="1"/>
        <v>0</v>
      </c>
      <c r="N12" s="194">
        <f t="shared" ca="1" si="1"/>
        <v>0</v>
      </c>
      <c r="O12" s="194">
        <f t="shared" ca="1" si="1"/>
        <v>0</v>
      </c>
      <c r="P12" s="194">
        <f t="shared" ca="1" si="1"/>
        <v>0</v>
      </c>
      <c r="Q12" s="194">
        <f t="shared" ca="1" si="1"/>
        <v>0</v>
      </c>
      <c r="R12" s="194">
        <f t="shared" ca="1" si="1"/>
        <v>0</v>
      </c>
      <c r="S12" s="194">
        <f t="shared" ca="1" si="1"/>
        <v>0</v>
      </c>
      <c r="T12" s="194">
        <f t="shared" ca="1" si="1"/>
        <v>0</v>
      </c>
      <c r="U12" s="194">
        <f t="shared" ca="1" si="2"/>
        <v>0</v>
      </c>
      <c r="V12" s="194">
        <f t="shared" ca="1" si="2"/>
        <v>0</v>
      </c>
      <c r="W12" s="194">
        <f t="shared" ca="1" si="2"/>
        <v>0</v>
      </c>
      <c r="X12" s="194">
        <f t="shared" ca="1" si="2"/>
        <v>0</v>
      </c>
      <c r="Y12" s="194">
        <f t="shared" ca="1" si="2"/>
        <v>0</v>
      </c>
      <c r="Z12" s="194">
        <f t="shared" ca="1" si="2"/>
        <v>0</v>
      </c>
      <c r="AA12" s="194">
        <f t="shared" ca="1" si="2"/>
        <v>0</v>
      </c>
      <c r="AB12" s="194">
        <f t="shared" ca="1" si="2"/>
        <v>0</v>
      </c>
      <c r="AC12" s="194">
        <f t="shared" ca="1" si="2"/>
        <v>0</v>
      </c>
      <c r="AD12" s="194">
        <f t="shared" ca="1" si="2"/>
        <v>0</v>
      </c>
      <c r="AE12" s="194">
        <f t="shared" ca="1" si="2"/>
        <v>0</v>
      </c>
      <c r="AF12" s="194">
        <f t="shared" ca="1" si="2"/>
        <v>0</v>
      </c>
      <c r="AG12" s="194">
        <f t="shared" ca="1" si="2"/>
        <v>52590.497400000007</v>
      </c>
      <c r="AH12" s="194">
        <f t="shared" ca="1" si="2"/>
        <v>0</v>
      </c>
      <c r="AI12" s="194">
        <f t="shared" ca="1" si="3"/>
        <v>0</v>
      </c>
      <c r="AJ12" s="194">
        <f t="shared" ca="1" si="3"/>
        <v>0</v>
      </c>
      <c r="AK12" s="194">
        <f t="shared" ca="1" si="3"/>
        <v>0</v>
      </c>
      <c r="AL12" s="194">
        <f t="shared" ca="1" si="3"/>
        <v>0</v>
      </c>
      <c r="AM12" s="194">
        <f t="shared" ca="1" si="3"/>
        <v>0</v>
      </c>
      <c r="AN12" s="194">
        <f t="shared" ca="1" si="3"/>
        <v>0</v>
      </c>
    </row>
    <row r="13" spans="1:40" x14ac:dyDescent="0.3">
      <c r="C13" s="51">
        <f t="shared" ca="1" si="4"/>
        <v>0</v>
      </c>
      <c r="D13" s="192">
        <f t="shared" ca="1" si="5"/>
        <v>0</v>
      </c>
      <c r="E13" s="194">
        <f t="shared" ca="1" si="1"/>
        <v>0</v>
      </c>
      <c r="F13" s="194">
        <f t="shared" ca="1" si="1"/>
        <v>0</v>
      </c>
      <c r="G13" s="194">
        <f t="shared" ca="1" si="1"/>
        <v>0</v>
      </c>
      <c r="H13" s="194">
        <f t="shared" ca="1" si="1"/>
        <v>0</v>
      </c>
      <c r="I13" s="194">
        <f t="shared" ca="1" si="1"/>
        <v>0</v>
      </c>
      <c r="J13" s="194">
        <f t="shared" ca="1" si="1"/>
        <v>0</v>
      </c>
      <c r="K13" s="194">
        <f t="shared" ca="1" si="1"/>
        <v>0</v>
      </c>
      <c r="L13" s="194">
        <f t="shared" ca="1" si="1"/>
        <v>0</v>
      </c>
      <c r="M13" s="194">
        <f t="shared" ca="1" si="1"/>
        <v>0</v>
      </c>
      <c r="N13" s="194">
        <f t="shared" ca="1" si="1"/>
        <v>0</v>
      </c>
      <c r="O13" s="194">
        <f t="shared" ca="1" si="1"/>
        <v>0</v>
      </c>
      <c r="P13" s="194">
        <f t="shared" ca="1" si="1"/>
        <v>0</v>
      </c>
      <c r="Q13" s="194">
        <f t="shared" ca="1" si="1"/>
        <v>0</v>
      </c>
      <c r="R13" s="194">
        <f t="shared" ca="1" si="1"/>
        <v>0</v>
      </c>
      <c r="S13" s="194">
        <f t="shared" ca="1" si="1"/>
        <v>0</v>
      </c>
      <c r="T13" s="194">
        <f t="shared" ca="1" si="1"/>
        <v>0</v>
      </c>
      <c r="U13" s="194">
        <f t="shared" ca="1" si="2"/>
        <v>0</v>
      </c>
      <c r="V13" s="194">
        <f t="shared" ca="1" si="2"/>
        <v>0</v>
      </c>
      <c r="W13" s="194">
        <f t="shared" ca="1" si="2"/>
        <v>0</v>
      </c>
      <c r="X13" s="194">
        <f t="shared" ca="1" si="2"/>
        <v>0</v>
      </c>
      <c r="Y13" s="194">
        <f t="shared" ca="1" si="2"/>
        <v>0</v>
      </c>
      <c r="Z13" s="194">
        <f t="shared" ca="1" si="2"/>
        <v>0</v>
      </c>
      <c r="AA13" s="194">
        <f t="shared" ca="1" si="2"/>
        <v>0</v>
      </c>
      <c r="AB13" s="194">
        <f t="shared" ca="1" si="2"/>
        <v>0</v>
      </c>
      <c r="AC13" s="194">
        <f t="shared" ca="1" si="2"/>
        <v>0</v>
      </c>
      <c r="AD13" s="194">
        <f t="shared" ca="1" si="2"/>
        <v>0</v>
      </c>
      <c r="AE13" s="194">
        <f t="shared" ca="1" si="2"/>
        <v>0</v>
      </c>
      <c r="AF13" s="194">
        <f t="shared" ca="1" si="2"/>
        <v>0</v>
      </c>
      <c r="AG13" s="194">
        <f t="shared" ca="1" si="2"/>
        <v>0</v>
      </c>
      <c r="AH13" s="194">
        <f t="shared" ca="1" si="2"/>
        <v>0</v>
      </c>
      <c r="AI13" s="194">
        <f t="shared" ca="1" si="3"/>
        <v>0</v>
      </c>
      <c r="AJ13" s="194">
        <f t="shared" ca="1" si="3"/>
        <v>0</v>
      </c>
      <c r="AK13" s="194">
        <f t="shared" ca="1" si="3"/>
        <v>0</v>
      </c>
      <c r="AL13" s="194">
        <f t="shared" ca="1" si="3"/>
        <v>0</v>
      </c>
      <c r="AM13" s="194">
        <f t="shared" ca="1" si="3"/>
        <v>0</v>
      </c>
      <c r="AN13" s="194">
        <f t="shared" ca="1" si="3"/>
        <v>0</v>
      </c>
    </row>
    <row r="14" spans="1:40" x14ac:dyDescent="0.3">
      <c r="C14" s="51">
        <f t="shared" ca="1" si="4"/>
        <v>0</v>
      </c>
      <c r="D14" s="192">
        <f t="shared" ca="1" si="5"/>
        <v>0</v>
      </c>
      <c r="E14" s="194">
        <f t="shared" ca="1" si="1"/>
        <v>0</v>
      </c>
      <c r="F14" s="194">
        <f t="shared" ca="1" si="1"/>
        <v>0</v>
      </c>
      <c r="G14" s="194">
        <f t="shared" ca="1" si="1"/>
        <v>0</v>
      </c>
      <c r="H14" s="194">
        <f t="shared" ca="1" si="1"/>
        <v>0</v>
      </c>
      <c r="I14" s="194">
        <f t="shared" ca="1" si="1"/>
        <v>0</v>
      </c>
      <c r="J14" s="194">
        <f t="shared" ca="1" si="1"/>
        <v>0</v>
      </c>
      <c r="K14" s="194">
        <f t="shared" ca="1" si="1"/>
        <v>0</v>
      </c>
      <c r="L14" s="194">
        <f t="shared" ca="1" si="1"/>
        <v>0</v>
      </c>
      <c r="M14" s="194">
        <f t="shared" ca="1" si="1"/>
        <v>0</v>
      </c>
      <c r="N14" s="194">
        <f t="shared" ca="1" si="1"/>
        <v>0</v>
      </c>
      <c r="O14" s="194">
        <f t="shared" ca="1" si="1"/>
        <v>0</v>
      </c>
      <c r="P14" s="194">
        <f t="shared" ca="1" si="1"/>
        <v>0</v>
      </c>
      <c r="Q14" s="194">
        <f t="shared" ca="1" si="1"/>
        <v>0</v>
      </c>
      <c r="R14" s="194">
        <f t="shared" ca="1" si="1"/>
        <v>0</v>
      </c>
      <c r="S14" s="194">
        <f t="shared" ca="1" si="1"/>
        <v>0</v>
      </c>
      <c r="T14" s="194">
        <f t="shared" ca="1" si="1"/>
        <v>0</v>
      </c>
      <c r="U14" s="194">
        <f t="shared" ca="1" si="2"/>
        <v>0</v>
      </c>
      <c r="V14" s="194">
        <f t="shared" ca="1" si="2"/>
        <v>0</v>
      </c>
      <c r="W14" s="194">
        <f t="shared" ca="1" si="2"/>
        <v>0</v>
      </c>
      <c r="X14" s="194">
        <f t="shared" ca="1" si="2"/>
        <v>0</v>
      </c>
      <c r="Y14" s="194">
        <f t="shared" ca="1" si="2"/>
        <v>0</v>
      </c>
      <c r="Z14" s="194">
        <f t="shared" ca="1" si="2"/>
        <v>0</v>
      </c>
      <c r="AA14" s="194">
        <f t="shared" ca="1" si="2"/>
        <v>0</v>
      </c>
      <c r="AB14" s="194">
        <f t="shared" ca="1" si="2"/>
        <v>0</v>
      </c>
      <c r="AC14" s="194">
        <f t="shared" ca="1" si="2"/>
        <v>0</v>
      </c>
      <c r="AD14" s="194">
        <f t="shared" ca="1" si="2"/>
        <v>0</v>
      </c>
      <c r="AE14" s="194">
        <f t="shared" ca="1" si="2"/>
        <v>0</v>
      </c>
      <c r="AF14" s="194">
        <f t="shared" ca="1" si="2"/>
        <v>0</v>
      </c>
      <c r="AG14" s="194">
        <f t="shared" ca="1" si="2"/>
        <v>0</v>
      </c>
      <c r="AH14" s="194">
        <f t="shared" ca="1" si="2"/>
        <v>0</v>
      </c>
      <c r="AI14" s="194">
        <f t="shared" ca="1" si="3"/>
        <v>0</v>
      </c>
      <c r="AJ14" s="194">
        <f t="shared" ca="1" si="3"/>
        <v>0</v>
      </c>
      <c r="AK14" s="194">
        <f t="shared" ca="1" si="3"/>
        <v>0</v>
      </c>
      <c r="AL14" s="194">
        <f t="shared" ca="1" si="3"/>
        <v>0</v>
      </c>
      <c r="AM14" s="194">
        <f t="shared" ca="1" si="3"/>
        <v>0</v>
      </c>
      <c r="AN14" s="194">
        <f t="shared" ca="1" si="3"/>
        <v>0</v>
      </c>
    </row>
    <row r="15" spans="1:40" x14ac:dyDescent="0.3">
      <c r="C15" s="51">
        <f t="shared" ca="1" si="4"/>
        <v>0</v>
      </c>
      <c r="D15" s="192">
        <f t="shared" ca="1" si="5"/>
        <v>0</v>
      </c>
      <c r="E15" s="194">
        <f t="shared" ca="1" si="1"/>
        <v>0</v>
      </c>
      <c r="F15" s="194">
        <f t="shared" ca="1" si="1"/>
        <v>0</v>
      </c>
      <c r="G15" s="194">
        <f t="shared" ca="1" si="1"/>
        <v>0</v>
      </c>
      <c r="H15" s="194">
        <f t="shared" ca="1" si="1"/>
        <v>0</v>
      </c>
      <c r="I15" s="194">
        <f t="shared" ca="1" si="1"/>
        <v>0</v>
      </c>
      <c r="J15" s="194">
        <f t="shared" ca="1" si="1"/>
        <v>0</v>
      </c>
      <c r="K15" s="194">
        <f t="shared" ca="1" si="1"/>
        <v>0</v>
      </c>
      <c r="L15" s="194">
        <f t="shared" ca="1" si="1"/>
        <v>0</v>
      </c>
      <c r="M15" s="194">
        <f t="shared" ca="1" si="1"/>
        <v>0</v>
      </c>
      <c r="N15" s="194">
        <f t="shared" ca="1" si="1"/>
        <v>0</v>
      </c>
      <c r="O15" s="194">
        <f t="shared" ca="1" si="1"/>
        <v>0</v>
      </c>
      <c r="P15" s="194">
        <f t="shared" ca="1" si="1"/>
        <v>0</v>
      </c>
      <c r="Q15" s="194">
        <f t="shared" ca="1" si="1"/>
        <v>0</v>
      </c>
      <c r="R15" s="194">
        <f t="shared" ca="1" si="1"/>
        <v>0</v>
      </c>
      <c r="S15" s="194">
        <f t="shared" ca="1" si="1"/>
        <v>0</v>
      </c>
      <c r="T15" s="194">
        <f t="shared" ca="1" si="1"/>
        <v>0</v>
      </c>
      <c r="U15" s="194">
        <f t="shared" ca="1" si="2"/>
        <v>0</v>
      </c>
      <c r="V15" s="194">
        <f t="shared" ca="1" si="2"/>
        <v>0</v>
      </c>
      <c r="W15" s="194">
        <f t="shared" ca="1" si="2"/>
        <v>0</v>
      </c>
      <c r="X15" s="194">
        <f t="shared" ca="1" si="2"/>
        <v>0</v>
      </c>
      <c r="Y15" s="194">
        <f t="shared" ca="1" si="2"/>
        <v>0</v>
      </c>
      <c r="Z15" s="194">
        <f t="shared" ca="1" si="2"/>
        <v>0</v>
      </c>
      <c r="AA15" s="194">
        <f t="shared" ca="1" si="2"/>
        <v>0</v>
      </c>
      <c r="AB15" s="194">
        <f t="shared" ca="1" si="2"/>
        <v>0</v>
      </c>
      <c r="AC15" s="194">
        <f t="shared" ca="1" si="2"/>
        <v>0</v>
      </c>
      <c r="AD15" s="194">
        <f t="shared" ca="1" si="2"/>
        <v>0</v>
      </c>
      <c r="AE15" s="194">
        <f t="shared" ca="1" si="2"/>
        <v>0</v>
      </c>
      <c r="AF15" s="194">
        <f t="shared" ca="1" si="2"/>
        <v>0</v>
      </c>
      <c r="AG15" s="194">
        <f t="shared" ca="1" si="2"/>
        <v>0</v>
      </c>
      <c r="AH15" s="194">
        <f t="shared" ca="1" si="2"/>
        <v>0</v>
      </c>
      <c r="AI15" s="194">
        <f t="shared" ca="1" si="3"/>
        <v>0</v>
      </c>
      <c r="AJ15" s="194">
        <f t="shared" ca="1" si="3"/>
        <v>0</v>
      </c>
      <c r="AK15" s="194">
        <f t="shared" ca="1" si="3"/>
        <v>0</v>
      </c>
      <c r="AL15" s="194">
        <f t="shared" ca="1" si="3"/>
        <v>0</v>
      </c>
      <c r="AM15" s="194">
        <f t="shared" ca="1" si="3"/>
        <v>0</v>
      </c>
      <c r="AN15" s="194">
        <f t="shared" ca="1" si="3"/>
        <v>0</v>
      </c>
    </row>
    <row r="16" spans="1:40" x14ac:dyDescent="0.3">
      <c r="C16" s="51">
        <f t="shared" ca="1" si="4"/>
        <v>0</v>
      </c>
      <c r="D16" s="192">
        <f t="shared" ca="1" si="5"/>
        <v>0</v>
      </c>
      <c r="E16" s="194">
        <f t="shared" ca="1" si="1"/>
        <v>0</v>
      </c>
      <c r="F16" s="194">
        <f t="shared" ca="1" si="1"/>
        <v>0</v>
      </c>
      <c r="G16" s="194">
        <f t="shared" ca="1" si="1"/>
        <v>0</v>
      </c>
      <c r="H16" s="194">
        <f t="shared" ca="1" si="1"/>
        <v>0</v>
      </c>
      <c r="I16" s="194">
        <f t="shared" ca="1" si="1"/>
        <v>0</v>
      </c>
      <c r="J16" s="194">
        <f t="shared" ca="1" si="1"/>
        <v>0</v>
      </c>
      <c r="K16" s="194">
        <f t="shared" ca="1" si="1"/>
        <v>0</v>
      </c>
      <c r="L16" s="194">
        <f t="shared" ca="1" si="1"/>
        <v>0</v>
      </c>
      <c r="M16" s="194">
        <f t="shared" ca="1" si="1"/>
        <v>0</v>
      </c>
      <c r="N16" s="194">
        <f t="shared" ca="1" si="1"/>
        <v>0</v>
      </c>
      <c r="O16" s="194">
        <f t="shared" ca="1" si="1"/>
        <v>0</v>
      </c>
      <c r="P16" s="194">
        <f t="shared" ca="1" si="1"/>
        <v>0</v>
      </c>
      <c r="Q16" s="194">
        <f t="shared" ca="1" si="1"/>
        <v>0</v>
      </c>
      <c r="R16" s="194">
        <f t="shared" ca="1" si="1"/>
        <v>0</v>
      </c>
      <c r="S16" s="194">
        <f t="shared" ca="1" si="1"/>
        <v>0</v>
      </c>
      <c r="T16" s="194">
        <f t="shared" ca="1" si="1"/>
        <v>0</v>
      </c>
      <c r="U16" s="194">
        <f t="shared" ca="1" si="2"/>
        <v>0</v>
      </c>
      <c r="V16" s="194">
        <f t="shared" ca="1" si="2"/>
        <v>0</v>
      </c>
      <c r="W16" s="194">
        <f t="shared" ca="1" si="2"/>
        <v>0</v>
      </c>
      <c r="X16" s="194">
        <f t="shared" ca="1" si="2"/>
        <v>0</v>
      </c>
      <c r="Y16" s="194">
        <f t="shared" ca="1" si="2"/>
        <v>0</v>
      </c>
      <c r="Z16" s="194">
        <f t="shared" ca="1" si="2"/>
        <v>0</v>
      </c>
      <c r="AA16" s="194">
        <f t="shared" ca="1" si="2"/>
        <v>0</v>
      </c>
      <c r="AB16" s="194">
        <f t="shared" ca="1" si="2"/>
        <v>0</v>
      </c>
      <c r="AC16" s="194">
        <f t="shared" ca="1" si="2"/>
        <v>0</v>
      </c>
      <c r="AD16" s="194">
        <f t="shared" ca="1" si="2"/>
        <v>0</v>
      </c>
      <c r="AE16" s="194">
        <f t="shared" ca="1" si="2"/>
        <v>0</v>
      </c>
      <c r="AF16" s="194">
        <f t="shared" ca="1" si="2"/>
        <v>0</v>
      </c>
      <c r="AG16" s="194">
        <f t="shared" ca="1" si="2"/>
        <v>0</v>
      </c>
      <c r="AH16" s="194">
        <f t="shared" ca="1" si="2"/>
        <v>0</v>
      </c>
      <c r="AI16" s="194">
        <f t="shared" ca="1" si="3"/>
        <v>0</v>
      </c>
      <c r="AJ16" s="194">
        <f t="shared" ca="1" si="3"/>
        <v>0</v>
      </c>
      <c r="AK16" s="194">
        <f t="shared" ca="1" si="3"/>
        <v>0</v>
      </c>
      <c r="AL16" s="194">
        <f t="shared" ca="1" si="3"/>
        <v>0</v>
      </c>
      <c r="AM16" s="194">
        <f t="shared" ca="1" si="3"/>
        <v>0</v>
      </c>
      <c r="AN16" s="194">
        <f t="shared" ca="1" si="3"/>
        <v>0</v>
      </c>
    </row>
    <row r="17" spans="1:40" x14ac:dyDescent="0.3">
      <c r="C17" s="51">
        <f t="shared" ca="1" si="4"/>
        <v>0</v>
      </c>
      <c r="D17" s="192">
        <f t="shared" ca="1" si="5"/>
        <v>0</v>
      </c>
      <c r="E17" s="194">
        <f t="shared" ca="1" si="1"/>
        <v>0</v>
      </c>
      <c r="F17" s="194">
        <f t="shared" ca="1" si="1"/>
        <v>0</v>
      </c>
      <c r="G17" s="194">
        <f t="shared" ca="1" si="1"/>
        <v>0</v>
      </c>
      <c r="H17" s="194">
        <f t="shared" ca="1" si="1"/>
        <v>0</v>
      </c>
      <c r="I17" s="194">
        <f t="shared" ca="1" si="1"/>
        <v>0</v>
      </c>
      <c r="J17" s="194">
        <f t="shared" ca="1" si="1"/>
        <v>0</v>
      </c>
      <c r="K17" s="194">
        <f t="shared" ca="1" si="1"/>
        <v>0</v>
      </c>
      <c r="L17" s="194">
        <f t="shared" ca="1" si="1"/>
        <v>0</v>
      </c>
      <c r="M17" s="194">
        <f t="shared" ca="1" si="1"/>
        <v>0</v>
      </c>
      <c r="N17" s="194">
        <f t="shared" ca="1" si="1"/>
        <v>0</v>
      </c>
      <c r="O17" s="194">
        <f t="shared" ca="1" si="1"/>
        <v>0</v>
      </c>
      <c r="P17" s="194">
        <f t="shared" ca="1" si="1"/>
        <v>0</v>
      </c>
      <c r="Q17" s="194">
        <f t="shared" ca="1" si="1"/>
        <v>0</v>
      </c>
      <c r="R17" s="194">
        <f t="shared" ca="1" si="1"/>
        <v>0</v>
      </c>
      <c r="S17" s="194">
        <f t="shared" ca="1" si="1"/>
        <v>0</v>
      </c>
      <c r="T17" s="194">
        <f t="shared" ca="1" si="1"/>
        <v>0</v>
      </c>
      <c r="U17" s="194">
        <f t="shared" ca="1" si="2"/>
        <v>0</v>
      </c>
      <c r="V17" s="194">
        <f t="shared" ca="1" si="2"/>
        <v>0</v>
      </c>
      <c r="W17" s="194">
        <f t="shared" ca="1" si="2"/>
        <v>0</v>
      </c>
      <c r="X17" s="194">
        <f t="shared" ca="1" si="2"/>
        <v>0</v>
      </c>
      <c r="Y17" s="194">
        <f t="shared" ca="1" si="2"/>
        <v>0</v>
      </c>
      <c r="Z17" s="194">
        <f t="shared" ca="1" si="2"/>
        <v>0</v>
      </c>
      <c r="AA17" s="194">
        <f t="shared" ca="1" si="2"/>
        <v>0</v>
      </c>
      <c r="AB17" s="194">
        <f t="shared" ca="1" si="2"/>
        <v>0</v>
      </c>
      <c r="AC17" s="194">
        <f t="shared" ca="1" si="2"/>
        <v>0</v>
      </c>
      <c r="AD17" s="194">
        <f t="shared" ca="1" si="2"/>
        <v>0</v>
      </c>
      <c r="AE17" s="194">
        <f t="shared" ca="1" si="2"/>
        <v>0</v>
      </c>
      <c r="AF17" s="194">
        <f t="shared" ca="1" si="2"/>
        <v>0</v>
      </c>
      <c r="AG17" s="194">
        <f t="shared" ca="1" si="2"/>
        <v>0</v>
      </c>
      <c r="AH17" s="194">
        <f t="shared" ca="1" si="2"/>
        <v>0</v>
      </c>
      <c r="AI17" s="194">
        <f t="shared" ca="1" si="3"/>
        <v>0</v>
      </c>
      <c r="AJ17" s="194">
        <f t="shared" ca="1" si="3"/>
        <v>0</v>
      </c>
      <c r="AK17" s="194">
        <f t="shared" ca="1" si="3"/>
        <v>0</v>
      </c>
      <c r="AL17" s="194">
        <f t="shared" ca="1" si="3"/>
        <v>0</v>
      </c>
      <c r="AM17" s="194">
        <f t="shared" ca="1" si="3"/>
        <v>0</v>
      </c>
      <c r="AN17" s="194">
        <f t="shared" ca="1" si="3"/>
        <v>0</v>
      </c>
    </row>
    <row r="18" spans="1:40" x14ac:dyDescent="0.3">
      <c r="C18" s="51">
        <f t="shared" ca="1" si="4"/>
        <v>0</v>
      </c>
      <c r="D18" s="192">
        <f t="shared" ca="1" si="5"/>
        <v>0</v>
      </c>
      <c r="E18" s="194">
        <f t="shared" ca="1" si="1"/>
        <v>0</v>
      </c>
      <c r="F18" s="194">
        <f t="shared" ca="1" si="1"/>
        <v>0</v>
      </c>
      <c r="G18" s="194">
        <f t="shared" ca="1" si="1"/>
        <v>0</v>
      </c>
      <c r="H18" s="194">
        <f t="shared" ca="1" si="1"/>
        <v>0</v>
      </c>
      <c r="I18" s="194">
        <f t="shared" ca="1" si="1"/>
        <v>0</v>
      </c>
      <c r="J18" s="194">
        <f t="shared" ca="1" si="1"/>
        <v>0</v>
      </c>
      <c r="K18" s="194">
        <f t="shared" ca="1" si="1"/>
        <v>0</v>
      </c>
      <c r="L18" s="194">
        <f t="shared" ca="1" si="1"/>
        <v>0</v>
      </c>
      <c r="M18" s="194">
        <f t="shared" ca="1" si="1"/>
        <v>0</v>
      </c>
      <c r="N18" s="194">
        <f t="shared" ca="1" si="1"/>
        <v>0</v>
      </c>
      <c r="O18" s="194">
        <f t="shared" ca="1" si="1"/>
        <v>0</v>
      </c>
      <c r="P18" s="194">
        <f t="shared" ca="1" si="1"/>
        <v>0</v>
      </c>
      <c r="Q18" s="194">
        <f t="shared" ca="1" si="1"/>
        <v>0</v>
      </c>
      <c r="R18" s="194">
        <f t="shared" ca="1" si="1"/>
        <v>0</v>
      </c>
      <c r="S18" s="194">
        <f t="shared" ca="1" si="1"/>
        <v>0</v>
      </c>
      <c r="T18" s="194">
        <f t="shared" ca="1" si="1"/>
        <v>0</v>
      </c>
      <c r="U18" s="194">
        <f t="shared" ca="1" si="2"/>
        <v>0</v>
      </c>
      <c r="V18" s="194">
        <f t="shared" ca="1" si="2"/>
        <v>0</v>
      </c>
      <c r="W18" s="194">
        <f t="shared" ca="1" si="2"/>
        <v>0</v>
      </c>
      <c r="X18" s="194">
        <f t="shared" ca="1" si="2"/>
        <v>0</v>
      </c>
      <c r="Y18" s="194">
        <f t="shared" ca="1" si="2"/>
        <v>0</v>
      </c>
      <c r="Z18" s="194">
        <f t="shared" ca="1" si="2"/>
        <v>0</v>
      </c>
      <c r="AA18" s="194">
        <f t="shared" ca="1" si="2"/>
        <v>0</v>
      </c>
      <c r="AB18" s="194">
        <f t="shared" ca="1" si="2"/>
        <v>0</v>
      </c>
      <c r="AC18" s="194">
        <f t="shared" ca="1" si="2"/>
        <v>0</v>
      </c>
      <c r="AD18" s="194">
        <f t="shared" ca="1" si="2"/>
        <v>0</v>
      </c>
      <c r="AE18" s="194">
        <f t="shared" ca="1" si="2"/>
        <v>0</v>
      </c>
      <c r="AF18" s="194">
        <f t="shared" ca="1" si="2"/>
        <v>0</v>
      </c>
      <c r="AG18" s="194">
        <f t="shared" ca="1" si="2"/>
        <v>0</v>
      </c>
      <c r="AH18" s="194">
        <f t="shared" ca="1" si="2"/>
        <v>0</v>
      </c>
      <c r="AI18" s="194">
        <f t="shared" ca="1" si="3"/>
        <v>0</v>
      </c>
      <c r="AJ18" s="194">
        <f t="shared" ca="1" si="3"/>
        <v>0</v>
      </c>
      <c r="AK18" s="194">
        <f t="shared" ca="1" si="3"/>
        <v>0</v>
      </c>
      <c r="AL18" s="194">
        <f t="shared" ca="1" si="3"/>
        <v>0</v>
      </c>
      <c r="AM18" s="194">
        <f t="shared" ca="1" si="3"/>
        <v>0</v>
      </c>
      <c r="AN18" s="194">
        <f t="shared" ca="1" si="3"/>
        <v>0</v>
      </c>
    </row>
    <row r="19" spans="1:40" x14ac:dyDescent="0.3">
      <c r="C19" s="51">
        <f t="shared" ca="1" si="4"/>
        <v>0</v>
      </c>
      <c r="D19" s="192">
        <f t="shared" ca="1" si="5"/>
        <v>0</v>
      </c>
      <c r="E19" s="194">
        <f t="shared" ca="1" si="1"/>
        <v>0</v>
      </c>
      <c r="F19" s="194">
        <f t="shared" ca="1" si="1"/>
        <v>0</v>
      </c>
      <c r="G19" s="194">
        <f t="shared" ca="1" si="1"/>
        <v>0</v>
      </c>
      <c r="H19" s="194">
        <f t="shared" ca="1" si="1"/>
        <v>0</v>
      </c>
      <c r="I19" s="194">
        <f t="shared" ca="1" si="1"/>
        <v>0</v>
      </c>
      <c r="J19" s="194">
        <f t="shared" ca="1" si="1"/>
        <v>0</v>
      </c>
      <c r="K19" s="194">
        <f t="shared" ca="1" si="1"/>
        <v>0</v>
      </c>
      <c r="L19" s="194">
        <f t="shared" ca="1" si="1"/>
        <v>0</v>
      </c>
      <c r="M19" s="194">
        <f t="shared" ca="1" si="1"/>
        <v>0</v>
      </c>
      <c r="N19" s="194">
        <f t="shared" ca="1" si="1"/>
        <v>0</v>
      </c>
      <c r="O19" s="194">
        <f t="shared" ca="1" si="1"/>
        <v>0</v>
      </c>
      <c r="P19" s="194">
        <f t="shared" ca="1" si="1"/>
        <v>0</v>
      </c>
      <c r="Q19" s="194">
        <f t="shared" ca="1" si="1"/>
        <v>0</v>
      </c>
      <c r="R19" s="194">
        <f t="shared" ca="1" si="1"/>
        <v>0</v>
      </c>
      <c r="S19" s="194">
        <f t="shared" ca="1" si="1"/>
        <v>0</v>
      </c>
      <c r="T19" s="194">
        <f t="shared" ca="1" si="1"/>
        <v>0</v>
      </c>
      <c r="U19" s="194">
        <f t="shared" ca="1" si="2"/>
        <v>0</v>
      </c>
      <c r="V19" s="194">
        <f t="shared" ca="1" si="2"/>
        <v>0</v>
      </c>
      <c r="W19" s="194">
        <f t="shared" ca="1" si="2"/>
        <v>0</v>
      </c>
      <c r="X19" s="194">
        <f t="shared" ca="1" si="2"/>
        <v>0</v>
      </c>
      <c r="Y19" s="194">
        <f t="shared" ca="1" si="2"/>
        <v>0</v>
      </c>
      <c r="Z19" s="194">
        <f t="shared" ca="1" si="2"/>
        <v>0</v>
      </c>
      <c r="AA19" s="194">
        <f t="shared" ca="1" si="2"/>
        <v>0</v>
      </c>
      <c r="AB19" s="194">
        <f t="shared" ca="1" si="2"/>
        <v>0</v>
      </c>
      <c r="AC19" s="194">
        <f t="shared" ca="1" si="2"/>
        <v>0</v>
      </c>
      <c r="AD19" s="194">
        <f t="shared" ca="1" si="2"/>
        <v>0</v>
      </c>
      <c r="AE19" s="194">
        <f t="shared" ca="1" si="2"/>
        <v>0</v>
      </c>
      <c r="AF19" s="194">
        <f t="shared" ca="1" si="2"/>
        <v>0</v>
      </c>
      <c r="AG19" s="194">
        <f t="shared" ca="1" si="2"/>
        <v>0</v>
      </c>
      <c r="AH19" s="194">
        <f t="shared" ca="1" si="2"/>
        <v>0</v>
      </c>
      <c r="AI19" s="194">
        <f t="shared" ca="1" si="3"/>
        <v>0</v>
      </c>
      <c r="AJ19" s="194">
        <f t="shared" ca="1" si="3"/>
        <v>0</v>
      </c>
      <c r="AK19" s="194">
        <f t="shared" ca="1" si="3"/>
        <v>0</v>
      </c>
      <c r="AL19" s="194">
        <f t="shared" ca="1" si="3"/>
        <v>0</v>
      </c>
      <c r="AM19" s="194">
        <f t="shared" ca="1" si="3"/>
        <v>0</v>
      </c>
      <c r="AN19" s="194">
        <f t="shared" ca="1" si="3"/>
        <v>0</v>
      </c>
    </row>
    <row r="20" spans="1:40" x14ac:dyDescent="0.3">
      <c r="C20" s="51">
        <f t="shared" ca="1" si="4"/>
        <v>0</v>
      </c>
      <c r="D20" s="192">
        <f t="shared" ca="1" si="5"/>
        <v>0</v>
      </c>
      <c r="E20" s="194">
        <f t="shared" ca="1" si="1"/>
        <v>0</v>
      </c>
      <c r="F20" s="194">
        <f t="shared" ca="1" si="1"/>
        <v>0</v>
      </c>
      <c r="G20" s="194">
        <f t="shared" ca="1" si="1"/>
        <v>0</v>
      </c>
      <c r="H20" s="194">
        <f t="shared" ca="1" si="1"/>
        <v>0</v>
      </c>
      <c r="I20" s="194">
        <f t="shared" ca="1" si="1"/>
        <v>0</v>
      </c>
      <c r="J20" s="194">
        <f t="shared" ca="1" si="1"/>
        <v>0</v>
      </c>
      <c r="K20" s="194">
        <f t="shared" ca="1" si="1"/>
        <v>0</v>
      </c>
      <c r="L20" s="194">
        <f t="shared" ca="1" si="1"/>
        <v>0</v>
      </c>
      <c r="M20" s="194">
        <f t="shared" ca="1" si="1"/>
        <v>0</v>
      </c>
      <c r="N20" s="194">
        <f t="shared" ca="1" si="1"/>
        <v>0</v>
      </c>
      <c r="O20" s="194">
        <f t="shared" ca="1" si="1"/>
        <v>0</v>
      </c>
      <c r="P20" s="194">
        <f t="shared" ca="1" si="1"/>
        <v>0</v>
      </c>
      <c r="Q20" s="194">
        <f t="shared" ca="1" si="1"/>
        <v>0</v>
      </c>
      <c r="R20" s="194">
        <f t="shared" ca="1" si="1"/>
        <v>0</v>
      </c>
      <c r="S20" s="194">
        <f t="shared" ca="1" si="1"/>
        <v>0</v>
      </c>
      <c r="T20" s="194">
        <f t="shared" ca="1" si="1"/>
        <v>0</v>
      </c>
      <c r="U20" s="194">
        <f t="shared" ca="1" si="2"/>
        <v>0</v>
      </c>
      <c r="V20" s="194">
        <f t="shared" ca="1" si="2"/>
        <v>0</v>
      </c>
      <c r="W20" s="194">
        <f t="shared" ca="1" si="2"/>
        <v>0</v>
      </c>
      <c r="X20" s="194">
        <f t="shared" ca="1" si="2"/>
        <v>0</v>
      </c>
      <c r="Y20" s="194">
        <f t="shared" ca="1" si="2"/>
        <v>0</v>
      </c>
      <c r="Z20" s="194">
        <f t="shared" ca="1" si="2"/>
        <v>0</v>
      </c>
      <c r="AA20" s="194">
        <f t="shared" ca="1" si="2"/>
        <v>0</v>
      </c>
      <c r="AB20" s="194">
        <f t="shared" ca="1" si="2"/>
        <v>0</v>
      </c>
      <c r="AC20" s="194">
        <f t="shared" ca="1" si="2"/>
        <v>0</v>
      </c>
      <c r="AD20" s="194">
        <f t="shared" ca="1" si="2"/>
        <v>0</v>
      </c>
      <c r="AE20" s="194">
        <f t="shared" ca="1" si="2"/>
        <v>0</v>
      </c>
      <c r="AF20" s="194">
        <f t="shared" ca="1" si="2"/>
        <v>0</v>
      </c>
      <c r="AG20" s="194">
        <f t="shared" ca="1" si="2"/>
        <v>0</v>
      </c>
      <c r="AH20" s="194">
        <f t="shared" ca="1" si="2"/>
        <v>0</v>
      </c>
      <c r="AI20" s="194">
        <f t="shared" ca="1" si="3"/>
        <v>0</v>
      </c>
      <c r="AJ20" s="194">
        <f t="shared" ca="1" si="3"/>
        <v>0</v>
      </c>
      <c r="AK20" s="194">
        <f t="shared" ca="1" si="3"/>
        <v>0</v>
      </c>
      <c r="AL20" s="194">
        <f t="shared" ca="1" si="3"/>
        <v>0</v>
      </c>
      <c r="AM20" s="194">
        <f t="shared" ca="1" si="3"/>
        <v>0</v>
      </c>
      <c r="AN20" s="194">
        <f t="shared" ca="1" si="3"/>
        <v>0</v>
      </c>
    </row>
    <row r="21" spans="1:40" x14ac:dyDescent="0.3">
      <c r="C21" s="51">
        <f t="shared" ca="1" si="4"/>
        <v>0</v>
      </c>
      <c r="D21" s="192">
        <f t="shared" ca="1" si="5"/>
        <v>0</v>
      </c>
      <c r="E21" s="194">
        <f t="shared" ca="1" si="1"/>
        <v>0</v>
      </c>
      <c r="F21" s="194">
        <f t="shared" ca="1" si="1"/>
        <v>0</v>
      </c>
      <c r="G21" s="194">
        <f t="shared" ca="1" si="1"/>
        <v>0</v>
      </c>
      <c r="H21" s="194">
        <f t="shared" ca="1" si="1"/>
        <v>0</v>
      </c>
      <c r="I21" s="194">
        <f t="shared" ca="1" si="1"/>
        <v>0</v>
      </c>
      <c r="J21" s="194">
        <f t="shared" ca="1" si="1"/>
        <v>0</v>
      </c>
      <c r="K21" s="194">
        <f t="shared" ca="1" si="1"/>
        <v>0</v>
      </c>
      <c r="L21" s="194">
        <f t="shared" ca="1" si="1"/>
        <v>0</v>
      </c>
      <c r="M21" s="194">
        <f t="shared" ca="1" si="1"/>
        <v>0</v>
      </c>
      <c r="N21" s="194">
        <f t="shared" ca="1" si="1"/>
        <v>0</v>
      </c>
      <c r="O21" s="194">
        <f t="shared" ca="1" si="1"/>
        <v>0</v>
      </c>
      <c r="P21" s="194">
        <f t="shared" ca="1" si="1"/>
        <v>0</v>
      </c>
      <c r="Q21" s="194">
        <f t="shared" ca="1" si="1"/>
        <v>0</v>
      </c>
      <c r="R21" s="194">
        <f t="shared" ca="1" si="1"/>
        <v>0</v>
      </c>
      <c r="S21" s="194">
        <f t="shared" ca="1" si="1"/>
        <v>0</v>
      </c>
      <c r="T21" s="194">
        <f t="shared" ca="1" si="1"/>
        <v>0</v>
      </c>
      <c r="U21" s="194">
        <f t="shared" ca="1" si="2"/>
        <v>0</v>
      </c>
      <c r="V21" s="194">
        <f t="shared" ca="1" si="2"/>
        <v>0</v>
      </c>
      <c r="W21" s="194">
        <f t="shared" ca="1" si="2"/>
        <v>0</v>
      </c>
      <c r="X21" s="194">
        <f t="shared" ca="1" si="2"/>
        <v>0</v>
      </c>
      <c r="Y21" s="194">
        <f t="shared" ca="1" si="2"/>
        <v>0</v>
      </c>
      <c r="Z21" s="194">
        <f t="shared" ca="1" si="2"/>
        <v>0</v>
      </c>
      <c r="AA21" s="194">
        <f t="shared" ca="1" si="2"/>
        <v>0</v>
      </c>
      <c r="AB21" s="194">
        <f t="shared" ca="1" si="2"/>
        <v>0</v>
      </c>
      <c r="AC21" s="194">
        <f t="shared" ca="1" si="2"/>
        <v>0</v>
      </c>
      <c r="AD21" s="194">
        <f t="shared" ca="1" si="2"/>
        <v>0</v>
      </c>
      <c r="AE21" s="194">
        <f t="shared" ca="1" si="2"/>
        <v>0</v>
      </c>
      <c r="AF21" s="194">
        <f t="shared" ca="1" si="2"/>
        <v>0</v>
      </c>
      <c r="AG21" s="194">
        <f t="shared" ca="1" si="2"/>
        <v>0</v>
      </c>
      <c r="AH21" s="194">
        <f t="shared" ca="1" si="2"/>
        <v>0</v>
      </c>
      <c r="AI21" s="194">
        <f t="shared" ca="1" si="3"/>
        <v>0</v>
      </c>
      <c r="AJ21" s="194">
        <f t="shared" ca="1" si="3"/>
        <v>0</v>
      </c>
      <c r="AK21" s="194">
        <f t="shared" ca="1" si="3"/>
        <v>0</v>
      </c>
      <c r="AL21" s="194">
        <f t="shared" ca="1" si="3"/>
        <v>0</v>
      </c>
      <c r="AM21" s="194">
        <f t="shared" ca="1" si="3"/>
        <v>0</v>
      </c>
      <c r="AN21" s="194">
        <f t="shared" ca="1" si="3"/>
        <v>0</v>
      </c>
    </row>
    <row r="22" spans="1:40" x14ac:dyDescent="0.3">
      <c r="C22" s="51">
        <f t="shared" ca="1" si="4"/>
        <v>0</v>
      </c>
      <c r="D22" s="192">
        <f t="shared" ca="1" si="5"/>
        <v>0</v>
      </c>
      <c r="E22" s="194">
        <f t="shared" ca="1" si="1"/>
        <v>0</v>
      </c>
      <c r="F22" s="194">
        <f t="shared" ca="1" si="1"/>
        <v>0</v>
      </c>
      <c r="G22" s="194">
        <f t="shared" ca="1" si="1"/>
        <v>0</v>
      </c>
      <c r="H22" s="194">
        <f t="shared" ca="1" si="1"/>
        <v>0</v>
      </c>
      <c r="I22" s="194">
        <f t="shared" ca="1" si="1"/>
        <v>0</v>
      </c>
      <c r="J22" s="194">
        <f t="shared" ca="1" si="1"/>
        <v>0</v>
      </c>
      <c r="K22" s="194">
        <f t="shared" ca="1" si="1"/>
        <v>0</v>
      </c>
      <c r="L22" s="194">
        <f t="shared" ca="1" si="1"/>
        <v>0</v>
      </c>
      <c r="M22" s="194">
        <f t="shared" ca="1" si="1"/>
        <v>0</v>
      </c>
      <c r="N22" s="194">
        <f t="shared" ca="1" si="1"/>
        <v>0</v>
      </c>
      <c r="O22" s="194">
        <f t="shared" ca="1" si="1"/>
        <v>0</v>
      </c>
      <c r="P22" s="194">
        <f t="shared" ca="1" si="1"/>
        <v>0</v>
      </c>
      <c r="Q22" s="194">
        <f t="shared" ca="1" si="1"/>
        <v>0</v>
      </c>
      <c r="R22" s="194">
        <f t="shared" ca="1" si="1"/>
        <v>0</v>
      </c>
      <c r="S22" s="194">
        <f t="shared" ca="1" si="1"/>
        <v>0</v>
      </c>
      <c r="T22" s="194">
        <f t="shared" ref="T22:AI26" ca="1" si="6">SUMIFS(INDIRECT($B$1 &amp; "_Direct"), Resource_Name, $B22, WBSL3, T$1, Inst, $B$2)</f>
        <v>0</v>
      </c>
      <c r="U22" s="194">
        <f t="shared" ca="1" si="6"/>
        <v>0</v>
      </c>
      <c r="V22" s="194">
        <f t="shared" ca="1" si="6"/>
        <v>0</v>
      </c>
      <c r="W22" s="194">
        <f t="shared" ca="1" si="6"/>
        <v>0</v>
      </c>
      <c r="X22" s="194">
        <f t="shared" ca="1" si="6"/>
        <v>0</v>
      </c>
      <c r="Y22" s="194">
        <f t="shared" ca="1" si="2"/>
        <v>0</v>
      </c>
      <c r="Z22" s="194">
        <f t="shared" ca="1" si="2"/>
        <v>0</v>
      </c>
      <c r="AA22" s="194">
        <f t="shared" ca="1" si="2"/>
        <v>0</v>
      </c>
      <c r="AB22" s="194">
        <f t="shared" ca="1" si="2"/>
        <v>0</v>
      </c>
      <c r="AC22" s="194">
        <f t="shared" ca="1" si="2"/>
        <v>0</v>
      </c>
      <c r="AD22" s="194">
        <f t="shared" ca="1" si="2"/>
        <v>0</v>
      </c>
      <c r="AE22" s="194">
        <f t="shared" ca="1" si="2"/>
        <v>0</v>
      </c>
      <c r="AF22" s="194">
        <f t="shared" ca="1" si="2"/>
        <v>0</v>
      </c>
      <c r="AG22" s="194">
        <f t="shared" ca="1" si="2"/>
        <v>0</v>
      </c>
      <c r="AH22" s="194">
        <f t="shared" ca="1" si="2"/>
        <v>0</v>
      </c>
      <c r="AI22" s="194">
        <f t="shared" ca="1" si="3"/>
        <v>0</v>
      </c>
      <c r="AJ22" s="194">
        <f t="shared" ca="1" si="3"/>
        <v>0</v>
      </c>
      <c r="AK22" s="194">
        <f t="shared" ca="1" si="3"/>
        <v>0</v>
      </c>
      <c r="AL22" s="194">
        <f t="shared" ca="1" si="3"/>
        <v>0</v>
      </c>
      <c r="AM22" s="194">
        <f t="shared" ca="1" si="3"/>
        <v>0</v>
      </c>
      <c r="AN22" s="194">
        <f t="shared" ca="1" si="3"/>
        <v>0</v>
      </c>
    </row>
    <row r="23" spans="1:40" x14ac:dyDescent="0.3">
      <c r="C23" s="51">
        <f t="shared" ca="1" si="4"/>
        <v>0</v>
      </c>
      <c r="D23" s="192">
        <f t="shared" ca="1" si="5"/>
        <v>0</v>
      </c>
      <c r="E23" s="194">
        <f t="shared" ref="E23:T26" ca="1" si="7">SUMIFS(INDIRECT($B$1 &amp; "_Direct"), Resource_Name, $B23, WBSL3, E$1, Inst, $B$2)</f>
        <v>0</v>
      </c>
      <c r="F23" s="194">
        <f t="shared" ca="1" si="7"/>
        <v>0</v>
      </c>
      <c r="G23" s="194">
        <f t="shared" ca="1" si="7"/>
        <v>0</v>
      </c>
      <c r="H23" s="194">
        <f t="shared" ca="1" si="7"/>
        <v>0</v>
      </c>
      <c r="I23" s="194">
        <f t="shared" ca="1" si="7"/>
        <v>0</v>
      </c>
      <c r="J23" s="194">
        <f t="shared" ca="1" si="7"/>
        <v>0</v>
      </c>
      <c r="K23" s="194">
        <f t="shared" ca="1" si="7"/>
        <v>0</v>
      </c>
      <c r="L23" s="194">
        <f t="shared" ca="1" si="7"/>
        <v>0</v>
      </c>
      <c r="M23" s="194">
        <f t="shared" ca="1" si="7"/>
        <v>0</v>
      </c>
      <c r="N23" s="194">
        <f t="shared" ca="1" si="7"/>
        <v>0</v>
      </c>
      <c r="O23" s="194">
        <f t="shared" ca="1" si="7"/>
        <v>0</v>
      </c>
      <c r="P23" s="194">
        <f t="shared" ca="1" si="7"/>
        <v>0</v>
      </c>
      <c r="Q23" s="194">
        <f t="shared" ca="1" si="7"/>
        <v>0</v>
      </c>
      <c r="R23" s="194">
        <f t="shared" ca="1" si="7"/>
        <v>0</v>
      </c>
      <c r="S23" s="194">
        <f t="shared" ca="1" si="7"/>
        <v>0</v>
      </c>
      <c r="T23" s="194">
        <f t="shared" ca="1" si="7"/>
        <v>0</v>
      </c>
      <c r="U23" s="194">
        <f t="shared" ca="1" si="6"/>
        <v>0</v>
      </c>
      <c r="V23" s="194">
        <f t="shared" ca="1" si="6"/>
        <v>0</v>
      </c>
      <c r="W23" s="194">
        <f t="shared" ca="1" si="6"/>
        <v>0</v>
      </c>
      <c r="X23" s="194">
        <f t="shared" ca="1" si="6"/>
        <v>0</v>
      </c>
      <c r="Y23" s="194">
        <f t="shared" ca="1" si="6"/>
        <v>0</v>
      </c>
      <c r="Z23" s="194">
        <f t="shared" ca="1" si="6"/>
        <v>0</v>
      </c>
      <c r="AA23" s="194">
        <f t="shared" ca="1" si="6"/>
        <v>0</v>
      </c>
      <c r="AB23" s="194">
        <f t="shared" ca="1" si="6"/>
        <v>0</v>
      </c>
      <c r="AC23" s="194">
        <f t="shared" ca="1" si="6"/>
        <v>0</v>
      </c>
      <c r="AD23" s="194">
        <f t="shared" ca="1" si="6"/>
        <v>0</v>
      </c>
      <c r="AE23" s="194">
        <f t="shared" ca="1" si="6"/>
        <v>0</v>
      </c>
      <c r="AF23" s="194">
        <f t="shared" ca="1" si="6"/>
        <v>0</v>
      </c>
      <c r="AG23" s="194">
        <f t="shared" ca="1" si="6"/>
        <v>0</v>
      </c>
      <c r="AH23" s="194">
        <f t="shared" ca="1" si="6"/>
        <v>0</v>
      </c>
      <c r="AI23" s="194">
        <f t="shared" ca="1" si="6"/>
        <v>0</v>
      </c>
      <c r="AJ23" s="194">
        <f t="shared" ref="AJ23:AN26" ca="1" si="8">SUMIFS(INDIRECT($B$1 &amp; "_Direct"), Resource_Name, $B23, WBSL3, AJ$1, Inst, $B$2)</f>
        <v>0</v>
      </c>
      <c r="AK23" s="194">
        <f t="shared" ca="1" si="8"/>
        <v>0</v>
      </c>
      <c r="AL23" s="194">
        <f t="shared" ca="1" si="8"/>
        <v>0</v>
      </c>
      <c r="AM23" s="194">
        <f t="shared" ca="1" si="8"/>
        <v>0</v>
      </c>
      <c r="AN23" s="194">
        <f t="shared" ca="1" si="8"/>
        <v>0</v>
      </c>
    </row>
    <row r="24" spans="1:40" x14ac:dyDescent="0.3">
      <c r="C24" s="51">
        <f t="shared" ca="1" si="4"/>
        <v>0</v>
      </c>
      <c r="D24" s="192">
        <f t="shared" ca="1" si="5"/>
        <v>0</v>
      </c>
      <c r="E24" s="194">
        <f t="shared" ca="1" si="7"/>
        <v>0</v>
      </c>
      <c r="F24" s="194">
        <f t="shared" ca="1" si="7"/>
        <v>0</v>
      </c>
      <c r="G24" s="194">
        <f t="shared" ca="1" si="7"/>
        <v>0</v>
      </c>
      <c r="H24" s="194">
        <f t="shared" ca="1" si="7"/>
        <v>0</v>
      </c>
      <c r="I24" s="194">
        <f t="shared" ca="1" si="7"/>
        <v>0</v>
      </c>
      <c r="J24" s="194">
        <f t="shared" ca="1" si="7"/>
        <v>0</v>
      </c>
      <c r="K24" s="194">
        <f t="shared" ca="1" si="7"/>
        <v>0</v>
      </c>
      <c r="L24" s="194">
        <f t="shared" ca="1" si="7"/>
        <v>0</v>
      </c>
      <c r="M24" s="194">
        <f t="shared" ca="1" si="7"/>
        <v>0</v>
      </c>
      <c r="N24" s="194">
        <f t="shared" ca="1" si="7"/>
        <v>0</v>
      </c>
      <c r="O24" s="194">
        <f t="shared" ca="1" si="7"/>
        <v>0</v>
      </c>
      <c r="P24" s="194">
        <f t="shared" ca="1" si="7"/>
        <v>0</v>
      </c>
      <c r="Q24" s="194">
        <f t="shared" ca="1" si="7"/>
        <v>0</v>
      </c>
      <c r="R24" s="194">
        <f t="shared" ca="1" si="7"/>
        <v>0</v>
      </c>
      <c r="S24" s="194">
        <f t="shared" ca="1" si="7"/>
        <v>0</v>
      </c>
      <c r="T24" s="194">
        <f t="shared" ca="1" si="7"/>
        <v>0</v>
      </c>
      <c r="U24" s="194">
        <f t="shared" ca="1" si="6"/>
        <v>0</v>
      </c>
      <c r="V24" s="194">
        <f t="shared" ca="1" si="6"/>
        <v>0</v>
      </c>
      <c r="W24" s="194">
        <f t="shared" ca="1" si="6"/>
        <v>0</v>
      </c>
      <c r="X24" s="194">
        <f t="shared" ca="1" si="6"/>
        <v>0</v>
      </c>
      <c r="Y24" s="194">
        <f t="shared" ca="1" si="6"/>
        <v>0</v>
      </c>
      <c r="Z24" s="194">
        <f t="shared" ca="1" si="6"/>
        <v>0</v>
      </c>
      <c r="AA24" s="194">
        <f t="shared" ca="1" si="6"/>
        <v>0</v>
      </c>
      <c r="AB24" s="194">
        <f t="shared" ca="1" si="6"/>
        <v>0</v>
      </c>
      <c r="AC24" s="194">
        <f t="shared" ca="1" si="6"/>
        <v>0</v>
      </c>
      <c r="AD24" s="194">
        <f t="shared" ca="1" si="6"/>
        <v>0</v>
      </c>
      <c r="AE24" s="194">
        <f t="shared" ca="1" si="6"/>
        <v>0</v>
      </c>
      <c r="AF24" s="194">
        <f t="shared" ca="1" si="6"/>
        <v>0</v>
      </c>
      <c r="AG24" s="194">
        <f t="shared" ca="1" si="6"/>
        <v>0</v>
      </c>
      <c r="AH24" s="194">
        <f t="shared" ca="1" si="6"/>
        <v>0</v>
      </c>
      <c r="AI24" s="194">
        <f t="shared" ca="1" si="6"/>
        <v>0</v>
      </c>
      <c r="AJ24" s="194">
        <f t="shared" ca="1" si="8"/>
        <v>0</v>
      </c>
      <c r="AK24" s="194">
        <f t="shared" ca="1" si="8"/>
        <v>0</v>
      </c>
      <c r="AL24" s="194">
        <f t="shared" ca="1" si="8"/>
        <v>0</v>
      </c>
      <c r="AM24" s="194">
        <f t="shared" ca="1" si="8"/>
        <v>0</v>
      </c>
      <c r="AN24" s="194">
        <f t="shared" ca="1" si="8"/>
        <v>0</v>
      </c>
    </row>
    <row r="25" spans="1:40" x14ac:dyDescent="0.3">
      <c r="C25" s="51">
        <f t="shared" ca="1" si="4"/>
        <v>0</v>
      </c>
      <c r="D25" s="192">
        <f t="shared" ca="1" si="5"/>
        <v>0</v>
      </c>
      <c r="E25" s="194">
        <f t="shared" ca="1" si="7"/>
        <v>0</v>
      </c>
      <c r="F25" s="194">
        <f t="shared" ca="1" si="7"/>
        <v>0</v>
      </c>
      <c r="G25" s="194">
        <f t="shared" ca="1" si="7"/>
        <v>0</v>
      </c>
      <c r="H25" s="194">
        <f t="shared" ca="1" si="7"/>
        <v>0</v>
      </c>
      <c r="I25" s="194">
        <f t="shared" ca="1" si="7"/>
        <v>0</v>
      </c>
      <c r="J25" s="194">
        <f t="shared" ca="1" si="7"/>
        <v>0</v>
      </c>
      <c r="K25" s="194">
        <f t="shared" ca="1" si="7"/>
        <v>0</v>
      </c>
      <c r="L25" s="194">
        <f t="shared" ca="1" si="7"/>
        <v>0</v>
      </c>
      <c r="M25" s="194">
        <f t="shared" ca="1" si="7"/>
        <v>0</v>
      </c>
      <c r="N25" s="194">
        <f t="shared" ca="1" si="7"/>
        <v>0</v>
      </c>
      <c r="O25" s="194">
        <f t="shared" ca="1" si="7"/>
        <v>0</v>
      </c>
      <c r="P25" s="194">
        <f t="shared" ca="1" si="7"/>
        <v>0</v>
      </c>
      <c r="Q25" s="194">
        <f t="shared" ca="1" si="7"/>
        <v>0</v>
      </c>
      <c r="R25" s="194">
        <f t="shared" ca="1" si="7"/>
        <v>0</v>
      </c>
      <c r="S25" s="194">
        <f t="shared" ca="1" si="7"/>
        <v>0</v>
      </c>
      <c r="T25" s="194">
        <f t="shared" ca="1" si="7"/>
        <v>0</v>
      </c>
      <c r="U25" s="194">
        <f t="shared" ca="1" si="6"/>
        <v>0</v>
      </c>
      <c r="V25" s="194">
        <f t="shared" ca="1" si="6"/>
        <v>0</v>
      </c>
      <c r="W25" s="194">
        <f t="shared" ca="1" si="6"/>
        <v>0</v>
      </c>
      <c r="X25" s="194">
        <f t="shared" ca="1" si="6"/>
        <v>0</v>
      </c>
      <c r="Y25" s="194">
        <f t="shared" ca="1" si="6"/>
        <v>0</v>
      </c>
      <c r="Z25" s="194">
        <f t="shared" ca="1" si="6"/>
        <v>0</v>
      </c>
      <c r="AA25" s="194">
        <f t="shared" ca="1" si="6"/>
        <v>0</v>
      </c>
      <c r="AB25" s="194">
        <f t="shared" ca="1" si="6"/>
        <v>0</v>
      </c>
      <c r="AC25" s="194">
        <f t="shared" ca="1" si="6"/>
        <v>0</v>
      </c>
      <c r="AD25" s="194">
        <f t="shared" ca="1" si="6"/>
        <v>0</v>
      </c>
      <c r="AE25" s="194">
        <f t="shared" ca="1" si="6"/>
        <v>0</v>
      </c>
      <c r="AF25" s="194">
        <f t="shared" ca="1" si="6"/>
        <v>0</v>
      </c>
      <c r="AG25" s="194">
        <f t="shared" ca="1" si="6"/>
        <v>0</v>
      </c>
      <c r="AH25" s="194">
        <f t="shared" ca="1" si="6"/>
        <v>0</v>
      </c>
      <c r="AI25" s="194">
        <f t="shared" ca="1" si="6"/>
        <v>0</v>
      </c>
      <c r="AJ25" s="194">
        <f t="shared" ca="1" si="8"/>
        <v>0</v>
      </c>
      <c r="AK25" s="194">
        <f t="shared" ca="1" si="8"/>
        <v>0</v>
      </c>
      <c r="AL25" s="194">
        <f t="shared" ca="1" si="8"/>
        <v>0</v>
      </c>
      <c r="AM25" s="194">
        <f t="shared" ca="1" si="8"/>
        <v>0</v>
      </c>
      <c r="AN25" s="194">
        <f t="shared" ca="1" si="8"/>
        <v>0</v>
      </c>
    </row>
    <row r="26" spans="1:40" x14ac:dyDescent="0.3">
      <c r="A26" s="54"/>
      <c r="B26" s="54"/>
      <c r="C26" s="51">
        <f t="shared" ca="1" si="4"/>
        <v>0</v>
      </c>
      <c r="D26" s="192">
        <f t="shared" ca="1" si="5"/>
        <v>0</v>
      </c>
      <c r="E26" s="194">
        <f t="shared" ca="1" si="7"/>
        <v>0</v>
      </c>
      <c r="F26" s="194">
        <f t="shared" ca="1" si="7"/>
        <v>0</v>
      </c>
      <c r="G26" s="194">
        <f t="shared" ca="1" si="7"/>
        <v>0</v>
      </c>
      <c r="H26" s="194">
        <f t="shared" ca="1" si="7"/>
        <v>0</v>
      </c>
      <c r="I26" s="194">
        <f t="shared" ca="1" si="7"/>
        <v>0</v>
      </c>
      <c r="J26" s="194">
        <f t="shared" ca="1" si="7"/>
        <v>0</v>
      </c>
      <c r="K26" s="194">
        <f t="shared" ca="1" si="7"/>
        <v>0</v>
      </c>
      <c r="L26" s="194">
        <f t="shared" ca="1" si="7"/>
        <v>0</v>
      </c>
      <c r="M26" s="194">
        <f t="shared" ca="1" si="7"/>
        <v>0</v>
      </c>
      <c r="N26" s="194">
        <f t="shared" ca="1" si="7"/>
        <v>0</v>
      </c>
      <c r="O26" s="194">
        <f t="shared" ca="1" si="7"/>
        <v>0</v>
      </c>
      <c r="P26" s="194">
        <f t="shared" ca="1" si="7"/>
        <v>0</v>
      </c>
      <c r="Q26" s="194">
        <f t="shared" ca="1" si="7"/>
        <v>0</v>
      </c>
      <c r="R26" s="194">
        <f t="shared" ca="1" si="7"/>
        <v>0</v>
      </c>
      <c r="S26" s="194">
        <f t="shared" ca="1" si="7"/>
        <v>0</v>
      </c>
      <c r="T26" s="194">
        <f t="shared" ca="1" si="7"/>
        <v>0</v>
      </c>
      <c r="U26" s="194">
        <f t="shared" ca="1" si="6"/>
        <v>0</v>
      </c>
      <c r="V26" s="194">
        <f t="shared" ca="1" si="6"/>
        <v>0</v>
      </c>
      <c r="W26" s="194">
        <f t="shared" ca="1" si="6"/>
        <v>0</v>
      </c>
      <c r="X26" s="194">
        <f t="shared" ca="1" si="6"/>
        <v>0</v>
      </c>
      <c r="Y26" s="194">
        <f t="shared" ca="1" si="6"/>
        <v>0</v>
      </c>
      <c r="Z26" s="194">
        <f t="shared" ca="1" si="6"/>
        <v>0</v>
      </c>
      <c r="AA26" s="194">
        <f t="shared" ca="1" si="6"/>
        <v>0</v>
      </c>
      <c r="AB26" s="194">
        <f t="shared" ca="1" si="6"/>
        <v>0</v>
      </c>
      <c r="AC26" s="194">
        <f t="shared" ca="1" si="6"/>
        <v>0</v>
      </c>
      <c r="AD26" s="194">
        <f t="shared" ca="1" si="6"/>
        <v>0</v>
      </c>
      <c r="AE26" s="194">
        <f t="shared" ca="1" si="6"/>
        <v>0</v>
      </c>
      <c r="AF26" s="194">
        <f t="shared" ca="1" si="6"/>
        <v>0</v>
      </c>
      <c r="AG26" s="194">
        <f t="shared" ca="1" si="6"/>
        <v>0</v>
      </c>
      <c r="AH26" s="194">
        <f t="shared" ca="1" si="6"/>
        <v>0</v>
      </c>
      <c r="AI26" s="194">
        <f t="shared" ca="1" si="6"/>
        <v>0</v>
      </c>
      <c r="AJ26" s="194">
        <f t="shared" ca="1" si="8"/>
        <v>0</v>
      </c>
      <c r="AK26" s="194">
        <f t="shared" ca="1" si="8"/>
        <v>0</v>
      </c>
      <c r="AL26" s="194">
        <f t="shared" ca="1" si="8"/>
        <v>0</v>
      </c>
      <c r="AM26" s="194">
        <f t="shared" ca="1" si="8"/>
        <v>0</v>
      </c>
      <c r="AN26" s="194">
        <f t="shared" ca="1" si="8"/>
        <v>0</v>
      </c>
    </row>
    <row r="27" spans="1:40" x14ac:dyDescent="0.3">
      <c r="A27" s="60" t="s">
        <v>1466</v>
      </c>
      <c r="B27" s="64"/>
      <c r="C27" s="64"/>
      <c r="D27" s="196"/>
      <c r="E27" s="196"/>
      <c r="F27" s="196"/>
      <c r="G27" s="196"/>
      <c r="H27" s="196"/>
      <c r="I27" s="196"/>
      <c r="J27" s="196"/>
      <c r="K27" s="196"/>
      <c r="L27" s="196"/>
      <c r="M27" s="196"/>
      <c r="N27" s="196"/>
      <c r="O27" s="196"/>
      <c r="P27" s="196"/>
      <c r="Q27" s="196"/>
      <c r="R27" s="196"/>
      <c r="S27" s="196"/>
      <c r="T27" s="196"/>
      <c r="U27" s="196"/>
      <c r="V27" s="196"/>
      <c r="W27" s="196"/>
      <c r="X27" s="196"/>
      <c r="Y27" s="196"/>
      <c r="Z27" s="196"/>
      <c r="AA27" s="196"/>
      <c r="AB27" s="196"/>
      <c r="AC27" s="196"/>
      <c r="AD27" s="196"/>
      <c r="AE27" s="196"/>
      <c r="AF27" s="196"/>
      <c r="AG27" s="196"/>
      <c r="AH27" s="196"/>
      <c r="AI27" s="196"/>
      <c r="AJ27" s="196"/>
      <c r="AK27" s="196"/>
      <c r="AL27" s="196"/>
      <c r="AM27" s="196"/>
      <c r="AN27" s="196"/>
    </row>
    <row r="28" spans="1:40" x14ac:dyDescent="0.3">
      <c r="D28" s="192">
        <f ca="1">SUM(E28:AN28)</f>
        <v>58684.316940000004</v>
      </c>
      <c r="E28" s="194">
        <f t="shared" ref="E28:AN28" ca="1" si="9">SUM(E7:E26)</f>
        <v>0</v>
      </c>
      <c r="F28" s="181">
        <f t="shared" ca="1" si="9"/>
        <v>0</v>
      </c>
      <c r="G28" s="181">
        <f t="shared" ca="1" si="9"/>
        <v>0</v>
      </c>
      <c r="H28" s="181">
        <f t="shared" ca="1" si="9"/>
        <v>0</v>
      </c>
      <c r="I28" s="181">
        <f t="shared" ca="1" si="9"/>
        <v>0</v>
      </c>
      <c r="J28" s="194">
        <f t="shared" ca="1" si="9"/>
        <v>0</v>
      </c>
      <c r="K28" s="194">
        <f t="shared" ca="1" si="9"/>
        <v>0</v>
      </c>
      <c r="L28" s="194">
        <f t="shared" ca="1" si="9"/>
        <v>0</v>
      </c>
      <c r="M28" s="194">
        <f t="shared" ca="1" si="9"/>
        <v>0</v>
      </c>
      <c r="N28" s="194">
        <f t="shared" ca="1" si="9"/>
        <v>0</v>
      </c>
      <c r="O28" s="194">
        <f t="shared" ca="1" si="9"/>
        <v>0</v>
      </c>
      <c r="P28" s="194">
        <f t="shared" ca="1" si="9"/>
        <v>0</v>
      </c>
      <c r="Q28" s="194">
        <f t="shared" ca="1" si="9"/>
        <v>0</v>
      </c>
      <c r="R28" s="194">
        <f t="shared" ca="1" si="9"/>
        <v>0</v>
      </c>
      <c r="S28" s="194">
        <f t="shared" ca="1" si="9"/>
        <v>0</v>
      </c>
      <c r="T28" s="194">
        <f t="shared" ca="1" si="9"/>
        <v>0</v>
      </c>
      <c r="U28" s="194">
        <f t="shared" ca="1" si="9"/>
        <v>0</v>
      </c>
      <c r="V28" s="194">
        <f t="shared" ca="1" si="9"/>
        <v>0</v>
      </c>
      <c r="W28" s="194">
        <f t="shared" ca="1" si="9"/>
        <v>0</v>
      </c>
      <c r="X28" s="194">
        <f t="shared" ca="1" si="9"/>
        <v>0</v>
      </c>
      <c r="Y28" s="194">
        <f t="shared" ca="1" si="9"/>
        <v>0</v>
      </c>
      <c r="Z28" s="194">
        <f t="shared" ca="1" si="9"/>
        <v>0</v>
      </c>
      <c r="AA28" s="194">
        <f t="shared" ca="1" si="9"/>
        <v>0</v>
      </c>
      <c r="AB28" s="194">
        <f t="shared" ca="1" si="9"/>
        <v>0</v>
      </c>
      <c r="AC28" s="194">
        <f t="shared" ca="1" si="9"/>
        <v>0</v>
      </c>
      <c r="AD28" s="194">
        <f t="shared" ca="1" si="9"/>
        <v>0</v>
      </c>
      <c r="AE28" s="194">
        <f t="shared" ca="1" si="9"/>
        <v>0</v>
      </c>
      <c r="AF28" s="194">
        <f t="shared" ca="1" si="9"/>
        <v>0</v>
      </c>
      <c r="AG28" s="194">
        <f t="shared" ca="1" si="9"/>
        <v>52590.497400000007</v>
      </c>
      <c r="AH28" s="194">
        <f t="shared" ca="1" si="9"/>
        <v>6093.8195400000004</v>
      </c>
      <c r="AI28" s="194">
        <f t="shared" ca="1" si="9"/>
        <v>0</v>
      </c>
      <c r="AJ28" s="194">
        <f t="shared" ca="1" si="9"/>
        <v>0</v>
      </c>
      <c r="AK28" s="194">
        <f t="shared" ca="1" si="9"/>
        <v>0</v>
      </c>
      <c r="AL28" s="194">
        <f t="shared" ca="1" si="9"/>
        <v>0</v>
      </c>
      <c r="AM28" s="194">
        <f t="shared" ca="1" si="9"/>
        <v>0</v>
      </c>
      <c r="AN28" s="194">
        <f t="shared" ca="1" si="9"/>
        <v>0</v>
      </c>
    </row>
    <row r="29" spans="1:40" x14ac:dyDescent="0.3">
      <c r="A29" s="60" t="s">
        <v>1467</v>
      </c>
      <c r="B29" s="60"/>
      <c r="C29" s="60"/>
      <c r="D29" s="189"/>
      <c r="E29" s="198"/>
      <c r="F29" s="198"/>
      <c r="G29" s="198"/>
      <c r="H29" s="198"/>
      <c r="I29" s="198"/>
      <c r="J29" s="198"/>
      <c r="K29" s="198"/>
      <c r="L29" s="198"/>
      <c r="M29" s="198"/>
      <c r="N29" s="198"/>
      <c r="O29" s="198"/>
      <c r="P29" s="198"/>
      <c r="Q29" s="198"/>
      <c r="R29" s="198"/>
      <c r="S29" s="198"/>
      <c r="T29" s="198"/>
      <c r="U29" s="198"/>
      <c r="V29" s="198"/>
      <c r="W29" s="198"/>
      <c r="X29" s="198"/>
      <c r="Y29" s="198"/>
      <c r="Z29" s="198"/>
      <c r="AA29" s="198"/>
      <c r="AB29" s="198"/>
      <c r="AC29" s="198"/>
      <c r="AD29" s="198"/>
      <c r="AE29" s="198"/>
      <c r="AF29" s="198"/>
      <c r="AG29" s="198"/>
      <c r="AH29" s="198"/>
      <c r="AI29" s="198"/>
      <c r="AJ29" s="198"/>
      <c r="AK29" s="198"/>
      <c r="AL29" s="198"/>
      <c r="AM29" s="198"/>
      <c r="AN29" s="198"/>
    </row>
    <row r="30" spans="1:40" x14ac:dyDescent="0.3">
      <c r="D30" s="192">
        <f ca="1">SUM(E30:AN30)</f>
        <v>11090.250700920002</v>
      </c>
      <c r="E30" s="194">
        <f t="shared" ref="E30:AN30" ca="1" si="10">SUMIFS(INDIRECT($B$1 &amp; "_Fringe"), WBSL3, E$1, Inst, $B$2)</f>
        <v>0</v>
      </c>
      <c r="F30" s="194">
        <f t="shared" ca="1" si="10"/>
        <v>0</v>
      </c>
      <c r="G30" s="194">
        <f t="shared" ca="1" si="10"/>
        <v>0</v>
      </c>
      <c r="H30" s="194">
        <f t="shared" ca="1" si="10"/>
        <v>0</v>
      </c>
      <c r="I30" s="194">
        <f t="shared" ca="1" si="10"/>
        <v>0</v>
      </c>
      <c r="J30" s="194">
        <f t="shared" ca="1" si="10"/>
        <v>0</v>
      </c>
      <c r="K30" s="194">
        <f t="shared" ca="1" si="10"/>
        <v>0</v>
      </c>
      <c r="L30" s="194">
        <f t="shared" ca="1" si="10"/>
        <v>0</v>
      </c>
      <c r="M30" s="194">
        <f t="shared" ca="1" si="10"/>
        <v>0</v>
      </c>
      <c r="N30" s="194">
        <f t="shared" ca="1" si="10"/>
        <v>0</v>
      </c>
      <c r="O30" s="194">
        <f t="shared" ca="1" si="10"/>
        <v>0</v>
      </c>
      <c r="P30" s="194">
        <f t="shared" ca="1" si="10"/>
        <v>0</v>
      </c>
      <c r="Q30" s="194">
        <f t="shared" ca="1" si="10"/>
        <v>0</v>
      </c>
      <c r="R30" s="194">
        <f t="shared" ca="1" si="10"/>
        <v>0</v>
      </c>
      <c r="S30" s="194">
        <f t="shared" ca="1" si="10"/>
        <v>0</v>
      </c>
      <c r="T30" s="194">
        <f t="shared" ca="1" si="10"/>
        <v>0</v>
      </c>
      <c r="U30" s="194">
        <f t="shared" ca="1" si="10"/>
        <v>0</v>
      </c>
      <c r="V30" s="194">
        <f t="shared" ca="1" si="10"/>
        <v>0</v>
      </c>
      <c r="W30" s="194">
        <f t="shared" ca="1" si="10"/>
        <v>0</v>
      </c>
      <c r="X30" s="194">
        <f t="shared" ca="1" si="10"/>
        <v>0</v>
      </c>
      <c r="Y30" s="194">
        <f t="shared" ca="1" si="10"/>
        <v>0</v>
      </c>
      <c r="Z30" s="194">
        <f t="shared" ca="1" si="10"/>
        <v>0</v>
      </c>
      <c r="AA30" s="194">
        <f t="shared" ca="1" si="10"/>
        <v>0</v>
      </c>
      <c r="AB30" s="194">
        <f t="shared" ca="1" si="10"/>
        <v>0</v>
      </c>
      <c r="AC30" s="194">
        <f t="shared" ca="1" si="10"/>
        <v>0</v>
      </c>
      <c r="AD30" s="194">
        <f t="shared" ca="1" si="10"/>
        <v>0</v>
      </c>
      <c r="AE30" s="194">
        <f t="shared" ca="1" si="10"/>
        <v>0</v>
      </c>
      <c r="AF30" s="194">
        <f t="shared" ca="1" si="10"/>
        <v>0</v>
      </c>
      <c r="AG30" s="194">
        <f t="shared" ca="1" si="10"/>
        <v>9140.2284481200022</v>
      </c>
      <c r="AH30" s="194">
        <f t="shared" ca="1" si="10"/>
        <v>1950.0222528000002</v>
      </c>
      <c r="AI30" s="194">
        <f t="shared" ca="1" si="10"/>
        <v>0</v>
      </c>
      <c r="AJ30" s="194">
        <f t="shared" ca="1" si="10"/>
        <v>0</v>
      </c>
      <c r="AK30" s="194">
        <f t="shared" ca="1" si="10"/>
        <v>0</v>
      </c>
      <c r="AL30" s="194">
        <f t="shared" ca="1" si="10"/>
        <v>0</v>
      </c>
      <c r="AM30" s="194">
        <f t="shared" ca="1" si="10"/>
        <v>0</v>
      </c>
      <c r="AN30" s="194">
        <f t="shared" ca="1" si="10"/>
        <v>0</v>
      </c>
    </row>
    <row r="31" spans="1:40" x14ac:dyDescent="0.3">
      <c r="A31" s="60" t="s">
        <v>1468</v>
      </c>
      <c r="B31" s="60"/>
      <c r="C31" s="60"/>
      <c r="D31" s="189"/>
      <c r="E31" s="189"/>
      <c r="F31" s="189"/>
      <c r="G31" s="189"/>
      <c r="H31" s="189"/>
      <c r="I31" s="189"/>
      <c r="J31" s="189"/>
      <c r="K31" s="189"/>
      <c r="L31" s="189"/>
      <c r="M31" s="189"/>
      <c r="N31" s="189"/>
      <c r="O31" s="189"/>
      <c r="P31" s="189"/>
      <c r="Q31" s="189"/>
      <c r="R31" s="189"/>
      <c r="S31" s="189"/>
      <c r="T31" s="189"/>
      <c r="U31" s="189"/>
      <c r="V31" s="189"/>
      <c r="W31" s="189"/>
      <c r="X31" s="189"/>
      <c r="Y31" s="189"/>
      <c r="Z31" s="189"/>
      <c r="AA31" s="189"/>
      <c r="AB31" s="189"/>
      <c r="AC31" s="189"/>
      <c r="AD31" s="189"/>
      <c r="AE31" s="189"/>
      <c r="AF31" s="189"/>
      <c r="AG31" s="189"/>
      <c r="AH31" s="189"/>
      <c r="AI31" s="189"/>
      <c r="AJ31" s="189"/>
      <c r="AK31" s="189"/>
      <c r="AL31" s="189"/>
      <c r="AM31" s="189"/>
      <c r="AN31" s="189"/>
    </row>
    <row r="32" spans="1:40" x14ac:dyDescent="0.3">
      <c r="A32" s="65" t="s">
        <v>1469</v>
      </c>
      <c r="B32" s="65" t="s">
        <v>1470</v>
      </c>
      <c r="C32" s="65" t="s">
        <v>1471</v>
      </c>
      <c r="D32" s="195"/>
      <c r="E32" s="194"/>
      <c r="F32" s="194"/>
      <c r="G32" s="194"/>
      <c r="H32" s="194"/>
      <c r="I32" s="194"/>
      <c r="J32" s="194"/>
      <c r="K32" s="194"/>
      <c r="L32" s="194"/>
      <c r="M32" s="194"/>
      <c r="N32" s="194"/>
      <c r="O32" s="194"/>
      <c r="P32" s="194"/>
      <c r="Q32" s="194"/>
      <c r="R32" s="194"/>
      <c r="S32" s="194"/>
      <c r="T32" s="194"/>
      <c r="U32" s="194"/>
      <c r="V32" s="194"/>
      <c r="W32" s="194"/>
      <c r="X32" s="194"/>
      <c r="Y32" s="194"/>
      <c r="Z32" s="194"/>
      <c r="AA32" s="194"/>
      <c r="AB32" s="194"/>
      <c r="AC32" s="194"/>
      <c r="AD32" s="194"/>
      <c r="AE32" s="194"/>
      <c r="AF32" s="194"/>
      <c r="AG32" s="194"/>
      <c r="AH32" s="194"/>
      <c r="AI32" s="194"/>
      <c r="AJ32" s="194"/>
      <c r="AK32" s="194"/>
      <c r="AL32" s="194"/>
      <c r="AM32" s="194"/>
      <c r="AN32" s="194"/>
    </row>
    <row r="33" spans="1:40" x14ac:dyDescent="0.3">
      <c r="A33" s="54" t="s">
        <v>1535</v>
      </c>
      <c r="B33" s="54">
        <v>1</v>
      </c>
      <c r="C33" s="54">
        <v>1</v>
      </c>
      <c r="D33" s="195">
        <f ca="1">SUM(E33:AN33)</f>
        <v>0</v>
      </c>
      <c r="E33" s="182">
        <f t="shared" ref="E33:AN33" ca="1" si="11">SUMIFS(INDIRECT($B$1 &amp; "_Direct"), Type, "CapEx", WBSL3, E$1, Inst, $B$2)</f>
        <v>0</v>
      </c>
      <c r="F33" s="182">
        <f t="shared" ca="1" si="11"/>
        <v>0</v>
      </c>
      <c r="G33" s="182">
        <f t="shared" ca="1" si="11"/>
        <v>0</v>
      </c>
      <c r="H33" s="182">
        <f t="shared" ca="1" si="11"/>
        <v>0</v>
      </c>
      <c r="I33" s="182">
        <f t="shared" ca="1" si="11"/>
        <v>0</v>
      </c>
      <c r="J33" s="182">
        <f t="shared" ca="1" si="11"/>
        <v>0</v>
      </c>
      <c r="K33" s="182">
        <f t="shared" ca="1" si="11"/>
        <v>0</v>
      </c>
      <c r="L33" s="182">
        <f t="shared" ca="1" si="11"/>
        <v>0</v>
      </c>
      <c r="M33" s="182">
        <f t="shared" ca="1" si="11"/>
        <v>0</v>
      </c>
      <c r="N33" s="182">
        <f t="shared" ca="1" si="11"/>
        <v>0</v>
      </c>
      <c r="O33" s="182">
        <f t="shared" ca="1" si="11"/>
        <v>0</v>
      </c>
      <c r="P33" s="182">
        <f t="shared" ca="1" si="11"/>
        <v>0</v>
      </c>
      <c r="Q33" s="182">
        <f t="shared" ca="1" si="11"/>
        <v>0</v>
      </c>
      <c r="R33" s="182">
        <f t="shared" ca="1" si="11"/>
        <v>0</v>
      </c>
      <c r="S33" s="182">
        <f t="shared" ca="1" si="11"/>
        <v>0</v>
      </c>
      <c r="T33" s="182">
        <f t="shared" ca="1" si="11"/>
        <v>0</v>
      </c>
      <c r="U33" s="182">
        <f t="shared" ca="1" si="11"/>
        <v>0</v>
      </c>
      <c r="V33" s="182">
        <f t="shared" ca="1" si="11"/>
        <v>0</v>
      </c>
      <c r="W33" s="182">
        <f t="shared" ca="1" si="11"/>
        <v>0</v>
      </c>
      <c r="X33" s="182">
        <f t="shared" ca="1" si="11"/>
        <v>0</v>
      </c>
      <c r="Y33" s="182">
        <f t="shared" ca="1" si="11"/>
        <v>0</v>
      </c>
      <c r="Z33" s="182">
        <f t="shared" ca="1" si="11"/>
        <v>0</v>
      </c>
      <c r="AA33" s="182">
        <f t="shared" ca="1" si="11"/>
        <v>0</v>
      </c>
      <c r="AB33" s="182">
        <f t="shared" ca="1" si="11"/>
        <v>0</v>
      </c>
      <c r="AC33" s="182">
        <f t="shared" ca="1" si="11"/>
        <v>0</v>
      </c>
      <c r="AD33" s="182">
        <f t="shared" ca="1" si="11"/>
        <v>0</v>
      </c>
      <c r="AE33" s="182">
        <f t="shared" ca="1" si="11"/>
        <v>0</v>
      </c>
      <c r="AF33" s="182">
        <f t="shared" ca="1" si="11"/>
        <v>0</v>
      </c>
      <c r="AG33" s="182">
        <f t="shared" ca="1" si="11"/>
        <v>0</v>
      </c>
      <c r="AH33" s="182">
        <f t="shared" ca="1" si="11"/>
        <v>0</v>
      </c>
      <c r="AI33" s="182">
        <f t="shared" ca="1" si="11"/>
        <v>0</v>
      </c>
      <c r="AJ33" s="182">
        <f t="shared" ca="1" si="11"/>
        <v>0</v>
      </c>
      <c r="AK33" s="182">
        <f t="shared" ca="1" si="11"/>
        <v>0</v>
      </c>
      <c r="AL33" s="182">
        <f t="shared" ca="1" si="11"/>
        <v>0</v>
      </c>
      <c r="AM33" s="182">
        <f t="shared" ca="1" si="11"/>
        <v>0</v>
      </c>
      <c r="AN33" s="182">
        <f t="shared" ca="1" si="11"/>
        <v>0</v>
      </c>
    </row>
    <row r="34" spans="1:40" x14ac:dyDescent="0.3">
      <c r="A34" s="54" t="s">
        <v>1472</v>
      </c>
      <c r="B34" s="54">
        <v>1</v>
      </c>
      <c r="C34" s="54">
        <v>1</v>
      </c>
      <c r="D34" s="195">
        <f ca="1">SUM(E34:AN34)</f>
        <v>0</v>
      </c>
      <c r="E34" s="182">
        <f t="shared" ref="E34:AN34" ca="1" si="12">SUMIFS(INDIRECT($B$1 &amp; "_Direct"), Type, "Labor Hours", WBSL3, E$1, Inst, $B$2, Center, "PSL")</f>
        <v>0</v>
      </c>
      <c r="F34" s="182">
        <f t="shared" ca="1" si="12"/>
        <v>0</v>
      </c>
      <c r="G34" s="182">
        <f t="shared" ca="1" si="12"/>
        <v>0</v>
      </c>
      <c r="H34" s="182">
        <f t="shared" ca="1" si="12"/>
        <v>0</v>
      </c>
      <c r="I34" s="182">
        <f t="shared" ca="1" si="12"/>
        <v>0</v>
      </c>
      <c r="J34" s="182">
        <f t="shared" ca="1" si="12"/>
        <v>0</v>
      </c>
      <c r="K34" s="182">
        <f t="shared" ca="1" si="12"/>
        <v>0</v>
      </c>
      <c r="L34" s="182">
        <f t="shared" ca="1" si="12"/>
        <v>0</v>
      </c>
      <c r="M34" s="182">
        <f t="shared" ca="1" si="12"/>
        <v>0</v>
      </c>
      <c r="N34" s="182">
        <f t="shared" ca="1" si="12"/>
        <v>0</v>
      </c>
      <c r="O34" s="182">
        <f t="shared" ca="1" si="12"/>
        <v>0</v>
      </c>
      <c r="P34" s="182">
        <f t="shared" ca="1" si="12"/>
        <v>0</v>
      </c>
      <c r="Q34" s="182">
        <f t="shared" ca="1" si="12"/>
        <v>0</v>
      </c>
      <c r="R34" s="182">
        <f t="shared" ca="1" si="12"/>
        <v>0</v>
      </c>
      <c r="S34" s="182">
        <f t="shared" ca="1" si="12"/>
        <v>0</v>
      </c>
      <c r="T34" s="182">
        <f t="shared" ca="1" si="12"/>
        <v>0</v>
      </c>
      <c r="U34" s="182">
        <f t="shared" ca="1" si="12"/>
        <v>0</v>
      </c>
      <c r="V34" s="182">
        <f t="shared" ca="1" si="12"/>
        <v>0</v>
      </c>
      <c r="W34" s="182">
        <f t="shared" ca="1" si="12"/>
        <v>0</v>
      </c>
      <c r="X34" s="182">
        <f t="shared" ca="1" si="12"/>
        <v>0</v>
      </c>
      <c r="Y34" s="182">
        <f t="shared" ca="1" si="12"/>
        <v>0</v>
      </c>
      <c r="Z34" s="182">
        <f t="shared" ca="1" si="12"/>
        <v>0</v>
      </c>
      <c r="AA34" s="182">
        <f t="shared" ca="1" si="12"/>
        <v>0</v>
      </c>
      <c r="AB34" s="182">
        <f t="shared" ca="1" si="12"/>
        <v>0</v>
      </c>
      <c r="AC34" s="182">
        <f t="shared" ca="1" si="12"/>
        <v>0</v>
      </c>
      <c r="AD34" s="182">
        <f t="shared" ca="1" si="12"/>
        <v>0</v>
      </c>
      <c r="AE34" s="182">
        <f t="shared" ca="1" si="12"/>
        <v>0</v>
      </c>
      <c r="AF34" s="182">
        <f t="shared" ca="1" si="12"/>
        <v>0</v>
      </c>
      <c r="AG34" s="182">
        <f t="shared" ca="1" si="12"/>
        <v>0</v>
      </c>
      <c r="AH34" s="182">
        <f t="shared" ca="1" si="12"/>
        <v>0</v>
      </c>
      <c r="AI34" s="182">
        <f t="shared" ca="1" si="12"/>
        <v>0</v>
      </c>
      <c r="AJ34" s="182">
        <f t="shared" ca="1" si="12"/>
        <v>0</v>
      </c>
      <c r="AK34" s="182">
        <f t="shared" ca="1" si="12"/>
        <v>0</v>
      </c>
      <c r="AL34" s="182">
        <f t="shared" ca="1" si="12"/>
        <v>0</v>
      </c>
      <c r="AM34" s="182">
        <f t="shared" ca="1" si="12"/>
        <v>0</v>
      </c>
      <c r="AN34" s="182">
        <f t="shared" ca="1" si="12"/>
        <v>0</v>
      </c>
    </row>
    <row r="35" spans="1:40" x14ac:dyDescent="0.3">
      <c r="D35" s="192"/>
      <c r="E35" s="311"/>
      <c r="F35" s="311"/>
      <c r="G35" s="311"/>
      <c r="H35" s="311"/>
      <c r="I35" s="311"/>
      <c r="J35" s="312"/>
      <c r="K35" s="312"/>
      <c r="L35" s="312"/>
      <c r="M35" s="312"/>
      <c r="N35" s="312"/>
      <c r="O35" s="312"/>
      <c r="P35" s="312"/>
      <c r="Q35" s="312"/>
      <c r="R35" s="312"/>
      <c r="S35" s="312"/>
      <c r="T35" s="312"/>
      <c r="U35" s="312"/>
      <c r="V35" s="312"/>
      <c r="W35" s="312"/>
      <c r="X35" s="312"/>
      <c r="Y35" s="312"/>
      <c r="Z35" s="312"/>
      <c r="AA35" s="312"/>
      <c r="AB35" s="312"/>
      <c r="AC35" s="312"/>
      <c r="AD35" s="312"/>
      <c r="AE35" s="312"/>
      <c r="AF35" s="312"/>
      <c r="AG35" s="312"/>
      <c r="AH35" s="312"/>
      <c r="AI35" s="312"/>
      <c r="AJ35" s="312"/>
      <c r="AK35" s="312"/>
      <c r="AL35" s="312"/>
      <c r="AM35" s="312"/>
      <c r="AN35" s="312"/>
    </row>
    <row r="36" spans="1:40" x14ac:dyDescent="0.3">
      <c r="A36" s="60" t="s">
        <v>1473</v>
      </c>
      <c r="B36" s="60"/>
      <c r="C36" s="60"/>
      <c r="D36" s="189"/>
      <c r="E36" s="189"/>
      <c r="F36" s="189"/>
      <c r="G36" s="189"/>
      <c r="H36" s="189"/>
      <c r="I36" s="189"/>
      <c r="J36" s="189"/>
      <c r="K36" s="189"/>
      <c r="L36" s="189"/>
      <c r="M36" s="189"/>
      <c r="N36" s="189"/>
      <c r="O36" s="189"/>
      <c r="P36" s="189"/>
      <c r="Q36" s="189"/>
      <c r="R36" s="189"/>
      <c r="S36" s="189"/>
      <c r="T36" s="189"/>
      <c r="U36" s="189"/>
      <c r="V36" s="189"/>
      <c r="W36" s="189"/>
      <c r="X36" s="189"/>
      <c r="Y36" s="189"/>
      <c r="Z36" s="189"/>
      <c r="AA36" s="189"/>
      <c r="AB36" s="189"/>
      <c r="AC36" s="189"/>
      <c r="AD36" s="189"/>
      <c r="AE36" s="189"/>
      <c r="AF36" s="189"/>
      <c r="AG36" s="189"/>
      <c r="AH36" s="189"/>
      <c r="AI36" s="189"/>
      <c r="AJ36" s="189"/>
      <c r="AK36" s="189"/>
      <c r="AL36" s="189"/>
      <c r="AM36" s="189"/>
      <c r="AN36" s="189"/>
    </row>
    <row r="37" spans="1:40" x14ac:dyDescent="0.3">
      <c r="D37" s="192">
        <f ca="1">SUM(E37:AN37)</f>
        <v>0</v>
      </c>
      <c r="E37" s="183">
        <f t="shared" ref="E37:AN37" ca="1" si="13">SUM(E33:E34)</f>
        <v>0</v>
      </c>
      <c r="F37" s="183">
        <f t="shared" ca="1" si="13"/>
        <v>0</v>
      </c>
      <c r="G37" s="183">
        <f t="shared" ca="1" si="13"/>
        <v>0</v>
      </c>
      <c r="H37" s="183">
        <f t="shared" ca="1" si="13"/>
        <v>0</v>
      </c>
      <c r="I37" s="183">
        <f t="shared" ca="1" si="13"/>
        <v>0</v>
      </c>
      <c r="J37" s="183">
        <f t="shared" ca="1" si="13"/>
        <v>0</v>
      </c>
      <c r="K37" s="183">
        <f t="shared" ca="1" si="13"/>
        <v>0</v>
      </c>
      <c r="L37" s="183">
        <f t="shared" ca="1" si="13"/>
        <v>0</v>
      </c>
      <c r="M37" s="183">
        <f t="shared" ca="1" si="13"/>
        <v>0</v>
      </c>
      <c r="N37" s="183">
        <f t="shared" ca="1" si="13"/>
        <v>0</v>
      </c>
      <c r="O37" s="183">
        <f t="shared" ca="1" si="13"/>
        <v>0</v>
      </c>
      <c r="P37" s="183">
        <f t="shared" ca="1" si="13"/>
        <v>0</v>
      </c>
      <c r="Q37" s="183">
        <f t="shared" ca="1" si="13"/>
        <v>0</v>
      </c>
      <c r="R37" s="183">
        <f t="shared" ca="1" si="13"/>
        <v>0</v>
      </c>
      <c r="S37" s="183">
        <f t="shared" ca="1" si="13"/>
        <v>0</v>
      </c>
      <c r="T37" s="183">
        <f t="shared" ca="1" si="13"/>
        <v>0</v>
      </c>
      <c r="U37" s="183">
        <f t="shared" ca="1" si="13"/>
        <v>0</v>
      </c>
      <c r="V37" s="183">
        <f t="shared" ca="1" si="13"/>
        <v>0</v>
      </c>
      <c r="W37" s="183">
        <f t="shared" ca="1" si="13"/>
        <v>0</v>
      </c>
      <c r="X37" s="183">
        <f t="shared" ca="1" si="13"/>
        <v>0</v>
      </c>
      <c r="Y37" s="183">
        <f t="shared" ca="1" si="13"/>
        <v>0</v>
      </c>
      <c r="Z37" s="183">
        <f t="shared" ca="1" si="13"/>
        <v>0</v>
      </c>
      <c r="AA37" s="183">
        <f t="shared" ca="1" si="13"/>
        <v>0</v>
      </c>
      <c r="AB37" s="183">
        <f t="shared" ca="1" si="13"/>
        <v>0</v>
      </c>
      <c r="AC37" s="183">
        <f t="shared" ca="1" si="13"/>
        <v>0</v>
      </c>
      <c r="AD37" s="183">
        <f t="shared" ca="1" si="13"/>
        <v>0</v>
      </c>
      <c r="AE37" s="183">
        <f t="shared" ca="1" si="13"/>
        <v>0</v>
      </c>
      <c r="AF37" s="183">
        <f t="shared" ca="1" si="13"/>
        <v>0</v>
      </c>
      <c r="AG37" s="183">
        <f t="shared" ca="1" si="13"/>
        <v>0</v>
      </c>
      <c r="AH37" s="183">
        <f t="shared" ca="1" si="13"/>
        <v>0</v>
      </c>
      <c r="AI37" s="183">
        <f t="shared" ca="1" si="13"/>
        <v>0</v>
      </c>
      <c r="AJ37" s="183">
        <f t="shared" ca="1" si="13"/>
        <v>0</v>
      </c>
      <c r="AK37" s="183">
        <f t="shared" ca="1" si="13"/>
        <v>0</v>
      </c>
      <c r="AL37" s="183">
        <f t="shared" ca="1" si="13"/>
        <v>0</v>
      </c>
      <c r="AM37" s="183">
        <f t="shared" ca="1" si="13"/>
        <v>0</v>
      </c>
      <c r="AN37" s="183">
        <f t="shared" ca="1" si="13"/>
        <v>0</v>
      </c>
    </row>
    <row r="38" spans="1:40" x14ac:dyDescent="0.3">
      <c r="A38" s="60" t="s">
        <v>125</v>
      </c>
      <c r="B38" s="60"/>
      <c r="C38" s="60"/>
      <c r="D38" s="189"/>
      <c r="E38" s="189"/>
      <c r="F38" s="189"/>
      <c r="G38" s="189"/>
      <c r="H38" s="189"/>
      <c r="I38" s="189"/>
      <c r="J38" s="189"/>
      <c r="K38" s="189"/>
      <c r="L38" s="189"/>
      <c r="M38" s="189"/>
      <c r="N38" s="189"/>
      <c r="O38" s="189"/>
      <c r="P38" s="189"/>
      <c r="Q38" s="189"/>
      <c r="R38" s="189"/>
      <c r="S38" s="189"/>
      <c r="T38" s="189"/>
      <c r="U38" s="189"/>
      <c r="V38" s="189"/>
      <c r="W38" s="189"/>
      <c r="X38" s="189"/>
      <c r="Y38" s="189"/>
      <c r="Z38" s="189"/>
      <c r="AA38" s="189"/>
      <c r="AB38" s="189"/>
      <c r="AC38" s="189"/>
      <c r="AD38" s="189"/>
      <c r="AE38" s="189"/>
      <c r="AF38" s="189"/>
      <c r="AG38" s="189"/>
      <c r="AH38" s="189"/>
      <c r="AI38" s="189"/>
      <c r="AJ38" s="189"/>
      <c r="AK38" s="189"/>
      <c r="AL38" s="189"/>
      <c r="AM38" s="189"/>
      <c r="AN38" s="189"/>
    </row>
    <row r="39" spans="1:40" x14ac:dyDescent="0.3">
      <c r="A39" s="54" t="s">
        <v>128</v>
      </c>
      <c r="C39" s="54"/>
      <c r="D39" s="195">
        <f ca="1">SUM(E39:AN39)</f>
        <v>3756.4641000000006</v>
      </c>
      <c r="E39" s="194">
        <f t="shared" ref="E39:T40" ca="1" si="14">SUMIFS(INDIRECT($B$1 &amp; "_Direct"), Type, "Travel", Resource_Name, $A39, WBSL3, E$1, Inst, $B$2)</f>
        <v>0</v>
      </c>
      <c r="F39" s="194">
        <f t="shared" ca="1" si="14"/>
        <v>0</v>
      </c>
      <c r="G39" s="194">
        <f t="shared" ca="1" si="14"/>
        <v>0</v>
      </c>
      <c r="H39" s="194">
        <f t="shared" ca="1" si="14"/>
        <v>0</v>
      </c>
      <c r="I39" s="194">
        <f t="shared" ca="1" si="14"/>
        <v>0</v>
      </c>
      <c r="J39" s="194">
        <f t="shared" ca="1" si="14"/>
        <v>0</v>
      </c>
      <c r="K39" s="194">
        <f t="shared" ca="1" si="14"/>
        <v>0</v>
      </c>
      <c r="L39" s="194">
        <f t="shared" ca="1" si="14"/>
        <v>0</v>
      </c>
      <c r="M39" s="194">
        <f t="shared" ca="1" si="14"/>
        <v>0</v>
      </c>
      <c r="N39" s="194">
        <f t="shared" ca="1" si="14"/>
        <v>0</v>
      </c>
      <c r="O39" s="194">
        <f t="shared" ca="1" si="14"/>
        <v>0</v>
      </c>
      <c r="P39" s="194">
        <f t="shared" ca="1" si="14"/>
        <v>0</v>
      </c>
      <c r="Q39" s="194">
        <f t="shared" ca="1" si="14"/>
        <v>0</v>
      </c>
      <c r="R39" s="194">
        <f t="shared" ca="1" si="14"/>
        <v>0</v>
      </c>
      <c r="S39" s="194">
        <f t="shared" ca="1" si="14"/>
        <v>0</v>
      </c>
      <c r="T39" s="194">
        <f t="shared" ca="1" si="14"/>
        <v>0</v>
      </c>
      <c r="U39" s="194">
        <f t="shared" ref="U39:AJ40" ca="1" si="15">SUMIFS(INDIRECT($B$1 &amp; "_Direct"), Type, "Travel", Resource_Name, $A39, WBSL3, U$1, Inst, $B$2)</f>
        <v>0</v>
      </c>
      <c r="V39" s="194">
        <f t="shared" ca="1" si="15"/>
        <v>0</v>
      </c>
      <c r="W39" s="194">
        <f t="shared" ca="1" si="15"/>
        <v>0</v>
      </c>
      <c r="X39" s="194">
        <f t="shared" ca="1" si="15"/>
        <v>0</v>
      </c>
      <c r="Y39" s="194">
        <f t="shared" ca="1" si="15"/>
        <v>0</v>
      </c>
      <c r="Z39" s="194">
        <f t="shared" ca="1" si="15"/>
        <v>0</v>
      </c>
      <c r="AA39" s="194">
        <f t="shared" ca="1" si="15"/>
        <v>0</v>
      </c>
      <c r="AB39" s="194">
        <f t="shared" ca="1" si="15"/>
        <v>0</v>
      </c>
      <c r="AC39" s="194">
        <f t="shared" ca="1" si="15"/>
        <v>0</v>
      </c>
      <c r="AD39" s="194">
        <f t="shared" ca="1" si="15"/>
        <v>0</v>
      </c>
      <c r="AE39" s="194">
        <f t="shared" ca="1" si="15"/>
        <v>0</v>
      </c>
      <c r="AF39" s="194">
        <f t="shared" ca="1" si="15"/>
        <v>0</v>
      </c>
      <c r="AG39" s="194">
        <f t="shared" ca="1" si="15"/>
        <v>0</v>
      </c>
      <c r="AH39" s="194">
        <f t="shared" ca="1" si="15"/>
        <v>3756.4641000000006</v>
      </c>
      <c r="AI39" s="194">
        <f t="shared" ca="1" si="15"/>
        <v>0</v>
      </c>
      <c r="AJ39" s="194">
        <f t="shared" ca="1" si="15"/>
        <v>0</v>
      </c>
      <c r="AK39" s="194">
        <f t="shared" ref="AI39:AN40" ca="1" si="16">SUMIFS(INDIRECT($B$1 &amp; "_Direct"), Type, "Travel", Resource_Name, $A39, WBSL3, AK$1, Inst, $B$2)</f>
        <v>0</v>
      </c>
      <c r="AL39" s="194">
        <f t="shared" ca="1" si="16"/>
        <v>0</v>
      </c>
      <c r="AM39" s="194">
        <f t="shared" ca="1" si="16"/>
        <v>0</v>
      </c>
      <c r="AN39" s="194">
        <f t="shared" ca="1" si="16"/>
        <v>0</v>
      </c>
    </row>
    <row r="40" spans="1:40" x14ac:dyDescent="0.3">
      <c r="A40" s="54" t="s">
        <v>834</v>
      </c>
      <c r="C40" s="54"/>
      <c r="D40" s="195">
        <f ca="1">SUM(E40:AN40)</f>
        <v>6678.1584000000012</v>
      </c>
      <c r="E40" s="194">
        <f t="shared" ca="1" si="14"/>
        <v>0</v>
      </c>
      <c r="F40" s="194">
        <f t="shared" ca="1" si="14"/>
        <v>0</v>
      </c>
      <c r="G40" s="194">
        <f t="shared" ca="1" si="14"/>
        <v>0</v>
      </c>
      <c r="H40" s="194">
        <f t="shared" ca="1" si="14"/>
        <v>0</v>
      </c>
      <c r="I40" s="194">
        <f t="shared" ca="1" si="14"/>
        <v>0</v>
      </c>
      <c r="J40" s="194">
        <f t="shared" ca="1" si="14"/>
        <v>0</v>
      </c>
      <c r="K40" s="194">
        <f t="shared" ca="1" si="14"/>
        <v>0</v>
      </c>
      <c r="L40" s="194">
        <f t="shared" ca="1" si="14"/>
        <v>0</v>
      </c>
      <c r="M40" s="194">
        <f t="shared" ca="1" si="14"/>
        <v>0</v>
      </c>
      <c r="N40" s="194">
        <f t="shared" ca="1" si="14"/>
        <v>0</v>
      </c>
      <c r="O40" s="194">
        <f t="shared" ca="1" si="14"/>
        <v>0</v>
      </c>
      <c r="P40" s="194">
        <f t="shared" ca="1" si="14"/>
        <v>0</v>
      </c>
      <c r="Q40" s="194">
        <f t="shared" ca="1" si="14"/>
        <v>0</v>
      </c>
      <c r="R40" s="194">
        <f t="shared" ca="1" si="14"/>
        <v>0</v>
      </c>
      <c r="S40" s="194">
        <f t="shared" ca="1" si="14"/>
        <v>0</v>
      </c>
      <c r="T40" s="194">
        <f t="shared" ca="1" si="14"/>
        <v>0</v>
      </c>
      <c r="U40" s="194">
        <f t="shared" ca="1" si="15"/>
        <v>0</v>
      </c>
      <c r="V40" s="194">
        <f t="shared" ca="1" si="15"/>
        <v>0</v>
      </c>
      <c r="W40" s="194">
        <f t="shared" ca="1" si="15"/>
        <v>0</v>
      </c>
      <c r="X40" s="194">
        <f t="shared" ca="1" si="15"/>
        <v>0</v>
      </c>
      <c r="Y40" s="194">
        <f t="shared" ca="1" si="15"/>
        <v>0</v>
      </c>
      <c r="Z40" s="194">
        <f t="shared" ca="1" si="15"/>
        <v>0</v>
      </c>
      <c r="AA40" s="194">
        <f t="shared" ca="1" si="15"/>
        <v>0</v>
      </c>
      <c r="AB40" s="194">
        <f t="shared" ca="1" si="15"/>
        <v>0</v>
      </c>
      <c r="AC40" s="194">
        <f t="shared" ca="1" si="15"/>
        <v>0</v>
      </c>
      <c r="AD40" s="194">
        <f t="shared" ca="1" si="15"/>
        <v>0</v>
      </c>
      <c r="AE40" s="194">
        <f t="shared" ca="1" si="15"/>
        <v>0</v>
      </c>
      <c r="AF40" s="194">
        <f t="shared" ca="1" si="15"/>
        <v>0</v>
      </c>
      <c r="AG40" s="194">
        <f t="shared" ca="1" si="15"/>
        <v>0</v>
      </c>
      <c r="AH40" s="194">
        <f t="shared" ca="1" si="15"/>
        <v>6678.1584000000012</v>
      </c>
      <c r="AI40" s="194">
        <f t="shared" ca="1" si="16"/>
        <v>0</v>
      </c>
      <c r="AJ40" s="194">
        <f t="shared" ca="1" si="16"/>
        <v>0</v>
      </c>
      <c r="AK40" s="194">
        <f t="shared" ca="1" si="16"/>
        <v>0</v>
      </c>
      <c r="AL40" s="194">
        <f t="shared" ca="1" si="16"/>
        <v>0</v>
      </c>
      <c r="AM40" s="194">
        <f t="shared" ca="1" si="16"/>
        <v>0</v>
      </c>
      <c r="AN40" s="194">
        <f t="shared" ca="1" si="16"/>
        <v>0</v>
      </c>
    </row>
    <row r="41" spans="1:40" x14ac:dyDescent="0.3">
      <c r="A41" s="60" t="s">
        <v>1474</v>
      </c>
      <c r="B41" s="60"/>
      <c r="C41" s="60"/>
      <c r="D41" s="189"/>
      <c r="E41" s="189"/>
      <c r="F41" s="189"/>
      <c r="G41" s="189"/>
      <c r="H41" s="189"/>
      <c r="I41" s="189"/>
      <c r="J41" s="189"/>
      <c r="K41" s="189"/>
      <c r="L41" s="189"/>
      <c r="M41" s="189"/>
      <c r="N41" s="189"/>
      <c r="O41" s="189"/>
      <c r="P41" s="189"/>
      <c r="Q41" s="189"/>
      <c r="R41" s="189"/>
      <c r="S41" s="189"/>
      <c r="T41" s="189"/>
      <c r="U41" s="189"/>
      <c r="V41" s="189"/>
      <c r="W41" s="189"/>
      <c r="X41" s="189"/>
      <c r="Y41" s="189"/>
      <c r="Z41" s="189"/>
      <c r="AA41" s="189"/>
      <c r="AB41" s="189"/>
      <c r="AC41" s="189"/>
      <c r="AD41" s="189"/>
      <c r="AE41" s="189"/>
      <c r="AF41" s="189"/>
      <c r="AG41" s="189"/>
      <c r="AH41" s="189"/>
      <c r="AI41" s="189"/>
      <c r="AJ41" s="189"/>
      <c r="AK41" s="189"/>
      <c r="AL41" s="189"/>
      <c r="AM41" s="189"/>
      <c r="AN41" s="189"/>
    </row>
    <row r="42" spans="1:40" x14ac:dyDescent="0.3">
      <c r="D42" s="195">
        <f ca="1">SUM(E42:AN42)</f>
        <v>10434.622500000001</v>
      </c>
      <c r="E42" s="184">
        <f t="shared" ref="E42:AN42" ca="1" si="17">SUM(E39:E40)</f>
        <v>0</v>
      </c>
      <c r="F42" s="183">
        <f t="shared" ca="1" si="17"/>
        <v>0</v>
      </c>
      <c r="G42" s="183">
        <f t="shared" ca="1" si="17"/>
        <v>0</v>
      </c>
      <c r="H42" s="183">
        <f t="shared" ca="1" si="17"/>
        <v>0</v>
      </c>
      <c r="I42" s="183">
        <f t="shared" ca="1" si="17"/>
        <v>0</v>
      </c>
      <c r="J42" s="184">
        <f t="shared" ca="1" si="17"/>
        <v>0</v>
      </c>
      <c r="K42" s="183">
        <f t="shared" ca="1" si="17"/>
        <v>0</v>
      </c>
      <c r="L42" s="183">
        <f t="shared" ca="1" si="17"/>
        <v>0</v>
      </c>
      <c r="M42" s="183">
        <f t="shared" ca="1" si="17"/>
        <v>0</v>
      </c>
      <c r="N42" s="183">
        <f t="shared" ca="1" si="17"/>
        <v>0</v>
      </c>
      <c r="O42" s="183">
        <f t="shared" ca="1" si="17"/>
        <v>0</v>
      </c>
      <c r="P42" s="183">
        <f t="shared" ca="1" si="17"/>
        <v>0</v>
      </c>
      <c r="Q42" s="184">
        <f t="shared" ca="1" si="17"/>
        <v>0</v>
      </c>
      <c r="R42" s="183">
        <f t="shared" ca="1" si="17"/>
        <v>0</v>
      </c>
      <c r="S42" s="183">
        <f t="shared" ca="1" si="17"/>
        <v>0</v>
      </c>
      <c r="T42" s="183">
        <f t="shared" ca="1" si="17"/>
        <v>0</v>
      </c>
      <c r="U42" s="183">
        <f t="shared" ca="1" si="17"/>
        <v>0</v>
      </c>
      <c r="V42" s="183">
        <f t="shared" ca="1" si="17"/>
        <v>0</v>
      </c>
      <c r="W42" s="183">
        <f t="shared" ca="1" si="17"/>
        <v>0</v>
      </c>
      <c r="X42" s="183">
        <f t="shared" ca="1" si="17"/>
        <v>0</v>
      </c>
      <c r="Y42" s="183">
        <f t="shared" ca="1" si="17"/>
        <v>0</v>
      </c>
      <c r="Z42" s="183">
        <f t="shared" ca="1" si="17"/>
        <v>0</v>
      </c>
      <c r="AA42" s="183">
        <f t="shared" ca="1" si="17"/>
        <v>0</v>
      </c>
      <c r="AB42" s="183">
        <f t="shared" ca="1" si="17"/>
        <v>0</v>
      </c>
      <c r="AC42" s="183">
        <f t="shared" ca="1" si="17"/>
        <v>0</v>
      </c>
      <c r="AD42" s="183">
        <f t="shared" ca="1" si="17"/>
        <v>0</v>
      </c>
      <c r="AE42" s="183">
        <f t="shared" ca="1" si="17"/>
        <v>0</v>
      </c>
      <c r="AF42" s="183">
        <f t="shared" ca="1" si="17"/>
        <v>0</v>
      </c>
      <c r="AG42" s="183">
        <f t="shared" ca="1" si="17"/>
        <v>0</v>
      </c>
      <c r="AH42" s="183">
        <f t="shared" ca="1" si="17"/>
        <v>10434.622500000001</v>
      </c>
      <c r="AI42" s="183">
        <f t="shared" ca="1" si="17"/>
        <v>0</v>
      </c>
      <c r="AJ42" s="183">
        <f t="shared" ca="1" si="17"/>
        <v>0</v>
      </c>
      <c r="AK42" s="183">
        <f t="shared" ca="1" si="17"/>
        <v>0</v>
      </c>
      <c r="AL42" s="183">
        <f t="shared" ca="1" si="17"/>
        <v>0</v>
      </c>
      <c r="AM42" s="183">
        <f t="shared" ca="1" si="17"/>
        <v>0</v>
      </c>
      <c r="AN42" s="183">
        <f t="shared" ca="1" si="17"/>
        <v>0</v>
      </c>
    </row>
    <row r="43" spans="1:40" x14ac:dyDescent="0.3">
      <c r="A43" s="60" t="s">
        <v>1475</v>
      </c>
      <c r="B43" s="60"/>
      <c r="C43" s="60"/>
      <c r="D43" s="189"/>
      <c r="E43" s="189"/>
      <c r="F43" s="189"/>
      <c r="G43" s="189"/>
      <c r="H43" s="189"/>
      <c r="I43" s="189"/>
      <c r="J43" s="189"/>
      <c r="K43" s="189"/>
      <c r="L43" s="189"/>
      <c r="M43" s="189"/>
      <c r="N43" s="189"/>
      <c r="O43" s="189"/>
      <c r="P43" s="189"/>
      <c r="Q43" s="189"/>
      <c r="R43" s="189"/>
      <c r="S43" s="189"/>
      <c r="T43" s="189"/>
      <c r="U43" s="189"/>
      <c r="V43" s="189"/>
      <c r="W43" s="189"/>
      <c r="X43" s="189"/>
      <c r="Y43" s="189"/>
      <c r="Z43" s="189"/>
      <c r="AA43" s="189"/>
      <c r="AB43" s="189"/>
      <c r="AC43" s="189"/>
      <c r="AD43" s="189"/>
      <c r="AE43" s="189"/>
      <c r="AF43" s="189"/>
      <c r="AG43" s="189"/>
      <c r="AH43" s="189"/>
      <c r="AI43" s="189"/>
      <c r="AJ43" s="189"/>
      <c r="AK43" s="189"/>
      <c r="AL43" s="189"/>
      <c r="AM43" s="189"/>
      <c r="AN43" s="189"/>
    </row>
    <row r="44" spans="1:40" x14ac:dyDescent="0.3">
      <c r="A44" t="s">
        <v>1476</v>
      </c>
      <c r="B44" t="s">
        <v>1477</v>
      </c>
      <c r="D44" s="192">
        <f>SUM(E44:AN44)</f>
        <v>0</v>
      </c>
      <c r="E44" s="183">
        <v>0</v>
      </c>
      <c r="F44" s="183">
        <v>0</v>
      </c>
      <c r="G44" s="183">
        <v>0</v>
      </c>
      <c r="H44" s="183">
        <v>0</v>
      </c>
      <c r="I44" s="183">
        <v>0</v>
      </c>
      <c r="J44" s="183">
        <v>0</v>
      </c>
      <c r="K44" s="183">
        <v>0</v>
      </c>
      <c r="L44" s="183">
        <v>0</v>
      </c>
      <c r="M44" s="183">
        <v>0</v>
      </c>
      <c r="N44" s="183">
        <v>0</v>
      </c>
      <c r="O44" s="183">
        <v>0</v>
      </c>
      <c r="P44" s="183">
        <v>0</v>
      </c>
      <c r="Q44" s="183"/>
      <c r="R44" s="183">
        <v>0</v>
      </c>
      <c r="S44" s="183">
        <v>0</v>
      </c>
      <c r="T44" s="183">
        <v>0</v>
      </c>
      <c r="U44" s="183">
        <v>0</v>
      </c>
      <c r="V44" s="183">
        <v>0</v>
      </c>
      <c r="W44" s="183">
        <v>0</v>
      </c>
      <c r="X44" s="183">
        <v>0</v>
      </c>
      <c r="Y44" s="183">
        <v>0</v>
      </c>
      <c r="Z44" s="183">
        <v>0</v>
      </c>
      <c r="AA44" s="183">
        <v>0</v>
      </c>
      <c r="AB44" s="183">
        <v>0</v>
      </c>
      <c r="AC44" s="183">
        <v>0</v>
      </c>
      <c r="AD44" s="183">
        <v>0</v>
      </c>
      <c r="AE44" s="183">
        <v>0</v>
      </c>
      <c r="AF44" s="183">
        <v>0</v>
      </c>
      <c r="AG44" s="183">
        <v>0</v>
      </c>
      <c r="AH44" s="183">
        <v>0</v>
      </c>
      <c r="AI44" s="183">
        <v>0</v>
      </c>
      <c r="AJ44" s="183">
        <v>0</v>
      </c>
      <c r="AK44" s="183">
        <v>0</v>
      </c>
      <c r="AL44" s="183">
        <v>0</v>
      </c>
      <c r="AM44" s="183">
        <v>0</v>
      </c>
      <c r="AN44" s="183">
        <v>0</v>
      </c>
    </row>
    <row r="45" spans="1:40" x14ac:dyDescent="0.3">
      <c r="A45" s="60" t="s">
        <v>1478</v>
      </c>
      <c r="B45" s="64"/>
      <c r="C45" s="64"/>
      <c r="D45" s="196"/>
      <c r="E45" s="196"/>
      <c r="F45" s="196"/>
      <c r="G45" s="196"/>
      <c r="H45" s="196"/>
      <c r="I45" s="196"/>
      <c r="J45" s="196"/>
      <c r="K45" s="196"/>
      <c r="L45" s="196"/>
      <c r="M45" s="196"/>
      <c r="N45" s="196"/>
      <c r="O45" s="196"/>
      <c r="P45" s="196"/>
      <c r="Q45" s="196"/>
      <c r="R45" s="196"/>
      <c r="S45" s="196"/>
      <c r="T45" s="196"/>
      <c r="U45" s="196"/>
      <c r="V45" s="196"/>
      <c r="W45" s="196"/>
      <c r="X45" s="196"/>
      <c r="Y45" s="196"/>
      <c r="Z45" s="196"/>
      <c r="AA45" s="196"/>
      <c r="AB45" s="196"/>
      <c r="AC45" s="196"/>
      <c r="AD45" s="196"/>
      <c r="AE45" s="196"/>
      <c r="AF45" s="196"/>
      <c r="AG45" s="196"/>
      <c r="AH45" s="196"/>
      <c r="AI45" s="196"/>
      <c r="AJ45" s="196"/>
      <c r="AK45" s="196"/>
      <c r="AL45" s="196"/>
      <c r="AM45" s="196"/>
      <c r="AN45" s="196"/>
    </row>
    <row r="46" spans="1:40" x14ac:dyDescent="0.3">
      <c r="D46" s="192">
        <f>SUM(E46:AN46)</f>
        <v>0</v>
      </c>
      <c r="E46" s="183">
        <v>0</v>
      </c>
      <c r="F46" s="183">
        <v>0</v>
      </c>
      <c r="G46" s="183">
        <v>0</v>
      </c>
      <c r="H46" s="183">
        <v>0</v>
      </c>
      <c r="I46" s="183">
        <v>0</v>
      </c>
      <c r="J46" s="183">
        <v>0</v>
      </c>
      <c r="K46" s="183">
        <v>0</v>
      </c>
      <c r="L46" s="183">
        <v>0</v>
      </c>
      <c r="M46" s="183">
        <v>0</v>
      </c>
      <c r="N46" s="183">
        <v>0</v>
      </c>
      <c r="O46" s="183">
        <v>0</v>
      </c>
      <c r="P46" s="183">
        <v>0</v>
      </c>
      <c r="Q46" s="183"/>
      <c r="R46" s="183">
        <v>0</v>
      </c>
      <c r="S46" s="183">
        <v>0</v>
      </c>
      <c r="T46" s="183">
        <f t="shared" ref="T46:AN46" si="18">T44</f>
        <v>0</v>
      </c>
      <c r="U46" s="183">
        <f t="shared" si="18"/>
        <v>0</v>
      </c>
      <c r="V46" s="183">
        <f t="shared" si="18"/>
        <v>0</v>
      </c>
      <c r="W46" s="183">
        <f t="shared" si="18"/>
        <v>0</v>
      </c>
      <c r="X46" s="183">
        <f t="shared" si="18"/>
        <v>0</v>
      </c>
      <c r="Y46" s="183">
        <f t="shared" si="18"/>
        <v>0</v>
      </c>
      <c r="Z46" s="183">
        <f t="shared" si="18"/>
        <v>0</v>
      </c>
      <c r="AA46" s="183">
        <f t="shared" si="18"/>
        <v>0</v>
      </c>
      <c r="AB46" s="183">
        <f t="shared" si="18"/>
        <v>0</v>
      </c>
      <c r="AC46" s="183">
        <f t="shared" si="18"/>
        <v>0</v>
      </c>
      <c r="AD46" s="183">
        <f t="shared" si="18"/>
        <v>0</v>
      </c>
      <c r="AE46" s="183">
        <f t="shared" si="18"/>
        <v>0</v>
      </c>
      <c r="AF46" s="183">
        <f t="shared" si="18"/>
        <v>0</v>
      </c>
      <c r="AG46" s="183">
        <f t="shared" si="18"/>
        <v>0</v>
      </c>
      <c r="AH46" s="183">
        <f t="shared" si="18"/>
        <v>0</v>
      </c>
      <c r="AI46" s="183">
        <f t="shared" si="18"/>
        <v>0</v>
      </c>
      <c r="AJ46" s="183">
        <f t="shared" si="18"/>
        <v>0</v>
      </c>
      <c r="AK46" s="183">
        <f t="shared" si="18"/>
        <v>0</v>
      </c>
      <c r="AL46" s="183">
        <f t="shared" si="18"/>
        <v>0</v>
      </c>
      <c r="AM46" s="183">
        <f t="shared" si="18"/>
        <v>0</v>
      </c>
      <c r="AN46" s="183">
        <f t="shared" si="18"/>
        <v>0</v>
      </c>
    </row>
    <row r="47" spans="1:40" x14ac:dyDescent="0.3">
      <c r="A47" s="60" t="s">
        <v>1479</v>
      </c>
      <c r="B47" s="60"/>
      <c r="C47" s="60"/>
      <c r="D47" s="189"/>
      <c r="E47" s="189"/>
      <c r="F47" s="189"/>
      <c r="G47" s="189"/>
      <c r="H47" s="189"/>
      <c r="I47" s="189"/>
      <c r="J47" s="189"/>
      <c r="K47" s="189"/>
      <c r="L47" s="189"/>
      <c r="M47" s="189"/>
      <c r="N47" s="189"/>
      <c r="O47" s="189"/>
      <c r="P47" s="189"/>
      <c r="Q47" s="189"/>
      <c r="R47" s="189"/>
      <c r="S47" s="189"/>
      <c r="T47" s="189"/>
      <c r="U47" s="189"/>
      <c r="V47" s="189"/>
      <c r="W47" s="189"/>
      <c r="X47" s="189"/>
      <c r="Y47" s="189"/>
      <c r="Z47" s="189"/>
      <c r="AA47" s="189"/>
      <c r="AB47" s="189"/>
      <c r="AC47" s="189"/>
      <c r="AD47" s="189"/>
      <c r="AE47" s="189"/>
      <c r="AF47" s="189"/>
      <c r="AG47" s="189"/>
      <c r="AH47" s="189"/>
      <c r="AI47" s="189"/>
      <c r="AJ47" s="189"/>
      <c r="AK47" s="189"/>
      <c r="AL47" s="189"/>
      <c r="AM47" s="189"/>
      <c r="AN47" s="189"/>
    </row>
    <row r="48" spans="1:40" x14ac:dyDescent="0.3">
      <c r="A48" s="54" t="s">
        <v>1480</v>
      </c>
      <c r="B48" s="54"/>
      <c r="C48" s="54"/>
      <c r="D48" s="195">
        <f ca="1">SUM(E48:AN48)</f>
        <v>0</v>
      </c>
      <c r="E48" s="194">
        <f t="shared" ref="E48:AN48" ca="1" si="19">SUMIFS(INDIRECT($B$1 &amp; "_Direct"), Type, "M &amp; S", WBSL3, E$1, Inst, $B$2)</f>
        <v>0</v>
      </c>
      <c r="F48" s="194">
        <f t="shared" ca="1" si="19"/>
        <v>0</v>
      </c>
      <c r="G48" s="194">
        <f t="shared" ca="1" si="19"/>
        <v>0</v>
      </c>
      <c r="H48" s="194">
        <f t="shared" ca="1" si="19"/>
        <v>0</v>
      </c>
      <c r="I48" s="194">
        <f t="shared" ca="1" si="19"/>
        <v>0</v>
      </c>
      <c r="J48" s="194">
        <f t="shared" ca="1" si="19"/>
        <v>0</v>
      </c>
      <c r="K48" s="194">
        <f t="shared" ca="1" si="19"/>
        <v>0</v>
      </c>
      <c r="L48" s="194">
        <f t="shared" ca="1" si="19"/>
        <v>0</v>
      </c>
      <c r="M48" s="194">
        <f t="shared" ca="1" si="19"/>
        <v>0</v>
      </c>
      <c r="N48" s="194">
        <f t="shared" ca="1" si="19"/>
        <v>0</v>
      </c>
      <c r="O48" s="194">
        <f t="shared" ca="1" si="19"/>
        <v>0</v>
      </c>
      <c r="P48" s="194">
        <f t="shared" ca="1" si="19"/>
        <v>0</v>
      </c>
      <c r="Q48" s="194">
        <f t="shared" ca="1" si="19"/>
        <v>0</v>
      </c>
      <c r="R48" s="194">
        <f t="shared" ca="1" si="19"/>
        <v>0</v>
      </c>
      <c r="S48" s="194">
        <f t="shared" ca="1" si="19"/>
        <v>0</v>
      </c>
      <c r="T48" s="194">
        <f t="shared" ca="1" si="19"/>
        <v>0</v>
      </c>
      <c r="U48" s="194">
        <f t="shared" ca="1" si="19"/>
        <v>0</v>
      </c>
      <c r="V48" s="194">
        <f t="shared" ca="1" si="19"/>
        <v>0</v>
      </c>
      <c r="W48" s="194">
        <f t="shared" ca="1" si="19"/>
        <v>0</v>
      </c>
      <c r="X48" s="194">
        <f t="shared" ca="1" si="19"/>
        <v>0</v>
      </c>
      <c r="Y48" s="194">
        <f t="shared" ca="1" si="19"/>
        <v>0</v>
      </c>
      <c r="Z48" s="194">
        <f t="shared" ca="1" si="19"/>
        <v>0</v>
      </c>
      <c r="AA48" s="194">
        <f t="shared" ca="1" si="19"/>
        <v>0</v>
      </c>
      <c r="AB48" s="194">
        <f t="shared" ca="1" si="19"/>
        <v>0</v>
      </c>
      <c r="AC48" s="194">
        <f t="shared" ca="1" si="19"/>
        <v>0</v>
      </c>
      <c r="AD48" s="194">
        <f t="shared" ca="1" si="19"/>
        <v>0</v>
      </c>
      <c r="AE48" s="194">
        <f t="shared" ca="1" si="19"/>
        <v>0</v>
      </c>
      <c r="AF48" s="194">
        <f t="shared" ca="1" si="19"/>
        <v>0</v>
      </c>
      <c r="AG48" s="194">
        <f t="shared" ca="1" si="19"/>
        <v>0</v>
      </c>
      <c r="AH48" s="194">
        <f t="shared" ca="1" si="19"/>
        <v>0</v>
      </c>
      <c r="AI48" s="194">
        <f t="shared" ca="1" si="19"/>
        <v>0</v>
      </c>
      <c r="AJ48" s="194">
        <f t="shared" ca="1" si="19"/>
        <v>0</v>
      </c>
      <c r="AK48" s="194">
        <f t="shared" ca="1" si="19"/>
        <v>0</v>
      </c>
      <c r="AL48" s="194">
        <f t="shared" ca="1" si="19"/>
        <v>0</v>
      </c>
      <c r="AM48" s="194">
        <f t="shared" ca="1" si="19"/>
        <v>0</v>
      </c>
      <c r="AN48" s="194">
        <f t="shared" ca="1" si="19"/>
        <v>0</v>
      </c>
    </row>
    <row r="49" spans="1:40" x14ac:dyDescent="0.3">
      <c r="A49" t="s">
        <v>1481</v>
      </c>
      <c r="D49" s="192">
        <f>SUM(E49:AN49)</f>
        <v>0</v>
      </c>
      <c r="E49" s="181">
        <v>0</v>
      </c>
      <c r="F49" s="183">
        <v>0</v>
      </c>
      <c r="G49" s="183">
        <v>0</v>
      </c>
      <c r="H49" s="183">
        <v>0</v>
      </c>
      <c r="I49" s="183">
        <v>0</v>
      </c>
      <c r="J49" s="183">
        <v>0</v>
      </c>
      <c r="K49" s="183">
        <v>0</v>
      </c>
      <c r="L49" s="183">
        <v>0</v>
      </c>
      <c r="M49" s="183">
        <v>0</v>
      </c>
      <c r="N49" s="183">
        <v>0</v>
      </c>
      <c r="O49" s="183">
        <v>0</v>
      </c>
      <c r="P49" s="183">
        <v>0</v>
      </c>
      <c r="Q49" s="183"/>
      <c r="R49" s="183">
        <v>0</v>
      </c>
      <c r="S49" s="183">
        <v>0</v>
      </c>
      <c r="T49" s="183">
        <v>0</v>
      </c>
      <c r="U49" s="183">
        <v>0</v>
      </c>
      <c r="V49" s="183">
        <v>0</v>
      </c>
      <c r="W49" s="183">
        <v>0</v>
      </c>
      <c r="X49" s="183">
        <v>0</v>
      </c>
      <c r="Y49" s="183">
        <v>0</v>
      </c>
      <c r="Z49" s="183">
        <v>0</v>
      </c>
      <c r="AA49" s="183">
        <v>0</v>
      </c>
      <c r="AB49" s="183">
        <v>0</v>
      </c>
      <c r="AC49" s="183">
        <v>0</v>
      </c>
      <c r="AD49" s="183">
        <v>0</v>
      </c>
      <c r="AE49" s="183">
        <v>0</v>
      </c>
      <c r="AF49" s="183">
        <v>0</v>
      </c>
      <c r="AG49" s="183">
        <v>0</v>
      </c>
      <c r="AH49" s="183">
        <v>0</v>
      </c>
      <c r="AI49" s="183">
        <v>0</v>
      </c>
      <c r="AJ49" s="183">
        <v>0</v>
      </c>
      <c r="AK49" s="183">
        <v>0</v>
      </c>
      <c r="AL49" s="183">
        <v>0</v>
      </c>
      <c r="AM49" s="183">
        <v>0</v>
      </c>
      <c r="AN49" s="183">
        <v>0</v>
      </c>
    </row>
    <row r="50" spans="1:40" x14ac:dyDescent="0.3">
      <c r="A50" t="s">
        <v>1482</v>
      </c>
      <c r="D50" s="192">
        <f>SUM(E50:AN50)</f>
        <v>0</v>
      </c>
      <c r="E50" s="181">
        <v>0</v>
      </c>
      <c r="F50" s="183">
        <v>0</v>
      </c>
      <c r="G50" s="183">
        <v>0</v>
      </c>
      <c r="H50" s="183">
        <v>0</v>
      </c>
      <c r="I50" s="183">
        <v>0</v>
      </c>
      <c r="J50" s="183">
        <v>0</v>
      </c>
      <c r="K50" s="183">
        <v>0</v>
      </c>
      <c r="L50" s="183">
        <v>0</v>
      </c>
      <c r="M50" s="183">
        <v>0</v>
      </c>
      <c r="N50" s="183">
        <v>0</v>
      </c>
      <c r="O50" s="183">
        <v>0</v>
      </c>
      <c r="P50" s="183">
        <v>0</v>
      </c>
      <c r="Q50" s="183"/>
      <c r="R50" s="183">
        <v>0</v>
      </c>
      <c r="S50" s="183">
        <v>0</v>
      </c>
      <c r="T50" s="183">
        <v>0</v>
      </c>
      <c r="U50" s="183">
        <v>0</v>
      </c>
      <c r="V50" s="183">
        <v>0</v>
      </c>
      <c r="W50" s="183">
        <v>0</v>
      </c>
      <c r="X50" s="183">
        <v>0</v>
      </c>
      <c r="Y50" s="183">
        <v>0</v>
      </c>
      <c r="Z50" s="183">
        <v>0</v>
      </c>
      <c r="AA50" s="183">
        <v>0</v>
      </c>
      <c r="AB50" s="183">
        <v>0</v>
      </c>
      <c r="AC50" s="183">
        <v>0</v>
      </c>
      <c r="AD50" s="183">
        <v>0</v>
      </c>
      <c r="AE50" s="183">
        <v>0</v>
      </c>
      <c r="AF50" s="183">
        <v>0</v>
      </c>
      <c r="AG50" s="183">
        <v>0</v>
      </c>
      <c r="AH50" s="183">
        <v>0</v>
      </c>
      <c r="AI50" s="183">
        <v>0</v>
      </c>
      <c r="AJ50" s="183">
        <v>0</v>
      </c>
      <c r="AK50" s="183">
        <v>0</v>
      </c>
      <c r="AL50" s="183">
        <v>0</v>
      </c>
      <c r="AM50" s="183">
        <v>0</v>
      </c>
      <c r="AN50" s="183">
        <v>0</v>
      </c>
    </row>
    <row r="51" spans="1:40" x14ac:dyDescent="0.3">
      <c r="A51" t="s">
        <v>1483</v>
      </c>
      <c r="D51" s="192">
        <f>SUM(E51:AN51)</f>
        <v>0</v>
      </c>
      <c r="E51" s="181">
        <v>0</v>
      </c>
      <c r="F51" s="183">
        <v>0</v>
      </c>
      <c r="G51" s="183">
        <v>0</v>
      </c>
      <c r="H51" s="183">
        <v>0</v>
      </c>
      <c r="I51" s="183">
        <v>0</v>
      </c>
      <c r="J51" s="183">
        <v>0</v>
      </c>
      <c r="K51" s="183">
        <v>0</v>
      </c>
      <c r="L51" s="183">
        <v>0</v>
      </c>
      <c r="M51" s="183">
        <v>0</v>
      </c>
      <c r="N51" s="183">
        <v>0</v>
      </c>
      <c r="O51" s="183">
        <v>0</v>
      </c>
      <c r="P51" s="183">
        <v>0</v>
      </c>
      <c r="Q51" s="183"/>
      <c r="R51" s="183">
        <v>0</v>
      </c>
      <c r="S51" s="183">
        <v>0</v>
      </c>
      <c r="T51" s="183">
        <v>0</v>
      </c>
      <c r="U51" s="183">
        <v>0</v>
      </c>
      <c r="V51" s="183">
        <v>0</v>
      </c>
      <c r="W51" s="183">
        <v>0</v>
      </c>
      <c r="X51" s="183">
        <v>0</v>
      </c>
      <c r="Y51" s="183">
        <v>0</v>
      </c>
      <c r="Z51" s="183">
        <v>0</v>
      </c>
      <c r="AA51" s="183">
        <v>0</v>
      </c>
      <c r="AB51" s="183">
        <v>0</v>
      </c>
      <c r="AC51" s="183">
        <v>0</v>
      </c>
      <c r="AD51" s="183">
        <v>0</v>
      </c>
      <c r="AE51" s="183">
        <v>0</v>
      </c>
      <c r="AF51" s="183">
        <v>0</v>
      </c>
      <c r="AG51" s="183">
        <v>0</v>
      </c>
      <c r="AH51" s="183">
        <v>0</v>
      </c>
      <c r="AI51" s="183">
        <v>0</v>
      </c>
      <c r="AJ51" s="183">
        <v>0</v>
      </c>
      <c r="AK51" s="183">
        <v>0</v>
      </c>
      <c r="AL51" s="183">
        <v>0</v>
      </c>
      <c r="AM51" s="183">
        <v>0</v>
      </c>
      <c r="AN51" s="183">
        <v>0</v>
      </c>
    </row>
    <row r="52" spans="1:40" x14ac:dyDescent="0.3">
      <c r="A52" t="s">
        <v>1484</v>
      </c>
      <c r="D52" s="192">
        <f>SUM(E52:AN52)</f>
        <v>0</v>
      </c>
      <c r="E52" s="181">
        <v>0</v>
      </c>
      <c r="F52" s="183">
        <v>0</v>
      </c>
      <c r="G52" s="183">
        <v>0</v>
      </c>
      <c r="H52" s="183">
        <v>0</v>
      </c>
      <c r="I52" s="183">
        <v>0</v>
      </c>
      <c r="J52" s="183">
        <v>0</v>
      </c>
      <c r="K52" s="183">
        <v>0</v>
      </c>
      <c r="L52" s="183">
        <v>0</v>
      </c>
      <c r="M52" s="183">
        <v>0</v>
      </c>
      <c r="N52" s="183">
        <v>0</v>
      </c>
      <c r="O52" s="183">
        <v>0</v>
      </c>
      <c r="P52" s="183">
        <v>0</v>
      </c>
      <c r="Q52" s="183"/>
      <c r="R52" s="183">
        <v>0</v>
      </c>
      <c r="S52" s="183">
        <v>0</v>
      </c>
      <c r="T52" s="183">
        <v>0</v>
      </c>
      <c r="U52" s="183">
        <v>0</v>
      </c>
      <c r="V52" s="183">
        <v>0</v>
      </c>
      <c r="W52" s="183">
        <v>0</v>
      </c>
      <c r="X52" s="183">
        <v>0</v>
      </c>
      <c r="Y52" s="183">
        <v>0</v>
      </c>
      <c r="Z52" s="183">
        <v>0</v>
      </c>
      <c r="AA52" s="183">
        <v>0</v>
      </c>
      <c r="AB52" s="183">
        <v>0</v>
      </c>
      <c r="AC52" s="183">
        <v>0</v>
      </c>
      <c r="AD52" s="183">
        <v>0</v>
      </c>
      <c r="AE52" s="183">
        <v>0</v>
      </c>
      <c r="AF52" s="183">
        <v>0</v>
      </c>
      <c r="AG52" s="183">
        <v>0</v>
      </c>
      <c r="AH52" s="183">
        <v>0</v>
      </c>
      <c r="AI52" s="183">
        <v>0</v>
      </c>
      <c r="AJ52" s="183">
        <v>0</v>
      </c>
      <c r="AK52" s="183">
        <v>0</v>
      </c>
      <c r="AL52" s="183">
        <v>0</v>
      </c>
      <c r="AM52" s="183">
        <v>0</v>
      </c>
      <c r="AN52" s="183">
        <v>0</v>
      </c>
    </row>
    <row r="53" spans="1:40" x14ac:dyDescent="0.3">
      <c r="A53" s="60" t="s">
        <v>1485</v>
      </c>
      <c r="B53" s="64"/>
      <c r="C53" s="64"/>
      <c r="D53" s="196"/>
      <c r="E53" s="196"/>
      <c r="F53" s="196"/>
      <c r="G53" s="196"/>
      <c r="H53" s="196"/>
      <c r="I53" s="196"/>
      <c r="J53" s="196"/>
      <c r="K53" s="196"/>
      <c r="L53" s="196"/>
      <c r="M53" s="196"/>
      <c r="N53" s="196"/>
      <c r="O53" s="196"/>
      <c r="P53" s="196"/>
      <c r="Q53" s="196"/>
      <c r="R53" s="196"/>
      <c r="S53" s="196"/>
      <c r="T53" s="196"/>
      <c r="U53" s="196"/>
      <c r="V53" s="196"/>
      <c r="W53" s="196"/>
      <c r="X53" s="196"/>
      <c r="Y53" s="196"/>
      <c r="Z53" s="196"/>
      <c r="AA53" s="196"/>
      <c r="AB53" s="196"/>
      <c r="AC53" s="196"/>
      <c r="AD53" s="196"/>
      <c r="AE53" s="196"/>
      <c r="AF53" s="196"/>
      <c r="AG53" s="196"/>
      <c r="AH53" s="196"/>
      <c r="AI53" s="196"/>
      <c r="AJ53" s="196"/>
      <c r="AK53" s="196"/>
      <c r="AL53" s="196"/>
      <c r="AM53" s="196"/>
      <c r="AN53" s="196"/>
    </row>
    <row r="54" spans="1:40" x14ac:dyDescent="0.3">
      <c r="D54" s="195">
        <f ca="1">SUM(E54:AN54)</f>
        <v>0</v>
      </c>
      <c r="E54" s="163">
        <f t="shared" ref="E54:AN54" ca="1" si="20">SUM(E48:E52)</f>
        <v>0</v>
      </c>
      <c r="F54" s="163">
        <f t="shared" ca="1" si="20"/>
        <v>0</v>
      </c>
      <c r="G54" s="163">
        <f t="shared" ca="1" si="20"/>
        <v>0</v>
      </c>
      <c r="H54" s="163">
        <f t="shared" ca="1" si="20"/>
        <v>0</v>
      </c>
      <c r="I54" s="163">
        <f t="shared" ca="1" si="20"/>
        <v>0</v>
      </c>
      <c r="J54" s="163">
        <f t="shared" ca="1" si="20"/>
        <v>0</v>
      </c>
      <c r="K54" s="163">
        <f t="shared" ca="1" si="20"/>
        <v>0</v>
      </c>
      <c r="L54" s="163">
        <f t="shared" ca="1" si="20"/>
        <v>0</v>
      </c>
      <c r="M54" s="163">
        <f t="shared" ca="1" si="20"/>
        <v>0</v>
      </c>
      <c r="N54" s="163">
        <f t="shared" ca="1" si="20"/>
        <v>0</v>
      </c>
      <c r="O54" s="163">
        <f t="shared" ca="1" si="20"/>
        <v>0</v>
      </c>
      <c r="P54" s="163">
        <f t="shared" ca="1" si="20"/>
        <v>0</v>
      </c>
      <c r="Q54" s="163">
        <f t="shared" ca="1" si="20"/>
        <v>0</v>
      </c>
      <c r="R54" s="163">
        <f t="shared" ca="1" si="20"/>
        <v>0</v>
      </c>
      <c r="S54" s="163">
        <f t="shared" ca="1" si="20"/>
        <v>0</v>
      </c>
      <c r="T54" s="163">
        <f t="shared" ca="1" si="20"/>
        <v>0</v>
      </c>
      <c r="U54" s="163">
        <f t="shared" ca="1" si="20"/>
        <v>0</v>
      </c>
      <c r="V54" s="163">
        <f t="shared" ca="1" si="20"/>
        <v>0</v>
      </c>
      <c r="W54" s="163">
        <f t="shared" ca="1" si="20"/>
        <v>0</v>
      </c>
      <c r="X54" s="163">
        <f t="shared" ca="1" si="20"/>
        <v>0</v>
      </c>
      <c r="Y54" s="163">
        <f t="shared" ca="1" si="20"/>
        <v>0</v>
      </c>
      <c r="Z54" s="163">
        <f t="shared" ca="1" si="20"/>
        <v>0</v>
      </c>
      <c r="AA54" s="163">
        <f t="shared" ca="1" si="20"/>
        <v>0</v>
      </c>
      <c r="AB54" s="163">
        <f t="shared" ca="1" si="20"/>
        <v>0</v>
      </c>
      <c r="AC54" s="163">
        <f t="shared" ca="1" si="20"/>
        <v>0</v>
      </c>
      <c r="AD54" s="163">
        <f t="shared" ca="1" si="20"/>
        <v>0</v>
      </c>
      <c r="AE54" s="163">
        <f t="shared" ca="1" si="20"/>
        <v>0</v>
      </c>
      <c r="AF54" s="163">
        <f t="shared" ca="1" si="20"/>
        <v>0</v>
      </c>
      <c r="AG54" s="163">
        <f t="shared" ca="1" si="20"/>
        <v>0</v>
      </c>
      <c r="AH54" s="163">
        <f t="shared" ca="1" si="20"/>
        <v>0</v>
      </c>
      <c r="AI54" s="163">
        <f t="shared" ca="1" si="20"/>
        <v>0</v>
      </c>
      <c r="AJ54" s="163">
        <f t="shared" ca="1" si="20"/>
        <v>0</v>
      </c>
      <c r="AK54" s="163">
        <f t="shared" ca="1" si="20"/>
        <v>0</v>
      </c>
      <c r="AL54" s="163">
        <f t="shared" ca="1" si="20"/>
        <v>0</v>
      </c>
      <c r="AM54" s="163">
        <f t="shared" ca="1" si="20"/>
        <v>0</v>
      </c>
      <c r="AN54" s="163">
        <f t="shared" ca="1" si="20"/>
        <v>0</v>
      </c>
    </row>
    <row r="55" spans="1:40" x14ac:dyDescent="0.3">
      <c r="A55" s="60" t="s">
        <v>1486</v>
      </c>
      <c r="B55" s="64"/>
      <c r="C55" s="64"/>
      <c r="D55" s="196"/>
      <c r="E55" s="196"/>
      <c r="F55" s="196"/>
      <c r="G55" s="196"/>
      <c r="H55" s="196"/>
      <c r="I55" s="196"/>
      <c r="J55" s="196"/>
      <c r="K55" s="196"/>
      <c r="L55" s="196"/>
      <c r="M55" s="196"/>
      <c r="N55" s="196"/>
      <c r="O55" s="196"/>
      <c r="P55" s="196"/>
      <c r="Q55" s="196"/>
      <c r="R55" s="196"/>
      <c r="S55" s="196"/>
      <c r="T55" s="196"/>
      <c r="U55" s="196"/>
      <c r="V55" s="196"/>
      <c r="W55" s="196"/>
      <c r="X55" s="196"/>
      <c r="Y55" s="196"/>
      <c r="Z55" s="196"/>
      <c r="AA55" s="196"/>
      <c r="AB55" s="196"/>
      <c r="AC55" s="196"/>
      <c r="AD55" s="196"/>
      <c r="AE55" s="196"/>
      <c r="AF55" s="196"/>
      <c r="AG55" s="196"/>
      <c r="AH55" s="196"/>
      <c r="AI55" s="196"/>
      <c r="AJ55" s="196"/>
      <c r="AK55" s="196"/>
      <c r="AL55" s="196"/>
      <c r="AM55" s="196"/>
      <c r="AN55" s="196"/>
    </row>
    <row r="56" spans="1:40" x14ac:dyDescent="0.3">
      <c r="A56" s="66"/>
      <c r="B56" s="66"/>
      <c r="C56" s="66"/>
      <c r="D56" s="197"/>
      <c r="E56" s="197"/>
      <c r="F56" s="197"/>
      <c r="G56" s="197"/>
      <c r="H56" s="197"/>
      <c r="I56" s="197"/>
      <c r="J56" s="197"/>
      <c r="K56" s="197"/>
      <c r="L56" s="197"/>
      <c r="M56" s="197"/>
      <c r="N56" s="197"/>
      <c r="O56" s="197"/>
      <c r="P56" s="197"/>
      <c r="Q56" s="197"/>
      <c r="R56" s="197"/>
      <c r="S56" s="197"/>
      <c r="T56" s="197"/>
      <c r="U56" s="197"/>
      <c r="V56" s="197"/>
      <c r="W56" s="197"/>
      <c r="X56" s="197"/>
      <c r="Y56" s="197"/>
      <c r="Z56" s="197"/>
      <c r="AA56" s="197"/>
      <c r="AB56" s="197"/>
      <c r="AC56" s="197"/>
      <c r="AD56" s="197"/>
      <c r="AE56" s="197"/>
      <c r="AF56" s="197"/>
      <c r="AG56" s="197"/>
      <c r="AH56" s="197"/>
      <c r="AI56" s="197"/>
      <c r="AJ56" s="197"/>
      <c r="AK56" s="197"/>
      <c r="AL56" s="197"/>
      <c r="AM56" s="197"/>
      <c r="AN56" s="197"/>
    </row>
    <row r="57" spans="1:40" x14ac:dyDescent="0.3">
      <c r="A57" t="s">
        <v>1487</v>
      </c>
      <c r="D57" s="192">
        <f>SUM(E57:AN57)</f>
        <v>0</v>
      </c>
      <c r="E57" s="183">
        <v>0</v>
      </c>
      <c r="F57" s="183">
        <v>0</v>
      </c>
      <c r="G57" s="183">
        <v>0</v>
      </c>
      <c r="H57" s="183">
        <v>0</v>
      </c>
      <c r="I57" s="183">
        <v>0</v>
      </c>
      <c r="J57" s="183">
        <v>0</v>
      </c>
      <c r="K57" s="183">
        <v>0</v>
      </c>
      <c r="L57" s="183">
        <v>0</v>
      </c>
      <c r="M57" s="183">
        <v>0</v>
      </c>
      <c r="N57" s="183">
        <v>0</v>
      </c>
      <c r="O57" s="183">
        <v>0</v>
      </c>
      <c r="P57" s="183">
        <v>0</v>
      </c>
      <c r="Q57" s="183"/>
      <c r="R57" s="183">
        <v>0</v>
      </c>
      <c r="S57" s="183">
        <v>0</v>
      </c>
      <c r="T57" s="183">
        <v>0</v>
      </c>
      <c r="U57" s="183">
        <v>0</v>
      </c>
      <c r="V57" s="183">
        <v>0</v>
      </c>
      <c r="W57" s="183">
        <v>0</v>
      </c>
      <c r="X57" s="183">
        <v>0</v>
      </c>
      <c r="Y57" s="183">
        <v>0</v>
      </c>
      <c r="Z57" s="183">
        <v>0</v>
      </c>
      <c r="AA57" s="183">
        <v>0</v>
      </c>
      <c r="AB57" s="183">
        <v>0</v>
      </c>
      <c r="AC57" s="183">
        <v>0</v>
      </c>
      <c r="AD57" s="183">
        <v>0</v>
      </c>
      <c r="AE57" s="183">
        <v>0</v>
      </c>
      <c r="AF57" s="183">
        <v>0</v>
      </c>
      <c r="AG57" s="183">
        <v>0</v>
      </c>
      <c r="AH57" s="183">
        <v>0</v>
      </c>
      <c r="AI57" s="183">
        <v>0</v>
      </c>
      <c r="AJ57" s="183">
        <v>0</v>
      </c>
      <c r="AK57" s="183">
        <v>0</v>
      </c>
      <c r="AL57" s="183">
        <v>0</v>
      </c>
      <c r="AM57" s="183">
        <v>0</v>
      </c>
      <c r="AN57" s="183">
        <v>0</v>
      </c>
    </row>
    <row r="58" spans="1:40" x14ac:dyDescent="0.3">
      <c r="A58" t="s">
        <v>1488</v>
      </c>
      <c r="D58" s="192">
        <f>SUM(E58:AN58)</f>
        <v>0</v>
      </c>
      <c r="E58" s="183">
        <v>0</v>
      </c>
      <c r="F58" s="183">
        <v>0</v>
      </c>
      <c r="G58" s="183">
        <v>0</v>
      </c>
      <c r="H58" s="183">
        <v>0</v>
      </c>
      <c r="I58" s="183">
        <v>0</v>
      </c>
      <c r="J58" s="183">
        <v>0</v>
      </c>
      <c r="K58" s="183">
        <v>0</v>
      </c>
      <c r="L58" s="183">
        <v>0</v>
      </c>
      <c r="M58" s="183">
        <v>0</v>
      </c>
      <c r="N58" s="183">
        <v>0</v>
      </c>
      <c r="O58" s="183">
        <v>0</v>
      </c>
      <c r="P58" s="183">
        <v>0</v>
      </c>
      <c r="Q58" s="183"/>
      <c r="R58" s="183">
        <v>0</v>
      </c>
      <c r="S58" s="183">
        <v>0</v>
      </c>
      <c r="T58" s="183">
        <v>0</v>
      </c>
      <c r="U58" s="183">
        <v>0</v>
      </c>
      <c r="V58" s="183">
        <v>0</v>
      </c>
      <c r="W58" s="183">
        <v>0</v>
      </c>
      <c r="X58" s="183">
        <v>0</v>
      </c>
      <c r="Y58" s="183">
        <v>0</v>
      </c>
      <c r="Z58" s="183">
        <v>0</v>
      </c>
      <c r="AA58" s="183">
        <v>0</v>
      </c>
      <c r="AB58" s="183">
        <v>0</v>
      </c>
      <c r="AC58" s="183">
        <v>0</v>
      </c>
      <c r="AD58" s="183">
        <v>0</v>
      </c>
      <c r="AE58" s="183">
        <v>0</v>
      </c>
      <c r="AF58" s="183">
        <v>0</v>
      </c>
      <c r="AG58" s="183">
        <v>0</v>
      </c>
      <c r="AH58" s="183">
        <v>0</v>
      </c>
      <c r="AI58" s="183">
        <v>0</v>
      </c>
      <c r="AJ58" s="183">
        <v>0</v>
      </c>
      <c r="AK58" s="183">
        <v>0</v>
      </c>
      <c r="AL58" s="183">
        <v>0</v>
      </c>
      <c r="AM58" s="183">
        <v>0</v>
      </c>
      <c r="AN58" s="183">
        <v>0</v>
      </c>
    </row>
    <row r="59" spans="1:40" x14ac:dyDescent="0.3">
      <c r="A59" t="s">
        <v>1489</v>
      </c>
      <c r="D59" s="192">
        <f>SUM(E59:AN59)</f>
        <v>0</v>
      </c>
      <c r="E59" s="183">
        <v>0</v>
      </c>
      <c r="F59" s="183">
        <v>0</v>
      </c>
      <c r="G59" s="183">
        <v>0</v>
      </c>
      <c r="H59" s="183">
        <v>0</v>
      </c>
      <c r="I59" s="183">
        <v>0</v>
      </c>
      <c r="J59" s="183">
        <v>0</v>
      </c>
      <c r="K59" s="183">
        <v>0</v>
      </c>
      <c r="L59" s="183">
        <v>0</v>
      </c>
      <c r="M59" s="183">
        <v>0</v>
      </c>
      <c r="N59" s="183">
        <v>0</v>
      </c>
      <c r="O59" s="183">
        <v>0</v>
      </c>
      <c r="P59" s="183">
        <v>0</v>
      </c>
      <c r="Q59" s="183"/>
      <c r="R59" s="183">
        <v>0</v>
      </c>
      <c r="S59" s="183">
        <v>0</v>
      </c>
      <c r="T59" s="183">
        <v>0</v>
      </c>
      <c r="U59" s="183">
        <v>0</v>
      </c>
      <c r="V59" s="183">
        <v>0</v>
      </c>
      <c r="W59" s="183">
        <v>0</v>
      </c>
      <c r="X59" s="183">
        <v>0</v>
      </c>
      <c r="Y59" s="183">
        <v>0</v>
      </c>
      <c r="Z59" s="183">
        <v>0</v>
      </c>
      <c r="AA59" s="183">
        <v>0</v>
      </c>
      <c r="AB59" s="183">
        <v>0</v>
      </c>
      <c r="AC59" s="183">
        <v>0</v>
      </c>
      <c r="AD59" s="183">
        <v>0</v>
      </c>
      <c r="AE59" s="183">
        <v>0</v>
      </c>
      <c r="AF59" s="183">
        <v>0</v>
      </c>
      <c r="AG59" s="183">
        <v>0</v>
      </c>
      <c r="AH59" s="183">
        <v>0</v>
      </c>
      <c r="AI59" s="183">
        <v>0</v>
      </c>
      <c r="AJ59" s="183">
        <v>0</v>
      </c>
      <c r="AK59" s="183">
        <v>0</v>
      </c>
      <c r="AL59" s="183">
        <v>0</v>
      </c>
      <c r="AM59" s="183">
        <v>0</v>
      </c>
      <c r="AN59" s="183">
        <v>0</v>
      </c>
    </row>
    <row r="60" spans="1:40" x14ac:dyDescent="0.3">
      <c r="D60" s="192">
        <f ca="1">SUM(E60:AN60)</f>
        <v>0</v>
      </c>
      <c r="E60" s="194">
        <f t="shared" ref="E60:AN60" ca="1" si="21">SUMIFS(INDIRECT($B$1 &amp; "_Direct"), Type, "Services", Resource_Name, $B60, WBSL3, E$1, Inst, $B$2)</f>
        <v>0</v>
      </c>
      <c r="F60" s="194">
        <f t="shared" ca="1" si="21"/>
        <v>0</v>
      </c>
      <c r="G60" s="194">
        <f t="shared" ca="1" si="21"/>
        <v>0</v>
      </c>
      <c r="H60" s="194">
        <f t="shared" ca="1" si="21"/>
        <v>0</v>
      </c>
      <c r="I60" s="194">
        <f t="shared" ca="1" si="21"/>
        <v>0</v>
      </c>
      <c r="J60" s="194">
        <f t="shared" ca="1" si="21"/>
        <v>0</v>
      </c>
      <c r="K60" s="194">
        <f t="shared" ca="1" si="21"/>
        <v>0</v>
      </c>
      <c r="L60" s="194">
        <f t="shared" ca="1" si="21"/>
        <v>0</v>
      </c>
      <c r="M60" s="194">
        <f t="shared" ca="1" si="21"/>
        <v>0</v>
      </c>
      <c r="N60" s="194">
        <f t="shared" ca="1" si="21"/>
        <v>0</v>
      </c>
      <c r="O60" s="194">
        <f t="shared" ca="1" si="21"/>
        <v>0</v>
      </c>
      <c r="P60" s="194">
        <f t="shared" ca="1" si="21"/>
        <v>0</v>
      </c>
      <c r="Q60" s="194">
        <f t="shared" ca="1" si="21"/>
        <v>0</v>
      </c>
      <c r="R60" s="194">
        <f t="shared" ca="1" si="21"/>
        <v>0</v>
      </c>
      <c r="S60" s="194">
        <f t="shared" ca="1" si="21"/>
        <v>0</v>
      </c>
      <c r="T60" s="194">
        <f t="shared" ca="1" si="21"/>
        <v>0</v>
      </c>
      <c r="U60" s="194">
        <f t="shared" ca="1" si="21"/>
        <v>0</v>
      </c>
      <c r="V60" s="194">
        <f t="shared" ca="1" si="21"/>
        <v>0</v>
      </c>
      <c r="W60" s="194">
        <f t="shared" ca="1" si="21"/>
        <v>0</v>
      </c>
      <c r="X60" s="194">
        <f t="shared" ca="1" si="21"/>
        <v>0</v>
      </c>
      <c r="Y60" s="194">
        <f t="shared" ca="1" si="21"/>
        <v>0</v>
      </c>
      <c r="Z60" s="194">
        <f t="shared" ca="1" si="21"/>
        <v>0</v>
      </c>
      <c r="AA60" s="194">
        <f t="shared" ca="1" si="21"/>
        <v>0</v>
      </c>
      <c r="AB60" s="194">
        <f t="shared" ca="1" si="21"/>
        <v>0</v>
      </c>
      <c r="AC60" s="194">
        <f t="shared" ca="1" si="21"/>
        <v>0</v>
      </c>
      <c r="AD60" s="194">
        <f t="shared" ca="1" si="21"/>
        <v>0</v>
      </c>
      <c r="AE60" s="194">
        <f t="shared" ca="1" si="21"/>
        <v>0</v>
      </c>
      <c r="AF60" s="194">
        <f t="shared" ca="1" si="21"/>
        <v>0</v>
      </c>
      <c r="AG60" s="194">
        <f t="shared" ca="1" si="21"/>
        <v>0</v>
      </c>
      <c r="AH60" s="194">
        <f t="shared" ca="1" si="21"/>
        <v>0</v>
      </c>
      <c r="AI60" s="194">
        <f t="shared" ca="1" si="21"/>
        <v>0</v>
      </c>
      <c r="AJ60" s="194">
        <f t="shared" ca="1" si="21"/>
        <v>0</v>
      </c>
      <c r="AK60" s="194">
        <f t="shared" ca="1" si="21"/>
        <v>0</v>
      </c>
      <c r="AL60" s="194">
        <f t="shared" ca="1" si="21"/>
        <v>0</v>
      </c>
      <c r="AM60" s="194">
        <f t="shared" ca="1" si="21"/>
        <v>0</v>
      </c>
      <c r="AN60" s="194">
        <f t="shared" ca="1" si="21"/>
        <v>0</v>
      </c>
    </row>
    <row r="61" spans="1:40" x14ac:dyDescent="0.3">
      <c r="A61" t="s">
        <v>1490</v>
      </c>
      <c r="D61" s="192">
        <f>SUM(E61:AN61)</f>
        <v>0</v>
      </c>
      <c r="E61" s="183">
        <v>0</v>
      </c>
      <c r="F61" s="183">
        <v>0</v>
      </c>
      <c r="G61" s="183">
        <v>0</v>
      </c>
      <c r="H61" s="183">
        <v>0</v>
      </c>
      <c r="I61" s="183">
        <v>0</v>
      </c>
      <c r="J61" s="183">
        <v>0</v>
      </c>
      <c r="K61" s="183">
        <v>0</v>
      </c>
      <c r="L61" s="183">
        <v>0</v>
      </c>
      <c r="M61" s="183">
        <v>0</v>
      </c>
      <c r="N61" s="183">
        <v>0</v>
      </c>
      <c r="O61" s="183">
        <v>0</v>
      </c>
      <c r="P61" s="183">
        <v>0</v>
      </c>
      <c r="Q61" s="183"/>
      <c r="R61" s="183">
        <v>0</v>
      </c>
      <c r="S61" s="183">
        <v>0</v>
      </c>
      <c r="T61" s="183">
        <v>0</v>
      </c>
      <c r="U61" s="183">
        <v>0</v>
      </c>
      <c r="V61" s="183">
        <v>0</v>
      </c>
      <c r="W61" s="183">
        <v>0</v>
      </c>
      <c r="X61" s="183">
        <v>0</v>
      </c>
      <c r="Y61" s="183">
        <v>0</v>
      </c>
      <c r="Z61" s="183">
        <v>0</v>
      </c>
      <c r="AA61" s="183">
        <v>0</v>
      </c>
      <c r="AB61" s="183">
        <v>0</v>
      </c>
      <c r="AC61" s="183">
        <v>0</v>
      </c>
      <c r="AD61" s="183">
        <v>0</v>
      </c>
      <c r="AE61" s="183">
        <v>0</v>
      </c>
      <c r="AF61" s="183">
        <v>0</v>
      </c>
      <c r="AG61" s="183">
        <v>0</v>
      </c>
      <c r="AH61" s="183">
        <v>0</v>
      </c>
      <c r="AI61" s="183">
        <v>0</v>
      </c>
      <c r="AJ61" s="183">
        <v>0</v>
      </c>
      <c r="AK61" s="183">
        <v>0</v>
      </c>
      <c r="AL61" s="183">
        <v>0</v>
      </c>
      <c r="AM61" s="183">
        <v>0</v>
      </c>
      <c r="AN61" s="183">
        <v>0</v>
      </c>
    </row>
    <row r="62" spans="1:40" x14ac:dyDescent="0.3">
      <c r="A62" s="60" t="s">
        <v>1491</v>
      </c>
      <c r="B62" s="64"/>
      <c r="C62" s="64"/>
      <c r="D62" s="196"/>
      <c r="E62" s="196"/>
      <c r="F62" s="196"/>
      <c r="G62" s="196"/>
      <c r="H62" s="196"/>
      <c r="I62" s="196"/>
      <c r="J62" s="196"/>
      <c r="K62" s="196"/>
      <c r="L62" s="196"/>
      <c r="M62" s="196"/>
      <c r="N62" s="196"/>
      <c r="O62" s="196"/>
      <c r="P62" s="196"/>
      <c r="Q62" s="196"/>
      <c r="R62" s="196"/>
      <c r="S62" s="196"/>
      <c r="T62" s="196"/>
      <c r="U62" s="196"/>
      <c r="V62" s="196"/>
      <c r="W62" s="196"/>
      <c r="X62" s="196"/>
      <c r="Y62" s="196"/>
      <c r="Z62" s="196"/>
      <c r="AA62" s="196"/>
      <c r="AB62" s="196"/>
      <c r="AC62" s="196"/>
      <c r="AD62" s="196"/>
      <c r="AE62" s="196"/>
      <c r="AF62" s="196"/>
      <c r="AG62" s="196"/>
      <c r="AH62" s="196"/>
      <c r="AI62" s="196"/>
      <c r="AJ62" s="196"/>
      <c r="AK62" s="196"/>
      <c r="AL62" s="196"/>
      <c r="AM62" s="196"/>
      <c r="AN62" s="196"/>
    </row>
    <row r="63" spans="1:40" x14ac:dyDescent="0.3">
      <c r="D63" s="192">
        <f ca="1">SUM(E63:AN63)</f>
        <v>0</v>
      </c>
      <c r="E63" s="163">
        <f t="shared" ref="E63:P63" ca="1" si="22">SUM(E57:E61)</f>
        <v>0</v>
      </c>
      <c r="F63" s="163">
        <f t="shared" ca="1" si="22"/>
        <v>0</v>
      </c>
      <c r="G63" s="163">
        <f t="shared" ca="1" si="22"/>
        <v>0</v>
      </c>
      <c r="H63" s="163">
        <f t="shared" ca="1" si="22"/>
        <v>0</v>
      </c>
      <c r="I63" s="163">
        <f t="shared" ca="1" si="22"/>
        <v>0</v>
      </c>
      <c r="J63" s="163">
        <f t="shared" ca="1" si="22"/>
        <v>0</v>
      </c>
      <c r="K63" s="163">
        <f t="shared" ca="1" si="22"/>
        <v>0</v>
      </c>
      <c r="L63" s="163">
        <f t="shared" ca="1" si="22"/>
        <v>0</v>
      </c>
      <c r="M63" s="163">
        <f t="shared" ca="1" si="22"/>
        <v>0</v>
      </c>
      <c r="N63" s="163">
        <f t="shared" ca="1" si="22"/>
        <v>0</v>
      </c>
      <c r="O63" s="163">
        <f t="shared" ca="1" si="22"/>
        <v>0</v>
      </c>
      <c r="P63" s="163">
        <f t="shared" ca="1" si="22"/>
        <v>0</v>
      </c>
      <c r="Q63" s="163"/>
      <c r="R63" s="163">
        <f t="shared" ref="R63:AN63" ca="1" si="23">SUM(R57:R61)</f>
        <v>0</v>
      </c>
      <c r="S63" s="163">
        <f t="shared" ca="1" si="23"/>
        <v>0</v>
      </c>
      <c r="T63" s="163">
        <f t="shared" ca="1" si="23"/>
        <v>0</v>
      </c>
      <c r="U63" s="163">
        <f t="shared" ca="1" si="23"/>
        <v>0</v>
      </c>
      <c r="V63" s="163">
        <f t="shared" ca="1" si="23"/>
        <v>0</v>
      </c>
      <c r="W63" s="163">
        <f t="shared" ca="1" si="23"/>
        <v>0</v>
      </c>
      <c r="X63" s="163">
        <f t="shared" ca="1" si="23"/>
        <v>0</v>
      </c>
      <c r="Y63" s="163">
        <f t="shared" ca="1" si="23"/>
        <v>0</v>
      </c>
      <c r="Z63" s="163">
        <f t="shared" ca="1" si="23"/>
        <v>0</v>
      </c>
      <c r="AA63" s="163">
        <f t="shared" ca="1" si="23"/>
        <v>0</v>
      </c>
      <c r="AB63" s="163">
        <f t="shared" ca="1" si="23"/>
        <v>0</v>
      </c>
      <c r="AC63" s="163">
        <f t="shared" ca="1" si="23"/>
        <v>0</v>
      </c>
      <c r="AD63" s="163">
        <f t="shared" ca="1" si="23"/>
        <v>0</v>
      </c>
      <c r="AE63" s="163">
        <f t="shared" ca="1" si="23"/>
        <v>0</v>
      </c>
      <c r="AF63" s="163">
        <f t="shared" ca="1" si="23"/>
        <v>0</v>
      </c>
      <c r="AG63" s="163">
        <f t="shared" ca="1" si="23"/>
        <v>0</v>
      </c>
      <c r="AH63" s="163">
        <f t="shared" ca="1" si="23"/>
        <v>0</v>
      </c>
      <c r="AI63" s="163">
        <f t="shared" ca="1" si="23"/>
        <v>0</v>
      </c>
      <c r="AJ63" s="163">
        <f t="shared" ca="1" si="23"/>
        <v>0</v>
      </c>
      <c r="AK63" s="163">
        <f t="shared" ca="1" si="23"/>
        <v>0</v>
      </c>
      <c r="AL63" s="163">
        <f t="shared" ca="1" si="23"/>
        <v>0</v>
      </c>
      <c r="AM63" s="163">
        <f t="shared" ca="1" si="23"/>
        <v>0</v>
      </c>
      <c r="AN63" s="163">
        <f t="shared" ca="1" si="23"/>
        <v>0</v>
      </c>
    </row>
    <row r="64" spans="1:40" x14ac:dyDescent="0.3">
      <c r="A64" t="s">
        <v>1492</v>
      </c>
      <c r="D64" s="192">
        <f>SUM(E64:AN64)</f>
        <v>0</v>
      </c>
      <c r="E64" s="183">
        <v>0</v>
      </c>
      <c r="F64" s="183">
        <v>0</v>
      </c>
      <c r="G64" s="183">
        <v>0</v>
      </c>
      <c r="H64" s="183">
        <v>0</v>
      </c>
      <c r="I64" s="183">
        <v>0</v>
      </c>
      <c r="J64" s="183">
        <v>0</v>
      </c>
      <c r="K64" s="183">
        <v>0</v>
      </c>
      <c r="L64" s="183">
        <v>0</v>
      </c>
      <c r="M64" s="183">
        <v>0</v>
      </c>
      <c r="N64" s="183">
        <v>0</v>
      </c>
      <c r="O64" s="183">
        <v>0</v>
      </c>
      <c r="P64" s="183">
        <v>0</v>
      </c>
      <c r="Q64" s="183"/>
      <c r="R64" s="183">
        <v>0</v>
      </c>
      <c r="S64" s="183">
        <v>0</v>
      </c>
      <c r="T64" s="183">
        <v>0</v>
      </c>
      <c r="U64" s="183">
        <v>0</v>
      </c>
      <c r="V64" s="183">
        <v>0</v>
      </c>
      <c r="W64" s="183">
        <v>0</v>
      </c>
      <c r="X64" s="183">
        <v>0</v>
      </c>
      <c r="Y64" s="183">
        <v>0</v>
      </c>
      <c r="Z64" s="183">
        <v>0</v>
      </c>
      <c r="AA64" s="183">
        <v>0</v>
      </c>
      <c r="AB64" s="183">
        <v>0</v>
      </c>
      <c r="AC64" s="183">
        <v>0</v>
      </c>
      <c r="AD64" s="183">
        <v>0</v>
      </c>
      <c r="AE64" s="183">
        <v>0</v>
      </c>
      <c r="AF64" s="183">
        <v>0</v>
      </c>
      <c r="AG64" s="183">
        <v>0</v>
      </c>
      <c r="AH64" s="183">
        <v>0</v>
      </c>
      <c r="AI64" s="183">
        <v>0</v>
      </c>
      <c r="AJ64" s="183">
        <v>0</v>
      </c>
      <c r="AK64" s="183">
        <v>0</v>
      </c>
      <c r="AL64" s="183">
        <v>0</v>
      </c>
      <c r="AM64" s="183">
        <v>0</v>
      </c>
      <c r="AN64" s="183">
        <v>0</v>
      </c>
    </row>
    <row r="65" spans="1:40" x14ac:dyDescent="0.3">
      <c r="A65" s="60" t="s">
        <v>1493</v>
      </c>
      <c r="B65" s="64"/>
      <c r="C65" s="64"/>
      <c r="D65" s="196"/>
      <c r="E65" s="196"/>
      <c r="F65" s="196"/>
      <c r="G65" s="196"/>
      <c r="H65" s="196"/>
      <c r="I65" s="196"/>
      <c r="J65" s="196"/>
      <c r="K65" s="196"/>
      <c r="L65" s="196"/>
      <c r="M65" s="196"/>
      <c r="N65" s="196"/>
      <c r="O65" s="196"/>
      <c r="P65" s="196"/>
      <c r="Q65" s="196"/>
      <c r="R65" s="196"/>
      <c r="S65" s="196"/>
      <c r="T65" s="196"/>
      <c r="U65" s="196"/>
      <c r="V65" s="196"/>
      <c r="W65" s="196"/>
      <c r="X65" s="196"/>
      <c r="Y65" s="196"/>
      <c r="Z65" s="196"/>
      <c r="AA65" s="196"/>
      <c r="AB65" s="196"/>
      <c r="AC65" s="196"/>
      <c r="AD65" s="196"/>
      <c r="AE65" s="196"/>
      <c r="AF65" s="196"/>
      <c r="AG65" s="196"/>
      <c r="AH65" s="196"/>
      <c r="AI65" s="196"/>
      <c r="AJ65" s="196"/>
      <c r="AK65" s="196"/>
      <c r="AL65" s="196"/>
      <c r="AM65" s="196"/>
      <c r="AN65" s="196"/>
    </row>
    <row r="66" spans="1:40" x14ac:dyDescent="0.3">
      <c r="D66" s="192">
        <f>SUM(E66:AN66)</f>
        <v>0</v>
      </c>
      <c r="E66" s="181">
        <v>0</v>
      </c>
      <c r="F66" s="181">
        <v>0</v>
      </c>
      <c r="G66" s="181">
        <v>0</v>
      </c>
      <c r="H66" s="181">
        <v>0</v>
      </c>
      <c r="I66" s="181">
        <v>0</v>
      </c>
      <c r="J66" s="181">
        <v>0</v>
      </c>
      <c r="K66" s="181">
        <v>0</v>
      </c>
      <c r="L66" s="181">
        <v>0</v>
      </c>
      <c r="M66" s="181">
        <v>0</v>
      </c>
      <c r="N66" s="181">
        <v>0</v>
      </c>
      <c r="O66" s="181">
        <v>0</v>
      </c>
      <c r="P66" s="181">
        <v>0</v>
      </c>
      <c r="Q66" s="181"/>
      <c r="R66" s="181">
        <v>0</v>
      </c>
      <c r="S66" s="181">
        <v>0</v>
      </c>
      <c r="T66" s="181">
        <v>0</v>
      </c>
      <c r="U66" s="181">
        <v>0</v>
      </c>
      <c r="V66" s="181">
        <v>0</v>
      </c>
      <c r="W66" s="181">
        <v>0</v>
      </c>
      <c r="X66" s="181">
        <v>0</v>
      </c>
      <c r="Y66" s="181">
        <v>0</v>
      </c>
      <c r="Z66" s="181">
        <v>0</v>
      </c>
      <c r="AA66" s="181">
        <v>0</v>
      </c>
      <c r="AB66" s="181">
        <v>0</v>
      </c>
      <c r="AC66" s="181">
        <v>0</v>
      </c>
      <c r="AD66" s="181">
        <v>0</v>
      </c>
      <c r="AE66" s="181">
        <v>0</v>
      </c>
      <c r="AF66" s="181">
        <v>0</v>
      </c>
      <c r="AG66" s="181">
        <v>0</v>
      </c>
      <c r="AH66" s="181">
        <v>0</v>
      </c>
      <c r="AI66" s="181">
        <v>0</v>
      </c>
      <c r="AJ66" s="181">
        <v>0</v>
      </c>
      <c r="AK66" s="181">
        <v>0</v>
      </c>
      <c r="AL66" s="181">
        <v>0</v>
      </c>
      <c r="AM66" s="181">
        <v>0</v>
      </c>
      <c r="AN66" s="181">
        <v>0</v>
      </c>
    </row>
    <row r="67" spans="1:40" x14ac:dyDescent="0.3">
      <c r="A67" t="s">
        <v>1494</v>
      </c>
      <c r="B67" s="310"/>
      <c r="C67" s="310"/>
      <c r="D67" s="192"/>
      <c r="E67" s="194"/>
      <c r="F67" s="194"/>
      <c r="G67" s="194"/>
      <c r="H67" s="194"/>
      <c r="I67" s="194"/>
      <c r="J67" s="194"/>
      <c r="K67" s="194"/>
      <c r="L67" s="194"/>
      <c r="M67" s="194"/>
      <c r="N67" s="194"/>
      <c r="O67" s="194"/>
      <c r="P67" s="194"/>
      <c r="Q67" s="194"/>
      <c r="R67" s="194"/>
      <c r="S67" s="194"/>
      <c r="T67" s="194"/>
      <c r="U67" s="194"/>
      <c r="V67" s="194"/>
      <c r="W67" s="194"/>
      <c r="X67" s="194"/>
      <c r="Y67" s="194"/>
      <c r="Z67" s="194"/>
      <c r="AA67" s="194"/>
      <c r="AB67" s="194"/>
      <c r="AC67" s="194"/>
      <c r="AD67" s="194"/>
      <c r="AE67" s="194"/>
      <c r="AF67" s="194"/>
      <c r="AG67" s="194"/>
      <c r="AH67" s="194"/>
      <c r="AI67" s="194"/>
      <c r="AJ67" s="194"/>
      <c r="AK67" s="194"/>
      <c r="AL67" s="194"/>
      <c r="AM67" s="194"/>
      <c r="AN67" s="194"/>
    </row>
    <row r="68" spans="1:40" x14ac:dyDescent="0.3">
      <c r="A68" s="54"/>
      <c r="B68" s="54"/>
      <c r="C68" s="54"/>
      <c r="D68" s="195">
        <f ca="1">SUM(E68:AN68)</f>
        <v>0</v>
      </c>
      <c r="E68" s="194">
        <f t="shared" ref="E68:T71" ca="1" si="24">SUMIFS(INDIRECT($B$1 &amp; "_Total"), WBSL3, E$1, Inst, $A68)</f>
        <v>0</v>
      </c>
      <c r="F68" s="194">
        <f t="shared" ca="1" si="24"/>
        <v>0</v>
      </c>
      <c r="G68" s="194">
        <f t="shared" ca="1" si="24"/>
        <v>0</v>
      </c>
      <c r="H68" s="194">
        <f t="shared" ca="1" si="24"/>
        <v>0</v>
      </c>
      <c r="I68" s="194">
        <f t="shared" ca="1" si="24"/>
        <v>0</v>
      </c>
      <c r="J68" s="194">
        <f t="shared" ca="1" si="24"/>
        <v>0</v>
      </c>
      <c r="K68" s="194">
        <f t="shared" ca="1" si="24"/>
        <v>0</v>
      </c>
      <c r="L68" s="194">
        <f t="shared" ca="1" si="24"/>
        <v>0</v>
      </c>
      <c r="M68" s="194">
        <f t="shared" ca="1" si="24"/>
        <v>0</v>
      </c>
      <c r="N68" s="194">
        <f t="shared" ca="1" si="24"/>
        <v>0</v>
      </c>
      <c r="O68" s="194">
        <f t="shared" ca="1" si="24"/>
        <v>0</v>
      </c>
      <c r="P68" s="194">
        <f t="shared" ca="1" si="24"/>
        <v>0</v>
      </c>
      <c r="Q68" s="194">
        <f t="shared" ca="1" si="24"/>
        <v>0</v>
      </c>
      <c r="R68" s="194">
        <f t="shared" ca="1" si="24"/>
        <v>0</v>
      </c>
      <c r="S68" s="194">
        <f t="shared" ca="1" si="24"/>
        <v>0</v>
      </c>
      <c r="T68" s="194">
        <f t="shared" ca="1" si="24"/>
        <v>0</v>
      </c>
      <c r="U68" s="194">
        <f t="shared" ref="U68:AJ71" ca="1" si="25">SUMIFS(INDIRECT($B$1 &amp; "_Total"), WBSL3, U$1, Inst, $A68)</f>
        <v>0</v>
      </c>
      <c r="V68" s="194">
        <f t="shared" ca="1" si="25"/>
        <v>0</v>
      </c>
      <c r="W68" s="194">
        <f t="shared" ca="1" si="25"/>
        <v>0</v>
      </c>
      <c r="X68" s="194">
        <f t="shared" ca="1" si="25"/>
        <v>0</v>
      </c>
      <c r="Y68" s="194">
        <f t="shared" ca="1" si="25"/>
        <v>0</v>
      </c>
      <c r="Z68" s="194">
        <f t="shared" ca="1" si="25"/>
        <v>0</v>
      </c>
      <c r="AA68" s="194">
        <f t="shared" ca="1" si="25"/>
        <v>0</v>
      </c>
      <c r="AB68" s="194">
        <f t="shared" ca="1" si="25"/>
        <v>0</v>
      </c>
      <c r="AC68" s="194">
        <f t="shared" ca="1" si="25"/>
        <v>0</v>
      </c>
      <c r="AD68" s="194">
        <f t="shared" ca="1" si="25"/>
        <v>0</v>
      </c>
      <c r="AE68" s="194">
        <f t="shared" ca="1" si="25"/>
        <v>0</v>
      </c>
      <c r="AF68" s="194">
        <f t="shared" ca="1" si="25"/>
        <v>0</v>
      </c>
      <c r="AG68" s="194">
        <f t="shared" ca="1" si="25"/>
        <v>0</v>
      </c>
      <c r="AH68" s="194">
        <f t="shared" ca="1" si="25"/>
        <v>0</v>
      </c>
      <c r="AI68" s="194">
        <f t="shared" ca="1" si="25"/>
        <v>0</v>
      </c>
      <c r="AJ68" s="194">
        <f t="shared" ca="1" si="25"/>
        <v>0</v>
      </c>
      <c r="AK68" s="194">
        <f t="shared" ref="AI68:AN71" ca="1" si="26">SUMIFS(INDIRECT($B$1 &amp; "_Total"), WBSL3, AK$1, Inst, $A68)</f>
        <v>0</v>
      </c>
      <c r="AL68" s="194">
        <f t="shared" ca="1" si="26"/>
        <v>0</v>
      </c>
      <c r="AM68" s="194">
        <f t="shared" ca="1" si="26"/>
        <v>0</v>
      </c>
      <c r="AN68" s="194">
        <f t="shared" ca="1" si="26"/>
        <v>0</v>
      </c>
    </row>
    <row r="69" spans="1:40" x14ac:dyDescent="0.3">
      <c r="A69" s="54"/>
      <c r="B69" s="54"/>
      <c r="C69" s="54"/>
      <c r="D69" s="195">
        <f ca="1">SUM(E69:AN69)</f>
        <v>0</v>
      </c>
      <c r="E69" s="194">
        <f t="shared" ca="1" si="24"/>
        <v>0</v>
      </c>
      <c r="F69" s="194">
        <f t="shared" ca="1" si="24"/>
        <v>0</v>
      </c>
      <c r="G69" s="194">
        <f t="shared" ca="1" si="24"/>
        <v>0</v>
      </c>
      <c r="H69" s="194">
        <f t="shared" ca="1" si="24"/>
        <v>0</v>
      </c>
      <c r="I69" s="194">
        <f t="shared" ca="1" si="24"/>
        <v>0</v>
      </c>
      <c r="J69" s="194">
        <f t="shared" ca="1" si="24"/>
        <v>0</v>
      </c>
      <c r="K69" s="194">
        <f t="shared" ca="1" si="24"/>
        <v>0</v>
      </c>
      <c r="L69" s="194">
        <f t="shared" ca="1" si="24"/>
        <v>0</v>
      </c>
      <c r="M69" s="194">
        <f t="shared" ca="1" si="24"/>
        <v>0</v>
      </c>
      <c r="N69" s="194">
        <f t="shared" ca="1" si="24"/>
        <v>0</v>
      </c>
      <c r="O69" s="194">
        <f t="shared" ca="1" si="24"/>
        <v>0</v>
      </c>
      <c r="P69" s="194">
        <f t="shared" ca="1" si="24"/>
        <v>0</v>
      </c>
      <c r="Q69" s="194">
        <f t="shared" ca="1" si="24"/>
        <v>0</v>
      </c>
      <c r="R69" s="194">
        <f t="shared" ca="1" si="24"/>
        <v>0</v>
      </c>
      <c r="S69" s="194">
        <f t="shared" ca="1" si="24"/>
        <v>0</v>
      </c>
      <c r="T69" s="194">
        <f t="shared" ca="1" si="24"/>
        <v>0</v>
      </c>
      <c r="U69" s="194">
        <f t="shared" ca="1" si="25"/>
        <v>0</v>
      </c>
      <c r="V69" s="194">
        <f t="shared" ca="1" si="25"/>
        <v>0</v>
      </c>
      <c r="W69" s="194">
        <f t="shared" ca="1" si="25"/>
        <v>0</v>
      </c>
      <c r="X69" s="194">
        <f t="shared" ca="1" si="25"/>
        <v>0</v>
      </c>
      <c r="Y69" s="194">
        <f t="shared" ca="1" si="25"/>
        <v>0</v>
      </c>
      <c r="Z69" s="194">
        <f t="shared" ca="1" si="25"/>
        <v>0</v>
      </c>
      <c r="AA69" s="194">
        <f t="shared" ca="1" si="25"/>
        <v>0</v>
      </c>
      <c r="AB69" s="194">
        <f t="shared" ca="1" si="25"/>
        <v>0</v>
      </c>
      <c r="AC69" s="194">
        <f t="shared" ca="1" si="25"/>
        <v>0</v>
      </c>
      <c r="AD69" s="194">
        <f t="shared" ca="1" si="25"/>
        <v>0</v>
      </c>
      <c r="AE69" s="194">
        <f t="shared" ca="1" si="25"/>
        <v>0</v>
      </c>
      <c r="AF69" s="194">
        <f t="shared" ca="1" si="25"/>
        <v>0</v>
      </c>
      <c r="AG69" s="194">
        <f t="shared" ca="1" si="25"/>
        <v>0</v>
      </c>
      <c r="AH69" s="194">
        <f t="shared" ca="1" si="25"/>
        <v>0</v>
      </c>
      <c r="AI69" s="194">
        <f t="shared" ca="1" si="26"/>
        <v>0</v>
      </c>
      <c r="AJ69" s="194">
        <f t="shared" ca="1" si="26"/>
        <v>0</v>
      </c>
      <c r="AK69" s="194">
        <f t="shared" ca="1" si="26"/>
        <v>0</v>
      </c>
      <c r="AL69" s="194">
        <f t="shared" ca="1" si="26"/>
        <v>0</v>
      </c>
      <c r="AM69" s="194">
        <f t="shared" ca="1" si="26"/>
        <v>0</v>
      </c>
      <c r="AN69" s="194">
        <f t="shared" ca="1" si="26"/>
        <v>0</v>
      </c>
    </row>
    <row r="70" spans="1:40" x14ac:dyDescent="0.3">
      <c r="A70" s="54"/>
      <c r="B70" s="54"/>
      <c r="C70" s="54"/>
      <c r="D70" s="195">
        <f ca="1">SUM(E70:AN70)</f>
        <v>0</v>
      </c>
      <c r="E70" s="194">
        <f t="shared" ca="1" si="24"/>
        <v>0</v>
      </c>
      <c r="F70" s="194">
        <f t="shared" ca="1" si="24"/>
        <v>0</v>
      </c>
      <c r="G70" s="194">
        <f t="shared" ca="1" si="24"/>
        <v>0</v>
      </c>
      <c r="H70" s="194">
        <f t="shared" ca="1" si="24"/>
        <v>0</v>
      </c>
      <c r="I70" s="194">
        <f t="shared" ca="1" si="24"/>
        <v>0</v>
      </c>
      <c r="J70" s="194">
        <f t="shared" ca="1" si="24"/>
        <v>0</v>
      </c>
      <c r="K70" s="194">
        <f t="shared" ca="1" si="24"/>
        <v>0</v>
      </c>
      <c r="L70" s="194">
        <f t="shared" ca="1" si="24"/>
        <v>0</v>
      </c>
      <c r="M70" s="194">
        <f t="shared" ca="1" si="24"/>
        <v>0</v>
      </c>
      <c r="N70" s="194">
        <f t="shared" ca="1" si="24"/>
        <v>0</v>
      </c>
      <c r="O70" s="194">
        <f t="shared" ca="1" si="24"/>
        <v>0</v>
      </c>
      <c r="P70" s="194">
        <f t="shared" ca="1" si="24"/>
        <v>0</v>
      </c>
      <c r="Q70" s="194">
        <f t="shared" ca="1" si="24"/>
        <v>0</v>
      </c>
      <c r="R70" s="194">
        <f t="shared" ca="1" si="24"/>
        <v>0</v>
      </c>
      <c r="S70" s="194">
        <f t="shared" ca="1" si="24"/>
        <v>0</v>
      </c>
      <c r="T70" s="194">
        <f t="shared" ca="1" si="24"/>
        <v>0</v>
      </c>
      <c r="U70" s="194">
        <f t="shared" ca="1" si="25"/>
        <v>0</v>
      </c>
      <c r="V70" s="194">
        <f t="shared" ca="1" si="25"/>
        <v>0</v>
      </c>
      <c r="W70" s="194">
        <f t="shared" ca="1" si="25"/>
        <v>0</v>
      </c>
      <c r="X70" s="194">
        <f t="shared" ca="1" si="25"/>
        <v>0</v>
      </c>
      <c r="Y70" s="194">
        <f t="shared" ca="1" si="25"/>
        <v>0</v>
      </c>
      <c r="Z70" s="194">
        <f t="shared" ca="1" si="25"/>
        <v>0</v>
      </c>
      <c r="AA70" s="194">
        <f t="shared" ca="1" si="25"/>
        <v>0</v>
      </c>
      <c r="AB70" s="194">
        <f t="shared" ca="1" si="25"/>
        <v>0</v>
      </c>
      <c r="AC70" s="194">
        <f t="shared" ca="1" si="25"/>
        <v>0</v>
      </c>
      <c r="AD70" s="194">
        <f t="shared" ca="1" si="25"/>
        <v>0</v>
      </c>
      <c r="AE70" s="194">
        <f t="shared" ca="1" si="25"/>
        <v>0</v>
      </c>
      <c r="AF70" s="194">
        <f t="shared" ca="1" si="25"/>
        <v>0</v>
      </c>
      <c r="AG70" s="194">
        <f t="shared" ca="1" si="25"/>
        <v>0</v>
      </c>
      <c r="AH70" s="194">
        <f t="shared" ca="1" si="25"/>
        <v>0</v>
      </c>
      <c r="AI70" s="194">
        <f t="shared" ca="1" si="26"/>
        <v>0</v>
      </c>
      <c r="AJ70" s="194">
        <f t="shared" ca="1" si="26"/>
        <v>0</v>
      </c>
      <c r="AK70" s="194">
        <f t="shared" ca="1" si="26"/>
        <v>0</v>
      </c>
      <c r="AL70" s="194">
        <f t="shared" ca="1" si="26"/>
        <v>0</v>
      </c>
      <c r="AM70" s="194">
        <f t="shared" ca="1" si="26"/>
        <v>0</v>
      </c>
      <c r="AN70" s="194">
        <f t="shared" ca="1" si="26"/>
        <v>0</v>
      </c>
    </row>
    <row r="71" spans="1:40" x14ac:dyDescent="0.3">
      <c r="A71" s="54"/>
      <c r="B71" s="54"/>
      <c r="C71" s="54"/>
      <c r="D71" s="195">
        <f ca="1">SUM(E71:AN71)</f>
        <v>0</v>
      </c>
      <c r="E71" s="194">
        <f t="shared" ca="1" si="24"/>
        <v>0</v>
      </c>
      <c r="F71" s="194">
        <f t="shared" ca="1" si="24"/>
        <v>0</v>
      </c>
      <c r="G71" s="194">
        <f t="shared" ca="1" si="24"/>
        <v>0</v>
      </c>
      <c r="H71" s="194">
        <f t="shared" ca="1" si="24"/>
        <v>0</v>
      </c>
      <c r="I71" s="194">
        <f t="shared" ca="1" si="24"/>
        <v>0</v>
      </c>
      <c r="J71" s="194">
        <f t="shared" ca="1" si="24"/>
        <v>0</v>
      </c>
      <c r="K71" s="194">
        <f t="shared" ca="1" si="24"/>
        <v>0</v>
      </c>
      <c r="L71" s="194">
        <f t="shared" ca="1" si="24"/>
        <v>0</v>
      </c>
      <c r="M71" s="194">
        <f t="shared" ca="1" si="24"/>
        <v>0</v>
      </c>
      <c r="N71" s="194">
        <f t="shared" ca="1" si="24"/>
        <v>0</v>
      </c>
      <c r="O71" s="194">
        <f t="shared" ca="1" si="24"/>
        <v>0</v>
      </c>
      <c r="P71" s="194">
        <f t="shared" ca="1" si="24"/>
        <v>0</v>
      </c>
      <c r="Q71" s="194">
        <f t="shared" ca="1" si="24"/>
        <v>0</v>
      </c>
      <c r="R71" s="194">
        <f t="shared" ca="1" si="24"/>
        <v>0</v>
      </c>
      <c r="S71" s="194">
        <f t="shared" ca="1" si="24"/>
        <v>0</v>
      </c>
      <c r="T71" s="194">
        <f t="shared" ca="1" si="24"/>
        <v>0</v>
      </c>
      <c r="U71" s="194">
        <f t="shared" ca="1" si="25"/>
        <v>0</v>
      </c>
      <c r="V71" s="194">
        <f t="shared" ca="1" si="25"/>
        <v>0</v>
      </c>
      <c r="W71" s="194">
        <f t="shared" ca="1" si="25"/>
        <v>0</v>
      </c>
      <c r="X71" s="194">
        <f t="shared" ca="1" si="25"/>
        <v>0</v>
      </c>
      <c r="Y71" s="194">
        <f t="shared" ca="1" si="25"/>
        <v>0</v>
      </c>
      <c r="Z71" s="194">
        <f t="shared" ca="1" si="25"/>
        <v>0</v>
      </c>
      <c r="AA71" s="194">
        <f t="shared" ca="1" si="25"/>
        <v>0</v>
      </c>
      <c r="AB71" s="194">
        <f t="shared" ca="1" si="25"/>
        <v>0</v>
      </c>
      <c r="AC71" s="194">
        <f t="shared" ca="1" si="25"/>
        <v>0</v>
      </c>
      <c r="AD71" s="194">
        <f t="shared" ca="1" si="25"/>
        <v>0</v>
      </c>
      <c r="AE71" s="194">
        <f t="shared" ca="1" si="25"/>
        <v>0</v>
      </c>
      <c r="AF71" s="194">
        <f t="shared" ca="1" si="25"/>
        <v>0</v>
      </c>
      <c r="AG71" s="194">
        <f t="shared" ca="1" si="25"/>
        <v>0</v>
      </c>
      <c r="AH71" s="194">
        <f t="shared" ca="1" si="25"/>
        <v>0</v>
      </c>
      <c r="AI71" s="194">
        <f t="shared" ca="1" si="26"/>
        <v>0</v>
      </c>
      <c r="AJ71" s="194">
        <f t="shared" ca="1" si="26"/>
        <v>0</v>
      </c>
      <c r="AK71" s="194">
        <f t="shared" ca="1" si="26"/>
        <v>0</v>
      </c>
      <c r="AL71" s="194">
        <f t="shared" ca="1" si="26"/>
        <v>0</v>
      </c>
      <c r="AM71" s="194">
        <f t="shared" ca="1" si="26"/>
        <v>0</v>
      </c>
      <c r="AN71" s="194">
        <f t="shared" ca="1" si="26"/>
        <v>0</v>
      </c>
    </row>
    <row r="72" spans="1:40" x14ac:dyDescent="0.3">
      <c r="A72" s="60" t="s">
        <v>1495</v>
      </c>
      <c r="B72" s="64"/>
      <c r="C72" s="64"/>
      <c r="D72" s="196"/>
      <c r="E72" s="196"/>
      <c r="F72" s="196"/>
      <c r="G72" s="196"/>
      <c r="H72" s="196"/>
      <c r="I72" s="196"/>
      <c r="J72" s="196"/>
      <c r="K72" s="196"/>
      <c r="L72" s="196"/>
      <c r="M72" s="196"/>
      <c r="N72" s="196"/>
      <c r="O72" s="196"/>
      <c r="P72" s="196"/>
      <c r="Q72" s="196"/>
      <c r="R72" s="196"/>
      <c r="S72" s="196"/>
      <c r="T72" s="196"/>
      <c r="U72" s="196"/>
      <c r="V72" s="196"/>
      <c r="W72" s="196"/>
      <c r="X72" s="196"/>
      <c r="Y72" s="196"/>
      <c r="Z72" s="196"/>
      <c r="AA72" s="196"/>
      <c r="AB72" s="196"/>
      <c r="AC72" s="196"/>
      <c r="AD72" s="196"/>
      <c r="AE72" s="196"/>
      <c r="AF72" s="196"/>
      <c r="AG72" s="196"/>
      <c r="AH72" s="196"/>
      <c r="AI72" s="196"/>
      <c r="AJ72" s="196"/>
      <c r="AK72" s="196"/>
      <c r="AL72" s="196"/>
      <c r="AM72" s="196"/>
      <c r="AN72" s="196"/>
    </row>
    <row r="73" spans="1:40" x14ac:dyDescent="0.3">
      <c r="D73" s="195">
        <f ca="1">SUM(E73:AN73)</f>
        <v>0</v>
      </c>
      <c r="E73" s="184">
        <f t="shared" ref="E73:AN73" ca="1" si="27">SUM(E68:E71)</f>
        <v>0</v>
      </c>
      <c r="F73" s="184">
        <f t="shared" ca="1" si="27"/>
        <v>0</v>
      </c>
      <c r="G73" s="184">
        <f t="shared" ca="1" si="27"/>
        <v>0</v>
      </c>
      <c r="H73" s="184">
        <f t="shared" ca="1" si="27"/>
        <v>0</v>
      </c>
      <c r="I73" s="184">
        <f t="shared" ca="1" si="27"/>
        <v>0</v>
      </c>
      <c r="J73" s="184">
        <f t="shared" ca="1" si="27"/>
        <v>0</v>
      </c>
      <c r="K73" s="184">
        <f t="shared" ca="1" si="27"/>
        <v>0</v>
      </c>
      <c r="L73" s="184">
        <f t="shared" ca="1" si="27"/>
        <v>0</v>
      </c>
      <c r="M73" s="184">
        <f t="shared" ca="1" si="27"/>
        <v>0</v>
      </c>
      <c r="N73" s="184">
        <f t="shared" ca="1" si="27"/>
        <v>0</v>
      </c>
      <c r="O73" s="184">
        <f t="shared" ca="1" si="27"/>
        <v>0</v>
      </c>
      <c r="P73" s="184">
        <f t="shared" ca="1" si="27"/>
        <v>0</v>
      </c>
      <c r="Q73" s="184">
        <f t="shared" ca="1" si="27"/>
        <v>0</v>
      </c>
      <c r="R73" s="184">
        <f t="shared" ca="1" si="27"/>
        <v>0</v>
      </c>
      <c r="S73" s="184">
        <f t="shared" ca="1" si="27"/>
        <v>0</v>
      </c>
      <c r="T73" s="184">
        <f t="shared" ca="1" si="27"/>
        <v>0</v>
      </c>
      <c r="U73" s="184">
        <f t="shared" ca="1" si="27"/>
        <v>0</v>
      </c>
      <c r="V73" s="184">
        <f t="shared" ca="1" si="27"/>
        <v>0</v>
      </c>
      <c r="W73" s="184">
        <f t="shared" ca="1" si="27"/>
        <v>0</v>
      </c>
      <c r="X73" s="184">
        <f t="shared" ca="1" si="27"/>
        <v>0</v>
      </c>
      <c r="Y73" s="184">
        <f t="shared" ca="1" si="27"/>
        <v>0</v>
      </c>
      <c r="Z73" s="184">
        <f t="shared" ca="1" si="27"/>
        <v>0</v>
      </c>
      <c r="AA73" s="184">
        <f t="shared" ca="1" si="27"/>
        <v>0</v>
      </c>
      <c r="AB73" s="184">
        <f t="shared" ca="1" si="27"/>
        <v>0</v>
      </c>
      <c r="AC73" s="184">
        <f t="shared" ca="1" si="27"/>
        <v>0</v>
      </c>
      <c r="AD73" s="184">
        <f t="shared" ca="1" si="27"/>
        <v>0</v>
      </c>
      <c r="AE73" s="184">
        <f t="shared" ca="1" si="27"/>
        <v>0</v>
      </c>
      <c r="AF73" s="184">
        <f t="shared" ca="1" si="27"/>
        <v>0</v>
      </c>
      <c r="AG73" s="184">
        <f t="shared" ca="1" si="27"/>
        <v>0</v>
      </c>
      <c r="AH73" s="184">
        <f t="shared" ca="1" si="27"/>
        <v>0</v>
      </c>
      <c r="AI73" s="184">
        <f t="shared" ca="1" si="27"/>
        <v>0</v>
      </c>
      <c r="AJ73" s="184">
        <f t="shared" ca="1" si="27"/>
        <v>0</v>
      </c>
      <c r="AK73" s="184">
        <f t="shared" ca="1" si="27"/>
        <v>0</v>
      </c>
      <c r="AL73" s="184">
        <f t="shared" ca="1" si="27"/>
        <v>0</v>
      </c>
      <c r="AM73" s="184">
        <f t="shared" ca="1" si="27"/>
        <v>0</v>
      </c>
      <c r="AN73" s="184">
        <f t="shared" ca="1" si="27"/>
        <v>0</v>
      </c>
    </row>
    <row r="74" spans="1:40" x14ac:dyDescent="0.3">
      <c r="A74" t="s">
        <v>1626</v>
      </c>
      <c r="D74" s="192"/>
      <c r="E74" s="183">
        <v>0</v>
      </c>
      <c r="F74" s="183">
        <v>0</v>
      </c>
      <c r="G74" s="183">
        <v>0</v>
      </c>
      <c r="H74" s="183">
        <v>0</v>
      </c>
      <c r="I74" s="183">
        <v>0</v>
      </c>
      <c r="J74" s="183">
        <v>0</v>
      </c>
      <c r="K74" s="183">
        <v>0</v>
      </c>
      <c r="L74" s="183">
        <v>0</v>
      </c>
      <c r="M74" s="183">
        <v>0</v>
      </c>
      <c r="N74" s="183">
        <v>0</v>
      </c>
      <c r="O74" s="183">
        <v>0</v>
      </c>
      <c r="P74" s="183">
        <v>0</v>
      </c>
      <c r="Q74" s="183"/>
      <c r="R74" s="183">
        <v>0</v>
      </c>
      <c r="S74" s="183">
        <v>0</v>
      </c>
      <c r="T74" s="183">
        <v>0</v>
      </c>
      <c r="U74" s="183">
        <v>0</v>
      </c>
      <c r="V74" s="183">
        <v>0</v>
      </c>
      <c r="W74" s="183">
        <v>0</v>
      </c>
      <c r="X74" s="183">
        <v>0</v>
      </c>
      <c r="Y74" s="183">
        <v>0</v>
      </c>
      <c r="Z74" s="183">
        <v>0</v>
      </c>
      <c r="AA74" s="183">
        <v>0</v>
      </c>
      <c r="AB74" s="183">
        <v>0</v>
      </c>
      <c r="AC74" s="183">
        <v>0</v>
      </c>
      <c r="AD74" s="183">
        <v>0</v>
      </c>
      <c r="AE74" s="183">
        <v>0</v>
      </c>
      <c r="AF74" s="183">
        <v>0</v>
      </c>
      <c r="AG74" s="183">
        <v>0</v>
      </c>
      <c r="AH74" s="183">
        <v>0</v>
      </c>
      <c r="AI74" s="183">
        <v>0</v>
      </c>
      <c r="AJ74" s="183">
        <v>0</v>
      </c>
      <c r="AK74" s="183">
        <v>0</v>
      </c>
      <c r="AL74" s="183">
        <v>0</v>
      </c>
      <c r="AM74" s="183">
        <v>0</v>
      </c>
      <c r="AN74" s="183">
        <v>0</v>
      </c>
    </row>
    <row r="75" spans="1:40" x14ac:dyDescent="0.3">
      <c r="A75" t="s">
        <v>1496</v>
      </c>
      <c r="D75" s="192">
        <f>SUM(E75:AN75)</f>
        <v>0</v>
      </c>
      <c r="E75" s="183">
        <v>0</v>
      </c>
      <c r="F75" s="183">
        <v>0</v>
      </c>
      <c r="G75" s="183">
        <v>0</v>
      </c>
      <c r="H75" s="183">
        <v>0</v>
      </c>
      <c r="I75" s="183">
        <v>0</v>
      </c>
      <c r="J75" s="183">
        <v>0</v>
      </c>
      <c r="K75" s="183">
        <v>0</v>
      </c>
      <c r="L75" s="183">
        <v>0</v>
      </c>
      <c r="M75" s="183">
        <v>0</v>
      </c>
      <c r="N75" s="183">
        <v>0</v>
      </c>
      <c r="O75" s="183">
        <v>0</v>
      </c>
      <c r="P75" s="183">
        <v>0</v>
      </c>
      <c r="Q75" s="183"/>
      <c r="R75" s="183">
        <v>0</v>
      </c>
      <c r="S75" s="183">
        <v>0</v>
      </c>
      <c r="T75" s="183">
        <v>0</v>
      </c>
      <c r="U75" s="183">
        <v>0</v>
      </c>
      <c r="V75" s="183">
        <v>0</v>
      </c>
      <c r="W75" s="183">
        <v>0</v>
      </c>
      <c r="X75" s="183">
        <v>0</v>
      </c>
      <c r="Y75" s="183">
        <v>0</v>
      </c>
      <c r="Z75" s="183">
        <v>0</v>
      </c>
      <c r="AA75" s="183">
        <v>0</v>
      </c>
      <c r="AB75" s="183">
        <v>0</v>
      </c>
      <c r="AC75" s="183">
        <v>0</v>
      </c>
      <c r="AD75" s="183">
        <v>0</v>
      </c>
      <c r="AE75" s="183">
        <v>0</v>
      </c>
      <c r="AF75" s="183">
        <v>0</v>
      </c>
      <c r="AG75" s="183">
        <v>0</v>
      </c>
      <c r="AH75" s="183">
        <v>0</v>
      </c>
      <c r="AI75" s="183">
        <v>0</v>
      </c>
      <c r="AJ75" s="183">
        <v>0</v>
      </c>
      <c r="AK75" s="183">
        <v>0</v>
      </c>
      <c r="AL75" s="183">
        <v>0</v>
      </c>
      <c r="AM75" s="183">
        <v>0</v>
      </c>
      <c r="AN75" s="183">
        <v>0</v>
      </c>
    </row>
    <row r="76" spans="1:40" x14ac:dyDescent="0.3">
      <c r="A76" t="s">
        <v>1497</v>
      </c>
      <c r="D76" s="192">
        <f>SUM(E76:AN76)</f>
        <v>0</v>
      </c>
      <c r="E76" s="183">
        <v>0</v>
      </c>
      <c r="F76" s="183">
        <v>0</v>
      </c>
      <c r="G76" s="183">
        <v>0</v>
      </c>
      <c r="H76" s="183">
        <v>0</v>
      </c>
      <c r="I76" s="183">
        <v>0</v>
      </c>
      <c r="J76" s="183">
        <v>0</v>
      </c>
      <c r="K76" s="183">
        <v>0</v>
      </c>
      <c r="L76" s="183">
        <v>0</v>
      </c>
      <c r="M76" s="183">
        <v>0</v>
      </c>
      <c r="N76" s="183">
        <v>0</v>
      </c>
      <c r="O76" s="183">
        <v>0</v>
      </c>
      <c r="P76" s="183">
        <v>0</v>
      </c>
      <c r="Q76" s="183"/>
      <c r="R76" s="183">
        <v>0</v>
      </c>
      <c r="S76" s="183">
        <v>0</v>
      </c>
      <c r="T76" s="183">
        <v>0</v>
      </c>
      <c r="U76" s="183">
        <v>0</v>
      </c>
      <c r="V76" s="183">
        <v>0</v>
      </c>
      <c r="W76" s="183">
        <v>0</v>
      </c>
      <c r="X76" s="183">
        <v>0</v>
      </c>
      <c r="Y76" s="183">
        <v>0</v>
      </c>
      <c r="Z76" s="183">
        <v>0</v>
      </c>
      <c r="AA76" s="183">
        <v>0</v>
      </c>
      <c r="AB76" s="183">
        <v>0</v>
      </c>
      <c r="AC76" s="183">
        <v>0</v>
      </c>
      <c r="AD76" s="183">
        <v>0</v>
      </c>
      <c r="AE76" s="183">
        <v>0</v>
      </c>
      <c r="AF76" s="183">
        <v>0</v>
      </c>
      <c r="AG76" s="183">
        <v>0</v>
      </c>
      <c r="AH76" s="183">
        <v>0</v>
      </c>
      <c r="AI76" s="183">
        <v>0</v>
      </c>
      <c r="AJ76" s="183">
        <v>0</v>
      </c>
      <c r="AK76" s="183">
        <v>0</v>
      </c>
      <c r="AL76" s="183">
        <v>0</v>
      </c>
      <c r="AM76" s="183">
        <v>0</v>
      </c>
      <c r="AN76" s="183">
        <v>0</v>
      </c>
    </row>
    <row r="77" spans="1:40" x14ac:dyDescent="0.3">
      <c r="A77" t="s">
        <v>1498</v>
      </c>
      <c r="D77" s="192">
        <f>SUM(E77:AN77)</f>
        <v>0</v>
      </c>
      <c r="E77" s="183">
        <v>0</v>
      </c>
      <c r="F77" s="183">
        <v>0</v>
      </c>
      <c r="G77" s="183">
        <v>0</v>
      </c>
      <c r="H77" s="183">
        <v>0</v>
      </c>
      <c r="I77" s="183">
        <v>0</v>
      </c>
      <c r="J77" s="183">
        <v>0</v>
      </c>
      <c r="K77" s="183">
        <v>0</v>
      </c>
      <c r="L77" s="183">
        <v>0</v>
      </c>
      <c r="M77" s="183">
        <v>0</v>
      </c>
      <c r="N77" s="183">
        <v>0</v>
      </c>
      <c r="O77" s="183">
        <v>0</v>
      </c>
      <c r="P77" s="183">
        <v>0</v>
      </c>
      <c r="Q77" s="183"/>
      <c r="R77" s="183">
        <v>0</v>
      </c>
      <c r="S77" s="183">
        <v>0</v>
      </c>
      <c r="T77" s="183">
        <v>0</v>
      </c>
      <c r="U77" s="183">
        <v>0</v>
      </c>
      <c r="V77" s="183">
        <v>0</v>
      </c>
      <c r="W77" s="183">
        <v>0</v>
      </c>
      <c r="X77" s="183">
        <v>0</v>
      </c>
      <c r="Y77" s="183">
        <v>0</v>
      </c>
      <c r="Z77" s="183">
        <v>0</v>
      </c>
      <c r="AA77" s="183">
        <v>0</v>
      </c>
      <c r="AB77" s="183">
        <v>0</v>
      </c>
      <c r="AC77" s="183">
        <v>0</v>
      </c>
      <c r="AD77" s="183">
        <v>0</v>
      </c>
      <c r="AE77" s="183">
        <v>0</v>
      </c>
      <c r="AF77" s="183">
        <v>0</v>
      </c>
      <c r="AG77" s="183">
        <v>0</v>
      </c>
      <c r="AH77" s="183">
        <v>0</v>
      </c>
      <c r="AI77" s="183">
        <v>0</v>
      </c>
      <c r="AJ77" s="183">
        <v>0</v>
      </c>
      <c r="AK77" s="183">
        <v>0</v>
      </c>
      <c r="AL77" s="183">
        <v>0</v>
      </c>
      <c r="AM77" s="183">
        <v>0</v>
      </c>
      <c r="AN77" s="183">
        <v>0</v>
      </c>
    </row>
    <row r="78" spans="1:40" x14ac:dyDescent="0.3">
      <c r="A78" s="60" t="s">
        <v>1499</v>
      </c>
      <c r="B78" s="60"/>
      <c r="C78" s="60"/>
      <c r="D78" s="189"/>
      <c r="E78" s="189"/>
      <c r="F78" s="189"/>
      <c r="G78" s="189"/>
      <c r="H78" s="189"/>
      <c r="I78" s="189"/>
      <c r="J78" s="189"/>
      <c r="K78" s="189"/>
      <c r="L78" s="189"/>
      <c r="M78" s="189"/>
      <c r="N78" s="189"/>
      <c r="O78" s="189"/>
      <c r="P78" s="189"/>
      <c r="Q78" s="189"/>
      <c r="R78" s="189"/>
      <c r="S78" s="189"/>
      <c r="T78" s="189"/>
      <c r="U78" s="189"/>
      <c r="V78" s="189"/>
      <c r="W78" s="189"/>
      <c r="X78" s="189"/>
      <c r="Y78" s="189"/>
      <c r="Z78" s="189"/>
      <c r="AA78" s="189"/>
      <c r="AB78" s="189"/>
      <c r="AC78" s="189"/>
      <c r="AD78" s="189"/>
      <c r="AE78" s="189"/>
      <c r="AF78" s="189"/>
      <c r="AG78" s="189"/>
      <c r="AH78" s="189"/>
      <c r="AI78" s="189"/>
      <c r="AJ78" s="189"/>
      <c r="AK78" s="189"/>
      <c r="AL78" s="189"/>
      <c r="AM78" s="189"/>
      <c r="AN78" s="189"/>
    </row>
    <row r="79" spans="1:40" x14ac:dyDescent="0.3">
      <c r="D79" s="192">
        <f>SUM(D74:D77)</f>
        <v>0</v>
      </c>
      <c r="E79" s="183">
        <v>0</v>
      </c>
      <c r="F79" s="183">
        <v>0</v>
      </c>
      <c r="G79" s="183">
        <v>0</v>
      </c>
      <c r="H79" s="183">
        <v>0</v>
      </c>
      <c r="I79" s="183">
        <v>0</v>
      </c>
      <c r="J79" s="183">
        <v>0</v>
      </c>
      <c r="K79" s="183">
        <v>0</v>
      </c>
      <c r="L79" s="183">
        <v>0</v>
      </c>
      <c r="M79" s="183">
        <v>0</v>
      </c>
      <c r="N79" s="183">
        <v>0</v>
      </c>
      <c r="O79" s="183">
        <v>0</v>
      </c>
      <c r="P79" s="183">
        <v>0</v>
      </c>
      <c r="Q79" s="183"/>
      <c r="R79" s="183">
        <v>0</v>
      </c>
      <c r="S79" s="183">
        <v>0</v>
      </c>
      <c r="T79" s="183">
        <v>0</v>
      </c>
      <c r="U79" s="183">
        <v>0</v>
      </c>
      <c r="V79" s="183">
        <v>0</v>
      </c>
      <c r="W79" s="183">
        <v>0</v>
      </c>
      <c r="X79" s="183">
        <v>0</v>
      </c>
      <c r="Y79" s="183">
        <v>0</v>
      </c>
      <c r="Z79" s="183">
        <v>0</v>
      </c>
      <c r="AA79" s="183">
        <v>0</v>
      </c>
      <c r="AB79" s="183">
        <v>0</v>
      </c>
      <c r="AC79" s="183">
        <v>0</v>
      </c>
      <c r="AD79" s="183">
        <v>0</v>
      </c>
      <c r="AE79" s="183">
        <v>0</v>
      </c>
      <c r="AF79" s="183">
        <v>0</v>
      </c>
      <c r="AG79" s="183">
        <v>0</v>
      </c>
      <c r="AH79" s="183">
        <v>0</v>
      </c>
      <c r="AI79" s="183">
        <v>0</v>
      </c>
      <c r="AJ79" s="183">
        <v>0</v>
      </c>
      <c r="AK79" s="183">
        <v>0</v>
      </c>
      <c r="AL79" s="183">
        <v>0</v>
      </c>
      <c r="AM79" s="183">
        <v>0</v>
      </c>
      <c r="AN79" s="183">
        <v>0</v>
      </c>
    </row>
    <row r="80" spans="1:40" x14ac:dyDescent="0.3">
      <c r="A80" s="60" t="s">
        <v>1500</v>
      </c>
      <c r="B80" s="60"/>
      <c r="C80" s="60"/>
      <c r="D80" s="189"/>
      <c r="E80" s="189"/>
      <c r="F80" s="189"/>
      <c r="G80" s="189"/>
      <c r="H80" s="189"/>
      <c r="I80" s="189"/>
      <c r="J80" s="189"/>
      <c r="K80" s="189"/>
      <c r="L80" s="189"/>
      <c r="M80" s="189"/>
      <c r="N80" s="189"/>
      <c r="O80" s="189"/>
      <c r="P80" s="189"/>
      <c r="Q80" s="189"/>
      <c r="R80" s="189"/>
      <c r="S80" s="189"/>
      <c r="T80" s="189"/>
      <c r="U80" s="189"/>
      <c r="V80" s="189"/>
      <c r="W80" s="189"/>
      <c r="X80" s="189"/>
      <c r="Y80" s="189"/>
      <c r="Z80" s="189"/>
      <c r="AA80" s="189"/>
      <c r="AB80" s="189"/>
      <c r="AC80" s="189"/>
      <c r="AD80" s="189"/>
      <c r="AE80" s="189"/>
      <c r="AF80" s="189"/>
      <c r="AG80" s="189"/>
      <c r="AH80" s="189"/>
      <c r="AI80" s="189"/>
      <c r="AJ80" s="189"/>
      <c r="AK80" s="189"/>
      <c r="AL80" s="189"/>
      <c r="AM80" s="189"/>
      <c r="AN80" s="189"/>
    </row>
    <row r="81" spans="1:40" x14ac:dyDescent="0.3">
      <c r="D81" s="192">
        <f ca="1">D28+D30+D37+D42+D46+D54+D63+D66+D73+D79</f>
        <v>80209.190140920007</v>
      </c>
      <c r="E81" s="163">
        <f ca="1">E28+E30+E37+E42+E46+E54+E63+E66+E73+E79</f>
        <v>0</v>
      </c>
      <c r="F81" s="163">
        <f ca="1">F28+F30+F37+F42+F46+F54+F63+F66+F73+F79</f>
        <v>0</v>
      </c>
      <c r="G81" s="163">
        <f ca="1">G28+G30+G37+G42+G46+G54+G63+G66+G73+G79</f>
        <v>0</v>
      </c>
      <c r="H81" s="163">
        <f t="shared" ref="H81:AN81" ca="1" si="28">H28+H30+H37+H42+H46+H54+H63+H66+H73+H79</f>
        <v>0</v>
      </c>
      <c r="I81" s="163">
        <f t="shared" ca="1" si="28"/>
        <v>0</v>
      </c>
      <c r="J81" s="163">
        <f t="shared" ca="1" si="28"/>
        <v>0</v>
      </c>
      <c r="K81" s="163">
        <f t="shared" ca="1" si="28"/>
        <v>0</v>
      </c>
      <c r="L81" s="163">
        <f t="shared" ca="1" si="28"/>
        <v>0</v>
      </c>
      <c r="M81" s="163">
        <f t="shared" ca="1" si="28"/>
        <v>0</v>
      </c>
      <c r="N81" s="163">
        <f t="shared" ca="1" si="28"/>
        <v>0</v>
      </c>
      <c r="O81" s="163">
        <f t="shared" ca="1" si="28"/>
        <v>0</v>
      </c>
      <c r="P81" s="163">
        <f t="shared" ca="1" si="28"/>
        <v>0</v>
      </c>
      <c r="Q81" s="163">
        <f t="shared" ca="1" si="28"/>
        <v>0</v>
      </c>
      <c r="R81" s="163">
        <f t="shared" ca="1" si="28"/>
        <v>0</v>
      </c>
      <c r="S81" s="163">
        <f t="shared" ca="1" si="28"/>
        <v>0</v>
      </c>
      <c r="T81" s="163">
        <f t="shared" ca="1" si="28"/>
        <v>0</v>
      </c>
      <c r="U81" s="163">
        <f t="shared" ca="1" si="28"/>
        <v>0</v>
      </c>
      <c r="V81" s="163">
        <f t="shared" ca="1" si="28"/>
        <v>0</v>
      </c>
      <c r="W81" s="163">
        <f t="shared" ca="1" si="28"/>
        <v>0</v>
      </c>
      <c r="X81" s="163">
        <f t="shared" ca="1" si="28"/>
        <v>0</v>
      </c>
      <c r="Y81" s="163">
        <f t="shared" ca="1" si="28"/>
        <v>0</v>
      </c>
      <c r="Z81" s="163">
        <f t="shared" ca="1" si="28"/>
        <v>0</v>
      </c>
      <c r="AA81" s="163">
        <f t="shared" ca="1" si="28"/>
        <v>0</v>
      </c>
      <c r="AB81" s="163">
        <f t="shared" ca="1" si="28"/>
        <v>0</v>
      </c>
      <c r="AC81" s="163">
        <f t="shared" ca="1" si="28"/>
        <v>0</v>
      </c>
      <c r="AD81" s="163">
        <f t="shared" ca="1" si="28"/>
        <v>0</v>
      </c>
      <c r="AE81" s="163">
        <f t="shared" ca="1" si="28"/>
        <v>0</v>
      </c>
      <c r="AF81" s="163">
        <f t="shared" ca="1" si="28"/>
        <v>0</v>
      </c>
      <c r="AG81" s="163">
        <f t="shared" ca="1" si="28"/>
        <v>61730.725848120012</v>
      </c>
      <c r="AH81" s="163">
        <f t="shared" ca="1" si="28"/>
        <v>18478.464292800003</v>
      </c>
      <c r="AI81" s="163">
        <f t="shared" ca="1" si="28"/>
        <v>0</v>
      </c>
      <c r="AJ81" s="163">
        <f t="shared" ca="1" si="28"/>
        <v>0</v>
      </c>
      <c r="AK81" s="163">
        <f t="shared" ca="1" si="28"/>
        <v>0</v>
      </c>
      <c r="AL81" s="163">
        <f t="shared" ca="1" si="28"/>
        <v>0</v>
      </c>
      <c r="AM81" s="163">
        <f t="shared" ca="1" si="28"/>
        <v>0</v>
      </c>
      <c r="AN81" s="163">
        <f t="shared" ca="1" si="28"/>
        <v>0</v>
      </c>
    </row>
    <row r="82" spans="1:40" x14ac:dyDescent="0.3">
      <c r="A82" s="60" t="s">
        <v>1501</v>
      </c>
      <c r="B82" s="60"/>
      <c r="C82" s="60"/>
      <c r="D82" s="189"/>
      <c r="E82" s="189"/>
      <c r="F82" s="189"/>
      <c r="G82" s="189"/>
      <c r="H82" s="189"/>
      <c r="I82" s="189"/>
      <c r="J82" s="189"/>
      <c r="K82" s="189"/>
      <c r="L82" s="189"/>
      <c r="M82" s="189"/>
      <c r="N82" s="189"/>
      <c r="O82" s="189"/>
      <c r="P82" s="189"/>
      <c r="Q82" s="189"/>
      <c r="R82" s="189"/>
      <c r="S82" s="189"/>
      <c r="T82" s="189"/>
      <c r="U82" s="189"/>
      <c r="V82" s="189"/>
      <c r="W82" s="189"/>
      <c r="X82" s="189"/>
      <c r="Y82" s="189"/>
      <c r="Z82" s="189"/>
      <c r="AA82" s="189"/>
      <c r="AB82" s="189"/>
      <c r="AC82" s="189"/>
      <c r="AD82" s="189"/>
      <c r="AE82" s="189"/>
      <c r="AF82" s="189"/>
      <c r="AG82" s="189"/>
      <c r="AH82" s="189"/>
      <c r="AI82" s="189"/>
      <c r="AJ82" s="189"/>
      <c r="AK82" s="189"/>
      <c r="AL82" s="189"/>
      <c r="AM82" s="189"/>
      <c r="AN82" s="189"/>
    </row>
    <row r="83" spans="1:40" x14ac:dyDescent="0.3">
      <c r="A83" s="54" t="s">
        <v>10</v>
      </c>
      <c r="B83" s="54"/>
      <c r="C83" s="54"/>
      <c r="D83" s="195">
        <f ca="1">SUM(E83:AN83)</f>
        <v>39302.503169050804</v>
      </c>
      <c r="E83" s="194">
        <f t="shared" ref="E83:AN83" ca="1" si="29">SUMIFS(INDIRECT($B$1 &amp; "_Indirect"), WBSL3, E$1, Inst, $B$2)</f>
        <v>0</v>
      </c>
      <c r="F83" s="194">
        <f t="shared" ca="1" si="29"/>
        <v>0</v>
      </c>
      <c r="G83" s="194">
        <f t="shared" ca="1" si="29"/>
        <v>0</v>
      </c>
      <c r="H83" s="194">
        <f t="shared" ca="1" si="29"/>
        <v>0</v>
      </c>
      <c r="I83" s="194">
        <f t="shared" ca="1" si="29"/>
        <v>0</v>
      </c>
      <c r="J83" s="194">
        <f t="shared" ca="1" si="29"/>
        <v>0</v>
      </c>
      <c r="K83" s="194">
        <f t="shared" ca="1" si="29"/>
        <v>0</v>
      </c>
      <c r="L83" s="194">
        <f t="shared" ca="1" si="29"/>
        <v>0</v>
      </c>
      <c r="M83" s="194">
        <f t="shared" ca="1" si="29"/>
        <v>0</v>
      </c>
      <c r="N83" s="194">
        <f t="shared" ca="1" si="29"/>
        <v>0</v>
      </c>
      <c r="O83" s="194">
        <f t="shared" ca="1" si="29"/>
        <v>0</v>
      </c>
      <c r="P83" s="194">
        <f t="shared" ca="1" si="29"/>
        <v>0</v>
      </c>
      <c r="Q83" s="194">
        <f t="shared" ca="1" si="29"/>
        <v>0</v>
      </c>
      <c r="R83" s="194">
        <f t="shared" ca="1" si="29"/>
        <v>0</v>
      </c>
      <c r="S83" s="194">
        <f t="shared" ca="1" si="29"/>
        <v>0</v>
      </c>
      <c r="T83" s="194">
        <f t="shared" ca="1" si="29"/>
        <v>0</v>
      </c>
      <c r="U83" s="194">
        <f t="shared" ca="1" si="29"/>
        <v>0</v>
      </c>
      <c r="V83" s="194">
        <f t="shared" ca="1" si="29"/>
        <v>0</v>
      </c>
      <c r="W83" s="194">
        <f t="shared" ca="1" si="29"/>
        <v>0</v>
      </c>
      <c r="X83" s="194">
        <f t="shared" ca="1" si="29"/>
        <v>0</v>
      </c>
      <c r="Y83" s="194">
        <f t="shared" ca="1" si="29"/>
        <v>0</v>
      </c>
      <c r="Z83" s="194">
        <f t="shared" ca="1" si="29"/>
        <v>0</v>
      </c>
      <c r="AA83" s="194">
        <f t="shared" ca="1" si="29"/>
        <v>0</v>
      </c>
      <c r="AB83" s="194">
        <f t="shared" ca="1" si="29"/>
        <v>0</v>
      </c>
      <c r="AC83" s="194">
        <f t="shared" ca="1" si="29"/>
        <v>0</v>
      </c>
      <c r="AD83" s="194">
        <f t="shared" ca="1" si="29"/>
        <v>0</v>
      </c>
      <c r="AE83" s="194">
        <f t="shared" ca="1" si="29"/>
        <v>0</v>
      </c>
      <c r="AF83" s="194">
        <f t="shared" ca="1" si="29"/>
        <v>0</v>
      </c>
      <c r="AG83" s="194">
        <f t="shared" ca="1" si="29"/>
        <v>30248.055665578806</v>
      </c>
      <c r="AH83" s="194">
        <f t="shared" ca="1" si="29"/>
        <v>9054.4475034720017</v>
      </c>
      <c r="AI83" s="194">
        <f t="shared" ca="1" si="29"/>
        <v>0</v>
      </c>
      <c r="AJ83" s="194">
        <f t="shared" ca="1" si="29"/>
        <v>0</v>
      </c>
      <c r="AK83" s="194">
        <f t="shared" ca="1" si="29"/>
        <v>0</v>
      </c>
      <c r="AL83" s="194">
        <f t="shared" ca="1" si="29"/>
        <v>0</v>
      </c>
      <c r="AM83" s="194">
        <f t="shared" ca="1" si="29"/>
        <v>0</v>
      </c>
      <c r="AN83" s="194">
        <f t="shared" ca="1" si="29"/>
        <v>0</v>
      </c>
    </row>
    <row r="84" spans="1:40" x14ac:dyDescent="0.3">
      <c r="A84" t="s">
        <v>1626</v>
      </c>
      <c r="D84" s="192"/>
      <c r="E84" s="193">
        <v>0</v>
      </c>
      <c r="F84" s="193"/>
      <c r="G84" s="193"/>
      <c r="H84" s="193"/>
      <c r="I84" s="193"/>
      <c r="J84" s="184">
        <v>0</v>
      </c>
      <c r="K84" s="184">
        <v>0</v>
      </c>
      <c r="L84" s="184">
        <v>0</v>
      </c>
      <c r="M84" s="184">
        <v>0</v>
      </c>
      <c r="N84" s="184">
        <v>0</v>
      </c>
      <c r="O84" s="184">
        <v>0</v>
      </c>
      <c r="P84" s="184">
        <v>0</v>
      </c>
      <c r="Q84" s="184"/>
      <c r="R84" s="184">
        <v>0</v>
      </c>
      <c r="S84" s="184">
        <v>0</v>
      </c>
      <c r="T84" s="184">
        <v>0</v>
      </c>
      <c r="U84" s="184">
        <v>0</v>
      </c>
      <c r="V84" s="184">
        <v>0</v>
      </c>
      <c r="W84" s="184">
        <v>0</v>
      </c>
      <c r="X84" s="184">
        <v>0</v>
      </c>
      <c r="Y84" s="184">
        <v>0</v>
      </c>
      <c r="Z84" s="184">
        <v>0</v>
      </c>
      <c r="AA84" s="184">
        <v>0</v>
      </c>
      <c r="AB84" s="184">
        <v>0</v>
      </c>
      <c r="AC84" s="184">
        <v>0</v>
      </c>
      <c r="AD84" s="184">
        <v>0</v>
      </c>
      <c r="AE84" s="184">
        <v>0</v>
      </c>
      <c r="AF84" s="184">
        <v>0</v>
      </c>
      <c r="AG84" s="184">
        <v>0</v>
      </c>
      <c r="AH84" s="184">
        <v>0</v>
      </c>
      <c r="AI84" s="184">
        <v>0</v>
      </c>
      <c r="AJ84" s="184">
        <v>0</v>
      </c>
      <c r="AK84" s="184">
        <v>0</v>
      </c>
      <c r="AL84" s="184">
        <v>0</v>
      </c>
      <c r="AM84" s="184">
        <v>0</v>
      </c>
      <c r="AN84" s="184">
        <v>0</v>
      </c>
    </row>
    <row r="85" spans="1:40" x14ac:dyDescent="0.3">
      <c r="A85" t="s">
        <v>1502</v>
      </c>
      <c r="D85" s="192">
        <f t="shared" ref="D85:AN85" ca="1" si="30">SUM(D83:D84)</f>
        <v>39302.503169050804</v>
      </c>
      <c r="E85" s="163">
        <f t="shared" ca="1" si="30"/>
        <v>0</v>
      </c>
      <c r="F85" s="163">
        <f t="shared" ca="1" si="30"/>
        <v>0</v>
      </c>
      <c r="G85" s="163">
        <f t="shared" ca="1" si="30"/>
        <v>0</v>
      </c>
      <c r="H85" s="163">
        <f t="shared" ca="1" si="30"/>
        <v>0</v>
      </c>
      <c r="I85" s="163">
        <f t="shared" ca="1" si="30"/>
        <v>0</v>
      </c>
      <c r="J85" s="202">
        <f t="shared" ca="1" si="30"/>
        <v>0</v>
      </c>
      <c r="K85" s="202">
        <f t="shared" ca="1" si="30"/>
        <v>0</v>
      </c>
      <c r="L85" s="202">
        <f t="shared" ca="1" si="30"/>
        <v>0</v>
      </c>
      <c r="M85" s="202">
        <f t="shared" ca="1" si="30"/>
        <v>0</v>
      </c>
      <c r="N85" s="202">
        <f t="shared" ca="1" si="30"/>
        <v>0</v>
      </c>
      <c r="O85" s="202">
        <f t="shared" ca="1" si="30"/>
        <v>0</v>
      </c>
      <c r="P85" s="202">
        <f t="shared" ca="1" si="30"/>
        <v>0</v>
      </c>
      <c r="Q85" s="202">
        <f t="shared" ca="1" si="30"/>
        <v>0</v>
      </c>
      <c r="R85" s="202">
        <f t="shared" ca="1" si="30"/>
        <v>0</v>
      </c>
      <c r="S85" s="202">
        <f t="shared" ca="1" si="30"/>
        <v>0</v>
      </c>
      <c r="T85" s="202">
        <f t="shared" ca="1" si="30"/>
        <v>0</v>
      </c>
      <c r="U85" s="202">
        <f t="shared" ca="1" si="30"/>
        <v>0</v>
      </c>
      <c r="V85" s="202">
        <f t="shared" ca="1" si="30"/>
        <v>0</v>
      </c>
      <c r="W85" s="202">
        <f t="shared" ca="1" si="30"/>
        <v>0</v>
      </c>
      <c r="X85" s="202">
        <f t="shared" ca="1" si="30"/>
        <v>0</v>
      </c>
      <c r="Y85" s="202">
        <f t="shared" ca="1" si="30"/>
        <v>0</v>
      </c>
      <c r="Z85" s="202">
        <f t="shared" ca="1" si="30"/>
        <v>0</v>
      </c>
      <c r="AA85" s="202">
        <f t="shared" ca="1" si="30"/>
        <v>0</v>
      </c>
      <c r="AB85" s="202">
        <f t="shared" ca="1" si="30"/>
        <v>0</v>
      </c>
      <c r="AC85" s="202">
        <f t="shared" ca="1" si="30"/>
        <v>0</v>
      </c>
      <c r="AD85" s="202">
        <f t="shared" ca="1" si="30"/>
        <v>0</v>
      </c>
      <c r="AE85" s="202">
        <f t="shared" ca="1" si="30"/>
        <v>0</v>
      </c>
      <c r="AF85" s="202">
        <f t="shared" ca="1" si="30"/>
        <v>0</v>
      </c>
      <c r="AG85" s="202">
        <f t="shared" ca="1" si="30"/>
        <v>30248.055665578806</v>
      </c>
      <c r="AH85" s="202">
        <f t="shared" ca="1" si="30"/>
        <v>9054.4475034720017</v>
      </c>
      <c r="AI85" s="202">
        <f t="shared" ca="1" si="30"/>
        <v>0</v>
      </c>
      <c r="AJ85" s="202">
        <f t="shared" ca="1" si="30"/>
        <v>0</v>
      </c>
      <c r="AK85" s="202">
        <f t="shared" ca="1" si="30"/>
        <v>0</v>
      </c>
      <c r="AL85" s="202">
        <f t="shared" ca="1" si="30"/>
        <v>0</v>
      </c>
      <c r="AM85" s="202">
        <f t="shared" ca="1" si="30"/>
        <v>0</v>
      </c>
      <c r="AN85" s="202">
        <f t="shared" ca="1" si="30"/>
        <v>0</v>
      </c>
    </row>
    <row r="86" spans="1:40" x14ac:dyDescent="0.3">
      <c r="D86" s="192">
        <f>SUM(E86:AN86)</f>
        <v>0</v>
      </c>
      <c r="E86" s="163"/>
      <c r="F86" s="163"/>
      <c r="G86" s="163"/>
      <c r="H86" s="163"/>
      <c r="I86" s="163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  <c r="AA86" s="202"/>
      <c r="AB86" s="202"/>
      <c r="AC86" s="202"/>
      <c r="AD86" s="202"/>
      <c r="AE86" s="202"/>
      <c r="AF86" s="202"/>
      <c r="AG86" s="202"/>
      <c r="AH86" s="202"/>
      <c r="AI86" s="202"/>
      <c r="AJ86" s="202"/>
      <c r="AK86" s="202"/>
      <c r="AL86" s="202"/>
      <c r="AM86" s="202"/>
      <c r="AN86" s="202"/>
    </row>
    <row r="87" spans="1:40" x14ac:dyDescent="0.3">
      <c r="A87" s="60" t="s">
        <v>1503</v>
      </c>
      <c r="B87" s="60"/>
      <c r="C87" s="60"/>
      <c r="D87" s="189"/>
      <c r="E87" s="189"/>
      <c r="F87" s="189"/>
      <c r="G87" s="189"/>
      <c r="H87" s="189"/>
      <c r="I87" s="189"/>
      <c r="J87" s="189"/>
      <c r="K87" s="189"/>
      <c r="L87" s="189"/>
      <c r="M87" s="189"/>
      <c r="N87" s="189"/>
      <c r="O87" s="189"/>
      <c r="P87" s="189"/>
      <c r="Q87" s="189"/>
      <c r="R87" s="189"/>
      <c r="S87" s="189"/>
      <c r="T87" s="189"/>
      <c r="U87" s="189"/>
      <c r="V87" s="189"/>
      <c r="W87" s="189"/>
      <c r="X87" s="189"/>
      <c r="Y87" s="189"/>
      <c r="Z87" s="189"/>
      <c r="AA87" s="189"/>
      <c r="AB87" s="189"/>
      <c r="AC87" s="189"/>
      <c r="AD87" s="189"/>
      <c r="AE87" s="189"/>
      <c r="AF87" s="189"/>
      <c r="AG87" s="189"/>
      <c r="AH87" s="189"/>
      <c r="AI87" s="189"/>
      <c r="AJ87" s="189"/>
      <c r="AK87" s="189"/>
      <c r="AL87" s="189"/>
      <c r="AM87" s="189"/>
      <c r="AN87" s="189"/>
    </row>
    <row r="88" spans="1:40" x14ac:dyDescent="0.3">
      <c r="D88" s="188">
        <f ca="1">D81+D85</f>
        <v>119511.69330997081</v>
      </c>
      <c r="E88" s="188">
        <f t="shared" ref="E88:AN88" ca="1" si="31">SUM(E85,E81)</f>
        <v>0</v>
      </c>
      <c r="F88" s="188">
        <f t="shared" ca="1" si="31"/>
        <v>0</v>
      </c>
      <c r="G88" s="188">
        <f t="shared" ca="1" si="31"/>
        <v>0</v>
      </c>
      <c r="H88" s="188">
        <f t="shared" ca="1" si="31"/>
        <v>0</v>
      </c>
      <c r="I88" s="188">
        <f t="shared" ca="1" si="31"/>
        <v>0</v>
      </c>
      <c r="J88" s="188">
        <f t="shared" ca="1" si="31"/>
        <v>0</v>
      </c>
      <c r="K88" s="188">
        <f t="shared" ca="1" si="31"/>
        <v>0</v>
      </c>
      <c r="L88" s="188">
        <f t="shared" ca="1" si="31"/>
        <v>0</v>
      </c>
      <c r="M88" s="188">
        <f t="shared" ca="1" si="31"/>
        <v>0</v>
      </c>
      <c r="N88" s="188">
        <f t="shared" ca="1" si="31"/>
        <v>0</v>
      </c>
      <c r="O88" s="188">
        <f t="shared" ca="1" si="31"/>
        <v>0</v>
      </c>
      <c r="P88" s="188">
        <f t="shared" ca="1" si="31"/>
        <v>0</v>
      </c>
      <c r="Q88" s="188">
        <f t="shared" ca="1" si="31"/>
        <v>0</v>
      </c>
      <c r="R88" s="188">
        <f t="shared" ca="1" si="31"/>
        <v>0</v>
      </c>
      <c r="S88" s="188">
        <f t="shared" ca="1" si="31"/>
        <v>0</v>
      </c>
      <c r="T88" s="188">
        <f t="shared" ca="1" si="31"/>
        <v>0</v>
      </c>
      <c r="U88" s="188">
        <f t="shared" ca="1" si="31"/>
        <v>0</v>
      </c>
      <c r="V88" s="188">
        <f t="shared" ca="1" si="31"/>
        <v>0</v>
      </c>
      <c r="W88" s="188">
        <f t="shared" ca="1" si="31"/>
        <v>0</v>
      </c>
      <c r="X88" s="188">
        <f t="shared" ca="1" si="31"/>
        <v>0</v>
      </c>
      <c r="Y88" s="188">
        <f t="shared" ca="1" si="31"/>
        <v>0</v>
      </c>
      <c r="Z88" s="188">
        <f t="shared" ca="1" si="31"/>
        <v>0</v>
      </c>
      <c r="AA88" s="188">
        <f t="shared" ca="1" si="31"/>
        <v>0</v>
      </c>
      <c r="AB88" s="188">
        <f t="shared" ca="1" si="31"/>
        <v>0</v>
      </c>
      <c r="AC88" s="188">
        <f t="shared" ca="1" si="31"/>
        <v>0</v>
      </c>
      <c r="AD88" s="188">
        <f t="shared" ca="1" si="31"/>
        <v>0</v>
      </c>
      <c r="AE88" s="188">
        <f t="shared" ca="1" si="31"/>
        <v>0</v>
      </c>
      <c r="AF88" s="188">
        <f t="shared" ca="1" si="31"/>
        <v>0</v>
      </c>
      <c r="AG88" s="188">
        <f t="shared" ca="1" si="31"/>
        <v>91978.781513698821</v>
      </c>
      <c r="AH88" s="188">
        <f t="shared" ca="1" si="31"/>
        <v>27532.911796272005</v>
      </c>
      <c r="AI88" s="188">
        <f t="shared" ca="1" si="31"/>
        <v>0</v>
      </c>
      <c r="AJ88" s="188">
        <f t="shared" ca="1" si="31"/>
        <v>0</v>
      </c>
      <c r="AK88" s="188">
        <f t="shared" ca="1" si="31"/>
        <v>0</v>
      </c>
      <c r="AL88" s="188">
        <f t="shared" ca="1" si="31"/>
        <v>0</v>
      </c>
      <c r="AM88" s="188">
        <f t="shared" ca="1" si="31"/>
        <v>0</v>
      </c>
      <c r="AN88" s="188">
        <f t="shared" ca="1" si="31"/>
        <v>0</v>
      </c>
    </row>
  </sheetData>
  <mergeCells count="13">
    <mergeCell ref="B67:C67"/>
    <mergeCell ref="E35:I35"/>
    <mergeCell ref="J35:S35"/>
    <mergeCell ref="T35:X35"/>
    <mergeCell ref="Y35:AD35"/>
    <mergeCell ref="AE35:AH35"/>
    <mergeCell ref="AI35:AN35"/>
    <mergeCell ref="E2:I2"/>
    <mergeCell ref="J2:S2"/>
    <mergeCell ref="T2:X2"/>
    <mergeCell ref="Y2:AD2"/>
    <mergeCell ref="AE2:AH2"/>
    <mergeCell ref="AI2:AN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D17A8B-2BE8-4B47-88B0-BE1ED6E1B74A}">
  <dimension ref="A1:AN88"/>
  <sheetViews>
    <sheetView topLeftCell="A52" zoomScale="90" zoomScaleNormal="90" workbookViewId="0">
      <selection activeCell="D88" sqref="D88"/>
    </sheetView>
  </sheetViews>
  <sheetFormatPr defaultRowHeight="14.4" x14ac:dyDescent="0.3"/>
  <cols>
    <col min="1" max="1" width="25.88671875" customWidth="1"/>
    <col min="2" max="2" width="13.33203125" customWidth="1"/>
    <col min="4" max="40" width="14.33203125" customWidth="1"/>
  </cols>
  <sheetData>
    <row r="1" spans="1:40" x14ac:dyDescent="0.3">
      <c r="A1" s="72" t="s">
        <v>1538</v>
      </c>
      <c r="B1" s="72" t="s">
        <v>1533</v>
      </c>
      <c r="D1" s="56"/>
      <c r="E1" s="93" t="str">
        <f t="shared" ref="E1:AN1" si="0">LEFT(E3,FIND(" ",E3)-1)</f>
        <v>1.1.1</v>
      </c>
      <c r="F1" s="93" t="str">
        <f t="shared" si="0"/>
        <v>1.1.2</v>
      </c>
      <c r="G1" s="93" t="str">
        <f t="shared" si="0"/>
        <v>1.1.3</v>
      </c>
      <c r="H1" s="93" t="str">
        <f t="shared" si="0"/>
        <v>1.1.4</v>
      </c>
      <c r="I1" s="93" t="str">
        <f t="shared" si="0"/>
        <v>1.1.5</v>
      </c>
      <c r="J1" s="93" t="str">
        <f t="shared" si="0"/>
        <v>1.2.1</v>
      </c>
      <c r="K1" s="93" t="str">
        <f t="shared" si="0"/>
        <v>1.2.2</v>
      </c>
      <c r="L1" s="93" t="str">
        <f t="shared" si="0"/>
        <v>1.2.3</v>
      </c>
      <c r="M1" s="93" t="str">
        <f t="shared" si="0"/>
        <v>1.2.4</v>
      </c>
      <c r="N1" s="93" t="str">
        <f t="shared" si="0"/>
        <v>1.2.5</v>
      </c>
      <c r="O1" s="93" t="str">
        <f t="shared" si="0"/>
        <v>1.2.6</v>
      </c>
      <c r="P1" s="93" t="str">
        <f t="shared" si="0"/>
        <v>1.2.7</v>
      </c>
      <c r="Q1" s="93" t="str">
        <f t="shared" si="0"/>
        <v>1.2.8</v>
      </c>
      <c r="R1" s="93" t="str">
        <f t="shared" si="0"/>
        <v>1.2.9</v>
      </c>
      <c r="S1" s="93" t="str">
        <f t="shared" si="0"/>
        <v>1.2.10</v>
      </c>
      <c r="T1" s="93" t="str">
        <f t="shared" si="0"/>
        <v>1.3.1</v>
      </c>
      <c r="U1" s="93" t="str">
        <f t="shared" si="0"/>
        <v>1.3.2</v>
      </c>
      <c r="V1" s="93" t="str">
        <f t="shared" si="0"/>
        <v>1.3.3</v>
      </c>
      <c r="W1" s="93" t="str">
        <f t="shared" si="0"/>
        <v>1.3.4</v>
      </c>
      <c r="X1" s="93" t="str">
        <f t="shared" si="0"/>
        <v>1.3.5</v>
      </c>
      <c r="Y1" s="93" t="str">
        <f t="shared" si="0"/>
        <v>1.4.1</v>
      </c>
      <c r="Z1" s="93" t="str">
        <f t="shared" si="0"/>
        <v>1.4.2</v>
      </c>
      <c r="AA1" s="93" t="str">
        <f t="shared" si="0"/>
        <v>1.4.3</v>
      </c>
      <c r="AB1" s="93" t="str">
        <f t="shared" si="0"/>
        <v>1.4.4</v>
      </c>
      <c r="AC1" s="93" t="str">
        <f t="shared" si="0"/>
        <v>1.4.5</v>
      </c>
      <c r="AD1" s="93" t="str">
        <f t="shared" si="0"/>
        <v>1.4.6</v>
      </c>
      <c r="AE1" s="93" t="str">
        <f t="shared" si="0"/>
        <v>1.5.1</v>
      </c>
      <c r="AF1" s="93" t="str">
        <f t="shared" si="0"/>
        <v>1.5.2</v>
      </c>
      <c r="AG1" s="93" t="str">
        <f t="shared" si="0"/>
        <v>1.5.3</v>
      </c>
      <c r="AH1" s="93" t="str">
        <f t="shared" si="0"/>
        <v>1.5.4</v>
      </c>
      <c r="AI1" s="93" t="str">
        <f t="shared" si="0"/>
        <v>1.6.0</v>
      </c>
      <c r="AJ1" s="93" t="str">
        <f t="shared" si="0"/>
        <v>1.6.1</v>
      </c>
      <c r="AK1" s="93" t="str">
        <f t="shared" si="0"/>
        <v>1.6.2</v>
      </c>
      <c r="AL1" s="93" t="str">
        <f t="shared" si="0"/>
        <v>1.6.3</v>
      </c>
      <c r="AM1" s="93" t="str">
        <f t="shared" si="0"/>
        <v>1.6.4</v>
      </c>
      <c r="AN1" s="93" t="str">
        <f t="shared" si="0"/>
        <v>1.6.5</v>
      </c>
    </row>
    <row r="2" spans="1:40" x14ac:dyDescent="0.3">
      <c r="A2" s="72" t="s">
        <v>2</v>
      </c>
      <c r="B2" s="72" t="s">
        <v>1293</v>
      </c>
      <c r="D2" s="56"/>
      <c r="E2" s="313" t="s">
        <v>1421</v>
      </c>
      <c r="F2" s="313"/>
      <c r="G2" s="313"/>
      <c r="H2" s="313"/>
      <c r="I2" s="313"/>
      <c r="J2" s="313" t="s">
        <v>1422</v>
      </c>
      <c r="K2" s="313"/>
      <c r="L2" s="313"/>
      <c r="M2" s="313"/>
      <c r="N2" s="313"/>
      <c r="O2" s="313"/>
      <c r="P2" s="313"/>
      <c r="Q2" s="313"/>
      <c r="R2" s="313"/>
      <c r="S2" s="313"/>
      <c r="T2" s="313" t="s">
        <v>1423</v>
      </c>
      <c r="U2" s="313"/>
      <c r="V2" s="313"/>
      <c r="W2" s="313"/>
      <c r="X2" s="313"/>
      <c r="Y2" s="313" t="s">
        <v>1424</v>
      </c>
      <c r="Z2" s="313"/>
      <c r="AA2" s="313"/>
      <c r="AB2" s="313"/>
      <c r="AC2" s="313"/>
      <c r="AD2" s="313"/>
      <c r="AE2" s="314" t="s">
        <v>1425</v>
      </c>
      <c r="AF2" s="314"/>
      <c r="AG2" s="314"/>
      <c r="AH2" s="314"/>
      <c r="AI2" s="314" t="s">
        <v>1426</v>
      </c>
      <c r="AJ2" s="314"/>
      <c r="AK2" s="314"/>
      <c r="AL2" s="314"/>
      <c r="AM2" s="314"/>
      <c r="AN2" s="314"/>
    </row>
    <row r="3" spans="1:40" ht="72" x14ac:dyDescent="0.3">
      <c r="D3" s="56"/>
      <c r="E3" s="242" t="s">
        <v>1427</v>
      </c>
      <c r="F3" s="242" t="s">
        <v>1428</v>
      </c>
      <c r="G3" s="242" t="s">
        <v>1429</v>
      </c>
      <c r="H3" s="242" t="s">
        <v>1430</v>
      </c>
      <c r="I3" s="242" t="s">
        <v>1431</v>
      </c>
      <c r="J3" s="58" t="s">
        <v>1432</v>
      </c>
      <c r="K3" s="58" t="s">
        <v>1433</v>
      </c>
      <c r="L3" s="58" t="s">
        <v>1434</v>
      </c>
      <c r="M3" s="58" t="s">
        <v>1435</v>
      </c>
      <c r="N3" s="58" t="s">
        <v>1436</v>
      </c>
      <c r="O3" s="58" t="s">
        <v>1437</v>
      </c>
      <c r="P3" s="58" t="s">
        <v>1438</v>
      </c>
      <c r="Q3" s="58" t="s">
        <v>1439</v>
      </c>
      <c r="R3" s="58" t="s">
        <v>1440</v>
      </c>
      <c r="S3" s="58" t="s">
        <v>1441</v>
      </c>
      <c r="T3" s="59" t="s">
        <v>1442</v>
      </c>
      <c r="U3" s="59" t="s">
        <v>1443</v>
      </c>
      <c r="V3" s="59" t="s">
        <v>1444</v>
      </c>
      <c r="W3" s="59" t="s">
        <v>1445</v>
      </c>
      <c r="X3" s="59" t="s">
        <v>1446</v>
      </c>
      <c r="Y3" s="58" t="s">
        <v>1447</v>
      </c>
      <c r="Z3" s="58" t="s">
        <v>1448</v>
      </c>
      <c r="AA3" s="58" t="s">
        <v>1449</v>
      </c>
      <c r="AB3" s="58" t="s">
        <v>1450</v>
      </c>
      <c r="AC3" s="58" t="s">
        <v>1451</v>
      </c>
      <c r="AD3" s="58" t="s">
        <v>1452</v>
      </c>
      <c r="AE3" s="58" t="s">
        <v>1453</v>
      </c>
      <c r="AF3" s="58" t="s">
        <v>1454</v>
      </c>
      <c r="AG3" s="58" t="s">
        <v>1455</v>
      </c>
      <c r="AH3" s="58" t="s">
        <v>1456</v>
      </c>
      <c r="AI3" s="58" t="s">
        <v>1457</v>
      </c>
      <c r="AJ3" s="58" t="s">
        <v>1458</v>
      </c>
      <c r="AK3" s="58" t="s">
        <v>1459</v>
      </c>
      <c r="AL3" s="58" t="s">
        <v>1460</v>
      </c>
      <c r="AM3" s="58" t="s">
        <v>1461</v>
      </c>
      <c r="AN3" s="58" t="s">
        <v>1462</v>
      </c>
    </row>
    <row r="4" spans="1:40" x14ac:dyDescent="0.3">
      <c r="A4" s="53" t="s">
        <v>1463</v>
      </c>
      <c r="B4" s="53"/>
      <c r="C4" s="53"/>
      <c r="D4" s="201" t="s">
        <v>1464</v>
      </c>
      <c r="G4" s="56"/>
      <c r="H4" s="56"/>
      <c r="I4" s="56"/>
      <c r="J4" s="56"/>
      <c r="K4" s="56"/>
      <c r="L4" s="56"/>
      <c r="M4" s="56"/>
      <c r="N4" s="56"/>
      <c r="O4" s="56"/>
      <c r="P4" s="56"/>
      <c r="Q4" s="56"/>
      <c r="R4" s="56"/>
      <c r="S4" s="56"/>
      <c r="T4" s="56"/>
      <c r="U4" s="56"/>
      <c r="V4" s="56"/>
      <c r="W4" s="56"/>
      <c r="X4" s="56"/>
      <c r="Y4" s="56"/>
      <c r="Z4" s="56"/>
      <c r="AA4" s="56"/>
      <c r="AB4" s="56"/>
      <c r="AC4" s="56"/>
      <c r="AD4" s="56"/>
      <c r="AE4" s="56"/>
      <c r="AF4" s="56"/>
      <c r="AG4" s="56"/>
      <c r="AH4" s="56"/>
      <c r="AI4" s="56"/>
      <c r="AJ4" s="56"/>
      <c r="AK4" s="56"/>
      <c r="AL4" s="56"/>
      <c r="AM4" s="56"/>
      <c r="AN4" s="56"/>
    </row>
    <row r="5" spans="1:40" x14ac:dyDescent="0.3">
      <c r="A5" s="60" t="s">
        <v>1465</v>
      </c>
      <c r="B5" s="61" t="s">
        <v>1412</v>
      </c>
      <c r="C5" s="60"/>
      <c r="D5" s="62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</row>
    <row r="6" spans="1:40" x14ac:dyDescent="0.3">
      <c r="A6" s="50" t="s">
        <v>1406</v>
      </c>
      <c r="B6" s="50" t="s">
        <v>1407</v>
      </c>
      <c r="C6" s="50" t="s">
        <v>1408</v>
      </c>
      <c r="D6" s="200"/>
      <c r="E6" s="56"/>
      <c r="F6" s="63"/>
      <c r="G6" s="63"/>
      <c r="H6" s="63"/>
      <c r="I6" s="63"/>
      <c r="J6" s="63"/>
      <c r="K6" s="63"/>
      <c r="L6" s="63"/>
      <c r="M6" s="63"/>
      <c r="N6" s="63"/>
      <c r="O6" s="63"/>
      <c r="P6" s="63"/>
      <c r="Q6" s="63"/>
      <c r="R6" s="63"/>
      <c r="S6" s="63"/>
      <c r="T6" s="63"/>
      <c r="U6" s="63"/>
      <c r="V6" s="63"/>
      <c r="W6" s="63"/>
      <c r="X6" s="63"/>
      <c r="Y6" s="63"/>
      <c r="Z6" s="63"/>
      <c r="AA6" s="63"/>
      <c r="AB6" s="63"/>
      <c r="AC6" s="63"/>
      <c r="AD6" s="63"/>
      <c r="AE6" s="63"/>
      <c r="AF6" s="63"/>
      <c r="AG6" s="63"/>
      <c r="AH6" s="63"/>
      <c r="AI6" s="63"/>
      <c r="AJ6" s="63"/>
      <c r="AK6" s="63"/>
      <c r="AL6" s="63"/>
      <c r="AM6" s="63"/>
      <c r="AN6" s="63"/>
    </row>
    <row r="7" spans="1:40" x14ac:dyDescent="0.3">
      <c r="A7" s="54" t="s">
        <v>1409</v>
      </c>
      <c r="B7" s="54" t="s">
        <v>1322</v>
      </c>
      <c r="C7" s="51">
        <f ca="1">SUMIFS(INDIRECT($B$1 &amp; "HR"), Resource_Name, B7) / 1800 * 12</f>
        <v>0.53333333333333333</v>
      </c>
      <c r="D7" s="192">
        <f ca="1">SUM(E7:AN7)</f>
        <v>6224.8366601100015</v>
      </c>
      <c r="E7" s="194">
        <f t="shared" ref="E7:T22" ca="1" si="1">SUMIFS(INDIRECT($B$1 &amp; "_Direct"), Resource_Name, $B7, WBSL3, E$1, Inst, $B$2)</f>
        <v>0</v>
      </c>
      <c r="F7" s="194">
        <f t="shared" ca="1" si="1"/>
        <v>0</v>
      </c>
      <c r="G7" s="194">
        <f t="shared" ca="1" si="1"/>
        <v>0</v>
      </c>
      <c r="H7" s="194">
        <f t="shared" ca="1" si="1"/>
        <v>0</v>
      </c>
      <c r="I7" s="194">
        <f t="shared" ca="1" si="1"/>
        <v>0</v>
      </c>
      <c r="J7" s="194">
        <f t="shared" ca="1" si="1"/>
        <v>0</v>
      </c>
      <c r="K7" s="194">
        <f t="shared" ca="1" si="1"/>
        <v>0</v>
      </c>
      <c r="L7" s="194">
        <f t="shared" ca="1" si="1"/>
        <v>0</v>
      </c>
      <c r="M7" s="194">
        <f t="shared" ca="1" si="1"/>
        <v>0</v>
      </c>
      <c r="N7" s="194">
        <f t="shared" ca="1" si="1"/>
        <v>0</v>
      </c>
      <c r="O7" s="194">
        <f t="shared" ca="1" si="1"/>
        <v>0</v>
      </c>
      <c r="P7" s="194">
        <f t="shared" ca="1" si="1"/>
        <v>0</v>
      </c>
      <c r="Q7" s="194">
        <f t="shared" ca="1" si="1"/>
        <v>0</v>
      </c>
      <c r="R7" s="194">
        <f t="shared" ca="1" si="1"/>
        <v>0</v>
      </c>
      <c r="S7" s="194">
        <f t="shared" ca="1" si="1"/>
        <v>0</v>
      </c>
      <c r="T7" s="194">
        <f t="shared" ca="1" si="1"/>
        <v>0</v>
      </c>
      <c r="U7" s="194">
        <f t="shared" ref="U7:AJ22" ca="1" si="2">SUMIFS(INDIRECT($B$1 &amp; "_Direct"), Resource_Name, $B7, WBSL3, U$1, Inst, $B$2)</f>
        <v>0</v>
      </c>
      <c r="V7" s="194">
        <f t="shared" ca="1" si="2"/>
        <v>0</v>
      </c>
      <c r="W7" s="194">
        <f t="shared" ca="1" si="2"/>
        <v>0</v>
      </c>
      <c r="X7" s="194">
        <f t="shared" ca="1" si="2"/>
        <v>0</v>
      </c>
      <c r="Y7" s="194">
        <f t="shared" ca="1" si="2"/>
        <v>0</v>
      </c>
      <c r="Z7" s="194">
        <f t="shared" ca="1" si="2"/>
        <v>0</v>
      </c>
      <c r="AA7" s="194">
        <f t="shared" ca="1" si="2"/>
        <v>0</v>
      </c>
      <c r="AB7" s="194">
        <f t="shared" ca="1" si="2"/>
        <v>0</v>
      </c>
      <c r="AC7" s="194">
        <f t="shared" ca="1" si="2"/>
        <v>0</v>
      </c>
      <c r="AD7" s="194">
        <f t="shared" ca="1" si="2"/>
        <v>0</v>
      </c>
      <c r="AE7" s="194">
        <f t="shared" ca="1" si="2"/>
        <v>0</v>
      </c>
      <c r="AF7" s="194">
        <f t="shared" ca="1" si="2"/>
        <v>0</v>
      </c>
      <c r="AG7" s="194">
        <f t="shared" ca="1" si="2"/>
        <v>0</v>
      </c>
      <c r="AH7" s="194">
        <f t="shared" ca="1" si="2"/>
        <v>6224.8366601100015</v>
      </c>
      <c r="AI7" s="194">
        <f t="shared" ca="1" si="2"/>
        <v>0</v>
      </c>
      <c r="AJ7" s="194">
        <f t="shared" ca="1" si="2"/>
        <v>0</v>
      </c>
      <c r="AK7" s="194">
        <f t="shared" ref="AI7:AN22" ca="1" si="3">SUMIFS(INDIRECT($B$1 &amp; "_Direct"), Resource_Name, $B7, WBSL3, AK$1, Inst, $B$2)</f>
        <v>0</v>
      </c>
      <c r="AL7" s="194">
        <f t="shared" ca="1" si="3"/>
        <v>0</v>
      </c>
      <c r="AM7" s="194">
        <f t="shared" ca="1" si="3"/>
        <v>0</v>
      </c>
      <c r="AN7" s="194">
        <f t="shared" ca="1" si="3"/>
        <v>0</v>
      </c>
    </row>
    <row r="8" spans="1:40" x14ac:dyDescent="0.3">
      <c r="A8" s="54"/>
      <c r="B8" s="54"/>
      <c r="C8" s="51">
        <f ca="1">SUMIFS(INDIRECT($B$1 &amp; "HR"), Resource_Name, B8) / 1800 * 12</f>
        <v>0</v>
      </c>
      <c r="D8" s="192">
        <f ca="1">SUM(E8:AN8)</f>
        <v>0</v>
      </c>
      <c r="E8" s="194">
        <f t="shared" ca="1" si="1"/>
        <v>0</v>
      </c>
      <c r="F8" s="194">
        <f t="shared" ca="1" si="1"/>
        <v>0</v>
      </c>
      <c r="G8" s="194">
        <f t="shared" ca="1" si="1"/>
        <v>0</v>
      </c>
      <c r="H8" s="194">
        <f t="shared" ca="1" si="1"/>
        <v>0</v>
      </c>
      <c r="I8" s="194">
        <f t="shared" ca="1" si="1"/>
        <v>0</v>
      </c>
      <c r="J8" s="194">
        <f t="shared" ca="1" si="1"/>
        <v>0</v>
      </c>
      <c r="K8" s="194">
        <f t="shared" ca="1" si="1"/>
        <v>0</v>
      </c>
      <c r="L8" s="194">
        <f t="shared" ca="1" si="1"/>
        <v>0</v>
      </c>
      <c r="M8" s="194">
        <f t="shared" ca="1" si="1"/>
        <v>0</v>
      </c>
      <c r="N8" s="194">
        <f t="shared" ca="1" si="1"/>
        <v>0</v>
      </c>
      <c r="O8" s="194">
        <f t="shared" ca="1" si="1"/>
        <v>0</v>
      </c>
      <c r="P8" s="194">
        <f t="shared" ca="1" si="1"/>
        <v>0</v>
      </c>
      <c r="Q8" s="194">
        <f t="shared" ca="1" si="1"/>
        <v>0</v>
      </c>
      <c r="R8" s="194">
        <f t="shared" ca="1" si="1"/>
        <v>0</v>
      </c>
      <c r="S8" s="194">
        <f t="shared" ca="1" si="1"/>
        <v>0</v>
      </c>
      <c r="T8" s="194">
        <f t="shared" ca="1" si="1"/>
        <v>0</v>
      </c>
      <c r="U8" s="194">
        <f t="shared" ca="1" si="2"/>
        <v>0</v>
      </c>
      <c r="V8" s="194">
        <f t="shared" ca="1" si="2"/>
        <v>0</v>
      </c>
      <c r="W8" s="194">
        <f t="shared" ca="1" si="2"/>
        <v>0</v>
      </c>
      <c r="X8" s="194">
        <f t="shared" ca="1" si="2"/>
        <v>0</v>
      </c>
      <c r="Y8" s="194">
        <f t="shared" ca="1" si="2"/>
        <v>0</v>
      </c>
      <c r="Z8" s="194">
        <f t="shared" ca="1" si="2"/>
        <v>0</v>
      </c>
      <c r="AA8" s="194">
        <f t="shared" ca="1" si="2"/>
        <v>0</v>
      </c>
      <c r="AB8" s="194">
        <f t="shared" ca="1" si="2"/>
        <v>0</v>
      </c>
      <c r="AC8" s="194">
        <f t="shared" ca="1" si="2"/>
        <v>0</v>
      </c>
      <c r="AD8" s="194">
        <f t="shared" ca="1" si="2"/>
        <v>0</v>
      </c>
      <c r="AE8" s="194">
        <f t="shared" ca="1" si="2"/>
        <v>0</v>
      </c>
      <c r="AF8" s="194">
        <f t="shared" ca="1" si="2"/>
        <v>0</v>
      </c>
      <c r="AG8" s="194">
        <f t="shared" ca="1" si="2"/>
        <v>0</v>
      </c>
      <c r="AH8" s="194">
        <f t="shared" ca="1" si="2"/>
        <v>0</v>
      </c>
      <c r="AI8" s="194">
        <f t="shared" ca="1" si="3"/>
        <v>0</v>
      </c>
      <c r="AJ8" s="194">
        <f t="shared" ca="1" si="3"/>
        <v>0</v>
      </c>
      <c r="AK8" s="194">
        <f t="shared" ca="1" si="3"/>
        <v>0</v>
      </c>
      <c r="AL8" s="194">
        <f t="shared" ca="1" si="3"/>
        <v>0</v>
      </c>
      <c r="AM8" s="194">
        <f t="shared" ca="1" si="3"/>
        <v>0</v>
      </c>
      <c r="AN8" s="194">
        <f t="shared" ca="1" si="3"/>
        <v>0</v>
      </c>
    </row>
    <row r="9" spans="1:40" x14ac:dyDescent="0.3">
      <c r="A9" s="54"/>
      <c r="B9" s="54"/>
      <c r="C9" s="51">
        <f ca="1">SUMIFS(INDIRECT($B$1 &amp; "HR"), Resource_Name, B9) / 1800 * 12</f>
        <v>0</v>
      </c>
      <c r="D9" s="192">
        <f ca="1">SUM(E9:AN9)</f>
        <v>0</v>
      </c>
      <c r="E9" s="194">
        <f t="shared" ca="1" si="1"/>
        <v>0</v>
      </c>
      <c r="F9" s="194">
        <f t="shared" ca="1" si="1"/>
        <v>0</v>
      </c>
      <c r="G9" s="194">
        <f t="shared" ca="1" si="1"/>
        <v>0</v>
      </c>
      <c r="H9" s="194">
        <f t="shared" ca="1" si="1"/>
        <v>0</v>
      </c>
      <c r="I9" s="194">
        <f t="shared" ca="1" si="1"/>
        <v>0</v>
      </c>
      <c r="J9" s="194">
        <f t="shared" ca="1" si="1"/>
        <v>0</v>
      </c>
      <c r="K9" s="194">
        <f t="shared" ca="1" si="1"/>
        <v>0</v>
      </c>
      <c r="L9" s="194">
        <f t="shared" ca="1" si="1"/>
        <v>0</v>
      </c>
      <c r="M9" s="194">
        <f t="shared" ca="1" si="1"/>
        <v>0</v>
      </c>
      <c r="N9" s="194">
        <f t="shared" ca="1" si="1"/>
        <v>0</v>
      </c>
      <c r="O9" s="194">
        <f t="shared" ca="1" si="1"/>
        <v>0</v>
      </c>
      <c r="P9" s="194">
        <f t="shared" ca="1" si="1"/>
        <v>0</v>
      </c>
      <c r="Q9" s="194">
        <f t="shared" ca="1" si="1"/>
        <v>0</v>
      </c>
      <c r="R9" s="194">
        <f t="shared" ca="1" si="1"/>
        <v>0</v>
      </c>
      <c r="S9" s="194">
        <f t="shared" ca="1" si="1"/>
        <v>0</v>
      </c>
      <c r="T9" s="194">
        <f t="shared" ca="1" si="1"/>
        <v>0</v>
      </c>
      <c r="U9" s="194">
        <f t="shared" ca="1" si="2"/>
        <v>0</v>
      </c>
      <c r="V9" s="194">
        <f t="shared" ca="1" si="2"/>
        <v>0</v>
      </c>
      <c r="W9" s="194">
        <f t="shared" ca="1" si="2"/>
        <v>0</v>
      </c>
      <c r="X9" s="194">
        <f t="shared" ca="1" si="2"/>
        <v>0</v>
      </c>
      <c r="Y9" s="194">
        <f t="shared" ca="1" si="2"/>
        <v>0</v>
      </c>
      <c r="Z9" s="194">
        <f t="shared" ca="1" si="2"/>
        <v>0</v>
      </c>
      <c r="AA9" s="194">
        <f t="shared" ca="1" si="2"/>
        <v>0</v>
      </c>
      <c r="AB9" s="194">
        <f t="shared" ca="1" si="2"/>
        <v>0</v>
      </c>
      <c r="AC9" s="194">
        <f t="shared" ca="1" si="2"/>
        <v>0</v>
      </c>
      <c r="AD9" s="194">
        <f t="shared" ca="1" si="2"/>
        <v>0</v>
      </c>
      <c r="AE9" s="194">
        <f t="shared" ca="1" si="2"/>
        <v>0</v>
      </c>
      <c r="AF9" s="194">
        <f t="shared" ca="1" si="2"/>
        <v>0</v>
      </c>
      <c r="AG9" s="194">
        <f t="shared" ca="1" si="2"/>
        <v>0</v>
      </c>
      <c r="AH9" s="194">
        <f t="shared" ca="1" si="2"/>
        <v>0</v>
      </c>
      <c r="AI9" s="194">
        <f t="shared" ca="1" si="3"/>
        <v>0</v>
      </c>
      <c r="AJ9" s="194">
        <f t="shared" ca="1" si="3"/>
        <v>0</v>
      </c>
      <c r="AK9" s="194">
        <f t="shared" ca="1" si="3"/>
        <v>0</v>
      </c>
      <c r="AL9" s="194">
        <f t="shared" ca="1" si="3"/>
        <v>0</v>
      </c>
      <c r="AM9" s="194">
        <f t="shared" ca="1" si="3"/>
        <v>0</v>
      </c>
      <c r="AN9" s="194">
        <f t="shared" ca="1" si="3"/>
        <v>0</v>
      </c>
    </row>
    <row r="10" spans="1:40" x14ac:dyDescent="0.3">
      <c r="B10" s="52"/>
      <c r="C10" s="52"/>
      <c r="D10" s="199">
        <v>0</v>
      </c>
      <c r="E10" s="194">
        <f t="shared" ca="1" si="1"/>
        <v>0</v>
      </c>
      <c r="F10" s="194">
        <f t="shared" ca="1" si="1"/>
        <v>0</v>
      </c>
      <c r="G10" s="194">
        <f t="shared" ca="1" si="1"/>
        <v>0</v>
      </c>
      <c r="H10" s="194">
        <f t="shared" ca="1" si="1"/>
        <v>0</v>
      </c>
      <c r="I10" s="194">
        <f t="shared" ca="1" si="1"/>
        <v>0</v>
      </c>
      <c r="J10" s="194">
        <f t="shared" ca="1" si="1"/>
        <v>0</v>
      </c>
      <c r="K10" s="194">
        <f t="shared" ca="1" si="1"/>
        <v>0</v>
      </c>
      <c r="L10" s="194">
        <f t="shared" ca="1" si="1"/>
        <v>0</v>
      </c>
      <c r="M10" s="194">
        <f t="shared" ca="1" si="1"/>
        <v>0</v>
      </c>
      <c r="N10" s="194">
        <f t="shared" ca="1" si="1"/>
        <v>0</v>
      </c>
      <c r="O10" s="194">
        <f t="shared" ca="1" si="1"/>
        <v>0</v>
      </c>
      <c r="P10" s="194">
        <f t="shared" ca="1" si="1"/>
        <v>0</v>
      </c>
      <c r="Q10" s="194">
        <f t="shared" ca="1" si="1"/>
        <v>0</v>
      </c>
      <c r="R10" s="194">
        <f t="shared" ca="1" si="1"/>
        <v>0</v>
      </c>
      <c r="S10" s="194">
        <f t="shared" ca="1" si="1"/>
        <v>0</v>
      </c>
      <c r="T10" s="194">
        <f t="shared" ca="1" si="1"/>
        <v>0</v>
      </c>
      <c r="U10" s="194">
        <f t="shared" ca="1" si="2"/>
        <v>0</v>
      </c>
      <c r="V10" s="194">
        <f t="shared" ca="1" si="2"/>
        <v>0</v>
      </c>
      <c r="W10" s="194">
        <f t="shared" ca="1" si="2"/>
        <v>0</v>
      </c>
      <c r="X10" s="194">
        <f t="shared" ca="1" si="2"/>
        <v>0</v>
      </c>
      <c r="Y10" s="194">
        <f t="shared" ca="1" si="2"/>
        <v>0</v>
      </c>
      <c r="Z10" s="194">
        <f t="shared" ca="1" si="2"/>
        <v>0</v>
      </c>
      <c r="AA10" s="194">
        <f t="shared" ca="1" si="2"/>
        <v>0</v>
      </c>
      <c r="AB10" s="194">
        <f t="shared" ca="1" si="2"/>
        <v>0</v>
      </c>
      <c r="AC10" s="194">
        <f t="shared" ca="1" si="2"/>
        <v>0</v>
      </c>
      <c r="AD10" s="194">
        <f t="shared" ca="1" si="2"/>
        <v>0</v>
      </c>
      <c r="AE10" s="194">
        <f t="shared" ca="1" si="2"/>
        <v>0</v>
      </c>
      <c r="AF10" s="194">
        <f t="shared" ca="1" si="2"/>
        <v>0</v>
      </c>
      <c r="AG10" s="194">
        <f t="shared" ca="1" si="2"/>
        <v>0</v>
      </c>
      <c r="AH10" s="194">
        <f t="shared" ca="1" si="2"/>
        <v>0</v>
      </c>
      <c r="AI10" s="194">
        <f t="shared" ca="1" si="3"/>
        <v>0</v>
      </c>
      <c r="AJ10" s="194">
        <f t="shared" ca="1" si="3"/>
        <v>0</v>
      </c>
      <c r="AK10" s="194">
        <f t="shared" ca="1" si="3"/>
        <v>0</v>
      </c>
      <c r="AL10" s="194">
        <f t="shared" ca="1" si="3"/>
        <v>0</v>
      </c>
      <c r="AM10" s="194">
        <f t="shared" ca="1" si="3"/>
        <v>0</v>
      </c>
      <c r="AN10" s="194">
        <f t="shared" ca="1" si="3"/>
        <v>0</v>
      </c>
    </row>
    <row r="11" spans="1:40" x14ac:dyDescent="0.3">
      <c r="A11" s="53" t="s">
        <v>1413</v>
      </c>
      <c r="B11" s="52"/>
      <c r="C11" s="52"/>
      <c r="D11" s="199">
        <v>0</v>
      </c>
      <c r="E11" s="194">
        <f t="shared" ca="1" si="1"/>
        <v>0</v>
      </c>
      <c r="F11" s="194">
        <f t="shared" ca="1" si="1"/>
        <v>0</v>
      </c>
      <c r="G11" s="194">
        <f t="shared" ca="1" si="1"/>
        <v>0</v>
      </c>
      <c r="H11" s="194">
        <f t="shared" ca="1" si="1"/>
        <v>0</v>
      </c>
      <c r="I11" s="194">
        <f t="shared" ca="1" si="1"/>
        <v>0</v>
      </c>
      <c r="J11" s="194">
        <f t="shared" ca="1" si="1"/>
        <v>0</v>
      </c>
      <c r="K11" s="194">
        <f t="shared" ca="1" si="1"/>
        <v>0</v>
      </c>
      <c r="L11" s="194">
        <f t="shared" ca="1" si="1"/>
        <v>0</v>
      </c>
      <c r="M11" s="194">
        <f t="shared" ca="1" si="1"/>
        <v>0</v>
      </c>
      <c r="N11" s="194">
        <f t="shared" ca="1" si="1"/>
        <v>0</v>
      </c>
      <c r="O11" s="194">
        <f t="shared" ca="1" si="1"/>
        <v>0</v>
      </c>
      <c r="P11" s="194">
        <f t="shared" ca="1" si="1"/>
        <v>0</v>
      </c>
      <c r="Q11" s="194">
        <f t="shared" ca="1" si="1"/>
        <v>0</v>
      </c>
      <c r="R11" s="194">
        <f t="shared" ca="1" si="1"/>
        <v>0</v>
      </c>
      <c r="S11" s="194">
        <f t="shared" ca="1" si="1"/>
        <v>0</v>
      </c>
      <c r="T11" s="194">
        <f t="shared" ca="1" si="1"/>
        <v>0</v>
      </c>
      <c r="U11" s="194">
        <f t="shared" ca="1" si="2"/>
        <v>0</v>
      </c>
      <c r="V11" s="194">
        <f t="shared" ca="1" si="2"/>
        <v>0</v>
      </c>
      <c r="W11" s="194">
        <f t="shared" ca="1" si="2"/>
        <v>0</v>
      </c>
      <c r="X11" s="194">
        <f t="shared" ca="1" si="2"/>
        <v>0</v>
      </c>
      <c r="Y11" s="194">
        <f t="shared" ca="1" si="2"/>
        <v>0</v>
      </c>
      <c r="Z11" s="194">
        <f t="shared" ca="1" si="2"/>
        <v>0</v>
      </c>
      <c r="AA11" s="194">
        <f t="shared" ca="1" si="2"/>
        <v>0</v>
      </c>
      <c r="AB11" s="194">
        <f t="shared" ca="1" si="2"/>
        <v>0</v>
      </c>
      <c r="AC11" s="194">
        <f t="shared" ca="1" si="2"/>
        <v>0</v>
      </c>
      <c r="AD11" s="194">
        <f t="shared" ca="1" si="2"/>
        <v>0</v>
      </c>
      <c r="AE11" s="194">
        <f t="shared" ca="1" si="2"/>
        <v>0</v>
      </c>
      <c r="AF11" s="194">
        <f t="shared" ca="1" si="2"/>
        <v>0</v>
      </c>
      <c r="AG11" s="194">
        <f t="shared" ca="1" si="2"/>
        <v>0</v>
      </c>
      <c r="AH11" s="194">
        <f t="shared" ca="1" si="2"/>
        <v>0</v>
      </c>
      <c r="AI11" s="194">
        <f t="shared" ca="1" si="3"/>
        <v>0</v>
      </c>
      <c r="AJ11" s="194">
        <f t="shared" ca="1" si="3"/>
        <v>0</v>
      </c>
      <c r="AK11" s="194">
        <f t="shared" ca="1" si="3"/>
        <v>0</v>
      </c>
      <c r="AL11" s="194">
        <f t="shared" ca="1" si="3"/>
        <v>0</v>
      </c>
      <c r="AM11" s="194">
        <f t="shared" ca="1" si="3"/>
        <v>0</v>
      </c>
      <c r="AN11" s="194">
        <f t="shared" ca="1" si="3"/>
        <v>0</v>
      </c>
    </row>
    <row r="12" spans="1:40" x14ac:dyDescent="0.3">
      <c r="A12" t="s">
        <v>1628</v>
      </c>
      <c r="B12" t="s">
        <v>1628</v>
      </c>
      <c r="C12" s="51">
        <f t="shared" ref="C12:C26" ca="1" si="4">SUMIFS(INDIRECT($B$1 &amp; "HR"), Resource_Name, B12) / 1800 * 12</f>
        <v>24</v>
      </c>
      <c r="D12" s="192">
        <f t="shared" ref="D12:D26" ca="1" si="5">SUM(E12:AN12)</f>
        <v>107442.38618820003</v>
      </c>
      <c r="E12" s="194">
        <f t="shared" ca="1" si="1"/>
        <v>0</v>
      </c>
      <c r="F12" s="194">
        <f t="shared" ca="1" si="1"/>
        <v>0</v>
      </c>
      <c r="G12" s="194">
        <f t="shared" ca="1" si="1"/>
        <v>0</v>
      </c>
      <c r="H12" s="194">
        <f t="shared" ca="1" si="1"/>
        <v>0</v>
      </c>
      <c r="I12" s="194">
        <f t="shared" ca="1" si="1"/>
        <v>0</v>
      </c>
      <c r="J12" s="194">
        <f t="shared" ca="1" si="1"/>
        <v>0</v>
      </c>
      <c r="K12" s="194">
        <f t="shared" ca="1" si="1"/>
        <v>0</v>
      </c>
      <c r="L12" s="194">
        <f t="shared" ca="1" si="1"/>
        <v>0</v>
      </c>
      <c r="M12" s="194">
        <f t="shared" ca="1" si="1"/>
        <v>0</v>
      </c>
      <c r="N12" s="194">
        <f t="shared" ca="1" si="1"/>
        <v>0</v>
      </c>
      <c r="O12" s="194">
        <f t="shared" ca="1" si="1"/>
        <v>0</v>
      </c>
      <c r="P12" s="194">
        <f t="shared" ca="1" si="1"/>
        <v>0</v>
      </c>
      <c r="Q12" s="194">
        <f t="shared" ca="1" si="1"/>
        <v>0</v>
      </c>
      <c r="R12" s="194">
        <f t="shared" ca="1" si="1"/>
        <v>0</v>
      </c>
      <c r="S12" s="194">
        <f t="shared" ca="1" si="1"/>
        <v>0</v>
      </c>
      <c r="T12" s="194">
        <f t="shared" ca="1" si="1"/>
        <v>0</v>
      </c>
      <c r="U12" s="194">
        <f t="shared" ca="1" si="2"/>
        <v>0</v>
      </c>
      <c r="V12" s="194">
        <f t="shared" ca="1" si="2"/>
        <v>0</v>
      </c>
      <c r="W12" s="194">
        <f t="shared" ca="1" si="2"/>
        <v>0</v>
      </c>
      <c r="X12" s="194">
        <f t="shared" ca="1" si="2"/>
        <v>0</v>
      </c>
      <c r="Y12" s="194">
        <f t="shared" ca="1" si="2"/>
        <v>0</v>
      </c>
      <c r="Z12" s="194">
        <f t="shared" ca="1" si="2"/>
        <v>0</v>
      </c>
      <c r="AA12" s="194">
        <f t="shared" ca="1" si="2"/>
        <v>0</v>
      </c>
      <c r="AB12" s="194">
        <f t="shared" ca="1" si="2"/>
        <v>0</v>
      </c>
      <c r="AC12" s="194">
        <f t="shared" ca="1" si="2"/>
        <v>0</v>
      </c>
      <c r="AD12" s="194">
        <f t="shared" ca="1" si="2"/>
        <v>0</v>
      </c>
      <c r="AE12" s="194">
        <f t="shared" ca="1" si="2"/>
        <v>0</v>
      </c>
      <c r="AF12" s="194">
        <f t="shared" ca="1" si="2"/>
        <v>0</v>
      </c>
      <c r="AG12" s="194">
        <f t="shared" ca="1" si="2"/>
        <v>107442.38618820003</v>
      </c>
      <c r="AH12" s="194">
        <f t="shared" ca="1" si="2"/>
        <v>0</v>
      </c>
      <c r="AI12" s="194">
        <f t="shared" ca="1" si="3"/>
        <v>0</v>
      </c>
      <c r="AJ12" s="194">
        <f t="shared" ca="1" si="3"/>
        <v>0</v>
      </c>
      <c r="AK12" s="194">
        <f t="shared" ca="1" si="3"/>
        <v>0</v>
      </c>
      <c r="AL12" s="194">
        <f t="shared" ca="1" si="3"/>
        <v>0</v>
      </c>
      <c r="AM12" s="194">
        <f t="shared" ca="1" si="3"/>
        <v>0</v>
      </c>
      <c r="AN12" s="194">
        <f t="shared" ca="1" si="3"/>
        <v>0</v>
      </c>
    </row>
    <row r="13" spans="1:40" x14ac:dyDescent="0.3">
      <c r="C13" s="51">
        <f t="shared" ca="1" si="4"/>
        <v>0</v>
      </c>
      <c r="D13" s="192">
        <f t="shared" ca="1" si="5"/>
        <v>0</v>
      </c>
      <c r="E13" s="194">
        <f t="shared" ca="1" si="1"/>
        <v>0</v>
      </c>
      <c r="F13" s="194">
        <f t="shared" ca="1" si="1"/>
        <v>0</v>
      </c>
      <c r="G13" s="194">
        <f t="shared" ca="1" si="1"/>
        <v>0</v>
      </c>
      <c r="H13" s="194">
        <f t="shared" ca="1" si="1"/>
        <v>0</v>
      </c>
      <c r="I13" s="194">
        <f t="shared" ca="1" si="1"/>
        <v>0</v>
      </c>
      <c r="J13" s="194">
        <f t="shared" ca="1" si="1"/>
        <v>0</v>
      </c>
      <c r="K13" s="194">
        <f t="shared" ca="1" si="1"/>
        <v>0</v>
      </c>
      <c r="L13" s="194">
        <f t="shared" ca="1" si="1"/>
        <v>0</v>
      </c>
      <c r="M13" s="194">
        <f t="shared" ca="1" si="1"/>
        <v>0</v>
      </c>
      <c r="N13" s="194">
        <f t="shared" ca="1" si="1"/>
        <v>0</v>
      </c>
      <c r="O13" s="194">
        <f t="shared" ca="1" si="1"/>
        <v>0</v>
      </c>
      <c r="P13" s="194">
        <f t="shared" ca="1" si="1"/>
        <v>0</v>
      </c>
      <c r="Q13" s="194">
        <f t="shared" ca="1" si="1"/>
        <v>0</v>
      </c>
      <c r="R13" s="194">
        <f t="shared" ca="1" si="1"/>
        <v>0</v>
      </c>
      <c r="S13" s="194">
        <f t="shared" ca="1" si="1"/>
        <v>0</v>
      </c>
      <c r="T13" s="194">
        <f t="shared" ca="1" si="1"/>
        <v>0</v>
      </c>
      <c r="U13" s="194">
        <f t="shared" ca="1" si="2"/>
        <v>0</v>
      </c>
      <c r="V13" s="194">
        <f t="shared" ca="1" si="2"/>
        <v>0</v>
      </c>
      <c r="W13" s="194">
        <f t="shared" ca="1" si="2"/>
        <v>0</v>
      </c>
      <c r="X13" s="194">
        <f t="shared" ca="1" si="2"/>
        <v>0</v>
      </c>
      <c r="Y13" s="194">
        <f t="shared" ca="1" si="2"/>
        <v>0</v>
      </c>
      <c r="Z13" s="194">
        <f t="shared" ca="1" si="2"/>
        <v>0</v>
      </c>
      <c r="AA13" s="194">
        <f t="shared" ca="1" si="2"/>
        <v>0</v>
      </c>
      <c r="AB13" s="194">
        <f t="shared" ca="1" si="2"/>
        <v>0</v>
      </c>
      <c r="AC13" s="194">
        <f t="shared" ca="1" si="2"/>
        <v>0</v>
      </c>
      <c r="AD13" s="194">
        <f t="shared" ca="1" si="2"/>
        <v>0</v>
      </c>
      <c r="AE13" s="194">
        <f t="shared" ca="1" si="2"/>
        <v>0</v>
      </c>
      <c r="AF13" s="194">
        <f t="shared" ca="1" si="2"/>
        <v>0</v>
      </c>
      <c r="AG13" s="194">
        <f t="shared" ca="1" si="2"/>
        <v>0</v>
      </c>
      <c r="AH13" s="194">
        <f t="shared" ca="1" si="2"/>
        <v>0</v>
      </c>
      <c r="AI13" s="194">
        <f t="shared" ca="1" si="3"/>
        <v>0</v>
      </c>
      <c r="AJ13" s="194">
        <f t="shared" ca="1" si="3"/>
        <v>0</v>
      </c>
      <c r="AK13" s="194">
        <f t="shared" ca="1" si="3"/>
        <v>0</v>
      </c>
      <c r="AL13" s="194">
        <f t="shared" ca="1" si="3"/>
        <v>0</v>
      </c>
      <c r="AM13" s="194">
        <f t="shared" ca="1" si="3"/>
        <v>0</v>
      </c>
      <c r="AN13" s="194">
        <f t="shared" ca="1" si="3"/>
        <v>0</v>
      </c>
    </row>
    <row r="14" spans="1:40" x14ac:dyDescent="0.3">
      <c r="C14" s="51">
        <f t="shared" ca="1" si="4"/>
        <v>0</v>
      </c>
      <c r="D14" s="192">
        <f t="shared" ca="1" si="5"/>
        <v>0</v>
      </c>
      <c r="E14" s="194">
        <f t="shared" ca="1" si="1"/>
        <v>0</v>
      </c>
      <c r="F14" s="194">
        <f t="shared" ca="1" si="1"/>
        <v>0</v>
      </c>
      <c r="G14" s="194">
        <f t="shared" ca="1" si="1"/>
        <v>0</v>
      </c>
      <c r="H14" s="194">
        <f t="shared" ca="1" si="1"/>
        <v>0</v>
      </c>
      <c r="I14" s="194">
        <f t="shared" ca="1" si="1"/>
        <v>0</v>
      </c>
      <c r="J14" s="194">
        <f t="shared" ca="1" si="1"/>
        <v>0</v>
      </c>
      <c r="K14" s="194">
        <f t="shared" ca="1" si="1"/>
        <v>0</v>
      </c>
      <c r="L14" s="194">
        <f t="shared" ca="1" si="1"/>
        <v>0</v>
      </c>
      <c r="M14" s="194">
        <f t="shared" ca="1" si="1"/>
        <v>0</v>
      </c>
      <c r="N14" s="194">
        <f t="shared" ca="1" si="1"/>
        <v>0</v>
      </c>
      <c r="O14" s="194">
        <f t="shared" ca="1" si="1"/>
        <v>0</v>
      </c>
      <c r="P14" s="194">
        <f t="shared" ca="1" si="1"/>
        <v>0</v>
      </c>
      <c r="Q14" s="194">
        <f t="shared" ca="1" si="1"/>
        <v>0</v>
      </c>
      <c r="R14" s="194">
        <f t="shared" ca="1" si="1"/>
        <v>0</v>
      </c>
      <c r="S14" s="194">
        <f t="shared" ca="1" si="1"/>
        <v>0</v>
      </c>
      <c r="T14" s="194">
        <f t="shared" ca="1" si="1"/>
        <v>0</v>
      </c>
      <c r="U14" s="194">
        <f t="shared" ca="1" si="2"/>
        <v>0</v>
      </c>
      <c r="V14" s="194">
        <f t="shared" ca="1" si="2"/>
        <v>0</v>
      </c>
      <c r="W14" s="194">
        <f t="shared" ca="1" si="2"/>
        <v>0</v>
      </c>
      <c r="X14" s="194">
        <f t="shared" ca="1" si="2"/>
        <v>0</v>
      </c>
      <c r="Y14" s="194">
        <f t="shared" ca="1" si="2"/>
        <v>0</v>
      </c>
      <c r="Z14" s="194">
        <f t="shared" ca="1" si="2"/>
        <v>0</v>
      </c>
      <c r="AA14" s="194">
        <f t="shared" ca="1" si="2"/>
        <v>0</v>
      </c>
      <c r="AB14" s="194">
        <f t="shared" ca="1" si="2"/>
        <v>0</v>
      </c>
      <c r="AC14" s="194">
        <f t="shared" ca="1" si="2"/>
        <v>0</v>
      </c>
      <c r="AD14" s="194">
        <f t="shared" ca="1" si="2"/>
        <v>0</v>
      </c>
      <c r="AE14" s="194">
        <f t="shared" ca="1" si="2"/>
        <v>0</v>
      </c>
      <c r="AF14" s="194">
        <f t="shared" ca="1" si="2"/>
        <v>0</v>
      </c>
      <c r="AG14" s="194">
        <f t="shared" ca="1" si="2"/>
        <v>0</v>
      </c>
      <c r="AH14" s="194">
        <f t="shared" ca="1" si="2"/>
        <v>0</v>
      </c>
      <c r="AI14" s="194">
        <f t="shared" ca="1" si="3"/>
        <v>0</v>
      </c>
      <c r="AJ14" s="194">
        <f t="shared" ca="1" si="3"/>
        <v>0</v>
      </c>
      <c r="AK14" s="194">
        <f t="shared" ca="1" si="3"/>
        <v>0</v>
      </c>
      <c r="AL14" s="194">
        <f t="shared" ca="1" si="3"/>
        <v>0</v>
      </c>
      <c r="AM14" s="194">
        <f t="shared" ca="1" si="3"/>
        <v>0</v>
      </c>
      <c r="AN14" s="194">
        <f t="shared" ca="1" si="3"/>
        <v>0</v>
      </c>
    </row>
    <row r="15" spans="1:40" x14ac:dyDescent="0.3">
      <c r="C15" s="51">
        <f t="shared" ca="1" si="4"/>
        <v>0</v>
      </c>
      <c r="D15" s="192">
        <f t="shared" ca="1" si="5"/>
        <v>0</v>
      </c>
      <c r="E15" s="194">
        <f t="shared" ca="1" si="1"/>
        <v>0</v>
      </c>
      <c r="F15" s="194">
        <f t="shared" ca="1" si="1"/>
        <v>0</v>
      </c>
      <c r="G15" s="194">
        <f t="shared" ca="1" si="1"/>
        <v>0</v>
      </c>
      <c r="H15" s="194">
        <f t="shared" ca="1" si="1"/>
        <v>0</v>
      </c>
      <c r="I15" s="194">
        <f t="shared" ca="1" si="1"/>
        <v>0</v>
      </c>
      <c r="J15" s="194">
        <f t="shared" ca="1" si="1"/>
        <v>0</v>
      </c>
      <c r="K15" s="194">
        <f t="shared" ca="1" si="1"/>
        <v>0</v>
      </c>
      <c r="L15" s="194">
        <f t="shared" ca="1" si="1"/>
        <v>0</v>
      </c>
      <c r="M15" s="194">
        <f t="shared" ca="1" si="1"/>
        <v>0</v>
      </c>
      <c r="N15" s="194">
        <f t="shared" ca="1" si="1"/>
        <v>0</v>
      </c>
      <c r="O15" s="194">
        <f t="shared" ca="1" si="1"/>
        <v>0</v>
      </c>
      <c r="P15" s="194">
        <f t="shared" ca="1" si="1"/>
        <v>0</v>
      </c>
      <c r="Q15" s="194">
        <f t="shared" ca="1" si="1"/>
        <v>0</v>
      </c>
      <c r="R15" s="194">
        <f t="shared" ca="1" si="1"/>
        <v>0</v>
      </c>
      <c r="S15" s="194">
        <f t="shared" ca="1" si="1"/>
        <v>0</v>
      </c>
      <c r="T15" s="194">
        <f t="shared" ca="1" si="1"/>
        <v>0</v>
      </c>
      <c r="U15" s="194">
        <f t="shared" ca="1" si="2"/>
        <v>0</v>
      </c>
      <c r="V15" s="194">
        <f t="shared" ca="1" si="2"/>
        <v>0</v>
      </c>
      <c r="W15" s="194">
        <f t="shared" ca="1" si="2"/>
        <v>0</v>
      </c>
      <c r="X15" s="194">
        <f t="shared" ca="1" si="2"/>
        <v>0</v>
      </c>
      <c r="Y15" s="194">
        <f t="shared" ca="1" si="2"/>
        <v>0</v>
      </c>
      <c r="Z15" s="194">
        <f t="shared" ca="1" si="2"/>
        <v>0</v>
      </c>
      <c r="AA15" s="194">
        <f t="shared" ca="1" si="2"/>
        <v>0</v>
      </c>
      <c r="AB15" s="194">
        <f t="shared" ca="1" si="2"/>
        <v>0</v>
      </c>
      <c r="AC15" s="194">
        <f t="shared" ca="1" si="2"/>
        <v>0</v>
      </c>
      <c r="AD15" s="194">
        <f t="shared" ca="1" si="2"/>
        <v>0</v>
      </c>
      <c r="AE15" s="194">
        <f t="shared" ca="1" si="2"/>
        <v>0</v>
      </c>
      <c r="AF15" s="194">
        <f t="shared" ca="1" si="2"/>
        <v>0</v>
      </c>
      <c r="AG15" s="194">
        <f t="shared" ca="1" si="2"/>
        <v>0</v>
      </c>
      <c r="AH15" s="194">
        <f t="shared" ca="1" si="2"/>
        <v>0</v>
      </c>
      <c r="AI15" s="194">
        <f t="shared" ca="1" si="3"/>
        <v>0</v>
      </c>
      <c r="AJ15" s="194">
        <f t="shared" ca="1" si="3"/>
        <v>0</v>
      </c>
      <c r="AK15" s="194">
        <f t="shared" ca="1" si="3"/>
        <v>0</v>
      </c>
      <c r="AL15" s="194">
        <f t="shared" ca="1" si="3"/>
        <v>0</v>
      </c>
      <c r="AM15" s="194">
        <f t="shared" ca="1" si="3"/>
        <v>0</v>
      </c>
      <c r="AN15" s="194">
        <f t="shared" ca="1" si="3"/>
        <v>0</v>
      </c>
    </row>
    <row r="16" spans="1:40" x14ac:dyDescent="0.3">
      <c r="C16" s="51">
        <f t="shared" ca="1" si="4"/>
        <v>0</v>
      </c>
      <c r="D16" s="192">
        <f t="shared" ca="1" si="5"/>
        <v>0</v>
      </c>
      <c r="E16" s="194">
        <f t="shared" ca="1" si="1"/>
        <v>0</v>
      </c>
      <c r="F16" s="194">
        <f t="shared" ca="1" si="1"/>
        <v>0</v>
      </c>
      <c r="G16" s="194">
        <f t="shared" ca="1" si="1"/>
        <v>0</v>
      </c>
      <c r="H16" s="194">
        <f t="shared" ca="1" si="1"/>
        <v>0</v>
      </c>
      <c r="I16" s="194">
        <f t="shared" ca="1" si="1"/>
        <v>0</v>
      </c>
      <c r="J16" s="194">
        <f t="shared" ca="1" si="1"/>
        <v>0</v>
      </c>
      <c r="K16" s="194">
        <f t="shared" ca="1" si="1"/>
        <v>0</v>
      </c>
      <c r="L16" s="194">
        <f t="shared" ca="1" si="1"/>
        <v>0</v>
      </c>
      <c r="M16" s="194">
        <f t="shared" ca="1" si="1"/>
        <v>0</v>
      </c>
      <c r="N16" s="194">
        <f t="shared" ca="1" si="1"/>
        <v>0</v>
      </c>
      <c r="O16" s="194">
        <f t="shared" ca="1" si="1"/>
        <v>0</v>
      </c>
      <c r="P16" s="194">
        <f t="shared" ca="1" si="1"/>
        <v>0</v>
      </c>
      <c r="Q16" s="194">
        <f t="shared" ca="1" si="1"/>
        <v>0</v>
      </c>
      <c r="R16" s="194">
        <f t="shared" ca="1" si="1"/>
        <v>0</v>
      </c>
      <c r="S16" s="194">
        <f t="shared" ca="1" si="1"/>
        <v>0</v>
      </c>
      <c r="T16" s="194">
        <f t="shared" ca="1" si="1"/>
        <v>0</v>
      </c>
      <c r="U16" s="194">
        <f t="shared" ca="1" si="2"/>
        <v>0</v>
      </c>
      <c r="V16" s="194">
        <f t="shared" ca="1" si="2"/>
        <v>0</v>
      </c>
      <c r="W16" s="194">
        <f t="shared" ca="1" si="2"/>
        <v>0</v>
      </c>
      <c r="X16" s="194">
        <f t="shared" ca="1" si="2"/>
        <v>0</v>
      </c>
      <c r="Y16" s="194">
        <f t="shared" ca="1" si="2"/>
        <v>0</v>
      </c>
      <c r="Z16" s="194">
        <f t="shared" ca="1" si="2"/>
        <v>0</v>
      </c>
      <c r="AA16" s="194">
        <f t="shared" ca="1" si="2"/>
        <v>0</v>
      </c>
      <c r="AB16" s="194">
        <f t="shared" ca="1" si="2"/>
        <v>0</v>
      </c>
      <c r="AC16" s="194">
        <f t="shared" ca="1" si="2"/>
        <v>0</v>
      </c>
      <c r="AD16" s="194">
        <f t="shared" ca="1" si="2"/>
        <v>0</v>
      </c>
      <c r="AE16" s="194">
        <f t="shared" ca="1" si="2"/>
        <v>0</v>
      </c>
      <c r="AF16" s="194">
        <f t="shared" ca="1" si="2"/>
        <v>0</v>
      </c>
      <c r="AG16" s="194">
        <f t="shared" ca="1" si="2"/>
        <v>0</v>
      </c>
      <c r="AH16" s="194">
        <f t="shared" ca="1" si="2"/>
        <v>0</v>
      </c>
      <c r="AI16" s="194">
        <f t="shared" ca="1" si="3"/>
        <v>0</v>
      </c>
      <c r="AJ16" s="194">
        <f t="shared" ca="1" si="3"/>
        <v>0</v>
      </c>
      <c r="AK16" s="194">
        <f t="shared" ca="1" si="3"/>
        <v>0</v>
      </c>
      <c r="AL16" s="194">
        <f t="shared" ca="1" si="3"/>
        <v>0</v>
      </c>
      <c r="AM16" s="194">
        <f t="shared" ca="1" si="3"/>
        <v>0</v>
      </c>
      <c r="AN16" s="194">
        <f t="shared" ca="1" si="3"/>
        <v>0</v>
      </c>
    </row>
    <row r="17" spans="1:40" x14ac:dyDescent="0.3">
      <c r="C17" s="51">
        <f t="shared" ca="1" si="4"/>
        <v>0</v>
      </c>
      <c r="D17" s="192">
        <f t="shared" ca="1" si="5"/>
        <v>0</v>
      </c>
      <c r="E17" s="194">
        <f t="shared" ca="1" si="1"/>
        <v>0</v>
      </c>
      <c r="F17" s="194">
        <f t="shared" ca="1" si="1"/>
        <v>0</v>
      </c>
      <c r="G17" s="194">
        <f t="shared" ca="1" si="1"/>
        <v>0</v>
      </c>
      <c r="H17" s="194">
        <f t="shared" ca="1" si="1"/>
        <v>0</v>
      </c>
      <c r="I17" s="194">
        <f t="shared" ca="1" si="1"/>
        <v>0</v>
      </c>
      <c r="J17" s="194">
        <f t="shared" ca="1" si="1"/>
        <v>0</v>
      </c>
      <c r="K17" s="194">
        <f t="shared" ca="1" si="1"/>
        <v>0</v>
      </c>
      <c r="L17" s="194">
        <f t="shared" ca="1" si="1"/>
        <v>0</v>
      </c>
      <c r="M17" s="194">
        <f t="shared" ca="1" si="1"/>
        <v>0</v>
      </c>
      <c r="N17" s="194">
        <f t="shared" ca="1" si="1"/>
        <v>0</v>
      </c>
      <c r="O17" s="194">
        <f t="shared" ca="1" si="1"/>
        <v>0</v>
      </c>
      <c r="P17" s="194">
        <f t="shared" ca="1" si="1"/>
        <v>0</v>
      </c>
      <c r="Q17" s="194">
        <f t="shared" ca="1" si="1"/>
        <v>0</v>
      </c>
      <c r="R17" s="194">
        <f t="shared" ca="1" si="1"/>
        <v>0</v>
      </c>
      <c r="S17" s="194">
        <f t="shared" ca="1" si="1"/>
        <v>0</v>
      </c>
      <c r="T17" s="194">
        <f t="shared" ca="1" si="1"/>
        <v>0</v>
      </c>
      <c r="U17" s="194">
        <f t="shared" ca="1" si="2"/>
        <v>0</v>
      </c>
      <c r="V17" s="194">
        <f t="shared" ca="1" si="2"/>
        <v>0</v>
      </c>
      <c r="W17" s="194">
        <f t="shared" ca="1" si="2"/>
        <v>0</v>
      </c>
      <c r="X17" s="194">
        <f t="shared" ca="1" si="2"/>
        <v>0</v>
      </c>
      <c r="Y17" s="194">
        <f t="shared" ca="1" si="2"/>
        <v>0</v>
      </c>
      <c r="Z17" s="194">
        <f t="shared" ca="1" si="2"/>
        <v>0</v>
      </c>
      <c r="AA17" s="194">
        <f t="shared" ca="1" si="2"/>
        <v>0</v>
      </c>
      <c r="AB17" s="194">
        <f t="shared" ca="1" si="2"/>
        <v>0</v>
      </c>
      <c r="AC17" s="194">
        <f t="shared" ca="1" si="2"/>
        <v>0</v>
      </c>
      <c r="AD17" s="194">
        <f t="shared" ca="1" si="2"/>
        <v>0</v>
      </c>
      <c r="AE17" s="194">
        <f t="shared" ca="1" si="2"/>
        <v>0</v>
      </c>
      <c r="AF17" s="194">
        <f t="shared" ca="1" si="2"/>
        <v>0</v>
      </c>
      <c r="AG17" s="194">
        <f t="shared" ca="1" si="2"/>
        <v>0</v>
      </c>
      <c r="AH17" s="194">
        <f t="shared" ca="1" si="2"/>
        <v>0</v>
      </c>
      <c r="AI17" s="194">
        <f t="shared" ca="1" si="3"/>
        <v>0</v>
      </c>
      <c r="AJ17" s="194">
        <f t="shared" ca="1" si="3"/>
        <v>0</v>
      </c>
      <c r="AK17" s="194">
        <f t="shared" ca="1" si="3"/>
        <v>0</v>
      </c>
      <c r="AL17" s="194">
        <f t="shared" ca="1" si="3"/>
        <v>0</v>
      </c>
      <c r="AM17" s="194">
        <f t="shared" ca="1" si="3"/>
        <v>0</v>
      </c>
      <c r="AN17" s="194">
        <f t="shared" ca="1" si="3"/>
        <v>0</v>
      </c>
    </row>
    <row r="18" spans="1:40" x14ac:dyDescent="0.3">
      <c r="C18" s="51">
        <f t="shared" ca="1" si="4"/>
        <v>0</v>
      </c>
      <c r="D18" s="192">
        <f t="shared" ca="1" si="5"/>
        <v>0</v>
      </c>
      <c r="E18" s="194">
        <f t="shared" ca="1" si="1"/>
        <v>0</v>
      </c>
      <c r="F18" s="194">
        <f t="shared" ca="1" si="1"/>
        <v>0</v>
      </c>
      <c r="G18" s="194">
        <f t="shared" ca="1" si="1"/>
        <v>0</v>
      </c>
      <c r="H18" s="194">
        <f t="shared" ca="1" si="1"/>
        <v>0</v>
      </c>
      <c r="I18" s="194">
        <f t="shared" ca="1" si="1"/>
        <v>0</v>
      </c>
      <c r="J18" s="194">
        <f t="shared" ca="1" si="1"/>
        <v>0</v>
      </c>
      <c r="K18" s="194">
        <f t="shared" ca="1" si="1"/>
        <v>0</v>
      </c>
      <c r="L18" s="194">
        <f t="shared" ca="1" si="1"/>
        <v>0</v>
      </c>
      <c r="M18" s="194">
        <f t="shared" ca="1" si="1"/>
        <v>0</v>
      </c>
      <c r="N18" s="194">
        <f t="shared" ca="1" si="1"/>
        <v>0</v>
      </c>
      <c r="O18" s="194">
        <f t="shared" ca="1" si="1"/>
        <v>0</v>
      </c>
      <c r="P18" s="194">
        <f t="shared" ca="1" si="1"/>
        <v>0</v>
      </c>
      <c r="Q18" s="194">
        <f t="shared" ca="1" si="1"/>
        <v>0</v>
      </c>
      <c r="R18" s="194">
        <f t="shared" ca="1" si="1"/>
        <v>0</v>
      </c>
      <c r="S18" s="194">
        <f t="shared" ca="1" si="1"/>
        <v>0</v>
      </c>
      <c r="T18" s="194">
        <f t="shared" ca="1" si="1"/>
        <v>0</v>
      </c>
      <c r="U18" s="194">
        <f t="shared" ca="1" si="2"/>
        <v>0</v>
      </c>
      <c r="V18" s="194">
        <f t="shared" ca="1" si="2"/>
        <v>0</v>
      </c>
      <c r="W18" s="194">
        <f t="shared" ca="1" si="2"/>
        <v>0</v>
      </c>
      <c r="X18" s="194">
        <f t="shared" ca="1" si="2"/>
        <v>0</v>
      </c>
      <c r="Y18" s="194">
        <f t="shared" ca="1" si="2"/>
        <v>0</v>
      </c>
      <c r="Z18" s="194">
        <f t="shared" ca="1" si="2"/>
        <v>0</v>
      </c>
      <c r="AA18" s="194">
        <f t="shared" ca="1" si="2"/>
        <v>0</v>
      </c>
      <c r="AB18" s="194">
        <f t="shared" ca="1" si="2"/>
        <v>0</v>
      </c>
      <c r="AC18" s="194">
        <f t="shared" ca="1" si="2"/>
        <v>0</v>
      </c>
      <c r="AD18" s="194">
        <f t="shared" ca="1" si="2"/>
        <v>0</v>
      </c>
      <c r="AE18" s="194">
        <f t="shared" ca="1" si="2"/>
        <v>0</v>
      </c>
      <c r="AF18" s="194">
        <f t="shared" ca="1" si="2"/>
        <v>0</v>
      </c>
      <c r="AG18" s="194">
        <f t="shared" ca="1" si="2"/>
        <v>0</v>
      </c>
      <c r="AH18" s="194">
        <f t="shared" ca="1" si="2"/>
        <v>0</v>
      </c>
      <c r="AI18" s="194">
        <f t="shared" ca="1" si="3"/>
        <v>0</v>
      </c>
      <c r="AJ18" s="194">
        <f t="shared" ca="1" si="3"/>
        <v>0</v>
      </c>
      <c r="AK18" s="194">
        <f t="shared" ca="1" si="3"/>
        <v>0</v>
      </c>
      <c r="AL18" s="194">
        <f t="shared" ca="1" si="3"/>
        <v>0</v>
      </c>
      <c r="AM18" s="194">
        <f t="shared" ca="1" si="3"/>
        <v>0</v>
      </c>
      <c r="AN18" s="194">
        <f t="shared" ca="1" si="3"/>
        <v>0</v>
      </c>
    </row>
    <row r="19" spans="1:40" x14ac:dyDescent="0.3">
      <c r="C19" s="51">
        <f t="shared" ca="1" si="4"/>
        <v>0</v>
      </c>
      <c r="D19" s="192">
        <f t="shared" ca="1" si="5"/>
        <v>0</v>
      </c>
      <c r="E19" s="194">
        <f t="shared" ca="1" si="1"/>
        <v>0</v>
      </c>
      <c r="F19" s="194">
        <f t="shared" ca="1" si="1"/>
        <v>0</v>
      </c>
      <c r="G19" s="194">
        <f t="shared" ca="1" si="1"/>
        <v>0</v>
      </c>
      <c r="H19" s="194">
        <f t="shared" ca="1" si="1"/>
        <v>0</v>
      </c>
      <c r="I19" s="194">
        <f t="shared" ca="1" si="1"/>
        <v>0</v>
      </c>
      <c r="J19" s="194">
        <f t="shared" ca="1" si="1"/>
        <v>0</v>
      </c>
      <c r="K19" s="194">
        <f t="shared" ca="1" si="1"/>
        <v>0</v>
      </c>
      <c r="L19" s="194">
        <f t="shared" ca="1" si="1"/>
        <v>0</v>
      </c>
      <c r="M19" s="194">
        <f t="shared" ca="1" si="1"/>
        <v>0</v>
      </c>
      <c r="N19" s="194">
        <f t="shared" ca="1" si="1"/>
        <v>0</v>
      </c>
      <c r="O19" s="194">
        <f t="shared" ca="1" si="1"/>
        <v>0</v>
      </c>
      <c r="P19" s="194">
        <f t="shared" ca="1" si="1"/>
        <v>0</v>
      </c>
      <c r="Q19" s="194">
        <f t="shared" ca="1" si="1"/>
        <v>0</v>
      </c>
      <c r="R19" s="194">
        <f t="shared" ca="1" si="1"/>
        <v>0</v>
      </c>
      <c r="S19" s="194">
        <f t="shared" ca="1" si="1"/>
        <v>0</v>
      </c>
      <c r="T19" s="194">
        <f t="shared" ca="1" si="1"/>
        <v>0</v>
      </c>
      <c r="U19" s="194">
        <f t="shared" ca="1" si="2"/>
        <v>0</v>
      </c>
      <c r="V19" s="194">
        <f t="shared" ca="1" si="2"/>
        <v>0</v>
      </c>
      <c r="W19" s="194">
        <f t="shared" ca="1" si="2"/>
        <v>0</v>
      </c>
      <c r="X19" s="194">
        <f t="shared" ca="1" si="2"/>
        <v>0</v>
      </c>
      <c r="Y19" s="194">
        <f t="shared" ca="1" si="2"/>
        <v>0</v>
      </c>
      <c r="Z19" s="194">
        <f t="shared" ca="1" si="2"/>
        <v>0</v>
      </c>
      <c r="AA19" s="194">
        <f t="shared" ca="1" si="2"/>
        <v>0</v>
      </c>
      <c r="AB19" s="194">
        <f t="shared" ca="1" si="2"/>
        <v>0</v>
      </c>
      <c r="AC19" s="194">
        <f t="shared" ca="1" si="2"/>
        <v>0</v>
      </c>
      <c r="AD19" s="194">
        <f t="shared" ca="1" si="2"/>
        <v>0</v>
      </c>
      <c r="AE19" s="194">
        <f t="shared" ca="1" si="2"/>
        <v>0</v>
      </c>
      <c r="AF19" s="194">
        <f t="shared" ca="1" si="2"/>
        <v>0</v>
      </c>
      <c r="AG19" s="194">
        <f t="shared" ca="1" si="2"/>
        <v>0</v>
      </c>
      <c r="AH19" s="194">
        <f t="shared" ca="1" si="2"/>
        <v>0</v>
      </c>
      <c r="AI19" s="194">
        <f t="shared" ca="1" si="3"/>
        <v>0</v>
      </c>
      <c r="AJ19" s="194">
        <f t="shared" ca="1" si="3"/>
        <v>0</v>
      </c>
      <c r="AK19" s="194">
        <f t="shared" ca="1" si="3"/>
        <v>0</v>
      </c>
      <c r="AL19" s="194">
        <f t="shared" ca="1" si="3"/>
        <v>0</v>
      </c>
      <c r="AM19" s="194">
        <f t="shared" ca="1" si="3"/>
        <v>0</v>
      </c>
      <c r="AN19" s="194">
        <f t="shared" ca="1" si="3"/>
        <v>0</v>
      </c>
    </row>
    <row r="20" spans="1:40" x14ac:dyDescent="0.3">
      <c r="C20" s="51">
        <f t="shared" ca="1" si="4"/>
        <v>0</v>
      </c>
      <c r="D20" s="192">
        <f t="shared" ca="1" si="5"/>
        <v>0</v>
      </c>
      <c r="E20" s="194">
        <f t="shared" ca="1" si="1"/>
        <v>0</v>
      </c>
      <c r="F20" s="194">
        <f t="shared" ca="1" si="1"/>
        <v>0</v>
      </c>
      <c r="G20" s="194">
        <f t="shared" ca="1" si="1"/>
        <v>0</v>
      </c>
      <c r="H20" s="194">
        <f t="shared" ca="1" si="1"/>
        <v>0</v>
      </c>
      <c r="I20" s="194">
        <f t="shared" ca="1" si="1"/>
        <v>0</v>
      </c>
      <c r="J20" s="194">
        <f t="shared" ca="1" si="1"/>
        <v>0</v>
      </c>
      <c r="K20" s="194">
        <f t="shared" ca="1" si="1"/>
        <v>0</v>
      </c>
      <c r="L20" s="194">
        <f t="shared" ca="1" si="1"/>
        <v>0</v>
      </c>
      <c r="M20" s="194">
        <f t="shared" ca="1" si="1"/>
        <v>0</v>
      </c>
      <c r="N20" s="194">
        <f t="shared" ca="1" si="1"/>
        <v>0</v>
      </c>
      <c r="O20" s="194">
        <f t="shared" ca="1" si="1"/>
        <v>0</v>
      </c>
      <c r="P20" s="194">
        <f t="shared" ca="1" si="1"/>
        <v>0</v>
      </c>
      <c r="Q20" s="194">
        <f t="shared" ca="1" si="1"/>
        <v>0</v>
      </c>
      <c r="R20" s="194">
        <f t="shared" ca="1" si="1"/>
        <v>0</v>
      </c>
      <c r="S20" s="194">
        <f t="shared" ca="1" si="1"/>
        <v>0</v>
      </c>
      <c r="T20" s="194">
        <f t="shared" ca="1" si="1"/>
        <v>0</v>
      </c>
      <c r="U20" s="194">
        <f t="shared" ca="1" si="2"/>
        <v>0</v>
      </c>
      <c r="V20" s="194">
        <f t="shared" ca="1" si="2"/>
        <v>0</v>
      </c>
      <c r="W20" s="194">
        <f t="shared" ca="1" si="2"/>
        <v>0</v>
      </c>
      <c r="X20" s="194">
        <f t="shared" ca="1" si="2"/>
        <v>0</v>
      </c>
      <c r="Y20" s="194">
        <f t="shared" ca="1" si="2"/>
        <v>0</v>
      </c>
      <c r="Z20" s="194">
        <f t="shared" ca="1" si="2"/>
        <v>0</v>
      </c>
      <c r="AA20" s="194">
        <f t="shared" ca="1" si="2"/>
        <v>0</v>
      </c>
      <c r="AB20" s="194">
        <f t="shared" ca="1" si="2"/>
        <v>0</v>
      </c>
      <c r="AC20" s="194">
        <f t="shared" ca="1" si="2"/>
        <v>0</v>
      </c>
      <c r="AD20" s="194">
        <f t="shared" ca="1" si="2"/>
        <v>0</v>
      </c>
      <c r="AE20" s="194">
        <f t="shared" ca="1" si="2"/>
        <v>0</v>
      </c>
      <c r="AF20" s="194">
        <f t="shared" ca="1" si="2"/>
        <v>0</v>
      </c>
      <c r="AG20" s="194">
        <f t="shared" ca="1" si="2"/>
        <v>0</v>
      </c>
      <c r="AH20" s="194">
        <f t="shared" ca="1" si="2"/>
        <v>0</v>
      </c>
      <c r="AI20" s="194">
        <f t="shared" ca="1" si="3"/>
        <v>0</v>
      </c>
      <c r="AJ20" s="194">
        <f t="shared" ca="1" si="3"/>
        <v>0</v>
      </c>
      <c r="AK20" s="194">
        <f t="shared" ca="1" si="3"/>
        <v>0</v>
      </c>
      <c r="AL20" s="194">
        <f t="shared" ca="1" si="3"/>
        <v>0</v>
      </c>
      <c r="AM20" s="194">
        <f t="shared" ca="1" si="3"/>
        <v>0</v>
      </c>
      <c r="AN20" s="194">
        <f t="shared" ca="1" si="3"/>
        <v>0</v>
      </c>
    </row>
    <row r="21" spans="1:40" x14ac:dyDescent="0.3">
      <c r="C21" s="51">
        <f t="shared" ca="1" si="4"/>
        <v>0</v>
      </c>
      <c r="D21" s="192">
        <f t="shared" ca="1" si="5"/>
        <v>0</v>
      </c>
      <c r="E21" s="194">
        <f t="shared" ca="1" si="1"/>
        <v>0</v>
      </c>
      <c r="F21" s="194">
        <f t="shared" ca="1" si="1"/>
        <v>0</v>
      </c>
      <c r="G21" s="194">
        <f t="shared" ca="1" si="1"/>
        <v>0</v>
      </c>
      <c r="H21" s="194">
        <f t="shared" ca="1" si="1"/>
        <v>0</v>
      </c>
      <c r="I21" s="194">
        <f t="shared" ca="1" si="1"/>
        <v>0</v>
      </c>
      <c r="J21" s="194">
        <f t="shared" ca="1" si="1"/>
        <v>0</v>
      </c>
      <c r="K21" s="194">
        <f t="shared" ca="1" si="1"/>
        <v>0</v>
      </c>
      <c r="L21" s="194">
        <f t="shared" ca="1" si="1"/>
        <v>0</v>
      </c>
      <c r="M21" s="194">
        <f t="shared" ca="1" si="1"/>
        <v>0</v>
      </c>
      <c r="N21" s="194">
        <f t="shared" ca="1" si="1"/>
        <v>0</v>
      </c>
      <c r="O21" s="194">
        <f t="shared" ca="1" si="1"/>
        <v>0</v>
      </c>
      <c r="P21" s="194">
        <f t="shared" ca="1" si="1"/>
        <v>0</v>
      </c>
      <c r="Q21" s="194">
        <f t="shared" ca="1" si="1"/>
        <v>0</v>
      </c>
      <c r="R21" s="194">
        <f t="shared" ca="1" si="1"/>
        <v>0</v>
      </c>
      <c r="S21" s="194">
        <f t="shared" ca="1" si="1"/>
        <v>0</v>
      </c>
      <c r="T21" s="194">
        <f t="shared" ca="1" si="1"/>
        <v>0</v>
      </c>
      <c r="U21" s="194">
        <f t="shared" ca="1" si="2"/>
        <v>0</v>
      </c>
      <c r="V21" s="194">
        <f t="shared" ca="1" si="2"/>
        <v>0</v>
      </c>
      <c r="W21" s="194">
        <f t="shared" ca="1" si="2"/>
        <v>0</v>
      </c>
      <c r="X21" s="194">
        <f t="shared" ca="1" si="2"/>
        <v>0</v>
      </c>
      <c r="Y21" s="194">
        <f t="shared" ca="1" si="2"/>
        <v>0</v>
      </c>
      <c r="Z21" s="194">
        <f t="shared" ca="1" si="2"/>
        <v>0</v>
      </c>
      <c r="AA21" s="194">
        <f t="shared" ca="1" si="2"/>
        <v>0</v>
      </c>
      <c r="AB21" s="194">
        <f t="shared" ca="1" si="2"/>
        <v>0</v>
      </c>
      <c r="AC21" s="194">
        <f t="shared" ca="1" si="2"/>
        <v>0</v>
      </c>
      <c r="AD21" s="194">
        <f t="shared" ca="1" si="2"/>
        <v>0</v>
      </c>
      <c r="AE21" s="194">
        <f t="shared" ca="1" si="2"/>
        <v>0</v>
      </c>
      <c r="AF21" s="194">
        <f t="shared" ca="1" si="2"/>
        <v>0</v>
      </c>
      <c r="AG21" s="194">
        <f t="shared" ca="1" si="2"/>
        <v>0</v>
      </c>
      <c r="AH21" s="194">
        <f t="shared" ca="1" si="2"/>
        <v>0</v>
      </c>
      <c r="AI21" s="194">
        <f t="shared" ca="1" si="3"/>
        <v>0</v>
      </c>
      <c r="AJ21" s="194">
        <f t="shared" ca="1" si="3"/>
        <v>0</v>
      </c>
      <c r="AK21" s="194">
        <f t="shared" ca="1" si="3"/>
        <v>0</v>
      </c>
      <c r="AL21" s="194">
        <f t="shared" ca="1" si="3"/>
        <v>0</v>
      </c>
      <c r="AM21" s="194">
        <f t="shared" ca="1" si="3"/>
        <v>0</v>
      </c>
      <c r="AN21" s="194">
        <f t="shared" ca="1" si="3"/>
        <v>0</v>
      </c>
    </row>
    <row r="22" spans="1:40" x14ac:dyDescent="0.3">
      <c r="C22" s="51">
        <f t="shared" ca="1" si="4"/>
        <v>0</v>
      </c>
      <c r="D22" s="192">
        <f t="shared" ca="1" si="5"/>
        <v>0</v>
      </c>
      <c r="E22" s="194">
        <f t="shared" ca="1" si="1"/>
        <v>0</v>
      </c>
      <c r="F22" s="194">
        <f t="shared" ca="1" si="1"/>
        <v>0</v>
      </c>
      <c r="G22" s="194">
        <f t="shared" ca="1" si="1"/>
        <v>0</v>
      </c>
      <c r="H22" s="194">
        <f t="shared" ca="1" si="1"/>
        <v>0</v>
      </c>
      <c r="I22" s="194">
        <f t="shared" ca="1" si="1"/>
        <v>0</v>
      </c>
      <c r="J22" s="194">
        <f t="shared" ca="1" si="1"/>
        <v>0</v>
      </c>
      <c r="K22" s="194">
        <f t="shared" ca="1" si="1"/>
        <v>0</v>
      </c>
      <c r="L22" s="194">
        <f t="shared" ca="1" si="1"/>
        <v>0</v>
      </c>
      <c r="M22" s="194">
        <f t="shared" ca="1" si="1"/>
        <v>0</v>
      </c>
      <c r="N22" s="194">
        <f t="shared" ca="1" si="1"/>
        <v>0</v>
      </c>
      <c r="O22" s="194">
        <f t="shared" ca="1" si="1"/>
        <v>0</v>
      </c>
      <c r="P22" s="194">
        <f t="shared" ca="1" si="1"/>
        <v>0</v>
      </c>
      <c r="Q22" s="194">
        <f t="shared" ca="1" si="1"/>
        <v>0</v>
      </c>
      <c r="R22" s="194">
        <f t="shared" ca="1" si="1"/>
        <v>0</v>
      </c>
      <c r="S22" s="194">
        <f t="shared" ca="1" si="1"/>
        <v>0</v>
      </c>
      <c r="T22" s="194">
        <f t="shared" ref="T22:AI26" ca="1" si="6">SUMIFS(INDIRECT($B$1 &amp; "_Direct"), Resource_Name, $B22, WBSL3, T$1, Inst, $B$2)</f>
        <v>0</v>
      </c>
      <c r="U22" s="194">
        <f t="shared" ca="1" si="6"/>
        <v>0</v>
      </c>
      <c r="V22" s="194">
        <f t="shared" ca="1" si="6"/>
        <v>0</v>
      </c>
      <c r="W22" s="194">
        <f t="shared" ca="1" si="6"/>
        <v>0</v>
      </c>
      <c r="X22" s="194">
        <f t="shared" ca="1" si="6"/>
        <v>0</v>
      </c>
      <c r="Y22" s="194">
        <f t="shared" ca="1" si="2"/>
        <v>0</v>
      </c>
      <c r="Z22" s="194">
        <f t="shared" ca="1" si="2"/>
        <v>0</v>
      </c>
      <c r="AA22" s="194">
        <f t="shared" ca="1" si="2"/>
        <v>0</v>
      </c>
      <c r="AB22" s="194">
        <f t="shared" ca="1" si="2"/>
        <v>0</v>
      </c>
      <c r="AC22" s="194">
        <f t="shared" ca="1" si="2"/>
        <v>0</v>
      </c>
      <c r="AD22" s="194">
        <f t="shared" ca="1" si="2"/>
        <v>0</v>
      </c>
      <c r="AE22" s="194">
        <f t="shared" ca="1" si="2"/>
        <v>0</v>
      </c>
      <c r="AF22" s="194">
        <f t="shared" ca="1" si="2"/>
        <v>0</v>
      </c>
      <c r="AG22" s="194">
        <f t="shared" ca="1" si="2"/>
        <v>0</v>
      </c>
      <c r="AH22" s="194">
        <f t="shared" ca="1" si="2"/>
        <v>0</v>
      </c>
      <c r="AI22" s="194">
        <f t="shared" ca="1" si="3"/>
        <v>0</v>
      </c>
      <c r="AJ22" s="194">
        <f t="shared" ca="1" si="3"/>
        <v>0</v>
      </c>
      <c r="AK22" s="194">
        <f t="shared" ca="1" si="3"/>
        <v>0</v>
      </c>
      <c r="AL22" s="194">
        <f t="shared" ca="1" si="3"/>
        <v>0</v>
      </c>
      <c r="AM22" s="194">
        <f t="shared" ca="1" si="3"/>
        <v>0</v>
      </c>
      <c r="AN22" s="194">
        <f t="shared" ca="1" si="3"/>
        <v>0</v>
      </c>
    </row>
    <row r="23" spans="1:40" x14ac:dyDescent="0.3">
      <c r="C23" s="51">
        <f t="shared" ca="1" si="4"/>
        <v>0</v>
      </c>
      <c r="D23" s="192">
        <f t="shared" ca="1" si="5"/>
        <v>0</v>
      </c>
      <c r="E23" s="194">
        <f t="shared" ref="E23:T26" ca="1" si="7">SUMIFS(INDIRECT($B$1 &amp; "_Direct"), Resource_Name, $B23, WBSL3, E$1, Inst, $B$2)</f>
        <v>0</v>
      </c>
      <c r="F23" s="194">
        <f t="shared" ca="1" si="7"/>
        <v>0</v>
      </c>
      <c r="G23" s="194">
        <f t="shared" ca="1" si="7"/>
        <v>0</v>
      </c>
      <c r="H23" s="194">
        <f t="shared" ca="1" si="7"/>
        <v>0</v>
      </c>
      <c r="I23" s="194">
        <f t="shared" ca="1" si="7"/>
        <v>0</v>
      </c>
      <c r="J23" s="194">
        <f t="shared" ca="1" si="7"/>
        <v>0</v>
      </c>
      <c r="K23" s="194">
        <f t="shared" ca="1" si="7"/>
        <v>0</v>
      </c>
      <c r="L23" s="194">
        <f t="shared" ca="1" si="7"/>
        <v>0</v>
      </c>
      <c r="M23" s="194">
        <f t="shared" ca="1" si="7"/>
        <v>0</v>
      </c>
      <c r="N23" s="194">
        <f t="shared" ca="1" si="7"/>
        <v>0</v>
      </c>
      <c r="O23" s="194">
        <f t="shared" ca="1" si="7"/>
        <v>0</v>
      </c>
      <c r="P23" s="194">
        <f t="shared" ca="1" si="7"/>
        <v>0</v>
      </c>
      <c r="Q23" s="194">
        <f t="shared" ca="1" si="7"/>
        <v>0</v>
      </c>
      <c r="R23" s="194">
        <f t="shared" ca="1" si="7"/>
        <v>0</v>
      </c>
      <c r="S23" s="194">
        <f t="shared" ca="1" si="7"/>
        <v>0</v>
      </c>
      <c r="T23" s="194">
        <f t="shared" ca="1" si="7"/>
        <v>0</v>
      </c>
      <c r="U23" s="194">
        <f t="shared" ca="1" si="6"/>
        <v>0</v>
      </c>
      <c r="V23" s="194">
        <f t="shared" ca="1" si="6"/>
        <v>0</v>
      </c>
      <c r="W23" s="194">
        <f t="shared" ca="1" si="6"/>
        <v>0</v>
      </c>
      <c r="X23" s="194">
        <f t="shared" ca="1" si="6"/>
        <v>0</v>
      </c>
      <c r="Y23" s="194">
        <f t="shared" ca="1" si="6"/>
        <v>0</v>
      </c>
      <c r="Z23" s="194">
        <f t="shared" ca="1" si="6"/>
        <v>0</v>
      </c>
      <c r="AA23" s="194">
        <f t="shared" ca="1" si="6"/>
        <v>0</v>
      </c>
      <c r="AB23" s="194">
        <f t="shared" ca="1" si="6"/>
        <v>0</v>
      </c>
      <c r="AC23" s="194">
        <f t="shared" ca="1" si="6"/>
        <v>0</v>
      </c>
      <c r="AD23" s="194">
        <f t="shared" ca="1" si="6"/>
        <v>0</v>
      </c>
      <c r="AE23" s="194">
        <f t="shared" ca="1" si="6"/>
        <v>0</v>
      </c>
      <c r="AF23" s="194">
        <f t="shared" ca="1" si="6"/>
        <v>0</v>
      </c>
      <c r="AG23" s="194">
        <f t="shared" ca="1" si="6"/>
        <v>0</v>
      </c>
      <c r="AH23" s="194">
        <f t="shared" ca="1" si="6"/>
        <v>0</v>
      </c>
      <c r="AI23" s="194">
        <f t="shared" ca="1" si="6"/>
        <v>0</v>
      </c>
      <c r="AJ23" s="194">
        <f t="shared" ref="AJ23:AN26" ca="1" si="8">SUMIFS(INDIRECT($B$1 &amp; "_Direct"), Resource_Name, $B23, WBSL3, AJ$1, Inst, $B$2)</f>
        <v>0</v>
      </c>
      <c r="AK23" s="194">
        <f t="shared" ca="1" si="8"/>
        <v>0</v>
      </c>
      <c r="AL23" s="194">
        <f t="shared" ca="1" si="8"/>
        <v>0</v>
      </c>
      <c r="AM23" s="194">
        <f t="shared" ca="1" si="8"/>
        <v>0</v>
      </c>
      <c r="AN23" s="194">
        <f t="shared" ca="1" si="8"/>
        <v>0</v>
      </c>
    </row>
    <row r="24" spans="1:40" x14ac:dyDescent="0.3">
      <c r="C24" s="51">
        <f t="shared" ca="1" si="4"/>
        <v>0</v>
      </c>
      <c r="D24" s="192">
        <f t="shared" ca="1" si="5"/>
        <v>0</v>
      </c>
      <c r="E24" s="194">
        <f t="shared" ca="1" si="7"/>
        <v>0</v>
      </c>
      <c r="F24" s="194">
        <f t="shared" ca="1" si="7"/>
        <v>0</v>
      </c>
      <c r="G24" s="194">
        <f t="shared" ca="1" si="7"/>
        <v>0</v>
      </c>
      <c r="H24" s="194">
        <f t="shared" ca="1" si="7"/>
        <v>0</v>
      </c>
      <c r="I24" s="194">
        <f t="shared" ca="1" si="7"/>
        <v>0</v>
      </c>
      <c r="J24" s="194">
        <f t="shared" ca="1" si="7"/>
        <v>0</v>
      </c>
      <c r="K24" s="194">
        <f t="shared" ca="1" si="7"/>
        <v>0</v>
      </c>
      <c r="L24" s="194">
        <f t="shared" ca="1" si="7"/>
        <v>0</v>
      </c>
      <c r="M24" s="194">
        <f t="shared" ca="1" si="7"/>
        <v>0</v>
      </c>
      <c r="N24" s="194">
        <f t="shared" ca="1" si="7"/>
        <v>0</v>
      </c>
      <c r="O24" s="194">
        <f t="shared" ca="1" si="7"/>
        <v>0</v>
      </c>
      <c r="P24" s="194">
        <f t="shared" ca="1" si="7"/>
        <v>0</v>
      </c>
      <c r="Q24" s="194">
        <f t="shared" ca="1" si="7"/>
        <v>0</v>
      </c>
      <c r="R24" s="194">
        <f t="shared" ca="1" si="7"/>
        <v>0</v>
      </c>
      <c r="S24" s="194">
        <f t="shared" ca="1" si="7"/>
        <v>0</v>
      </c>
      <c r="T24" s="194">
        <f t="shared" ca="1" si="7"/>
        <v>0</v>
      </c>
      <c r="U24" s="194">
        <f t="shared" ca="1" si="6"/>
        <v>0</v>
      </c>
      <c r="V24" s="194">
        <f t="shared" ca="1" si="6"/>
        <v>0</v>
      </c>
      <c r="W24" s="194">
        <f t="shared" ca="1" si="6"/>
        <v>0</v>
      </c>
      <c r="X24" s="194">
        <f t="shared" ca="1" si="6"/>
        <v>0</v>
      </c>
      <c r="Y24" s="194">
        <f t="shared" ca="1" si="6"/>
        <v>0</v>
      </c>
      <c r="Z24" s="194">
        <f t="shared" ca="1" si="6"/>
        <v>0</v>
      </c>
      <c r="AA24" s="194">
        <f t="shared" ca="1" si="6"/>
        <v>0</v>
      </c>
      <c r="AB24" s="194">
        <f t="shared" ca="1" si="6"/>
        <v>0</v>
      </c>
      <c r="AC24" s="194">
        <f t="shared" ca="1" si="6"/>
        <v>0</v>
      </c>
      <c r="AD24" s="194">
        <f t="shared" ca="1" si="6"/>
        <v>0</v>
      </c>
      <c r="AE24" s="194">
        <f t="shared" ca="1" si="6"/>
        <v>0</v>
      </c>
      <c r="AF24" s="194">
        <f t="shared" ca="1" si="6"/>
        <v>0</v>
      </c>
      <c r="AG24" s="194">
        <f t="shared" ca="1" si="6"/>
        <v>0</v>
      </c>
      <c r="AH24" s="194">
        <f t="shared" ca="1" si="6"/>
        <v>0</v>
      </c>
      <c r="AI24" s="194">
        <f t="shared" ca="1" si="6"/>
        <v>0</v>
      </c>
      <c r="AJ24" s="194">
        <f t="shared" ca="1" si="8"/>
        <v>0</v>
      </c>
      <c r="AK24" s="194">
        <f t="shared" ca="1" si="8"/>
        <v>0</v>
      </c>
      <c r="AL24" s="194">
        <f t="shared" ca="1" si="8"/>
        <v>0</v>
      </c>
      <c r="AM24" s="194">
        <f t="shared" ca="1" si="8"/>
        <v>0</v>
      </c>
      <c r="AN24" s="194">
        <f t="shared" ca="1" si="8"/>
        <v>0</v>
      </c>
    </row>
    <row r="25" spans="1:40" x14ac:dyDescent="0.3">
      <c r="C25" s="51">
        <f t="shared" ca="1" si="4"/>
        <v>0</v>
      </c>
      <c r="D25" s="192">
        <f t="shared" ca="1" si="5"/>
        <v>0</v>
      </c>
      <c r="E25" s="194">
        <f t="shared" ca="1" si="7"/>
        <v>0</v>
      </c>
      <c r="F25" s="194">
        <f t="shared" ca="1" si="7"/>
        <v>0</v>
      </c>
      <c r="G25" s="194">
        <f t="shared" ca="1" si="7"/>
        <v>0</v>
      </c>
      <c r="H25" s="194">
        <f t="shared" ca="1" si="7"/>
        <v>0</v>
      </c>
      <c r="I25" s="194">
        <f t="shared" ca="1" si="7"/>
        <v>0</v>
      </c>
      <c r="J25" s="194">
        <f t="shared" ca="1" si="7"/>
        <v>0</v>
      </c>
      <c r="K25" s="194">
        <f t="shared" ca="1" si="7"/>
        <v>0</v>
      </c>
      <c r="L25" s="194">
        <f t="shared" ca="1" si="7"/>
        <v>0</v>
      </c>
      <c r="M25" s="194">
        <f t="shared" ca="1" si="7"/>
        <v>0</v>
      </c>
      <c r="N25" s="194">
        <f t="shared" ca="1" si="7"/>
        <v>0</v>
      </c>
      <c r="O25" s="194">
        <f t="shared" ca="1" si="7"/>
        <v>0</v>
      </c>
      <c r="P25" s="194">
        <f t="shared" ca="1" si="7"/>
        <v>0</v>
      </c>
      <c r="Q25" s="194">
        <f t="shared" ca="1" si="7"/>
        <v>0</v>
      </c>
      <c r="R25" s="194">
        <f t="shared" ca="1" si="7"/>
        <v>0</v>
      </c>
      <c r="S25" s="194">
        <f t="shared" ca="1" si="7"/>
        <v>0</v>
      </c>
      <c r="T25" s="194">
        <f t="shared" ca="1" si="7"/>
        <v>0</v>
      </c>
      <c r="U25" s="194">
        <f t="shared" ca="1" si="6"/>
        <v>0</v>
      </c>
      <c r="V25" s="194">
        <f t="shared" ca="1" si="6"/>
        <v>0</v>
      </c>
      <c r="W25" s="194">
        <f t="shared" ca="1" si="6"/>
        <v>0</v>
      </c>
      <c r="X25" s="194">
        <f t="shared" ca="1" si="6"/>
        <v>0</v>
      </c>
      <c r="Y25" s="194">
        <f t="shared" ca="1" si="6"/>
        <v>0</v>
      </c>
      <c r="Z25" s="194">
        <f t="shared" ca="1" si="6"/>
        <v>0</v>
      </c>
      <c r="AA25" s="194">
        <f t="shared" ca="1" si="6"/>
        <v>0</v>
      </c>
      <c r="AB25" s="194">
        <f t="shared" ca="1" si="6"/>
        <v>0</v>
      </c>
      <c r="AC25" s="194">
        <f t="shared" ca="1" si="6"/>
        <v>0</v>
      </c>
      <c r="AD25" s="194">
        <f t="shared" ca="1" si="6"/>
        <v>0</v>
      </c>
      <c r="AE25" s="194">
        <f t="shared" ca="1" si="6"/>
        <v>0</v>
      </c>
      <c r="AF25" s="194">
        <f t="shared" ca="1" si="6"/>
        <v>0</v>
      </c>
      <c r="AG25" s="194">
        <f t="shared" ca="1" si="6"/>
        <v>0</v>
      </c>
      <c r="AH25" s="194">
        <f t="shared" ca="1" si="6"/>
        <v>0</v>
      </c>
      <c r="AI25" s="194">
        <f t="shared" ca="1" si="6"/>
        <v>0</v>
      </c>
      <c r="AJ25" s="194">
        <f t="shared" ca="1" si="8"/>
        <v>0</v>
      </c>
      <c r="AK25" s="194">
        <f t="shared" ca="1" si="8"/>
        <v>0</v>
      </c>
      <c r="AL25" s="194">
        <f t="shared" ca="1" si="8"/>
        <v>0</v>
      </c>
      <c r="AM25" s="194">
        <f t="shared" ca="1" si="8"/>
        <v>0</v>
      </c>
      <c r="AN25" s="194">
        <f t="shared" ca="1" si="8"/>
        <v>0</v>
      </c>
    </row>
    <row r="26" spans="1:40" x14ac:dyDescent="0.3">
      <c r="A26" s="54"/>
      <c r="B26" s="54"/>
      <c r="C26" s="51">
        <f t="shared" ca="1" si="4"/>
        <v>0</v>
      </c>
      <c r="D26" s="192">
        <f t="shared" ca="1" si="5"/>
        <v>0</v>
      </c>
      <c r="E26" s="194">
        <f t="shared" ca="1" si="7"/>
        <v>0</v>
      </c>
      <c r="F26" s="194">
        <f t="shared" ca="1" si="7"/>
        <v>0</v>
      </c>
      <c r="G26" s="194">
        <f t="shared" ca="1" si="7"/>
        <v>0</v>
      </c>
      <c r="H26" s="194">
        <f t="shared" ca="1" si="7"/>
        <v>0</v>
      </c>
      <c r="I26" s="194">
        <f t="shared" ca="1" si="7"/>
        <v>0</v>
      </c>
      <c r="J26" s="194">
        <f t="shared" ca="1" si="7"/>
        <v>0</v>
      </c>
      <c r="K26" s="194">
        <f t="shared" ca="1" si="7"/>
        <v>0</v>
      </c>
      <c r="L26" s="194">
        <f t="shared" ca="1" si="7"/>
        <v>0</v>
      </c>
      <c r="M26" s="194">
        <f t="shared" ca="1" si="7"/>
        <v>0</v>
      </c>
      <c r="N26" s="194">
        <f t="shared" ca="1" si="7"/>
        <v>0</v>
      </c>
      <c r="O26" s="194">
        <f t="shared" ca="1" si="7"/>
        <v>0</v>
      </c>
      <c r="P26" s="194">
        <f t="shared" ca="1" si="7"/>
        <v>0</v>
      </c>
      <c r="Q26" s="194">
        <f t="shared" ca="1" si="7"/>
        <v>0</v>
      </c>
      <c r="R26" s="194">
        <f t="shared" ca="1" si="7"/>
        <v>0</v>
      </c>
      <c r="S26" s="194">
        <f t="shared" ca="1" si="7"/>
        <v>0</v>
      </c>
      <c r="T26" s="194">
        <f t="shared" ca="1" si="7"/>
        <v>0</v>
      </c>
      <c r="U26" s="194">
        <f t="shared" ca="1" si="6"/>
        <v>0</v>
      </c>
      <c r="V26" s="194">
        <f t="shared" ca="1" si="6"/>
        <v>0</v>
      </c>
      <c r="W26" s="194">
        <f t="shared" ca="1" si="6"/>
        <v>0</v>
      </c>
      <c r="X26" s="194">
        <f t="shared" ca="1" si="6"/>
        <v>0</v>
      </c>
      <c r="Y26" s="194">
        <f t="shared" ca="1" si="6"/>
        <v>0</v>
      </c>
      <c r="Z26" s="194">
        <f t="shared" ca="1" si="6"/>
        <v>0</v>
      </c>
      <c r="AA26" s="194">
        <f t="shared" ca="1" si="6"/>
        <v>0</v>
      </c>
      <c r="AB26" s="194">
        <f t="shared" ca="1" si="6"/>
        <v>0</v>
      </c>
      <c r="AC26" s="194">
        <f t="shared" ca="1" si="6"/>
        <v>0</v>
      </c>
      <c r="AD26" s="194">
        <f t="shared" ca="1" si="6"/>
        <v>0</v>
      </c>
      <c r="AE26" s="194">
        <f t="shared" ca="1" si="6"/>
        <v>0</v>
      </c>
      <c r="AF26" s="194">
        <f t="shared" ca="1" si="6"/>
        <v>0</v>
      </c>
      <c r="AG26" s="194">
        <f t="shared" ca="1" si="6"/>
        <v>0</v>
      </c>
      <c r="AH26" s="194">
        <f t="shared" ca="1" si="6"/>
        <v>0</v>
      </c>
      <c r="AI26" s="194">
        <f t="shared" ca="1" si="6"/>
        <v>0</v>
      </c>
      <c r="AJ26" s="194">
        <f t="shared" ca="1" si="8"/>
        <v>0</v>
      </c>
      <c r="AK26" s="194">
        <f t="shared" ca="1" si="8"/>
        <v>0</v>
      </c>
      <c r="AL26" s="194">
        <f t="shared" ca="1" si="8"/>
        <v>0</v>
      </c>
      <c r="AM26" s="194">
        <f t="shared" ca="1" si="8"/>
        <v>0</v>
      </c>
      <c r="AN26" s="194">
        <f t="shared" ca="1" si="8"/>
        <v>0</v>
      </c>
    </row>
    <row r="27" spans="1:40" x14ac:dyDescent="0.3">
      <c r="A27" s="60" t="s">
        <v>1466</v>
      </c>
      <c r="B27" s="64"/>
      <c r="C27" s="64"/>
      <c r="D27" s="196"/>
      <c r="E27" s="196"/>
      <c r="F27" s="196"/>
      <c r="G27" s="196"/>
      <c r="H27" s="196"/>
      <c r="I27" s="196"/>
      <c r="J27" s="196"/>
      <c r="K27" s="196"/>
      <c r="L27" s="196"/>
      <c r="M27" s="196"/>
      <c r="N27" s="196"/>
      <c r="O27" s="196"/>
      <c r="P27" s="196"/>
      <c r="Q27" s="196"/>
      <c r="R27" s="196"/>
      <c r="S27" s="196"/>
      <c r="T27" s="196"/>
      <c r="U27" s="196"/>
      <c r="V27" s="196"/>
      <c r="W27" s="196"/>
      <c r="X27" s="196"/>
      <c r="Y27" s="196"/>
      <c r="Z27" s="196"/>
      <c r="AA27" s="196"/>
      <c r="AB27" s="196"/>
      <c r="AC27" s="196"/>
      <c r="AD27" s="196"/>
      <c r="AE27" s="196"/>
      <c r="AF27" s="196"/>
      <c r="AG27" s="196"/>
      <c r="AH27" s="196"/>
      <c r="AI27" s="196"/>
      <c r="AJ27" s="196"/>
      <c r="AK27" s="196"/>
      <c r="AL27" s="196"/>
      <c r="AM27" s="196"/>
      <c r="AN27" s="196"/>
    </row>
    <row r="28" spans="1:40" x14ac:dyDescent="0.3">
      <c r="D28" s="192">
        <f ca="1">SUM(E28:AN28)</f>
        <v>113667.22284831003</v>
      </c>
      <c r="E28" s="194">
        <f t="shared" ref="E28:AN28" ca="1" si="9">SUM(E7:E26)</f>
        <v>0</v>
      </c>
      <c r="F28" s="181">
        <f t="shared" ca="1" si="9"/>
        <v>0</v>
      </c>
      <c r="G28" s="181">
        <f t="shared" ca="1" si="9"/>
        <v>0</v>
      </c>
      <c r="H28" s="181">
        <f t="shared" ca="1" si="9"/>
        <v>0</v>
      </c>
      <c r="I28" s="181">
        <f t="shared" ca="1" si="9"/>
        <v>0</v>
      </c>
      <c r="J28" s="194">
        <f t="shared" ca="1" si="9"/>
        <v>0</v>
      </c>
      <c r="K28" s="194">
        <f t="shared" ca="1" si="9"/>
        <v>0</v>
      </c>
      <c r="L28" s="194">
        <f t="shared" ca="1" si="9"/>
        <v>0</v>
      </c>
      <c r="M28" s="194">
        <f t="shared" ca="1" si="9"/>
        <v>0</v>
      </c>
      <c r="N28" s="194">
        <f t="shared" ca="1" si="9"/>
        <v>0</v>
      </c>
      <c r="O28" s="194">
        <f t="shared" ca="1" si="9"/>
        <v>0</v>
      </c>
      <c r="P28" s="194">
        <f t="shared" ca="1" si="9"/>
        <v>0</v>
      </c>
      <c r="Q28" s="194">
        <f t="shared" ca="1" si="9"/>
        <v>0</v>
      </c>
      <c r="R28" s="194">
        <f t="shared" ca="1" si="9"/>
        <v>0</v>
      </c>
      <c r="S28" s="194">
        <f t="shared" ca="1" si="9"/>
        <v>0</v>
      </c>
      <c r="T28" s="194">
        <f t="shared" ca="1" si="9"/>
        <v>0</v>
      </c>
      <c r="U28" s="194">
        <f t="shared" ca="1" si="9"/>
        <v>0</v>
      </c>
      <c r="V28" s="194">
        <f t="shared" ca="1" si="9"/>
        <v>0</v>
      </c>
      <c r="W28" s="194">
        <f t="shared" ca="1" si="9"/>
        <v>0</v>
      </c>
      <c r="X28" s="194">
        <f t="shared" ca="1" si="9"/>
        <v>0</v>
      </c>
      <c r="Y28" s="194">
        <f t="shared" ca="1" si="9"/>
        <v>0</v>
      </c>
      <c r="Z28" s="194">
        <f t="shared" ca="1" si="9"/>
        <v>0</v>
      </c>
      <c r="AA28" s="194">
        <f t="shared" ca="1" si="9"/>
        <v>0</v>
      </c>
      <c r="AB28" s="194">
        <f t="shared" ca="1" si="9"/>
        <v>0</v>
      </c>
      <c r="AC28" s="194">
        <f t="shared" ca="1" si="9"/>
        <v>0</v>
      </c>
      <c r="AD28" s="194">
        <f t="shared" ca="1" si="9"/>
        <v>0</v>
      </c>
      <c r="AE28" s="194">
        <f t="shared" ca="1" si="9"/>
        <v>0</v>
      </c>
      <c r="AF28" s="194">
        <f t="shared" ca="1" si="9"/>
        <v>0</v>
      </c>
      <c r="AG28" s="194">
        <f t="shared" ca="1" si="9"/>
        <v>107442.38618820003</v>
      </c>
      <c r="AH28" s="194">
        <f t="shared" ca="1" si="9"/>
        <v>6224.8366601100015</v>
      </c>
      <c r="AI28" s="194">
        <f t="shared" ca="1" si="9"/>
        <v>0</v>
      </c>
      <c r="AJ28" s="194">
        <f t="shared" ca="1" si="9"/>
        <v>0</v>
      </c>
      <c r="AK28" s="194">
        <f t="shared" ca="1" si="9"/>
        <v>0</v>
      </c>
      <c r="AL28" s="194">
        <f t="shared" ca="1" si="9"/>
        <v>0</v>
      </c>
      <c r="AM28" s="194">
        <f t="shared" ca="1" si="9"/>
        <v>0</v>
      </c>
      <c r="AN28" s="194">
        <f t="shared" ca="1" si="9"/>
        <v>0</v>
      </c>
    </row>
    <row r="29" spans="1:40" x14ac:dyDescent="0.3">
      <c r="A29" s="60" t="s">
        <v>1467</v>
      </c>
      <c r="B29" s="60"/>
      <c r="C29" s="60"/>
      <c r="D29" s="189"/>
      <c r="E29" s="198"/>
      <c r="F29" s="198"/>
      <c r="G29" s="198"/>
      <c r="H29" s="198"/>
      <c r="I29" s="198"/>
      <c r="J29" s="198"/>
      <c r="K29" s="198"/>
      <c r="L29" s="198"/>
      <c r="M29" s="198"/>
      <c r="N29" s="198"/>
      <c r="O29" s="198"/>
      <c r="P29" s="198"/>
      <c r="Q29" s="198"/>
      <c r="R29" s="198"/>
      <c r="S29" s="198"/>
      <c r="T29" s="198"/>
      <c r="U29" s="198"/>
      <c r="V29" s="198"/>
      <c r="W29" s="198"/>
      <c r="X29" s="198"/>
      <c r="Y29" s="198"/>
      <c r="Z29" s="198"/>
      <c r="AA29" s="198"/>
      <c r="AB29" s="198"/>
      <c r="AC29" s="198"/>
      <c r="AD29" s="198"/>
      <c r="AE29" s="198"/>
      <c r="AF29" s="198"/>
      <c r="AG29" s="198"/>
      <c r="AH29" s="198"/>
      <c r="AI29" s="198"/>
      <c r="AJ29" s="198"/>
      <c r="AK29" s="198"/>
      <c r="AL29" s="198"/>
      <c r="AM29" s="198"/>
      <c r="AN29" s="198"/>
    </row>
    <row r="30" spans="1:40" x14ac:dyDescent="0.3">
      <c r="D30" s="192">
        <f ca="1">SUM(E30:AN30)</f>
        <v>20665.434450744367</v>
      </c>
      <c r="E30" s="194">
        <f t="shared" ref="E30:AN30" ca="1" si="10">SUMIFS(INDIRECT($B$1 &amp; "_Fringe"), WBSL3, E$1, Inst, $B$2)</f>
        <v>0</v>
      </c>
      <c r="F30" s="194">
        <f t="shared" ca="1" si="10"/>
        <v>0</v>
      </c>
      <c r="G30" s="194">
        <f t="shared" ca="1" si="10"/>
        <v>0</v>
      </c>
      <c r="H30" s="194">
        <f t="shared" ca="1" si="10"/>
        <v>0</v>
      </c>
      <c r="I30" s="194">
        <f t="shared" ca="1" si="10"/>
        <v>0</v>
      </c>
      <c r="J30" s="194">
        <f t="shared" ca="1" si="10"/>
        <v>0</v>
      </c>
      <c r="K30" s="194">
        <f t="shared" ca="1" si="10"/>
        <v>0</v>
      </c>
      <c r="L30" s="194">
        <f t="shared" ca="1" si="10"/>
        <v>0</v>
      </c>
      <c r="M30" s="194">
        <f t="shared" ca="1" si="10"/>
        <v>0</v>
      </c>
      <c r="N30" s="194">
        <f t="shared" ca="1" si="10"/>
        <v>0</v>
      </c>
      <c r="O30" s="194">
        <f t="shared" ca="1" si="10"/>
        <v>0</v>
      </c>
      <c r="P30" s="194">
        <f t="shared" ca="1" si="10"/>
        <v>0</v>
      </c>
      <c r="Q30" s="194">
        <f t="shared" ca="1" si="10"/>
        <v>0</v>
      </c>
      <c r="R30" s="194">
        <f t="shared" ca="1" si="10"/>
        <v>0</v>
      </c>
      <c r="S30" s="194">
        <f t="shared" ca="1" si="10"/>
        <v>0</v>
      </c>
      <c r="T30" s="194">
        <f t="shared" ca="1" si="10"/>
        <v>0</v>
      </c>
      <c r="U30" s="194">
        <f t="shared" ca="1" si="10"/>
        <v>0</v>
      </c>
      <c r="V30" s="194">
        <f t="shared" ca="1" si="10"/>
        <v>0</v>
      </c>
      <c r="W30" s="194">
        <f t="shared" ca="1" si="10"/>
        <v>0</v>
      </c>
      <c r="X30" s="194">
        <f t="shared" ca="1" si="10"/>
        <v>0</v>
      </c>
      <c r="Y30" s="194">
        <f t="shared" ca="1" si="10"/>
        <v>0</v>
      </c>
      <c r="Z30" s="194">
        <f t="shared" ca="1" si="10"/>
        <v>0</v>
      </c>
      <c r="AA30" s="194">
        <f t="shared" ca="1" si="10"/>
        <v>0</v>
      </c>
      <c r="AB30" s="194">
        <f t="shared" ca="1" si="10"/>
        <v>0</v>
      </c>
      <c r="AC30" s="194">
        <f t="shared" ca="1" si="10"/>
        <v>0</v>
      </c>
      <c r="AD30" s="194">
        <f t="shared" ca="1" si="10"/>
        <v>0</v>
      </c>
      <c r="AE30" s="194">
        <f t="shared" ca="1" si="10"/>
        <v>0</v>
      </c>
      <c r="AF30" s="194">
        <f t="shared" ca="1" si="10"/>
        <v>0</v>
      </c>
      <c r="AG30" s="194">
        <f t="shared" ca="1" si="10"/>
        <v>18673.486719509168</v>
      </c>
      <c r="AH30" s="194">
        <f t="shared" ca="1" si="10"/>
        <v>1991.9477312352005</v>
      </c>
      <c r="AI30" s="194">
        <f t="shared" ca="1" si="10"/>
        <v>0</v>
      </c>
      <c r="AJ30" s="194">
        <f t="shared" ca="1" si="10"/>
        <v>0</v>
      </c>
      <c r="AK30" s="194">
        <f t="shared" ca="1" si="10"/>
        <v>0</v>
      </c>
      <c r="AL30" s="194">
        <f t="shared" ca="1" si="10"/>
        <v>0</v>
      </c>
      <c r="AM30" s="194">
        <f t="shared" ca="1" si="10"/>
        <v>0</v>
      </c>
      <c r="AN30" s="194">
        <f t="shared" ca="1" si="10"/>
        <v>0</v>
      </c>
    </row>
    <row r="31" spans="1:40" x14ac:dyDescent="0.3">
      <c r="A31" s="60" t="s">
        <v>1468</v>
      </c>
      <c r="B31" s="60"/>
      <c r="C31" s="60"/>
      <c r="D31" s="189"/>
      <c r="E31" s="189"/>
      <c r="F31" s="189"/>
      <c r="G31" s="189"/>
      <c r="H31" s="189"/>
      <c r="I31" s="189"/>
      <c r="J31" s="189"/>
      <c r="K31" s="189"/>
      <c r="L31" s="189"/>
      <c r="M31" s="189"/>
      <c r="N31" s="189"/>
      <c r="O31" s="189"/>
      <c r="P31" s="189"/>
      <c r="Q31" s="189"/>
      <c r="R31" s="189"/>
      <c r="S31" s="189"/>
      <c r="T31" s="189"/>
      <c r="U31" s="189"/>
      <c r="V31" s="189"/>
      <c r="W31" s="189"/>
      <c r="X31" s="189"/>
      <c r="Y31" s="189"/>
      <c r="Z31" s="189"/>
      <c r="AA31" s="189"/>
      <c r="AB31" s="189"/>
      <c r="AC31" s="189"/>
      <c r="AD31" s="189"/>
      <c r="AE31" s="189"/>
      <c r="AF31" s="189"/>
      <c r="AG31" s="189"/>
      <c r="AH31" s="189"/>
      <c r="AI31" s="189"/>
      <c r="AJ31" s="189"/>
      <c r="AK31" s="189"/>
      <c r="AL31" s="189"/>
      <c r="AM31" s="189"/>
      <c r="AN31" s="189"/>
    </row>
    <row r="32" spans="1:40" x14ac:dyDescent="0.3">
      <c r="A32" s="65" t="s">
        <v>1469</v>
      </c>
      <c r="B32" s="65" t="s">
        <v>1470</v>
      </c>
      <c r="C32" s="65" t="s">
        <v>1471</v>
      </c>
      <c r="D32" s="195"/>
      <c r="E32" s="194"/>
      <c r="F32" s="194"/>
      <c r="G32" s="194"/>
      <c r="H32" s="194"/>
      <c r="I32" s="194"/>
      <c r="J32" s="194"/>
      <c r="K32" s="194"/>
      <c r="L32" s="194"/>
      <c r="M32" s="194"/>
      <c r="N32" s="194"/>
      <c r="O32" s="194"/>
      <c r="P32" s="194"/>
      <c r="Q32" s="194"/>
      <c r="R32" s="194"/>
      <c r="S32" s="194"/>
      <c r="T32" s="194"/>
      <c r="U32" s="194"/>
      <c r="V32" s="194"/>
      <c r="W32" s="194"/>
      <c r="X32" s="194"/>
      <c r="Y32" s="194"/>
      <c r="Z32" s="194"/>
      <c r="AA32" s="194"/>
      <c r="AB32" s="194"/>
      <c r="AC32" s="194"/>
      <c r="AD32" s="194"/>
      <c r="AE32" s="194"/>
      <c r="AF32" s="194"/>
      <c r="AG32" s="194"/>
      <c r="AH32" s="194"/>
      <c r="AI32" s="194"/>
      <c r="AJ32" s="194"/>
      <c r="AK32" s="194"/>
      <c r="AL32" s="194"/>
      <c r="AM32" s="194"/>
      <c r="AN32" s="194"/>
    </row>
    <row r="33" spans="1:40" x14ac:dyDescent="0.3">
      <c r="A33" s="54" t="s">
        <v>1535</v>
      </c>
      <c r="B33" s="54">
        <v>1</v>
      </c>
      <c r="C33" s="54">
        <v>1</v>
      </c>
      <c r="D33" s="195">
        <f ca="1">SUM(E33:AN33)</f>
        <v>0</v>
      </c>
      <c r="E33" s="182">
        <f t="shared" ref="E33:AN33" ca="1" si="11">SUMIFS(INDIRECT($B$1 &amp; "_Direct"), Type, "CapEx", WBSL3, E$1, Inst, $B$2)</f>
        <v>0</v>
      </c>
      <c r="F33" s="182">
        <f t="shared" ca="1" si="11"/>
        <v>0</v>
      </c>
      <c r="G33" s="182">
        <f t="shared" ca="1" si="11"/>
        <v>0</v>
      </c>
      <c r="H33" s="182">
        <f t="shared" ca="1" si="11"/>
        <v>0</v>
      </c>
      <c r="I33" s="182">
        <f t="shared" ca="1" si="11"/>
        <v>0</v>
      </c>
      <c r="J33" s="182">
        <f t="shared" ca="1" si="11"/>
        <v>0</v>
      </c>
      <c r="K33" s="182">
        <f t="shared" ca="1" si="11"/>
        <v>0</v>
      </c>
      <c r="L33" s="182">
        <f t="shared" ca="1" si="11"/>
        <v>0</v>
      </c>
      <c r="M33" s="182">
        <f t="shared" ca="1" si="11"/>
        <v>0</v>
      </c>
      <c r="N33" s="182">
        <f t="shared" ca="1" si="11"/>
        <v>0</v>
      </c>
      <c r="O33" s="182">
        <f t="shared" ca="1" si="11"/>
        <v>0</v>
      </c>
      <c r="P33" s="182">
        <f t="shared" ca="1" si="11"/>
        <v>0</v>
      </c>
      <c r="Q33" s="182">
        <f t="shared" ca="1" si="11"/>
        <v>0</v>
      </c>
      <c r="R33" s="182">
        <f t="shared" ca="1" si="11"/>
        <v>0</v>
      </c>
      <c r="S33" s="182">
        <f t="shared" ca="1" si="11"/>
        <v>0</v>
      </c>
      <c r="T33" s="182">
        <f t="shared" ca="1" si="11"/>
        <v>0</v>
      </c>
      <c r="U33" s="182">
        <f t="shared" ca="1" si="11"/>
        <v>0</v>
      </c>
      <c r="V33" s="182">
        <f t="shared" ca="1" si="11"/>
        <v>0</v>
      </c>
      <c r="W33" s="182">
        <f t="shared" ca="1" si="11"/>
        <v>0</v>
      </c>
      <c r="X33" s="182">
        <f t="shared" ca="1" si="11"/>
        <v>0</v>
      </c>
      <c r="Y33" s="182">
        <f t="shared" ca="1" si="11"/>
        <v>0</v>
      </c>
      <c r="Z33" s="182">
        <f t="shared" ca="1" si="11"/>
        <v>0</v>
      </c>
      <c r="AA33" s="182">
        <f t="shared" ca="1" si="11"/>
        <v>0</v>
      </c>
      <c r="AB33" s="182">
        <f t="shared" ca="1" si="11"/>
        <v>0</v>
      </c>
      <c r="AC33" s="182">
        <f t="shared" ca="1" si="11"/>
        <v>0</v>
      </c>
      <c r="AD33" s="182">
        <f t="shared" ca="1" si="11"/>
        <v>0</v>
      </c>
      <c r="AE33" s="182">
        <f t="shared" ca="1" si="11"/>
        <v>0</v>
      </c>
      <c r="AF33" s="182">
        <f t="shared" ca="1" si="11"/>
        <v>0</v>
      </c>
      <c r="AG33" s="182">
        <f t="shared" ca="1" si="11"/>
        <v>0</v>
      </c>
      <c r="AH33" s="182">
        <f t="shared" ca="1" si="11"/>
        <v>0</v>
      </c>
      <c r="AI33" s="182">
        <f t="shared" ca="1" si="11"/>
        <v>0</v>
      </c>
      <c r="AJ33" s="182">
        <f t="shared" ca="1" si="11"/>
        <v>0</v>
      </c>
      <c r="AK33" s="182">
        <f t="shared" ca="1" si="11"/>
        <v>0</v>
      </c>
      <c r="AL33" s="182">
        <f t="shared" ca="1" si="11"/>
        <v>0</v>
      </c>
      <c r="AM33" s="182">
        <f t="shared" ca="1" si="11"/>
        <v>0</v>
      </c>
      <c r="AN33" s="182">
        <f t="shared" ca="1" si="11"/>
        <v>0</v>
      </c>
    </row>
    <row r="34" spans="1:40" x14ac:dyDescent="0.3">
      <c r="A34" s="54" t="s">
        <v>1472</v>
      </c>
      <c r="B34" s="54">
        <v>1</v>
      </c>
      <c r="C34" s="54">
        <v>1</v>
      </c>
      <c r="D34" s="195">
        <f ca="1">SUM(E34:AN34)</f>
        <v>0</v>
      </c>
      <c r="E34" s="182">
        <f t="shared" ref="E34:AN34" ca="1" si="12">SUMIFS(INDIRECT($B$1 &amp; "_Direct"), Type, "Labor Hours", WBSL3, E$1, Inst, $B$2, Center, "PSL")</f>
        <v>0</v>
      </c>
      <c r="F34" s="182">
        <f t="shared" ca="1" si="12"/>
        <v>0</v>
      </c>
      <c r="G34" s="182">
        <f t="shared" ca="1" si="12"/>
        <v>0</v>
      </c>
      <c r="H34" s="182">
        <f t="shared" ca="1" si="12"/>
        <v>0</v>
      </c>
      <c r="I34" s="182">
        <f t="shared" ca="1" si="12"/>
        <v>0</v>
      </c>
      <c r="J34" s="182">
        <f t="shared" ca="1" si="12"/>
        <v>0</v>
      </c>
      <c r="K34" s="182">
        <f t="shared" ca="1" si="12"/>
        <v>0</v>
      </c>
      <c r="L34" s="182">
        <f t="shared" ca="1" si="12"/>
        <v>0</v>
      </c>
      <c r="M34" s="182">
        <f t="shared" ca="1" si="12"/>
        <v>0</v>
      </c>
      <c r="N34" s="182">
        <f t="shared" ca="1" si="12"/>
        <v>0</v>
      </c>
      <c r="O34" s="182">
        <f t="shared" ca="1" si="12"/>
        <v>0</v>
      </c>
      <c r="P34" s="182">
        <f t="shared" ca="1" si="12"/>
        <v>0</v>
      </c>
      <c r="Q34" s="182">
        <f t="shared" ca="1" si="12"/>
        <v>0</v>
      </c>
      <c r="R34" s="182">
        <f t="shared" ca="1" si="12"/>
        <v>0</v>
      </c>
      <c r="S34" s="182">
        <f t="shared" ca="1" si="12"/>
        <v>0</v>
      </c>
      <c r="T34" s="182">
        <f t="shared" ca="1" si="12"/>
        <v>0</v>
      </c>
      <c r="U34" s="182">
        <f t="shared" ca="1" si="12"/>
        <v>0</v>
      </c>
      <c r="V34" s="182">
        <f t="shared" ca="1" si="12"/>
        <v>0</v>
      </c>
      <c r="W34" s="182">
        <f t="shared" ca="1" si="12"/>
        <v>0</v>
      </c>
      <c r="X34" s="182">
        <f t="shared" ca="1" si="12"/>
        <v>0</v>
      </c>
      <c r="Y34" s="182">
        <f t="shared" ca="1" si="12"/>
        <v>0</v>
      </c>
      <c r="Z34" s="182">
        <f t="shared" ca="1" si="12"/>
        <v>0</v>
      </c>
      <c r="AA34" s="182">
        <f t="shared" ca="1" si="12"/>
        <v>0</v>
      </c>
      <c r="AB34" s="182">
        <f t="shared" ca="1" si="12"/>
        <v>0</v>
      </c>
      <c r="AC34" s="182">
        <f t="shared" ca="1" si="12"/>
        <v>0</v>
      </c>
      <c r="AD34" s="182">
        <f t="shared" ca="1" si="12"/>
        <v>0</v>
      </c>
      <c r="AE34" s="182">
        <f t="shared" ca="1" si="12"/>
        <v>0</v>
      </c>
      <c r="AF34" s="182">
        <f t="shared" ca="1" si="12"/>
        <v>0</v>
      </c>
      <c r="AG34" s="182">
        <f t="shared" ca="1" si="12"/>
        <v>0</v>
      </c>
      <c r="AH34" s="182">
        <f t="shared" ca="1" si="12"/>
        <v>0</v>
      </c>
      <c r="AI34" s="182">
        <f t="shared" ca="1" si="12"/>
        <v>0</v>
      </c>
      <c r="AJ34" s="182">
        <f t="shared" ca="1" si="12"/>
        <v>0</v>
      </c>
      <c r="AK34" s="182">
        <f t="shared" ca="1" si="12"/>
        <v>0</v>
      </c>
      <c r="AL34" s="182">
        <f t="shared" ca="1" si="12"/>
        <v>0</v>
      </c>
      <c r="AM34" s="182">
        <f t="shared" ca="1" si="12"/>
        <v>0</v>
      </c>
      <c r="AN34" s="182">
        <f t="shared" ca="1" si="12"/>
        <v>0</v>
      </c>
    </row>
    <row r="35" spans="1:40" x14ac:dyDescent="0.3">
      <c r="D35" s="192"/>
      <c r="E35" s="311"/>
      <c r="F35" s="311"/>
      <c r="G35" s="311"/>
      <c r="H35" s="311"/>
      <c r="I35" s="311"/>
      <c r="J35" s="312"/>
      <c r="K35" s="312"/>
      <c r="L35" s="312"/>
      <c r="M35" s="312"/>
      <c r="N35" s="312"/>
      <c r="O35" s="312"/>
      <c r="P35" s="312"/>
      <c r="Q35" s="312"/>
      <c r="R35" s="312"/>
      <c r="S35" s="312"/>
      <c r="T35" s="312"/>
      <c r="U35" s="312"/>
      <c r="V35" s="312"/>
      <c r="W35" s="312"/>
      <c r="X35" s="312"/>
      <c r="Y35" s="312"/>
      <c r="Z35" s="312"/>
      <c r="AA35" s="312"/>
      <c r="AB35" s="312"/>
      <c r="AC35" s="312"/>
      <c r="AD35" s="312"/>
      <c r="AE35" s="312"/>
      <c r="AF35" s="312"/>
      <c r="AG35" s="312"/>
      <c r="AH35" s="312"/>
      <c r="AI35" s="312"/>
      <c r="AJ35" s="312"/>
      <c r="AK35" s="312"/>
      <c r="AL35" s="312"/>
      <c r="AM35" s="312"/>
      <c r="AN35" s="312"/>
    </row>
    <row r="36" spans="1:40" x14ac:dyDescent="0.3">
      <c r="A36" s="60" t="s">
        <v>1473</v>
      </c>
      <c r="B36" s="60"/>
      <c r="C36" s="60"/>
      <c r="D36" s="189"/>
      <c r="E36" s="189"/>
      <c r="F36" s="189"/>
      <c r="G36" s="189"/>
      <c r="H36" s="189"/>
      <c r="I36" s="189"/>
      <c r="J36" s="189"/>
      <c r="K36" s="189"/>
      <c r="L36" s="189"/>
      <c r="M36" s="189"/>
      <c r="N36" s="189"/>
      <c r="O36" s="189"/>
      <c r="P36" s="189"/>
      <c r="Q36" s="189"/>
      <c r="R36" s="189"/>
      <c r="S36" s="189"/>
      <c r="T36" s="189"/>
      <c r="U36" s="189"/>
      <c r="V36" s="189"/>
      <c r="W36" s="189"/>
      <c r="X36" s="189"/>
      <c r="Y36" s="189"/>
      <c r="Z36" s="189"/>
      <c r="AA36" s="189"/>
      <c r="AB36" s="189"/>
      <c r="AC36" s="189"/>
      <c r="AD36" s="189"/>
      <c r="AE36" s="189"/>
      <c r="AF36" s="189"/>
      <c r="AG36" s="189"/>
      <c r="AH36" s="189"/>
      <c r="AI36" s="189"/>
      <c r="AJ36" s="189"/>
      <c r="AK36" s="189"/>
      <c r="AL36" s="189"/>
      <c r="AM36" s="189"/>
      <c r="AN36" s="189"/>
    </row>
    <row r="37" spans="1:40" x14ac:dyDescent="0.3">
      <c r="D37" s="192">
        <f ca="1">SUM(E37:AN37)</f>
        <v>0</v>
      </c>
      <c r="E37" s="183">
        <f t="shared" ref="E37:AN37" ca="1" si="13">SUM(E33:E34)</f>
        <v>0</v>
      </c>
      <c r="F37" s="183">
        <f t="shared" ca="1" si="13"/>
        <v>0</v>
      </c>
      <c r="G37" s="183">
        <f t="shared" ca="1" si="13"/>
        <v>0</v>
      </c>
      <c r="H37" s="183">
        <f t="shared" ca="1" si="13"/>
        <v>0</v>
      </c>
      <c r="I37" s="183">
        <f t="shared" ca="1" si="13"/>
        <v>0</v>
      </c>
      <c r="J37" s="183">
        <f t="shared" ca="1" si="13"/>
        <v>0</v>
      </c>
      <c r="K37" s="183">
        <f t="shared" ca="1" si="13"/>
        <v>0</v>
      </c>
      <c r="L37" s="183">
        <f t="shared" ca="1" si="13"/>
        <v>0</v>
      </c>
      <c r="M37" s="183">
        <f t="shared" ca="1" si="13"/>
        <v>0</v>
      </c>
      <c r="N37" s="183">
        <f t="shared" ca="1" si="13"/>
        <v>0</v>
      </c>
      <c r="O37" s="183">
        <f t="shared" ca="1" si="13"/>
        <v>0</v>
      </c>
      <c r="P37" s="183">
        <f t="shared" ca="1" si="13"/>
        <v>0</v>
      </c>
      <c r="Q37" s="183">
        <f t="shared" ca="1" si="13"/>
        <v>0</v>
      </c>
      <c r="R37" s="183">
        <f t="shared" ca="1" si="13"/>
        <v>0</v>
      </c>
      <c r="S37" s="183">
        <f t="shared" ca="1" si="13"/>
        <v>0</v>
      </c>
      <c r="T37" s="183">
        <f t="shared" ca="1" si="13"/>
        <v>0</v>
      </c>
      <c r="U37" s="183">
        <f t="shared" ca="1" si="13"/>
        <v>0</v>
      </c>
      <c r="V37" s="183">
        <f t="shared" ca="1" si="13"/>
        <v>0</v>
      </c>
      <c r="W37" s="183">
        <f t="shared" ca="1" si="13"/>
        <v>0</v>
      </c>
      <c r="X37" s="183">
        <f t="shared" ca="1" si="13"/>
        <v>0</v>
      </c>
      <c r="Y37" s="183">
        <f t="shared" ca="1" si="13"/>
        <v>0</v>
      </c>
      <c r="Z37" s="183">
        <f t="shared" ca="1" si="13"/>
        <v>0</v>
      </c>
      <c r="AA37" s="183">
        <f t="shared" ca="1" si="13"/>
        <v>0</v>
      </c>
      <c r="AB37" s="183">
        <f t="shared" ca="1" si="13"/>
        <v>0</v>
      </c>
      <c r="AC37" s="183">
        <f t="shared" ca="1" si="13"/>
        <v>0</v>
      </c>
      <c r="AD37" s="183">
        <f t="shared" ca="1" si="13"/>
        <v>0</v>
      </c>
      <c r="AE37" s="183">
        <f t="shared" ca="1" si="13"/>
        <v>0</v>
      </c>
      <c r="AF37" s="183">
        <f t="shared" ca="1" si="13"/>
        <v>0</v>
      </c>
      <c r="AG37" s="183">
        <f t="shared" ca="1" si="13"/>
        <v>0</v>
      </c>
      <c r="AH37" s="183">
        <f t="shared" ca="1" si="13"/>
        <v>0</v>
      </c>
      <c r="AI37" s="183">
        <f t="shared" ca="1" si="13"/>
        <v>0</v>
      </c>
      <c r="AJ37" s="183">
        <f t="shared" ca="1" si="13"/>
        <v>0</v>
      </c>
      <c r="AK37" s="183">
        <f t="shared" ca="1" si="13"/>
        <v>0</v>
      </c>
      <c r="AL37" s="183">
        <f t="shared" ca="1" si="13"/>
        <v>0</v>
      </c>
      <c r="AM37" s="183">
        <f t="shared" ca="1" si="13"/>
        <v>0</v>
      </c>
      <c r="AN37" s="183">
        <f t="shared" ca="1" si="13"/>
        <v>0</v>
      </c>
    </row>
    <row r="38" spans="1:40" x14ac:dyDescent="0.3">
      <c r="A38" s="60" t="s">
        <v>125</v>
      </c>
      <c r="B38" s="60"/>
      <c r="C38" s="60"/>
      <c r="D38" s="189"/>
      <c r="E38" s="189"/>
      <c r="F38" s="189"/>
      <c r="G38" s="189"/>
      <c r="H38" s="189"/>
      <c r="I38" s="189"/>
      <c r="J38" s="189"/>
      <c r="K38" s="189"/>
      <c r="L38" s="189"/>
      <c r="M38" s="189"/>
      <c r="N38" s="189"/>
      <c r="O38" s="189"/>
      <c r="P38" s="189"/>
      <c r="Q38" s="189"/>
      <c r="R38" s="189"/>
      <c r="S38" s="189"/>
      <c r="T38" s="189"/>
      <c r="U38" s="189"/>
      <c r="V38" s="189"/>
      <c r="W38" s="189"/>
      <c r="X38" s="189"/>
      <c r="Y38" s="189"/>
      <c r="Z38" s="189"/>
      <c r="AA38" s="189"/>
      <c r="AB38" s="189"/>
      <c r="AC38" s="189"/>
      <c r="AD38" s="189"/>
      <c r="AE38" s="189"/>
      <c r="AF38" s="189"/>
      <c r="AG38" s="189"/>
      <c r="AH38" s="189"/>
      <c r="AI38" s="189"/>
      <c r="AJ38" s="189"/>
      <c r="AK38" s="189"/>
      <c r="AL38" s="189"/>
      <c r="AM38" s="189"/>
      <c r="AN38" s="189"/>
    </row>
    <row r="39" spans="1:40" x14ac:dyDescent="0.3">
      <c r="A39" s="54" t="s">
        <v>128</v>
      </c>
      <c r="C39" s="54"/>
      <c r="D39" s="195">
        <f ca="1">SUM(E39:AN39)</f>
        <v>3837.2280781500012</v>
      </c>
      <c r="E39" s="194">
        <f t="shared" ref="E39:T40" ca="1" si="14">SUMIFS(INDIRECT($B$1 &amp; "_Direct"), Type, "Travel", Resource_Name, $A39, WBSL3, E$1, Inst, $B$2)</f>
        <v>0</v>
      </c>
      <c r="F39" s="194">
        <f t="shared" ca="1" si="14"/>
        <v>0</v>
      </c>
      <c r="G39" s="194">
        <f t="shared" ca="1" si="14"/>
        <v>0</v>
      </c>
      <c r="H39" s="194">
        <f t="shared" ca="1" si="14"/>
        <v>0</v>
      </c>
      <c r="I39" s="194">
        <f t="shared" ca="1" si="14"/>
        <v>0</v>
      </c>
      <c r="J39" s="194">
        <f t="shared" ca="1" si="14"/>
        <v>0</v>
      </c>
      <c r="K39" s="194">
        <f t="shared" ca="1" si="14"/>
        <v>0</v>
      </c>
      <c r="L39" s="194">
        <f t="shared" ca="1" si="14"/>
        <v>0</v>
      </c>
      <c r="M39" s="194">
        <f t="shared" ca="1" si="14"/>
        <v>0</v>
      </c>
      <c r="N39" s="194">
        <f t="shared" ca="1" si="14"/>
        <v>0</v>
      </c>
      <c r="O39" s="194">
        <f t="shared" ca="1" si="14"/>
        <v>0</v>
      </c>
      <c r="P39" s="194">
        <f t="shared" ca="1" si="14"/>
        <v>0</v>
      </c>
      <c r="Q39" s="194">
        <f t="shared" ca="1" si="14"/>
        <v>0</v>
      </c>
      <c r="R39" s="194">
        <f t="shared" ca="1" si="14"/>
        <v>0</v>
      </c>
      <c r="S39" s="194">
        <f t="shared" ca="1" si="14"/>
        <v>0</v>
      </c>
      <c r="T39" s="194">
        <f t="shared" ca="1" si="14"/>
        <v>0</v>
      </c>
      <c r="U39" s="194">
        <f t="shared" ref="U39:AJ40" ca="1" si="15">SUMIFS(INDIRECT($B$1 &amp; "_Direct"), Type, "Travel", Resource_Name, $A39, WBSL3, U$1, Inst, $B$2)</f>
        <v>0</v>
      </c>
      <c r="V39" s="194">
        <f t="shared" ca="1" si="15"/>
        <v>0</v>
      </c>
      <c r="W39" s="194">
        <f t="shared" ca="1" si="15"/>
        <v>0</v>
      </c>
      <c r="X39" s="194">
        <f t="shared" ca="1" si="15"/>
        <v>0</v>
      </c>
      <c r="Y39" s="194">
        <f t="shared" ca="1" si="15"/>
        <v>0</v>
      </c>
      <c r="Z39" s="194">
        <f t="shared" ca="1" si="15"/>
        <v>0</v>
      </c>
      <c r="AA39" s="194">
        <f t="shared" ca="1" si="15"/>
        <v>0</v>
      </c>
      <c r="AB39" s="194">
        <f t="shared" ca="1" si="15"/>
        <v>0</v>
      </c>
      <c r="AC39" s="194">
        <f t="shared" ca="1" si="15"/>
        <v>0</v>
      </c>
      <c r="AD39" s="194">
        <f t="shared" ca="1" si="15"/>
        <v>0</v>
      </c>
      <c r="AE39" s="194">
        <f t="shared" ca="1" si="15"/>
        <v>0</v>
      </c>
      <c r="AF39" s="194">
        <f t="shared" ca="1" si="15"/>
        <v>0</v>
      </c>
      <c r="AG39" s="194">
        <f t="shared" ca="1" si="15"/>
        <v>0</v>
      </c>
      <c r="AH39" s="194">
        <f t="shared" ca="1" si="15"/>
        <v>3837.2280781500012</v>
      </c>
      <c r="AI39" s="194">
        <f t="shared" ca="1" si="15"/>
        <v>0</v>
      </c>
      <c r="AJ39" s="194">
        <f t="shared" ca="1" si="15"/>
        <v>0</v>
      </c>
      <c r="AK39" s="194">
        <f t="shared" ref="AI39:AN40" ca="1" si="16">SUMIFS(INDIRECT($B$1 &amp; "_Direct"), Type, "Travel", Resource_Name, $A39, WBSL3, AK$1, Inst, $B$2)</f>
        <v>0</v>
      </c>
      <c r="AL39" s="194">
        <f t="shared" ca="1" si="16"/>
        <v>0</v>
      </c>
      <c r="AM39" s="194">
        <f t="shared" ca="1" si="16"/>
        <v>0</v>
      </c>
      <c r="AN39" s="194">
        <f t="shared" ca="1" si="16"/>
        <v>0</v>
      </c>
    </row>
    <row r="40" spans="1:40" x14ac:dyDescent="0.3">
      <c r="A40" s="54" t="s">
        <v>834</v>
      </c>
      <c r="C40" s="54"/>
      <c r="D40" s="195">
        <f ca="1">SUM(E40:AN40)</f>
        <v>6821.7388056000018</v>
      </c>
      <c r="E40" s="194">
        <f t="shared" ca="1" si="14"/>
        <v>0</v>
      </c>
      <c r="F40" s="194">
        <f t="shared" ca="1" si="14"/>
        <v>0</v>
      </c>
      <c r="G40" s="194">
        <f t="shared" ca="1" si="14"/>
        <v>0</v>
      </c>
      <c r="H40" s="194">
        <f t="shared" ca="1" si="14"/>
        <v>0</v>
      </c>
      <c r="I40" s="194">
        <f t="shared" ca="1" si="14"/>
        <v>0</v>
      </c>
      <c r="J40" s="194">
        <f t="shared" ca="1" si="14"/>
        <v>0</v>
      </c>
      <c r="K40" s="194">
        <f t="shared" ca="1" si="14"/>
        <v>0</v>
      </c>
      <c r="L40" s="194">
        <f t="shared" ca="1" si="14"/>
        <v>0</v>
      </c>
      <c r="M40" s="194">
        <f t="shared" ca="1" si="14"/>
        <v>0</v>
      </c>
      <c r="N40" s="194">
        <f t="shared" ca="1" si="14"/>
        <v>0</v>
      </c>
      <c r="O40" s="194">
        <f t="shared" ca="1" si="14"/>
        <v>0</v>
      </c>
      <c r="P40" s="194">
        <f t="shared" ca="1" si="14"/>
        <v>0</v>
      </c>
      <c r="Q40" s="194">
        <f t="shared" ca="1" si="14"/>
        <v>0</v>
      </c>
      <c r="R40" s="194">
        <f t="shared" ca="1" si="14"/>
        <v>0</v>
      </c>
      <c r="S40" s="194">
        <f t="shared" ca="1" si="14"/>
        <v>0</v>
      </c>
      <c r="T40" s="194">
        <f t="shared" ca="1" si="14"/>
        <v>0</v>
      </c>
      <c r="U40" s="194">
        <f t="shared" ca="1" si="15"/>
        <v>0</v>
      </c>
      <c r="V40" s="194">
        <f t="shared" ca="1" si="15"/>
        <v>0</v>
      </c>
      <c r="W40" s="194">
        <f t="shared" ca="1" si="15"/>
        <v>0</v>
      </c>
      <c r="X40" s="194">
        <f t="shared" ca="1" si="15"/>
        <v>0</v>
      </c>
      <c r="Y40" s="194">
        <f t="shared" ca="1" si="15"/>
        <v>0</v>
      </c>
      <c r="Z40" s="194">
        <f t="shared" ca="1" si="15"/>
        <v>0</v>
      </c>
      <c r="AA40" s="194">
        <f t="shared" ca="1" si="15"/>
        <v>0</v>
      </c>
      <c r="AB40" s="194">
        <f t="shared" ca="1" si="15"/>
        <v>0</v>
      </c>
      <c r="AC40" s="194">
        <f t="shared" ca="1" si="15"/>
        <v>0</v>
      </c>
      <c r="AD40" s="194">
        <f t="shared" ca="1" si="15"/>
        <v>0</v>
      </c>
      <c r="AE40" s="194">
        <f t="shared" ca="1" si="15"/>
        <v>0</v>
      </c>
      <c r="AF40" s="194">
        <f t="shared" ca="1" si="15"/>
        <v>0</v>
      </c>
      <c r="AG40" s="194">
        <f t="shared" ca="1" si="15"/>
        <v>0</v>
      </c>
      <c r="AH40" s="194">
        <f t="shared" ca="1" si="15"/>
        <v>6821.7388056000018</v>
      </c>
      <c r="AI40" s="194">
        <f t="shared" ca="1" si="16"/>
        <v>0</v>
      </c>
      <c r="AJ40" s="194">
        <f t="shared" ca="1" si="16"/>
        <v>0</v>
      </c>
      <c r="AK40" s="194">
        <f t="shared" ca="1" si="16"/>
        <v>0</v>
      </c>
      <c r="AL40" s="194">
        <f t="shared" ca="1" si="16"/>
        <v>0</v>
      </c>
      <c r="AM40" s="194">
        <f t="shared" ca="1" si="16"/>
        <v>0</v>
      </c>
      <c r="AN40" s="194">
        <f t="shared" ca="1" si="16"/>
        <v>0</v>
      </c>
    </row>
    <row r="41" spans="1:40" x14ac:dyDescent="0.3">
      <c r="A41" s="60" t="s">
        <v>1474</v>
      </c>
      <c r="B41" s="60"/>
      <c r="C41" s="60"/>
      <c r="D41" s="189"/>
      <c r="E41" s="189"/>
      <c r="F41" s="189"/>
      <c r="G41" s="189"/>
      <c r="H41" s="189"/>
      <c r="I41" s="189"/>
      <c r="J41" s="189"/>
      <c r="K41" s="189"/>
      <c r="L41" s="189"/>
      <c r="M41" s="189"/>
      <c r="N41" s="189"/>
      <c r="O41" s="189"/>
      <c r="P41" s="189"/>
      <c r="Q41" s="189"/>
      <c r="R41" s="189"/>
      <c r="S41" s="189"/>
      <c r="T41" s="189"/>
      <c r="U41" s="189"/>
      <c r="V41" s="189"/>
      <c r="W41" s="189"/>
      <c r="X41" s="189"/>
      <c r="Y41" s="189"/>
      <c r="Z41" s="189"/>
      <c r="AA41" s="189"/>
      <c r="AB41" s="189"/>
      <c r="AC41" s="189"/>
      <c r="AD41" s="189"/>
      <c r="AE41" s="189"/>
      <c r="AF41" s="189"/>
      <c r="AG41" s="189"/>
      <c r="AH41" s="189"/>
      <c r="AI41" s="189"/>
      <c r="AJ41" s="189"/>
      <c r="AK41" s="189"/>
      <c r="AL41" s="189"/>
      <c r="AM41" s="189"/>
      <c r="AN41" s="189"/>
    </row>
    <row r="42" spans="1:40" x14ac:dyDescent="0.3">
      <c r="D42" s="195">
        <f ca="1">SUM(E42:AN42)</f>
        <v>10658.966883750003</v>
      </c>
      <c r="E42" s="184">
        <f t="shared" ref="E42:AN42" ca="1" si="17">SUM(E39:E40)</f>
        <v>0</v>
      </c>
      <c r="F42" s="183">
        <f t="shared" ca="1" si="17"/>
        <v>0</v>
      </c>
      <c r="G42" s="183">
        <f t="shared" ca="1" si="17"/>
        <v>0</v>
      </c>
      <c r="H42" s="183">
        <f t="shared" ca="1" si="17"/>
        <v>0</v>
      </c>
      <c r="I42" s="183">
        <f t="shared" ca="1" si="17"/>
        <v>0</v>
      </c>
      <c r="J42" s="184">
        <f t="shared" ca="1" si="17"/>
        <v>0</v>
      </c>
      <c r="K42" s="183">
        <f t="shared" ca="1" si="17"/>
        <v>0</v>
      </c>
      <c r="L42" s="183">
        <f t="shared" ca="1" si="17"/>
        <v>0</v>
      </c>
      <c r="M42" s="183">
        <f t="shared" ca="1" si="17"/>
        <v>0</v>
      </c>
      <c r="N42" s="183">
        <f t="shared" ca="1" si="17"/>
        <v>0</v>
      </c>
      <c r="O42" s="183">
        <f t="shared" ca="1" si="17"/>
        <v>0</v>
      </c>
      <c r="P42" s="183">
        <f t="shared" ca="1" si="17"/>
        <v>0</v>
      </c>
      <c r="Q42" s="184">
        <f t="shared" ca="1" si="17"/>
        <v>0</v>
      </c>
      <c r="R42" s="183">
        <f t="shared" ca="1" si="17"/>
        <v>0</v>
      </c>
      <c r="S42" s="183">
        <f t="shared" ca="1" si="17"/>
        <v>0</v>
      </c>
      <c r="T42" s="183">
        <f t="shared" ca="1" si="17"/>
        <v>0</v>
      </c>
      <c r="U42" s="183">
        <f t="shared" ca="1" si="17"/>
        <v>0</v>
      </c>
      <c r="V42" s="183">
        <f t="shared" ca="1" si="17"/>
        <v>0</v>
      </c>
      <c r="W42" s="183">
        <f t="shared" ca="1" si="17"/>
        <v>0</v>
      </c>
      <c r="X42" s="183">
        <f t="shared" ca="1" si="17"/>
        <v>0</v>
      </c>
      <c r="Y42" s="183">
        <f t="shared" ca="1" si="17"/>
        <v>0</v>
      </c>
      <c r="Z42" s="183">
        <f t="shared" ca="1" si="17"/>
        <v>0</v>
      </c>
      <c r="AA42" s="183">
        <f t="shared" ca="1" si="17"/>
        <v>0</v>
      </c>
      <c r="AB42" s="183">
        <f t="shared" ca="1" si="17"/>
        <v>0</v>
      </c>
      <c r="AC42" s="183">
        <f t="shared" ca="1" si="17"/>
        <v>0</v>
      </c>
      <c r="AD42" s="183">
        <f t="shared" ca="1" si="17"/>
        <v>0</v>
      </c>
      <c r="AE42" s="183">
        <f t="shared" ca="1" si="17"/>
        <v>0</v>
      </c>
      <c r="AF42" s="183">
        <f t="shared" ca="1" si="17"/>
        <v>0</v>
      </c>
      <c r="AG42" s="183">
        <f t="shared" ca="1" si="17"/>
        <v>0</v>
      </c>
      <c r="AH42" s="183">
        <f t="shared" ca="1" si="17"/>
        <v>10658.966883750003</v>
      </c>
      <c r="AI42" s="183">
        <f t="shared" ca="1" si="17"/>
        <v>0</v>
      </c>
      <c r="AJ42" s="183">
        <f t="shared" ca="1" si="17"/>
        <v>0</v>
      </c>
      <c r="AK42" s="183">
        <f t="shared" ca="1" si="17"/>
        <v>0</v>
      </c>
      <c r="AL42" s="183">
        <f t="shared" ca="1" si="17"/>
        <v>0</v>
      </c>
      <c r="AM42" s="183">
        <f t="shared" ca="1" si="17"/>
        <v>0</v>
      </c>
      <c r="AN42" s="183">
        <f t="shared" ca="1" si="17"/>
        <v>0</v>
      </c>
    </row>
    <row r="43" spans="1:40" x14ac:dyDescent="0.3">
      <c r="A43" s="60" t="s">
        <v>1475</v>
      </c>
      <c r="B43" s="60"/>
      <c r="C43" s="60"/>
      <c r="D43" s="189"/>
      <c r="E43" s="189"/>
      <c r="F43" s="189"/>
      <c r="G43" s="189"/>
      <c r="H43" s="189"/>
      <c r="I43" s="189"/>
      <c r="J43" s="189"/>
      <c r="K43" s="189"/>
      <c r="L43" s="189"/>
      <c r="M43" s="189"/>
      <c r="N43" s="189"/>
      <c r="O43" s="189"/>
      <c r="P43" s="189"/>
      <c r="Q43" s="189"/>
      <c r="R43" s="189"/>
      <c r="S43" s="189"/>
      <c r="T43" s="189"/>
      <c r="U43" s="189"/>
      <c r="V43" s="189"/>
      <c r="W43" s="189"/>
      <c r="X43" s="189"/>
      <c r="Y43" s="189"/>
      <c r="Z43" s="189"/>
      <c r="AA43" s="189"/>
      <c r="AB43" s="189"/>
      <c r="AC43" s="189"/>
      <c r="AD43" s="189"/>
      <c r="AE43" s="189"/>
      <c r="AF43" s="189"/>
      <c r="AG43" s="189"/>
      <c r="AH43" s="189"/>
      <c r="AI43" s="189"/>
      <c r="AJ43" s="189"/>
      <c r="AK43" s="189"/>
      <c r="AL43" s="189"/>
      <c r="AM43" s="189"/>
      <c r="AN43" s="189"/>
    </row>
    <row r="44" spans="1:40" x14ac:dyDescent="0.3">
      <c r="A44" t="s">
        <v>1476</v>
      </c>
      <c r="B44" t="s">
        <v>1477</v>
      </c>
      <c r="D44" s="192">
        <f>SUM(E44:AN44)</f>
        <v>0</v>
      </c>
      <c r="E44" s="183">
        <v>0</v>
      </c>
      <c r="F44" s="183">
        <v>0</v>
      </c>
      <c r="G44" s="183">
        <v>0</v>
      </c>
      <c r="H44" s="183">
        <v>0</v>
      </c>
      <c r="I44" s="183">
        <v>0</v>
      </c>
      <c r="J44" s="183">
        <v>0</v>
      </c>
      <c r="K44" s="183">
        <v>0</v>
      </c>
      <c r="L44" s="183">
        <v>0</v>
      </c>
      <c r="M44" s="183">
        <v>0</v>
      </c>
      <c r="N44" s="183">
        <v>0</v>
      </c>
      <c r="O44" s="183">
        <v>0</v>
      </c>
      <c r="P44" s="183">
        <v>0</v>
      </c>
      <c r="Q44" s="183"/>
      <c r="R44" s="183">
        <v>0</v>
      </c>
      <c r="S44" s="183">
        <v>0</v>
      </c>
      <c r="T44" s="183">
        <v>0</v>
      </c>
      <c r="U44" s="183">
        <v>0</v>
      </c>
      <c r="V44" s="183">
        <v>0</v>
      </c>
      <c r="W44" s="183">
        <v>0</v>
      </c>
      <c r="X44" s="183">
        <v>0</v>
      </c>
      <c r="Y44" s="183">
        <v>0</v>
      </c>
      <c r="Z44" s="183">
        <v>0</v>
      </c>
      <c r="AA44" s="183">
        <v>0</v>
      </c>
      <c r="AB44" s="183">
        <v>0</v>
      </c>
      <c r="AC44" s="183">
        <v>0</v>
      </c>
      <c r="AD44" s="183">
        <v>0</v>
      </c>
      <c r="AE44" s="183">
        <v>0</v>
      </c>
      <c r="AF44" s="183">
        <v>0</v>
      </c>
      <c r="AG44" s="183">
        <v>0</v>
      </c>
      <c r="AH44" s="183">
        <v>0</v>
      </c>
      <c r="AI44" s="183">
        <v>0</v>
      </c>
      <c r="AJ44" s="183">
        <v>0</v>
      </c>
      <c r="AK44" s="183">
        <v>0</v>
      </c>
      <c r="AL44" s="183">
        <v>0</v>
      </c>
      <c r="AM44" s="183">
        <v>0</v>
      </c>
      <c r="AN44" s="183">
        <v>0</v>
      </c>
    </row>
    <row r="45" spans="1:40" x14ac:dyDescent="0.3">
      <c r="A45" s="60" t="s">
        <v>1478</v>
      </c>
      <c r="B45" s="64"/>
      <c r="C45" s="64"/>
      <c r="D45" s="196"/>
      <c r="E45" s="196"/>
      <c r="F45" s="196"/>
      <c r="G45" s="196"/>
      <c r="H45" s="196"/>
      <c r="I45" s="196"/>
      <c r="J45" s="196"/>
      <c r="K45" s="196"/>
      <c r="L45" s="196"/>
      <c r="M45" s="196"/>
      <c r="N45" s="196"/>
      <c r="O45" s="196"/>
      <c r="P45" s="196"/>
      <c r="Q45" s="196"/>
      <c r="R45" s="196"/>
      <c r="S45" s="196"/>
      <c r="T45" s="196"/>
      <c r="U45" s="196"/>
      <c r="V45" s="196"/>
      <c r="W45" s="196"/>
      <c r="X45" s="196"/>
      <c r="Y45" s="196"/>
      <c r="Z45" s="196"/>
      <c r="AA45" s="196"/>
      <c r="AB45" s="196"/>
      <c r="AC45" s="196"/>
      <c r="AD45" s="196"/>
      <c r="AE45" s="196"/>
      <c r="AF45" s="196"/>
      <c r="AG45" s="196"/>
      <c r="AH45" s="196"/>
      <c r="AI45" s="196"/>
      <c r="AJ45" s="196"/>
      <c r="AK45" s="196"/>
      <c r="AL45" s="196"/>
      <c r="AM45" s="196"/>
      <c r="AN45" s="196"/>
    </row>
    <row r="46" spans="1:40" x14ac:dyDescent="0.3">
      <c r="D46" s="192">
        <f>SUM(E46:AN46)</f>
        <v>0</v>
      </c>
      <c r="E46" s="183">
        <v>0</v>
      </c>
      <c r="F46" s="183">
        <v>0</v>
      </c>
      <c r="G46" s="183">
        <v>0</v>
      </c>
      <c r="H46" s="183">
        <v>0</v>
      </c>
      <c r="I46" s="183">
        <v>0</v>
      </c>
      <c r="J46" s="183">
        <v>0</v>
      </c>
      <c r="K46" s="183">
        <v>0</v>
      </c>
      <c r="L46" s="183">
        <v>0</v>
      </c>
      <c r="M46" s="183">
        <v>0</v>
      </c>
      <c r="N46" s="183">
        <v>0</v>
      </c>
      <c r="O46" s="183">
        <v>0</v>
      </c>
      <c r="P46" s="183">
        <v>0</v>
      </c>
      <c r="Q46" s="183"/>
      <c r="R46" s="183">
        <v>0</v>
      </c>
      <c r="S46" s="183">
        <v>0</v>
      </c>
      <c r="T46" s="183">
        <f t="shared" ref="T46:AN46" si="18">T44</f>
        <v>0</v>
      </c>
      <c r="U46" s="183">
        <f t="shared" si="18"/>
        <v>0</v>
      </c>
      <c r="V46" s="183">
        <f t="shared" si="18"/>
        <v>0</v>
      </c>
      <c r="W46" s="183">
        <f t="shared" si="18"/>
        <v>0</v>
      </c>
      <c r="X46" s="183">
        <f t="shared" si="18"/>
        <v>0</v>
      </c>
      <c r="Y46" s="183">
        <f t="shared" si="18"/>
        <v>0</v>
      </c>
      <c r="Z46" s="183">
        <f t="shared" si="18"/>
        <v>0</v>
      </c>
      <c r="AA46" s="183">
        <f t="shared" si="18"/>
        <v>0</v>
      </c>
      <c r="AB46" s="183">
        <f t="shared" si="18"/>
        <v>0</v>
      </c>
      <c r="AC46" s="183">
        <f t="shared" si="18"/>
        <v>0</v>
      </c>
      <c r="AD46" s="183">
        <f t="shared" si="18"/>
        <v>0</v>
      </c>
      <c r="AE46" s="183">
        <f t="shared" si="18"/>
        <v>0</v>
      </c>
      <c r="AF46" s="183">
        <f t="shared" si="18"/>
        <v>0</v>
      </c>
      <c r="AG46" s="183">
        <f t="shared" si="18"/>
        <v>0</v>
      </c>
      <c r="AH46" s="183">
        <f t="shared" si="18"/>
        <v>0</v>
      </c>
      <c r="AI46" s="183">
        <f t="shared" si="18"/>
        <v>0</v>
      </c>
      <c r="AJ46" s="183">
        <f t="shared" si="18"/>
        <v>0</v>
      </c>
      <c r="AK46" s="183">
        <f t="shared" si="18"/>
        <v>0</v>
      </c>
      <c r="AL46" s="183">
        <f t="shared" si="18"/>
        <v>0</v>
      </c>
      <c r="AM46" s="183">
        <f t="shared" si="18"/>
        <v>0</v>
      </c>
      <c r="AN46" s="183">
        <f t="shared" si="18"/>
        <v>0</v>
      </c>
    </row>
    <row r="47" spans="1:40" x14ac:dyDescent="0.3">
      <c r="A47" s="60" t="s">
        <v>1479</v>
      </c>
      <c r="B47" s="60"/>
      <c r="C47" s="60"/>
      <c r="D47" s="189"/>
      <c r="E47" s="189"/>
      <c r="F47" s="189"/>
      <c r="G47" s="189"/>
      <c r="H47" s="189"/>
      <c r="I47" s="189"/>
      <c r="J47" s="189"/>
      <c r="K47" s="189"/>
      <c r="L47" s="189"/>
      <c r="M47" s="189"/>
      <c r="N47" s="189"/>
      <c r="O47" s="189"/>
      <c r="P47" s="189"/>
      <c r="Q47" s="189"/>
      <c r="R47" s="189"/>
      <c r="S47" s="189"/>
      <c r="T47" s="189"/>
      <c r="U47" s="189"/>
      <c r="V47" s="189"/>
      <c r="W47" s="189"/>
      <c r="X47" s="189"/>
      <c r="Y47" s="189"/>
      <c r="Z47" s="189"/>
      <c r="AA47" s="189"/>
      <c r="AB47" s="189"/>
      <c r="AC47" s="189"/>
      <c r="AD47" s="189"/>
      <c r="AE47" s="189"/>
      <c r="AF47" s="189"/>
      <c r="AG47" s="189"/>
      <c r="AH47" s="189"/>
      <c r="AI47" s="189"/>
      <c r="AJ47" s="189"/>
      <c r="AK47" s="189"/>
      <c r="AL47" s="189"/>
      <c r="AM47" s="189"/>
      <c r="AN47" s="189"/>
    </row>
    <row r="48" spans="1:40" x14ac:dyDescent="0.3">
      <c r="A48" s="54" t="s">
        <v>1480</v>
      </c>
      <c r="B48" s="54"/>
      <c r="C48" s="54"/>
      <c r="D48" s="195">
        <f ca="1">SUM(E48:AN48)</f>
        <v>0</v>
      </c>
      <c r="E48" s="194">
        <f t="shared" ref="E48:AN48" ca="1" si="19">SUMIFS(INDIRECT($B$1 &amp; "_Direct"), Type, "M &amp; S", WBSL3, E$1, Inst, $B$2)</f>
        <v>0</v>
      </c>
      <c r="F48" s="194">
        <f t="shared" ca="1" si="19"/>
        <v>0</v>
      </c>
      <c r="G48" s="194">
        <f t="shared" ca="1" si="19"/>
        <v>0</v>
      </c>
      <c r="H48" s="194">
        <f t="shared" ca="1" si="19"/>
        <v>0</v>
      </c>
      <c r="I48" s="194">
        <f t="shared" ca="1" si="19"/>
        <v>0</v>
      </c>
      <c r="J48" s="194">
        <f t="shared" ca="1" si="19"/>
        <v>0</v>
      </c>
      <c r="K48" s="194">
        <f t="shared" ca="1" si="19"/>
        <v>0</v>
      </c>
      <c r="L48" s="194">
        <f t="shared" ca="1" si="19"/>
        <v>0</v>
      </c>
      <c r="M48" s="194">
        <f t="shared" ca="1" si="19"/>
        <v>0</v>
      </c>
      <c r="N48" s="194">
        <f t="shared" ca="1" si="19"/>
        <v>0</v>
      </c>
      <c r="O48" s="194">
        <f t="shared" ca="1" si="19"/>
        <v>0</v>
      </c>
      <c r="P48" s="194">
        <f t="shared" ca="1" si="19"/>
        <v>0</v>
      </c>
      <c r="Q48" s="194">
        <f t="shared" ca="1" si="19"/>
        <v>0</v>
      </c>
      <c r="R48" s="194">
        <f t="shared" ca="1" si="19"/>
        <v>0</v>
      </c>
      <c r="S48" s="194">
        <f t="shared" ca="1" si="19"/>
        <v>0</v>
      </c>
      <c r="T48" s="194">
        <f t="shared" ca="1" si="19"/>
        <v>0</v>
      </c>
      <c r="U48" s="194">
        <f t="shared" ca="1" si="19"/>
        <v>0</v>
      </c>
      <c r="V48" s="194">
        <f t="shared" ca="1" si="19"/>
        <v>0</v>
      </c>
      <c r="W48" s="194">
        <f t="shared" ca="1" si="19"/>
        <v>0</v>
      </c>
      <c r="X48" s="194">
        <f t="shared" ca="1" si="19"/>
        <v>0</v>
      </c>
      <c r="Y48" s="194">
        <f t="shared" ca="1" si="19"/>
        <v>0</v>
      </c>
      <c r="Z48" s="194">
        <f t="shared" ca="1" si="19"/>
        <v>0</v>
      </c>
      <c r="AA48" s="194">
        <f t="shared" ca="1" si="19"/>
        <v>0</v>
      </c>
      <c r="AB48" s="194">
        <f t="shared" ca="1" si="19"/>
        <v>0</v>
      </c>
      <c r="AC48" s="194">
        <f t="shared" ca="1" si="19"/>
        <v>0</v>
      </c>
      <c r="AD48" s="194">
        <f t="shared" ca="1" si="19"/>
        <v>0</v>
      </c>
      <c r="AE48" s="194">
        <f t="shared" ca="1" si="19"/>
        <v>0</v>
      </c>
      <c r="AF48" s="194">
        <f t="shared" ca="1" si="19"/>
        <v>0</v>
      </c>
      <c r="AG48" s="194">
        <f t="shared" ca="1" si="19"/>
        <v>0</v>
      </c>
      <c r="AH48" s="194">
        <f t="shared" ca="1" si="19"/>
        <v>0</v>
      </c>
      <c r="AI48" s="194">
        <f t="shared" ca="1" si="19"/>
        <v>0</v>
      </c>
      <c r="AJ48" s="194">
        <f t="shared" ca="1" si="19"/>
        <v>0</v>
      </c>
      <c r="AK48" s="194">
        <f t="shared" ca="1" si="19"/>
        <v>0</v>
      </c>
      <c r="AL48" s="194">
        <f t="shared" ca="1" si="19"/>
        <v>0</v>
      </c>
      <c r="AM48" s="194">
        <f t="shared" ca="1" si="19"/>
        <v>0</v>
      </c>
      <c r="AN48" s="194">
        <f t="shared" ca="1" si="19"/>
        <v>0</v>
      </c>
    </row>
    <row r="49" spans="1:40" x14ac:dyDescent="0.3">
      <c r="A49" t="s">
        <v>1481</v>
      </c>
      <c r="D49" s="192">
        <f>SUM(E49:AN49)</f>
        <v>0</v>
      </c>
      <c r="E49" s="181">
        <v>0</v>
      </c>
      <c r="F49" s="183">
        <v>0</v>
      </c>
      <c r="G49" s="183">
        <v>0</v>
      </c>
      <c r="H49" s="183">
        <v>0</v>
      </c>
      <c r="I49" s="183">
        <v>0</v>
      </c>
      <c r="J49" s="183">
        <v>0</v>
      </c>
      <c r="K49" s="183">
        <v>0</v>
      </c>
      <c r="L49" s="183">
        <v>0</v>
      </c>
      <c r="M49" s="183">
        <v>0</v>
      </c>
      <c r="N49" s="183">
        <v>0</v>
      </c>
      <c r="O49" s="183">
        <v>0</v>
      </c>
      <c r="P49" s="183">
        <v>0</v>
      </c>
      <c r="Q49" s="183"/>
      <c r="R49" s="183">
        <v>0</v>
      </c>
      <c r="S49" s="183">
        <v>0</v>
      </c>
      <c r="T49" s="183">
        <v>0</v>
      </c>
      <c r="U49" s="183">
        <v>0</v>
      </c>
      <c r="V49" s="183">
        <v>0</v>
      </c>
      <c r="W49" s="183">
        <v>0</v>
      </c>
      <c r="X49" s="183">
        <v>0</v>
      </c>
      <c r="Y49" s="183">
        <v>0</v>
      </c>
      <c r="Z49" s="183">
        <v>0</v>
      </c>
      <c r="AA49" s="183">
        <v>0</v>
      </c>
      <c r="AB49" s="183">
        <v>0</v>
      </c>
      <c r="AC49" s="183">
        <v>0</v>
      </c>
      <c r="AD49" s="183">
        <v>0</v>
      </c>
      <c r="AE49" s="183">
        <v>0</v>
      </c>
      <c r="AF49" s="183">
        <v>0</v>
      </c>
      <c r="AG49" s="183">
        <v>0</v>
      </c>
      <c r="AH49" s="183">
        <v>0</v>
      </c>
      <c r="AI49" s="183">
        <v>0</v>
      </c>
      <c r="AJ49" s="183">
        <v>0</v>
      </c>
      <c r="AK49" s="183">
        <v>0</v>
      </c>
      <c r="AL49" s="183">
        <v>0</v>
      </c>
      <c r="AM49" s="183">
        <v>0</v>
      </c>
      <c r="AN49" s="183">
        <v>0</v>
      </c>
    </row>
    <row r="50" spans="1:40" x14ac:dyDescent="0.3">
      <c r="A50" t="s">
        <v>1482</v>
      </c>
      <c r="D50" s="192">
        <f>SUM(E50:AN50)</f>
        <v>0</v>
      </c>
      <c r="E50" s="181">
        <v>0</v>
      </c>
      <c r="F50" s="183">
        <v>0</v>
      </c>
      <c r="G50" s="183">
        <v>0</v>
      </c>
      <c r="H50" s="183">
        <v>0</v>
      </c>
      <c r="I50" s="183">
        <v>0</v>
      </c>
      <c r="J50" s="183">
        <v>0</v>
      </c>
      <c r="K50" s="183">
        <v>0</v>
      </c>
      <c r="L50" s="183">
        <v>0</v>
      </c>
      <c r="M50" s="183">
        <v>0</v>
      </c>
      <c r="N50" s="183">
        <v>0</v>
      </c>
      <c r="O50" s="183">
        <v>0</v>
      </c>
      <c r="P50" s="183">
        <v>0</v>
      </c>
      <c r="Q50" s="183"/>
      <c r="R50" s="183">
        <v>0</v>
      </c>
      <c r="S50" s="183">
        <v>0</v>
      </c>
      <c r="T50" s="183">
        <v>0</v>
      </c>
      <c r="U50" s="183">
        <v>0</v>
      </c>
      <c r="V50" s="183">
        <v>0</v>
      </c>
      <c r="W50" s="183">
        <v>0</v>
      </c>
      <c r="X50" s="183">
        <v>0</v>
      </c>
      <c r="Y50" s="183">
        <v>0</v>
      </c>
      <c r="Z50" s="183">
        <v>0</v>
      </c>
      <c r="AA50" s="183">
        <v>0</v>
      </c>
      <c r="AB50" s="183">
        <v>0</v>
      </c>
      <c r="AC50" s="183">
        <v>0</v>
      </c>
      <c r="AD50" s="183">
        <v>0</v>
      </c>
      <c r="AE50" s="183">
        <v>0</v>
      </c>
      <c r="AF50" s="183">
        <v>0</v>
      </c>
      <c r="AG50" s="183">
        <v>0</v>
      </c>
      <c r="AH50" s="183">
        <v>0</v>
      </c>
      <c r="AI50" s="183">
        <v>0</v>
      </c>
      <c r="AJ50" s="183">
        <v>0</v>
      </c>
      <c r="AK50" s="183">
        <v>0</v>
      </c>
      <c r="AL50" s="183">
        <v>0</v>
      </c>
      <c r="AM50" s="183">
        <v>0</v>
      </c>
      <c r="AN50" s="183">
        <v>0</v>
      </c>
    </row>
    <row r="51" spans="1:40" x14ac:dyDescent="0.3">
      <c r="A51" t="s">
        <v>1483</v>
      </c>
      <c r="D51" s="192">
        <f>SUM(E51:AN51)</f>
        <v>0</v>
      </c>
      <c r="E51" s="181">
        <v>0</v>
      </c>
      <c r="F51" s="183">
        <v>0</v>
      </c>
      <c r="G51" s="183">
        <v>0</v>
      </c>
      <c r="H51" s="183">
        <v>0</v>
      </c>
      <c r="I51" s="183">
        <v>0</v>
      </c>
      <c r="J51" s="183">
        <v>0</v>
      </c>
      <c r="K51" s="183">
        <v>0</v>
      </c>
      <c r="L51" s="183">
        <v>0</v>
      </c>
      <c r="M51" s="183">
        <v>0</v>
      </c>
      <c r="N51" s="183">
        <v>0</v>
      </c>
      <c r="O51" s="183">
        <v>0</v>
      </c>
      <c r="P51" s="183">
        <v>0</v>
      </c>
      <c r="Q51" s="183"/>
      <c r="R51" s="183">
        <v>0</v>
      </c>
      <c r="S51" s="183">
        <v>0</v>
      </c>
      <c r="T51" s="183">
        <v>0</v>
      </c>
      <c r="U51" s="183">
        <v>0</v>
      </c>
      <c r="V51" s="183">
        <v>0</v>
      </c>
      <c r="W51" s="183">
        <v>0</v>
      </c>
      <c r="X51" s="183">
        <v>0</v>
      </c>
      <c r="Y51" s="183">
        <v>0</v>
      </c>
      <c r="Z51" s="183">
        <v>0</v>
      </c>
      <c r="AA51" s="183">
        <v>0</v>
      </c>
      <c r="AB51" s="183">
        <v>0</v>
      </c>
      <c r="AC51" s="183">
        <v>0</v>
      </c>
      <c r="AD51" s="183">
        <v>0</v>
      </c>
      <c r="AE51" s="183">
        <v>0</v>
      </c>
      <c r="AF51" s="183">
        <v>0</v>
      </c>
      <c r="AG51" s="183">
        <v>0</v>
      </c>
      <c r="AH51" s="183">
        <v>0</v>
      </c>
      <c r="AI51" s="183">
        <v>0</v>
      </c>
      <c r="AJ51" s="183">
        <v>0</v>
      </c>
      <c r="AK51" s="183">
        <v>0</v>
      </c>
      <c r="AL51" s="183">
        <v>0</v>
      </c>
      <c r="AM51" s="183">
        <v>0</v>
      </c>
      <c r="AN51" s="183">
        <v>0</v>
      </c>
    </row>
    <row r="52" spans="1:40" x14ac:dyDescent="0.3">
      <c r="A52" t="s">
        <v>1484</v>
      </c>
      <c r="D52" s="192">
        <f>SUM(E52:AN52)</f>
        <v>0</v>
      </c>
      <c r="E52" s="181">
        <v>0</v>
      </c>
      <c r="F52" s="183">
        <v>0</v>
      </c>
      <c r="G52" s="183">
        <v>0</v>
      </c>
      <c r="H52" s="183">
        <v>0</v>
      </c>
      <c r="I52" s="183">
        <v>0</v>
      </c>
      <c r="J52" s="183">
        <v>0</v>
      </c>
      <c r="K52" s="183">
        <v>0</v>
      </c>
      <c r="L52" s="183">
        <v>0</v>
      </c>
      <c r="M52" s="183">
        <v>0</v>
      </c>
      <c r="N52" s="183">
        <v>0</v>
      </c>
      <c r="O52" s="183">
        <v>0</v>
      </c>
      <c r="P52" s="183">
        <v>0</v>
      </c>
      <c r="Q52" s="183"/>
      <c r="R52" s="183">
        <v>0</v>
      </c>
      <c r="S52" s="183">
        <v>0</v>
      </c>
      <c r="T52" s="183">
        <v>0</v>
      </c>
      <c r="U52" s="183">
        <v>0</v>
      </c>
      <c r="V52" s="183">
        <v>0</v>
      </c>
      <c r="W52" s="183">
        <v>0</v>
      </c>
      <c r="X52" s="183">
        <v>0</v>
      </c>
      <c r="Y52" s="183">
        <v>0</v>
      </c>
      <c r="Z52" s="183">
        <v>0</v>
      </c>
      <c r="AA52" s="183">
        <v>0</v>
      </c>
      <c r="AB52" s="183">
        <v>0</v>
      </c>
      <c r="AC52" s="183">
        <v>0</v>
      </c>
      <c r="AD52" s="183">
        <v>0</v>
      </c>
      <c r="AE52" s="183">
        <v>0</v>
      </c>
      <c r="AF52" s="183">
        <v>0</v>
      </c>
      <c r="AG52" s="183">
        <v>0</v>
      </c>
      <c r="AH52" s="183">
        <v>0</v>
      </c>
      <c r="AI52" s="183">
        <v>0</v>
      </c>
      <c r="AJ52" s="183">
        <v>0</v>
      </c>
      <c r="AK52" s="183">
        <v>0</v>
      </c>
      <c r="AL52" s="183">
        <v>0</v>
      </c>
      <c r="AM52" s="183">
        <v>0</v>
      </c>
      <c r="AN52" s="183">
        <v>0</v>
      </c>
    </row>
    <row r="53" spans="1:40" x14ac:dyDescent="0.3">
      <c r="A53" s="60" t="s">
        <v>1485</v>
      </c>
      <c r="B53" s="64"/>
      <c r="C53" s="64"/>
      <c r="D53" s="196"/>
      <c r="E53" s="196"/>
      <c r="F53" s="196"/>
      <c r="G53" s="196"/>
      <c r="H53" s="196"/>
      <c r="I53" s="196"/>
      <c r="J53" s="196"/>
      <c r="K53" s="196"/>
      <c r="L53" s="196"/>
      <c r="M53" s="196"/>
      <c r="N53" s="196"/>
      <c r="O53" s="196"/>
      <c r="P53" s="196"/>
      <c r="Q53" s="196"/>
      <c r="R53" s="196"/>
      <c r="S53" s="196"/>
      <c r="T53" s="196"/>
      <c r="U53" s="196"/>
      <c r="V53" s="196"/>
      <c r="W53" s="196"/>
      <c r="X53" s="196"/>
      <c r="Y53" s="196"/>
      <c r="Z53" s="196"/>
      <c r="AA53" s="196"/>
      <c r="AB53" s="196"/>
      <c r="AC53" s="196"/>
      <c r="AD53" s="196"/>
      <c r="AE53" s="196"/>
      <c r="AF53" s="196"/>
      <c r="AG53" s="196"/>
      <c r="AH53" s="196"/>
      <c r="AI53" s="196"/>
      <c r="AJ53" s="196"/>
      <c r="AK53" s="196"/>
      <c r="AL53" s="196"/>
      <c r="AM53" s="196"/>
      <c r="AN53" s="196"/>
    </row>
    <row r="54" spans="1:40" x14ac:dyDescent="0.3">
      <c r="D54" s="195">
        <f ca="1">SUM(E54:AN54)</f>
        <v>0</v>
      </c>
      <c r="E54" s="163">
        <f t="shared" ref="E54:AN54" ca="1" si="20">SUM(E48:E52)</f>
        <v>0</v>
      </c>
      <c r="F54" s="163">
        <f t="shared" ca="1" si="20"/>
        <v>0</v>
      </c>
      <c r="G54" s="163">
        <f t="shared" ca="1" si="20"/>
        <v>0</v>
      </c>
      <c r="H54" s="163">
        <f t="shared" ca="1" si="20"/>
        <v>0</v>
      </c>
      <c r="I54" s="163">
        <f t="shared" ca="1" si="20"/>
        <v>0</v>
      </c>
      <c r="J54" s="163">
        <f t="shared" ca="1" si="20"/>
        <v>0</v>
      </c>
      <c r="K54" s="163">
        <f t="shared" ca="1" si="20"/>
        <v>0</v>
      </c>
      <c r="L54" s="163">
        <f t="shared" ca="1" si="20"/>
        <v>0</v>
      </c>
      <c r="M54" s="163">
        <f t="shared" ca="1" si="20"/>
        <v>0</v>
      </c>
      <c r="N54" s="163">
        <f t="shared" ca="1" si="20"/>
        <v>0</v>
      </c>
      <c r="O54" s="163">
        <f t="shared" ca="1" si="20"/>
        <v>0</v>
      </c>
      <c r="P54" s="163">
        <f t="shared" ca="1" si="20"/>
        <v>0</v>
      </c>
      <c r="Q54" s="163">
        <f t="shared" ca="1" si="20"/>
        <v>0</v>
      </c>
      <c r="R54" s="163">
        <f t="shared" ca="1" si="20"/>
        <v>0</v>
      </c>
      <c r="S54" s="163">
        <f t="shared" ca="1" si="20"/>
        <v>0</v>
      </c>
      <c r="T54" s="163">
        <f t="shared" ca="1" si="20"/>
        <v>0</v>
      </c>
      <c r="U54" s="163">
        <f t="shared" ca="1" si="20"/>
        <v>0</v>
      </c>
      <c r="V54" s="163">
        <f t="shared" ca="1" si="20"/>
        <v>0</v>
      </c>
      <c r="W54" s="163">
        <f t="shared" ca="1" si="20"/>
        <v>0</v>
      </c>
      <c r="X54" s="163">
        <f t="shared" ca="1" si="20"/>
        <v>0</v>
      </c>
      <c r="Y54" s="163">
        <f t="shared" ca="1" si="20"/>
        <v>0</v>
      </c>
      <c r="Z54" s="163">
        <f t="shared" ca="1" si="20"/>
        <v>0</v>
      </c>
      <c r="AA54" s="163">
        <f t="shared" ca="1" si="20"/>
        <v>0</v>
      </c>
      <c r="AB54" s="163">
        <f t="shared" ca="1" si="20"/>
        <v>0</v>
      </c>
      <c r="AC54" s="163">
        <f t="shared" ca="1" si="20"/>
        <v>0</v>
      </c>
      <c r="AD54" s="163">
        <f t="shared" ca="1" si="20"/>
        <v>0</v>
      </c>
      <c r="AE54" s="163">
        <f t="shared" ca="1" si="20"/>
        <v>0</v>
      </c>
      <c r="AF54" s="163">
        <f t="shared" ca="1" si="20"/>
        <v>0</v>
      </c>
      <c r="AG54" s="163">
        <f t="shared" ca="1" si="20"/>
        <v>0</v>
      </c>
      <c r="AH54" s="163">
        <f t="shared" ca="1" si="20"/>
        <v>0</v>
      </c>
      <c r="AI54" s="163">
        <f t="shared" ca="1" si="20"/>
        <v>0</v>
      </c>
      <c r="AJ54" s="163">
        <f t="shared" ca="1" si="20"/>
        <v>0</v>
      </c>
      <c r="AK54" s="163">
        <f t="shared" ca="1" si="20"/>
        <v>0</v>
      </c>
      <c r="AL54" s="163">
        <f t="shared" ca="1" si="20"/>
        <v>0</v>
      </c>
      <c r="AM54" s="163">
        <f t="shared" ca="1" si="20"/>
        <v>0</v>
      </c>
      <c r="AN54" s="163">
        <f t="shared" ca="1" si="20"/>
        <v>0</v>
      </c>
    </row>
    <row r="55" spans="1:40" x14ac:dyDescent="0.3">
      <c r="A55" s="60" t="s">
        <v>1486</v>
      </c>
      <c r="B55" s="64"/>
      <c r="C55" s="64"/>
      <c r="D55" s="196"/>
      <c r="E55" s="196"/>
      <c r="F55" s="196"/>
      <c r="G55" s="196"/>
      <c r="H55" s="196"/>
      <c r="I55" s="196"/>
      <c r="J55" s="196"/>
      <c r="K55" s="196"/>
      <c r="L55" s="196"/>
      <c r="M55" s="196"/>
      <c r="N55" s="196"/>
      <c r="O55" s="196"/>
      <c r="P55" s="196"/>
      <c r="Q55" s="196"/>
      <c r="R55" s="196"/>
      <c r="S55" s="196"/>
      <c r="T55" s="196"/>
      <c r="U55" s="196"/>
      <c r="V55" s="196"/>
      <c r="W55" s="196"/>
      <c r="X55" s="196"/>
      <c r="Y55" s="196"/>
      <c r="Z55" s="196"/>
      <c r="AA55" s="196"/>
      <c r="AB55" s="196"/>
      <c r="AC55" s="196"/>
      <c r="AD55" s="196"/>
      <c r="AE55" s="196"/>
      <c r="AF55" s="196"/>
      <c r="AG55" s="196"/>
      <c r="AH55" s="196"/>
      <c r="AI55" s="196"/>
      <c r="AJ55" s="196"/>
      <c r="AK55" s="196"/>
      <c r="AL55" s="196"/>
      <c r="AM55" s="196"/>
      <c r="AN55" s="196"/>
    </row>
    <row r="56" spans="1:40" x14ac:dyDescent="0.3">
      <c r="A56" s="66"/>
      <c r="B56" s="66"/>
      <c r="C56" s="66"/>
      <c r="D56" s="197"/>
      <c r="E56" s="197"/>
      <c r="F56" s="197"/>
      <c r="G56" s="197"/>
      <c r="H56" s="197"/>
      <c r="I56" s="197"/>
      <c r="J56" s="197"/>
      <c r="K56" s="197"/>
      <c r="L56" s="197"/>
      <c r="M56" s="197"/>
      <c r="N56" s="197"/>
      <c r="O56" s="197"/>
      <c r="P56" s="197"/>
      <c r="Q56" s="197"/>
      <c r="R56" s="197"/>
      <c r="S56" s="197"/>
      <c r="T56" s="197"/>
      <c r="U56" s="197"/>
      <c r="V56" s="197"/>
      <c r="W56" s="197"/>
      <c r="X56" s="197"/>
      <c r="Y56" s="197"/>
      <c r="Z56" s="197"/>
      <c r="AA56" s="197"/>
      <c r="AB56" s="197"/>
      <c r="AC56" s="197"/>
      <c r="AD56" s="197"/>
      <c r="AE56" s="197"/>
      <c r="AF56" s="197"/>
      <c r="AG56" s="197"/>
      <c r="AH56" s="197"/>
      <c r="AI56" s="197"/>
      <c r="AJ56" s="197"/>
      <c r="AK56" s="197"/>
      <c r="AL56" s="197"/>
      <c r="AM56" s="197"/>
      <c r="AN56" s="197"/>
    </row>
    <row r="57" spans="1:40" x14ac:dyDescent="0.3">
      <c r="A57" t="s">
        <v>1487</v>
      </c>
      <c r="D57" s="192">
        <f>SUM(E57:AN57)</f>
        <v>0</v>
      </c>
      <c r="E57" s="183">
        <v>0</v>
      </c>
      <c r="F57" s="183">
        <v>0</v>
      </c>
      <c r="G57" s="183">
        <v>0</v>
      </c>
      <c r="H57" s="183">
        <v>0</v>
      </c>
      <c r="I57" s="183">
        <v>0</v>
      </c>
      <c r="J57" s="183">
        <v>0</v>
      </c>
      <c r="K57" s="183">
        <v>0</v>
      </c>
      <c r="L57" s="183">
        <v>0</v>
      </c>
      <c r="M57" s="183">
        <v>0</v>
      </c>
      <c r="N57" s="183">
        <v>0</v>
      </c>
      <c r="O57" s="183">
        <v>0</v>
      </c>
      <c r="P57" s="183">
        <v>0</v>
      </c>
      <c r="Q57" s="183"/>
      <c r="R57" s="183">
        <v>0</v>
      </c>
      <c r="S57" s="183">
        <v>0</v>
      </c>
      <c r="T57" s="183">
        <v>0</v>
      </c>
      <c r="U57" s="183">
        <v>0</v>
      </c>
      <c r="V57" s="183">
        <v>0</v>
      </c>
      <c r="W57" s="183">
        <v>0</v>
      </c>
      <c r="X57" s="183">
        <v>0</v>
      </c>
      <c r="Y57" s="183">
        <v>0</v>
      </c>
      <c r="Z57" s="183">
        <v>0</v>
      </c>
      <c r="AA57" s="183">
        <v>0</v>
      </c>
      <c r="AB57" s="183">
        <v>0</v>
      </c>
      <c r="AC57" s="183">
        <v>0</v>
      </c>
      <c r="AD57" s="183">
        <v>0</v>
      </c>
      <c r="AE57" s="183">
        <v>0</v>
      </c>
      <c r="AF57" s="183">
        <v>0</v>
      </c>
      <c r="AG57" s="183">
        <v>0</v>
      </c>
      <c r="AH57" s="183">
        <v>0</v>
      </c>
      <c r="AI57" s="183">
        <v>0</v>
      </c>
      <c r="AJ57" s="183">
        <v>0</v>
      </c>
      <c r="AK57" s="183">
        <v>0</v>
      </c>
      <c r="AL57" s="183">
        <v>0</v>
      </c>
      <c r="AM57" s="183">
        <v>0</v>
      </c>
      <c r="AN57" s="183">
        <v>0</v>
      </c>
    </row>
    <row r="58" spans="1:40" x14ac:dyDescent="0.3">
      <c r="A58" t="s">
        <v>1488</v>
      </c>
      <c r="D58" s="192">
        <f>SUM(E58:AN58)</f>
        <v>0</v>
      </c>
      <c r="E58" s="183">
        <v>0</v>
      </c>
      <c r="F58" s="183">
        <v>0</v>
      </c>
      <c r="G58" s="183">
        <v>0</v>
      </c>
      <c r="H58" s="183">
        <v>0</v>
      </c>
      <c r="I58" s="183">
        <v>0</v>
      </c>
      <c r="J58" s="183">
        <v>0</v>
      </c>
      <c r="K58" s="183">
        <v>0</v>
      </c>
      <c r="L58" s="183">
        <v>0</v>
      </c>
      <c r="M58" s="183">
        <v>0</v>
      </c>
      <c r="N58" s="183">
        <v>0</v>
      </c>
      <c r="O58" s="183">
        <v>0</v>
      </c>
      <c r="P58" s="183">
        <v>0</v>
      </c>
      <c r="Q58" s="183"/>
      <c r="R58" s="183">
        <v>0</v>
      </c>
      <c r="S58" s="183">
        <v>0</v>
      </c>
      <c r="T58" s="183">
        <v>0</v>
      </c>
      <c r="U58" s="183">
        <v>0</v>
      </c>
      <c r="V58" s="183">
        <v>0</v>
      </c>
      <c r="W58" s="183">
        <v>0</v>
      </c>
      <c r="X58" s="183">
        <v>0</v>
      </c>
      <c r="Y58" s="183">
        <v>0</v>
      </c>
      <c r="Z58" s="183">
        <v>0</v>
      </c>
      <c r="AA58" s="183">
        <v>0</v>
      </c>
      <c r="AB58" s="183">
        <v>0</v>
      </c>
      <c r="AC58" s="183">
        <v>0</v>
      </c>
      <c r="AD58" s="183">
        <v>0</v>
      </c>
      <c r="AE58" s="183">
        <v>0</v>
      </c>
      <c r="AF58" s="183">
        <v>0</v>
      </c>
      <c r="AG58" s="183">
        <v>0</v>
      </c>
      <c r="AH58" s="183">
        <v>0</v>
      </c>
      <c r="AI58" s="183">
        <v>0</v>
      </c>
      <c r="AJ58" s="183">
        <v>0</v>
      </c>
      <c r="AK58" s="183">
        <v>0</v>
      </c>
      <c r="AL58" s="183">
        <v>0</v>
      </c>
      <c r="AM58" s="183">
        <v>0</v>
      </c>
      <c r="AN58" s="183">
        <v>0</v>
      </c>
    </row>
    <row r="59" spans="1:40" x14ac:dyDescent="0.3">
      <c r="A59" t="s">
        <v>1489</v>
      </c>
      <c r="D59" s="192">
        <f>SUM(E59:AN59)</f>
        <v>0</v>
      </c>
      <c r="E59" s="183">
        <v>0</v>
      </c>
      <c r="F59" s="183">
        <v>0</v>
      </c>
      <c r="G59" s="183">
        <v>0</v>
      </c>
      <c r="H59" s="183">
        <v>0</v>
      </c>
      <c r="I59" s="183">
        <v>0</v>
      </c>
      <c r="J59" s="183">
        <v>0</v>
      </c>
      <c r="K59" s="183">
        <v>0</v>
      </c>
      <c r="L59" s="183">
        <v>0</v>
      </c>
      <c r="M59" s="183">
        <v>0</v>
      </c>
      <c r="N59" s="183">
        <v>0</v>
      </c>
      <c r="O59" s="183">
        <v>0</v>
      </c>
      <c r="P59" s="183">
        <v>0</v>
      </c>
      <c r="Q59" s="183"/>
      <c r="R59" s="183">
        <v>0</v>
      </c>
      <c r="S59" s="183">
        <v>0</v>
      </c>
      <c r="T59" s="183">
        <v>0</v>
      </c>
      <c r="U59" s="183">
        <v>0</v>
      </c>
      <c r="V59" s="183">
        <v>0</v>
      </c>
      <c r="W59" s="183">
        <v>0</v>
      </c>
      <c r="X59" s="183">
        <v>0</v>
      </c>
      <c r="Y59" s="183">
        <v>0</v>
      </c>
      <c r="Z59" s="183">
        <v>0</v>
      </c>
      <c r="AA59" s="183">
        <v>0</v>
      </c>
      <c r="AB59" s="183">
        <v>0</v>
      </c>
      <c r="AC59" s="183">
        <v>0</v>
      </c>
      <c r="AD59" s="183">
        <v>0</v>
      </c>
      <c r="AE59" s="183">
        <v>0</v>
      </c>
      <c r="AF59" s="183">
        <v>0</v>
      </c>
      <c r="AG59" s="183">
        <v>0</v>
      </c>
      <c r="AH59" s="183">
        <v>0</v>
      </c>
      <c r="AI59" s="183">
        <v>0</v>
      </c>
      <c r="AJ59" s="183">
        <v>0</v>
      </c>
      <c r="AK59" s="183">
        <v>0</v>
      </c>
      <c r="AL59" s="183">
        <v>0</v>
      </c>
      <c r="AM59" s="183">
        <v>0</v>
      </c>
      <c r="AN59" s="183">
        <v>0</v>
      </c>
    </row>
    <row r="60" spans="1:40" x14ac:dyDescent="0.3">
      <c r="D60" s="192">
        <f ca="1">SUM(E60:AN60)</f>
        <v>0</v>
      </c>
      <c r="E60" s="194">
        <f t="shared" ref="E60:AN60" ca="1" si="21">SUMIFS(INDIRECT($B$1 &amp; "_Direct"), Type, "Services", Resource_Name, $B60, WBSL3, E$1, Inst, $B$2)</f>
        <v>0</v>
      </c>
      <c r="F60" s="194">
        <f t="shared" ca="1" si="21"/>
        <v>0</v>
      </c>
      <c r="G60" s="194">
        <f t="shared" ca="1" si="21"/>
        <v>0</v>
      </c>
      <c r="H60" s="194">
        <f t="shared" ca="1" si="21"/>
        <v>0</v>
      </c>
      <c r="I60" s="194">
        <f t="shared" ca="1" si="21"/>
        <v>0</v>
      </c>
      <c r="J60" s="194">
        <f t="shared" ca="1" si="21"/>
        <v>0</v>
      </c>
      <c r="K60" s="194">
        <f t="shared" ca="1" si="21"/>
        <v>0</v>
      </c>
      <c r="L60" s="194">
        <f t="shared" ca="1" si="21"/>
        <v>0</v>
      </c>
      <c r="M60" s="194">
        <f t="shared" ca="1" si="21"/>
        <v>0</v>
      </c>
      <c r="N60" s="194">
        <f t="shared" ca="1" si="21"/>
        <v>0</v>
      </c>
      <c r="O60" s="194">
        <f t="shared" ca="1" si="21"/>
        <v>0</v>
      </c>
      <c r="P60" s="194">
        <f t="shared" ca="1" si="21"/>
        <v>0</v>
      </c>
      <c r="Q60" s="194">
        <f t="shared" ca="1" si="21"/>
        <v>0</v>
      </c>
      <c r="R60" s="194">
        <f t="shared" ca="1" si="21"/>
        <v>0</v>
      </c>
      <c r="S60" s="194">
        <f t="shared" ca="1" si="21"/>
        <v>0</v>
      </c>
      <c r="T60" s="194">
        <f t="shared" ca="1" si="21"/>
        <v>0</v>
      </c>
      <c r="U60" s="194">
        <f t="shared" ca="1" si="21"/>
        <v>0</v>
      </c>
      <c r="V60" s="194">
        <f t="shared" ca="1" si="21"/>
        <v>0</v>
      </c>
      <c r="W60" s="194">
        <f t="shared" ca="1" si="21"/>
        <v>0</v>
      </c>
      <c r="X60" s="194">
        <f t="shared" ca="1" si="21"/>
        <v>0</v>
      </c>
      <c r="Y60" s="194">
        <f t="shared" ca="1" si="21"/>
        <v>0</v>
      </c>
      <c r="Z60" s="194">
        <f t="shared" ca="1" si="21"/>
        <v>0</v>
      </c>
      <c r="AA60" s="194">
        <f t="shared" ca="1" si="21"/>
        <v>0</v>
      </c>
      <c r="AB60" s="194">
        <f t="shared" ca="1" si="21"/>
        <v>0</v>
      </c>
      <c r="AC60" s="194">
        <f t="shared" ca="1" si="21"/>
        <v>0</v>
      </c>
      <c r="AD60" s="194">
        <f t="shared" ca="1" si="21"/>
        <v>0</v>
      </c>
      <c r="AE60" s="194">
        <f t="shared" ca="1" si="21"/>
        <v>0</v>
      </c>
      <c r="AF60" s="194">
        <f t="shared" ca="1" si="21"/>
        <v>0</v>
      </c>
      <c r="AG60" s="194">
        <f t="shared" ca="1" si="21"/>
        <v>0</v>
      </c>
      <c r="AH60" s="194">
        <f t="shared" ca="1" si="21"/>
        <v>0</v>
      </c>
      <c r="AI60" s="194">
        <f t="shared" ca="1" si="21"/>
        <v>0</v>
      </c>
      <c r="AJ60" s="194">
        <f t="shared" ca="1" si="21"/>
        <v>0</v>
      </c>
      <c r="AK60" s="194">
        <f t="shared" ca="1" si="21"/>
        <v>0</v>
      </c>
      <c r="AL60" s="194">
        <f t="shared" ca="1" si="21"/>
        <v>0</v>
      </c>
      <c r="AM60" s="194">
        <f t="shared" ca="1" si="21"/>
        <v>0</v>
      </c>
      <c r="AN60" s="194">
        <f t="shared" ca="1" si="21"/>
        <v>0</v>
      </c>
    </row>
    <row r="61" spans="1:40" x14ac:dyDescent="0.3">
      <c r="A61" t="s">
        <v>1490</v>
      </c>
      <c r="D61" s="192">
        <f>SUM(E61:AN61)</f>
        <v>0</v>
      </c>
      <c r="E61" s="183">
        <v>0</v>
      </c>
      <c r="F61" s="183">
        <v>0</v>
      </c>
      <c r="G61" s="183">
        <v>0</v>
      </c>
      <c r="H61" s="183">
        <v>0</v>
      </c>
      <c r="I61" s="183">
        <v>0</v>
      </c>
      <c r="J61" s="183">
        <v>0</v>
      </c>
      <c r="K61" s="183">
        <v>0</v>
      </c>
      <c r="L61" s="183">
        <v>0</v>
      </c>
      <c r="M61" s="183">
        <v>0</v>
      </c>
      <c r="N61" s="183">
        <v>0</v>
      </c>
      <c r="O61" s="183">
        <v>0</v>
      </c>
      <c r="P61" s="183">
        <v>0</v>
      </c>
      <c r="Q61" s="183"/>
      <c r="R61" s="183">
        <v>0</v>
      </c>
      <c r="S61" s="183">
        <v>0</v>
      </c>
      <c r="T61" s="183">
        <v>0</v>
      </c>
      <c r="U61" s="183">
        <v>0</v>
      </c>
      <c r="V61" s="183">
        <v>0</v>
      </c>
      <c r="W61" s="183">
        <v>0</v>
      </c>
      <c r="X61" s="183">
        <v>0</v>
      </c>
      <c r="Y61" s="183">
        <v>0</v>
      </c>
      <c r="Z61" s="183">
        <v>0</v>
      </c>
      <c r="AA61" s="183">
        <v>0</v>
      </c>
      <c r="AB61" s="183">
        <v>0</v>
      </c>
      <c r="AC61" s="183">
        <v>0</v>
      </c>
      <c r="AD61" s="183">
        <v>0</v>
      </c>
      <c r="AE61" s="183">
        <v>0</v>
      </c>
      <c r="AF61" s="183">
        <v>0</v>
      </c>
      <c r="AG61" s="183">
        <v>0</v>
      </c>
      <c r="AH61" s="183">
        <v>0</v>
      </c>
      <c r="AI61" s="183">
        <v>0</v>
      </c>
      <c r="AJ61" s="183">
        <v>0</v>
      </c>
      <c r="AK61" s="183">
        <v>0</v>
      </c>
      <c r="AL61" s="183">
        <v>0</v>
      </c>
      <c r="AM61" s="183">
        <v>0</v>
      </c>
      <c r="AN61" s="183">
        <v>0</v>
      </c>
    </row>
    <row r="62" spans="1:40" x14ac:dyDescent="0.3">
      <c r="A62" s="60" t="s">
        <v>1491</v>
      </c>
      <c r="B62" s="64"/>
      <c r="C62" s="64"/>
      <c r="D62" s="196"/>
      <c r="E62" s="196"/>
      <c r="F62" s="196"/>
      <c r="G62" s="196"/>
      <c r="H62" s="196"/>
      <c r="I62" s="196"/>
      <c r="J62" s="196"/>
      <c r="K62" s="196"/>
      <c r="L62" s="196"/>
      <c r="M62" s="196"/>
      <c r="N62" s="196"/>
      <c r="O62" s="196"/>
      <c r="P62" s="196"/>
      <c r="Q62" s="196"/>
      <c r="R62" s="196"/>
      <c r="S62" s="196"/>
      <c r="T62" s="196"/>
      <c r="U62" s="196"/>
      <c r="V62" s="196"/>
      <c r="W62" s="196"/>
      <c r="X62" s="196"/>
      <c r="Y62" s="196"/>
      <c r="Z62" s="196"/>
      <c r="AA62" s="196"/>
      <c r="AB62" s="196"/>
      <c r="AC62" s="196"/>
      <c r="AD62" s="196"/>
      <c r="AE62" s="196"/>
      <c r="AF62" s="196"/>
      <c r="AG62" s="196"/>
      <c r="AH62" s="196"/>
      <c r="AI62" s="196"/>
      <c r="AJ62" s="196"/>
      <c r="AK62" s="196"/>
      <c r="AL62" s="196"/>
      <c r="AM62" s="196"/>
      <c r="AN62" s="196"/>
    </row>
    <row r="63" spans="1:40" x14ac:dyDescent="0.3">
      <c r="D63" s="192">
        <f ca="1">SUM(E63:AN63)</f>
        <v>0</v>
      </c>
      <c r="E63" s="163">
        <f t="shared" ref="E63:P63" ca="1" si="22">SUM(E57:E61)</f>
        <v>0</v>
      </c>
      <c r="F63" s="163">
        <f t="shared" ca="1" si="22"/>
        <v>0</v>
      </c>
      <c r="G63" s="163">
        <f t="shared" ca="1" si="22"/>
        <v>0</v>
      </c>
      <c r="H63" s="163">
        <f t="shared" ca="1" si="22"/>
        <v>0</v>
      </c>
      <c r="I63" s="163">
        <f t="shared" ca="1" si="22"/>
        <v>0</v>
      </c>
      <c r="J63" s="163">
        <f t="shared" ca="1" si="22"/>
        <v>0</v>
      </c>
      <c r="K63" s="163">
        <f t="shared" ca="1" si="22"/>
        <v>0</v>
      </c>
      <c r="L63" s="163">
        <f t="shared" ca="1" si="22"/>
        <v>0</v>
      </c>
      <c r="M63" s="163">
        <f t="shared" ca="1" si="22"/>
        <v>0</v>
      </c>
      <c r="N63" s="163">
        <f t="shared" ca="1" si="22"/>
        <v>0</v>
      </c>
      <c r="O63" s="163">
        <f t="shared" ca="1" si="22"/>
        <v>0</v>
      </c>
      <c r="P63" s="163">
        <f t="shared" ca="1" si="22"/>
        <v>0</v>
      </c>
      <c r="Q63" s="163"/>
      <c r="R63" s="163">
        <f t="shared" ref="R63:AN63" ca="1" si="23">SUM(R57:R61)</f>
        <v>0</v>
      </c>
      <c r="S63" s="163">
        <f t="shared" ca="1" si="23"/>
        <v>0</v>
      </c>
      <c r="T63" s="163">
        <f t="shared" ca="1" si="23"/>
        <v>0</v>
      </c>
      <c r="U63" s="163">
        <f t="shared" ca="1" si="23"/>
        <v>0</v>
      </c>
      <c r="V63" s="163">
        <f t="shared" ca="1" si="23"/>
        <v>0</v>
      </c>
      <c r="W63" s="163">
        <f t="shared" ca="1" si="23"/>
        <v>0</v>
      </c>
      <c r="X63" s="163">
        <f t="shared" ca="1" si="23"/>
        <v>0</v>
      </c>
      <c r="Y63" s="163">
        <f t="shared" ca="1" si="23"/>
        <v>0</v>
      </c>
      <c r="Z63" s="163">
        <f t="shared" ca="1" si="23"/>
        <v>0</v>
      </c>
      <c r="AA63" s="163">
        <f t="shared" ca="1" si="23"/>
        <v>0</v>
      </c>
      <c r="AB63" s="163">
        <f t="shared" ca="1" si="23"/>
        <v>0</v>
      </c>
      <c r="AC63" s="163">
        <f t="shared" ca="1" si="23"/>
        <v>0</v>
      </c>
      <c r="AD63" s="163">
        <f t="shared" ca="1" si="23"/>
        <v>0</v>
      </c>
      <c r="AE63" s="163">
        <f t="shared" ca="1" si="23"/>
        <v>0</v>
      </c>
      <c r="AF63" s="163">
        <f t="shared" ca="1" si="23"/>
        <v>0</v>
      </c>
      <c r="AG63" s="163">
        <f t="shared" ca="1" si="23"/>
        <v>0</v>
      </c>
      <c r="AH63" s="163">
        <f t="shared" ca="1" si="23"/>
        <v>0</v>
      </c>
      <c r="AI63" s="163">
        <f t="shared" ca="1" si="23"/>
        <v>0</v>
      </c>
      <c r="AJ63" s="163">
        <f t="shared" ca="1" si="23"/>
        <v>0</v>
      </c>
      <c r="AK63" s="163">
        <f t="shared" ca="1" si="23"/>
        <v>0</v>
      </c>
      <c r="AL63" s="163">
        <f t="shared" ca="1" si="23"/>
        <v>0</v>
      </c>
      <c r="AM63" s="163">
        <f t="shared" ca="1" si="23"/>
        <v>0</v>
      </c>
      <c r="AN63" s="163">
        <f t="shared" ca="1" si="23"/>
        <v>0</v>
      </c>
    </row>
    <row r="64" spans="1:40" x14ac:dyDescent="0.3">
      <c r="A64" t="s">
        <v>1492</v>
      </c>
      <c r="D64" s="192">
        <f>SUM(E64:AN64)</f>
        <v>0</v>
      </c>
      <c r="E64" s="183">
        <v>0</v>
      </c>
      <c r="F64" s="183">
        <v>0</v>
      </c>
      <c r="G64" s="183">
        <v>0</v>
      </c>
      <c r="H64" s="183">
        <v>0</v>
      </c>
      <c r="I64" s="183">
        <v>0</v>
      </c>
      <c r="J64" s="183">
        <v>0</v>
      </c>
      <c r="K64" s="183">
        <v>0</v>
      </c>
      <c r="L64" s="183">
        <v>0</v>
      </c>
      <c r="M64" s="183">
        <v>0</v>
      </c>
      <c r="N64" s="183">
        <v>0</v>
      </c>
      <c r="O64" s="183">
        <v>0</v>
      </c>
      <c r="P64" s="183">
        <v>0</v>
      </c>
      <c r="Q64" s="183"/>
      <c r="R64" s="183">
        <v>0</v>
      </c>
      <c r="S64" s="183">
        <v>0</v>
      </c>
      <c r="T64" s="183">
        <v>0</v>
      </c>
      <c r="U64" s="183">
        <v>0</v>
      </c>
      <c r="V64" s="183">
        <v>0</v>
      </c>
      <c r="W64" s="183">
        <v>0</v>
      </c>
      <c r="X64" s="183">
        <v>0</v>
      </c>
      <c r="Y64" s="183">
        <v>0</v>
      </c>
      <c r="Z64" s="183">
        <v>0</v>
      </c>
      <c r="AA64" s="183">
        <v>0</v>
      </c>
      <c r="AB64" s="183">
        <v>0</v>
      </c>
      <c r="AC64" s="183">
        <v>0</v>
      </c>
      <c r="AD64" s="183">
        <v>0</v>
      </c>
      <c r="AE64" s="183">
        <v>0</v>
      </c>
      <c r="AF64" s="183">
        <v>0</v>
      </c>
      <c r="AG64" s="183">
        <v>0</v>
      </c>
      <c r="AH64" s="183">
        <v>0</v>
      </c>
      <c r="AI64" s="183">
        <v>0</v>
      </c>
      <c r="AJ64" s="183">
        <v>0</v>
      </c>
      <c r="AK64" s="183">
        <v>0</v>
      </c>
      <c r="AL64" s="183">
        <v>0</v>
      </c>
      <c r="AM64" s="183">
        <v>0</v>
      </c>
      <c r="AN64" s="183">
        <v>0</v>
      </c>
    </row>
    <row r="65" spans="1:40" x14ac:dyDescent="0.3">
      <c r="A65" s="60" t="s">
        <v>1493</v>
      </c>
      <c r="B65" s="64"/>
      <c r="C65" s="64"/>
      <c r="D65" s="196"/>
      <c r="E65" s="196"/>
      <c r="F65" s="196"/>
      <c r="G65" s="196"/>
      <c r="H65" s="196"/>
      <c r="I65" s="196"/>
      <c r="J65" s="196"/>
      <c r="K65" s="196"/>
      <c r="L65" s="196"/>
      <c r="M65" s="196"/>
      <c r="N65" s="196"/>
      <c r="O65" s="196"/>
      <c r="P65" s="196"/>
      <c r="Q65" s="196"/>
      <c r="R65" s="196"/>
      <c r="S65" s="196"/>
      <c r="T65" s="196"/>
      <c r="U65" s="196"/>
      <c r="V65" s="196"/>
      <c r="W65" s="196"/>
      <c r="X65" s="196"/>
      <c r="Y65" s="196"/>
      <c r="Z65" s="196"/>
      <c r="AA65" s="196"/>
      <c r="AB65" s="196"/>
      <c r="AC65" s="196"/>
      <c r="AD65" s="196"/>
      <c r="AE65" s="196"/>
      <c r="AF65" s="196"/>
      <c r="AG65" s="196"/>
      <c r="AH65" s="196"/>
      <c r="AI65" s="196"/>
      <c r="AJ65" s="196"/>
      <c r="AK65" s="196"/>
      <c r="AL65" s="196"/>
      <c r="AM65" s="196"/>
      <c r="AN65" s="196"/>
    </row>
    <row r="66" spans="1:40" x14ac:dyDescent="0.3">
      <c r="D66" s="192">
        <f>SUM(E66:AN66)</f>
        <v>0</v>
      </c>
      <c r="E66" s="181">
        <v>0</v>
      </c>
      <c r="F66" s="181">
        <v>0</v>
      </c>
      <c r="G66" s="181">
        <v>0</v>
      </c>
      <c r="H66" s="181">
        <v>0</v>
      </c>
      <c r="I66" s="181">
        <v>0</v>
      </c>
      <c r="J66" s="181">
        <v>0</v>
      </c>
      <c r="K66" s="181">
        <v>0</v>
      </c>
      <c r="L66" s="181">
        <v>0</v>
      </c>
      <c r="M66" s="181">
        <v>0</v>
      </c>
      <c r="N66" s="181">
        <v>0</v>
      </c>
      <c r="O66" s="181">
        <v>0</v>
      </c>
      <c r="P66" s="181">
        <v>0</v>
      </c>
      <c r="Q66" s="181"/>
      <c r="R66" s="181">
        <v>0</v>
      </c>
      <c r="S66" s="181">
        <v>0</v>
      </c>
      <c r="T66" s="181">
        <v>0</v>
      </c>
      <c r="U66" s="181">
        <v>0</v>
      </c>
      <c r="V66" s="181">
        <v>0</v>
      </c>
      <c r="W66" s="181">
        <v>0</v>
      </c>
      <c r="X66" s="181">
        <v>0</v>
      </c>
      <c r="Y66" s="181">
        <v>0</v>
      </c>
      <c r="Z66" s="181">
        <v>0</v>
      </c>
      <c r="AA66" s="181">
        <v>0</v>
      </c>
      <c r="AB66" s="181">
        <v>0</v>
      </c>
      <c r="AC66" s="181">
        <v>0</v>
      </c>
      <c r="AD66" s="181">
        <v>0</v>
      </c>
      <c r="AE66" s="181">
        <v>0</v>
      </c>
      <c r="AF66" s="181">
        <v>0</v>
      </c>
      <c r="AG66" s="181">
        <v>0</v>
      </c>
      <c r="AH66" s="181">
        <v>0</v>
      </c>
      <c r="AI66" s="181">
        <v>0</v>
      </c>
      <c r="AJ66" s="181">
        <v>0</v>
      </c>
      <c r="AK66" s="181">
        <v>0</v>
      </c>
      <c r="AL66" s="181">
        <v>0</v>
      </c>
      <c r="AM66" s="181">
        <v>0</v>
      </c>
      <c r="AN66" s="181">
        <v>0</v>
      </c>
    </row>
    <row r="67" spans="1:40" x14ac:dyDescent="0.3">
      <c r="A67" t="s">
        <v>1494</v>
      </c>
      <c r="B67" s="310"/>
      <c r="C67" s="310"/>
      <c r="D67" s="192"/>
      <c r="E67" s="194"/>
      <c r="F67" s="194"/>
      <c r="G67" s="194"/>
      <c r="H67" s="194"/>
      <c r="I67" s="194"/>
      <c r="J67" s="194"/>
      <c r="K67" s="194"/>
      <c r="L67" s="194"/>
      <c r="M67" s="194"/>
      <c r="N67" s="194"/>
      <c r="O67" s="194"/>
      <c r="P67" s="194"/>
      <c r="Q67" s="194"/>
      <c r="R67" s="194"/>
      <c r="S67" s="194"/>
      <c r="T67" s="194"/>
      <c r="U67" s="194"/>
      <c r="V67" s="194"/>
      <c r="W67" s="194"/>
      <c r="X67" s="194"/>
      <c r="Y67" s="194"/>
      <c r="Z67" s="194"/>
      <c r="AA67" s="194"/>
      <c r="AB67" s="194"/>
      <c r="AC67" s="194"/>
      <c r="AD67" s="194"/>
      <c r="AE67" s="194"/>
      <c r="AF67" s="194"/>
      <c r="AG67" s="194"/>
      <c r="AH67" s="194"/>
      <c r="AI67" s="194"/>
      <c r="AJ67" s="194"/>
      <c r="AK67" s="194"/>
      <c r="AL67" s="194"/>
      <c r="AM67" s="194"/>
      <c r="AN67" s="194"/>
    </row>
    <row r="68" spans="1:40" x14ac:dyDescent="0.3">
      <c r="A68" s="54"/>
      <c r="B68" s="54"/>
      <c r="C68" s="54"/>
      <c r="D68" s="195">
        <f ca="1">SUM(E68:AN68)</f>
        <v>0</v>
      </c>
      <c r="E68" s="194">
        <f t="shared" ref="E68:T71" ca="1" si="24">SUMIFS(INDIRECT($B$1 &amp; "_Total"), WBSL3, E$1, Inst, $A68)</f>
        <v>0</v>
      </c>
      <c r="F68" s="194">
        <f t="shared" ca="1" si="24"/>
        <v>0</v>
      </c>
      <c r="G68" s="194">
        <f t="shared" ca="1" si="24"/>
        <v>0</v>
      </c>
      <c r="H68" s="194">
        <f t="shared" ca="1" si="24"/>
        <v>0</v>
      </c>
      <c r="I68" s="194">
        <f t="shared" ca="1" si="24"/>
        <v>0</v>
      </c>
      <c r="J68" s="194">
        <f t="shared" ca="1" si="24"/>
        <v>0</v>
      </c>
      <c r="K68" s="194">
        <f t="shared" ca="1" si="24"/>
        <v>0</v>
      </c>
      <c r="L68" s="194">
        <f t="shared" ca="1" si="24"/>
        <v>0</v>
      </c>
      <c r="M68" s="194">
        <f t="shared" ca="1" si="24"/>
        <v>0</v>
      </c>
      <c r="N68" s="194">
        <f t="shared" ca="1" si="24"/>
        <v>0</v>
      </c>
      <c r="O68" s="194">
        <f t="shared" ca="1" si="24"/>
        <v>0</v>
      </c>
      <c r="P68" s="194">
        <f t="shared" ca="1" si="24"/>
        <v>0</v>
      </c>
      <c r="Q68" s="194">
        <f t="shared" ca="1" si="24"/>
        <v>0</v>
      </c>
      <c r="R68" s="194">
        <f t="shared" ca="1" si="24"/>
        <v>0</v>
      </c>
      <c r="S68" s="194">
        <f t="shared" ca="1" si="24"/>
        <v>0</v>
      </c>
      <c r="T68" s="194">
        <f t="shared" ca="1" si="24"/>
        <v>0</v>
      </c>
      <c r="U68" s="194">
        <f t="shared" ref="U68:AJ71" ca="1" si="25">SUMIFS(INDIRECT($B$1 &amp; "_Total"), WBSL3, U$1, Inst, $A68)</f>
        <v>0</v>
      </c>
      <c r="V68" s="194">
        <f t="shared" ca="1" si="25"/>
        <v>0</v>
      </c>
      <c r="W68" s="194">
        <f t="shared" ca="1" si="25"/>
        <v>0</v>
      </c>
      <c r="X68" s="194">
        <f t="shared" ca="1" si="25"/>
        <v>0</v>
      </c>
      <c r="Y68" s="194">
        <f t="shared" ca="1" si="25"/>
        <v>0</v>
      </c>
      <c r="Z68" s="194">
        <f t="shared" ca="1" si="25"/>
        <v>0</v>
      </c>
      <c r="AA68" s="194">
        <f t="shared" ca="1" si="25"/>
        <v>0</v>
      </c>
      <c r="AB68" s="194">
        <f t="shared" ca="1" si="25"/>
        <v>0</v>
      </c>
      <c r="AC68" s="194">
        <f t="shared" ca="1" si="25"/>
        <v>0</v>
      </c>
      <c r="AD68" s="194">
        <f t="shared" ca="1" si="25"/>
        <v>0</v>
      </c>
      <c r="AE68" s="194">
        <f t="shared" ca="1" si="25"/>
        <v>0</v>
      </c>
      <c r="AF68" s="194">
        <f t="shared" ca="1" si="25"/>
        <v>0</v>
      </c>
      <c r="AG68" s="194">
        <f t="shared" ca="1" si="25"/>
        <v>0</v>
      </c>
      <c r="AH68" s="194">
        <f t="shared" ca="1" si="25"/>
        <v>0</v>
      </c>
      <c r="AI68" s="194">
        <f t="shared" ca="1" si="25"/>
        <v>0</v>
      </c>
      <c r="AJ68" s="194">
        <f t="shared" ca="1" si="25"/>
        <v>0</v>
      </c>
      <c r="AK68" s="194">
        <f t="shared" ref="AI68:AN71" ca="1" si="26">SUMIFS(INDIRECT($B$1 &amp; "_Total"), WBSL3, AK$1, Inst, $A68)</f>
        <v>0</v>
      </c>
      <c r="AL68" s="194">
        <f t="shared" ca="1" si="26"/>
        <v>0</v>
      </c>
      <c r="AM68" s="194">
        <f t="shared" ca="1" si="26"/>
        <v>0</v>
      </c>
      <c r="AN68" s="194">
        <f t="shared" ca="1" si="26"/>
        <v>0</v>
      </c>
    </row>
    <row r="69" spans="1:40" x14ac:dyDescent="0.3">
      <c r="A69" s="54"/>
      <c r="B69" s="54"/>
      <c r="C69" s="54"/>
      <c r="D69" s="195">
        <f ca="1">SUM(E69:AN69)</f>
        <v>0</v>
      </c>
      <c r="E69" s="194">
        <f t="shared" ca="1" si="24"/>
        <v>0</v>
      </c>
      <c r="F69" s="194">
        <f t="shared" ca="1" si="24"/>
        <v>0</v>
      </c>
      <c r="G69" s="194">
        <f t="shared" ca="1" si="24"/>
        <v>0</v>
      </c>
      <c r="H69" s="194">
        <f t="shared" ca="1" si="24"/>
        <v>0</v>
      </c>
      <c r="I69" s="194">
        <f t="shared" ca="1" si="24"/>
        <v>0</v>
      </c>
      <c r="J69" s="194">
        <f t="shared" ca="1" si="24"/>
        <v>0</v>
      </c>
      <c r="K69" s="194">
        <f t="shared" ca="1" si="24"/>
        <v>0</v>
      </c>
      <c r="L69" s="194">
        <f t="shared" ca="1" si="24"/>
        <v>0</v>
      </c>
      <c r="M69" s="194">
        <f t="shared" ca="1" si="24"/>
        <v>0</v>
      </c>
      <c r="N69" s="194">
        <f t="shared" ca="1" si="24"/>
        <v>0</v>
      </c>
      <c r="O69" s="194">
        <f t="shared" ca="1" si="24"/>
        <v>0</v>
      </c>
      <c r="P69" s="194">
        <f t="shared" ca="1" si="24"/>
        <v>0</v>
      </c>
      <c r="Q69" s="194">
        <f t="shared" ca="1" si="24"/>
        <v>0</v>
      </c>
      <c r="R69" s="194">
        <f t="shared" ca="1" si="24"/>
        <v>0</v>
      </c>
      <c r="S69" s="194">
        <f t="shared" ca="1" si="24"/>
        <v>0</v>
      </c>
      <c r="T69" s="194">
        <f t="shared" ca="1" si="24"/>
        <v>0</v>
      </c>
      <c r="U69" s="194">
        <f t="shared" ca="1" si="25"/>
        <v>0</v>
      </c>
      <c r="V69" s="194">
        <f t="shared" ca="1" si="25"/>
        <v>0</v>
      </c>
      <c r="W69" s="194">
        <f t="shared" ca="1" si="25"/>
        <v>0</v>
      </c>
      <c r="X69" s="194">
        <f t="shared" ca="1" si="25"/>
        <v>0</v>
      </c>
      <c r="Y69" s="194">
        <f t="shared" ca="1" si="25"/>
        <v>0</v>
      </c>
      <c r="Z69" s="194">
        <f t="shared" ca="1" si="25"/>
        <v>0</v>
      </c>
      <c r="AA69" s="194">
        <f t="shared" ca="1" si="25"/>
        <v>0</v>
      </c>
      <c r="AB69" s="194">
        <f t="shared" ca="1" si="25"/>
        <v>0</v>
      </c>
      <c r="AC69" s="194">
        <f t="shared" ca="1" si="25"/>
        <v>0</v>
      </c>
      <c r="AD69" s="194">
        <f t="shared" ca="1" si="25"/>
        <v>0</v>
      </c>
      <c r="AE69" s="194">
        <f t="shared" ca="1" si="25"/>
        <v>0</v>
      </c>
      <c r="AF69" s="194">
        <f t="shared" ca="1" si="25"/>
        <v>0</v>
      </c>
      <c r="AG69" s="194">
        <f t="shared" ca="1" si="25"/>
        <v>0</v>
      </c>
      <c r="AH69" s="194">
        <f t="shared" ca="1" si="25"/>
        <v>0</v>
      </c>
      <c r="AI69" s="194">
        <f t="shared" ca="1" si="26"/>
        <v>0</v>
      </c>
      <c r="AJ69" s="194">
        <f t="shared" ca="1" si="26"/>
        <v>0</v>
      </c>
      <c r="AK69" s="194">
        <f t="shared" ca="1" si="26"/>
        <v>0</v>
      </c>
      <c r="AL69" s="194">
        <f t="shared" ca="1" si="26"/>
        <v>0</v>
      </c>
      <c r="AM69" s="194">
        <f t="shared" ca="1" si="26"/>
        <v>0</v>
      </c>
      <c r="AN69" s="194">
        <f t="shared" ca="1" si="26"/>
        <v>0</v>
      </c>
    </row>
    <row r="70" spans="1:40" x14ac:dyDescent="0.3">
      <c r="A70" s="54"/>
      <c r="B70" s="54"/>
      <c r="C70" s="54"/>
      <c r="D70" s="195">
        <f ca="1">SUM(E70:AN70)</f>
        <v>0</v>
      </c>
      <c r="E70" s="194">
        <f t="shared" ca="1" si="24"/>
        <v>0</v>
      </c>
      <c r="F70" s="194">
        <f t="shared" ca="1" si="24"/>
        <v>0</v>
      </c>
      <c r="G70" s="194">
        <f t="shared" ca="1" si="24"/>
        <v>0</v>
      </c>
      <c r="H70" s="194">
        <f t="shared" ca="1" si="24"/>
        <v>0</v>
      </c>
      <c r="I70" s="194">
        <f t="shared" ca="1" si="24"/>
        <v>0</v>
      </c>
      <c r="J70" s="194">
        <f t="shared" ca="1" si="24"/>
        <v>0</v>
      </c>
      <c r="K70" s="194">
        <f t="shared" ca="1" si="24"/>
        <v>0</v>
      </c>
      <c r="L70" s="194">
        <f t="shared" ca="1" si="24"/>
        <v>0</v>
      </c>
      <c r="M70" s="194">
        <f t="shared" ca="1" si="24"/>
        <v>0</v>
      </c>
      <c r="N70" s="194">
        <f t="shared" ca="1" si="24"/>
        <v>0</v>
      </c>
      <c r="O70" s="194">
        <f t="shared" ca="1" si="24"/>
        <v>0</v>
      </c>
      <c r="P70" s="194">
        <f t="shared" ca="1" si="24"/>
        <v>0</v>
      </c>
      <c r="Q70" s="194">
        <f t="shared" ca="1" si="24"/>
        <v>0</v>
      </c>
      <c r="R70" s="194">
        <f t="shared" ca="1" si="24"/>
        <v>0</v>
      </c>
      <c r="S70" s="194">
        <f t="shared" ca="1" si="24"/>
        <v>0</v>
      </c>
      <c r="T70" s="194">
        <f t="shared" ca="1" si="24"/>
        <v>0</v>
      </c>
      <c r="U70" s="194">
        <f t="shared" ca="1" si="25"/>
        <v>0</v>
      </c>
      <c r="V70" s="194">
        <f t="shared" ca="1" si="25"/>
        <v>0</v>
      </c>
      <c r="W70" s="194">
        <f t="shared" ca="1" si="25"/>
        <v>0</v>
      </c>
      <c r="X70" s="194">
        <f t="shared" ca="1" si="25"/>
        <v>0</v>
      </c>
      <c r="Y70" s="194">
        <f t="shared" ca="1" si="25"/>
        <v>0</v>
      </c>
      <c r="Z70" s="194">
        <f t="shared" ca="1" si="25"/>
        <v>0</v>
      </c>
      <c r="AA70" s="194">
        <f t="shared" ca="1" si="25"/>
        <v>0</v>
      </c>
      <c r="AB70" s="194">
        <f t="shared" ca="1" si="25"/>
        <v>0</v>
      </c>
      <c r="AC70" s="194">
        <f t="shared" ca="1" si="25"/>
        <v>0</v>
      </c>
      <c r="AD70" s="194">
        <f t="shared" ca="1" si="25"/>
        <v>0</v>
      </c>
      <c r="AE70" s="194">
        <f t="shared" ca="1" si="25"/>
        <v>0</v>
      </c>
      <c r="AF70" s="194">
        <f t="shared" ca="1" si="25"/>
        <v>0</v>
      </c>
      <c r="AG70" s="194">
        <f t="shared" ca="1" si="25"/>
        <v>0</v>
      </c>
      <c r="AH70" s="194">
        <f t="shared" ca="1" si="25"/>
        <v>0</v>
      </c>
      <c r="AI70" s="194">
        <f t="shared" ca="1" si="26"/>
        <v>0</v>
      </c>
      <c r="AJ70" s="194">
        <f t="shared" ca="1" si="26"/>
        <v>0</v>
      </c>
      <c r="AK70" s="194">
        <f t="shared" ca="1" si="26"/>
        <v>0</v>
      </c>
      <c r="AL70" s="194">
        <f t="shared" ca="1" si="26"/>
        <v>0</v>
      </c>
      <c r="AM70" s="194">
        <f t="shared" ca="1" si="26"/>
        <v>0</v>
      </c>
      <c r="AN70" s="194">
        <f t="shared" ca="1" si="26"/>
        <v>0</v>
      </c>
    </row>
    <row r="71" spans="1:40" x14ac:dyDescent="0.3">
      <c r="A71" s="54"/>
      <c r="B71" s="54"/>
      <c r="C71" s="54"/>
      <c r="D71" s="195">
        <f ca="1">SUM(E71:AN71)</f>
        <v>0</v>
      </c>
      <c r="E71" s="194">
        <f t="shared" ca="1" si="24"/>
        <v>0</v>
      </c>
      <c r="F71" s="194">
        <f t="shared" ca="1" si="24"/>
        <v>0</v>
      </c>
      <c r="G71" s="194">
        <f t="shared" ca="1" si="24"/>
        <v>0</v>
      </c>
      <c r="H71" s="194">
        <f t="shared" ca="1" si="24"/>
        <v>0</v>
      </c>
      <c r="I71" s="194">
        <f t="shared" ca="1" si="24"/>
        <v>0</v>
      </c>
      <c r="J71" s="194">
        <f t="shared" ca="1" si="24"/>
        <v>0</v>
      </c>
      <c r="K71" s="194">
        <f t="shared" ca="1" si="24"/>
        <v>0</v>
      </c>
      <c r="L71" s="194">
        <f t="shared" ca="1" si="24"/>
        <v>0</v>
      </c>
      <c r="M71" s="194">
        <f t="shared" ca="1" si="24"/>
        <v>0</v>
      </c>
      <c r="N71" s="194">
        <f t="shared" ca="1" si="24"/>
        <v>0</v>
      </c>
      <c r="O71" s="194">
        <f t="shared" ca="1" si="24"/>
        <v>0</v>
      </c>
      <c r="P71" s="194">
        <f t="shared" ca="1" si="24"/>
        <v>0</v>
      </c>
      <c r="Q71" s="194">
        <f t="shared" ca="1" si="24"/>
        <v>0</v>
      </c>
      <c r="R71" s="194">
        <f t="shared" ca="1" si="24"/>
        <v>0</v>
      </c>
      <c r="S71" s="194">
        <f t="shared" ca="1" si="24"/>
        <v>0</v>
      </c>
      <c r="T71" s="194">
        <f t="shared" ca="1" si="24"/>
        <v>0</v>
      </c>
      <c r="U71" s="194">
        <f t="shared" ca="1" si="25"/>
        <v>0</v>
      </c>
      <c r="V71" s="194">
        <f t="shared" ca="1" si="25"/>
        <v>0</v>
      </c>
      <c r="W71" s="194">
        <f t="shared" ca="1" si="25"/>
        <v>0</v>
      </c>
      <c r="X71" s="194">
        <f t="shared" ca="1" si="25"/>
        <v>0</v>
      </c>
      <c r="Y71" s="194">
        <f t="shared" ca="1" si="25"/>
        <v>0</v>
      </c>
      <c r="Z71" s="194">
        <f t="shared" ca="1" si="25"/>
        <v>0</v>
      </c>
      <c r="AA71" s="194">
        <f t="shared" ca="1" si="25"/>
        <v>0</v>
      </c>
      <c r="AB71" s="194">
        <f t="shared" ca="1" si="25"/>
        <v>0</v>
      </c>
      <c r="AC71" s="194">
        <f t="shared" ca="1" si="25"/>
        <v>0</v>
      </c>
      <c r="AD71" s="194">
        <f t="shared" ca="1" si="25"/>
        <v>0</v>
      </c>
      <c r="AE71" s="194">
        <f t="shared" ca="1" si="25"/>
        <v>0</v>
      </c>
      <c r="AF71" s="194">
        <f t="shared" ca="1" si="25"/>
        <v>0</v>
      </c>
      <c r="AG71" s="194">
        <f t="shared" ca="1" si="25"/>
        <v>0</v>
      </c>
      <c r="AH71" s="194">
        <f t="shared" ca="1" si="25"/>
        <v>0</v>
      </c>
      <c r="AI71" s="194">
        <f t="shared" ca="1" si="26"/>
        <v>0</v>
      </c>
      <c r="AJ71" s="194">
        <f t="shared" ca="1" si="26"/>
        <v>0</v>
      </c>
      <c r="AK71" s="194">
        <f t="shared" ca="1" si="26"/>
        <v>0</v>
      </c>
      <c r="AL71" s="194">
        <f t="shared" ca="1" si="26"/>
        <v>0</v>
      </c>
      <c r="AM71" s="194">
        <f t="shared" ca="1" si="26"/>
        <v>0</v>
      </c>
      <c r="AN71" s="194">
        <f t="shared" ca="1" si="26"/>
        <v>0</v>
      </c>
    </row>
    <row r="72" spans="1:40" x14ac:dyDescent="0.3">
      <c r="A72" s="60" t="s">
        <v>1495</v>
      </c>
      <c r="B72" s="64"/>
      <c r="C72" s="64"/>
      <c r="D72" s="196"/>
      <c r="E72" s="196"/>
      <c r="F72" s="196"/>
      <c r="G72" s="196"/>
      <c r="H72" s="196"/>
      <c r="I72" s="196"/>
      <c r="J72" s="196"/>
      <c r="K72" s="196"/>
      <c r="L72" s="196"/>
      <c r="M72" s="196"/>
      <c r="N72" s="196"/>
      <c r="O72" s="196"/>
      <c r="P72" s="196"/>
      <c r="Q72" s="196"/>
      <c r="R72" s="196"/>
      <c r="S72" s="196"/>
      <c r="T72" s="196"/>
      <c r="U72" s="196"/>
      <c r="V72" s="196"/>
      <c r="W72" s="196"/>
      <c r="X72" s="196"/>
      <c r="Y72" s="196"/>
      <c r="Z72" s="196"/>
      <c r="AA72" s="196"/>
      <c r="AB72" s="196"/>
      <c r="AC72" s="196"/>
      <c r="AD72" s="196"/>
      <c r="AE72" s="196"/>
      <c r="AF72" s="196"/>
      <c r="AG72" s="196"/>
      <c r="AH72" s="196"/>
      <c r="AI72" s="196"/>
      <c r="AJ72" s="196"/>
      <c r="AK72" s="196"/>
      <c r="AL72" s="196"/>
      <c r="AM72" s="196"/>
      <c r="AN72" s="196"/>
    </row>
    <row r="73" spans="1:40" x14ac:dyDescent="0.3">
      <c r="D73" s="195">
        <f ca="1">SUM(E73:AN73)</f>
        <v>0</v>
      </c>
      <c r="E73" s="184">
        <f t="shared" ref="E73:AN73" ca="1" si="27">SUM(E68:E71)</f>
        <v>0</v>
      </c>
      <c r="F73" s="184">
        <f t="shared" ca="1" si="27"/>
        <v>0</v>
      </c>
      <c r="G73" s="184">
        <f t="shared" ca="1" si="27"/>
        <v>0</v>
      </c>
      <c r="H73" s="184">
        <f t="shared" ca="1" si="27"/>
        <v>0</v>
      </c>
      <c r="I73" s="184">
        <f t="shared" ca="1" si="27"/>
        <v>0</v>
      </c>
      <c r="J73" s="184">
        <f t="shared" ca="1" si="27"/>
        <v>0</v>
      </c>
      <c r="K73" s="184">
        <f t="shared" ca="1" si="27"/>
        <v>0</v>
      </c>
      <c r="L73" s="184">
        <f t="shared" ca="1" si="27"/>
        <v>0</v>
      </c>
      <c r="M73" s="184">
        <f t="shared" ca="1" si="27"/>
        <v>0</v>
      </c>
      <c r="N73" s="184">
        <f t="shared" ca="1" si="27"/>
        <v>0</v>
      </c>
      <c r="O73" s="184">
        <f t="shared" ca="1" si="27"/>
        <v>0</v>
      </c>
      <c r="P73" s="184">
        <f t="shared" ca="1" si="27"/>
        <v>0</v>
      </c>
      <c r="Q73" s="184">
        <f t="shared" ca="1" si="27"/>
        <v>0</v>
      </c>
      <c r="R73" s="184">
        <f t="shared" ca="1" si="27"/>
        <v>0</v>
      </c>
      <c r="S73" s="184">
        <f t="shared" ca="1" si="27"/>
        <v>0</v>
      </c>
      <c r="T73" s="184">
        <f t="shared" ca="1" si="27"/>
        <v>0</v>
      </c>
      <c r="U73" s="184">
        <f t="shared" ca="1" si="27"/>
        <v>0</v>
      </c>
      <c r="V73" s="184">
        <f t="shared" ca="1" si="27"/>
        <v>0</v>
      </c>
      <c r="W73" s="184">
        <f t="shared" ca="1" si="27"/>
        <v>0</v>
      </c>
      <c r="X73" s="184">
        <f t="shared" ca="1" si="27"/>
        <v>0</v>
      </c>
      <c r="Y73" s="184">
        <f t="shared" ca="1" si="27"/>
        <v>0</v>
      </c>
      <c r="Z73" s="184">
        <f t="shared" ca="1" si="27"/>
        <v>0</v>
      </c>
      <c r="AA73" s="184">
        <f t="shared" ca="1" si="27"/>
        <v>0</v>
      </c>
      <c r="AB73" s="184">
        <f t="shared" ca="1" si="27"/>
        <v>0</v>
      </c>
      <c r="AC73" s="184">
        <f t="shared" ca="1" si="27"/>
        <v>0</v>
      </c>
      <c r="AD73" s="184">
        <f t="shared" ca="1" si="27"/>
        <v>0</v>
      </c>
      <c r="AE73" s="184">
        <f t="shared" ca="1" si="27"/>
        <v>0</v>
      </c>
      <c r="AF73" s="184">
        <f t="shared" ca="1" si="27"/>
        <v>0</v>
      </c>
      <c r="AG73" s="184">
        <f t="shared" ca="1" si="27"/>
        <v>0</v>
      </c>
      <c r="AH73" s="184">
        <f t="shared" ca="1" si="27"/>
        <v>0</v>
      </c>
      <c r="AI73" s="184">
        <f t="shared" ca="1" si="27"/>
        <v>0</v>
      </c>
      <c r="AJ73" s="184">
        <f t="shared" ca="1" si="27"/>
        <v>0</v>
      </c>
      <c r="AK73" s="184">
        <f t="shared" ca="1" si="27"/>
        <v>0</v>
      </c>
      <c r="AL73" s="184">
        <f t="shared" ca="1" si="27"/>
        <v>0</v>
      </c>
      <c r="AM73" s="184">
        <f t="shared" ca="1" si="27"/>
        <v>0</v>
      </c>
      <c r="AN73" s="184">
        <f t="shared" ca="1" si="27"/>
        <v>0</v>
      </c>
    </row>
    <row r="74" spans="1:40" x14ac:dyDescent="0.3">
      <c r="A74" t="s">
        <v>1626</v>
      </c>
      <c r="D74" s="192"/>
      <c r="E74" s="183">
        <v>0</v>
      </c>
      <c r="F74" s="183">
        <v>0</v>
      </c>
      <c r="G74" s="183">
        <v>0</v>
      </c>
      <c r="H74" s="183">
        <v>0</v>
      </c>
      <c r="I74" s="183">
        <v>0</v>
      </c>
      <c r="J74" s="183">
        <v>0</v>
      </c>
      <c r="K74" s="183">
        <v>0</v>
      </c>
      <c r="L74" s="183">
        <v>0</v>
      </c>
      <c r="M74" s="183">
        <v>0</v>
      </c>
      <c r="N74" s="183">
        <v>0</v>
      </c>
      <c r="O74" s="183">
        <v>0</v>
      </c>
      <c r="P74" s="183">
        <v>0</v>
      </c>
      <c r="Q74" s="183"/>
      <c r="R74" s="183">
        <v>0</v>
      </c>
      <c r="S74" s="183">
        <v>0</v>
      </c>
      <c r="T74" s="183">
        <v>0</v>
      </c>
      <c r="U74" s="183">
        <v>0</v>
      </c>
      <c r="V74" s="183">
        <v>0</v>
      </c>
      <c r="W74" s="183">
        <v>0</v>
      </c>
      <c r="X74" s="183">
        <v>0</v>
      </c>
      <c r="Y74" s="183">
        <v>0</v>
      </c>
      <c r="Z74" s="183">
        <v>0</v>
      </c>
      <c r="AA74" s="183">
        <v>0</v>
      </c>
      <c r="AB74" s="183">
        <v>0</v>
      </c>
      <c r="AC74" s="183">
        <v>0</v>
      </c>
      <c r="AD74" s="183">
        <v>0</v>
      </c>
      <c r="AE74" s="183">
        <v>0</v>
      </c>
      <c r="AF74" s="183">
        <v>0</v>
      </c>
      <c r="AG74" s="183">
        <v>0</v>
      </c>
      <c r="AH74" s="183">
        <v>0</v>
      </c>
      <c r="AI74" s="183">
        <v>0</v>
      </c>
      <c r="AJ74" s="183">
        <v>0</v>
      </c>
      <c r="AK74" s="183">
        <v>0</v>
      </c>
      <c r="AL74" s="183">
        <v>0</v>
      </c>
      <c r="AM74" s="183">
        <v>0</v>
      </c>
      <c r="AN74" s="183">
        <v>0</v>
      </c>
    </row>
    <row r="75" spans="1:40" x14ac:dyDescent="0.3">
      <c r="A75" t="s">
        <v>1496</v>
      </c>
      <c r="D75" s="192">
        <f>SUM(E75:AN75)</f>
        <v>0</v>
      </c>
      <c r="E75" s="183">
        <v>0</v>
      </c>
      <c r="F75" s="183">
        <v>0</v>
      </c>
      <c r="G75" s="183">
        <v>0</v>
      </c>
      <c r="H75" s="183">
        <v>0</v>
      </c>
      <c r="I75" s="183">
        <v>0</v>
      </c>
      <c r="J75" s="183">
        <v>0</v>
      </c>
      <c r="K75" s="183">
        <v>0</v>
      </c>
      <c r="L75" s="183">
        <v>0</v>
      </c>
      <c r="M75" s="183">
        <v>0</v>
      </c>
      <c r="N75" s="183">
        <v>0</v>
      </c>
      <c r="O75" s="183">
        <v>0</v>
      </c>
      <c r="P75" s="183">
        <v>0</v>
      </c>
      <c r="Q75" s="183"/>
      <c r="R75" s="183">
        <v>0</v>
      </c>
      <c r="S75" s="183">
        <v>0</v>
      </c>
      <c r="T75" s="183">
        <v>0</v>
      </c>
      <c r="U75" s="183">
        <v>0</v>
      </c>
      <c r="V75" s="183">
        <v>0</v>
      </c>
      <c r="W75" s="183">
        <v>0</v>
      </c>
      <c r="X75" s="183">
        <v>0</v>
      </c>
      <c r="Y75" s="183">
        <v>0</v>
      </c>
      <c r="Z75" s="183">
        <v>0</v>
      </c>
      <c r="AA75" s="183">
        <v>0</v>
      </c>
      <c r="AB75" s="183">
        <v>0</v>
      </c>
      <c r="AC75" s="183">
        <v>0</v>
      </c>
      <c r="AD75" s="183">
        <v>0</v>
      </c>
      <c r="AE75" s="183">
        <v>0</v>
      </c>
      <c r="AF75" s="183">
        <v>0</v>
      </c>
      <c r="AG75" s="183">
        <v>0</v>
      </c>
      <c r="AH75" s="183">
        <v>0</v>
      </c>
      <c r="AI75" s="183">
        <v>0</v>
      </c>
      <c r="AJ75" s="183">
        <v>0</v>
      </c>
      <c r="AK75" s="183">
        <v>0</v>
      </c>
      <c r="AL75" s="183">
        <v>0</v>
      </c>
      <c r="AM75" s="183">
        <v>0</v>
      </c>
      <c r="AN75" s="183">
        <v>0</v>
      </c>
    </row>
    <row r="76" spans="1:40" x14ac:dyDescent="0.3">
      <c r="A76" t="s">
        <v>1497</v>
      </c>
      <c r="D76" s="192">
        <f>SUM(E76:AN76)</f>
        <v>0</v>
      </c>
      <c r="E76" s="183">
        <v>0</v>
      </c>
      <c r="F76" s="183">
        <v>0</v>
      </c>
      <c r="G76" s="183">
        <v>0</v>
      </c>
      <c r="H76" s="183">
        <v>0</v>
      </c>
      <c r="I76" s="183">
        <v>0</v>
      </c>
      <c r="J76" s="183">
        <v>0</v>
      </c>
      <c r="K76" s="183">
        <v>0</v>
      </c>
      <c r="L76" s="183">
        <v>0</v>
      </c>
      <c r="M76" s="183">
        <v>0</v>
      </c>
      <c r="N76" s="183">
        <v>0</v>
      </c>
      <c r="O76" s="183">
        <v>0</v>
      </c>
      <c r="P76" s="183">
        <v>0</v>
      </c>
      <c r="Q76" s="183"/>
      <c r="R76" s="183">
        <v>0</v>
      </c>
      <c r="S76" s="183">
        <v>0</v>
      </c>
      <c r="T76" s="183">
        <v>0</v>
      </c>
      <c r="U76" s="183">
        <v>0</v>
      </c>
      <c r="V76" s="183">
        <v>0</v>
      </c>
      <c r="W76" s="183">
        <v>0</v>
      </c>
      <c r="X76" s="183">
        <v>0</v>
      </c>
      <c r="Y76" s="183">
        <v>0</v>
      </c>
      <c r="Z76" s="183">
        <v>0</v>
      </c>
      <c r="AA76" s="183">
        <v>0</v>
      </c>
      <c r="AB76" s="183">
        <v>0</v>
      </c>
      <c r="AC76" s="183">
        <v>0</v>
      </c>
      <c r="AD76" s="183">
        <v>0</v>
      </c>
      <c r="AE76" s="183">
        <v>0</v>
      </c>
      <c r="AF76" s="183">
        <v>0</v>
      </c>
      <c r="AG76" s="183">
        <v>0</v>
      </c>
      <c r="AH76" s="183">
        <v>0</v>
      </c>
      <c r="AI76" s="183">
        <v>0</v>
      </c>
      <c r="AJ76" s="183">
        <v>0</v>
      </c>
      <c r="AK76" s="183">
        <v>0</v>
      </c>
      <c r="AL76" s="183">
        <v>0</v>
      </c>
      <c r="AM76" s="183">
        <v>0</v>
      </c>
      <c r="AN76" s="183">
        <v>0</v>
      </c>
    </row>
    <row r="77" spans="1:40" x14ac:dyDescent="0.3">
      <c r="A77" t="s">
        <v>1498</v>
      </c>
      <c r="D77" s="192">
        <f>SUM(E77:AN77)</f>
        <v>0</v>
      </c>
      <c r="E77" s="183">
        <v>0</v>
      </c>
      <c r="F77" s="183">
        <v>0</v>
      </c>
      <c r="G77" s="183">
        <v>0</v>
      </c>
      <c r="H77" s="183">
        <v>0</v>
      </c>
      <c r="I77" s="183">
        <v>0</v>
      </c>
      <c r="J77" s="183">
        <v>0</v>
      </c>
      <c r="K77" s="183">
        <v>0</v>
      </c>
      <c r="L77" s="183">
        <v>0</v>
      </c>
      <c r="M77" s="183">
        <v>0</v>
      </c>
      <c r="N77" s="183">
        <v>0</v>
      </c>
      <c r="O77" s="183">
        <v>0</v>
      </c>
      <c r="P77" s="183">
        <v>0</v>
      </c>
      <c r="Q77" s="183"/>
      <c r="R77" s="183">
        <v>0</v>
      </c>
      <c r="S77" s="183">
        <v>0</v>
      </c>
      <c r="T77" s="183">
        <v>0</v>
      </c>
      <c r="U77" s="183">
        <v>0</v>
      </c>
      <c r="V77" s="183">
        <v>0</v>
      </c>
      <c r="W77" s="183">
        <v>0</v>
      </c>
      <c r="X77" s="183">
        <v>0</v>
      </c>
      <c r="Y77" s="183">
        <v>0</v>
      </c>
      <c r="Z77" s="183">
        <v>0</v>
      </c>
      <c r="AA77" s="183">
        <v>0</v>
      </c>
      <c r="AB77" s="183">
        <v>0</v>
      </c>
      <c r="AC77" s="183">
        <v>0</v>
      </c>
      <c r="AD77" s="183">
        <v>0</v>
      </c>
      <c r="AE77" s="183">
        <v>0</v>
      </c>
      <c r="AF77" s="183">
        <v>0</v>
      </c>
      <c r="AG77" s="183">
        <v>0</v>
      </c>
      <c r="AH77" s="183">
        <v>0</v>
      </c>
      <c r="AI77" s="183">
        <v>0</v>
      </c>
      <c r="AJ77" s="183">
        <v>0</v>
      </c>
      <c r="AK77" s="183">
        <v>0</v>
      </c>
      <c r="AL77" s="183">
        <v>0</v>
      </c>
      <c r="AM77" s="183">
        <v>0</v>
      </c>
      <c r="AN77" s="183">
        <v>0</v>
      </c>
    </row>
    <row r="78" spans="1:40" x14ac:dyDescent="0.3">
      <c r="A78" s="60" t="s">
        <v>1499</v>
      </c>
      <c r="B78" s="60"/>
      <c r="C78" s="60"/>
      <c r="D78" s="189"/>
      <c r="E78" s="189"/>
      <c r="F78" s="189"/>
      <c r="G78" s="189"/>
      <c r="H78" s="189"/>
      <c r="I78" s="189"/>
      <c r="J78" s="189"/>
      <c r="K78" s="189"/>
      <c r="L78" s="189"/>
      <c r="M78" s="189"/>
      <c r="N78" s="189"/>
      <c r="O78" s="189"/>
      <c r="P78" s="189"/>
      <c r="Q78" s="189"/>
      <c r="R78" s="189"/>
      <c r="S78" s="189"/>
      <c r="T78" s="189"/>
      <c r="U78" s="189"/>
      <c r="V78" s="189"/>
      <c r="W78" s="189"/>
      <c r="X78" s="189"/>
      <c r="Y78" s="189"/>
      <c r="Z78" s="189"/>
      <c r="AA78" s="189"/>
      <c r="AB78" s="189"/>
      <c r="AC78" s="189"/>
      <c r="AD78" s="189"/>
      <c r="AE78" s="189"/>
      <c r="AF78" s="189"/>
      <c r="AG78" s="189"/>
      <c r="AH78" s="189"/>
      <c r="AI78" s="189"/>
      <c r="AJ78" s="189"/>
      <c r="AK78" s="189"/>
      <c r="AL78" s="189"/>
      <c r="AM78" s="189"/>
      <c r="AN78" s="189"/>
    </row>
    <row r="79" spans="1:40" x14ac:dyDescent="0.3">
      <c r="D79" s="192">
        <f>SUM(D74:D77)</f>
        <v>0</v>
      </c>
      <c r="E79" s="183">
        <v>0</v>
      </c>
      <c r="F79" s="183">
        <v>0</v>
      </c>
      <c r="G79" s="183">
        <v>0</v>
      </c>
      <c r="H79" s="183">
        <v>0</v>
      </c>
      <c r="I79" s="183">
        <v>0</v>
      </c>
      <c r="J79" s="183">
        <v>0</v>
      </c>
      <c r="K79" s="183">
        <v>0</v>
      </c>
      <c r="L79" s="183">
        <v>0</v>
      </c>
      <c r="M79" s="183">
        <v>0</v>
      </c>
      <c r="N79" s="183">
        <v>0</v>
      </c>
      <c r="O79" s="183">
        <v>0</v>
      </c>
      <c r="P79" s="183">
        <v>0</v>
      </c>
      <c r="Q79" s="183"/>
      <c r="R79" s="183">
        <v>0</v>
      </c>
      <c r="S79" s="183">
        <v>0</v>
      </c>
      <c r="T79" s="183">
        <v>0</v>
      </c>
      <c r="U79" s="183">
        <v>0</v>
      </c>
      <c r="V79" s="183">
        <v>0</v>
      </c>
      <c r="W79" s="183">
        <v>0</v>
      </c>
      <c r="X79" s="183">
        <v>0</v>
      </c>
      <c r="Y79" s="183">
        <v>0</v>
      </c>
      <c r="Z79" s="183">
        <v>0</v>
      </c>
      <c r="AA79" s="183">
        <v>0</v>
      </c>
      <c r="AB79" s="183">
        <v>0</v>
      </c>
      <c r="AC79" s="183">
        <v>0</v>
      </c>
      <c r="AD79" s="183">
        <v>0</v>
      </c>
      <c r="AE79" s="183">
        <v>0</v>
      </c>
      <c r="AF79" s="183">
        <v>0</v>
      </c>
      <c r="AG79" s="183">
        <v>0</v>
      </c>
      <c r="AH79" s="183">
        <v>0</v>
      </c>
      <c r="AI79" s="183">
        <v>0</v>
      </c>
      <c r="AJ79" s="183">
        <v>0</v>
      </c>
      <c r="AK79" s="183">
        <v>0</v>
      </c>
      <c r="AL79" s="183">
        <v>0</v>
      </c>
      <c r="AM79" s="183">
        <v>0</v>
      </c>
      <c r="AN79" s="183">
        <v>0</v>
      </c>
    </row>
    <row r="80" spans="1:40" x14ac:dyDescent="0.3">
      <c r="A80" s="60" t="s">
        <v>1500</v>
      </c>
      <c r="B80" s="60"/>
      <c r="C80" s="60"/>
      <c r="D80" s="189"/>
      <c r="E80" s="189"/>
      <c r="F80" s="189"/>
      <c r="G80" s="189"/>
      <c r="H80" s="189"/>
      <c r="I80" s="189"/>
      <c r="J80" s="189"/>
      <c r="K80" s="189"/>
      <c r="L80" s="189"/>
      <c r="M80" s="189"/>
      <c r="N80" s="189"/>
      <c r="O80" s="189"/>
      <c r="P80" s="189"/>
      <c r="Q80" s="189"/>
      <c r="R80" s="189"/>
      <c r="S80" s="189"/>
      <c r="T80" s="189"/>
      <c r="U80" s="189"/>
      <c r="V80" s="189"/>
      <c r="W80" s="189"/>
      <c r="X80" s="189"/>
      <c r="Y80" s="189"/>
      <c r="Z80" s="189"/>
      <c r="AA80" s="189"/>
      <c r="AB80" s="189"/>
      <c r="AC80" s="189"/>
      <c r="AD80" s="189"/>
      <c r="AE80" s="189"/>
      <c r="AF80" s="189"/>
      <c r="AG80" s="189"/>
      <c r="AH80" s="189"/>
      <c r="AI80" s="189"/>
      <c r="AJ80" s="189"/>
      <c r="AK80" s="189"/>
      <c r="AL80" s="189"/>
      <c r="AM80" s="189"/>
      <c r="AN80" s="189"/>
    </row>
    <row r="81" spans="1:40" x14ac:dyDescent="0.3">
      <c r="D81" s="192">
        <f ca="1">D28+D30+D37+D42+D46+D54+D63+D66+D73+D79</f>
        <v>144991.6241828044</v>
      </c>
      <c r="E81" s="163">
        <f ca="1">E28+E30+E37+E42+E46+E54+E63+E66+E73+E79</f>
        <v>0</v>
      </c>
      <c r="F81" s="163">
        <f ca="1">F28+F30+F37+F42+F46+F54+F63+F66+F73+F79</f>
        <v>0</v>
      </c>
      <c r="G81" s="163">
        <f ca="1">G28+G30+G37+G42+G46+G54+G63+G66+G73+G79</f>
        <v>0</v>
      </c>
      <c r="H81" s="163">
        <f t="shared" ref="H81:AN81" ca="1" si="28">H28+H30+H37+H42+H46+H54+H63+H66+H73+H79</f>
        <v>0</v>
      </c>
      <c r="I81" s="163">
        <f t="shared" ca="1" si="28"/>
        <v>0</v>
      </c>
      <c r="J81" s="163">
        <f t="shared" ca="1" si="28"/>
        <v>0</v>
      </c>
      <c r="K81" s="163">
        <f t="shared" ca="1" si="28"/>
        <v>0</v>
      </c>
      <c r="L81" s="163">
        <f t="shared" ca="1" si="28"/>
        <v>0</v>
      </c>
      <c r="M81" s="163">
        <f t="shared" ca="1" si="28"/>
        <v>0</v>
      </c>
      <c r="N81" s="163">
        <f t="shared" ca="1" si="28"/>
        <v>0</v>
      </c>
      <c r="O81" s="163">
        <f t="shared" ca="1" si="28"/>
        <v>0</v>
      </c>
      <c r="P81" s="163">
        <f t="shared" ca="1" si="28"/>
        <v>0</v>
      </c>
      <c r="Q81" s="163">
        <f t="shared" ca="1" si="28"/>
        <v>0</v>
      </c>
      <c r="R81" s="163">
        <f t="shared" ca="1" si="28"/>
        <v>0</v>
      </c>
      <c r="S81" s="163">
        <f t="shared" ca="1" si="28"/>
        <v>0</v>
      </c>
      <c r="T81" s="163">
        <f t="shared" ca="1" si="28"/>
        <v>0</v>
      </c>
      <c r="U81" s="163">
        <f t="shared" ca="1" si="28"/>
        <v>0</v>
      </c>
      <c r="V81" s="163">
        <f t="shared" ca="1" si="28"/>
        <v>0</v>
      </c>
      <c r="W81" s="163">
        <f t="shared" ca="1" si="28"/>
        <v>0</v>
      </c>
      <c r="X81" s="163">
        <f t="shared" ca="1" si="28"/>
        <v>0</v>
      </c>
      <c r="Y81" s="163">
        <f t="shared" ca="1" si="28"/>
        <v>0</v>
      </c>
      <c r="Z81" s="163">
        <f t="shared" ca="1" si="28"/>
        <v>0</v>
      </c>
      <c r="AA81" s="163">
        <f t="shared" ca="1" si="28"/>
        <v>0</v>
      </c>
      <c r="AB81" s="163">
        <f t="shared" ca="1" si="28"/>
        <v>0</v>
      </c>
      <c r="AC81" s="163">
        <f t="shared" ca="1" si="28"/>
        <v>0</v>
      </c>
      <c r="AD81" s="163">
        <f t="shared" ca="1" si="28"/>
        <v>0</v>
      </c>
      <c r="AE81" s="163">
        <f t="shared" ca="1" si="28"/>
        <v>0</v>
      </c>
      <c r="AF81" s="163">
        <f t="shared" ca="1" si="28"/>
        <v>0</v>
      </c>
      <c r="AG81" s="163">
        <f t="shared" ca="1" si="28"/>
        <v>126115.8729077092</v>
      </c>
      <c r="AH81" s="163">
        <f t="shared" ca="1" si="28"/>
        <v>18875.751275095205</v>
      </c>
      <c r="AI81" s="163">
        <f t="shared" ca="1" si="28"/>
        <v>0</v>
      </c>
      <c r="AJ81" s="163">
        <f t="shared" ca="1" si="28"/>
        <v>0</v>
      </c>
      <c r="AK81" s="163">
        <f t="shared" ca="1" si="28"/>
        <v>0</v>
      </c>
      <c r="AL81" s="163">
        <f t="shared" ca="1" si="28"/>
        <v>0</v>
      </c>
      <c r="AM81" s="163">
        <f t="shared" ca="1" si="28"/>
        <v>0</v>
      </c>
      <c r="AN81" s="163">
        <f t="shared" ca="1" si="28"/>
        <v>0</v>
      </c>
    </row>
    <row r="82" spans="1:40" x14ac:dyDescent="0.3">
      <c r="A82" s="60" t="s">
        <v>1501</v>
      </c>
      <c r="B82" s="60"/>
      <c r="C82" s="60"/>
      <c r="D82" s="189"/>
      <c r="E82" s="189"/>
      <c r="F82" s="189"/>
      <c r="G82" s="189"/>
      <c r="H82" s="189"/>
      <c r="I82" s="189"/>
      <c r="J82" s="189"/>
      <c r="K82" s="189"/>
      <c r="L82" s="189"/>
      <c r="M82" s="189"/>
      <c r="N82" s="189"/>
      <c r="O82" s="189"/>
      <c r="P82" s="189"/>
      <c r="Q82" s="189"/>
      <c r="R82" s="189"/>
      <c r="S82" s="189"/>
      <c r="T82" s="189"/>
      <c r="U82" s="189"/>
      <c r="V82" s="189"/>
      <c r="W82" s="189"/>
      <c r="X82" s="189"/>
      <c r="Y82" s="189"/>
      <c r="Z82" s="189"/>
      <c r="AA82" s="189"/>
      <c r="AB82" s="189"/>
      <c r="AC82" s="189"/>
      <c r="AD82" s="189"/>
      <c r="AE82" s="189"/>
      <c r="AF82" s="189"/>
      <c r="AG82" s="189"/>
      <c r="AH82" s="189"/>
      <c r="AI82" s="189"/>
      <c r="AJ82" s="189"/>
      <c r="AK82" s="189"/>
      <c r="AL82" s="189"/>
      <c r="AM82" s="189"/>
      <c r="AN82" s="189"/>
    </row>
    <row r="83" spans="1:40" x14ac:dyDescent="0.3">
      <c r="A83" s="54" t="s">
        <v>10</v>
      </c>
      <c r="B83" s="54"/>
      <c r="C83" s="54"/>
      <c r="D83" s="195">
        <f ca="1">SUM(E83:AN83)</f>
        <v>71045.895849574154</v>
      </c>
      <c r="E83" s="194">
        <f t="shared" ref="E83:AN83" ca="1" si="29">SUMIFS(INDIRECT($B$1 &amp; "_Indirect"), WBSL3, E$1, Inst, $B$2)</f>
        <v>0</v>
      </c>
      <c r="F83" s="194">
        <f t="shared" ca="1" si="29"/>
        <v>0</v>
      </c>
      <c r="G83" s="194">
        <f t="shared" ca="1" si="29"/>
        <v>0</v>
      </c>
      <c r="H83" s="194">
        <f t="shared" ca="1" si="29"/>
        <v>0</v>
      </c>
      <c r="I83" s="194">
        <f t="shared" ca="1" si="29"/>
        <v>0</v>
      </c>
      <c r="J83" s="194">
        <f t="shared" ca="1" si="29"/>
        <v>0</v>
      </c>
      <c r="K83" s="194">
        <f t="shared" ca="1" si="29"/>
        <v>0</v>
      </c>
      <c r="L83" s="194">
        <f t="shared" ca="1" si="29"/>
        <v>0</v>
      </c>
      <c r="M83" s="194">
        <f t="shared" ca="1" si="29"/>
        <v>0</v>
      </c>
      <c r="N83" s="194">
        <f t="shared" ca="1" si="29"/>
        <v>0</v>
      </c>
      <c r="O83" s="194">
        <f t="shared" ca="1" si="29"/>
        <v>0</v>
      </c>
      <c r="P83" s="194">
        <f t="shared" ca="1" si="29"/>
        <v>0</v>
      </c>
      <c r="Q83" s="194">
        <f t="shared" ca="1" si="29"/>
        <v>0</v>
      </c>
      <c r="R83" s="194">
        <f t="shared" ca="1" si="29"/>
        <v>0</v>
      </c>
      <c r="S83" s="194">
        <f t="shared" ca="1" si="29"/>
        <v>0</v>
      </c>
      <c r="T83" s="194">
        <f t="shared" ca="1" si="29"/>
        <v>0</v>
      </c>
      <c r="U83" s="194">
        <f t="shared" ca="1" si="29"/>
        <v>0</v>
      </c>
      <c r="V83" s="194">
        <f t="shared" ca="1" si="29"/>
        <v>0</v>
      </c>
      <c r="W83" s="194">
        <f t="shared" ca="1" si="29"/>
        <v>0</v>
      </c>
      <c r="X83" s="194">
        <f t="shared" ca="1" si="29"/>
        <v>0</v>
      </c>
      <c r="Y83" s="194">
        <f t="shared" ca="1" si="29"/>
        <v>0</v>
      </c>
      <c r="Z83" s="194">
        <f t="shared" ca="1" si="29"/>
        <v>0</v>
      </c>
      <c r="AA83" s="194">
        <f t="shared" ca="1" si="29"/>
        <v>0</v>
      </c>
      <c r="AB83" s="194">
        <f t="shared" ca="1" si="29"/>
        <v>0</v>
      </c>
      <c r="AC83" s="194">
        <f t="shared" ca="1" si="29"/>
        <v>0</v>
      </c>
      <c r="AD83" s="194">
        <f t="shared" ca="1" si="29"/>
        <v>0</v>
      </c>
      <c r="AE83" s="194">
        <f t="shared" ca="1" si="29"/>
        <v>0</v>
      </c>
      <c r="AF83" s="194">
        <f t="shared" ca="1" si="29"/>
        <v>0</v>
      </c>
      <c r="AG83" s="194">
        <f t="shared" ca="1" si="29"/>
        <v>61796.777724777508</v>
      </c>
      <c r="AH83" s="194">
        <f t="shared" ca="1" si="29"/>
        <v>9249.1181247966506</v>
      </c>
      <c r="AI83" s="194">
        <f t="shared" ca="1" si="29"/>
        <v>0</v>
      </c>
      <c r="AJ83" s="194">
        <f t="shared" ca="1" si="29"/>
        <v>0</v>
      </c>
      <c r="AK83" s="194">
        <f t="shared" ca="1" si="29"/>
        <v>0</v>
      </c>
      <c r="AL83" s="194">
        <f t="shared" ca="1" si="29"/>
        <v>0</v>
      </c>
      <c r="AM83" s="194">
        <f t="shared" ca="1" si="29"/>
        <v>0</v>
      </c>
      <c r="AN83" s="194">
        <f t="shared" ca="1" si="29"/>
        <v>0</v>
      </c>
    </row>
    <row r="84" spans="1:40" x14ac:dyDescent="0.3">
      <c r="A84" t="s">
        <v>1626</v>
      </c>
      <c r="D84" s="192"/>
      <c r="E84" s="193">
        <v>0</v>
      </c>
      <c r="F84" s="193"/>
      <c r="G84" s="193"/>
      <c r="H84" s="193"/>
      <c r="I84" s="193"/>
      <c r="J84" s="184">
        <v>0</v>
      </c>
      <c r="K84" s="184">
        <v>0</v>
      </c>
      <c r="L84" s="184">
        <v>0</v>
      </c>
      <c r="M84" s="184">
        <v>0</v>
      </c>
      <c r="N84" s="184">
        <v>0</v>
      </c>
      <c r="O84" s="184">
        <v>0</v>
      </c>
      <c r="P84" s="184">
        <v>0</v>
      </c>
      <c r="Q84" s="184"/>
      <c r="R84" s="184">
        <v>0</v>
      </c>
      <c r="S84" s="184">
        <v>0</v>
      </c>
      <c r="T84" s="184">
        <v>0</v>
      </c>
      <c r="U84" s="184">
        <v>0</v>
      </c>
      <c r="V84" s="184">
        <v>0</v>
      </c>
      <c r="W84" s="184">
        <v>0</v>
      </c>
      <c r="X84" s="184">
        <v>0</v>
      </c>
      <c r="Y84" s="184">
        <v>0</v>
      </c>
      <c r="Z84" s="184">
        <v>0</v>
      </c>
      <c r="AA84" s="184">
        <v>0</v>
      </c>
      <c r="AB84" s="184">
        <v>0</v>
      </c>
      <c r="AC84" s="184">
        <v>0</v>
      </c>
      <c r="AD84" s="184">
        <v>0</v>
      </c>
      <c r="AE84" s="184">
        <v>0</v>
      </c>
      <c r="AF84" s="184">
        <v>0</v>
      </c>
      <c r="AG84" s="184">
        <v>0</v>
      </c>
      <c r="AH84" s="184">
        <v>0</v>
      </c>
      <c r="AI84" s="184">
        <v>0</v>
      </c>
      <c r="AJ84" s="184">
        <v>0</v>
      </c>
      <c r="AK84" s="184">
        <v>0</v>
      </c>
      <c r="AL84" s="184">
        <v>0</v>
      </c>
      <c r="AM84" s="184">
        <v>0</v>
      </c>
      <c r="AN84" s="184">
        <v>0</v>
      </c>
    </row>
    <row r="85" spans="1:40" x14ac:dyDescent="0.3">
      <c r="A85" t="s">
        <v>1502</v>
      </c>
      <c r="D85" s="192">
        <f t="shared" ref="D85:AN85" ca="1" si="30">SUM(D83:D84)</f>
        <v>71045.895849574154</v>
      </c>
      <c r="E85" s="163">
        <f t="shared" ca="1" si="30"/>
        <v>0</v>
      </c>
      <c r="F85" s="163">
        <f t="shared" ca="1" si="30"/>
        <v>0</v>
      </c>
      <c r="G85" s="163">
        <f t="shared" ca="1" si="30"/>
        <v>0</v>
      </c>
      <c r="H85" s="163">
        <f t="shared" ca="1" si="30"/>
        <v>0</v>
      </c>
      <c r="I85" s="163">
        <f t="shared" ca="1" si="30"/>
        <v>0</v>
      </c>
      <c r="J85" s="202">
        <f t="shared" ca="1" si="30"/>
        <v>0</v>
      </c>
      <c r="K85" s="202">
        <f t="shared" ca="1" si="30"/>
        <v>0</v>
      </c>
      <c r="L85" s="202">
        <f t="shared" ca="1" si="30"/>
        <v>0</v>
      </c>
      <c r="M85" s="202">
        <f t="shared" ca="1" si="30"/>
        <v>0</v>
      </c>
      <c r="N85" s="202">
        <f t="shared" ca="1" si="30"/>
        <v>0</v>
      </c>
      <c r="O85" s="202">
        <f t="shared" ca="1" si="30"/>
        <v>0</v>
      </c>
      <c r="P85" s="202">
        <f t="shared" ca="1" si="30"/>
        <v>0</v>
      </c>
      <c r="Q85" s="202">
        <f t="shared" ca="1" si="30"/>
        <v>0</v>
      </c>
      <c r="R85" s="202">
        <f t="shared" ca="1" si="30"/>
        <v>0</v>
      </c>
      <c r="S85" s="202">
        <f t="shared" ca="1" si="30"/>
        <v>0</v>
      </c>
      <c r="T85" s="202">
        <f t="shared" ca="1" si="30"/>
        <v>0</v>
      </c>
      <c r="U85" s="202">
        <f t="shared" ca="1" si="30"/>
        <v>0</v>
      </c>
      <c r="V85" s="202">
        <f t="shared" ca="1" si="30"/>
        <v>0</v>
      </c>
      <c r="W85" s="202">
        <f t="shared" ca="1" si="30"/>
        <v>0</v>
      </c>
      <c r="X85" s="202">
        <f t="shared" ca="1" si="30"/>
        <v>0</v>
      </c>
      <c r="Y85" s="202">
        <f t="shared" ca="1" si="30"/>
        <v>0</v>
      </c>
      <c r="Z85" s="202">
        <f t="shared" ca="1" si="30"/>
        <v>0</v>
      </c>
      <c r="AA85" s="202">
        <f t="shared" ca="1" si="30"/>
        <v>0</v>
      </c>
      <c r="AB85" s="202">
        <f t="shared" ca="1" si="30"/>
        <v>0</v>
      </c>
      <c r="AC85" s="202">
        <f t="shared" ca="1" si="30"/>
        <v>0</v>
      </c>
      <c r="AD85" s="202">
        <f t="shared" ca="1" si="30"/>
        <v>0</v>
      </c>
      <c r="AE85" s="202">
        <f t="shared" ca="1" si="30"/>
        <v>0</v>
      </c>
      <c r="AF85" s="202">
        <f t="shared" ca="1" si="30"/>
        <v>0</v>
      </c>
      <c r="AG85" s="202">
        <f t="shared" ca="1" si="30"/>
        <v>61796.777724777508</v>
      </c>
      <c r="AH85" s="202">
        <f t="shared" ca="1" si="30"/>
        <v>9249.1181247966506</v>
      </c>
      <c r="AI85" s="202">
        <f t="shared" ca="1" si="30"/>
        <v>0</v>
      </c>
      <c r="AJ85" s="202">
        <f t="shared" ca="1" si="30"/>
        <v>0</v>
      </c>
      <c r="AK85" s="202">
        <f t="shared" ca="1" si="30"/>
        <v>0</v>
      </c>
      <c r="AL85" s="202">
        <f t="shared" ca="1" si="30"/>
        <v>0</v>
      </c>
      <c r="AM85" s="202">
        <f t="shared" ca="1" si="30"/>
        <v>0</v>
      </c>
      <c r="AN85" s="202">
        <f t="shared" ca="1" si="30"/>
        <v>0</v>
      </c>
    </row>
    <row r="86" spans="1:40" x14ac:dyDescent="0.3">
      <c r="D86" s="192">
        <f>SUM(E86:AN86)</f>
        <v>0</v>
      </c>
      <c r="E86" s="163"/>
      <c r="F86" s="163"/>
      <c r="G86" s="163"/>
      <c r="H86" s="163"/>
      <c r="I86" s="163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  <c r="AA86" s="202"/>
      <c r="AB86" s="202"/>
      <c r="AC86" s="202"/>
      <c r="AD86" s="202"/>
      <c r="AE86" s="202"/>
      <c r="AF86" s="202"/>
      <c r="AG86" s="202"/>
      <c r="AH86" s="202"/>
      <c r="AI86" s="202"/>
      <c r="AJ86" s="202"/>
      <c r="AK86" s="202"/>
      <c r="AL86" s="202"/>
      <c r="AM86" s="202"/>
      <c r="AN86" s="202"/>
    </row>
    <row r="87" spans="1:40" x14ac:dyDescent="0.3">
      <c r="A87" s="60" t="s">
        <v>1503</v>
      </c>
      <c r="B87" s="60"/>
      <c r="C87" s="60"/>
      <c r="D87" s="189"/>
      <c r="E87" s="189"/>
      <c r="F87" s="189"/>
      <c r="G87" s="189"/>
      <c r="H87" s="189"/>
      <c r="I87" s="189"/>
      <c r="J87" s="189"/>
      <c r="K87" s="189"/>
      <c r="L87" s="189"/>
      <c r="M87" s="189"/>
      <c r="N87" s="189"/>
      <c r="O87" s="189"/>
      <c r="P87" s="189"/>
      <c r="Q87" s="189"/>
      <c r="R87" s="189"/>
      <c r="S87" s="189"/>
      <c r="T87" s="189"/>
      <c r="U87" s="189"/>
      <c r="V87" s="189"/>
      <c r="W87" s="189"/>
      <c r="X87" s="189"/>
      <c r="Y87" s="189"/>
      <c r="Z87" s="189"/>
      <c r="AA87" s="189"/>
      <c r="AB87" s="189"/>
      <c r="AC87" s="189"/>
      <c r="AD87" s="189"/>
      <c r="AE87" s="189"/>
      <c r="AF87" s="189"/>
      <c r="AG87" s="189"/>
      <c r="AH87" s="189"/>
      <c r="AI87" s="189"/>
      <c r="AJ87" s="189"/>
      <c r="AK87" s="189"/>
      <c r="AL87" s="189"/>
      <c r="AM87" s="189"/>
      <c r="AN87" s="189"/>
    </row>
    <row r="88" spans="1:40" x14ac:dyDescent="0.3">
      <c r="D88" s="188">
        <f ca="1">D81+D85</f>
        <v>216037.52003237855</v>
      </c>
      <c r="E88" s="188">
        <f t="shared" ref="E88:AN88" ca="1" si="31">SUM(E85,E81)</f>
        <v>0</v>
      </c>
      <c r="F88" s="188">
        <f t="shared" ca="1" si="31"/>
        <v>0</v>
      </c>
      <c r="G88" s="188">
        <f t="shared" ca="1" si="31"/>
        <v>0</v>
      </c>
      <c r="H88" s="188">
        <f t="shared" ca="1" si="31"/>
        <v>0</v>
      </c>
      <c r="I88" s="188">
        <f t="shared" ca="1" si="31"/>
        <v>0</v>
      </c>
      <c r="J88" s="188">
        <f t="shared" ca="1" si="31"/>
        <v>0</v>
      </c>
      <c r="K88" s="188">
        <f t="shared" ca="1" si="31"/>
        <v>0</v>
      </c>
      <c r="L88" s="188">
        <f t="shared" ca="1" si="31"/>
        <v>0</v>
      </c>
      <c r="M88" s="188">
        <f t="shared" ca="1" si="31"/>
        <v>0</v>
      </c>
      <c r="N88" s="188">
        <f t="shared" ca="1" si="31"/>
        <v>0</v>
      </c>
      <c r="O88" s="188">
        <f t="shared" ca="1" si="31"/>
        <v>0</v>
      </c>
      <c r="P88" s="188">
        <f t="shared" ca="1" si="31"/>
        <v>0</v>
      </c>
      <c r="Q88" s="188">
        <f t="shared" ca="1" si="31"/>
        <v>0</v>
      </c>
      <c r="R88" s="188">
        <f t="shared" ca="1" si="31"/>
        <v>0</v>
      </c>
      <c r="S88" s="188">
        <f t="shared" ca="1" si="31"/>
        <v>0</v>
      </c>
      <c r="T88" s="188">
        <f t="shared" ca="1" si="31"/>
        <v>0</v>
      </c>
      <c r="U88" s="188">
        <f t="shared" ca="1" si="31"/>
        <v>0</v>
      </c>
      <c r="V88" s="188">
        <f t="shared" ca="1" si="31"/>
        <v>0</v>
      </c>
      <c r="W88" s="188">
        <f t="shared" ca="1" si="31"/>
        <v>0</v>
      </c>
      <c r="X88" s="188">
        <f t="shared" ca="1" si="31"/>
        <v>0</v>
      </c>
      <c r="Y88" s="188">
        <f t="shared" ca="1" si="31"/>
        <v>0</v>
      </c>
      <c r="Z88" s="188">
        <f t="shared" ca="1" si="31"/>
        <v>0</v>
      </c>
      <c r="AA88" s="188">
        <f t="shared" ca="1" si="31"/>
        <v>0</v>
      </c>
      <c r="AB88" s="188">
        <f t="shared" ca="1" si="31"/>
        <v>0</v>
      </c>
      <c r="AC88" s="188">
        <f t="shared" ca="1" si="31"/>
        <v>0</v>
      </c>
      <c r="AD88" s="188">
        <f t="shared" ca="1" si="31"/>
        <v>0</v>
      </c>
      <c r="AE88" s="188">
        <f t="shared" ca="1" si="31"/>
        <v>0</v>
      </c>
      <c r="AF88" s="188">
        <f t="shared" ca="1" si="31"/>
        <v>0</v>
      </c>
      <c r="AG88" s="188">
        <f t="shared" ca="1" si="31"/>
        <v>187912.65063248671</v>
      </c>
      <c r="AH88" s="188">
        <f t="shared" ca="1" si="31"/>
        <v>28124.869399891853</v>
      </c>
      <c r="AI88" s="188">
        <f t="shared" ca="1" si="31"/>
        <v>0</v>
      </c>
      <c r="AJ88" s="188">
        <f t="shared" ca="1" si="31"/>
        <v>0</v>
      </c>
      <c r="AK88" s="188">
        <f t="shared" ca="1" si="31"/>
        <v>0</v>
      </c>
      <c r="AL88" s="188">
        <f t="shared" ca="1" si="31"/>
        <v>0</v>
      </c>
      <c r="AM88" s="188">
        <f t="shared" ca="1" si="31"/>
        <v>0</v>
      </c>
      <c r="AN88" s="188">
        <f t="shared" ca="1" si="31"/>
        <v>0</v>
      </c>
    </row>
  </sheetData>
  <mergeCells count="13">
    <mergeCell ref="B67:C67"/>
    <mergeCell ref="E35:I35"/>
    <mergeCell ref="J35:S35"/>
    <mergeCell ref="T35:X35"/>
    <mergeCell ref="Y35:AD35"/>
    <mergeCell ref="AE35:AH35"/>
    <mergeCell ref="AI35:AN35"/>
    <mergeCell ref="E2:I2"/>
    <mergeCell ref="J2:S2"/>
    <mergeCell ref="T2:X2"/>
    <mergeCell ref="Y2:AD2"/>
    <mergeCell ref="AE2:AH2"/>
    <mergeCell ref="AI2:AN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8E9EE1-6B79-4FB8-B66D-BB58B0147352}">
  <dimension ref="A1:AN88"/>
  <sheetViews>
    <sheetView topLeftCell="A55" zoomScale="90" zoomScaleNormal="90" workbookViewId="0">
      <selection activeCell="L81" sqref="L81"/>
    </sheetView>
  </sheetViews>
  <sheetFormatPr defaultRowHeight="14.4" x14ac:dyDescent="0.3"/>
  <cols>
    <col min="1" max="1" width="25.88671875" customWidth="1"/>
    <col min="2" max="2" width="13.33203125" customWidth="1"/>
    <col min="4" max="40" width="14.33203125" customWidth="1"/>
  </cols>
  <sheetData>
    <row r="1" spans="1:40" x14ac:dyDescent="0.3">
      <c r="A1" s="72" t="s">
        <v>1538</v>
      </c>
      <c r="B1" s="72" t="s">
        <v>1534</v>
      </c>
      <c r="D1" s="56"/>
      <c r="E1" s="93" t="str">
        <f t="shared" ref="E1:AN1" si="0">LEFT(E3,FIND(" ",E3)-1)</f>
        <v>1.1.1</v>
      </c>
      <c r="F1" s="93" t="str">
        <f t="shared" si="0"/>
        <v>1.1.2</v>
      </c>
      <c r="G1" s="93" t="str">
        <f t="shared" si="0"/>
        <v>1.1.3</v>
      </c>
      <c r="H1" s="93" t="str">
        <f t="shared" si="0"/>
        <v>1.1.4</v>
      </c>
      <c r="I1" s="93" t="str">
        <f t="shared" si="0"/>
        <v>1.1.5</v>
      </c>
      <c r="J1" s="93" t="str">
        <f t="shared" si="0"/>
        <v>1.2.1</v>
      </c>
      <c r="K1" s="93" t="str">
        <f t="shared" si="0"/>
        <v>1.2.2</v>
      </c>
      <c r="L1" s="93" t="str">
        <f t="shared" si="0"/>
        <v>1.2.3</v>
      </c>
      <c r="M1" s="93" t="str">
        <f t="shared" si="0"/>
        <v>1.2.4</v>
      </c>
      <c r="N1" s="93" t="str">
        <f t="shared" si="0"/>
        <v>1.2.5</v>
      </c>
      <c r="O1" s="93" t="str">
        <f t="shared" si="0"/>
        <v>1.2.6</v>
      </c>
      <c r="P1" s="93" t="str">
        <f t="shared" si="0"/>
        <v>1.2.7</v>
      </c>
      <c r="Q1" s="93" t="str">
        <f t="shared" si="0"/>
        <v>1.2.8</v>
      </c>
      <c r="R1" s="93" t="str">
        <f t="shared" si="0"/>
        <v>1.2.9</v>
      </c>
      <c r="S1" s="93" t="str">
        <f t="shared" si="0"/>
        <v>1.2.10</v>
      </c>
      <c r="T1" s="93" t="str">
        <f t="shared" si="0"/>
        <v>1.3.1</v>
      </c>
      <c r="U1" s="93" t="str">
        <f t="shared" si="0"/>
        <v>1.3.2</v>
      </c>
      <c r="V1" s="93" t="str">
        <f t="shared" si="0"/>
        <v>1.3.3</v>
      </c>
      <c r="W1" s="93" t="str">
        <f t="shared" si="0"/>
        <v>1.3.4</v>
      </c>
      <c r="X1" s="93" t="str">
        <f t="shared" si="0"/>
        <v>1.3.5</v>
      </c>
      <c r="Y1" s="93" t="str">
        <f t="shared" si="0"/>
        <v>1.4.1</v>
      </c>
      <c r="Z1" s="93" t="str">
        <f t="shared" si="0"/>
        <v>1.4.2</v>
      </c>
      <c r="AA1" s="93" t="str">
        <f t="shared" si="0"/>
        <v>1.4.3</v>
      </c>
      <c r="AB1" s="93" t="str">
        <f t="shared" si="0"/>
        <v>1.4.4</v>
      </c>
      <c r="AC1" s="93" t="str">
        <f t="shared" si="0"/>
        <v>1.4.5</v>
      </c>
      <c r="AD1" s="93" t="str">
        <f t="shared" si="0"/>
        <v>1.4.6</v>
      </c>
      <c r="AE1" s="93" t="str">
        <f t="shared" si="0"/>
        <v>1.5.1</v>
      </c>
      <c r="AF1" s="93" t="str">
        <f t="shared" si="0"/>
        <v>1.5.2</v>
      </c>
      <c r="AG1" s="93" t="str">
        <f t="shared" si="0"/>
        <v>1.5.3</v>
      </c>
      <c r="AH1" s="93" t="str">
        <f t="shared" si="0"/>
        <v>1.5.4</v>
      </c>
      <c r="AI1" s="93" t="str">
        <f t="shared" si="0"/>
        <v>1.6.0</v>
      </c>
      <c r="AJ1" s="93" t="str">
        <f t="shared" si="0"/>
        <v>1.6.1</v>
      </c>
      <c r="AK1" s="93" t="str">
        <f t="shared" si="0"/>
        <v>1.6.2</v>
      </c>
      <c r="AL1" s="93" t="str">
        <f t="shared" si="0"/>
        <v>1.6.3</v>
      </c>
      <c r="AM1" s="93" t="str">
        <f t="shared" si="0"/>
        <v>1.6.4</v>
      </c>
      <c r="AN1" s="93" t="str">
        <f t="shared" si="0"/>
        <v>1.6.5</v>
      </c>
    </row>
    <row r="2" spans="1:40" x14ac:dyDescent="0.3">
      <c r="A2" s="72" t="s">
        <v>2</v>
      </c>
      <c r="B2" s="72" t="s">
        <v>1293</v>
      </c>
      <c r="D2" s="56"/>
      <c r="E2" s="313" t="s">
        <v>1421</v>
      </c>
      <c r="F2" s="313"/>
      <c r="G2" s="313"/>
      <c r="H2" s="313"/>
      <c r="I2" s="313"/>
      <c r="J2" s="313" t="s">
        <v>1422</v>
      </c>
      <c r="K2" s="313"/>
      <c r="L2" s="313"/>
      <c r="M2" s="313"/>
      <c r="N2" s="313"/>
      <c r="O2" s="313"/>
      <c r="P2" s="313"/>
      <c r="Q2" s="313"/>
      <c r="R2" s="313"/>
      <c r="S2" s="313"/>
      <c r="T2" s="313" t="s">
        <v>1423</v>
      </c>
      <c r="U2" s="313"/>
      <c r="V2" s="313"/>
      <c r="W2" s="313"/>
      <c r="X2" s="313"/>
      <c r="Y2" s="313" t="s">
        <v>1424</v>
      </c>
      <c r="Z2" s="313"/>
      <c r="AA2" s="313"/>
      <c r="AB2" s="313"/>
      <c r="AC2" s="313"/>
      <c r="AD2" s="313"/>
      <c r="AE2" s="314" t="s">
        <v>1425</v>
      </c>
      <c r="AF2" s="314"/>
      <c r="AG2" s="314"/>
      <c r="AH2" s="314"/>
      <c r="AI2" s="314" t="s">
        <v>1426</v>
      </c>
      <c r="AJ2" s="314"/>
      <c r="AK2" s="314"/>
      <c r="AL2" s="314"/>
      <c r="AM2" s="314"/>
      <c r="AN2" s="314"/>
    </row>
    <row r="3" spans="1:40" ht="72" x14ac:dyDescent="0.3">
      <c r="D3" s="56"/>
      <c r="E3" s="242" t="s">
        <v>1427</v>
      </c>
      <c r="F3" s="242" t="s">
        <v>1428</v>
      </c>
      <c r="G3" s="242" t="s">
        <v>1429</v>
      </c>
      <c r="H3" s="242" t="s">
        <v>1430</v>
      </c>
      <c r="I3" s="242" t="s">
        <v>1431</v>
      </c>
      <c r="J3" s="58" t="s">
        <v>1432</v>
      </c>
      <c r="K3" s="58" t="s">
        <v>1433</v>
      </c>
      <c r="L3" s="58" t="s">
        <v>1434</v>
      </c>
      <c r="M3" s="58" t="s">
        <v>1435</v>
      </c>
      <c r="N3" s="58" t="s">
        <v>1436</v>
      </c>
      <c r="O3" s="58" t="s">
        <v>1437</v>
      </c>
      <c r="P3" s="58" t="s">
        <v>1438</v>
      </c>
      <c r="Q3" s="58" t="s">
        <v>1439</v>
      </c>
      <c r="R3" s="58" t="s">
        <v>1440</v>
      </c>
      <c r="S3" s="58" t="s">
        <v>1441</v>
      </c>
      <c r="T3" s="59" t="s">
        <v>1442</v>
      </c>
      <c r="U3" s="59" t="s">
        <v>1443</v>
      </c>
      <c r="V3" s="59" t="s">
        <v>1444</v>
      </c>
      <c r="W3" s="59" t="s">
        <v>1445</v>
      </c>
      <c r="X3" s="59" t="s">
        <v>1446</v>
      </c>
      <c r="Y3" s="58" t="s">
        <v>1447</v>
      </c>
      <c r="Z3" s="58" t="s">
        <v>1448</v>
      </c>
      <c r="AA3" s="58" t="s">
        <v>1449</v>
      </c>
      <c r="AB3" s="58" t="s">
        <v>1450</v>
      </c>
      <c r="AC3" s="58" t="s">
        <v>1451</v>
      </c>
      <c r="AD3" s="58" t="s">
        <v>1452</v>
      </c>
      <c r="AE3" s="58" t="s">
        <v>1453</v>
      </c>
      <c r="AF3" s="58" t="s">
        <v>1454</v>
      </c>
      <c r="AG3" s="58" t="s">
        <v>1455</v>
      </c>
      <c r="AH3" s="58" t="s">
        <v>1456</v>
      </c>
      <c r="AI3" s="58" t="s">
        <v>1457</v>
      </c>
      <c r="AJ3" s="58" t="s">
        <v>1458</v>
      </c>
      <c r="AK3" s="58" t="s">
        <v>1459</v>
      </c>
      <c r="AL3" s="58" t="s">
        <v>1460</v>
      </c>
      <c r="AM3" s="58" t="s">
        <v>1461</v>
      </c>
      <c r="AN3" s="58" t="s">
        <v>1462</v>
      </c>
    </row>
    <row r="4" spans="1:40" x14ac:dyDescent="0.3">
      <c r="A4" s="53" t="s">
        <v>1463</v>
      </c>
      <c r="B4" s="53"/>
      <c r="C4" s="53"/>
      <c r="D4" s="201" t="s">
        <v>1464</v>
      </c>
      <c r="G4" s="56"/>
      <c r="H4" s="56"/>
      <c r="I4" s="56"/>
      <c r="J4" s="56"/>
      <c r="K4" s="56"/>
      <c r="L4" s="56"/>
      <c r="M4" s="56"/>
      <c r="N4" s="56"/>
      <c r="O4" s="56"/>
      <c r="P4" s="56"/>
      <c r="Q4" s="56"/>
      <c r="R4" s="56"/>
      <c r="S4" s="56"/>
      <c r="T4" s="56"/>
      <c r="U4" s="56"/>
      <c r="V4" s="56"/>
      <c r="W4" s="56"/>
      <c r="X4" s="56"/>
      <c r="Y4" s="56"/>
      <c r="Z4" s="56"/>
      <c r="AA4" s="56"/>
      <c r="AB4" s="56"/>
      <c r="AC4" s="56"/>
      <c r="AD4" s="56"/>
      <c r="AE4" s="56"/>
      <c r="AF4" s="56"/>
      <c r="AG4" s="56"/>
      <c r="AH4" s="56"/>
      <c r="AI4" s="56"/>
      <c r="AJ4" s="56"/>
      <c r="AK4" s="56"/>
      <c r="AL4" s="56"/>
      <c r="AM4" s="56"/>
      <c r="AN4" s="56"/>
    </row>
    <row r="5" spans="1:40" x14ac:dyDescent="0.3">
      <c r="A5" s="60" t="s">
        <v>1465</v>
      </c>
      <c r="B5" s="61" t="s">
        <v>1412</v>
      </c>
      <c r="C5" s="60"/>
      <c r="D5" s="62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</row>
    <row r="6" spans="1:40" x14ac:dyDescent="0.3">
      <c r="A6" s="50" t="s">
        <v>1406</v>
      </c>
      <c r="B6" s="50" t="s">
        <v>1407</v>
      </c>
      <c r="C6" s="50" t="s">
        <v>1408</v>
      </c>
      <c r="D6" s="200"/>
      <c r="E6" s="56"/>
      <c r="F6" s="63"/>
      <c r="G6" s="63"/>
      <c r="H6" s="63"/>
      <c r="I6" s="63"/>
      <c r="J6" s="63"/>
      <c r="K6" s="63"/>
      <c r="L6" s="63"/>
      <c r="M6" s="63"/>
      <c r="N6" s="63"/>
      <c r="O6" s="63"/>
      <c r="P6" s="63"/>
      <c r="Q6" s="63"/>
      <c r="R6" s="63"/>
      <c r="S6" s="63"/>
      <c r="T6" s="63"/>
      <c r="U6" s="63"/>
      <c r="V6" s="63"/>
      <c r="W6" s="63"/>
      <c r="X6" s="63"/>
      <c r="Y6" s="63"/>
      <c r="Z6" s="63"/>
      <c r="AA6" s="63"/>
      <c r="AB6" s="63"/>
      <c r="AC6" s="63"/>
      <c r="AD6" s="63"/>
      <c r="AE6" s="63"/>
      <c r="AF6" s="63"/>
      <c r="AG6" s="63"/>
      <c r="AH6" s="63"/>
      <c r="AI6" s="63"/>
      <c r="AJ6" s="63"/>
      <c r="AK6" s="63"/>
      <c r="AL6" s="63"/>
      <c r="AM6" s="63"/>
      <c r="AN6" s="63"/>
    </row>
    <row r="7" spans="1:40" x14ac:dyDescent="0.3">
      <c r="A7" s="54" t="s">
        <v>1409</v>
      </c>
      <c r="B7" s="54" t="s">
        <v>1322</v>
      </c>
      <c r="C7" s="51">
        <f ca="1">SUMIFS(INDIRECT($B$1 &amp; "HR"), Resource_Name, B7) / 1800 * 12</f>
        <v>0</v>
      </c>
      <c r="D7" s="192">
        <f ca="1">SUM(E7:AN7)</f>
        <v>0</v>
      </c>
      <c r="E7" s="194">
        <f t="shared" ref="E7:T22" ca="1" si="1">SUMIFS(INDIRECT($B$1 &amp; "_Direct"), Resource_Name, $B7, WBSL3, E$1, Inst, $B$2)</f>
        <v>0</v>
      </c>
      <c r="F7" s="194">
        <f t="shared" ca="1" si="1"/>
        <v>0</v>
      </c>
      <c r="G7" s="194">
        <f t="shared" ca="1" si="1"/>
        <v>0</v>
      </c>
      <c r="H7" s="194">
        <f t="shared" ca="1" si="1"/>
        <v>0</v>
      </c>
      <c r="I7" s="194">
        <f t="shared" ca="1" si="1"/>
        <v>0</v>
      </c>
      <c r="J7" s="194">
        <f t="shared" ca="1" si="1"/>
        <v>0</v>
      </c>
      <c r="K7" s="194">
        <f t="shared" ca="1" si="1"/>
        <v>0</v>
      </c>
      <c r="L7" s="194">
        <f t="shared" ca="1" si="1"/>
        <v>0</v>
      </c>
      <c r="M7" s="194">
        <f t="shared" ca="1" si="1"/>
        <v>0</v>
      </c>
      <c r="N7" s="194">
        <f t="shared" ca="1" si="1"/>
        <v>0</v>
      </c>
      <c r="O7" s="194">
        <f t="shared" ca="1" si="1"/>
        <v>0</v>
      </c>
      <c r="P7" s="194">
        <f t="shared" ca="1" si="1"/>
        <v>0</v>
      </c>
      <c r="Q7" s="194">
        <f t="shared" ca="1" si="1"/>
        <v>0</v>
      </c>
      <c r="R7" s="194">
        <f t="shared" ca="1" si="1"/>
        <v>0</v>
      </c>
      <c r="S7" s="194">
        <f t="shared" ca="1" si="1"/>
        <v>0</v>
      </c>
      <c r="T7" s="194">
        <f t="shared" ca="1" si="1"/>
        <v>0</v>
      </c>
      <c r="U7" s="194">
        <f t="shared" ref="U7:AJ22" ca="1" si="2">SUMIFS(INDIRECT($B$1 &amp; "_Direct"), Resource_Name, $B7, WBSL3, U$1, Inst, $B$2)</f>
        <v>0</v>
      </c>
      <c r="V7" s="194">
        <f t="shared" ca="1" si="2"/>
        <v>0</v>
      </c>
      <c r="W7" s="194">
        <f t="shared" ca="1" si="2"/>
        <v>0</v>
      </c>
      <c r="X7" s="194">
        <f t="shared" ca="1" si="2"/>
        <v>0</v>
      </c>
      <c r="Y7" s="194">
        <f t="shared" ca="1" si="2"/>
        <v>0</v>
      </c>
      <c r="Z7" s="194">
        <f t="shared" ca="1" si="2"/>
        <v>0</v>
      </c>
      <c r="AA7" s="194">
        <f t="shared" ca="1" si="2"/>
        <v>0</v>
      </c>
      <c r="AB7" s="194">
        <f t="shared" ca="1" si="2"/>
        <v>0</v>
      </c>
      <c r="AC7" s="194">
        <f t="shared" ca="1" si="2"/>
        <v>0</v>
      </c>
      <c r="AD7" s="194">
        <f t="shared" ca="1" si="2"/>
        <v>0</v>
      </c>
      <c r="AE7" s="194">
        <f t="shared" ca="1" si="2"/>
        <v>0</v>
      </c>
      <c r="AF7" s="194">
        <f t="shared" ca="1" si="2"/>
        <v>0</v>
      </c>
      <c r="AG7" s="194">
        <f t="shared" ca="1" si="2"/>
        <v>0</v>
      </c>
      <c r="AH7" s="194">
        <f t="shared" ca="1" si="2"/>
        <v>0</v>
      </c>
      <c r="AI7" s="194">
        <f t="shared" ca="1" si="2"/>
        <v>0</v>
      </c>
      <c r="AJ7" s="194">
        <f t="shared" ca="1" si="2"/>
        <v>0</v>
      </c>
      <c r="AK7" s="194">
        <f t="shared" ref="AK7:AN22" ca="1" si="3">SUMIFS(INDIRECT($B$1 &amp; "_Direct"), Resource_Name, $B7, WBSL3, AK$1, Inst, $B$2)</f>
        <v>0</v>
      </c>
      <c r="AL7" s="194">
        <f t="shared" ca="1" si="3"/>
        <v>0</v>
      </c>
      <c r="AM7" s="194">
        <f t="shared" ca="1" si="3"/>
        <v>0</v>
      </c>
      <c r="AN7" s="194">
        <f t="shared" ca="1" si="3"/>
        <v>0</v>
      </c>
    </row>
    <row r="8" spans="1:40" x14ac:dyDescent="0.3">
      <c r="A8" s="54"/>
      <c r="B8" s="54"/>
      <c r="C8" s="51">
        <f ca="1">SUMIFS(INDIRECT($B$1 &amp; "HR"), Resource_Name, B8) / 1800 * 12</f>
        <v>0</v>
      </c>
      <c r="D8" s="192">
        <f ca="1">SUM(E8:AN8)</f>
        <v>0</v>
      </c>
      <c r="E8" s="194">
        <f t="shared" ca="1" si="1"/>
        <v>0</v>
      </c>
      <c r="F8" s="194">
        <f t="shared" ca="1" si="1"/>
        <v>0</v>
      </c>
      <c r="G8" s="194">
        <f t="shared" ca="1" si="1"/>
        <v>0</v>
      </c>
      <c r="H8" s="194">
        <f t="shared" ca="1" si="1"/>
        <v>0</v>
      </c>
      <c r="I8" s="194">
        <f t="shared" ca="1" si="1"/>
        <v>0</v>
      </c>
      <c r="J8" s="194">
        <f t="shared" ca="1" si="1"/>
        <v>0</v>
      </c>
      <c r="K8" s="194">
        <f t="shared" ca="1" si="1"/>
        <v>0</v>
      </c>
      <c r="L8" s="194">
        <f t="shared" ca="1" si="1"/>
        <v>0</v>
      </c>
      <c r="M8" s="194">
        <f t="shared" ca="1" si="1"/>
        <v>0</v>
      </c>
      <c r="N8" s="194">
        <f t="shared" ca="1" si="1"/>
        <v>0</v>
      </c>
      <c r="O8" s="194">
        <f t="shared" ca="1" si="1"/>
        <v>0</v>
      </c>
      <c r="P8" s="194">
        <f t="shared" ca="1" si="1"/>
        <v>0</v>
      </c>
      <c r="Q8" s="194">
        <f t="shared" ca="1" si="1"/>
        <v>0</v>
      </c>
      <c r="R8" s="194">
        <f t="shared" ca="1" si="1"/>
        <v>0</v>
      </c>
      <c r="S8" s="194">
        <f t="shared" ca="1" si="1"/>
        <v>0</v>
      </c>
      <c r="T8" s="194">
        <f t="shared" ca="1" si="1"/>
        <v>0</v>
      </c>
      <c r="U8" s="194">
        <f t="shared" ca="1" si="2"/>
        <v>0</v>
      </c>
      <c r="V8" s="194">
        <f t="shared" ca="1" si="2"/>
        <v>0</v>
      </c>
      <c r="W8" s="194">
        <f t="shared" ca="1" si="2"/>
        <v>0</v>
      </c>
      <c r="X8" s="194">
        <f t="shared" ca="1" si="2"/>
        <v>0</v>
      </c>
      <c r="Y8" s="194">
        <f t="shared" ca="1" si="2"/>
        <v>0</v>
      </c>
      <c r="Z8" s="194">
        <f t="shared" ca="1" si="2"/>
        <v>0</v>
      </c>
      <c r="AA8" s="194">
        <f t="shared" ca="1" si="2"/>
        <v>0</v>
      </c>
      <c r="AB8" s="194">
        <f t="shared" ca="1" si="2"/>
        <v>0</v>
      </c>
      <c r="AC8" s="194">
        <f t="shared" ca="1" si="2"/>
        <v>0</v>
      </c>
      <c r="AD8" s="194">
        <f t="shared" ca="1" si="2"/>
        <v>0</v>
      </c>
      <c r="AE8" s="194">
        <f t="shared" ca="1" si="2"/>
        <v>0</v>
      </c>
      <c r="AF8" s="194">
        <f t="shared" ca="1" si="2"/>
        <v>0</v>
      </c>
      <c r="AG8" s="194">
        <f t="shared" ca="1" si="2"/>
        <v>0</v>
      </c>
      <c r="AH8" s="194">
        <f t="shared" ca="1" si="2"/>
        <v>0</v>
      </c>
      <c r="AI8" s="194">
        <f t="shared" ca="1" si="2"/>
        <v>0</v>
      </c>
      <c r="AJ8" s="194">
        <f t="shared" ca="1" si="2"/>
        <v>0</v>
      </c>
      <c r="AK8" s="194">
        <f t="shared" ca="1" si="3"/>
        <v>0</v>
      </c>
      <c r="AL8" s="194">
        <f t="shared" ca="1" si="3"/>
        <v>0</v>
      </c>
      <c r="AM8" s="194">
        <f t="shared" ca="1" si="3"/>
        <v>0</v>
      </c>
      <c r="AN8" s="194">
        <f t="shared" ca="1" si="3"/>
        <v>0</v>
      </c>
    </row>
    <row r="9" spans="1:40" x14ac:dyDescent="0.3">
      <c r="A9" s="54"/>
      <c r="B9" s="54"/>
      <c r="C9" s="51">
        <f ca="1">SUMIFS(INDIRECT($B$1 &amp; "HR"), Resource_Name, B9) / 1800 * 12</f>
        <v>0</v>
      </c>
      <c r="D9" s="192">
        <f ca="1">SUM(E9:AN9)</f>
        <v>0</v>
      </c>
      <c r="E9" s="194">
        <f t="shared" ca="1" si="1"/>
        <v>0</v>
      </c>
      <c r="F9" s="194">
        <f t="shared" ca="1" si="1"/>
        <v>0</v>
      </c>
      <c r="G9" s="194">
        <f t="shared" ca="1" si="1"/>
        <v>0</v>
      </c>
      <c r="H9" s="194">
        <f t="shared" ca="1" si="1"/>
        <v>0</v>
      </c>
      <c r="I9" s="194">
        <f t="shared" ca="1" si="1"/>
        <v>0</v>
      </c>
      <c r="J9" s="194">
        <f t="shared" ca="1" si="1"/>
        <v>0</v>
      </c>
      <c r="K9" s="194">
        <f t="shared" ca="1" si="1"/>
        <v>0</v>
      </c>
      <c r="L9" s="194">
        <f t="shared" ca="1" si="1"/>
        <v>0</v>
      </c>
      <c r="M9" s="194">
        <f t="shared" ca="1" si="1"/>
        <v>0</v>
      </c>
      <c r="N9" s="194">
        <f t="shared" ca="1" si="1"/>
        <v>0</v>
      </c>
      <c r="O9" s="194">
        <f t="shared" ca="1" si="1"/>
        <v>0</v>
      </c>
      <c r="P9" s="194">
        <f t="shared" ca="1" si="1"/>
        <v>0</v>
      </c>
      <c r="Q9" s="194">
        <f t="shared" ca="1" si="1"/>
        <v>0</v>
      </c>
      <c r="R9" s="194">
        <f t="shared" ca="1" si="1"/>
        <v>0</v>
      </c>
      <c r="S9" s="194">
        <f t="shared" ca="1" si="1"/>
        <v>0</v>
      </c>
      <c r="T9" s="194">
        <f t="shared" ca="1" si="1"/>
        <v>0</v>
      </c>
      <c r="U9" s="194">
        <f t="shared" ca="1" si="2"/>
        <v>0</v>
      </c>
      <c r="V9" s="194">
        <f t="shared" ca="1" si="2"/>
        <v>0</v>
      </c>
      <c r="W9" s="194">
        <f t="shared" ca="1" si="2"/>
        <v>0</v>
      </c>
      <c r="X9" s="194">
        <f t="shared" ca="1" si="2"/>
        <v>0</v>
      </c>
      <c r="Y9" s="194">
        <f t="shared" ca="1" si="2"/>
        <v>0</v>
      </c>
      <c r="Z9" s="194">
        <f t="shared" ca="1" si="2"/>
        <v>0</v>
      </c>
      <c r="AA9" s="194">
        <f t="shared" ca="1" si="2"/>
        <v>0</v>
      </c>
      <c r="AB9" s="194">
        <f t="shared" ca="1" si="2"/>
        <v>0</v>
      </c>
      <c r="AC9" s="194">
        <f t="shared" ca="1" si="2"/>
        <v>0</v>
      </c>
      <c r="AD9" s="194">
        <f t="shared" ca="1" si="2"/>
        <v>0</v>
      </c>
      <c r="AE9" s="194">
        <f t="shared" ca="1" si="2"/>
        <v>0</v>
      </c>
      <c r="AF9" s="194">
        <f t="shared" ca="1" si="2"/>
        <v>0</v>
      </c>
      <c r="AG9" s="194">
        <f t="shared" ca="1" si="2"/>
        <v>0</v>
      </c>
      <c r="AH9" s="194">
        <f t="shared" ca="1" si="2"/>
        <v>0</v>
      </c>
      <c r="AI9" s="194">
        <f t="shared" ca="1" si="2"/>
        <v>0</v>
      </c>
      <c r="AJ9" s="194">
        <f t="shared" ca="1" si="2"/>
        <v>0</v>
      </c>
      <c r="AK9" s="194">
        <f t="shared" ca="1" si="3"/>
        <v>0</v>
      </c>
      <c r="AL9" s="194">
        <f t="shared" ca="1" si="3"/>
        <v>0</v>
      </c>
      <c r="AM9" s="194">
        <f t="shared" ca="1" si="3"/>
        <v>0</v>
      </c>
      <c r="AN9" s="194">
        <f t="shared" ca="1" si="3"/>
        <v>0</v>
      </c>
    </row>
    <row r="10" spans="1:40" x14ac:dyDescent="0.3">
      <c r="B10" s="52"/>
      <c r="C10" s="52"/>
      <c r="D10" s="199">
        <v>0</v>
      </c>
      <c r="E10" s="194">
        <f t="shared" ca="1" si="1"/>
        <v>0</v>
      </c>
      <c r="F10" s="194">
        <f t="shared" ca="1" si="1"/>
        <v>0</v>
      </c>
      <c r="G10" s="194">
        <f t="shared" ca="1" si="1"/>
        <v>0</v>
      </c>
      <c r="H10" s="194">
        <f t="shared" ca="1" si="1"/>
        <v>0</v>
      </c>
      <c r="I10" s="194">
        <f t="shared" ca="1" si="1"/>
        <v>0</v>
      </c>
      <c r="J10" s="194">
        <f t="shared" ca="1" si="1"/>
        <v>0</v>
      </c>
      <c r="K10" s="194">
        <f t="shared" ca="1" si="1"/>
        <v>0</v>
      </c>
      <c r="L10" s="194">
        <f t="shared" ca="1" si="1"/>
        <v>0</v>
      </c>
      <c r="M10" s="194">
        <f t="shared" ca="1" si="1"/>
        <v>0</v>
      </c>
      <c r="N10" s="194">
        <f t="shared" ca="1" si="1"/>
        <v>0</v>
      </c>
      <c r="O10" s="194">
        <f t="shared" ca="1" si="1"/>
        <v>0</v>
      </c>
      <c r="P10" s="194">
        <f t="shared" ca="1" si="1"/>
        <v>0</v>
      </c>
      <c r="Q10" s="194">
        <f t="shared" ca="1" si="1"/>
        <v>0</v>
      </c>
      <c r="R10" s="194">
        <f t="shared" ca="1" si="1"/>
        <v>0</v>
      </c>
      <c r="S10" s="194">
        <f t="shared" ca="1" si="1"/>
        <v>0</v>
      </c>
      <c r="T10" s="194">
        <f t="shared" ca="1" si="1"/>
        <v>0</v>
      </c>
      <c r="U10" s="194">
        <f t="shared" ca="1" si="2"/>
        <v>0</v>
      </c>
      <c r="V10" s="194">
        <f t="shared" ca="1" si="2"/>
        <v>0</v>
      </c>
      <c r="W10" s="194">
        <f t="shared" ca="1" si="2"/>
        <v>0</v>
      </c>
      <c r="X10" s="194">
        <f t="shared" ca="1" si="2"/>
        <v>0</v>
      </c>
      <c r="Y10" s="194">
        <f t="shared" ca="1" si="2"/>
        <v>0</v>
      </c>
      <c r="Z10" s="194">
        <f t="shared" ca="1" si="2"/>
        <v>0</v>
      </c>
      <c r="AA10" s="194">
        <f t="shared" ca="1" si="2"/>
        <v>0</v>
      </c>
      <c r="AB10" s="194">
        <f t="shared" ca="1" si="2"/>
        <v>0</v>
      </c>
      <c r="AC10" s="194">
        <f t="shared" ca="1" si="2"/>
        <v>0</v>
      </c>
      <c r="AD10" s="194">
        <f t="shared" ca="1" si="2"/>
        <v>0</v>
      </c>
      <c r="AE10" s="194">
        <f t="shared" ca="1" si="2"/>
        <v>0</v>
      </c>
      <c r="AF10" s="194">
        <f t="shared" ca="1" si="2"/>
        <v>0</v>
      </c>
      <c r="AG10" s="194">
        <f t="shared" ca="1" si="2"/>
        <v>0</v>
      </c>
      <c r="AH10" s="194">
        <f t="shared" ca="1" si="2"/>
        <v>0</v>
      </c>
      <c r="AI10" s="194">
        <f t="shared" ca="1" si="2"/>
        <v>0</v>
      </c>
      <c r="AJ10" s="194">
        <f t="shared" ca="1" si="2"/>
        <v>0</v>
      </c>
      <c r="AK10" s="194">
        <f t="shared" ca="1" si="3"/>
        <v>0</v>
      </c>
      <c r="AL10" s="194">
        <f t="shared" ca="1" si="3"/>
        <v>0</v>
      </c>
      <c r="AM10" s="194">
        <f t="shared" ca="1" si="3"/>
        <v>0</v>
      </c>
      <c r="AN10" s="194">
        <f t="shared" ca="1" si="3"/>
        <v>0</v>
      </c>
    </row>
    <row r="11" spans="1:40" x14ac:dyDescent="0.3">
      <c r="A11" s="53" t="s">
        <v>1413</v>
      </c>
      <c r="B11" s="52"/>
      <c r="C11" s="52"/>
      <c r="D11" s="199">
        <v>0</v>
      </c>
      <c r="E11" s="194">
        <f t="shared" ca="1" si="1"/>
        <v>0</v>
      </c>
      <c r="F11" s="194">
        <f t="shared" ca="1" si="1"/>
        <v>0</v>
      </c>
      <c r="G11" s="194">
        <f t="shared" ca="1" si="1"/>
        <v>0</v>
      </c>
      <c r="H11" s="194">
        <f t="shared" ca="1" si="1"/>
        <v>0</v>
      </c>
      <c r="I11" s="194">
        <f t="shared" ca="1" si="1"/>
        <v>0</v>
      </c>
      <c r="J11" s="194">
        <f t="shared" ca="1" si="1"/>
        <v>0</v>
      </c>
      <c r="K11" s="194">
        <f t="shared" ca="1" si="1"/>
        <v>0</v>
      </c>
      <c r="L11" s="194">
        <f t="shared" ca="1" si="1"/>
        <v>0</v>
      </c>
      <c r="M11" s="194">
        <f t="shared" ca="1" si="1"/>
        <v>0</v>
      </c>
      <c r="N11" s="194">
        <f t="shared" ca="1" si="1"/>
        <v>0</v>
      </c>
      <c r="O11" s="194">
        <f t="shared" ca="1" si="1"/>
        <v>0</v>
      </c>
      <c r="P11" s="194">
        <f t="shared" ca="1" si="1"/>
        <v>0</v>
      </c>
      <c r="Q11" s="194">
        <f t="shared" ca="1" si="1"/>
        <v>0</v>
      </c>
      <c r="R11" s="194">
        <f t="shared" ca="1" si="1"/>
        <v>0</v>
      </c>
      <c r="S11" s="194">
        <f t="shared" ca="1" si="1"/>
        <v>0</v>
      </c>
      <c r="T11" s="194">
        <f t="shared" ca="1" si="1"/>
        <v>0</v>
      </c>
      <c r="U11" s="194">
        <f t="shared" ca="1" si="2"/>
        <v>0</v>
      </c>
      <c r="V11" s="194">
        <f t="shared" ca="1" si="2"/>
        <v>0</v>
      </c>
      <c r="W11" s="194">
        <f t="shared" ca="1" si="2"/>
        <v>0</v>
      </c>
      <c r="X11" s="194">
        <f t="shared" ca="1" si="2"/>
        <v>0</v>
      </c>
      <c r="Y11" s="194">
        <f t="shared" ca="1" si="2"/>
        <v>0</v>
      </c>
      <c r="Z11" s="194">
        <f t="shared" ca="1" si="2"/>
        <v>0</v>
      </c>
      <c r="AA11" s="194">
        <f t="shared" ca="1" si="2"/>
        <v>0</v>
      </c>
      <c r="AB11" s="194">
        <f t="shared" ca="1" si="2"/>
        <v>0</v>
      </c>
      <c r="AC11" s="194">
        <f t="shared" ca="1" si="2"/>
        <v>0</v>
      </c>
      <c r="AD11" s="194">
        <f t="shared" ca="1" si="2"/>
        <v>0</v>
      </c>
      <c r="AE11" s="194">
        <f t="shared" ca="1" si="2"/>
        <v>0</v>
      </c>
      <c r="AF11" s="194">
        <f t="shared" ca="1" si="2"/>
        <v>0</v>
      </c>
      <c r="AG11" s="194">
        <f t="shared" ca="1" si="2"/>
        <v>0</v>
      </c>
      <c r="AH11" s="194">
        <f t="shared" ca="1" si="2"/>
        <v>0</v>
      </c>
      <c r="AI11" s="194">
        <f t="shared" ca="1" si="2"/>
        <v>0</v>
      </c>
      <c r="AJ11" s="194">
        <f t="shared" ca="1" si="2"/>
        <v>0</v>
      </c>
      <c r="AK11" s="194">
        <f t="shared" ca="1" si="3"/>
        <v>0</v>
      </c>
      <c r="AL11" s="194">
        <f t="shared" ca="1" si="3"/>
        <v>0</v>
      </c>
      <c r="AM11" s="194">
        <f t="shared" ca="1" si="3"/>
        <v>0</v>
      </c>
      <c r="AN11" s="194">
        <f t="shared" ca="1" si="3"/>
        <v>0</v>
      </c>
    </row>
    <row r="12" spans="1:40" x14ac:dyDescent="0.3">
      <c r="A12" t="s">
        <v>1628</v>
      </c>
      <c r="B12" t="s">
        <v>1628</v>
      </c>
      <c r="C12" s="51">
        <f t="shared" ref="C12:C26" ca="1" si="4">SUMIFS(INDIRECT($B$1 &amp; "HR"), Resource_Name, B12) / 1800 * 12</f>
        <v>12</v>
      </c>
      <c r="D12" s="192">
        <f t="shared" ref="D12:D26" ca="1" si="5">SUM(E12:AN12)</f>
        <v>54876.198745623173</v>
      </c>
      <c r="E12" s="194">
        <f t="shared" ca="1" si="1"/>
        <v>0</v>
      </c>
      <c r="F12" s="194">
        <f t="shared" ca="1" si="1"/>
        <v>0</v>
      </c>
      <c r="G12" s="194">
        <f t="shared" ca="1" si="1"/>
        <v>0</v>
      </c>
      <c r="H12" s="194">
        <f t="shared" ca="1" si="1"/>
        <v>0</v>
      </c>
      <c r="I12" s="194">
        <f t="shared" ca="1" si="1"/>
        <v>0</v>
      </c>
      <c r="J12" s="194">
        <f t="shared" ca="1" si="1"/>
        <v>0</v>
      </c>
      <c r="K12" s="194">
        <f t="shared" ca="1" si="1"/>
        <v>0</v>
      </c>
      <c r="L12" s="194">
        <f t="shared" ca="1" si="1"/>
        <v>0</v>
      </c>
      <c r="M12" s="194">
        <f t="shared" ca="1" si="1"/>
        <v>0</v>
      </c>
      <c r="N12" s="194">
        <f t="shared" ca="1" si="1"/>
        <v>0</v>
      </c>
      <c r="O12" s="194">
        <f t="shared" ca="1" si="1"/>
        <v>0</v>
      </c>
      <c r="P12" s="194">
        <f t="shared" ca="1" si="1"/>
        <v>0</v>
      </c>
      <c r="Q12" s="194">
        <f t="shared" ca="1" si="1"/>
        <v>0</v>
      </c>
      <c r="R12" s="194">
        <f t="shared" ca="1" si="1"/>
        <v>0</v>
      </c>
      <c r="S12" s="194">
        <f t="shared" ca="1" si="1"/>
        <v>0</v>
      </c>
      <c r="T12" s="194">
        <f t="shared" ca="1" si="1"/>
        <v>0</v>
      </c>
      <c r="U12" s="194">
        <f t="shared" ca="1" si="2"/>
        <v>0</v>
      </c>
      <c r="V12" s="194">
        <f t="shared" ca="1" si="2"/>
        <v>0</v>
      </c>
      <c r="W12" s="194">
        <f t="shared" ca="1" si="2"/>
        <v>0</v>
      </c>
      <c r="X12" s="194">
        <f t="shared" ca="1" si="2"/>
        <v>0</v>
      </c>
      <c r="Y12" s="194">
        <f t="shared" ca="1" si="2"/>
        <v>0</v>
      </c>
      <c r="Z12" s="194">
        <f t="shared" ca="1" si="2"/>
        <v>0</v>
      </c>
      <c r="AA12" s="194">
        <f t="shared" ca="1" si="2"/>
        <v>0</v>
      </c>
      <c r="AB12" s="194">
        <f t="shared" ca="1" si="2"/>
        <v>0</v>
      </c>
      <c r="AC12" s="194">
        <f t="shared" ca="1" si="2"/>
        <v>0</v>
      </c>
      <c r="AD12" s="194">
        <f t="shared" ca="1" si="2"/>
        <v>0</v>
      </c>
      <c r="AE12" s="194">
        <f t="shared" ca="1" si="2"/>
        <v>0</v>
      </c>
      <c r="AF12" s="194">
        <f t="shared" ca="1" si="2"/>
        <v>0</v>
      </c>
      <c r="AG12" s="194">
        <f t="shared" ca="1" si="2"/>
        <v>54876.198745623173</v>
      </c>
      <c r="AH12" s="194">
        <f t="shared" ca="1" si="2"/>
        <v>0</v>
      </c>
      <c r="AI12" s="194">
        <f t="shared" ca="1" si="2"/>
        <v>0</v>
      </c>
      <c r="AJ12" s="194">
        <f t="shared" ca="1" si="2"/>
        <v>0</v>
      </c>
      <c r="AK12" s="194">
        <f t="shared" ca="1" si="3"/>
        <v>0</v>
      </c>
      <c r="AL12" s="194">
        <f t="shared" ca="1" si="3"/>
        <v>0</v>
      </c>
      <c r="AM12" s="194">
        <f t="shared" ca="1" si="3"/>
        <v>0</v>
      </c>
      <c r="AN12" s="194">
        <f t="shared" ca="1" si="3"/>
        <v>0</v>
      </c>
    </row>
    <row r="13" spans="1:40" x14ac:dyDescent="0.3">
      <c r="C13" s="51">
        <f t="shared" ca="1" si="4"/>
        <v>0</v>
      </c>
      <c r="D13" s="192">
        <f t="shared" ca="1" si="5"/>
        <v>0</v>
      </c>
      <c r="E13" s="194">
        <f t="shared" ca="1" si="1"/>
        <v>0</v>
      </c>
      <c r="F13" s="194">
        <f t="shared" ca="1" si="1"/>
        <v>0</v>
      </c>
      <c r="G13" s="194">
        <f t="shared" ca="1" si="1"/>
        <v>0</v>
      </c>
      <c r="H13" s="194">
        <f t="shared" ca="1" si="1"/>
        <v>0</v>
      </c>
      <c r="I13" s="194">
        <f t="shared" ca="1" si="1"/>
        <v>0</v>
      </c>
      <c r="J13" s="194">
        <f t="shared" ca="1" si="1"/>
        <v>0</v>
      </c>
      <c r="K13" s="194">
        <f t="shared" ca="1" si="1"/>
        <v>0</v>
      </c>
      <c r="L13" s="194">
        <f t="shared" ca="1" si="1"/>
        <v>0</v>
      </c>
      <c r="M13" s="194">
        <f t="shared" ca="1" si="1"/>
        <v>0</v>
      </c>
      <c r="N13" s="194">
        <f t="shared" ca="1" si="1"/>
        <v>0</v>
      </c>
      <c r="O13" s="194">
        <f t="shared" ca="1" si="1"/>
        <v>0</v>
      </c>
      <c r="P13" s="194">
        <f t="shared" ca="1" si="1"/>
        <v>0</v>
      </c>
      <c r="Q13" s="194">
        <f t="shared" ca="1" si="1"/>
        <v>0</v>
      </c>
      <c r="R13" s="194">
        <f t="shared" ca="1" si="1"/>
        <v>0</v>
      </c>
      <c r="S13" s="194">
        <f t="shared" ca="1" si="1"/>
        <v>0</v>
      </c>
      <c r="T13" s="194">
        <f t="shared" ca="1" si="1"/>
        <v>0</v>
      </c>
      <c r="U13" s="194">
        <f t="shared" ca="1" si="2"/>
        <v>0</v>
      </c>
      <c r="V13" s="194">
        <f t="shared" ca="1" si="2"/>
        <v>0</v>
      </c>
      <c r="W13" s="194">
        <f t="shared" ca="1" si="2"/>
        <v>0</v>
      </c>
      <c r="X13" s="194">
        <f t="shared" ca="1" si="2"/>
        <v>0</v>
      </c>
      <c r="Y13" s="194">
        <f t="shared" ca="1" si="2"/>
        <v>0</v>
      </c>
      <c r="Z13" s="194">
        <f t="shared" ca="1" si="2"/>
        <v>0</v>
      </c>
      <c r="AA13" s="194">
        <f t="shared" ca="1" si="2"/>
        <v>0</v>
      </c>
      <c r="AB13" s="194">
        <f t="shared" ca="1" si="2"/>
        <v>0</v>
      </c>
      <c r="AC13" s="194">
        <f t="shared" ca="1" si="2"/>
        <v>0</v>
      </c>
      <c r="AD13" s="194">
        <f t="shared" ca="1" si="2"/>
        <v>0</v>
      </c>
      <c r="AE13" s="194">
        <f t="shared" ca="1" si="2"/>
        <v>0</v>
      </c>
      <c r="AF13" s="194">
        <f t="shared" ca="1" si="2"/>
        <v>0</v>
      </c>
      <c r="AG13" s="194">
        <f t="shared" ca="1" si="2"/>
        <v>0</v>
      </c>
      <c r="AH13" s="194">
        <f t="shared" ca="1" si="2"/>
        <v>0</v>
      </c>
      <c r="AI13" s="194">
        <f t="shared" ca="1" si="2"/>
        <v>0</v>
      </c>
      <c r="AJ13" s="194">
        <f t="shared" ca="1" si="2"/>
        <v>0</v>
      </c>
      <c r="AK13" s="194">
        <f t="shared" ca="1" si="3"/>
        <v>0</v>
      </c>
      <c r="AL13" s="194">
        <f t="shared" ca="1" si="3"/>
        <v>0</v>
      </c>
      <c r="AM13" s="194">
        <f t="shared" ca="1" si="3"/>
        <v>0</v>
      </c>
      <c r="AN13" s="194">
        <f t="shared" ca="1" si="3"/>
        <v>0</v>
      </c>
    </row>
    <row r="14" spans="1:40" x14ac:dyDescent="0.3">
      <c r="C14" s="51">
        <f t="shared" ca="1" si="4"/>
        <v>0</v>
      </c>
      <c r="D14" s="192">
        <f t="shared" ca="1" si="5"/>
        <v>0</v>
      </c>
      <c r="E14" s="194">
        <f t="shared" ca="1" si="1"/>
        <v>0</v>
      </c>
      <c r="F14" s="194">
        <f t="shared" ca="1" si="1"/>
        <v>0</v>
      </c>
      <c r="G14" s="194">
        <f t="shared" ca="1" si="1"/>
        <v>0</v>
      </c>
      <c r="H14" s="194">
        <f t="shared" ca="1" si="1"/>
        <v>0</v>
      </c>
      <c r="I14" s="194">
        <f t="shared" ca="1" si="1"/>
        <v>0</v>
      </c>
      <c r="J14" s="194">
        <f t="shared" ca="1" si="1"/>
        <v>0</v>
      </c>
      <c r="K14" s="194">
        <f t="shared" ca="1" si="1"/>
        <v>0</v>
      </c>
      <c r="L14" s="194">
        <f t="shared" ca="1" si="1"/>
        <v>0</v>
      </c>
      <c r="M14" s="194">
        <f t="shared" ca="1" si="1"/>
        <v>0</v>
      </c>
      <c r="N14" s="194">
        <f t="shared" ca="1" si="1"/>
        <v>0</v>
      </c>
      <c r="O14" s="194">
        <f t="shared" ca="1" si="1"/>
        <v>0</v>
      </c>
      <c r="P14" s="194">
        <f t="shared" ca="1" si="1"/>
        <v>0</v>
      </c>
      <c r="Q14" s="194">
        <f t="shared" ca="1" si="1"/>
        <v>0</v>
      </c>
      <c r="R14" s="194">
        <f t="shared" ca="1" si="1"/>
        <v>0</v>
      </c>
      <c r="S14" s="194">
        <f t="shared" ca="1" si="1"/>
        <v>0</v>
      </c>
      <c r="T14" s="194">
        <f t="shared" ca="1" si="1"/>
        <v>0</v>
      </c>
      <c r="U14" s="194">
        <f t="shared" ca="1" si="2"/>
        <v>0</v>
      </c>
      <c r="V14" s="194">
        <f t="shared" ca="1" si="2"/>
        <v>0</v>
      </c>
      <c r="W14" s="194">
        <f t="shared" ca="1" si="2"/>
        <v>0</v>
      </c>
      <c r="X14" s="194">
        <f t="shared" ca="1" si="2"/>
        <v>0</v>
      </c>
      <c r="Y14" s="194">
        <f t="shared" ca="1" si="2"/>
        <v>0</v>
      </c>
      <c r="Z14" s="194">
        <f t="shared" ca="1" si="2"/>
        <v>0</v>
      </c>
      <c r="AA14" s="194">
        <f t="shared" ca="1" si="2"/>
        <v>0</v>
      </c>
      <c r="AB14" s="194">
        <f t="shared" ca="1" si="2"/>
        <v>0</v>
      </c>
      <c r="AC14" s="194">
        <f t="shared" ca="1" si="2"/>
        <v>0</v>
      </c>
      <c r="AD14" s="194">
        <f t="shared" ca="1" si="2"/>
        <v>0</v>
      </c>
      <c r="AE14" s="194">
        <f t="shared" ca="1" si="2"/>
        <v>0</v>
      </c>
      <c r="AF14" s="194">
        <f t="shared" ca="1" si="2"/>
        <v>0</v>
      </c>
      <c r="AG14" s="194">
        <f t="shared" ca="1" si="2"/>
        <v>0</v>
      </c>
      <c r="AH14" s="194">
        <f t="shared" ca="1" si="2"/>
        <v>0</v>
      </c>
      <c r="AI14" s="194">
        <f t="shared" ca="1" si="2"/>
        <v>0</v>
      </c>
      <c r="AJ14" s="194">
        <f t="shared" ca="1" si="2"/>
        <v>0</v>
      </c>
      <c r="AK14" s="194">
        <f t="shared" ca="1" si="3"/>
        <v>0</v>
      </c>
      <c r="AL14" s="194">
        <f t="shared" ca="1" si="3"/>
        <v>0</v>
      </c>
      <c r="AM14" s="194">
        <f t="shared" ca="1" si="3"/>
        <v>0</v>
      </c>
      <c r="AN14" s="194">
        <f t="shared" ca="1" si="3"/>
        <v>0</v>
      </c>
    </row>
    <row r="15" spans="1:40" x14ac:dyDescent="0.3">
      <c r="C15" s="51">
        <f t="shared" ca="1" si="4"/>
        <v>0</v>
      </c>
      <c r="D15" s="192">
        <f t="shared" ca="1" si="5"/>
        <v>0</v>
      </c>
      <c r="E15" s="194">
        <f t="shared" ca="1" si="1"/>
        <v>0</v>
      </c>
      <c r="F15" s="194">
        <f t="shared" ca="1" si="1"/>
        <v>0</v>
      </c>
      <c r="G15" s="194">
        <f t="shared" ca="1" si="1"/>
        <v>0</v>
      </c>
      <c r="H15" s="194">
        <f t="shared" ca="1" si="1"/>
        <v>0</v>
      </c>
      <c r="I15" s="194">
        <f t="shared" ca="1" si="1"/>
        <v>0</v>
      </c>
      <c r="J15" s="194">
        <f t="shared" ca="1" si="1"/>
        <v>0</v>
      </c>
      <c r="K15" s="194">
        <f t="shared" ca="1" si="1"/>
        <v>0</v>
      </c>
      <c r="L15" s="194">
        <f t="shared" ca="1" si="1"/>
        <v>0</v>
      </c>
      <c r="M15" s="194">
        <f t="shared" ca="1" si="1"/>
        <v>0</v>
      </c>
      <c r="N15" s="194">
        <f t="shared" ca="1" si="1"/>
        <v>0</v>
      </c>
      <c r="O15" s="194">
        <f t="shared" ca="1" si="1"/>
        <v>0</v>
      </c>
      <c r="P15" s="194">
        <f t="shared" ca="1" si="1"/>
        <v>0</v>
      </c>
      <c r="Q15" s="194">
        <f t="shared" ca="1" si="1"/>
        <v>0</v>
      </c>
      <c r="R15" s="194">
        <f t="shared" ca="1" si="1"/>
        <v>0</v>
      </c>
      <c r="S15" s="194">
        <f t="shared" ca="1" si="1"/>
        <v>0</v>
      </c>
      <c r="T15" s="194">
        <f t="shared" ca="1" si="1"/>
        <v>0</v>
      </c>
      <c r="U15" s="194">
        <f t="shared" ca="1" si="2"/>
        <v>0</v>
      </c>
      <c r="V15" s="194">
        <f t="shared" ca="1" si="2"/>
        <v>0</v>
      </c>
      <c r="W15" s="194">
        <f t="shared" ca="1" si="2"/>
        <v>0</v>
      </c>
      <c r="X15" s="194">
        <f t="shared" ca="1" si="2"/>
        <v>0</v>
      </c>
      <c r="Y15" s="194">
        <f t="shared" ca="1" si="2"/>
        <v>0</v>
      </c>
      <c r="Z15" s="194">
        <f t="shared" ca="1" si="2"/>
        <v>0</v>
      </c>
      <c r="AA15" s="194">
        <f t="shared" ca="1" si="2"/>
        <v>0</v>
      </c>
      <c r="AB15" s="194">
        <f t="shared" ca="1" si="2"/>
        <v>0</v>
      </c>
      <c r="AC15" s="194">
        <f t="shared" ca="1" si="2"/>
        <v>0</v>
      </c>
      <c r="AD15" s="194">
        <f t="shared" ca="1" si="2"/>
        <v>0</v>
      </c>
      <c r="AE15" s="194">
        <f t="shared" ca="1" si="2"/>
        <v>0</v>
      </c>
      <c r="AF15" s="194">
        <f t="shared" ca="1" si="2"/>
        <v>0</v>
      </c>
      <c r="AG15" s="194">
        <f t="shared" ca="1" si="2"/>
        <v>0</v>
      </c>
      <c r="AH15" s="194">
        <f t="shared" ca="1" si="2"/>
        <v>0</v>
      </c>
      <c r="AI15" s="194">
        <f t="shared" ca="1" si="2"/>
        <v>0</v>
      </c>
      <c r="AJ15" s="194">
        <f t="shared" ca="1" si="2"/>
        <v>0</v>
      </c>
      <c r="AK15" s="194">
        <f t="shared" ca="1" si="3"/>
        <v>0</v>
      </c>
      <c r="AL15" s="194">
        <f t="shared" ca="1" si="3"/>
        <v>0</v>
      </c>
      <c r="AM15" s="194">
        <f t="shared" ca="1" si="3"/>
        <v>0</v>
      </c>
      <c r="AN15" s="194">
        <f t="shared" ca="1" si="3"/>
        <v>0</v>
      </c>
    </row>
    <row r="16" spans="1:40" x14ac:dyDescent="0.3">
      <c r="C16" s="51">
        <f t="shared" ca="1" si="4"/>
        <v>0</v>
      </c>
      <c r="D16" s="192">
        <f t="shared" ca="1" si="5"/>
        <v>0</v>
      </c>
      <c r="E16" s="194">
        <f t="shared" ca="1" si="1"/>
        <v>0</v>
      </c>
      <c r="F16" s="194">
        <f t="shared" ca="1" si="1"/>
        <v>0</v>
      </c>
      <c r="G16" s="194">
        <f t="shared" ca="1" si="1"/>
        <v>0</v>
      </c>
      <c r="H16" s="194">
        <f t="shared" ca="1" si="1"/>
        <v>0</v>
      </c>
      <c r="I16" s="194">
        <f t="shared" ca="1" si="1"/>
        <v>0</v>
      </c>
      <c r="J16" s="194">
        <f t="shared" ca="1" si="1"/>
        <v>0</v>
      </c>
      <c r="K16" s="194">
        <f t="shared" ca="1" si="1"/>
        <v>0</v>
      </c>
      <c r="L16" s="194">
        <f t="shared" ca="1" si="1"/>
        <v>0</v>
      </c>
      <c r="M16" s="194">
        <f t="shared" ca="1" si="1"/>
        <v>0</v>
      </c>
      <c r="N16" s="194">
        <f t="shared" ca="1" si="1"/>
        <v>0</v>
      </c>
      <c r="O16" s="194">
        <f t="shared" ca="1" si="1"/>
        <v>0</v>
      </c>
      <c r="P16" s="194">
        <f t="shared" ca="1" si="1"/>
        <v>0</v>
      </c>
      <c r="Q16" s="194">
        <f t="shared" ca="1" si="1"/>
        <v>0</v>
      </c>
      <c r="R16" s="194">
        <f t="shared" ca="1" si="1"/>
        <v>0</v>
      </c>
      <c r="S16" s="194">
        <f t="shared" ca="1" si="1"/>
        <v>0</v>
      </c>
      <c r="T16" s="194">
        <f t="shared" ca="1" si="1"/>
        <v>0</v>
      </c>
      <c r="U16" s="194">
        <f t="shared" ca="1" si="2"/>
        <v>0</v>
      </c>
      <c r="V16" s="194">
        <f t="shared" ca="1" si="2"/>
        <v>0</v>
      </c>
      <c r="W16" s="194">
        <f t="shared" ca="1" si="2"/>
        <v>0</v>
      </c>
      <c r="X16" s="194">
        <f t="shared" ca="1" si="2"/>
        <v>0</v>
      </c>
      <c r="Y16" s="194">
        <f t="shared" ca="1" si="2"/>
        <v>0</v>
      </c>
      <c r="Z16" s="194">
        <f t="shared" ca="1" si="2"/>
        <v>0</v>
      </c>
      <c r="AA16" s="194">
        <f t="shared" ca="1" si="2"/>
        <v>0</v>
      </c>
      <c r="AB16" s="194">
        <f t="shared" ca="1" si="2"/>
        <v>0</v>
      </c>
      <c r="AC16" s="194">
        <f t="shared" ca="1" si="2"/>
        <v>0</v>
      </c>
      <c r="AD16" s="194">
        <f t="shared" ca="1" si="2"/>
        <v>0</v>
      </c>
      <c r="AE16" s="194">
        <f t="shared" ca="1" si="2"/>
        <v>0</v>
      </c>
      <c r="AF16" s="194">
        <f t="shared" ca="1" si="2"/>
        <v>0</v>
      </c>
      <c r="AG16" s="194">
        <f t="shared" ca="1" si="2"/>
        <v>0</v>
      </c>
      <c r="AH16" s="194">
        <f t="shared" ca="1" si="2"/>
        <v>0</v>
      </c>
      <c r="AI16" s="194">
        <f t="shared" ca="1" si="2"/>
        <v>0</v>
      </c>
      <c r="AJ16" s="194">
        <f t="shared" ca="1" si="2"/>
        <v>0</v>
      </c>
      <c r="AK16" s="194">
        <f t="shared" ca="1" si="3"/>
        <v>0</v>
      </c>
      <c r="AL16" s="194">
        <f t="shared" ca="1" si="3"/>
        <v>0</v>
      </c>
      <c r="AM16" s="194">
        <f t="shared" ca="1" si="3"/>
        <v>0</v>
      </c>
      <c r="AN16" s="194">
        <f t="shared" ca="1" si="3"/>
        <v>0</v>
      </c>
    </row>
    <row r="17" spans="1:40" x14ac:dyDescent="0.3">
      <c r="C17" s="51">
        <f t="shared" ca="1" si="4"/>
        <v>0</v>
      </c>
      <c r="D17" s="192">
        <f t="shared" ca="1" si="5"/>
        <v>0</v>
      </c>
      <c r="E17" s="194">
        <f t="shared" ca="1" si="1"/>
        <v>0</v>
      </c>
      <c r="F17" s="194">
        <f t="shared" ca="1" si="1"/>
        <v>0</v>
      </c>
      <c r="G17" s="194">
        <f t="shared" ca="1" si="1"/>
        <v>0</v>
      </c>
      <c r="H17" s="194">
        <f t="shared" ca="1" si="1"/>
        <v>0</v>
      </c>
      <c r="I17" s="194">
        <f t="shared" ca="1" si="1"/>
        <v>0</v>
      </c>
      <c r="J17" s="194">
        <f t="shared" ca="1" si="1"/>
        <v>0</v>
      </c>
      <c r="K17" s="194">
        <f t="shared" ca="1" si="1"/>
        <v>0</v>
      </c>
      <c r="L17" s="194">
        <f t="shared" ca="1" si="1"/>
        <v>0</v>
      </c>
      <c r="M17" s="194">
        <f t="shared" ca="1" si="1"/>
        <v>0</v>
      </c>
      <c r="N17" s="194">
        <f t="shared" ca="1" si="1"/>
        <v>0</v>
      </c>
      <c r="O17" s="194">
        <f t="shared" ca="1" si="1"/>
        <v>0</v>
      </c>
      <c r="P17" s="194">
        <f t="shared" ca="1" si="1"/>
        <v>0</v>
      </c>
      <c r="Q17" s="194">
        <f t="shared" ca="1" si="1"/>
        <v>0</v>
      </c>
      <c r="R17" s="194">
        <f t="shared" ca="1" si="1"/>
        <v>0</v>
      </c>
      <c r="S17" s="194">
        <f t="shared" ca="1" si="1"/>
        <v>0</v>
      </c>
      <c r="T17" s="194">
        <f t="shared" ca="1" si="1"/>
        <v>0</v>
      </c>
      <c r="U17" s="194">
        <f t="shared" ca="1" si="2"/>
        <v>0</v>
      </c>
      <c r="V17" s="194">
        <f t="shared" ca="1" si="2"/>
        <v>0</v>
      </c>
      <c r="W17" s="194">
        <f t="shared" ca="1" si="2"/>
        <v>0</v>
      </c>
      <c r="X17" s="194">
        <f t="shared" ca="1" si="2"/>
        <v>0</v>
      </c>
      <c r="Y17" s="194">
        <f t="shared" ca="1" si="2"/>
        <v>0</v>
      </c>
      <c r="Z17" s="194">
        <f t="shared" ca="1" si="2"/>
        <v>0</v>
      </c>
      <c r="AA17" s="194">
        <f t="shared" ca="1" si="2"/>
        <v>0</v>
      </c>
      <c r="AB17" s="194">
        <f t="shared" ca="1" si="2"/>
        <v>0</v>
      </c>
      <c r="AC17" s="194">
        <f t="shared" ca="1" si="2"/>
        <v>0</v>
      </c>
      <c r="AD17" s="194">
        <f t="shared" ca="1" si="2"/>
        <v>0</v>
      </c>
      <c r="AE17" s="194">
        <f t="shared" ca="1" si="2"/>
        <v>0</v>
      </c>
      <c r="AF17" s="194">
        <f t="shared" ca="1" si="2"/>
        <v>0</v>
      </c>
      <c r="AG17" s="194">
        <f t="shared" ca="1" si="2"/>
        <v>0</v>
      </c>
      <c r="AH17" s="194">
        <f t="shared" ca="1" si="2"/>
        <v>0</v>
      </c>
      <c r="AI17" s="194">
        <f t="shared" ca="1" si="2"/>
        <v>0</v>
      </c>
      <c r="AJ17" s="194">
        <f t="shared" ca="1" si="2"/>
        <v>0</v>
      </c>
      <c r="AK17" s="194">
        <f t="shared" ca="1" si="3"/>
        <v>0</v>
      </c>
      <c r="AL17" s="194">
        <f t="shared" ca="1" si="3"/>
        <v>0</v>
      </c>
      <c r="AM17" s="194">
        <f t="shared" ca="1" si="3"/>
        <v>0</v>
      </c>
      <c r="AN17" s="194">
        <f t="shared" ca="1" si="3"/>
        <v>0</v>
      </c>
    </row>
    <row r="18" spans="1:40" x14ac:dyDescent="0.3">
      <c r="C18" s="51">
        <f t="shared" ca="1" si="4"/>
        <v>0</v>
      </c>
      <c r="D18" s="192">
        <f t="shared" ca="1" si="5"/>
        <v>0</v>
      </c>
      <c r="E18" s="194">
        <f t="shared" ca="1" si="1"/>
        <v>0</v>
      </c>
      <c r="F18" s="194">
        <f t="shared" ca="1" si="1"/>
        <v>0</v>
      </c>
      <c r="G18" s="194">
        <f t="shared" ca="1" si="1"/>
        <v>0</v>
      </c>
      <c r="H18" s="194">
        <f t="shared" ca="1" si="1"/>
        <v>0</v>
      </c>
      <c r="I18" s="194">
        <f t="shared" ca="1" si="1"/>
        <v>0</v>
      </c>
      <c r="J18" s="194">
        <f t="shared" ca="1" si="1"/>
        <v>0</v>
      </c>
      <c r="K18" s="194">
        <f t="shared" ca="1" si="1"/>
        <v>0</v>
      </c>
      <c r="L18" s="194">
        <f t="shared" ca="1" si="1"/>
        <v>0</v>
      </c>
      <c r="M18" s="194">
        <f t="shared" ca="1" si="1"/>
        <v>0</v>
      </c>
      <c r="N18" s="194">
        <f t="shared" ca="1" si="1"/>
        <v>0</v>
      </c>
      <c r="O18" s="194">
        <f t="shared" ca="1" si="1"/>
        <v>0</v>
      </c>
      <c r="P18" s="194">
        <f t="shared" ca="1" si="1"/>
        <v>0</v>
      </c>
      <c r="Q18" s="194">
        <f t="shared" ca="1" si="1"/>
        <v>0</v>
      </c>
      <c r="R18" s="194">
        <f t="shared" ca="1" si="1"/>
        <v>0</v>
      </c>
      <c r="S18" s="194">
        <f t="shared" ca="1" si="1"/>
        <v>0</v>
      </c>
      <c r="T18" s="194">
        <f t="shared" ca="1" si="1"/>
        <v>0</v>
      </c>
      <c r="U18" s="194">
        <f t="shared" ca="1" si="2"/>
        <v>0</v>
      </c>
      <c r="V18" s="194">
        <f t="shared" ca="1" si="2"/>
        <v>0</v>
      </c>
      <c r="W18" s="194">
        <f t="shared" ca="1" si="2"/>
        <v>0</v>
      </c>
      <c r="X18" s="194">
        <f t="shared" ca="1" si="2"/>
        <v>0</v>
      </c>
      <c r="Y18" s="194">
        <f t="shared" ca="1" si="2"/>
        <v>0</v>
      </c>
      <c r="Z18" s="194">
        <f t="shared" ca="1" si="2"/>
        <v>0</v>
      </c>
      <c r="AA18" s="194">
        <f t="shared" ca="1" si="2"/>
        <v>0</v>
      </c>
      <c r="AB18" s="194">
        <f t="shared" ca="1" si="2"/>
        <v>0</v>
      </c>
      <c r="AC18" s="194">
        <f t="shared" ca="1" si="2"/>
        <v>0</v>
      </c>
      <c r="AD18" s="194">
        <f t="shared" ca="1" si="2"/>
        <v>0</v>
      </c>
      <c r="AE18" s="194">
        <f t="shared" ca="1" si="2"/>
        <v>0</v>
      </c>
      <c r="AF18" s="194">
        <f t="shared" ca="1" si="2"/>
        <v>0</v>
      </c>
      <c r="AG18" s="194">
        <f t="shared" ca="1" si="2"/>
        <v>0</v>
      </c>
      <c r="AH18" s="194">
        <f t="shared" ca="1" si="2"/>
        <v>0</v>
      </c>
      <c r="AI18" s="194">
        <f t="shared" ca="1" si="2"/>
        <v>0</v>
      </c>
      <c r="AJ18" s="194">
        <f t="shared" ca="1" si="2"/>
        <v>0</v>
      </c>
      <c r="AK18" s="194">
        <f t="shared" ca="1" si="3"/>
        <v>0</v>
      </c>
      <c r="AL18" s="194">
        <f t="shared" ca="1" si="3"/>
        <v>0</v>
      </c>
      <c r="AM18" s="194">
        <f t="shared" ca="1" si="3"/>
        <v>0</v>
      </c>
      <c r="AN18" s="194">
        <f t="shared" ca="1" si="3"/>
        <v>0</v>
      </c>
    </row>
    <row r="19" spans="1:40" x14ac:dyDescent="0.3">
      <c r="C19" s="51">
        <f t="shared" ca="1" si="4"/>
        <v>0</v>
      </c>
      <c r="D19" s="192">
        <f t="shared" ca="1" si="5"/>
        <v>0</v>
      </c>
      <c r="E19" s="194">
        <f t="shared" ca="1" si="1"/>
        <v>0</v>
      </c>
      <c r="F19" s="194">
        <f t="shared" ca="1" si="1"/>
        <v>0</v>
      </c>
      <c r="G19" s="194">
        <f t="shared" ca="1" si="1"/>
        <v>0</v>
      </c>
      <c r="H19" s="194">
        <f t="shared" ca="1" si="1"/>
        <v>0</v>
      </c>
      <c r="I19" s="194">
        <f t="shared" ca="1" si="1"/>
        <v>0</v>
      </c>
      <c r="J19" s="194">
        <f t="shared" ca="1" si="1"/>
        <v>0</v>
      </c>
      <c r="K19" s="194">
        <f t="shared" ca="1" si="1"/>
        <v>0</v>
      </c>
      <c r="L19" s="194">
        <f t="shared" ca="1" si="1"/>
        <v>0</v>
      </c>
      <c r="M19" s="194">
        <f t="shared" ca="1" si="1"/>
        <v>0</v>
      </c>
      <c r="N19" s="194">
        <f t="shared" ca="1" si="1"/>
        <v>0</v>
      </c>
      <c r="O19" s="194">
        <f t="shared" ca="1" si="1"/>
        <v>0</v>
      </c>
      <c r="P19" s="194">
        <f t="shared" ca="1" si="1"/>
        <v>0</v>
      </c>
      <c r="Q19" s="194">
        <f t="shared" ca="1" si="1"/>
        <v>0</v>
      </c>
      <c r="R19" s="194">
        <f t="shared" ca="1" si="1"/>
        <v>0</v>
      </c>
      <c r="S19" s="194">
        <f t="shared" ca="1" si="1"/>
        <v>0</v>
      </c>
      <c r="T19" s="194">
        <f t="shared" ca="1" si="1"/>
        <v>0</v>
      </c>
      <c r="U19" s="194">
        <f t="shared" ca="1" si="2"/>
        <v>0</v>
      </c>
      <c r="V19" s="194">
        <f t="shared" ca="1" si="2"/>
        <v>0</v>
      </c>
      <c r="W19" s="194">
        <f t="shared" ca="1" si="2"/>
        <v>0</v>
      </c>
      <c r="X19" s="194">
        <f t="shared" ca="1" si="2"/>
        <v>0</v>
      </c>
      <c r="Y19" s="194">
        <f t="shared" ca="1" si="2"/>
        <v>0</v>
      </c>
      <c r="Z19" s="194">
        <f t="shared" ca="1" si="2"/>
        <v>0</v>
      </c>
      <c r="AA19" s="194">
        <f t="shared" ca="1" si="2"/>
        <v>0</v>
      </c>
      <c r="AB19" s="194">
        <f t="shared" ca="1" si="2"/>
        <v>0</v>
      </c>
      <c r="AC19" s="194">
        <f t="shared" ca="1" si="2"/>
        <v>0</v>
      </c>
      <c r="AD19" s="194">
        <f t="shared" ca="1" si="2"/>
        <v>0</v>
      </c>
      <c r="AE19" s="194">
        <f t="shared" ca="1" si="2"/>
        <v>0</v>
      </c>
      <c r="AF19" s="194">
        <f t="shared" ca="1" si="2"/>
        <v>0</v>
      </c>
      <c r="AG19" s="194">
        <f t="shared" ca="1" si="2"/>
        <v>0</v>
      </c>
      <c r="AH19" s="194">
        <f t="shared" ca="1" si="2"/>
        <v>0</v>
      </c>
      <c r="AI19" s="194">
        <f t="shared" ca="1" si="2"/>
        <v>0</v>
      </c>
      <c r="AJ19" s="194">
        <f t="shared" ca="1" si="2"/>
        <v>0</v>
      </c>
      <c r="AK19" s="194">
        <f t="shared" ca="1" si="3"/>
        <v>0</v>
      </c>
      <c r="AL19" s="194">
        <f t="shared" ca="1" si="3"/>
        <v>0</v>
      </c>
      <c r="AM19" s="194">
        <f t="shared" ca="1" si="3"/>
        <v>0</v>
      </c>
      <c r="AN19" s="194">
        <f t="shared" ca="1" si="3"/>
        <v>0</v>
      </c>
    </row>
    <row r="20" spans="1:40" x14ac:dyDescent="0.3">
      <c r="C20" s="51">
        <f t="shared" ca="1" si="4"/>
        <v>0</v>
      </c>
      <c r="D20" s="192">
        <f t="shared" ca="1" si="5"/>
        <v>0</v>
      </c>
      <c r="E20" s="194">
        <f t="shared" ca="1" si="1"/>
        <v>0</v>
      </c>
      <c r="F20" s="194">
        <f t="shared" ca="1" si="1"/>
        <v>0</v>
      </c>
      <c r="G20" s="194">
        <f t="shared" ca="1" si="1"/>
        <v>0</v>
      </c>
      <c r="H20" s="194">
        <f t="shared" ca="1" si="1"/>
        <v>0</v>
      </c>
      <c r="I20" s="194">
        <f t="shared" ca="1" si="1"/>
        <v>0</v>
      </c>
      <c r="J20" s="194">
        <f t="shared" ca="1" si="1"/>
        <v>0</v>
      </c>
      <c r="K20" s="194">
        <f t="shared" ca="1" si="1"/>
        <v>0</v>
      </c>
      <c r="L20" s="194">
        <f t="shared" ca="1" si="1"/>
        <v>0</v>
      </c>
      <c r="M20" s="194">
        <f t="shared" ca="1" si="1"/>
        <v>0</v>
      </c>
      <c r="N20" s="194">
        <f t="shared" ca="1" si="1"/>
        <v>0</v>
      </c>
      <c r="O20" s="194">
        <f t="shared" ca="1" si="1"/>
        <v>0</v>
      </c>
      <c r="P20" s="194">
        <f t="shared" ca="1" si="1"/>
        <v>0</v>
      </c>
      <c r="Q20" s="194">
        <f t="shared" ca="1" si="1"/>
        <v>0</v>
      </c>
      <c r="R20" s="194">
        <f t="shared" ca="1" si="1"/>
        <v>0</v>
      </c>
      <c r="S20" s="194">
        <f t="shared" ca="1" si="1"/>
        <v>0</v>
      </c>
      <c r="T20" s="194">
        <f t="shared" ca="1" si="1"/>
        <v>0</v>
      </c>
      <c r="U20" s="194">
        <f t="shared" ca="1" si="2"/>
        <v>0</v>
      </c>
      <c r="V20" s="194">
        <f t="shared" ca="1" si="2"/>
        <v>0</v>
      </c>
      <c r="W20" s="194">
        <f t="shared" ca="1" si="2"/>
        <v>0</v>
      </c>
      <c r="X20" s="194">
        <f t="shared" ca="1" si="2"/>
        <v>0</v>
      </c>
      <c r="Y20" s="194">
        <f t="shared" ca="1" si="2"/>
        <v>0</v>
      </c>
      <c r="Z20" s="194">
        <f t="shared" ca="1" si="2"/>
        <v>0</v>
      </c>
      <c r="AA20" s="194">
        <f t="shared" ca="1" si="2"/>
        <v>0</v>
      </c>
      <c r="AB20" s="194">
        <f t="shared" ca="1" si="2"/>
        <v>0</v>
      </c>
      <c r="AC20" s="194">
        <f t="shared" ca="1" si="2"/>
        <v>0</v>
      </c>
      <c r="AD20" s="194">
        <f t="shared" ca="1" si="2"/>
        <v>0</v>
      </c>
      <c r="AE20" s="194">
        <f t="shared" ca="1" si="2"/>
        <v>0</v>
      </c>
      <c r="AF20" s="194">
        <f t="shared" ca="1" si="2"/>
        <v>0</v>
      </c>
      <c r="AG20" s="194">
        <f t="shared" ca="1" si="2"/>
        <v>0</v>
      </c>
      <c r="AH20" s="194">
        <f t="shared" ca="1" si="2"/>
        <v>0</v>
      </c>
      <c r="AI20" s="194">
        <f t="shared" ca="1" si="2"/>
        <v>0</v>
      </c>
      <c r="AJ20" s="194">
        <f t="shared" ca="1" si="2"/>
        <v>0</v>
      </c>
      <c r="AK20" s="194">
        <f t="shared" ca="1" si="3"/>
        <v>0</v>
      </c>
      <c r="AL20" s="194">
        <f t="shared" ca="1" si="3"/>
        <v>0</v>
      </c>
      <c r="AM20" s="194">
        <f t="shared" ca="1" si="3"/>
        <v>0</v>
      </c>
      <c r="AN20" s="194">
        <f t="shared" ca="1" si="3"/>
        <v>0</v>
      </c>
    </row>
    <row r="21" spans="1:40" x14ac:dyDescent="0.3">
      <c r="C21" s="51">
        <f t="shared" ca="1" si="4"/>
        <v>0</v>
      </c>
      <c r="D21" s="192">
        <f t="shared" ca="1" si="5"/>
        <v>0</v>
      </c>
      <c r="E21" s="194">
        <f t="shared" ca="1" si="1"/>
        <v>0</v>
      </c>
      <c r="F21" s="194">
        <f t="shared" ca="1" si="1"/>
        <v>0</v>
      </c>
      <c r="G21" s="194">
        <f t="shared" ca="1" si="1"/>
        <v>0</v>
      </c>
      <c r="H21" s="194">
        <f t="shared" ca="1" si="1"/>
        <v>0</v>
      </c>
      <c r="I21" s="194">
        <f t="shared" ca="1" si="1"/>
        <v>0</v>
      </c>
      <c r="J21" s="194">
        <f t="shared" ca="1" si="1"/>
        <v>0</v>
      </c>
      <c r="K21" s="194">
        <f t="shared" ca="1" si="1"/>
        <v>0</v>
      </c>
      <c r="L21" s="194">
        <f t="shared" ca="1" si="1"/>
        <v>0</v>
      </c>
      <c r="M21" s="194">
        <f t="shared" ca="1" si="1"/>
        <v>0</v>
      </c>
      <c r="N21" s="194">
        <f t="shared" ca="1" si="1"/>
        <v>0</v>
      </c>
      <c r="O21" s="194">
        <f t="shared" ca="1" si="1"/>
        <v>0</v>
      </c>
      <c r="P21" s="194">
        <f t="shared" ca="1" si="1"/>
        <v>0</v>
      </c>
      <c r="Q21" s="194">
        <f t="shared" ca="1" si="1"/>
        <v>0</v>
      </c>
      <c r="R21" s="194">
        <f t="shared" ca="1" si="1"/>
        <v>0</v>
      </c>
      <c r="S21" s="194">
        <f t="shared" ca="1" si="1"/>
        <v>0</v>
      </c>
      <c r="T21" s="194">
        <f t="shared" ca="1" si="1"/>
        <v>0</v>
      </c>
      <c r="U21" s="194">
        <f t="shared" ca="1" si="2"/>
        <v>0</v>
      </c>
      <c r="V21" s="194">
        <f t="shared" ca="1" si="2"/>
        <v>0</v>
      </c>
      <c r="W21" s="194">
        <f t="shared" ca="1" si="2"/>
        <v>0</v>
      </c>
      <c r="X21" s="194">
        <f t="shared" ca="1" si="2"/>
        <v>0</v>
      </c>
      <c r="Y21" s="194">
        <f t="shared" ca="1" si="2"/>
        <v>0</v>
      </c>
      <c r="Z21" s="194">
        <f t="shared" ca="1" si="2"/>
        <v>0</v>
      </c>
      <c r="AA21" s="194">
        <f t="shared" ca="1" si="2"/>
        <v>0</v>
      </c>
      <c r="AB21" s="194">
        <f t="shared" ca="1" si="2"/>
        <v>0</v>
      </c>
      <c r="AC21" s="194">
        <f t="shared" ca="1" si="2"/>
        <v>0</v>
      </c>
      <c r="AD21" s="194">
        <f t="shared" ca="1" si="2"/>
        <v>0</v>
      </c>
      <c r="AE21" s="194">
        <f t="shared" ca="1" si="2"/>
        <v>0</v>
      </c>
      <c r="AF21" s="194">
        <f t="shared" ca="1" si="2"/>
        <v>0</v>
      </c>
      <c r="AG21" s="194">
        <f t="shared" ca="1" si="2"/>
        <v>0</v>
      </c>
      <c r="AH21" s="194">
        <f t="shared" ca="1" si="2"/>
        <v>0</v>
      </c>
      <c r="AI21" s="194">
        <f t="shared" ca="1" si="2"/>
        <v>0</v>
      </c>
      <c r="AJ21" s="194">
        <f t="shared" ca="1" si="2"/>
        <v>0</v>
      </c>
      <c r="AK21" s="194">
        <f t="shared" ca="1" si="3"/>
        <v>0</v>
      </c>
      <c r="AL21" s="194">
        <f t="shared" ca="1" si="3"/>
        <v>0</v>
      </c>
      <c r="AM21" s="194">
        <f t="shared" ca="1" si="3"/>
        <v>0</v>
      </c>
      <c r="AN21" s="194">
        <f t="shared" ca="1" si="3"/>
        <v>0</v>
      </c>
    </row>
    <row r="22" spans="1:40" x14ac:dyDescent="0.3">
      <c r="C22" s="51">
        <f t="shared" ca="1" si="4"/>
        <v>0</v>
      </c>
      <c r="D22" s="192">
        <f t="shared" ca="1" si="5"/>
        <v>0</v>
      </c>
      <c r="E22" s="194">
        <f t="shared" ca="1" si="1"/>
        <v>0</v>
      </c>
      <c r="F22" s="194">
        <f t="shared" ca="1" si="1"/>
        <v>0</v>
      </c>
      <c r="G22" s="194">
        <f t="shared" ca="1" si="1"/>
        <v>0</v>
      </c>
      <c r="H22" s="194">
        <f t="shared" ca="1" si="1"/>
        <v>0</v>
      </c>
      <c r="I22" s="194">
        <f t="shared" ca="1" si="1"/>
        <v>0</v>
      </c>
      <c r="J22" s="194">
        <f t="shared" ca="1" si="1"/>
        <v>0</v>
      </c>
      <c r="K22" s="194">
        <f t="shared" ca="1" si="1"/>
        <v>0</v>
      </c>
      <c r="L22" s="194">
        <f t="shared" ca="1" si="1"/>
        <v>0</v>
      </c>
      <c r="M22" s="194">
        <f t="shared" ca="1" si="1"/>
        <v>0</v>
      </c>
      <c r="N22" s="194">
        <f t="shared" ca="1" si="1"/>
        <v>0</v>
      </c>
      <c r="O22" s="194">
        <f t="shared" ca="1" si="1"/>
        <v>0</v>
      </c>
      <c r="P22" s="194">
        <f t="shared" ca="1" si="1"/>
        <v>0</v>
      </c>
      <c r="Q22" s="194">
        <f t="shared" ca="1" si="1"/>
        <v>0</v>
      </c>
      <c r="R22" s="194">
        <f t="shared" ca="1" si="1"/>
        <v>0</v>
      </c>
      <c r="S22" s="194">
        <f t="shared" ca="1" si="1"/>
        <v>0</v>
      </c>
      <c r="T22" s="194">
        <f t="shared" ref="T22:AI26" ca="1" si="6">SUMIFS(INDIRECT($B$1 &amp; "_Direct"), Resource_Name, $B22, WBSL3, T$1, Inst, $B$2)</f>
        <v>0</v>
      </c>
      <c r="U22" s="194">
        <f t="shared" ca="1" si="6"/>
        <v>0</v>
      </c>
      <c r="V22" s="194">
        <f t="shared" ca="1" si="6"/>
        <v>0</v>
      </c>
      <c r="W22" s="194">
        <f t="shared" ca="1" si="6"/>
        <v>0</v>
      </c>
      <c r="X22" s="194">
        <f t="shared" ca="1" si="6"/>
        <v>0</v>
      </c>
      <c r="Y22" s="194">
        <f t="shared" ca="1" si="2"/>
        <v>0</v>
      </c>
      <c r="Z22" s="194">
        <f t="shared" ca="1" si="2"/>
        <v>0</v>
      </c>
      <c r="AA22" s="194">
        <f t="shared" ca="1" si="2"/>
        <v>0</v>
      </c>
      <c r="AB22" s="194">
        <f t="shared" ca="1" si="2"/>
        <v>0</v>
      </c>
      <c r="AC22" s="194">
        <f t="shared" ca="1" si="2"/>
        <v>0</v>
      </c>
      <c r="AD22" s="194">
        <f t="shared" ca="1" si="2"/>
        <v>0</v>
      </c>
      <c r="AE22" s="194">
        <f t="shared" ca="1" si="2"/>
        <v>0</v>
      </c>
      <c r="AF22" s="194">
        <f t="shared" ca="1" si="2"/>
        <v>0</v>
      </c>
      <c r="AG22" s="194">
        <f t="shared" ca="1" si="2"/>
        <v>0</v>
      </c>
      <c r="AH22" s="194">
        <f t="shared" ca="1" si="2"/>
        <v>0</v>
      </c>
      <c r="AI22" s="194">
        <f t="shared" ca="1" si="2"/>
        <v>0</v>
      </c>
      <c r="AJ22" s="194">
        <f t="shared" ca="1" si="2"/>
        <v>0</v>
      </c>
      <c r="AK22" s="194">
        <f t="shared" ca="1" si="3"/>
        <v>0</v>
      </c>
      <c r="AL22" s="194">
        <f t="shared" ca="1" si="3"/>
        <v>0</v>
      </c>
      <c r="AM22" s="194">
        <f t="shared" ca="1" si="3"/>
        <v>0</v>
      </c>
      <c r="AN22" s="194">
        <f t="shared" ca="1" si="3"/>
        <v>0</v>
      </c>
    </row>
    <row r="23" spans="1:40" x14ac:dyDescent="0.3">
      <c r="C23" s="51">
        <f t="shared" ca="1" si="4"/>
        <v>0</v>
      </c>
      <c r="D23" s="192">
        <f t="shared" ca="1" si="5"/>
        <v>0</v>
      </c>
      <c r="E23" s="194">
        <f t="shared" ref="E23:T26" ca="1" si="7">SUMIFS(INDIRECT($B$1 &amp; "_Direct"), Resource_Name, $B23, WBSL3, E$1, Inst, $B$2)</f>
        <v>0</v>
      </c>
      <c r="F23" s="194">
        <f t="shared" ca="1" si="7"/>
        <v>0</v>
      </c>
      <c r="G23" s="194">
        <f t="shared" ca="1" si="7"/>
        <v>0</v>
      </c>
      <c r="H23" s="194">
        <f t="shared" ca="1" si="7"/>
        <v>0</v>
      </c>
      <c r="I23" s="194">
        <f t="shared" ca="1" si="7"/>
        <v>0</v>
      </c>
      <c r="J23" s="194">
        <f t="shared" ca="1" si="7"/>
        <v>0</v>
      </c>
      <c r="K23" s="194">
        <f t="shared" ca="1" si="7"/>
        <v>0</v>
      </c>
      <c r="L23" s="194">
        <f t="shared" ca="1" si="7"/>
        <v>0</v>
      </c>
      <c r="M23" s="194">
        <f t="shared" ca="1" si="7"/>
        <v>0</v>
      </c>
      <c r="N23" s="194">
        <f t="shared" ca="1" si="7"/>
        <v>0</v>
      </c>
      <c r="O23" s="194">
        <f t="shared" ca="1" si="7"/>
        <v>0</v>
      </c>
      <c r="P23" s="194">
        <f t="shared" ca="1" si="7"/>
        <v>0</v>
      </c>
      <c r="Q23" s="194">
        <f t="shared" ca="1" si="7"/>
        <v>0</v>
      </c>
      <c r="R23" s="194">
        <f t="shared" ca="1" si="7"/>
        <v>0</v>
      </c>
      <c r="S23" s="194">
        <f t="shared" ca="1" si="7"/>
        <v>0</v>
      </c>
      <c r="T23" s="194">
        <f t="shared" ca="1" si="7"/>
        <v>0</v>
      </c>
      <c r="U23" s="194">
        <f t="shared" ca="1" si="6"/>
        <v>0</v>
      </c>
      <c r="V23" s="194">
        <f t="shared" ca="1" si="6"/>
        <v>0</v>
      </c>
      <c r="W23" s="194">
        <f t="shared" ca="1" si="6"/>
        <v>0</v>
      </c>
      <c r="X23" s="194">
        <f t="shared" ca="1" si="6"/>
        <v>0</v>
      </c>
      <c r="Y23" s="194">
        <f t="shared" ca="1" si="6"/>
        <v>0</v>
      </c>
      <c r="Z23" s="194">
        <f t="shared" ca="1" si="6"/>
        <v>0</v>
      </c>
      <c r="AA23" s="194">
        <f t="shared" ca="1" si="6"/>
        <v>0</v>
      </c>
      <c r="AB23" s="194">
        <f t="shared" ca="1" si="6"/>
        <v>0</v>
      </c>
      <c r="AC23" s="194">
        <f t="shared" ca="1" si="6"/>
        <v>0</v>
      </c>
      <c r="AD23" s="194">
        <f t="shared" ca="1" si="6"/>
        <v>0</v>
      </c>
      <c r="AE23" s="194">
        <f t="shared" ca="1" si="6"/>
        <v>0</v>
      </c>
      <c r="AF23" s="194">
        <f t="shared" ca="1" si="6"/>
        <v>0</v>
      </c>
      <c r="AG23" s="194">
        <f t="shared" ca="1" si="6"/>
        <v>0</v>
      </c>
      <c r="AH23" s="194">
        <f t="shared" ca="1" si="6"/>
        <v>0</v>
      </c>
      <c r="AI23" s="194">
        <f t="shared" ca="1" si="6"/>
        <v>0</v>
      </c>
      <c r="AJ23" s="194">
        <f t="shared" ref="AJ23:AN26" ca="1" si="8">SUMIFS(INDIRECT($B$1 &amp; "_Direct"), Resource_Name, $B23, WBSL3, AJ$1, Inst, $B$2)</f>
        <v>0</v>
      </c>
      <c r="AK23" s="194">
        <f t="shared" ca="1" si="8"/>
        <v>0</v>
      </c>
      <c r="AL23" s="194">
        <f t="shared" ca="1" si="8"/>
        <v>0</v>
      </c>
      <c r="AM23" s="194">
        <f t="shared" ca="1" si="8"/>
        <v>0</v>
      </c>
      <c r="AN23" s="194">
        <f t="shared" ca="1" si="8"/>
        <v>0</v>
      </c>
    </row>
    <row r="24" spans="1:40" x14ac:dyDescent="0.3">
      <c r="C24" s="51">
        <f t="shared" ca="1" si="4"/>
        <v>0</v>
      </c>
      <c r="D24" s="192">
        <f t="shared" ca="1" si="5"/>
        <v>0</v>
      </c>
      <c r="E24" s="194">
        <f t="shared" ca="1" si="7"/>
        <v>0</v>
      </c>
      <c r="F24" s="194">
        <f t="shared" ca="1" si="7"/>
        <v>0</v>
      </c>
      <c r="G24" s="194">
        <f t="shared" ca="1" si="7"/>
        <v>0</v>
      </c>
      <c r="H24" s="194">
        <f t="shared" ca="1" si="7"/>
        <v>0</v>
      </c>
      <c r="I24" s="194">
        <f t="shared" ca="1" si="7"/>
        <v>0</v>
      </c>
      <c r="J24" s="194">
        <f t="shared" ca="1" si="7"/>
        <v>0</v>
      </c>
      <c r="K24" s="194">
        <f t="shared" ca="1" si="7"/>
        <v>0</v>
      </c>
      <c r="L24" s="194">
        <f t="shared" ca="1" si="7"/>
        <v>0</v>
      </c>
      <c r="M24" s="194">
        <f t="shared" ca="1" si="7"/>
        <v>0</v>
      </c>
      <c r="N24" s="194">
        <f t="shared" ca="1" si="7"/>
        <v>0</v>
      </c>
      <c r="O24" s="194">
        <f t="shared" ca="1" si="7"/>
        <v>0</v>
      </c>
      <c r="P24" s="194">
        <f t="shared" ca="1" si="7"/>
        <v>0</v>
      </c>
      <c r="Q24" s="194">
        <f t="shared" ca="1" si="7"/>
        <v>0</v>
      </c>
      <c r="R24" s="194">
        <f t="shared" ca="1" si="7"/>
        <v>0</v>
      </c>
      <c r="S24" s="194">
        <f t="shared" ca="1" si="7"/>
        <v>0</v>
      </c>
      <c r="T24" s="194">
        <f t="shared" ca="1" si="7"/>
        <v>0</v>
      </c>
      <c r="U24" s="194">
        <f t="shared" ca="1" si="6"/>
        <v>0</v>
      </c>
      <c r="V24" s="194">
        <f t="shared" ca="1" si="6"/>
        <v>0</v>
      </c>
      <c r="W24" s="194">
        <f t="shared" ca="1" si="6"/>
        <v>0</v>
      </c>
      <c r="X24" s="194">
        <f t="shared" ca="1" si="6"/>
        <v>0</v>
      </c>
      <c r="Y24" s="194">
        <f t="shared" ca="1" si="6"/>
        <v>0</v>
      </c>
      <c r="Z24" s="194">
        <f t="shared" ca="1" si="6"/>
        <v>0</v>
      </c>
      <c r="AA24" s="194">
        <f t="shared" ca="1" si="6"/>
        <v>0</v>
      </c>
      <c r="AB24" s="194">
        <f t="shared" ca="1" si="6"/>
        <v>0</v>
      </c>
      <c r="AC24" s="194">
        <f t="shared" ca="1" si="6"/>
        <v>0</v>
      </c>
      <c r="AD24" s="194">
        <f t="shared" ca="1" si="6"/>
        <v>0</v>
      </c>
      <c r="AE24" s="194">
        <f t="shared" ca="1" si="6"/>
        <v>0</v>
      </c>
      <c r="AF24" s="194">
        <f t="shared" ca="1" si="6"/>
        <v>0</v>
      </c>
      <c r="AG24" s="194">
        <f t="shared" ca="1" si="6"/>
        <v>0</v>
      </c>
      <c r="AH24" s="194">
        <f t="shared" ca="1" si="6"/>
        <v>0</v>
      </c>
      <c r="AI24" s="194">
        <f t="shared" ca="1" si="6"/>
        <v>0</v>
      </c>
      <c r="AJ24" s="194">
        <f t="shared" ca="1" si="8"/>
        <v>0</v>
      </c>
      <c r="AK24" s="194">
        <f t="shared" ca="1" si="8"/>
        <v>0</v>
      </c>
      <c r="AL24" s="194">
        <f t="shared" ca="1" si="8"/>
        <v>0</v>
      </c>
      <c r="AM24" s="194">
        <f t="shared" ca="1" si="8"/>
        <v>0</v>
      </c>
      <c r="AN24" s="194">
        <f t="shared" ca="1" si="8"/>
        <v>0</v>
      </c>
    </row>
    <row r="25" spans="1:40" x14ac:dyDescent="0.3">
      <c r="C25" s="51">
        <f t="shared" ca="1" si="4"/>
        <v>0</v>
      </c>
      <c r="D25" s="192">
        <f t="shared" ca="1" si="5"/>
        <v>0</v>
      </c>
      <c r="E25" s="194">
        <f t="shared" ca="1" si="7"/>
        <v>0</v>
      </c>
      <c r="F25" s="194">
        <f t="shared" ca="1" si="7"/>
        <v>0</v>
      </c>
      <c r="G25" s="194">
        <f t="shared" ca="1" si="7"/>
        <v>0</v>
      </c>
      <c r="H25" s="194">
        <f t="shared" ca="1" si="7"/>
        <v>0</v>
      </c>
      <c r="I25" s="194">
        <f t="shared" ca="1" si="7"/>
        <v>0</v>
      </c>
      <c r="J25" s="194">
        <f t="shared" ca="1" si="7"/>
        <v>0</v>
      </c>
      <c r="K25" s="194">
        <f t="shared" ca="1" si="7"/>
        <v>0</v>
      </c>
      <c r="L25" s="194">
        <f t="shared" ca="1" si="7"/>
        <v>0</v>
      </c>
      <c r="M25" s="194">
        <f t="shared" ca="1" si="7"/>
        <v>0</v>
      </c>
      <c r="N25" s="194">
        <f t="shared" ca="1" si="7"/>
        <v>0</v>
      </c>
      <c r="O25" s="194">
        <f t="shared" ca="1" si="7"/>
        <v>0</v>
      </c>
      <c r="P25" s="194">
        <f t="shared" ca="1" si="7"/>
        <v>0</v>
      </c>
      <c r="Q25" s="194">
        <f t="shared" ca="1" si="7"/>
        <v>0</v>
      </c>
      <c r="R25" s="194">
        <f t="shared" ca="1" si="7"/>
        <v>0</v>
      </c>
      <c r="S25" s="194">
        <f t="shared" ca="1" si="7"/>
        <v>0</v>
      </c>
      <c r="T25" s="194">
        <f t="shared" ca="1" si="7"/>
        <v>0</v>
      </c>
      <c r="U25" s="194">
        <f t="shared" ca="1" si="6"/>
        <v>0</v>
      </c>
      <c r="V25" s="194">
        <f t="shared" ca="1" si="6"/>
        <v>0</v>
      </c>
      <c r="W25" s="194">
        <f t="shared" ca="1" si="6"/>
        <v>0</v>
      </c>
      <c r="X25" s="194">
        <f t="shared" ca="1" si="6"/>
        <v>0</v>
      </c>
      <c r="Y25" s="194">
        <f t="shared" ca="1" si="6"/>
        <v>0</v>
      </c>
      <c r="Z25" s="194">
        <f t="shared" ca="1" si="6"/>
        <v>0</v>
      </c>
      <c r="AA25" s="194">
        <f t="shared" ca="1" si="6"/>
        <v>0</v>
      </c>
      <c r="AB25" s="194">
        <f t="shared" ca="1" si="6"/>
        <v>0</v>
      </c>
      <c r="AC25" s="194">
        <f t="shared" ca="1" si="6"/>
        <v>0</v>
      </c>
      <c r="AD25" s="194">
        <f t="shared" ca="1" si="6"/>
        <v>0</v>
      </c>
      <c r="AE25" s="194">
        <f t="shared" ca="1" si="6"/>
        <v>0</v>
      </c>
      <c r="AF25" s="194">
        <f t="shared" ca="1" si="6"/>
        <v>0</v>
      </c>
      <c r="AG25" s="194">
        <f t="shared" ca="1" si="6"/>
        <v>0</v>
      </c>
      <c r="AH25" s="194">
        <f t="shared" ca="1" si="6"/>
        <v>0</v>
      </c>
      <c r="AI25" s="194">
        <f t="shared" ca="1" si="6"/>
        <v>0</v>
      </c>
      <c r="AJ25" s="194">
        <f t="shared" ca="1" si="8"/>
        <v>0</v>
      </c>
      <c r="AK25" s="194">
        <f t="shared" ca="1" si="8"/>
        <v>0</v>
      </c>
      <c r="AL25" s="194">
        <f t="shared" ca="1" si="8"/>
        <v>0</v>
      </c>
      <c r="AM25" s="194">
        <f t="shared" ca="1" si="8"/>
        <v>0</v>
      </c>
      <c r="AN25" s="194">
        <f t="shared" ca="1" si="8"/>
        <v>0</v>
      </c>
    </row>
    <row r="26" spans="1:40" x14ac:dyDescent="0.3">
      <c r="A26" s="54"/>
      <c r="B26" s="54"/>
      <c r="C26" s="51">
        <f t="shared" ca="1" si="4"/>
        <v>0</v>
      </c>
      <c r="D26" s="192">
        <f t="shared" ca="1" si="5"/>
        <v>0</v>
      </c>
      <c r="E26" s="194">
        <f t="shared" ca="1" si="7"/>
        <v>0</v>
      </c>
      <c r="F26" s="194">
        <f t="shared" ca="1" si="7"/>
        <v>0</v>
      </c>
      <c r="G26" s="194">
        <f t="shared" ca="1" si="7"/>
        <v>0</v>
      </c>
      <c r="H26" s="194">
        <f t="shared" ca="1" si="7"/>
        <v>0</v>
      </c>
      <c r="I26" s="194">
        <f t="shared" ca="1" si="7"/>
        <v>0</v>
      </c>
      <c r="J26" s="194">
        <f t="shared" ca="1" si="7"/>
        <v>0</v>
      </c>
      <c r="K26" s="194">
        <f t="shared" ca="1" si="7"/>
        <v>0</v>
      </c>
      <c r="L26" s="194">
        <f t="shared" ca="1" si="7"/>
        <v>0</v>
      </c>
      <c r="M26" s="194">
        <f t="shared" ca="1" si="7"/>
        <v>0</v>
      </c>
      <c r="N26" s="194">
        <f t="shared" ca="1" si="7"/>
        <v>0</v>
      </c>
      <c r="O26" s="194">
        <f t="shared" ca="1" si="7"/>
        <v>0</v>
      </c>
      <c r="P26" s="194">
        <f t="shared" ca="1" si="7"/>
        <v>0</v>
      </c>
      <c r="Q26" s="194">
        <f t="shared" ca="1" si="7"/>
        <v>0</v>
      </c>
      <c r="R26" s="194">
        <f t="shared" ca="1" si="7"/>
        <v>0</v>
      </c>
      <c r="S26" s="194">
        <f t="shared" ca="1" si="7"/>
        <v>0</v>
      </c>
      <c r="T26" s="194">
        <f t="shared" ca="1" si="7"/>
        <v>0</v>
      </c>
      <c r="U26" s="194">
        <f t="shared" ca="1" si="6"/>
        <v>0</v>
      </c>
      <c r="V26" s="194">
        <f t="shared" ca="1" si="6"/>
        <v>0</v>
      </c>
      <c r="W26" s="194">
        <f t="shared" ca="1" si="6"/>
        <v>0</v>
      </c>
      <c r="X26" s="194">
        <f t="shared" ca="1" si="6"/>
        <v>0</v>
      </c>
      <c r="Y26" s="194">
        <f t="shared" ca="1" si="6"/>
        <v>0</v>
      </c>
      <c r="Z26" s="194">
        <f t="shared" ca="1" si="6"/>
        <v>0</v>
      </c>
      <c r="AA26" s="194">
        <f t="shared" ca="1" si="6"/>
        <v>0</v>
      </c>
      <c r="AB26" s="194">
        <f t="shared" ca="1" si="6"/>
        <v>0</v>
      </c>
      <c r="AC26" s="194">
        <f t="shared" ca="1" si="6"/>
        <v>0</v>
      </c>
      <c r="AD26" s="194">
        <f t="shared" ca="1" si="6"/>
        <v>0</v>
      </c>
      <c r="AE26" s="194">
        <f t="shared" ca="1" si="6"/>
        <v>0</v>
      </c>
      <c r="AF26" s="194">
        <f t="shared" ca="1" si="6"/>
        <v>0</v>
      </c>
      <c r="AG26" s="194">
        <f t="shared" ca="1" si="6"/>
        <v>0</v>
      </c>
      <c r="AH26" s="194">
        <f t="shared" ca="1" si="6"/>
        <v>0</v>
      </c>
      <c r="AI26" s="194">
        <f t="shared" ca="1" si="6"/>
        <v>0</v>
      </c>
      <c r="AJ26" s="194">
        <f t="shared" ca="1" si="8"/>
        <v>0</v>
      </c>
      <c r="AK26" s="194">
        <f t="shared" ca="1" si="8"/>
        <v>0</v>
      </c>
      <c r="AL26" s="194">
        <f t="shared" ca="1" si="8"/>
        <v>0</v>
      </c>
      <c r="AM26" s="194">
        <f t="shared" ca="1" si="8"/>
        <v>0</v>
      </c>
      <c r="AN26" s="194">
        <f t="shared" ca="1" si="8"/>
        <v>0</v>
      </c>
    </row>
    <row r="27" spans="1:40" x14ac:dyDescent="0.3">
      <c r="A27" s="60" t="s">
        <v>1466</v>
      </c>
      <c r="B27" s="64"/>
      <c r="C27" s="64"/>
      <c r="D27" s="196"/>
      <c r="E27" s="196"/>
      <c r="F27" s="196"/>
      <c r="G27" s="196"/>
      <c r="H27" s="196"/>
      <c r="I27" s="196"/>
      <c r="J27" s="196"/>
      <c r="K27" s="196"/>
      <c r="L27" s="196"/>
      <c r="M27" s="196"/>
      <c r="N27" s="196"/>
      <c r="O27" s="196"/>
      <c r="P27" s="196"/>
      <c r="Q27" s="196"/>
      <c r="R27" s="196"/>
      <c r="S27" s="196"/>
      <c r="T27" s="196"/>
      <c r="U27" s="196"/>
      <c r="V27" s="196"/>
      <c r="W27" s="196"/>
      <c r="X27" s="196"/>
      <c r="Y27" s="196"/>
      <c r="Z27" s="196"/>
      <c r="AA27" s="196"/>
      <c r="AB27" s="196"/>
      <c r="AC27" s="196"/>
      <c r="AD27" s="196"/>
      <c r="AE27" s="196"/>
      <c r="AF27" s="196"/>
      <c r="AG27" s="196"/>
      <c r="AH27" s="196"/>
      <c r="AI27" s="196"/>
      <c r="AJ27" s="196"/>
      <c r="AK27" s="196"/>
      <c r="AL27" s="196"/>
      <c r="AM27" s="196"/>
      <c r="AN27" s="196"/>
    </row>
    <row r="28" spans="1:40" x14ac:dyDescent="0.3">
      <c r="D28" s="192">
        <f ca="1">SUM(E28:AN28)</f>
        <v>54876.198745623173</v>
      </c>
      <c r="E28" s="194">
        <f t="shared" ref="E28:AN28" ca="1" si="9">SUM(E7:E26)</f>
        <v>0</v>
      </c>
      <c r="F28" s="181">
        <f t="shared" ca="1" si="9"/>
        <v>0</v>
      </c>
      <c r="G28" s="181">
        <f t="shared" ca="1" si="9"/>
        <v>0</v>
      </c>
      <c r="H28" s="181">
        <f t="shared" ca="1" si="9"/>
        <v>0</v>
      </c>
      <c r="I28" s="181">
        <f t="shared" ca="1" si="9"/>
        <v>0</v>
      </c>
      <c r="J28" s="194">
        <f t="shared" ca="1" si="9"/>
        <v>0</v>
      </c>
      <c r="K28" s="194">
        <f t="shared" ca="1" si="9"/>
        <v>0</v>
      </c>
      <c r="L28" s="194">
        <f t="shared" ca="1" si="9"/>
        <v>0</v>
      </c>
      <c r="M28" s="194">
        <f t="shared" ca="1" si="9"/>
        <v>0</v>
      </c>
      <c r="N28" s="194">
        <f t="shared" ca="1" si="9"/>
        <v>0</v>
      </c>
      <c r="O28" s="194">
        <f t="shared" ca="1" si="9"/>
        <v>0</v>
      </c>
      <c r="P28" s="194">
        <f t="shared" ca="1" si="9"/>
        <v>0</v>
      </c>
      <c r="Q28" s="194">
        <f t="shared" ca="1" si="9"/>
        <v>0</v>
      </c>
      <c r="R28" s="194">
        <f t="shared" ca="1" si="9"/>
        <v>0</v>
      </c>
      <c r="S28" s="194">
        <f t="shared" ca="1" si="9"/>
        <v>0</v>
      </c>
      <c r="T28" s="194">
        <f t="shared" ca="1" si="9"/>
        <v>0</v>
      </c>
      <c r="U28" s="194">
        <f t="shared" ca="1" si="9"/>
        <v>0</v>
      </c>
      <c r="V28" s="194">
        <f t="shared" ca="1" si="9"/>
        <v>0</v>
      </c>
      <c r="W28" s="194">
        <f t="shared" ca="1" si="9"/>
        <v>0</v>
      </c>
      <c r="X28" s="194">
        <f t="shared" ca="1" si="9"/>
        <v>0</v>
      </c>
      <c r="Y28" s="194">
        <f t="shared" ca="1" si="9"/>
        <v>0</v>
      </c>
      <c r="Z28" s="194">
        <f t="shared" ca="1" si="9"/>
        <v>0</v>
      </c>
      <c r="AA28" s="194">
        <f t="shared" ca="1" si="9"/>
        <v>0</v>
      </c>
      <c r="AB28" s="194">
        <f t="shared" ca="1" si="9"/>
        <v>0</v>
      </c>
      <c r="AC28" s="194">
        <f t="shared" ca="1" si="9"/>
        <v>0</v>
      </c>
      <c r="AD28" s="194">
        <f t="shared" ca="1" si="9"/>
        <v>0</v>
      </c>
      <c r="AE28" s="194">
        <f t="shared" ca="1" si="9"/>
        <v>0</v>
      </c>
      <c r="AF28" s="194">
        <f t="shared" ca="1" si="9"/>
        <v>0</v>
      </c>
      <c r="AG28" s="194">
        <f t="shared" ca="1" si="9"/>
        <v>54876.198745623173</v>
      </c>
      <c r="AH28" s="194">
        <f t="shared" ca="1" si="9"/>
        <v>0</v>
      </c>
      <c r="AI28" s="194">
        <f t="shared" ca="1" si="9"/>
        <v>0</v>
      </c>
      <c r="AJ28" s="194">
        <f t="shared" ca="1" si="9"/>
        <v>0</v>
      </c>
      <c r="AK28" s="194">
        <f t="shared" ca="1" si="9"/>
        <v>0</v>
      </c>
      <c r="AL28" s="194">
        <f t="shared" ca="1" si="9"/>
        <v>0</v>
      </c>
      <c r="AM28" s="194">
        <f t="shared" ca="1" si="9"/>
        <v>0</v>
      </c>
      <c r="AN28" s="194">
        <f t="shared" ca="1" si="9"/>
        <v>0</v>
      </c>
    </row>
    <row r="29" spans="1:40" x14ac:dyDescent="0.3">
      <c r="A29" s="60" t="s">
        <v>1467</v>
      </c>
      <c r="B29" s="60"/>
      <c r="C29" s="60"/>
      <c r="D29" s="189"/>
      <c r="E29" s="198"/>
      <c r="F29" s="198"/>
      <c r="G29" s="198"/>
      <c r="H29" s="198"/>
      <c r="I29" s="198"/>
      <c r="J29" s="198"/>
      <c r="K29" s="198"/>
      <c r="L29" s="198"/>
      <c r="M29" s="198"/>
      <c r="N29" s="198"/>
      <c r="O29" s="198"/>
      <c r="P29" s="198"/>
      <c r="Q29" s="198"/>
      <c r="R29" s="198"/>
      <c r="S29" s="198"/>
      <c r="T29" s="198"/>
      <c r="U29" s="198"/>
      <c r="V29" s="198"/>
      <c r="W29" s="198"/>
      <c r="X29" s="198"/>
      <c r="Y29" s="198"/>
      <c r="Z29" s="198"/>
      <c r="AA29" s="198"/>
      <c r="AB29" s="198"/>
      <c r="AC29" s="198"/>
      <c r="AD29" s="198"/>
      <c r="AE29" s="198"/>
      <c r="AF29" s="198"/>
      <c r="AG29" s="198"/>
      <c r="AH29" s="198"/>
      <c r="AI29" s="198"/>
      <c r="AJ29" s="198"/>
      <c r="AK29" s="198"/>
      <c r="AL29" s="198"/>
      <c r="AM29" s="198"/>
      <c r="AN29" s="198"/>
    </row>
    <row r="30" spans="1:40" x14ac:dyDescent="0.3">
      <c r="D30" s="192">
        <f ca="1">SUM(E30:AN30)</f>
        <v>9537.4833419893075</v>
      </c>
      <c r="E30" s="194">
        <f t="shared" ref="E30:AN30" ca="1" si="10">SUMIFS(INDIRECT($B$1 &amp; "_Fringe"), WBSL3, E$1, Inst, $B$2)</f>
        <v>0</v>
      </c>
      <c r="F30" s="194">
        <f t="shared" ca="1" si="10"/>
        <v>0</v>
      </c>
      <c r="G30" s="194">
        <f t="shared" ca="1" si="10"/>
        <v>0</v>
      </c>
      <c r="H30" s="194">
        <f t="shared" ca="1" si="10"/>
        <v>0</v>
      </c>
      <c r="I30" s="194">
        <f t="shared" ca="1" si="10"/>
        <v>0</v>
      </c>
      <c r="J30" s="194">
        <f t="shared" ca="1" si="10"/>
        <v>0</v>
      </c>
      <c r="K30" s="194">
        <f t="shared" ca="1" si="10"/>
        <v>0</v>
      </c>
      <c r="L30" s="194">
        <f t="shared" ca="1" si="10"/>
        <v>0</v>
      </c>
      <c r="M30" s="194">
        <f t="shared" ca="1" si="10"/>
        <v>0</v>
      </c>
      <c r="N30" s="194">
        <f t="shared" ca="1" si="10"/>
        <v>0</v>
      </c>
      <c r="O30" s="194">
        <f t="shared" ca="1" si="10"/>
        <v>0</v>
      </c>
      <c r="P30" s="194">
        <f t="shared" ca="1" si="10"/>
        <v>0</v>
      </c>
      <c r="Q30" s="194">
        <f t="shared" ca="1" si="10"/>
        <v>0</v>
      </c>
      <c r="R30" s="194">
        <f t="shared" ca="1" si="10"/>
        <v>0</v>
      </c>
      <c r="S30" s="194">
        <f t="shared" ca="1" si="10"/>
        <v>0</v>
      </c>
      <c r="T30" s="194">
        <f t="shared" ca="1" si="10"/>
        <v>0</v>
      </c>
      <c r="U30" s="194">
        <f t="shared" ca="1" si="10"/>
        <v>0</v>
      </c>
      <c r="V30" s="194">
        <f t="shared" ca="1" si="10"/>
        <v>0</v>
      </c>
      <c r="W30" s="194">
        <f t="shared" ca="1" si="10"/>
        <v>0</v>
      </c>
      <c r="X30" s="194">
        <f t="shared" ca="1" si="10"/>
        <v>0</v>
      </c>
      <c r="Y30" s="194">
        <f t="shared" ca="1" si="10"/>
        <v>0</v>
      </c>
      <c r="Z30" s="194">
        <f t="shared" ca="1" si="10"/>
        <v>0</v>
      </c>
      <c r="AA30" s="194">
        <f t="shared" ca="1" si="10"/>
        <v>0</v>
      </c>
      <c r="AB30" s="194">
        <f t="shared" ca="1" si="10"/>
        <v>0</v>
      </c>
      <c r="AC30" s="194">
        <f t="shared" ca="1" si="10"/>
        <v>0</v>
      </c>
      <c r="AD30" s="194">
        <f t="shared" ca="1" si="10"/>
        <v>0</v>
      </c>
      <c r="AE30" s="194">
        <f t="shared" ca="1" si="10"/>
        <v>0</v>
      </c>
      <c r="AF30" s="194">
        <f t="shared" ca="1" si="10"/>
        <v>0</v>
      </c>
      <c r="AG30" s="194">
        <f t="shared" ca="1" si="10"/>
        <v>9537.4833419893075</v>
      </c>
      <c r="AH30" s="194">
        <f t="shared" ca="1" si="10"/>
        <v>0</v>
      </c>
      <c r="AI30" s="194">
        <f t="shared" ca="1" si="10"/>
        <v>0</v>
      </c>
      <c r="AJ30" s="194">
        <f t="shared" ca="1" si="10"/>
        <v>0</v>
      </c>
      <c r="AK30" s="194">
        <f t="shared" ca="1" si="10"/>
        <v>0</v>
      </c>
      <c r="AL30" s="194">
        <f t="shared" ca="1" si="10"/>
        <v>0</v>
      </c>
      <c r="AM30" s="194">
        <f t="shared" ca="1" si="10"/>
        <v>0</v>
      </c>
      <c r="AN30" s="194">
        <f t="shared" ca="1" si="10"/>
        <v>0</v>
      </c>
    </row>
    <row r="31" spans="1:40" x14ac:dyDescent="0.3">
      <c r="A31" s="60" t="s">
        <v>1468</v>
      </c>
      <c r="B31" s="60"/>
      <c r="C31" s="60"/>
      <c r="D31" s="189"/>
      <c r="E31" s="189"/>
      <c r="F31" s="189"/>
      <c r="G31" s="189"/>
      <c r="H31" s="189"/>
      <c r="I31" s="189"/>
      <c r="J31" s="189"/>
      <c r="K31" s="189"/>
      <c r="L31" s="189"/>
      <c r="M31" s="189"/>
      <c r="N31" s="189"/>
      <c r="O31" s="189"/>
      <c r="P31" s="189"/>
      <c r="Q31" s="189"/>
      <c r="R31" s="189"/>
      <c r="S31" s="189"/>
      <c r="T31" s="189"/>
      <c r="U31" s="189"/>
      <c r="V31" s="189"/>
      <c r="W31" s="189"/>
      <c r="X31" s="189"/>
      <c r="Y31" s="189"/>
      <c r="Z31" s="189"/>
      <c r="AA31" s="189"/>
      <c r="AB31" s="189"/>
      <c r="AC31" s="189"/>
      <c r="AD31" s="189"/>
      <c r="AE31" s="189"/>
      <c r="AF31" s="189"/>
      <c r="AG31" s="189"/>
      <c r="AH31" s="189"/>
      <c r="AI31" s="189"/>
      <c r="AJ31" s="189"/>
      <c r="AK31" s="189"/>
      <c r="AL31" s="189"/>
      <c r="AM31" s="189"/>
      <c r="AN31" s="189"/>
    </row>
    <row r="32" spans="1:40" x14ac:dyDescent="0.3">
      <c r="A32" s="65" t="s">
        <v>1469</v>
      </c>
      <c r="B32" s="65" t="s">
        <v>1470</v>
      </c>
      <c r="C32" s="65" t="s">
        <v>1471</v>
      </c>
      <c r="D32" s="195"/>
      <c r="E32" s="194"/>
      <c r="F32" s="194"/>
      <c r="G32" s="194"/>
      <c r="H32" s="194"/>
      <c r="I32" s="194"/>
      <c r="J32" s="194"/>
      <c r="K32" s="194"/>
      <c r="L32" s="194"/>
      <c r="M32" s="194"/>
      <c r="N32" s="194"/>
      <c r="O32" s="194"/>
      <c r="P32" s="194"/>
      <c r="Q32" s="194"/>
      <c r="R32" s="194"/>
      <c r="S32" s="194"/>
      <c r="T32" s="194"/>
      <c r="U32" s="194"/>
      <c r="V32" s="194"/>
      <c r="W32" s="194"/>
      <c r="X32" s="194"/>
      <c r="Y32" s="194"/>
      <c r="Z32" s="194"/>
      <c r="AA32" s="194"/>
      <c r="AB32" s="194"/>
      <c r="AC32" s="194"/>
      <c r="AD32" s="194"/>
      <c r="AE32" s="194"/>
      <c r="AF32" s="194"/>
      <c r="AG32" s="194"/>
      <c r="AH32" s="194"/>
      <c r="AI32" s="194"/>
      <c r="AJ32" s="194"/>
      <c r="AK32" s="194"/>
      <c r="AL32" s="194"/>
      <c r="AM32" s="194"/>
      <c r="AN32" s="194"/>
    </row>
    <row r="33" spans="1:40" x14ac:dyDescent="0.3">
      <c r="A33" s="54" t="s">
        <v>1535</v>
      </c>
      <c r="B33" s="54">
        <v>1</v>
      </c>
      <c r="C33" s="54">
        <v>1</v>
      </c>
      <c r="D33" s="195">
        <f ca="1">SUM(E33:AN33)</f>
        <v>0</v>
      </c>
      <c r="E33" s="182">
        <f t="shared" ref="E33:AN33" ca="1" si="11">SUMIFS(INDIRECT($B$1 &amp; "_Direct"), Type, "CapEx", WBSL3, E$1, Inst, $B$2)</f>
        <v>0</v>
      </c>
      <c r="F33" s="182">
        <f t="shared" ca="1" si="11"/>
        <v>0</v>
      </c>
      <c r="G33" s="182">
        <f t="shared" ca="1" si="11"/>
        <v>0</v>
      </c>
      <c r="H33" s="182">
        <f t="shared" ca="1" si="11"/>
        <v>0</v>
      </c>
      <c r="I33" s="182">
        <f t="shared" ca="1" si="11"/>
        <v>0</v>
      </c>
      <c r="J33" s="182">
        <f t="shared" ca="1" si="11"/>
        <v>0</v>
      </c>
      <c r="K33" s="182">
        <f t="shared" ca="1" si="11"/>
        <v>0</v>
      </c>
      <c r="L33" s="182">
        <f t="shared" ca="1" si="11"/>
        <v>0</v>
      </c>
      <c r="M33" s="182">
        <f t="shared" ca="1" si="11"/>
        <v>0</v>
      </c>
      <c r="N33" s="182">
        <f t="shared" ca="1" si="11"/>
        <v>0</v>
      </c>
      <c r="O33" s="182">
        <f t="shared" ca="1" si="11"/>
        <v>0</v>
      </c>
      <c r="P33" s="182">
        <f t="shared" ca="1" si="11"/>
        <v>0</v>
      </c>
      <c r="Q33" s="182">
        <f t="shared" ca="1" si="11"/>
        <v>0</v>
      </c>
      <c r="R33" s="182">
        <f t="shared" ca="1" si="11"/>
        <v>0</v>
      </c>
      <c r="S33" s="182">
        <f t="shared" ca="1" si="11"/>
        <v>0</v>
      </c>
      <c r="T33" s="182">
        <f t="shared" ca="1" si="11"/>
        <v>0</v>
      </c>
      <c r="U33" s="182">
        <f t="shared" ca="1" si="11"/>
        <v>0</v>
      </c>
      <c r="V33" s="182">
        <f t="shared" ca="1" si="11"/>
        <v>0</v>
      </c>
      <c r="W33" s="182">
        <f t="shared" ca="1" si="11"/>
        <v>0</v>
      </c>
      <c r="X33" s="182">
        <f t="shared" ca="1" si="11"/>
        <v>0</v>
      </c>
      <c r="Y33" s="182">
        <f t="shared" ca="1" si="11"/>
        <v>0</v>
      </c>
      <c r="Z33" s="182">
        <f t="shared" ca="1" si="11"/>
        <v>0</v>
      </c>
      <c r="AA33" s="182">
        <f t="shared" ca="1" si="11"/>
        <v>0</v>
      </c>
      <c r="AB33" s="182">
        <f t="shared" ca="1" si="11"/>
        <v>0</v>
      </c>
      <c r="AC33" s="182">
        <f t="shared" ca="1" si="11"/>
        <v>0</v>
      </c>
      <c r="AD33" s="182">
        <f t="shared" ca="1" si="11"/>
        <v>0</v>
      </c>
      <c r="AE33" s="182">
        <f t="shared" ca="1" si="11"/>
        <v>0</v>
      </c>
      <c r="AF33" s="182">
        <f t="shared" ca="1" si="11"/>
        <v>0</v>
      </c>
      <c r="AG33" s="182">
        <f t="shared" ca="1" si="11"/>
        <v>0</v>
      </c>
      <c r="AH33" s="182">
        <f t="shared" ca="1" si="11"/>
        <v>0</v>
      </c>
      <c r="AI33" s="182">
        <f t="shared" ca="1" si="11"/>
        <v>0</v>
      </c>
      <c r="AJ33" s="182">
        <f t="shared" ca="1" si="11"/>
        <v>0</v>
      </c>
      <c r="AK33" s="182">
        <f t="shared" ca="1" si="11"/>
        <v>0</v>
      </c>
      <c r="AL33" s="182">
        <f t="shared" ca="1" si="11"/>
        <v>0</v>
      </c>
      <c r="AM33" s="182">
        <f t="shared" ca="1" si="11"/>
        <v>0</v>
      </c>
      <c r="AN33" s="182">
        <f t="shared" ca="1" si="11"/>
        <v>0</v>
      </c>
    </row>
    <row r="34" spans="1:40" x14ac:dyDescent="0.3">
      <c r="A34" s="54" t="s">
        <v>1472</v>
      </c>
      <c r="B34" s="54">
        <v>1</v>
      </c>
      <c r="C34" s="54">
        <v>1</v>
      </c>
      <c r="D34" s="195">
        <f ca="1">SUM(E34:AN34)</f>
        <v>0</v>
      </c>
      <c r="E34" s="182">
        <f t="shared" ref="E34:AN34" ca="1" si="12">SUMIFS(INDIRECT($B$1 &amp; "_Direct"), Type, "Labor Hours", WBSL3, E$1, Inst, $B$2, Center, "PSL")</f>
        <v>0</v>
      </c>
      <c r="F34" s="182">
        <f t="shared" ca="1" si="12"/>
        <v>0</v>
      </c>
      <c r="G34" s="182">
        <f t="shared" ca="1" si="12"/>
        <v>0</v>
      </c>
      <c r="H34" s="182">
        <f t="shared" ca="1" si="12"/>
        <v>0</v>
      </c>
      <c r="I34" s="182">
        <f t="shared" ca="1" si="12"/>
        <v>0</v>
      </c>
      <c r="J34" s="182">
        <f t="shared" ca="1" si="12"/>
        <v>0</v>
      </c>
      <c r="K34" s="182">
        <f t="shared" ca="1" si="12"/>
        <v>0</v>
      </c>
      <c r="L34" s="182">
        <f t="shared" ca="1" si="12"/>
        <v>0</v>
      </c>
      <c r="M34" s="182">
        <f t="shared" ca="1" si="12"/>
        <v>0</v>
      </c>
      <c r="N34" s="182">
        <f t="shared" ca="1" si="12"/>
        <v>0</v>
      </c>
      <c r="O34" s="182">
        <f t="shared" ca="1" si="12"/>
        <v>0</v>
      </c>
      <c r="P34" s="182">
        <f t="shared" ca="1" si="12"/>
        <v>0</v>
      </c>
      <c r="Q34" s="182">
        <f t="shared" ca="1" si="12"/>
        <v>0</v>
      </c>
      <c r="R34" s="182">
        <f t="shared" ca="1" si="12"/>
        <v>0</v>
      </c>
      <c r="S34" s="182">
        <f t="shared" ca="1" si="12"/>
        <v>0</v>
      </c>
      <c r="T34" s="182">
        <f t="shared" ca="1" si="12"/>
        <v>0</v>
      </c>
      <c r="U34" s="182">
        <f t="shared" ca="1" si="12"/>
        <v>0</v>
      </c>
      <c r="V34" s="182">
        <f t="shared" ca="1" si="12"/>
        <v>0</v>
      </c>
      <c r="W34" s="182">
        <f t="shared" ca="1" si="12"/>
        <v>0</v>
      </c>
      <c r="X34" s="182">
        <f t="shared" ca="1" si="12"/>
        <v>0</v>
      </c>
      <c r="Y34" s="182">
        <f t="shared" ca="1" si="12"/>
        <v>0</v>
      </c>
      <c r="Z34" s="182">
        <f t="shared" ca="1" si="12"/>
        <v>0</v>
      </c>
      <c r="AA34" s="182">
        <f t="shared" ca="1" si="12"/>
        <v>0</v>
      </c>
      <c r="AB34" s="182">
        <f t="shared" ca="1" si="12"/>
        <v>0</v>
      </c>
      <c r="AC34" s="182">
        <f t="shared" ca="1" si="12"/>
        <v>0</v>
      </c>
      <c r="AD34" s="182">
        <f t="shared" ca="1" si="12"/>
        <v>0</v>
      </c>
      <c r="AE34" s="182">
        <f t="shared" ca="1" si="12"/>
        <v>0</v>
      </c>
      <c r="AF34" s="182">
        <f t="shared" ca="1" si="12"/>
        <v>0</v>
      </c>
      <c r="AG34" s="182">
        <f t="shared" ca="1" si="12"/>
        <v>0</v>
      </c>
      <c r="AH34" s="182">
        <f t="shared" ca="1" si="12"/>
        <v>0</v>
      </c>
      <c r="AI34" s="182">
        <f t="shared" ca="1" si="12"/>
        <v>0</v>
      </c>
      <c r="AJ34" s="182">
        <f t="shared" ca="1" si="12"/>
        <v>0</v>
      </c>
      <c r="AK34" s="182">
        <f t="shared" ca="1" si="12"/>
        <v>0</v>
      </c>
      <c r="AL34" s="182">
        <f t="shared" ca="1" si="12"/>
        <v>0</v>
      </c>
      <c r="AM34" s="182">
        <f t="shared" ca="1" si="12"/>
        <v>0</v>
      </c>
      <c r="AN34" s="182">
        <f t="shared" ca="1" si="12"/>
        <v>0</v>
      </c>
    </row>
    <row r="35" spans="1:40" x14ac:dyDescent="0.3">
      <c r="D35" s="192"/>
      <c r="E35" s="311"/>
      <c r="F35" s="311"/>
      <c r="G35" s="311"/>
      <c r="H35" s="311"/>
      <c r="I35" s="311"/>
      <c r="J35" s="312"/>
      <c r="K35" s="312"/>
      <c r="L35" s="312"/>
      <c r="M35" s="312"/>
      <c r="N35" s="312"/>
      <c r="O35" s="312"/>
      <c r="P35" s="312"/>
      <c r="Q35" s="312"/>
      <c r="R35" s="312"/>
      <c r="S35" s="312"/>
      <c r="T35" s="312"/>
      <c r="U35" s="312"/>
      <c r="V35" s="312"/>
      <c r="W35" s="312"/>
      <c r="X35" s="312"/>
      <c r="Y35" s="312"/>
      <c r="Z35" s="312"/>
      <c r="AA35" s="312"/>
      <c r="AB35" s="312"/>
      <c r="AC35" s="312"/>
      <c r="AD35" s="312"/>
      <c r="AE35" s="312"/>
      <c r="AF35" s="312"/>
      <c r="AG35" s="312"/>
      <c r="AH35" s="312"/>
      <c r="AI35" s="312"/>
      <c r="AJ35" s="312"/>
      <c r="AK35" s="312"/>
      <c r="AL35" s="312"/>
      <c r="AM35" s="312"/>
      <c r="AN35" s="312"/>
    </row>
    <row r="36" spans="1:40" x14ac:dyDescent="0.3">
      <c r="A36" s="60" t="s">
        <v>1473</v>
      </c>
      <c r="B36" s="60"/>
      <c r="C36" s="60"/>
      <c r="D36" s="189"/>
      <c r="E36" s="189"/>
      <c r="F36" s="189"/>
      <c r="G36" s="189"/>
      <c r="H36" s="189"/>
      <c r="I36" s="189"/>
      <c r="J36" s="189"/>
      <c r="K36" s="189"/>
      <c r="L36" s="189"/>
      <c r="M36" s="189"/>
      <c r="N36" s="189"/>
      <c r="O36" s="189"/>
      <c r="P36" s="189"/>
      <c r="Q36" s="189"/>
      <c r="R36" s="189"/>
      <c r="S36" s="189"/>
      <c r="T36" s="189"/>
      <c r="U36" s="189"/>
      <c r="V36" s="189"/>
      <c r="W36" s="189"/>
      <c r="X36" s="189"/>
      <c r="Y36" s="189"/>
      <c r="Z36" s="189"/>
      <c r="AA36" s="189"/>
      <c r="AB36" s="189"/>
      <c r="AC36" s="189"/>
      <c r="AD36" s="189"/>
      <c r="AE36" s="189"/>
      <c r="AF36" s="189"/>
      <c r="AG36" s="189"/>
      <c r="AH36" s="189"/>
      <c r="AI36" s="189"/>
      <c r="AJ36" s="189"/>
      <c r="AK36" s="189"/>
      <c r="AL36" s="189"/>
      <c r="AM36" s="189"/>
      <c r="AN36" s="189"/>
    </row>
    <row r="37" spans="1:40" x14ac:dyDescent="0.3">
      <c r="D37" s="192">
        <f ca="1">SUM(E37:AN37)</f>
        <v>0</v>
      </c>
      <c r="E37" s="183">
        <f t="shared" ref="E37:AN37" ca="1" si="13">SUM(E33:E34)</f>
        <v>0</v>
      </c>
      <c r="F37" s="183">
        <f t="shared" ca="1" si="13"/>
        <v>0</v>
      </c>
      <c r="G37" s="183">
        <f t="shared" ca="1" si="13"/>
        <v>0</v>
      </c>
      <c r="H37" s="183">
        <f t="shared" ca="1" si="13"/>
        <v>0</v>
      </c>
      <c r="I37" s="183">
        <f t="shared" ca="1" si="13"/>
        <v>0</v>
      </c>
      <c r="J37" s="183">
        <f t="shared" ca="1" si="13"/>
        <v>0</v>
      </c>
      <c r="K37" s="183">
        <f t="shared" ca="1" si="13"/>
        <v>0</v>
      </c>
      <c r="L37" s="183">
        <f t="shared" ca="1" si="13"/>
        <v>0</v>
      </c>
      <c r="M37" s="183">
        <f t="shared" ca="1" si="13"/>
        <v>0</v>
      </c>
      <c r="N37" s="183">
        <f t="shared" ca="1" si="13"/>
        <v>0</v>
      </c>
      <c r="O37" s="183">
        <f t="shared" ca="1" si="13"/>
        <v>0</v>
      </c>
      <c r="P37" s="183">
        <f t="shared" ca="1" si="13"/>
        <v>0</v>
      </c>
      <c r="Q37" s="183">
        <f t="shared" ca="1" si="13"/>
        <v>0</v>
      </c>
      <c r="R37" s="183">
        <f t="shared" ca="1" si="13"/>
        <v>0</v>
      </c>
      <c r="S37" s="183">
        <f t="shared" ca="1" si="13"/>
        <v>0</v>
      </c>
      <c r="T37" s="183">
        <f t="shared" ca="1" si="13"/>
        <v>0</v>
      </c>
      <c r="U37" s="183">
        <f t="shared" ca="1" si="13"/>
        <v>0</v>
      </c>
      <c r="V37" s="183">
        <f t="shared" ca="1" si="13"/>
        <v>0</v>
      </c>
      <c r="W37" s="183">
        <f t="shared" ca="1" si="13"/>
        <v>0</v>
      </c>
      <c r="X37" s="183">
        <f t="shared" ca="1" si="13"/>
        <v>0</v>
      </c>
      <c r="Y37" s="183">
        <f t="shared" ca="1" si="13"/>
        <v>0</v>
      </c>
      <c r="Z37" s="183">
        <f t="shared" ca="1" si="13"/>
        <v>0</v>
      </c>
      <c r="AA37" s="183">
        <f t="shared" ca="1" si="13"/>
        <v>0</v>
      </c>
      <c r="AB37" s="183">
        <f t="shared" ca="1" si="13"/>
        <v>0</v>
      </c>
      <c r="AC37" s="183">
        <f t="shared" ca="1" si="13"/>
        <v>0</v>
      </c>
      <c r="AD37" s="183">
        <f t="shared" ca="1" si="13"/>
        <v>0</v>
      </c>
      <c r="AE37" s="183">
        <f t="shared" ca="1" si="13"/>
        <v>0</v>
      </c>
      <c r="AF37" s="183">
        <f t="shared" ca="1" si="13"/>
        <v>0</v>
      </c>
      <c r="AG37" s="183">
        <f t="shared" ca="1" si="13"/>
        <v>0</v>
      </c>
      <c r="AH37" s="183">
        <f t="shared" ca="1" si="13"/>
        <v>0</v>
      </c>
      <c r="AI37" s="183">
        <f t="shared" ca="1" si="13"/>
        <v>0</v>
      </c>
      <c r="AJ37" s="183">
        <f t="shared" ca="1" si="13"/>
        <v>0</v>
      </c>
      <c r="AK37" s="183">
        <f t="shared" ca="1" si="13"/>
        <v>0</v>
      </c>
      <c r="AL37" s="183">
        <f t="shared" ca="1" si="13"/>
        <v>0</v>
      </c>
      <c r="AM37" s="183">
        <f t="shared" ca="1" si="13"/>
        <v>0</v>
      </c>
      <c r="AN37" s="183">
        <f t="shared" ca="1" si="13"/>
        <v>0</v>
      </c>
    </row>
    <row r="38" spans="1:40" x14ac:dyDescent="0.3">
      <c r="A38" s="60" t="s">
        <v>125</v>
      </c>
      <c r="B38" s="60"/>
      <c r="C38" s="60"/>
      <c r="D38" s="189"/>
      <c r="E38" s="189"/>
      <c r="F38" s="189"/>
      <c r="G38" s="189"/>
      <c r="H38" s="189"/>
      <c r="I38" s="189"/>
      <c r="J38" s="189"/>
      <c r="K38" s="189"/>
      <c r="L38" s="189"/>
      <c r="M38" s="189"/>
      <c r="N38" s="189"/>
      <c r="O38" s="189"/>
      <c r="P38" s="189"/>
      <c r="Q38" s="189"/>
      <c r="R38" s="189"/>
      <c r="S38" s="189"/>
      <c r="T38" s="189"/>
      <c r="U38" s="189"/>
      <c r="V38" s="189"/>
      <c r="W38" s="189"/>
      <c r="X38" s="189"/>
      <c r="Y38" s="189"/>
      <c r="Z38" s="189"/>
      <c r="AA38" s="189"/>
      <c r="AB38" s="189"/>
      <c r="AC38" s="189"/>
      <c r="AD38" s="189"/>
      <c r="AE38" s="189"/>
      <c r="AF38" s="189"/>
      <c r="AG38" s="189"/>
      <c r="AH38" s="189"/>
      <c r="AI38" s="189"/>
      <c r="AJ38" s="189"/>
      <c r="AK38" s="189"/>
      <c r="AL38" s="189"/>
      <c r="AM38" s="189"/>
      <c r="AN38" s="189"/>
    </row>
    <row r="39" spans="1:40" x14ac:dyDescent="0.3">
      <c r="A39" s="54" t="s">
        <v>128</v>
      </c>
      <c r="C39" s="54"/>
      <c r="D39" s="195">
        <f ca="1">SUM(E39:AN39)</f>
        <v>1959.8642409151132</v>
      </c>
      <c r="E39" s="194">
        <f t="shared" ref="E39:T40" ca="1" si="14">SUMIFS(INDIRECT($B$1 &amp; "_Direct"), Type, "Travel", Resource_Name, $A39, WBSL3, E$1, Inst, $B$2)</f>
        <v>0</v>
      </c>
      <c r="F39" s="194">
        <f t="shared" ca="1" si="14"/>
        <v>0</v>
      </c>
      <c r="G39" s="194">
        <f t="shared" ca="1" si="14"/>
        <v>0</v>
      </c>
      <c r="H39" s="194">
        <f t="shared" ca="1" si="14"/>
        <v>0</v>
      </c>
      <c r="I39" s="194">
        <f t="shared" ca="1" si="14"/>
        <v>0</v>
      </c>
      <c r="J39" s="194">
        <f t="shared" ca="1" si="14"/>
        <v>0</v>
      </c>
      <c r="K39" s="194">
        <f t="shared" ca="1" si="14"/>
        <v>0</v>
      </c>
      <c r="L39" s="194">
        <f t="shared" ca="1" si="14"/>
        <v>0</v>
      </c>
      <c r="M39" s="194">
        <f t="shared" ca="1" si="14"/>
        <v>0</v>
      </c>
      <c r="N39" s="194">
        <f t="shared" ca="1" si="14"/>
        <v>0</v>
      </c>
      <c r="O39" s="194">
        <f t="shared" ca="1" si="14"/>
        <v>0</v>
      </c>
      <c r="P39" s="194">
        <f t="shared" ca="1" si="14"/>
        <v>0</v>
      </c>
      <c r="Q39" s="194">
        <f t="shared" ca="1" si="14"/>
        <v>0</v>
      </c>
      <c r="R39" s="194">
        <f t="shared" ca="1" si="14"/>
        <v>0</v>
      </c>
      <c r="S39" s="194">
        <f t="shared" ca="1" si="14"/>
        <v>0</v>
      </c>
      <c r="T39" s="194">
        <f t="shared" ca="1" si="14"/>
        <v>0</v>
      </c>
      <c r="U39" s="194">
        <f t="shared" ref="U39:AJ40" ca="1" si="15">SUMIFS(INDIRECT($B$1 &amp; "_Direct"), Type, "Travel", Resource_Name, $A39, WBSL3, U$1, Inst, $B$2)</f>
        <v>0</v>
      </c>
      <c r="V39" s="194">
        <f t="shared" ca="1" si="15"/>
        <v>0</v>
      </c>
      <c r="W39" s="194">
        <f t="shared" ca="1" si="15"/>
        <v>0</v>
      </c>
      <c r="X39" s="194">
        <f t="shared" ca="1" si="15"/>
        <v>0</v>
      </c>
      <c r="Y39" s="194">
        <f t="shared" ca="1" si="15"/>
        <v>0</v>
      </c>
      <c r="Z39" s="194">
        <f t="shared" ca="1" si="15"/>
        <v>0</v>
      </c>
      <c r="AA39" s="194">
        <f t="shared" ca="1" si="15"/>
        <v>0</v>
      </c>
      <c r="AB39" s="194">
        <f t="shared" ca="1" si="15"/>
        <v>0</v>
      </c>
      <c r="AC39" s="194">
        <f t="shared" ca="1" si="15"/>
        <v>0</v>
      </c>
      <c r="AD39" s="194">
        <f t="shared" ca="1" si="15"/>
        <v>0</v>
      </c>
      <c r="AE39" s="194">
        <f t="shared" ca="1" si="15"/>
        <v>0</v>
      </c>
      <c r="AF39" s="194">
        <f t="shared" ca="1" si="15"/>
        <v>0</v>
      </c>
      <c r="AG39" s="194">
        <f t="shared" ca="1" si="15"/>
        <v>0</v>
      </c>
      <c r="AH39" s="194">
        <f t="shared" ca="1" si="15"/>
        <v>1959.8642409151132</v>
      </c>
      <c r="AI39" s="194">
        <f t="shared" ca="1" si="15"/>
        <v>0</v>
      </c>
      <c r="AJ39" s="194">
        <f t="shared" ca="1" si="15"/>
        <v>0</v>
      </c>
      <c r="AK39" s="194">
        <f t="shared" ref="AK39:AN40" ca="1" si="16">SUMIFS(INDIRECT($B$1 &amp; "_Direct"), Type, "Travel", Resource_Name, $A39, WBSL3, AK$1, Inst, $B$2)</f>
        <v>0</v>
      </c>
      <c r="AL39" s="194">
        <f t="shared" ca="1" si="16"/>
        <v>0</v>
      </c>
      <c r="AM39" s="194">
        <f t="shared" ca="1" si="16"/>
        <v>0</v>
      </c>
      <c r="AN39" s="194">
        <f t="shared" ca="1" si="16"/>
        <v>0</v>
      </c>
    </row>
    <row r="40" spans="1:40" x14ac:dyDescent="0.3">
      <c r="A40" s="54" t="s">
        <v>834</v>
      </c>
      <c r="C40" s="54"/>
      <c r="D40" s="195">
        <f ca="1">SUM(E40:AN40)</f>
        <v>0</v>
      </c>
      <c r="E40" s="194">
        <f t="shared" ca="1" si="14"/>
        <v>0</v>
      </c>
      <c r="F40" s="194">
        <f t="shared" ca="1" si="14"/>
        <v>0</v>
      </c>
      <c r="G40" s="194">
        <f t="shared" ca="1" si="14"/>
        <v>0</v>
      </c>
      <c r="H40" s="194">
        <f t="shared" ca="1" si="14"/>
        <v>0</v>
      </c>
      <c r="I40" s="194">
        <f t="shared" ca="1" si="14"/>
        <v>0</v>
      </c>
      <c r="J40" s="194">
        <f t="shared" ca="1" si="14"/>
        <v>0</v>
      </c>
      <c r="K40" s="194">
        <f t="shared" ca="1" si="14"/>
        <v>0</v>
      </c>
      <c r="L40" s="194">
        <f t="shared" ca="1" si="14"/>
        <v>0</v>
      </c>
      <c r="M40" s="194">
        <f t="shared" ca="1" si="14"/>
        <v>0</v>
      </c>
      <c r="N40" s="194">
        <f t="shared" ca="1" si="14"/>
        <v>0</v>
      </c>
      <c r="O40" s="194">
        <f t="shared" ca="1" si="14"/>
        <v>0</v>
      </c>
      <c r="P40" s="194">
        <f t="shared" ca="1" si="14"/>
        <v>0</v>
      </c>
      <c r="Q40" s="194">
        <f t="shared" ca="1" si="14"/>
        <v>0</v>
      </c>
      <c r="R40" s="194">
        <f t="shared" ca="1" si="14"/>
        <v>0</v>
      </c>
      <c r="S40" s="194">
        <f t="shared" ca="1" si="14"/>
        <v>0</v>
      </c>
      <c r="T40" s="194">
        <f t="shared" ca="1" si="14"/>
        <v>0</v>
      </c>
      <c r="U40" s="194">
        <f t="shared" ca="1" si="15"/>
        <v>0</v>
      </c>
      <c r="V40" s="194">
        <f t="shared" ca="1" si="15"/>
        <v>0</v>
      </c>
      <c r="W40" s="194">
        <f t="shared" ca="1" si="15"/>
        <v>0</v>
      </c>
      <c r="X40" s="194">
        <f t="shared" ca="1" si="15"/>
        <v>0</v>
      </c>
      <c r="Y40" s="194">
        <f t="shared" ca="1" si="15"/>
        <v>0</v>
      </c>
      <c r="Z40" s="194">
        <f t="shared" ca="1" si="15"/>
        <v>0</v>
      </c>
      <c r="AA40" s="194">
        <f t="shared" ca="1" si="15"/>
        <v>0</v>
      </c>
      <c r="AB40" s="194">
        <f t="shared" ca="1" si="15"/>
        <v>0</v>
      </c>
      <c r="AC40" s="194">
        <f t="shared" ca="1" si="15"/>
        <v>0</v>
      </c>
      <c r="AD40" s="194">
        <f t="shared" ca="1" si="15"/>
        <v>0</v>
      </c>
      <c r="AE40" s="194">
        <f t="shared" ca="1" si="15"/>
        <v>0</v>
      </c>
      <c r="AF40" s="194">
        <f t="shared" ca="1" si="15"/>
        <v>0</v>
      </c>
      <c r="AG40" s="194">
        <f t="shared" ca="1" si="15"/>
        <v>0</v>
      </c>
      <c r="AH40" s="194">
        <f t="shared" ca="1" si="15"/>
        <v>0</v>
      </c>
      <c r="AI40" s="194">
        <f t="shared" ca="1" si="15"/>
        <v>0</v>
      </c>
      <c r="AJ40" s="194">
        <f t="shared" ca="1" si="15"/>
        <v>0</v>
      </c>
      <c r="AK40" s="194">
        <f t="shared" ca="1" si="16"/>
        <v>0</v>
      </c>
      <c r="AL40" s="194">
        <f t="shared" ca="1" si="16"/>
        <v>0</v>
      </c>
      <c r="AM40" s="194">
        <f t="shared" ca="1" si="16"/>
        <v>0</v>
      </c>
      <c r="AN40" s="194">
        <f t="shared" ca="1" si="16"/>
        <v>0</v>
      </c>
    </row>
    <row r="41" spans="1:40" x14ac:dyDescent="0.3">
      <c r="A41" s="60" t="s">
        <v>1474</v>
      </c>
      <c r="B41" s="60"/>
      <c r="C41" s="60"/>
      <c r="D41" s="189"/>
      <c r="E41" s="189"/>
      <c r="F41" s="189"/>
      <c r="G41" s="189"/>
      <c r="H41" s="189"/>
      <c r="I41" s="189"/>
      <c r="J41" s="189"/>
      <c r="K41" s="189"/>
      <c r="L41" s="189"/>
      <c r="M41" s="189"/>
      <c r="N41" s="189"/>
      <c r="O41" s="189"/>
      <c r="P41" s="189"/>
      <c r="Q41" s="189"/>
      <c r="R41" s="189"/>
      <c r="S41" s="189"/>
      <c r="T41" s="189"/>
      <c r="U41" s="189"/>
      <c r="V41" s="189"/>
      <c r="W41" s="189"/>
      <c r="X41" s="189"/>
      <c r="Y41" s="189"/>
      <c r="Z41" s="189"/>
      <c r="AA41" s="189"/>
      <c r="AB41" s="189"/>
      <c r="AC41" s="189"/>
      <c r="AD41" s="189"/>
      <c r="AE41" s="189"/>
      <c r="AF41" s="189"/>
      <c r="AG41" s="189"/>
      <c r="AH41" s="189"/>
      <c r="AI41" s="189"/>
      <c r="AJ41" s="189"/>
      <c r="AK41" s="189"/>
      <c r="AL41" s="189"/>
      <c r="AM41" s="189"/>
      <c r="AN41" s="189"/>
    </row>
    <row r="42" spans="1:40" x14ac:dyDescent="0.3">
      <c r="D42" s="195">
        <f ca="1">SUM(E42:AN42)</f>
        <v>1959.8642409151132</v>
      </c>
      <c r="E42" s="184">
        <f t="shared" ref="E42:AN42" ca="1" si="17">SUM(E39:E40)</f>
        <v>0</v>
      </c>
      <c r="F42" s="183">
        <f t="shared" ca="1" si="17"/>
        <v>0</v>
      </c>
      <c r="G42" s="183">
        <f t="shared" ca="1" si="17"/>
        <v>0</v>
      </c>
      <c r="H42" s="183">
        <f t="shared" ca="1" si="17"/>
        <v>0</v>
      </c>
      <c r="I42" s="183">
        <f t="shared" ca="1" si="17"/>
        <v>0</v>
      </c>
      <c r="J42" s="184">
        <f t="shared" ca="1" si="17"/>
        <v>0</v>
      </c>
      <c r="K42" s="183">
        <f t="shared" ca="1" si="17"/>
        <v>0</v>
      </c>
      <c r="L42" s="183">
        <f t="shared" ca="1" si="17"/>
        <v>0</v>
      </c>
      <c r="M42" s="183">
        <f t="shared" ca="1" si="17"/>
        <v>0</v>
      </c>
      <c r="N42" s="183">
        <f t="shared" ca="1" si="17"/>
        <v>0</v>
      </c>
      <c r="O42" s="183">
        <f t="shared" ca="1" si="17"/>
        <v>0</v>
      </c>
      <c r="P42" s="183">
        <f t="shared" ca="1" si="17"/>
        <v>0</v>
      </c>
      <c r="Q42" s="184">
        <f t="shared" ca="1" si="17"/>
        <v>0</v>
      </c>
      <c r="R42" s="183">
        <f t="shared" ca="1" si="17"/>
        <v>0</v>
      </c>
      <c r="S42" s="183">
        <f t="shared" ca="1" si="17"/>
        <v>0</v>
      </c>
      <c r="T42" s="183">
        <f t="shared" ca="1" si="17"/>
        <v>0</v>
      </c>
      <c r="U42" s="183">
        <f t="shared" ca="1" si="17"/>
        <v>0</v>
      </c>
      <c r="V42" s="183">
        <f t="shared" ca="1" si="17"/>
        <v>0</v>
      </c>
      <c r="W42" s="183">
        <f t="shared" ca="1" si="17"/>
        <v>0</v>
      </c>
      <c r="X42" s="183">
        <f t="shared" ca="1" si="17"/>
        <v>0</v>
      </c>
      <c r="Y42" s="183">
        <f t="shared" ca="1" si="17"/>
        <v>0</v>
      </c>
      <c r="Z42" s="183">
        <f t="shared" ca="1" si="17"/>
        <v>0</v>
      </c>
      <c r="AA42" s="183">
        <f t="shared" ca="1" si="17"/>
        <v>0</v>
      </c>
      <c r="AB42" s="183">
        <f t="shared" ca="1" si="17"/>
        <v>0</v>
      </c>
      <c r="AC42" s="183">
        <f t="shared" ca="1" si="17"/>
        <v>0</v>
      </c>
      <c r="AD42" s="183">
        <f t="shared" ca="1" si="17"/>
        <v>0</v>
      </c>
      <c r="AE42" s="183">
        <f t="shared" ca="1" si="17"/>
        <v>0</v>
      </c>
      <c r="AF42" s="183">
        <f t="shared" ca="1" si="17"/>
        <v>0</v>
      </c>
      <c r="AG42" s="183">
        <f t="shared" ca="1" si="17"/>
        <v>0</v>
      </c>
      <c r="AH42" s="183">
        <f t="shared" ca="1" si="17"/>
        <v>1959.8642409151132</v>
      </c>
      <c r="AI42" s="183">
        <f t="shared" ca="1" si="17"/>
        <v>0</v>
      </c>
      <c r="AJ42" s="183">
        <f t="shared" ca="1" si="17"/>
        <v>0</v>
      </c>
      <c r="AK42" s="183">
        <f t="shared" ca="1" si="17"/>
        <v>0</v>
      </c>
      <c r="AL42" s="183">
        <f t="shared" ca="1" si="17"/>
        <v>0</v>
      </c>
      <c r="AM42" s="183">
        <f t="shared" ca="1" si="17"/>
        <v>0</v>
      </c>
      <c r="AN42" s="183">
        <f t="shared" ca="1" si="17"/>
        <v>0</v>
      </c>
    </row>
    <row r="43" spans="1:40" x14ac:dyDescent="0.3">
      <c r="A43" s="60" t="s">
        <v>1475</v>
      </c>
      <c r="B43" s="60"/>
      <c r="C43" s="60"/>
      <c r="D43" s="189"/>
      <c r="E43" s="189"/>
      <c r="F43" s="189"/>
      <c r="G43" s="189"/>
      <c r="H43" s="189"/>
      <c r="I43" s="189"/>
      <c r="J43" s="189"/>
      <c r="K43" s="189"/>
      <c r="L43" s="189"/>
      <c r="M43" s="189"/>
      <c r="N43" s="189"/>
      <c r="O43" s="189"/>
      <c r="P43" s="189"/>
      <c r="Q43" s="189"/>
      <c r="R43" s="189"/>
      <c r="S43" s="189"/>
      <c r="T43" s="189"/>
      <c r="U43" s="189"/>
      <c r="V43" s="189"/>
      <c r="W43" s="189"/>
      <c r="X43" s="189"/>
      <c r="Y43" s="189"/>
      <c r="Z43" s="189"/>
      <c r="AA43" s="189"/>
      <c r="AB43" s="189"/>
      <c r="AC43" s="189"/>
      <c r="AD43" s="189"/>
      <c r="AE43" s="189"/>
      <c r="AF43" s="189"/>
      <c r="AG43" s="189"/>
      <c r="AH43" s="189"/>
      <c r="AI43" s="189"/>
      <c r="AJ43" s="189"/>
      <c r="AK43" s="189"/>
      <c r="AL43" s="189"/>
      <c r="AM43" s="189"/>
      <c r="AN43" s="189"/>
    </row>
    <row r="44" spans="1:40" x14ac:dyDescent="0.3">
      <c r="A44" t="s">
        <v>1476</v>
      </c>
      <c r="B44" t="s">
        <v>1477</v>
      </c>
      <c r="D44" s="192">
        <f>SUM(E44:AN44)</f>
        <v>0</v>
      </c>
      <c r="E44" s="183">
        <v>0</v>
      </c>
      <c r="F44" s="183">
        <v>0</v>
      </c>
      <c r="G44" s="183">
        <v>0</v>
      </c>
      <c r="H44" s="183">
        <v>0</v>
      </c>
      <c r="I44" s="183">
        <v>0</v>
      </c>
      <c r="J44" s="183">
        <v>0</v>
      </c>
      <c r="K44" s="183">
        <v>0</v>
      </c>
      <c r="L44" s="183">
        <v>0</v>
      </c>
      <c r="M44" s="183">
        <v>0</v>
      </c>
      <c r="N44" s="183">
        <v>0</v>
      </c>
      <c r="O44" s="183">
        <v>0</v>
      </c>
      <c r="P44" s="183">
        <v>0</v>
      </c>
      <c r="Q44" s="183"/>
      <c r="R44" s="183">
        <v>0</v>
      </c>
      <c r="S44" s="183">
        <v>0</v>
      </c>
      <c r="T44" s="183">
        <v>0</v>
      </c>
      <c r="U44" s="183">
        <v>0</v>
      </c>
      <c r="V44" s="183">
        <v>0</v>
      </c>
      <c r="W44" s="183">
        <v>0</v>
      </c>
      <c r="X44" s="183">
        <v>0</v>
      </c>
      <c r="Y44" s="183">
        <v>0</v>
      </c>
      <c r="Z44" s="183">
        <v>0</v>
      </c>
      <c r="AA44" s="183">
        <v>0</v>
      </c>
      <c r="AB44" s="183">
        <v>0</v>
      </c>
      <c r="AC44" s="183">
        <v>0</v>
      </c>
      <c r="AD44" s="183">
        <v>0</v>
      </c>
      <c r="AE44" s="183">
        <v>0</v>
      </c>
      <c r="AF44" s="183">
        <v>0</v>
      </c>
      <c r="AG44" s="183">
        <v>0</v>
      </c>
      <c r="AH44" s="183">
        <v>0</v>
      </c>
      <c r="AI44" s="183">
        <v>0</v>
      </c>
      <c r="AJ44" s="183">
        <v>0</v>
      </c>
      <c r="AK44" s="183">
        <v>0</v>
      </c>
      <c r="AL44" s="183">
        <v>0</v>
      </c>
      <c r="AM44" s="183">
        <v>0</v>
      </c>
      <c r="AN44" s="183">
        <v>0</v>
      </c>
    </row>
    <row r="45" spans="1:40" x14ac:dyDescent="0.3">
      <c r="A45" s="60" t="s">
        <v>1478</v>
      </c>
      <c r="B45" s="64"/>
      <c r="C45" s="64"/>
      <c r="D45" s="196"/>
      <c r="E45" s="196"/>
      <c r="F45" s="196"/>
      <c r="G45" s="196"/>
      <c r="H45" s="196"/>
      <c r="I45" s="196"/>
      <c r="J45" s="196"/>
      <c r="K45" s="196"/>
      <c r="L45" s="196"/>
      <c r="M45" s="196"/>
      <c r="N45" s="196"/>
      <c r="O45" s="196"/>
      <c r="P45" s="196"/>
      <c r="Q45" s="196"/>
      <c r="R45" s="196"/>
      <c r="S45" s="196"/>
      <c r="T45" s="196"/>
      <c r="U45" s="196"/>
      <c r="V45" s="196"/>
      <c r="W45" s="196"/>
      <c r="X45" s="196"/>
      <c r="Y45" s="196"/>
      <c r="Z45" s="196"/>
      <c r="AA45" s="196"/>
      <c r="AB45" s="196"/>
      <c r="AC45" s="196"/>
      <c r="AD45" s="196"/>
      <c r="AE45" s="196"/>
      <c r="AF45" s="196"/>
      <c r="AG45" s="196"/>
      <c r="AH45" s="196"/>
      <c r="AI45" s="196"/>
      <c r="AJ45" s="196"/>
      <c r="AK45" s="196"/>
      <c r="AL45" s="196"/>
      <c r="AM45" s="196"/>
      <c r="AN45" s="196"/>
    </row>
    <row r="46" spans="1:40" x14ac:dyDescent="0.3">
      <c r="D46" s="192">
        <f>SUM(E46:AN46)</f>
        <v>0</v>
      </c>
      <c r="E46" s="183">
        <v>0</v>
      </c>
      <c r="F46" s="183">
        <v>0</v>
      </c>
      <c r="G46" s="183">
        <v>0</v>
      </c>
      <c r="H46" s="183">
        <v>0</v>
      </c>
      <c r="I46" s="183">
        <v>0</v>
      </c>
      <c r="J46" s="183">
        <v>0</v>
      </c>
      <c r="K46" s="183">
        <v>0</v>
      </c>
      <c r="L46" s="183">
        <v>0</v>
      </c>
      <c r="M46" s="183">
        <v>0</v>
      </c>
      <c r="N46" s="183">
        <v>0</v>
      </c>
      <c r="O46" s="183">
        <v>0</v>
      </c>
      <c r="P46" s="183">
        <v>0</v>
      </c>
      <c r="Q46" s="183"/>
      <c r="R46" s="183">
        <v>0</v>
      </c>
      <c r="S46" s="183">
        <v>0</v>
      </c>
      <c r="T46" s="183">
        <f t="shared" ref="T46:AN46" si="18">T44</f>
        <v>0</v>
      </c>
      <c r="U46" s="183">
        <f t="shared" si="18"/>
        <v>0</v>
      </c>
      <c r="V46" s="183">
        <f t="shared" si="18"/>
        <v>0</v>
      </c>
      <c r="W46" s="183">
        <f t="shared" si="18"/>
        <v>0</v>
      </c>
      <c r="X46" s="183">
        <f t="shared" si="18"/>
        <v>0</v>
      </c>
      <c r="Y46" s="183">
        <f t="shared" si="18"/>
        <v>0</v>
      </c>
      <c r="Z46" s="183">
        <f t="shared" si="18"/>
        <v>0</v>
      </c>
      <c r="AA46" s="183">
        <f t="shared" si="18"/>
        <v>0</v>
      </c>
      <c r="AB46" s="183">
        <f t="shared" si="18"/>
        <v>0</v>
      </c>
      <c r="AC46" s="183">
        <f t="shared" si="18"/>
        <v>0</v>
      </c>
      <c r="AD46" s="183">
        <f t="shared" si="18"/>
        <v>0</v>
      </c>
      <c r="AE46" s="183">
        <f t="shared" si="18"/>
        <v>0</v>
      </c>
      <c r="AF46" s="183">
        <f t="shared" si="18"/>
        <v>0</v>
      </c>
      <c r="AG46" s="183">
        <f t="shared" si="18"/>
        <v>0</v>
      </c>
      <c r="AH46" s="183">
        <f t="shared" si="18"/>
        <v>0</v>
      </c>
      <c r="AI46" s="183">
        <f t="shared" si="18"/>
        <v>0</v>
      </c>
      <c r="AJ46" s="183">
        <f t="shared" si="18"/>
        <v>0</v>
      </c>
      <c r="AK46" s="183">
        <f t="shared" si="18"/>
        <v>0</v>
      </c>
      <c r="AL46" s="183">
        <f t="shared" si="18"/>
        <v>0</v>
      </c>
      <c r="AM46" s="183">
        <f t="shared" si="18"/>
        <v>0</v>
      </c>
      <c r="AN46" s="183">
        <f t="shared" si="18"/>
        <v>0</v>
      </c>
    </row>
    <row r="47" spans="1:40" x14ac:dyDescent="0.3">
      <c r="A47" s="60" t="s">
        <v>1479</v>
      </c>
      <c r="B47" s="60"/>
      <c r="C47" s="60"/>
      <c r="D47" s="189"/>
      <c r="E47" s="189"/>
      <c r="F47" s="189"/>
      <c r="G47" s="189"/>
      <c r="H47" s="189"/>
      <c r="I47" s="189"/>
      <c r="J47" s="189"/>
      <c r="K47" s="189"/>
      <c r="L47" s="189"/>
      <c r="M47" s="189"/>
      <c r="N47" s="189"/>
      <c r="O47" s="189"/>
      <c r="P47" s="189"/>
      <c r="Q47" s="189"/>
      <c r="R47" s="189"/>
      <c r="S47" s="189"/>
      <c r="T47" s="189"/>
      <c r="U47" s="189"/>
      <c r="V47" s="189"/>
      <c r="W47" s="189"/>
      <c r="X47" s="189"/>
      <c r="Y47" s="189"/>
      <c r="Z47" s="189"/>
      <c r="AA47" s="189"/>
      <c r="AB47" s="189"/>
      <c r="AC47" s="189"/>
      <c r="AD47" s="189"/>
      <c r="AE47" s="189"/>
      <c r="AF47" s="189"/>
      <c r="AG47" s="189"/>
      <c r="AH47" s="189"/>
      <c r="AI47" s="189"/>
      <c r="AJ47" s="189"/>
      <c r="AK47" s="189"/>
      <c r="AL47" s="189"/>
      <c r="AM47" s="189"/>
      <c r="AN47" s="189"/>
    </row>
    <row r="48" spans="1:40" x14ac:dyDescent="0.3">
      <c r="A48" s="54" t="s">
        <v>1480</v>
      </c>
      <c r="B48" s="54"/>
      <c r="C48" s="54"/>
      <c r="D48" s="195">
        <f ca="1">SUM(E48:AN48)</f>
        <v>0</v>
      </c>
      <c r="E48" s="194">
        <f t="shared" ref="E48:AN48" ca="1" si="19">SUMIFS(INDIRECT($B$1 &amp; "_Direct"), Type, "M &amp; S", WBSL3, E$1, Inst, $B$2)</f>
        <v>0</v>
      </c>
      <c r="F48" s="194">
        <f t="shared" ca="1" si="19"/>
        <v>0</v>
      </c>
      <c r="G48" s="194">
        <f t="shared" ca="1" si="19"/>
        <v>0</v>
      </c>
      <c r="H48" s="194">
        <f t="shared" ca="1" si="19"/>
        <v>0</v>
      </c>
      <c r="I48" s="194">
        <f t="shared" ca="1" si="19"/>
        <v>0</v>
      </c>
      <c r="J48" s="194">
        <f t="shared" ca="1" si="19"/>
        <v>0</v>
      </c>
      <c r="K48" s="194">
        <f t="shared" ca="1" si="19"/>
        <v>0</v>
      </c>
      <c r="L48" s="194">
        <f t="shared" ca="1" si="19"/>
        <v>0</v>
      </c>
      <c r="M48" s="194">
        <f t="shared" ca="1" si="19"/>
        <v>0</v>
      </c>
      <c r="N48" s="194">
        <f t="shared" ca="1" si="19"/>
        <v>0</v>
      </c>
      <c r="O48" s="194">
        <f t="shared" ca="1" si="19"/>
        <v>0</v>
      </c>
      <c r="P48" s="194">
        <f t="shared" ca="1" si="19"/>
        <v>0</v>
      </c>
      <c r="Q48" s="194">
        <f t="shared" ca="1" si="19"/>
        <v>0</v>
      </c>
      <c r="R48" s="194">
        <f t="shared" ca="1" si="19"/>
        <v>0</v>
      </c>
      <c r="S48" s="194">
        <f t="shared" ca="1" si="19"/>
        <v>0</v>
      </c>
      <c r="T48" s="194">
        <f t="shared" ca="1" si="19"/>
        <v>0</v>
      </c>
      <c r="U48" s="194">
        <f t="shared" ca="1" si="19"/>
        <v>0</v>
      </c>
      <c r="V48" s="194">
        <f t="shared" ca="1" si="19"/>
        <v>0</v>
      </c>
      <c r="W48" s="194">
        <f t="shared" ca="1" si="19"/>
        <v>0</v>
      </c>
      <c r="X48" s="194">
        <f t="shared" ca="1" si="19"/>
        <v>0</v>
      </c>
      <c r="Y48" s="194">
        <f t="shared" ca="1" si="19"/>
        <v>0</v>
      </c>
      <c r="Z48" s="194">
        <f t="shared" ca="1" si="19"/>
        <v>0</v>
      </c>
      <c r="AA48" s="194">
        <f t="shared" ca="1" si="19"/>
        <v>0</v>
      </c>
      <c r="AB48" s="194">
        <f t="shared" ca="1" si="19"/>
        <v>0</v>
      </c>
      <c r="AC48" s="194">
        <f t="shared" ca="1" si="19"/>
        <v>0</v>
      </c>
      <c r="AD48" s="194">
        <f t="shared" ca="1" si="19"/>
        <v>0</v>
      </c>
      <c r="AE48" s="194">
        <f t="shared" ca="1" si="19"/>
        <v>0</v>
      </c>
      <c r="AF48" s="194">
        <f t="shared" ca="1" si="19"/>
        <v>0</v>
      </c>
      <c r="AG48" s="194">
        <f t="shared" ca="1" si="19"/>
        <v>0</v>
      </c>
      <c r="AH48" s="194">
        <f t="shared" ca="1" si="19"/>
        <v>0</v>
      </c>
      <c r="AI48" s="194">
        <f t="shared" ca="1" si="19"/>
        <v>0</v>
      </c>
      <c r="AJ48" s="194">
        <f t="shared" ca="1" si="19"/>
        <v>0</v>
      </c>
      <c r="AK48" s="194">
        <f t="shared" ca="1" si="19"/>
        <v>0</v>
      </c>
      <c r="AL48" s="194">
        <f t="shared" ca="1" si="19"/>
        <v>0</v>
      </c>
      <c r="AM48" s="194">
        <f t="shared" ca="1" si="19"/>
        <v>0</v>
      </c>
      <c r="AN48" s="194">
        <f t="shared" ca="1" si="19"/>
        <v>0</v>
      </c>
    </row>
    <row r="49" spans="1:40" x14ac:dyDescent="0.3">
      <c r="A49" t="s">
        <v>1481</v>
      </c>
      <c r="D49" s="192">
        <f>SUM(E49:AN49)</f>
        <v>0</v>
      </c>
      <c r="E49" s="181">
        <v>0</v>
      </c>
      <c r="F49" s="183">
        <v>0</v>
      </c>
      <c r="G49" s="183">
        <v>0</v>
      </c>
      <c r="H49" s="183">
        <v>0</v>
      </c>
      <c r="I49" s="183">
        <v>0</v>
      </c>
      <c r="J49" s="183">
        <v>0</v>
      </c>
      <c r="K49" s="183">
        <v>0</v>
      </c>
      <c r="L49" s="183">
        <v>0</v>
      </c>
      <c r="M49" s="183">
        <v>0</v>
      </c>
      <c r="N49" s="183">
        <v>0</v>
      </c>
      <c r="O49" s="183">
        <v>0</v>
      </c>
      <c r="P49" s="183">
        <v>0</v>
      </c>
      <c r="Q49" s="183"/>
      <c r="R49" s="183">
        <v>0</v>
      </c>
      <c r="S49" s="183">
        <v>0</v>
      </c>
      <c r="T49" s="183">
        <v>0</v>
      </c>
      <c r="U49" s="183">
        <v>0</v>
      </c>
      <c r="V49" s="183">
        <v>0</v>
      </c>
      <c r="W49" s="183">
        <v>0</v>
      </c>
      <c r="X49" s="183">
        <v>0</v>
      </c>
      <c r="Y49" s="183">
        <v>0</v>
      </c>
      <c r="Z49" s="183">
        <v>0</v>
      </c>
      <c r="AA49" s="183">
        <v>0</v>
      </c>
      <c r="AB49" s="183">
        <v>0</v>
      </c>
      <c r="AC49" s="183">
        <v>0</v>
      </c>
      <c r="AD49" s="183">
        <v>0</v>
      </c>
      <c r="AE49" s="183">
        <v>0</v>
      </c>
      <c r="AF49" s="183">
        <v>0</v>
      </c>
      <c r="AG49" s="183">
        <v>0</v>
      </c>
      <c r="AH49" s="183">
        <v>0</v>
      </c>
      <c r="AI49" s="183">
        <v>0</v>
      </c>
      <c r="AJ49" s="183">
        <v>0</v>
      </c>
      <c r="AK49" s="183">
        <v>0</v>
      </c>
      <c r="AL49" s="183">
        <v>0</v>
      </c>
      <c r="AM49" s="183">
        <v>0</v>
      </c>
      <c r="AN49" s="183">
        <v>0</v>
      </c>
    </row>
    <row r="50" spans="1:40" x14ac:dyDescent="0.3">
      <c r="A50" t="s">
        <v>1482</v>
      </c>
      <c r="D50" s="192">
        <f>SUM(E50:AN50)</f>
        <v>0</v>
      </c>
      <c r="E50" s="181">
        <v>0</v>
      </c>
      <c r="F50" s="183">
        <v>0</v>
      </c>
      <c r="G50" s="183">
        <v>0</v>
      </c>
      <c r="H50" s="183">
        <v>0</v>
      </c>
      <c r="I50" s="183">
        <v>0</v>
      </c>
      <c r="J50" s="183">
        <v>0</v>
      </c>
      <c r="K50" s="183">
        <v>0</v>
      </c>
      <c r="L50" s="183">
        <v>0</v>
      </c>
      <c r="M50" s="183">
        <v>0</v>
      </c>
      <c r="N50" s="183">
        <v>0</v>
      </c>
      <c r="O50" s="183">
        <v>0</v>
      </c>
      <c r="P50" s="183">
        <v>0</v>
      </c>
      <c r="Q50" s="183"/>
      <c r="R50" s="183">
        <v>0</v>
      </c>
      <c r="S50" s="183">
        <v>0</v>
      </c>
      <c r="T50" s="183">
        <v>0</v>
      </c>
      <c r="U50" s="183">
        <v>0</v>
      </c>
      <c r="V50" s="183">
        <v>0</v>
      </c>
      <c r="W50" s="183">
        <v>0</v>
      </c>
      <c r="X50" s="183">
        <v>0</v>
      </c>
      <c r="Y50" s="183">
        <v>0</v>
      </c>
      <c r="Z50" s="183">
        <v>0</v>
      </c>
      <c r="AA50" s="183">
        <v>0</v>
      </c>
      <c r="AB50" s="183">
        <v>0</v>
      </c>
      <c r="AC50" s="183">
        <v>0</v>
      </c>
      <c r="AD50" s="183">
        <v>0</v>
      </c>
      <c r="AE50" s="183">
        <v>0</v>
      </c>
      <c r="AF50" s="183">
        <v>0</v>
      </c>
      <c r="AG50" s="183">
        <v>0</v>
      </c>
      <c r="AH50" s="183">
        <v>0</v>
      </c>
      <c r="AI50" s="183">
        <v>0</v>
      </c>
      <c r="AJ50" s="183">
        <v>0</v>
      </c>
      <c r="AK50" s="183">
        <v>0</v>
      </c>
      <c r="AL50" s="183">
        <v>0</v>
      </c>
      <c r="AM50" s="183">
        <v>0</v>
      </c>
      <c r="AN50" s="183">
        <v>0</v>
      </c>
    </row>
    <row r="51" spans="1:40" x14ac:dyDescent="0.3">
      <c r="A51" t="s">
        <v>1483</v>
      </c>
      <c r="D51" s="192">
        <f>SUM(E51:AN51)</f>
        <v>0</v>
      </c>
      <c r="E51" s="181">
        <v>0</v>
      </c>
      <c r="F51" s="183">
        <v>0</v>
      </c>
      <c r="G51" s="183">
        <v>0</v>
      </c>
      <c r="H51" s="183">
        <v>0</v>
      </c>
      <c r="I51" s="183">
        <v>0</v>
      </c>
      <c r="J51" s="183">
        <v>0</v>
      </c>
      <c r="K51" s="183">
        <v>0</v>
      </c>
      <c r="L51" s="183">
        <v>0</v>
      </c>
      <c r="M51" s="183">
        <v>0</v>
      </c>
      <c r="N51" s="183">
        <v>0</v>
      </c>
      <c r="O51" s="183">
        <v>0</v>
      </c>
      <c r="P51" s="183">
        <v>0</v>
      </c>
      <c r="Q51" s="183"/>
      <c r="R51" s="183">
        <v>0</v>
      </c>
      <c r="S51" s="183">
        <v>0</v>
      </c>
      <c r="T51" s="183">
        <v>0</v>
      </c>
      <c r="U51" s="183">
        <v>0</v>
      </c>
      <c r="V51" s="183">
        <v>0</v>
      </c>
      <c r="W51" s="183">
        <v>0</v>
      </c>
      <c r="X51" s="183">
        <v>0</v>
      </c>
      <c r="Y51" s="183">
        <v>0</v>
      </c>
      <c r="Z51" s="183">
        <v>0</v>
      </c>
      <c r="AA51" s="183">
        <v>0</v>
      </c>
      <c r="AB51" s="183">
        <v>0</v>
      </c>
      <c r="AC51" s="183">
        <v>0</v>
      </c>
      <c r="AD51" s="183">
        <v>0</v>
      </c>
      <c r="AE51" s="183">
        <v>0</v>
      </c>
      <c r="AF51" s="183">
        <v>0</v>
      </c>
      <c r="AG51" s="183">
        <v>0</v>
      </c>
      <c r="AH51" s="183">
        <v>0</v>
      </c>
      <c r="AI51" s="183">
        <v>0</v>
      </c>
      <c r="AJ51" s="183">
        <v>0</v>
      </c>
      <c r="AK51" s="183">
        <v>0</v>
      </c>
      <c r="AL51" s="183">
        <v>0</v>
      </c>
      <c r="AM51" s="183">
        <v>0</v>
      </c>
      <c r="AN51" s="183">
        <v>0</v>
      </c>
    </row>
    <row r="52" spans="1:40" x14ac:dyDescent="0.3">
      <c r="A52" t="s">
        <v>1484</v>
      </c>
      <c r="D52" s="192">
        <f>SUM(E52:AN52)</f>
        <v>0</v>
      </c>
      <c r="E52" s="181">
        <v>0</v>
      </c>
      <c r="F52" s="183">
        <v>0</v>
      </c>
      <c r="G52" s="183">
        <v>0</v>
      </c>
      <c r="H52" s="183">
        <v>0</v>
      </c>
      <c r="I52" s="183">
        <v>0</v>
      </c>
      <c r="J52" s="183">
        <v>0</v>
      </c>
      <c r="K52" s="183">
        <v>0</v>
      </c>
      <c r="L52" s="183">
        <v>0</v>
      </c>
      <c r="M52" s="183">
        <v>0</v>
      </c>
      <c r="N52" s="183">
        <v>0</v>
      </c>
      <c r="O52" s="183">
        <v>0</v>
      </c>
      <c r="P52" s="183">
        <v>0</v>
      </c>
      <c r="Q52" s="183"/>
      <c r="R52" s="183">
        <v>0</v>
      </c>
      <c r="S52" s="183">
        <v>0</v>
      </c>
      <c r="T52" s="183">
        <v>0</v>
      </c>
      <c r="U52" s="183">
        <v>0</v>
      </c>
      <c r="V52" s="183">
        <v>0</v>
      </c>
      <c r="W52" s="183">
        <v>0</v>
      </c>
      <c r="X52" s="183">
        <v>0</v>
      </c>
      <c r="Y52" s="183">
        <v>0</v>
      </c>
      <c r="Z52" s="183">
        <v>0</v>
      </c>
      <c r="AA52" s="183">
        <v>0</v>
      </c>
      <c r="AB52" s="183">
        <v>0</v>
      </c>
      <c r="AC52" s="183">
        <v>0</v>
      </c>
      <c r="AD52" s="183">
        <v>0</v>
      </c>
      <c r="AE52" s="183">
        <v>0</v>
      </c>
      <c r="AF52" s="183">
        <v>0</v>
      </c>
      <c r="AG52" s="183">
        <v>0</v>
      </c>
      <c r="AH52" s="183">
        <v>0</v>
      </c>
      <c r="AI52" s="183">
        <v>0</v>
      </c>
      <c r="AJ52" s="183">
        <v>0</v>
      </c>
      <c r="AK52" s="183">
        <v>0</v>
      </c>
      <c r="AL52" s="183">
        <v>0</v>
      </c>
      <c r="AM52" s="183">
        <v>0</v>
      </c>
      <c r="AN52" s="183">
        <v>0</v>
      </c>
    </row>
    <row r="53" spans="1:40" x14ac:dyDescent="0.3">
      <c r="A53" s="60" t="s">
        <v>1485</v>
      </c>
      <c r="B53" s="64"/>
      <c r="C53" s="64"/>
      <c r="D53" s="196"/>
      <c r="E53" s="196"/>
      <c r="F53" s="196"/>
      <c r="G53" s="196"/>
      <c r="H53" s="196"/>
      <c r="I53" s="196"/>
      <c r="J53" s="196"/>
      <c r="K53" s="196"/>
      <c r="L53" s="196"/>
      <c r="M53" s="196"/>
      <c r="N53" s="196"/>
      <c r="O53" s="196"/>
      <c r="P53" s="196"/>
      <c r="Q53" s="196"/>
      <c r="R53" s="196"/>
      <c r="S53" s="196"/>
      <c r="T53" s="196"/>
      <c r="U53" s="196"/>
      <c r="V53" s="196"/>
      <c r="W53" s="196"/>
      <c r="X53" s="196"/>
      <c r="Y53" s="196"/>
      <c r="Z53" s="196"/>
      <c r="AA53" s="196"/>
      <c r="AB53" s="196"/>
      <c r="AC53" s="196"/>
      <c r="AD53" s="196"/>
      <c r="AE53" s="196"/>
      <c r="AF53" s="196"/>
      <c r="AG53" s="196"/>
      <c r="AH53" s="196"/>
      <c r="AI53" s="196"/>
      <c r="AJ53" s="196"/>
      <c r="AK53" s="196"/>
      <c r="AL53" s="196"/>
      <c r="AM53" s="196"/>
      <c r="AN53" s="196"/>
    </row>
    <row r="54" spans="1:40" x14ac:dyDescent="0.3">
      <c r="D54" s="195">
        <f ca="1">SUM(E54:AN54)</f>
        <v>0</v>
      </c>
      <c r="E54" s="163">
        <f t="shared" ref="E54:AN54" ca="1" si="20">SUM(E48:E52)</f>
        <v>0</v>
      </c>
      <c r="F54" s="163">
        <f t="shared" ca="1" si="20"/>
        <v>0</v>
      </c>
      <c r="G54" s="163">
        <f t="shared" ca="1" si="20"/>
        <v>0</v>
      </c>
      <c r="H54" s="163">
        <f t="shared" ca="1" si="20"/>
        <v>0</v>
      </c>
      <c r="I54" s="163">
        <f t="shared" ca="1" si="20"/>
        <v>0</v>
      </c>
      <c r="J54" s="163">
        <f t="shared" ca="1" si="20"/>
        <v>0</v>
      </c>
      <c r="K54" s="163">
        <f t="shared" ca="1" si="20"/>
        <v>0</v>
      </c>
      <c r="L54" s="163">
        <f t="shared" ca="1" si="20"/>
        <v>0</v>
      </c>
      <c r="M54" s="163">
        <f t="shared" ca="1" si="20"/>
        <v>0</v>
      </c>
      <c r="N54" s="163">
        <f t="shared" ca="1" si="20"/>
        <v>0</v>
      </c>
      <c r="O54" s="163">
        <f t="shared" ca="1" si="20"/>
        <v>0</v>
      </c>
      <c r="P54" s="163">
        <f t="shared" ca="1" si="20"/>
        <v>0</v>
      </c>
      <c r="Q54" s="163">
        <f t="shared" ca="1" si="20"/>
        <v>0</v>
      </c>
      <c r="R54" s="163">
        <f t="shared" ca="1" si="20"/>
        <v>0</v>
      </c>
      <c r="S54" s="163">
        <f t="shared" ca="1" si="20"/>
        <v>0</v>
      </c>
      <c r="T54" s="163">
        <f t="shared" ca="1" si="20"/>
        <v>0</v>
      </c>
      <c r="U54" s="163">
        <f t="shared" ca="1" si="20"/>
        <v>0</v>
      </c>
      <c r="V54" s="163">
        <f t="shared" ca="1" si="20"/>
        <v>0</v>
      </c>
      <c r="W54" s="163">
        <f t="shared" ca="1" si="20"/>
        <v>0</v>
      </c>
      <c r="X54" s="163">
        <f t="shared" ca="1" si="20"/>
        <v>0</v>
      </c>
      <c r="Y54" s="163">
        <f t="shared" ca="1" si="20"/>
        <v>0</v>
      </c>
      <c r="Z54" s="163">
        <f t="shared" ca="1" si="20"/>
        <v>0</v>
      </c>
      <c r="AA54" s="163">
        <f t="shared" ca="1" si="20"/>
        <v>0</v>
      </c>
      <c r="AB54" s="163">
        <f t="shared" ca="1" si="20"/>
        <v>0</v>
      </c>
      <c r="AC54" s="163">
        <f t="shared" ca="1" si="20"/>
        <v>0</v>
      </c>
      <c r="AD54" s="163">
        <f t="shared" ca="1" si="20"/>
        <v>0</v>
      </c>
      <c r="AE54" s="163">
        <f t="shared" ca="1" si="20"/>
        <v>0</v>
      </c>
      <c r="AF54" s="163">
        <f t="shared" ca="1" si="20"/>
        <v>0</v>
      </c>
      <c r="AG54" s="163">
        <f t="shared" ca="1" si="20"/>
        <v>0</v>
      </c>
      <c r="AH54" s="163">
        <f t="shared" ca="1" si="20"/>
        <v>0</v>
      </c>
      <c r="AI54" s="163">
        <f t="shared" ca="1" si="20"/>
        <v>0</v>
      </c>
      <c r="AJ54" s="163">
        <f t="shared" ca="1" si="20"/>
        <v>0</v>
      </c>
      <c r="AK54" s="163">
        <f t="shared" ca="1" si="20"/>
        <v>0</v>
      </c>
      <c r="AL54" s="163">
        <f t="shared" ca="1" si="20"/>
        <v>0</v>
      </c>
      <c r="AM54" s="163">
        <f t="shared" ca="1" si="20"/>
        <v>0</v>
      </c>
      <c r="AN54" s="163">
        <f t="shared" ca="1" si="20"/>
        <v>0</v>
      </c>
    </row>
    <row r="55" spans="1:40" x14ac:dyDescent="0.3">
      <c r="A55" s="60" t="s">
        <v>1486</v>
      </c>
      <c r="B55" s="64"/>
      <c r="C55" s="64"/>
      <c r="D55" s="196"/>
      <c r="E55" s="196"/>
      <c r="F55" s="196"/>
      <c r="G55" s="196"/>
      <c r="H55" s="196"/>
      <c r="I55" s="196"/>
      <c r="J55" s="196"/>
      <c r="K55" s="196"/>
      <c r="L55" s="196"/>
      <c r="M55" s="196"/>
      <c r="N55" s="196"/>
      <c r="O55" s="196"/>
      <c r="P55" s="196"/>
      <c r="Q55" s="196"/>
      <c r="R55" s="196"/>
      <c r="S55" s="196"/>
      <c r="T55" s="196"/>
      <c r="U55" s="196"/>
      <c r="V55" s="196"/>
      <c r="W55" s="196"/>
      <c r="X55" s="196"/>
      <c r="Y55" s="196"/>
      <c r="Z55" s="196"/>
      <c r="AA55" s="196"/>
      <c r="AB55" s="196"/>
      <c r="AC55" s="196"/>
      <c r="AD55" s="196"/>
      <c r="AE55" s="196"/>
      <c r="AF55" s="196"/>
      <c r="AG55" s="196"/>
      <c r="AH55" s="196"/>
      <c r="AI55" s="196"/>
      <c r="AJ55" s="196"/>
      <c r="AK55" s="196"/>
      <c r="AL55" s="196"/>
      <c r="AM55" s="196"/>
      <c r="AN55" s="196"/>
    </row>
    <row r="56" spans="1:40" x14ac:dyDescent="0.3">
      <c r="A56" s="66"/>
      <c r="B56" s="66"/>
      <c r="C56" s="66"/>
      <c r="D56" s="197"/>
      <c r="E56" s="197"/>
      <c r="F56" s="197"/>
      <c r="G56" s="197"/>
      <c r="H56" s="197"/>
      <c r="I56" s="197"/>
      <c r="J56" s="197"/>
      <c r="K56" s="197"/>
      <c r="L56" s="197"/>
      <c r="M56" s="197"/>
      <c r="N56" s="197"/>
      <c r="O56" s="197"/>
      <c r="P56" s="197"/>
      <c r="Q56" s="197"/>
      <c r="R56" s="197"/>
      <c r="S56" s="197"/>
      <c r="T56" s="197"/>
      <c r="U56" s="197"/>
      <c r="V56" s="197"/>
      <c r="W56" s="197"/>
      <c r="X56" s="197"/>
      <c r="Y56" s="197"/>
      <c r="Z56" s="197"/>
      <c r="AA56" s="197"/>
      <c r="AB56" s="197"/>
      <c r="AC56" s="197"/>
      <c r="AD56" s="197"/>
      <c r="AE56" s="197"/>
      <c r="AF56" s="197"/>
      <c r="AG56" s="197"/>
      <c r="AH56" s="197"/>
      <c r="AI56" s="197"/>
      <c r="AJ56" s="197"/>
      <c r="AK56" s="197"/>
      <c r="AL56" s="197"/>
      <c r="AM56" s="197"/>
      <c r="AN56" s="197"/>
    </row>
    <row r="57" spans="1:40" x14ac:dyDescent="0.3">
      <c r="A57" t="s">
        <v>1487</v>
      </c>
      <c r="D57" s="192">
        <f>SUM(E57:AN57)</f>
        <v>0</v>
      </c>
      <c r="E57" s="183">
        <v>0</v>
      </c>
      <c r="F57" s="183">
        <v>0</v>
      </c>
      <c r="G57" s="183">
        <v>0</v>
      </c>
      <c r="H57" s="183">
        <v>0</v>
      </c>
      <c r="I57" s="183">
        <v>0</v>
      </c>
      <c r="J57" s="183">
        <v>0</v>
      </c>
      <c r="K57" s="183">
        <v>0</v>
      </c>
      <c r="L57" s="183">
        <v>0</v>
      </c>
      <c r="M57" s="183">
        <v>0</v>
      </c>
      <c r="N57" s="183">
        <v>0</v>
      </c>
      <c r="O57" s="183">
        <v>0</v>
      </c>
      <c r="P57" s="183">
        <v>0</v>
      </c>
      <c r="Q57" s="183"/>
      <c r="R57" s="183">
        <v>0</v>
      </c>
      <c r="S57" s="183">
        <v>0</v>
      </c>
      <c r="T57" s="183">
        <v>0</v>
      </c>
      <c r="U57" s="183">
        <v>0</v>
      </c>
      <c r="V57" s="183">
        <v>0</v>
      </c>
      <c r="W57" s="183">
        <v>0</v>
      </c>
      <c r="X57" s="183">
        <v>0</v>
      </c>
      <c r="Y57" s="183">
        <v>0</v>
      </c>
      <c r="Z57" s="183">
        <v>0</v>
      </c>
      <c r="AA57" s="183">
        <v>0</v>
      </c>
      <c r="AB57" s="183">
        <v>0</v>
      </c>
      <c r="AC57" s="183">
        <v>0</v>
      </c>
      <c r="AD57" s="183">
        <v>0</v>
      </c>
      <c r="AE57" s="183">
        <v>0</v>
      </c>
      <c r="AF57" s="183">
        <v>0</v>
      </c>
      <c r="AG57" s="183">
        <v>0</v>
      </c>
      <c r="AH57" s="183">
        <v>0</v>
      </c>
      <c r="AI57" s="183">
        <v>0</v>
      </c>
      <c r="AJ57" s="183">
        <v>0</v>
      </c>
      <c r="AK57" s="183">
        <v>0</v>
      </c>
      <c r="AL57" s="183">
        <v>0</v>
      </c>
      <c r="AM57" s="183">
        <v>0</v>
      </c>
      <c r="AN57" s="183">
        <v>0</v>
      </c>
    </row>
    <row r="58" spans="1:40" x14ac:dyDescent="0.3">
      <c r="A58" t="s">
        <v>1488</v>
      </c>
      <c r="D58" s="192">
        <f>SUM(E58:AN58)</f>
        <v>0</v>
      </c>
      <c r="E58" s="183">
        <v>0</v>
      </c>
      <c r="F58" s="183">
        <v>0</v>
      </c>
      <c r="G58" s="183">
        <v>0</v>
      </c>
      <c r="H58" s="183">
        <v>0</v>
      </c>
      <c r="I58" s="183">
        <v>0</v>
      </c>
      <c r="J58" s="183">
        <v>0</v>
      </c>
      <c r="K58" s="183">
        <v>0</v>
      </c>
      <c r="L58" s="183">
        <v>0</v>
      </c>
      <c r="M58" s="183">
        <v>0</v>
      </c>
      <c r="N58" s="183">
        <v>0</v>
      </c>
      <c r="O58" s="183">
        <v>0</v>
      </c>
      <c r="P58" s="183">
        <v>0</v>
      </c>
      <c r="Q58" s="183"/>
      <c r="R58" s="183">
        <v>0</v>
      </c>
      <c r="S58" s="183">
        <v>0</v>
      </c>
      <c r="T58" s="183">
        <v>0</v>
      </c>
      <c r="U58" s="183">
        <v>0</v>
      </c>
      <c r="V58" s="183">
        <v>0</v>
      </c>
      <c r="W58" s="183">
        <v>0</v>
      </c>
      <c r="X58" s="183">
        <v>0</v>
      </c>
      <c r="Y58" s="183">
        <v>0</v>
      </c>
      <c r="Z58" s="183">
        <v>0</v>
      </c>
      <c r="AA58" s="183">
        <v>0</v>
      </c>
      <c r="AB58" s="183">
        <v>0</v>
      </c>
      <c r="AC58" s="183">
        <v>0</v>
      </c>
      <c r="AD58" s="183">
        <v>0</v>
      </c>
      <c r="AE58" s="183">
        <v>0</v>
      </c>
      <c r="AF58" s="183">
        <v>0</v>
      </c>
      <c r="AG58" s="183">
        <v>0</v>
      </c>
      <c r="AH58" s="183">
        <v>0</v>
      </c>
      <c r="AI58" s="183">
        <v>0</v>
      </c>
      <c r="AJ58" s="183">
        <v>0</v>
      </c>
      <c r="AK58" s="183">
        <v>0</v>
      </c>
      <c r="AL58" s="183">
        <v>0</v>
      </c>
      <c r="AM58" s="183">
        <v>0</v>
      </c>
      <c r="AN58" s="183">
        <v>0</v>
      </c>
    </row>
    <row r="59" spans="1:40" x14ac:dyDescent="0.3">
      <c r="A59" t="s">
        <v>1489</v>
      </c>
      <c r="D59" s="192">
        <f>SUM(E59:AN59)</f>
        <v>0</v>
      </c>
      <c r="E59" s="183">
        <v>0</v>
      </c>
      <c r="F59" s="183">
        <v>0</v>
      </c>
      <c r="G59" s="183">
        <v>0</v>
      </c>
      <c r="H59" s="183">
        <v>0</v>
      </c>
      <c r="I59" s="183">
        <v>0</v>
      </c>
      <c r="J59" s="183">
        <v>0</v>
      </c>
      <c r="K59" s="183">
        <v>0</v>
      </c>
      <c r="L59" s="183">
        <v>0</v>
      </c>
      <c r="M59" s="183">
        <v>0</v>
      </c>
      <c r="N59" s="183">
        <v>0</v>
      </c>
      <c r="O59" s="183">
        <v>0</v>
      </c>
      <c r="P59" s="183">
        <v>0</v>
      </c>
      <c r="Q59" s="183"/>
      <c r="R59" s="183">
        <v>0</v>
      </c>
      <c r="S59" s="183">
        <v>0</v>
      </c>
      <c r="T59" s="183">
        <v>0</v>
      </c>
      <c r="U59" s="183">
        <v>0</v>
      </c>
      <c r="V59" s="183">
        <v>0</v>
      </c>
      <c r="W59" s="183">
        <v>0</v>
      </c>
      <c r="X59" s="183">
        <v>0</v>
      </c>
      <c r="Y59" s="183">
        <v>0</v>
      </c>
      <c r="Z59" s="183">
        <v>0</v>
      </c>
      <c r="AA59" s="183">
        <v>0</v>
      </c>
      <c r="AB59" s="183">
        <v>0</v>
      </c>
      <c r="AC59" s="183">
        <v>0</v>
      </c>
      <c r="AD59" s="183">
        <v>0</v>
      </c>
      <c r="AE59" s="183">
        <v>0</v>
      </c>
      <c r="AF59" s="183">
        <v>0</v>
      </c>
      <c r="AG59" s="183">
        <v>0</v>
      </c>
      <c r="AH59" s="183">
        <v>0</v>
      </c>
      <c r="AI59" s="183">
        <v>0</v>
      </c>
      <c r="AJ59" s="183">
        <v>0</v>
      </c>
      <c r="AK59" s="183">
        <v>0</v>
      </c>
      <c r="AL59" s="183">
        <v>0</v>
      </c>
      <c r="AM59" s="183">
        <v>0</v>
      </c>
      <c r="AN59" s="183">
        <v>0</v>
      </c>
    </row>
    <row r="60" spans="1:40" x14ac:dyDescent="0.3">
      <c r="D60" s="192">
        <f ca="1">SUM(E60:AN60)</f>
        <v>0</v>
      </c>
      <c r="E60" s="194">
        <f t="shared" ref="E60:AN60" ca="1" si="21">SUMIFS(INDIRECT($B$1 &amp; "_Direct"), Type, "Services", Resource_Name, $B60, WBSL3, E$1, Inst, $B$2)</f>
        <v>0</v>
      </c>
      <c r="F60" s="194">
        <f t="shared" ca="1" si="21"/>
        <v>0</v>
      </c>
      <c r="G60" s="194">
        <f t="shared" ca="1" si="21"/>
        <v>0</v>
      </c>
      <c r="H60" s="194">
        <f t="shared" ca="1" si="21"/>
        <v>0</v>
      </c>
      <c r="I60" s="194">
        <f t="shared" ca="1" si="21"/>
        <v>0</v>
      </c>
      <c r="J60" s="194">
        <f t="shared" ca="1" si="21"/>
        <v>0</v>
      </c>
      <c r="K60" s="194">
        <f t="shared" ca="1" si="21"/>
        <v>0</v>
      </c>
      <c r="L60" s="194">
        <f t="shared" ca="1" si="21"/>
        <v>0</v>
      </c>
      <c r="M60" s="194">
        <f t="shared" ca="1" si="21"/>
        <v>0</v>
      </c>
      <c r="N60" s="194">
        <f t="shared" ca="1" si="21"/>
        <v>0</v>
      </c>
      <c r="O60" s="194">
        <f t="shared" ca="1" si="21"/>
        <v>0</v>
      </c>
      <c r="P60" s="194">
        <f t="shared" ca="1" si="21"/>
        <v>0</v>
      </c>
      <c r="Q60" s="194">
        <f t="shared" ca="1" si="21"/>
        <v>0</v>
      </c>
      <c r="R60" s="194">
        <f t="shared" ca="1" si="21"/>
        <v>0</v>
      </c>
      <c r="S60" s="194">
        <f t="shared" ca="1" si="21"/>
        <v>0</v>
      </c>
      <c r="T60" s="194">
        <f t="shared" ca="1" si="21"/>
        <v>0</v>
      </c>
      <c r="U60" s="194">
        <f t="shared" ca="1" si="21"/>
        <v>0</v>
      </c>
      <c r="V60" s="194">
        <f t="shared" ca="1" si="21"/>
        <v>0</v>
      </c>
      <c r="W60" s="194">
        <f t="shared" ca="1" si="21"/>
        <v>0</v>
      </c>
      <c r="X60" s="194">
        <f t="shared" ca="1" si="21"/>
        <v>0</v>
      </c>
      <c r="Y60" s="194">
        <f t="shared" ca="1" si="21"/>
        <v>0</v>
      </c>
      <c r="Z60" s="194">
        <f t="shared" ca="1" si="21"/>
        <v>0</v>
      </c>
      <c r="AA60" s="194">
        <f t="shared" ca="1" si="21"/>
        <v>0</v>
      </c>
      <c r="AB60" s="194">
        <f t="shared" ca="1" si="21"/>
        <v>0</v>
      </c>
      <c r="AC60" s="194">
        <f t="shared" ca="1" si="21"/>
        <v>0</v>
      </c>
      <c r="AD60" s="194">
        <f t="shared" ca="1" si="21"/>
        <v>0</v>
      </c>
      <c r="AE60" s="194">
        <f t="shared" ca="1" si="21"/>
        <v>0</v>
      </c>
      <c r="AF60" s="194">
        <f t="shared" ca="1" si="21"/>
        <v>0</v>
      </c>
      <c r="AG60" s="194">
        <f t="shared" ca="1" si="21"/>
        <v>0</v>
      </c>
      <c r="AH60" s="194">
        <f t="shared" ca="1" si="21"/>
        <v>0</v>
      </c>
      <c r="AI60" s="194">
        <f t="shared" ca="1" si="21"/>
        <v>0</v>
      </c>
      <c r="AJ60" s="194">
        <f t="shared" ca="1" si="21"/>
        <v>0</v>
      </c>
      <c r="AK60" s="194">
        <f t="shared" ca="1" si="21"/>
        <v>0</v>
      </c>
      <c r="AL60" s="194">
        <f t="shared" ca="1" si="21"/>
        <v>0</v>
      </c>
      <c r="AM60" s="194">
        <f t="shared" ca="1" si="21"/>
        <v>0</v>
      </c>
      <c r="AN60" s="194">
        <f t="shared" ca="1" si="21"/>
        <v>0</v>
      </c>
    </row>
    <row r="61" spans="1:40" x14ac:dyDescent="0.3">
      <c r="A61" t="s">
        <v>1490</v>
      </c>
      <c r="D61" s="192">
        <f>SUM(E61:AN61)</f>
        <v>0</v>
      </c>
      <c r="E61" s="183">
        <v>0</v>
      </c>
      <c r="F61" s="183">
        <v>0</v>
      </c>
      <c r="G61" s="183">
        <v>0</v>
      </c>
      <c r="H61" s="183">
        <v>0</v>
      </c>
      <c r="I61" s="183">
        <v>0</v>
      </c>
      <c r="J61" s="183">
        <v>0</v>
      </c>
      <c r="K61" s="183">
        <v>0</v>
      </c>
      <c r="L61" s="183">
        <v>0</v>
      </c>
      <c r="M61" s="183">
        <v>0</v>
      </c>
      <c r="N61" s="183">
        <v>0</v>
      </c>
      <c r="O61" s="183">
        <v>0</v>
      </c>
      <c r="P61" s="183">
        <v>0</v>
      </c>
      <c r="Q61" s="183"/>
      <c r="R61" s="183">
        <v>0</v>
      </c>
      <c r="S61" s="183">
        <v>0</v>
      </c>
      <c r="T61" s="183">
        <v>0</v>
      </c>
      <c r="U61" s="183">
        <v>0</v>
      </c>
      <c r="V61" s="183">
        <v>0</v>
      </c>
      <c r="W61" s="183">
        <v>0</v>
      </c>
      <c r="X61" s="183">
        <v>0</v>
      </c>
      <c r="Y61" s="183">
        <v>0</v>
      </c>
      <c r="Z61" s="183">
        <v>0</v>
      </c>
      <c r="AA61" s="183">
        <v>0</v>
      </c>
      <c r="AB61" s="183">
        <v>0</v>
      </c>
      <c r="AC61" s="183">
        <v>0</v>
      </c>
      <c r="AD61" s="183">
        <v>0</v>
      </c>
      <c r="AE61" s="183">
        <v>0</v>
      </c>
      <c r="AF61" s="183">
        <v>0</v>
      </c>
      <c r="AG61" s="183">
        <v>0</v>
      </c>
      <c r="AH61" s="183">
        <v>0</v>
      </c>
      <c r="AI61" s="183">
        <v>0</v>
      </c>
      <c r="AJ61" s="183">
        <v>0</v>
      </c>
      <c r="AK61" s="183">
        <v>0</v>
      </c>
      <c r="AL61" s="183">
        <v>0</v>
      </c>
      <c r="AM61" s="183">
        <v>0</v>
      </c>
      <c r="AN61" s="183">
        <v>0</v>
      </c>
    </row>
    <row r="62" spans="1:40" x14ac:dyDescent="0.3">
      <c r="A62" s="60" t="s">
        <v>1491</v>
      </c>
      <c r="B62" s="64"/>
      <c r="C62" s="64"/>
      <c r="D62" s="196"/>
      <c r="E62" s="196"/>
      <c r="F62" s="196"/>
      <c r="G62" s="196"/>
      <c r="H62" s="196"/>
      <c r="I62" s="196"/>
      <c r="J62" s="196"/>
      <c r="K62" s="196"/>
      <c r="L62" s="196"/>
      <c r="M62" s="196"/>
      <c r="N62" s="196"/>
      <c r="O62" s="196"/>
      <c r="P62" s="196"/>
      <c r="Q62" s="196"/>
      <c r="R62" s="196"/>
      <c r="S62" s="196"/>
      <c r="T62" s="196"/>
      <c r="U62" s="196"/>
      <c r="V62" s="196"/>
      <c r="W62" s="196"/>
      <c r="X62" s="196"/>
      <c r="Y62" s="196"/>
      <c r="Z62" s="196"/>
      <c r="AA62" s="196"/>
      <c r="AB62" s="196"/>
      <c r="AC62" s="196"/>
      <c r="AD62" s="196"/>
      <c r="AE62" s="196"/>
      <c r="AF62" s="196"/>
      <c r="AG62" s="196"/>
      <c r="AH62" s="196"/>
      <c r="AI62" s="196"/>
      <c r="AJ62" s="196"/>
      <c r="AK62" s="196"/>
      <c r="AL62" s="196"/>
      <c r="AM62" s="196"/>
      <c r="AN62" s="196"/>
    </row>
    <row r="63" spans="1:40" x14ac:dyDescent="0.3">
      <c r="D63" s="192">
        <f ca="1">SUM(E63:AN63)</f>
        <v>0</v>
      </c>
      <c r="E63" s="163">
        <f t="shared" ref="E63:P63" ca="1" si="22">SUM(E57:E61)</f>
        <v>0</v>
      </c>
      <c r="F63" s="163">
        <f t="shared" ca="1" si="22"/>
        <v>0</v>
      </c>
      <c r="G63" s="163">
        <f t="shared" ca="1" si="22"/>
        <v>0</v>
      </c>
      <c r="H63" s="163">
        <f t="shared" ca="1" si="22"/>
        <v>0</v>
      </c>
      <c r="I63" s="163">
        <f t="shared" ca="1" si="22"/>
        <v>0</v>
      </c>
      <c r="J63" s="163">
        <f t="shared" ca="1" si="22"/>
        <v>0</v>
      </c>
      <c r="K63" s="163">
        <f t="shared" ca="1" si="22"/>
        <v>0</v>
      </c>
      <c r="L63" s="163">
        <f t="shared" ca="1" si="22"/>
        <v>0</v>
      </c>
      <c r="M63" s="163">
        <f t="shared" ca="1" si="22"/>
        <v>0</v>
      </c>
      <c r="N63" s="163">
        <f t="shared" ca="1" si="22"/>
        <v>0</v>
      </c>
      <c r="O63" s="163">
        <f t="shared" ca="1" si="22"/>
        <v>0</v>
      </c>
      <c r="P63" s="163">
        <f t="shared" ca="1" si="22"/>
        <v>0</v>
      </c>
      <c r="Q63" s="163"/>
      <c r="R63" s="163">
        <f t="shared" ref="R63:AN63" ca="1" si="23">SUM(R57:R61)</f>
        <v>0</v>
      </c>
      <c r="S63" s="163">
        <f t="shared" ca="1" si="23"/>
        <v>0</v>
      </c>
      <c r="T63" s="163">
        <f t="shared" ca="1" si="23"/>
        <v>0</v>
      </c>
      <c r="U63" s="163">
        <f t="shared" ca="1" si="23"/>
        <v>0</v>
      </c>
      <c r="V63" s="163">
        <f t="shared" ca="1" si="23"/>
        <v>0</v>
      </c>
      <c r="W63" s="163">
        <f t="shared" ca="1" si="23"/>
        <v>0</v>
      </c>
      <c r="X63" s="163">
        <f t="shared" ca="1" si="23"/>
        <v>0</v>
      </c>
      <c r="Y63" s="163">
        <f t="shared" ca="1" si="23"/>
        <v>0</v>
      </c>
      <c r="Z63" s="163">
        <f t="shared" ca="1" si="23"/>
        <v>0</v>
      </c>
      <c r="AA63" s="163">
        <f t="shared" ca="1" si="23"/>
        <v>0</v>
      </c>
      <c r="AB63" s="163">
        <f t="shared" ca="1" si="23"/>
        <v>0</v>
      </c>
      <c r="AC63" s="163">
        <f t="shared" ca="1" si="23"/>
        <v>0</v>
      </c>
      <c r="AD63" s="163">
        <f t="shared" ca="1" si="23"/>
        <v>0</v>
      </c>
      <c r="AE63" s="163">
        <f t="shared" ca="1" si="23"/>
        <v>0</v>
      </c>
      <c r="AF63" s="163">
        <f t="shared" ca="1" si="23"/>
        <v>0</v>
      </c>
      <c r="AG63" s="163">
        <f t="shared" ca="1" si="23"/>
        <v>0</v>
      </c>
      <c r="AH63" s="163">
        <f t="shared" ca="1" si="23"/>
        <v>0</v>
      </c>
      <c r="AI63" s="163">
        <f t="shared" ca="1" si="23"/>
        <v>0</v>
      </c>
      <c r="AJ63" s="163">
        <f t="shared" ca="1" si="23"/>
        <v>0</v>
      </c>
      <c r="AK63" s="163">
        <f t="shared" ca="1" si="23"/>
        <v>0</v>
      </c>
      <c r="AL63" s="163">
        <f t="shared" ca="1" si="23"/>
        <v>0</v>
      </c>
      <c r="AM63" s="163">
        <f t="shared" ca="1" si="23"/>
        <v>0</v>
      </c>
      <c r="AN63" s="163">
        <f t="shared" ca="1" si="23"/>
        <v>0</v>
      </c>
    </row>
    <row r="64" spans="1:40" x14ac:dyDescent="0.3">
      <c r="A64" t="s">
        <v>1492</v>
      </c>
      <c r="D64" s="192">
        <f>SUM(E64:AN64)</f>
        <v>0</v>
      </c>
      <c r="E64" s="183">
        <v>0</v>
      </c>
      <c r="F64" s="183">
        <v>0</v>
      </c>
      <c r="G64" s="183">
        <v>0</v>
      </c>
      <c r="H64" s="183">
        <v>0</v>
      </c>
      <c r="I64" s="183">
        <v>0</v>
      </c>
      <c r="J64" s="183">
        <v>0</v>
      </c>
      <c r="K64" s="183">
        <v>0</v>
      </c>
      <c r="L64" s="183">
        <v>0</v>
      </c>
      <c r="M64" s="183">
        <v>0</v>
      </c>
      <c r="N64" s="183">
        <v>0</v>
      </c>
      <c r="O64" s="183">
        <v>0</v>
      </c>
      <c r="P64" s="183">
        <v>0</v>
      </c>
      <c r="Q64" s="183"/>
      <c r="R64" s="183">
        <v>0</v>
      </c>
      <c r="S64" s="183">
        <v>0</v>
      </c>
      <c r="T64" s="183">
        <v>0</v>
      </c>
      <c r="U64" s="183">
        <v>0</v>
      </c>
      <c r="V64" s="183">
        <v>0</v>
      </c>
      <c r="W64" s="183">
        <v>0</v>
      </c>
      <c r="X64" s="183">
        <v>0</v>
      </c>
      <c r="Y64" s="183">
        <v>0</v>
      </c>
      <c r="Z64" s="183">
        <v>0</v>
      </c>
      <c r="AA64" s="183">
        <v>0</v>
      </c>
      <c r="AB64" s="183">
        <v>0</v>
      </c>
      <c r="AC64" s="183">
        <v>0</v>
      </c>
      <c r="AD64" s="183">
        <v>0</v>
      </c>
      <c r="AE64" s="183">
        <v>0</v>
      </c>
      <c r="AF64" s="183">
        <v>0</v>
      </c>
      <c r="AG64" s="183">
        <v>0</v>
      </c>
      <c r="AH64" s="183">
        <v>0</v>
      </c>
      <c r="AI64" s="183">
        <v>0</v>
      </c>
      <c r="AJ64" s="183">
        <v>0</v>
      </c>
      <c r="AK64" s="183">
        <v>0</v>
      </c>
      <c r="AL64" s="183">
        <v>0</v>
      </c>
      <c r="AM64" s="183">
        <v>0</v>
      </c>
      <c r="AN64" s="183">
        <v>0</v>
      </c>
    </row>
    <row r="65" spans="1:40" x14ac:dyDescent="0.3">
      <c r="A65" s="60" t="s">
        <v>1493</v>
      </c>
      <c r="B65" s="64"/>
      <c r="C65" s="64"/>
      <c r="D65" s="196"/>
      <c r="E65" s="196"/>
      <c r="F65" s="196"/>
      <c r="G65" s="196"/>
      <c r="H65" s="196"/>
      <c r="I65" s="196"/>
      <c r="J65" s="196"/>
      <c r="K65" s="196"/>
      <c r="L65" s="196"/>
      <c r="M65" s="196"/>
      <c r="N65" s="196"/>
      <c r="O65" s="196"/>
      <c r="P65" s="196"/>
      <c r="Q65" s="196"/>
      <c r="R65" s="196"/>
      <c r="S65" s="196"/>
      <c r="T65" s="196"/>
      <c r="U65" s="196"/>
      <c r="V65" s="196"/>
      <c r="W65" s="196"/>
      <c r="X65" s="196"/>
      <c r="Y65" s="196"/>
      <c r="Z65" s="196"/>
      <c r="AA65" s="196"/>
      <c r="AB65" s="196"/>
      <c r="AC65" s="196"/>
      <c r="AD65" s="196"/>
      <c r="AE65" s="196"/>
      <c r="AF65" s="196"/>
      <c r="AG65" s="196"/>
      <c r="AH65" s="196"/>
      <c r="AI65" s="196"/>
      <c r="AJ65" s="196"/>
      <c r="AK65" s="196"/>
      <c r="AL65" s="196"/>
      <c r="AM65" s="196"/>
      <c r="AN65" s="196"/>
    </row>
    <row r="66" spans="1:40" x14ac:dyDescent="0.3">
      <c r="D66" s="192">
        <f>SUM(E66:AN66)</f>
        <v>0</v>
      </c>
      <c r="E66" s="181">
        <v>0</v>
      </c>
      <c r="F66" s="181">
        <v>0</v>
      </c>
      <c r="G66" s="181">
        <v>0</v>
      </c>
      <c r="H66" s="181">
        <v>0</v>
      </c>
      <c r="I66" s="181">
        <v>0</v>
      </c>
      <c r="J66" s="181">
        <v>0</v>
      </c>
      <c r="K66" s="181">
        <v>0</v>
      </c>
      <c r="L66" s="181">
        <v>0</v>
      </c>
      <c r="M66" s="181">
        <v>0</v>
      </c>
      <c r="N66" s="181">
        <v>0</v>
      </c>
      <c r="O66" s="181">
        <v>0</v>
      </c>
      <c r="P66" s="181">
        <v>0</v>
      </c>
      <c r="Q66" s="181"/>
      <c r="R66" s="181">
        <v>0</v>
      </c>
      <c r="S66" s="181">
        <v>0</v>
      </c>
      <c r="T66" s="181">
        <v>0</v>
      </c>
      <c r="U66" s="181">
        <v>0</v>
      </c>
      <c r="V66" s="181">
        <v>0</v>
      </c>
      <c r="W66" s="181">
        <v>0</v>
      </c>
      <c r="X66" s="181">
        <v>0</v>
      </c>
      <c r="Y66" s="181">
        <v>0</v>
      </c>
      <c r="Z66" s="181">
        <v>0</v>
      </c>
      <c r="AA66" s="181">
        <v>0</v>
      </c>
      <c r="AB66" s="181">
        <v>0</v>
      </c>
      <c r="AC66" s="181">
        <v>0</v>
      </c>
      <c r="AD66" s="181">
        <v>0</v>
      </c>
      <c r="AE66" s="181">
        <v>0</v>
      </c>
      <c r="AF66" s="181">
        <v>0</v>
      </c>
      <c r="AG66" s="181">
        <v>0</v>
      </c>
      <c r="AH66" s="181">
        <v>0</v>
      </c>
      <c r="AI66" s="181">
        <v>0</v>
      </c>
      <c r="AJ66" s="181">
        <v>0</v>
      </c>
      <c r="AK66" s="181">
        <v>0</v>
      </c>
      <c r="AL66" s="181">
        <v>0</v>
      </c>
      <c r="AM66" s="181">
        <v>0</v>
      </c>
      <c r="AN66" s="181">
        <v>0</v>
      </c>
    </row>
    <row r="67" spans="1:40" x14ac:dyDescent="0.3">
      <c r="A67" t="s">
        <v>1494</v>
      </c>
      <c r="B67" s="310"/>
      <c r="C67" s="310"/>
      <c r="D67" s="192"/>
      <c r="E67" s="194"/>
      <c r="F67" s="194"/>
      <c r="G67" s="194"/>
      <c r="H67" s="194"/>
      <c r="I67" s="194"/>
      <c r="J67" s="194"/>
      <c r="K67" s="194"/>
      <c r="L67" s="194"/>
      <c r="M67" s="194"/>
      <c r="N67" s="194"/>
      <c r="O67" s="194"/>
      <c r="P67" s="194"/>
      <c r="Q67" s="194"/>
      <c r="R67" s="194"/>
      <c r="S67" s="194"/>
      <c r="T67" s="194"/>
      <c r="U67" s="194"/>
      <c r="V67" s="194"/>
      <c r="W67" s="194"/>
      <c r="X67" s="194"/>
      <c r="Y67" s="194"/>
      <c r="Z67" s="194"/>
      <c r="AA67" s="194"/>
      <c r="AB67" s="194"/>
      <c r="AC67" s="194"/>
      <c r="AD67" s="194"/>
      <c r="AE67" s="194"/>
      <c r="AF67" s="194"/>
      <c r="AG67" s="194"/>
      <c r="AH67" s="194"/>
      <c r="AI67" s="194"/>
      <c r="AJ67" s="194"/>
      <c r="AK67" s="194"/>
      <c r="AL67" s="194"/>
      <c r="AM67" s="194"/>
      <c r="AN67" s="194"/>
    </row>
    <row r="68" spans="1:40" x14ac:dyDescent="0.3">
      <c r="A68" s="54"/>
      <c r="B68" s="54"/>
      <c r="C68" s="54"/>
      <c r="D68" s="195">
        <f ca="1">SUM(E68:AN68)</f>
        <v>0</v>
      </c>
      <c r="E68" s="194">
        <f t="shared" ref="E68:T71" ca="1" si="24">SUMIFS(INDIRECT($B$1 &amp; "_Total"), WBSL3, E$1, Inst, $A68)</f>
        <v>0</v>
      </c>
      <c r="F68" s="194">
        <f t="shared" ca="1" si="24"/>
        <v>0</v>
      </c>
      <c r="G68" s="194">
        <f t="shared" ca="1" si="24"/>
        <v>0</v>
      </c>
      <c r="H68" s="194">
        <f t="shared" ca="1" si="24"/>
        <v>0</v>
      </c>
      <c r="I68" s="194">
        <f t="shared" ca="1" si="24"/>
        <v>0</v>
      </c>
      <c r="J68" s="194">
        <f t="shared" ca="1" si="24"/>
        <v>0</v>
      </c>
      <c r="K68" s="194">
        <f t="shared" ca="1" si="24"/>
        <v>0</v>
      </c>
      <c r="L68" s="194">
        <f t="shared" ca="1" si="24"/>
        <v>0</v>
      </c>
      <c r="M68" s="194">
        <f t="shared" ca="1" si="24"/>
        <v>0</v>
      </c>
      <c r="N68" s="194">
        <f t="shared" ca="1" si="24"/>
        <v>0</v>
      </c>
      <c r="O68" s="194">
        <f t="shared" ca="1" si="24"/>
        <v>0</v>
      </c>
      <c r="P68" s="194">
        <f t="shared" ca="1" si="24"/>
        <v>0</v>
      </c>
      <c r="Q68" s="194">
        <f t="shared" ca="1" si="24"/>
        <v>0</v>
      </c>
      <c r="R68" s="194">
        <f t="shared" ca="1" si="24"/>
        <v>0</v>
      </c>
      <c r="S68" s="194">
        <f t="shared" ca="1" si="24"/>
        <v>0</v>
      </c>
      <c r="T68" s="194">
        <f t="shared" ca="1" si="24"/>
        <v>0</v>
      </c>
      <c r="U68" s="194">
        <f t="shared" ref="U68:AJ71" ca="1" si="25">SUMIFS(INDIRECT($B$1 &amp; "_Total"), WBSL3, U$1, Inst, $A68)</f>
        <v>0</v>
      </c>
      <c r="V68" s="194">
        <f t="shared" ca="1" si="25"/>
        <v>0</v>
      </c>
      <c r="W68" s="194">
        <f t="shared" ca="1" si="25"/>
        <v>0</v>
      </c>
      <c r="X68" s="194">
        <f t="shared" ca="1" si="25"/>
        <v>0</v>
      </c>
      <c r="Y68" s="194">
        <f t="shared" ca="1" si="25"/>
        <v>0</v>
      </c>
      <c r="Z68" s="194">
        <f t="shared" ca="1" si="25"/>
        <v>0</v>
      </c>
      <c r="AA68" s="194">
        <f t="shared" ca="1" si="25"/>
        <v>0</v>
      </c>
      <c r="AB68" s="194">
        <f t="shared" ca="1" si="25"/>
        <v>0</v>
      </c>
      <c r="AC68" s="194">
        <f t="shared" ca="1" si="25"/>
        <v>0</v>
      </c>
      <c r="AD68" s="194">
        <f t="shared" ca="1" si="25"/>
        <v>0</v>
      </c>
      <c r="AE68" s="194">
        <f t="shared" ca="1" si="25"/>
        <v>0</v>
      </c>
      <c r="AF68" s="194">
        <f t="shared" ca="1" si="25"/>
        <v>0</v>
      </c>
      <c r="AG68" s="194">
        <f t="shared" ca="1" si="25"/>
        <v>0</v>
      </c>
      <c r="AH68" s="194">
        <f t="shared" ca="1" si="25"/>
        <v>0</v>
      </c>
      <c r="AI68" s="194">
        <f t="shared" ca="1" si="25"/>
        <v>0</v>
      </c>
      <c r="AJ68" s="194">
        <f t="shared" ca="1" si="25"/>
        <v>0</v>
      </c>
      <c r="AK68" s="194">
        <f t="shared" ref="AK68:AN71" ca="1" si="26">SUMIFS(INDIRECT($B$1 &amp; "_Total"), WBSL3, AK$1, Inst, $A68)</f>
        <v>0</v>
      </c>
      <c r="AL68" s="194">
        <f t="shared" ca="1" si="26"/>
        <v>0</v>
      </c>
      <c r="AM68" s="194">
        <f t="shared" ca="1" si="26"/>
        <v>0</v>
      </c>
      <c r="AN68" s="194">
        <f t="shared" ca="1" si="26"/>
        <v>0</v>
      </c>
    </row>
    <row r="69" spans="1:40" x14ac:dyDescent="0.3">
      <c r="A69" s="54"/>
      <c r="B69" s="54"/>
      <c r="C69" s="54"/>
      <c r="D69" s="195">
        <f ca="1">SUM(E69:AN69)</f>
        <v>0</v>
      </c>
      <c r="E69" s="194">
        <f t="shared" ca="1" si="24"/>
        <v>0</v>
      </c>
      <c r="F69" s="194">
        <f t="shared" ca="1" si="24"/>
        <v>0</v>
      </c>
      <c r="G69" s="194">
        <f t="shared" ca="1" si="24"/>
        <v>0</v>
      </c>
      <c r="H69" s="194">
        <f t="shared" ca="1" si="24"/>
        <v>0</v>
      </c>
      <c r="I69" s="194">
        <f t="shared" ca="1" si="24"/>
        <v>0</v>
      </c>
      <c r="J69" s="194">
        <f t="shared" ca="1" si="24"/>
        <v>0</v>
      </c>
      <c r="K69" s="194">
        <f t="shared" ca="1" si="24"/>
        <v>0</v>
      </c>
      <c r="L69" s="194">
        <f t="shared" ca="1" si="24"/>
        <v>0</v>
      </c>
      <c r="M69" s="194">
        <f t="shared" ca="1" si="24"/>
        <v>0</v>
      </c>
      <c r="N69" s="194">
        <f t="shared" ca="1" si="24"/>
        <v>0</v>
      </c>
      <c r="O69" s="194">
        <f t="shared" ca="1" si="24"/>
        <v>0</v>
      </c>
      <c r="P69" s="194">
        <f t="shared" ca="1" si="24"/>
        <v>0</v>
      </c>
      <c r="Q69" s="194">
        <f t="shared" ca="1" si="24"/>
        <v>0</v>
      </c>
      <c r="R69" s="194">
        <f t="shared" ca="1" si="24"/>
        <v>0</v>
      </c>
      <c r="S69" s="194">
        <f t="shared" ca="1" si="24"/>
        <v>0</v>
      </c>
      <c r="T69" s="194">
        <f t="shared" ca="1" si="24"/>
        <v>0</v>
      </c>
      <c r="U69" s="194">
        <f t="shared" ca="1" si="25"/>
        <v>0</v>
      </c>
      <c r="V69" s="194">
        <f t="shared" ca="1" si="25"/>
        <v>0</v>
      </c>
      <c r="W69" s="194">
        <f t="shared" ca="1" si="25"/>
        <v>0</v>
      </c>
      <c r="X69" s="194">
        <f t="shared" ca="1" si="25"/>
        <v>0</v>
      </c>
      <c r="Y69" s="194">
        <f t="shared" ca="1" si="25"/>
        <v>0</v>
      </c>
      <c r="Z69" s="194">
        <f t="shared" ca="1" si="25"/>
        <v>0</v>
      </c>
      <c r="AA69" s="194">
        <f t="shared" ca="1" si="25"/>
        <v>0</v>
      </c>
      <c r="AB69" s="194">
        <f t="shared" ca="1" si="25"/>
        <v>0</v>
      </c>
      <c r="AC69" s="194">
        <f t="shared" ca="1" si="25"/>
        <v>0</v>
      </c>
      <c r="AD69" s="194">
        <f t="shared" ca="1" si="25"/>
        <v>0</v>
      </c>
      <c r="AE69" s="194">
        <f t="shared" ca="1" si="25"/>
        <v>0</v>
      </c>
      <c r="AF69" s="194">
        <f t="shared" ca="1" si="25"/>
        <v>0</v>
      </c>
      <c r="AG69" s="194">
        <f t="shared" ca="1" si="25"/>
        <v>0</v>
      </c>
      <c r="AH69" s="194">
        <f t="shared" ca="1" si="25"/>
        <v>0</v>
      </c>
      <c r="AI69" s="194">
        <f t="shared" ca="1" si="25"/>
        <v>0</v>
      </c>
      <c r="AJ69" s="194">
        <f t="shared" ca="1" si="25"/>
        <v>0</v>
      </c>
      <c r="AK69" s="194">
        <f t="shared" ca="1" si="26"/>
        <v>0</v>
      </c>
      <c r="AL69" s="194">
        <f t="shared" ca="1" si="26"/>
        <v>0</v>
      </c>
      <c r="AM69" s="194">
        <f t="shared" ca="1" si="26"/>
        <v>0</v>
      </c>
      <c r="AN69" s="194">
        <f t="shared" ca="1" si="26"/>
        <v>0</v>
      </c>
    </row>
    <row r="70" spans="1:40" x14ac:dyDescent="0.3">
      <c r="A70" s="54"/>
      <c r="B70" s="54"/>
      <c r="C70" s="54"/>
      <c r="D70" s="195">
        <f ca="1">SUM(E70:AN70)</f>
        <v>0</v>
      </c>
      <c r="E70" s="194">
        <f t="shared" ca="1" si="24"/>
        <v>0</v>
      </c>
      <c r="F70" s="194">
        <f t="shared" ca="1" si="24"/>
        <v>0</v>
      </c>
      <c r="G70" s="194">
        <f t="shared" ca="1" si="24"/>
        <v>0</v>
      </c>
      <c r="H70" s="194">
        <f t="shared" ca="1" si="24"/>
        <v>0</v>
      </c>
      <c r="I70" s="194">
        <f t="shared" ca="1" si="24"/>
        <v>0</v>
      </c>
      <c r="J70" s="194">
        <f t="shared" ca="1" si="24"/>
        <v>0</v>
      </c>
      <c r="K70" s="194">
        <f t="shared" ca="1" si="24"/>
        <v>0</v>
      </c>
      <c r="L70" s="194">
        <f t="shared" ca="1" si="24"/>
        <v>0</v>
      </c>
      <c r="M70" s="194">
        <f t="shared" ca="1" si="24"/>
        <v>0</v>
      </c>
      <c r="N70" s="194">
        <f t="shared" ca="1" si="24"/>
        <v>0</v>
      </c>
      <c r="O70" s="194">
        <f t="shared" ca="1" si="24"/>
        <v>0</v>
      </c>
      <c r="P70" s="194">
        <f t="shared" ca="1" si="24"/>
        <v>0</v>
      </c>
      <c r="Q70" s="194">
        <f t="shared" ca="1" si="24"/>
        <v>0</v>
      </c>
      <c r="R70" s="194">
        <f t="shared" ca="1" si="24"/>
        <v>0</v>
      </c>
      <c r="S70" s="194">
        <f t="shared" ca="1" si="24"/>
        <v>0</v>
      </c>
      <c r="T70" s="194">
        <f t="shared" ca="1" si="24"/>
        <v>0</v>
      </c>
      <c r="U70" s="194">
        <f t="shared" ca="1" si="25"/>
        <v>0</v>
      </c>
      <c r="V70" s="194">
        <f t="shared" ca="1" si="25"/>
        <v>0</v>
      </c>
      <c r="W70" s="194">
        <f t="shared" ca="1" si="25"/>
        <v>0</v>
      </c>
      <c r="X70" s="194">
        <f t="shared" ca="1" si="25"/>
        <v>0</v>
      </c>
      <c r="Y70" s="194">
        <f t="shared" ca="1" si="25"/>
        <v>0</v>
      </c>
      <c r="Z70" s="194">
        <f t="shared" ca="1" si="25"/>
        <v>0</v>
      </c>
      <c r="AA70" s="194">
        <f t="shared" ca="1" si="25"/>
        <v>0</v>
      </c>
      <c r="AB70" s="194">
        <f t="shared" ca="1" si="25"/>
        <v>0</v>
      </c>
      <c r="AC70" s="194">
        <f t="shared" ca="1" si="25"/>
        <v>0</v>
      </c>
      <c r="AD70" s="194">
        <f t="shared" ca="1" si="25"/>
        <v>0</v>
      </c>
      <c r="AE70" s="194">
        <f t="shared" ca="1" si="25"/>
        <v>0</v>
      </c>
      <c r="AF70" s="194">
        <f t="shared" ca="1" si="25"/>
        <v>0</v>
      </c>
      <c r="AG70" s="194">
        <f t="shared" ca="1" si="25"/>
        <v>0</v>
      </c>
      <c r="AH70" s="194">
        <f t="shared" ca="1" si="25"/>
        <v>0</v>
      </c>
      <c r="AI70" s="194">
        <f t="shared" ca="1" si="25"/>
        <v>0</v>
      </c>
      <c r="AJ70" s="194">
        <f t="shared" ca="1" si="25"/>
        <v>0</v>
      </c>
      <c r="AK70" s="194">
        <f t="shared" ca="1" si="26"/>
        <v>0</v>
      </c>
      <c r="AL70" s="194">
        <f t="shared" ca="1" si="26"/>
        <v>0</v>
      </c>
      <c r="AM70" s="194">
        <f t="shared" ca="1" si="26"/>
        <v>0</v>
      </c>
      <c r="AN70" s="194">
        <f t="shared" ca="1" si="26"/>
        <v>0</v>
      </c>
    </row>
    <row r="71" spans="1:40" x14ac:dyDescent="0.3">
      <c r="A71" s="54"/>
      <c r="B71" s="54"/>
      <c r="C71" s="54"/>
      <c r="D71" s="195">
        <f ca="1">SUM(E71:AN71)</f>
        <v>0</v>
      </c>
      <c r="E71" s="194">
        <f t="shared" ca="1" si="24"/>
        <v>0</v>
      </c>
      <c r="F71" s="194">
        <f t="shared" ca="1" si="24"/>
        <v>0</v>
      </c>
      <c r="G71" s="194">
        <f t="shared" ca="1" si="24"/>
        <v>0</v>
      </c>
      <c r="H71" s="194">
        <f t="shared" ca="1" si="24"/>
        <v>0</v>
      </c>
      <c r="I71" s="194">
        <f t="shared" ca="1" si="24"/>
        <v>0</v>
      </c>
      <c r="J71" s="194">
        <f t="shared" ca="1" si="24"/>
        <v>0</v>
      </c>
      <c r="K71" s="194">
        <f t="shared" ca="1" si="24"/>
        <v>0</v>
      </c>
      <c r="L71" s="194">
        <f t="shared" ca="1" si="24"/>
        <v>0</v>
      </c>
      <c r="M71" s="194">
        <f t="shared" ca="1" si="24"/>
        <v>0</v>
      </c>
      <c r="N71" s="194">
        <f t="shared" ca="1" si="24"/>
        <v>0</v>
      </c>
      <c r="O71" s="194">
        <f t="shared" ca="1" si="24"/>
        <v>0</v>
      </c>
      <c r="P71" s="194">
        <f t="shared" ca="1" si="24"/>
        <v>0</v>
      </c>
      <c r="Q71" s="194">
        <f t="shared" ca="1" si="24"/>
        <v>0</v>
      </c>
      <c r="R71" s="194">
        <f t="shared" ca="1" si="24"/>
        <v>0</v>
      </c>
      <c r="S71" s="194">
        <f t="shared" ca="1" si="24"/>
        <v>0</v>
      </c>
      <c r="T71" s="194">
        <f t="shared" ca="1" si="24"/>
        <v>0</v>
      </c>
      <c r="U71" s="194">
        <f t="shared" ca="1" si="25"/>
        <v>0</v>
      </c>
      <c r="V71" s="194">
        <f t="shared" ca="1" si="25"/>
        <v>0</v>
      </c>
      <c r="W71" s="194">
        <f t="shared" ca="1" si="25"/>
        <v>0</v>
      </c>
      <c r="X71" s="194">
        <f t="shared" ca="1" si="25"/>
        <v>0</v>
      </c>
      <c r="Y71" s="194">
        <f t="shared" ca="1" si="25"/>
        <v>0</v>
      </c>
      <c r="Z71" s="194">
        <f t="shared" ca="1" si="25"/>
        <v>0</v>
      </c>
      <c r="AA71" s="194">
        <f t="shared" ca="1" si="25"/>
        <v>0</v>
      </c>
      <c r="AB71" s="194">
        <f t="shared" ca="1" si="25"/>
        <v>0</v>
      </c>
      <c r="AC71" s="194">
        <f t="shared" ca="1" si="25"/>
        <v>0</v>
      </c>
      <c r="AD71" s="194">
        <f t="shared" ca="1" si="25"/>
        <v>0</v>
      </c>
      <c r="AE71" s="194">
        <f t="shared" ca="1" si="25"/>
        <v>0</v>
      </c>
      <c r="AF71" s="194">
        <f t="shared" ca="1" si="25"/>
        <v>0</v>
      </c>
      <c r="AG71" s="194">
        <f t="shared" ca="1" si="25"/>
        <v>0</v>
      </c>
      <c r="AH71" s="194">
        <f t="shared" ca="1" si="25"/>
        <v>0</v>
      </c>
      <c r="AI71" s="194">
        <f t="shared" ca="1" si="25"/>
        <v>0</v>
      </c>
      <c r="AJ71" s="194">
        <f t="shared" ca="1" si="25"/>
        <v>0</v>
      </c>
      <c r="AK71" s="194">
        <f t="shared" ca="1" si="26"/>
        <v>0</v>
      </c>
      <c r="AL71" s="194">
        <f t="shared" ca="1" si="26"/>
        <v>0</v>
      </c>
      <c r="AM71" s="194">
        <f t="shared" ca="1" si="26"/>
        <v>0</v>
      </c>
      <c r="AN71" s="194">
        <f t="shared" ca="1" si="26"/>
        <v>0</v>
      </c>
    </row>
    <row r="72" spans="1:40" x14ac:dyDescent="0.3">
      <c r="A72" s="60" t="s">
        <v>1495</v>
      </c>
      <c r="B72" s="64"/>
      <c r="C72" s="64"/>
      <c r="D72" s="196"/>
      <c r="E72" s="196"/>
      <c r="F72" s="196"/>
      <c r="G72" s="196"/>
      <c r="H72" s="196"/>
      <c r="I72" s="196"/>
      <c r="J72" s="196"/>
      <c r="K72" s="196"/>
      <c r="L72" s="196"/>
      <c r="M72" s="196"/>
      <c r="N72" s="196"/>
      <c r="O72" s="196"/>
      <c r="P72" s="196"/>
      <c r="Q72" s="196"/>
      <c r="R72" s="196"/>
      <c r="S72" s="196"/>
      <c r="T72" s="196"/>
      <c r="U72" s="196"/>
      <c r="V72" s="196"/>
      <c r="W72" s="196"/>
      <c r="X72" s="196"/>
      <c r="Y72" s="196"/>
      <c r="Z72" s="196"/>
      <c r="AA72" s="196"/>
      <c r="AB72" s="196"/>
      <c r="AC72" s="196"/>
      <c r="AD72" s="196"/>
      <c r="AE72" s="196"/>
      <c r="AF72" s="196"/>
      <c r="AG72" s="196"/>
      <c r="AH72" s="196"/>
      <c r="AI72" s="196"/>
      <c r="AJ72" s="196"/>
      <c r="AK72" s="196"/>
      <c r="AL72" s="196"/>
      <c r="AM72" s="196"/>
      <c r="AN72" s="196"/>
    </row>
    <row r="73" spans="1:40" x14ac:dyDescent="0.3">
      <c r="D73" s="195">
        <f ca="1">SUM(E73:AN73)</f>
        <v>0</v>
      </c>
      <c r="E73" s="184">
        <f t="shared" ref="E73:AN73" ca="1" si="27">SUM(E68:E71)</f>
        <v>0</v>
      </c>
      <c r="F73" s="184">
        <f t="shared" ca="1" si="27"/>
        <v>0</v>
      </c>
      <c r="G73" s="184">
        <f t="shared" ca="1" si="27"/>
        <v>0</v>
      </c>
      <c r="H73" s="184">
        <f t="shared" ca="1" si="27"/>
        <v>0</v>
      </c>
      <c r="I73" s="184">
        <f t="shared" ca="1" si="27"/>
        <v>0</v>
      </c>
      <c r="J73" s="184">
        <f t="shared" ca="1" si="27"/>
        <v>0</v>
      </c>
      <c r="K73" s="184">
        <f t="shared" ca="1" si="27"/>
        <v>0</v>
      </c>
      <c r="L73" s="184">
        <f t="shared" ca="1" si="27"/>
        <v>0</v>
      </c>
      <c r="M73" s="184">
        <f t="shared" ca="1" si="27"/>
        <v>0</v>
      </c>
      <c r="N73" s="184">
        <f t="shared" ca="1" si="27"/>
        <v>0</v>
      </c>
      <c r="O73" s="184">
        <f t="shared" ca="1" si="27"/>
        <v>0</v>
      </c>
      <c r="P73" s="184">
        <f t="shared" ca="1" si="27"/>
        <v>0</v>
      </c>
      <c r="Q73" s="184">
        <f t="shared" ca="1" si="27"/>
        <v>0</v>
      </c>
      <c r="R73" s="184">
        <f t="shared" ca="1" si="27"/>
        <v>0</v>
      </c>
      <c r="S73" s="184">
        <f t="shared" ca="1" si="27"/>
        <v>0</v>
      </c>
      <c r="T73" s="184">
        <f t="shared" ca="1" si="27"/>
        <v>0</v>
      </c>
      <c r="U73" s="184">
        <f t="shared" ca="1" si="27"/>
        <v>0</v>
      </c>
      <c r="V73" s="184">
        <f t="shared" ca="1" si="27"/>
        <v>0</v>
      </c>
      <c r="W73" s="184">
        <f t="shared" ca="1" si="27"/>
        <v>0</v>
      </c>
      <c r="X73" s="184">
        <f t="shared" ca="1" si="27"/>
        <v>0</v>
      </c>
      <c r="Y73" s="184">
        <f t="shared" ca="1" si="27"/>
        <v>0</v>
      </c>
      <c r="Z73" s="184">
        <f t="shared" ca="1" si="27"/>
        <v>0</v>
      </c>
      <c r="AA73" s="184">
        <f t="shared" ca="1" si="27"/>
        <v>0</v>
      </c>
      <c r="AB73" s="184">
        <f t="shared" ca="1" si="27"/>
        <v>0</v>
      </c>
      <c r="AC73" s="184">
        <f t="shared" ca="1" si="27"/>
        <v>0</v>
      </c>
      <c r="AD73" s="184">
        <f t="shared" ca="1" si="27"/>
        <v>0</v>
      </c>
      <c r="AE73" s="184">
        <f t="shared" ca="1" si="27"/>
        <v>0</v>
      </c>
      <c r="AF73" s="184">
        <f t="shared" ca="1" si="27"/>
        <v>0</v>
      </c>
      <c r="AG73" s="184">
        <f t="shared" ca="1" si="27"/>
        <v>0</v>
      </c>
      <c r="AH73" s="184">
        <f t="shared" ca="1" si="27"/>
        <v>0</v>
      </c>
      <c r="AI73" s="184">
        <f t="shared" ca="1" si="27"/>
        <v>0</v>
      </c>
      <c r="AJ73" s="184">
        <f t="shared" ca="1" si="27"/>
        <v>0</v>
      </c>
      <c r="AK73" s="184">
        <f t="shared" ca="1" si="27"/>
        <v>0</v>
      </c>
      <c r="AL73" s="184">
        <f t="shared" ca="1" si="27"/>
        <v>0</v>
      </c>
      <c r="AM73" s="184">
        <f t="shared" ca="1" si="27"/>
        <v>0</v>
      </c>
      <c r="AN73" s="184">
        <f t="shared" ca="1" si="27"/>
        <v>0</v>
      </c>
    </row>
    <row r="74" spans="1:40" x14ac:dyDescent="0.3">
      <c r="A74" t="s">
        <v>1626</v>
      </c>
      <c r="D74" s="192"/>
      <c r="E74" s="183">
        <v>0</v>
      </c>
      <c r="F74" s="183">
        <v>0</v>
      </c>
      <c r="G74" s="183">
        <v>0</v>
      </c>
      <c r="H74" s="183">
        <v>0</v>
      </c>
      <c r="I74" s="183">
        <v>0</v>
      </c>
      <c r="J74" s="183">
        <v>0</v>
      </c>
      <c r="K74" s="183">
        <v>0</v>
      </c>
      <c r="L74" s="183">
        <v>0</v>
      </c>
      <c r="M74" s="183">
        <v>0</v>
      </c>
      <c r="N74" s="183">
        <v>0</v>
      </c>
      <c r="O74" s="183">
        <v>0</v>
      </c>
      <c r="P74" s="183">
        <v>0</v>
      </c>
      <c r="Q74" s="183"/>
      <c r="R74" s="183">
        <v>0</v>
      </c>
      <c r="S74" s="183">
        <v>0</v>
      </c>
      <c r="T74" s="183">
        <v>0</v>
      </c>
      <c r="U74" s="183">
        <v>0</v>
      </c>
      <c r="V74" s="183">
        <v>0</v>
      </c>
      <c r="W74" s="183">
        <v>0</v>
      </c>
      <c r="X74" s="183">
        <v>0</v>
      </c>
      <c r="Y74" s="183">
        <v>0</v>
      </c>
      <c r="Z74" s="183">
        <v>0</v>
      </c>
      <c r="AA74" s="183">
        <v>0</v>
      </c>
      <c r="AB74" s="183">
        <v>0</v>
      </c>
      <c r="AC74" s="183">
        <v>0</v>
      </c>
      <c r="AD74" s="183">
        <v>0</v>
      </c>
      <c r="AE74" s="183">
        <v>0</v>
      </c>
      <c r="AF74" s="183">
        <v>0</v>
      </c>
      <c r="AG74" s="183">
        <v>0</v>
      </c>
      <c r="AH74" s="183">
        <v>0</v>
      </c>
      <c r="AI74" s="183">
        <v>0</v>
      </c>
      <c r="AJ74" s="183">
        <v>0</v>
      </c>
      <c r="AK74" s="183">
        <v>0</v>
      </c>
      <c r="AL74" s="183">
        <v>0</v>
      </c>
      <c r="AM74" s="183">
        <v>0</v>
      </c>
      <c r="AN74" s="183">
        <v>0</v>
      </c>
    </row>
    <row r="75" spans="1:40" x14ac:dyDescent="0.3">
      <c r="A75" t="s">
        <v>1496</v>
      </c>
      <c r="D75" s="192">
        <f>SUM(E75:AN75)</f>
        <v>0</v>
      </c>
      <c r="E75" s="183">
        <v>0</v>
      </c>
      <c r="F75" s="183">
        <v>0</v>
      </c>
      <c r="G75" s="183">
        <v>0</v>
      </c>
      <c r="H75" s="183">
        <v>0</v>
      </c>
      <c r="I75" s="183">
        <v>0</v>
      </c>
      <c r="J75" s="183">
        <v>0</v>
      </c>
      <c r="K75" s="183">
        <v>0</v>
      </c>
      <c r="L75" s="183">
        <v>0</v>
      </c>
      <c r="M75" s="183">
        <v>0</v>
      </c>
      <c r="N75" s="183">
        <v>0</v>
      </c>
      <c r="O75" s="183">
        <v>0</v>
      </c>
      <c r="P75" s="183">
        <v>0</v>
      </c>
      <c r="Q75" s="183"/>
      <c r="R75" s="183">
        <v>0</v>
      </c>
      <c r="S75" s="183">
        <v>0</v>
      </c>
      <c r="T75" s="183">
        <v>0</v>
      </c>
      <c r="U75" s="183">
        <v>0</v>
      </c>
      <c r="V75" s="183">
        <v>0</v>
      </c>
      <c r="W75" s="183">
        <v>0</v>
      </c>
      <c r="X75" s="183">
        <v>0</v>
      </c>
      <c r="Y75" s="183">
        <v>0</v>
      </c>
      <c r="Z75" s="183">
        <v>0</v>
      </c>
      <c r="AA75" s="183">
        <v>0</v>
      </c>
      <c r="AB75" s="183">
        <v>0</v>
      </c>
      <c r="AC75" s="183">
        <v>0</v>
      </c>
      <c r="AD75" s="183">
        <v>0</v>
      </c>
      <c r="AE75" s="183">
        <v>0</v>
      </c>
      <c r="AF75" s="183">
        <v>0</v>
      </c>
      <c r="AG75" s="183">
        <v>0</v>
      </c>
      <c r="AH75" s="183">
        <v>0</v>
      </c>
      <c r="AI75" s="183">
        <v>0</v>
      </c>
      <c r="AJ75" s="183">
        <v>0</v>
      </c>
      <c r="AK75" s="183">
        <v>0</v>
      </c>
      <c r="AL75" s="183">
        <v>0</v>
      </c>
      <c r="AM75" s="183">
        <v>0</v>
      </c>
      <c r="AN75" s="183">
        <v>0</v>
      </c>
    </row>
    <row r="76" spans="1:40" x14ac:dyDescent="0.3">
      <c r="A76" t="s">
        <v>1497</v>
      </c>
      <c r="D76" s="192">
        <f>SUM(E76:AN76)</f>
        <v>0</v>
      </c>
      <c r="E76" s="183">
        <v>0</v>
      </c>
      <c r="F76" s="183">
        <v>0</v>
      </c>
      <c r="G76" s="183">
        <v>0</v>
      </c>
      <c r="H76" s="183">
        <v>0</v>
      </c>
      <c r="I76" s="183">
        <v>0</v>
      </c>
      <c r="J76" s="183">
        <v>0</v>
      </c>
      <c r="K76" s="183">
        <v>0</v>
      </c>
      <c r="L76" s="183">
        <v>0</v>
      </c>
      <c r="M76" s="183">
        <v>0</v>
      </c>
      <c r="N76" s="183">
        <v>0</v>
      </c>
      <c r="O76" s="183">
        <v>0</v>
      </c>
      <c r="P76" s="183">
        <v>0</v>
      </c>
      <c r="Q76" s="183"/>
      <c r="R76" s="183">
        <v>0</v>
      </c>
      <c r="S76" s="183">
        <v>0</v>
      </c>
      <c r="T76" s="183">
        <v>0</v>
      </c>
      <c r="U76" s="183">
        <v>0</v>
      </c>
      <c r="V76" s="183">
        <v>0</v>
      </c>
      <c r="W76" s="183">
        <v>0</v>
      </c>
      <c r="X76" s="183">
        <v>0</v>
      </c>
      <c r="Y76" s="183">
        <v>0</v>
      </c>
      <c r="Z76" s="183">
        <v>0</v>
      </c>
      <c r="AA76" s="183">
        <v>0</v>
      </c>
      <c r="AB76" s="183">
        <v>0</v>
      </c>
      <c r="AC76" s="183">
        <v>0</v>
      </c>
      <c r="AD76" s="183">
        <v>0</v>
      </c>
      <c r="AE76" s="183">
        <v>0</v>
      </c>
      <c r="AF76" s="183">
        <v>0</v>
      </c>
      <c r="AG76" s="183">
        <v>0</v>
      </c>
      <c r="AH76" s="183">
        <v>0</v>
      </c>
      <c r="AI76" s="183">
        <v>0</v>
      </c>
      <c r="AJ76" s="183">
        <v>0</v>
      </c>
      <c r="AK76" s="183">
        <v>0</v>
      </c>
      <c r="AL76" s="183">
        <v>0</v>
      </c>
      <c r="AM76" s="183">
        <v>0</v>
      </c>
      <c r="AN76" s="183">
        <v>0</v>
      </c>
    </row>
    <row r="77" spans="1:40" x14ac:dyDescent="0.3">
      <c r="A77" t="s">
        <v>1498</v>
      </c>
      <c r="D77" s="192">
        <f>SUM(E77:AN77)</f>
        <v>0</v>
      </c>
      <c r="E77" s="183">
        <v>0</v>
      </c>
      <c r="F77" s="183">
        <v>0</v>
      </c>
      <c r="G77" s="183">
        <v>0</v>
      </c>
      <c r="H77" s="183">
        <v>0</v>
      </c>
      <c r="I77" s="183">
        <v>0</v>
      </c>
      <c r="J77" s="183">
        <v>0</v>
      </c>
      <c r="K77" s="183">
        <v>0</v>
      </c>
      <c r="L77" s="183">
        <v>0</v>
      </c>
      <c r="M77" s="183">
        <v>0</v>
      </c>
      <c r="N77" s="183">
        <v>0</v>
      </c>
      <c r="O77" s="183">
        <v>0</v>
      </c>
      <c r="P77" s="183">
        <v>0</v>
      </c>
      <c r="Q77" s="183"/>
      <c r="R77" s="183">
        <v>0</v>
      </c>
      <c r="S77" s="183">
        <v>0</v>
      </c>
      <c r="T77" s="183">
        <v>0</v>
      </c>
      <c r="U77" s="183">
        <v>0</v>
      </c>
      <c r="V77" s="183">
        <v>0</v>
      </c>
      <c r="W77" s="183">
        <v>0</v>
      </c>
      <c r="X77" s="183">
        <v>0</v>
      </c>
      <c r="Y77" s="183">
        <v>0</v>
      </c>
      <c r="Z77" s="183">
        <v>0</v>
      </c>
      <c r="AA77" s="183">
        <v>0</v>
      </c>
      <c r="AB77" s="183">
        <v>0</v>
      </c>
      <c r="AC77" s="183">
        <v>0</v>
      </c>
      <c r="AD77" s="183">
        <v>0</v>
      </c>
      <c r="AE77" s="183">
        <v>0</v>
      </c>
      <c r="AF77" s="183">
        <v>0</v>
      </c>
      <c r="AG77" s="183">
        <v>0</v>
      </c>
      <c r="AH77" s="183">
        <v>0</v>
      </c>
      <c r="AI77" s="183">
        <v>0</v>
      </c>
      <c r="AJ77" s="183">
        <v>0</v>
      </c>
      <c r="AK77" s="183">
        <v>0</v>
      </c>
      <c r="AL77" s="183">
        <v>0</v>
      </c>
      <c r="AM77" s="183">
        <v>0</v>
      </c>
      <c r="AN77" s="183">
        <v>0</v>
      </c>
    </row>
    <row r="78" spans="1:40" x14ac:dyDescent="0.3">
      <c r="A78" s="60" t="s">
        <v>1499</v>
      </c>
      <c r="B78" s="60"/>
      <c r="C78" s="60"/>
      <c r="D78" s="189"/>
      <c r="E78" s="189"/>
      <c r="F78" s="189"/>
      <c r="G78" s="189"/>
      <c r="H78" s="189"/>
      <c r="I78" s="189"/>
      <c r="J78" s="189"/>
      <c r="K78" s="189"/>
      <c r="L78" s="189"/>
      <c r="M78" s="189"/>
      <c r="N78" s="189"/>
      <c r="O78" s="189"/>
      <c r="P78" s="189"/>
      <c r="Q78" s="189"/>
      <c r="R78" s="189"/>
      <c r="S78" s="189"/>
      <c r="T78" s="189"/>
      <c r="U78" s="189"/>
      <c r="V78" s="189"/>
      <c r="W78" s="189"/>
      <c r="X78" s="189"/>
      <c r="Y78" s="189"/>
      <c r="Z78" s="189"/>
      <c r="AA78" s="189"/>
      <c r="AB78" s="189"/>
      <c r="AC78" s="189"/>
      <c r="AD78" s="189"/>
      <c r="AE78" s="189"/>
      <c r="AF78" s="189"/>
      <c r="AG78" s="189"/>
      <c r="AH78" s="189"/>
      <c r="AI78" s="189"/>
      <c r="AJ78" s="189"/>
      <c r="AK78" s="189"/>
      <c r="AL78" s="189"/>
      <c r="AM78" s="189"/>
      <c r="AN78" s="189"/>
    </row>
    <row r="79" spans="1:40" x14ac:dyDescent="0.3">
      <c r="D79" s="192">
        <f>SUM(D74:D77)</f>
        <v>0</v>
      </c>
      <c r="E79" s="183">
        <v>0</v>
      </c>
      <c r="F79" s="183">
        <v>0</v>
      </c>
      <c r="G79" s="183">
        <v>0</v>
      </c>
      <c r="H79" s="183">
        <v>0</v>
      </c>
      <c r="I79" s="183">
        <v>0</v>
      </c>
      <c r="J79" s="183">
        <v>0</v>
      </c>
      <c r="K79" s="183">
        <v>0</v>
      </c>
      <c r="L79" s="183">
        <v>0</v>
      </c>
      <c r="M79" s="183">
        <v>0</v>
      </c>
      <c r="N79" s="183">
        <v>0</v>
      </c>
      <c r="O79" s="183">
        <v>0</v>
      </c>
      <c r="P79" s="183">
        <v>0</v>
      </c>
      <c r="Q79" s="183"/>
      <c r="R79" s="183">
        <v>0</v>
      </c>
      <c r="S79" s="183">
        <v>0</v>
      </c>
      <c r="T79" s="183">
        <v>0</v>
      </c>
      <c r="U79" s="183">
        <v>0</v>
      </c>
      <c r="V79" s="183">
        <v>0</v>
      </c>
      <c r="W79" s="183">
        <v>0</v>
      </c>
      <c r="X79" s="183">
        <v>0</v>
      </c>
      <c r="Y79" s="183">
        <v>0</v>
      </c>
      <c r="Z79" s="183">
        <v>0</v>
      </c>
      <c r="AA79" s="183">
        <v>0</v>
      </c>
      <c r="AB79" s="183">
        <v>0</v>
      </c>
      <c r="AC79" s="183">
        <v>0</v>
      </c>
      <c r="AD79" s="183">
        <v>0</v>
      </c>
      <c r="AE79" s="183">
        <v>0</v>
      </c>
      <c r="AF79" s="183">
        <v>0</v>
      </c>
      <c r="AG79" s="183">
        <v>0</v>
      </c>
      <c r="AH79" s="183">
        <v>0</v>
      </c>
      <c r="AI79" s="183">
        <v>0</v>
      </c>
      <c r="AJ79" s="183">
        <v>0</v>
      </c>
      <c r="AK79" s="183">
        <v>0</v>
      </c>
      <c r="AL79" s="183">
        <v>0</v>
      </c>
      <c r="AM79" s="183">
        <v>0</v>
      </c>
      <c r="AN79" s="183">
        <v>0</v>
      </c>
    </row>
    <row r="80" spans="1:40" x14ac:dyDescent="0.3">
      <c r="A80" s="60" t="s">
        <v>1500</v>
      </c>
      <c r="B80" s="60"/>
      <c r="C80" s="60"/>
      <c r="D80" s="189"/>
      <c r="E80" s="189"/>
      <c r="F80" s="189"/>
      <c r="G80" s="189"/>
      <c r="H80" s="189"/>
      <c r="I80" s="189"/>
      <c r="J80" s="189"/>
      <c r="K80" s="189"/>
      <c r="L80" s="189"/>
      <c r="M80" s="189"/>
      <c r="N80" s="189"/>
      <c r="O80" s="189"/>
      <c r="P80" s="189"/>
      <c r="Q80" s="189"/>
      <c r="R80" s="189"/>
      <c r="S80" s="189"/>
      <c r="T80" s="189"/>
      <c r="U80" s="189"/>
      <c r="V80" s="189"/>
      <c r="W80" s="189"/>
      <c r="X80" s="189"/>
      <c r="Y80" s="189"/>
      <c r="Z80" s="189"/>
      <c r="AA80" s="189"/>
      <c r="AB80" s="189"/>
      <c r="AC80" s="189"/>
      <c r="AD80" s="189"/>
      <c r="AE80" s="189"/>
      <c r="AF80" s="189"/>
      <c r="AG80" s="189"/>
      <c r="AH80" s="189"/>
      <c r="AI80" s="189"/>
      <c r="AJ80" s="189"/>
      <c r="AK80" s="189"/>
      <c r="AL80" s="189"/>
      <c r="AM80" s="189"/>
      <c r="AN80" s="189"/>
    </row>
    <row r="81" spans="1:40" x14ac:dyDescent="0.3">
      <c r="D81" s="192">
        <f ca="1">D28+D30+D37+D42+D46+D54+D63+D66+D73+D79</f>
        <v>66373.546328527591</v>
      </c>
      <c r="E81" s="163">
        <f ca="1">E28+E30+E37+E42+E46+E54+E63+E66+E73+E79</f>
        <v>0</v>
      </c>
      <c r="F81" s="163">
        <f ca="1">F28+F30+F37+F42+F46+F54+F63+F66+F73+F79</f>
        <v>0</v>
      </c>
      <c r="G81" s="163">
        <f ca="1">G28+G30+G37+G42+G46+G54+G63+G66+G73+G79</f>
        <v>0</v>
      </c>
      <c r="H81" s="163">
        <f t="shared" ref="H81:AN81" ca="1" si="28">H28+H30+H37+H42+H46+H54+H63+H66+H73+H79</f>
        <v>0</v>
      </c>
      <c r="I81" s="163">
        <f t="shared" ca="1" si="28"/>
        <v>0</v>
      </c>
      <c r="J81" s="163">
        <f t="shared" ca="1" si="28"/>
        <v>0</v>
      </c>
      <c r="K81" s="163">
        <f t="shared" ca="1" si="28"/>
        <v>0</v>
      </c>
      <c r="L81" s="163">
        <f t="shared" ca="1" si="28"/>
        <v>0</v>
      </c>
      <c r="M81" s="163">
        <f t="shared" ca="1" si="28"/>
        <v>0</v>
      </c>
      <c r="N81" s="163">
        <f t="shared" ca="1" si="28"/>
        <v>0</v>
      </c>
      <c r="O81" s="163">
        <f t="shared" ca="1" si="28"/>
        <v>0</v>
      </c>
      <c r="P81" s="163">
        <f t="shared" ca="1" si="28"/>
        <v>0</v>
      </c>
      <c r="Q81" s="163">
        <f t="shared" ca="1" si="28"/>
        <v>0</v>
      </c>
      <c r="R81" s="163">
        <f t="shared" ca="1" si="28"/>
        <v>0</v>
      </c>
      <c r="S81" s="163">
        <f t="shared" ca="1" si="28"/>
        <v>0</v>
      </c>
      <c r="T81" s="163">
        <f t="shared" ca="1" si="28"/>
        <v>0</v>
      </c>
      <c r="U81" s="163">
        <f t="shared" ca="1" si="28"/>
        <v>0</v>
      </c>
      <c r="V81" s="163">
        <f t="shared" ca="1" si="28"/>
        <v>0</v>
      </c>
      <c r="W81" s="163">
        <f t="shared" ca="1" si="28"/>
        <v>0</v>
      </c>
      <c r="X81" s="163">
        <f t="shared" ca="1" si="28"/>
        <v>0</v>
      </c>
      <c r="Y81" s="163">
        <f t="shared" ca="1" si="28"/>
        <v>0</v>
      </c>
      <c r="Z81" s="163">
        <f t="shared" ca="1" si="28"/>
        <v>0</v>
      </c>
      <c r="AA81" s="163">
        <f t="shared" ca="1" si="28"/>
        <v>0</v>
      </c>
      <c r="AB81" s="163">
        <f t="shared" ca="1" si="28"/>
        <v>0</v>
      </c>
      <c r="AC81" s="163">
        <f t="shared" ca="1" si="28"/>
        <v>0</v>
      </c>
      <c r="AD81" s="163">
        <f t="shared" ca="1" si="28"/>
        <v>0</v>
      </c>
      <c r="AE81" s="163">
        <f t="shared" ca="1" si="28"/>
        <v>0</v>
      </c>
      <c r="AF81" s="163">
        <f t="shared" ca="1" si="28"/>
        <v>0</v>
      </c>
      <c r="AG81" s="163">
        <f t="shared" ca="1" si="28"/>
        <v>64413.682087612484</v>
      </c>
      <c r="AH81" s="163">
        <f t="shared" ca="1" si="28"/>
        <v>1959.8642409151132</v>
      </c>
      <c r="AI81" s="163">
        <f t="shared" ca="1" si="28"/>
        <v>0</v>
      </c>
      <c r="AJ81" s="163">
        <f t="shared" ca="1" si="28"/>
        <v>0</v>
      </c>
      <c r="AK81" s="163">
        <f t="shared" ca="1" si="28"/>
        <v>0</v>
      </c>
      <c r="AL81" s="163">
        <f t="shared" ca="1" si="28"/>
        <v>0</v>
      </c>
      <c r="AM81" s="163">
        <f t="shared" ca="1" si="28"/>
        <v>0</v>
      </c>
      <c r="AN81" s="163">
        <f t="shared" ca="1" si="28"/>
        <v>0</v>
      </c>
    </row>
    <row r="82" spans="1:40" x14ac:dyDescent="0.3">
      <c r="A82" s="60" t="s">
        <v>1501</v>
      </c>
      <c r="B82" s="60"/>
      <c r="C82" s="60"/>
      <c r="D82" s="189"/>
      <c r="E82" s="189"/>
      <c r="F82" s="189"/>
      <c r="G82" s="189"/>
      <c r="H82" s="189"/>
      <c r="I82" s="189"/>
      <c r="J82" s="189"/>
      <c r="K82" s="189"/>
      <c r="L82" s="189"/>
      <c r="M82" s="189"/>
      <c r="N82" s="189"/>
      <c r="O82" s="189"/>
      <c r="P82" s="189"/>
      <c r="Q82" s="189"/>
      <c r="R82" s="189"/>
      <c r="S82" s="189"/>
      <c r="T82" s="189"/>
      <c r="U82" s="189"/>
      <c r="V82" s="189"/>
      <c r="W82" s="189"/>
      <c r="X82" s="189"/>
      <c r="Y82" s="189"/>
      <c r="Z82" s="189"/>
      <c r="AA82" s="189"/>
      <c r="AB82" s="189"/>
      <c r="AC82" s="189"/>
      <c r="AD82" s="189"/>
      <c r="AE82" s="189"/>
      <c r="AF82" s="189"/>
      <c r="AG82" s="189"/>
      <c r="AH82" s="189"/>
      <c r="AI82" s="189"/>
      <c r="AJ82" s="189"/>
      <c r="AK82" s="189"/>
      <c r="AL82" s="189"/>
      <c r="AM82" s="189"/>
      <c r="AN82" s="189"/>
    </row>
    <row r="83" spans="1:40" x14ac:dyDescent="0.3">
      <c r="A83" s="54" t="s">
        <v>10</v>
      </c>
      <c r="B83" s="54"/>
      <c r="C83" s="54"/>
      <c r="D83" s="195">
        <f ca="1">SUM(E83:AN83)</f>
        <v>32523.037700978519</v>
      </c>
      <c r="E83" s="194">
        <f t="shared" ref="E83:AN83" ca="1" si="29">SUMIFS(INDIRECT($B$1 &amp; "_Indirect"), WBSL3, E$1, Inst, $B$2)</f>
        <v>0</v>
      </c>
      <c r="F83" s="194">
        <f t="shared" ca="1" si="29"/>
        <v>0</v>
      </c>
      <c r="G83" s="194">
        <f t="shared" ca="1" si="29"/>
        <v>0</v>
      </c>
      <c r="H83" s="194">
        <f t="shared" ca="1" si="29"/>
        <v>0</v>
      </c>
      <c r="I83" s="194">
        <f t="shared" ca="1" si="29"/>
        <v>0</v>
      </c>
      <c r="J83" s="194">
        <f t="shared" ca="1" si="29"/>
        <v>0</v>
      </c>
      <c r="K83" s="194">
        <f t="shared" ca="1" si="29"/>
        <v>0</v>
      </c>
      <c r="L83" s="194">
        <f t="shared" ca="1" si="29"/>
        <v>0</v>
      </c>
      <c r="M83" s="194">
        <f t="shared" ca="1" si="29"/>
        <v>0</v>
      </c>
      <c r="N83" s="194">
        <f t="shared" ca="1" si="29"/>
        <v>0</v>
      </c>
      <c r="O83" s="194">
        <f t="shared" ca="1" si="29"/>
        <v>0</v>
      </c>
      <c r="P83" s="194">
        <f t="shared" ca="1" si="29"/>
        <v>0</v>
      </c>
      <c r="Q83" s="194">
        <f t="shared" ca="1" si="29"/>
        <v>0</v>
      </c>
      <c r="R83" s="194">
        <f t="shared" ca="1" si="29"/>
        <v>0</v>
      </c>
      <c r="S83" s="194">
        <f t="shared" ca="1" si="29"/>
        <v>0</v>
      </c>
      <c r="T83" s="194">
        <f t="shared" ca="1" si="29"/>
        <v>0</v>
      </c>
      <c r="U83" s="194">
        <f t="shared" ca="1" si="29"/>
        <v>0</v>
      </c>
      <c r="V83" s="194">
        <f t="shared" ca="1" si="29"/>
        <v>0</v>
      </c>
      <c r="W83" s="194">
        <f t="shared" ca="1" si="29"/>
        <v>0</v>
      </c>
      <c r="X83" s="194">
        <f t="shared" ca="1" si="29"/>
        <v>0</v>
      </c>
      <c r="Y83" s="194">
        <f t="shared" ca="1" si="29"/>
        <v>0</v>
      </c>
      <c r="Z83" s="194">
        <f t="shared" ca="1" si="29"/>
        <v>0</v>
      </c>
      <c r="AA83" s="194">
        <f t="shared" ca="1" si="29"/>
        <v>0</v>
      </c>
      <c r="AB83" s="194">
        <f t="shared" ca="1" si="29"/>
        <v>0</v>
      </c>
      <c r="AC83" s="194">
        <f t="shared" ca="1" si="29"/>
        <v>0</v>
      </c>
      <c r="AD83" s="194">
        <f t="shared" ca="1" si="29"/>
        <v>0</v>
      </c>
      <c r="AE83" s="194">
        <f t="shared" ca="1" si="29"/>
        <v>0</v>
      </c>
      <c r="AF83" s="194">
        <f t="shared" ca="1" si="29"/>
        <v>0</v>
      </c>
      <c r="AG83" s="194">
        <f t="shared" ca="1" si="29"/>
        <v>31562.704222930115</v>
      </c>
      <c r="AH83" s="194">
        <f t="shared" ca="1" si="29"/>
        <v>960.33347804840548</v>
      </c>
      <c r="AI83" s="194">
        <f t="shared" ca="1" si="29"/>
        <v>0</v>
      </c>
      <c r="AJ83" s="194">
        <f t="shared" ca="1" si="29"/>
        <v>0</v>
      </c>
      <c r="AK83" s="194">
        <f t="shared" ca="1" si="29"/>
        <v>0</v>
      </c>
      <c r="AL83" s="194">
        <f t="shared" ca="1" si="29"/>
        <v>0</v>
      </c>
      <c r="AM83" s="194">
        <f t="shared" ca="1" si="29"/>
        <v>0</v>
      </c>
      <c r="AN83" s="194">
        <f t="shared" ca="1" si="29"/>
        <v>0</v>
      </c>
    </row>
    <row r="84" spans="1:40" x14ac:dyDescent="0.3">
      <c r="A84" t="s">
        <v>1626</v>
      </c>
      <c r="D84" s="192"/>
      <c r="E84" s="193">
        <v>0</v>
      </c>
      <c r="F84" s="193"/>
      <c r="G84" s="193"/>
      <c r="H84" s="193"/>
      <c r="I84" s="193"/>
      <c r="J84" s="184">
        <v>0</v>
      </c>
      <c r="K84" s="184">
        <v>0</v>
      </c>
      <c r="L84" s="184">
        <v>0</v>
      </c>
      <c r="M84" s="184">
        <v>0</v>
      </c>
      <c r="N84" s="184">
        <v>0</v>
      </c>
      <c r="O84" s="184">
        <v>0</v>
      </c>
      <c r="P84" s="184">
        <v>0</v>
      </c>
      <c r="Q84" s="184"/>
      <c r="R84" s="184">
        <v>0</v>
      </c>
      <c r="S84" s="184">
        <v>0</v>
      </c>
      <c r="T84" s="184">
        <v>0</v>
      </c>
      <c r="U84" s="184">
        <v>0</v>
      </c>
      <c r="V84" s="184">
        <v>0</v>
      </c>
      <c r="W84" s="184">
        <v>0</v>
      </c>
      <c r="X84" s="184">
        <v>0</v>
      </c>
      <c r="Y84" s="184">
        <v>0</v>
      </c>
      <c r="Z84" s="184">
        <v>0</v>
      </c>
      <c r="AA84" s="184">
        <v>0</v>
      </c>
      <c r="AB84" s="184">
        <v>0</v>
      </c>
      <c r="AC84" s="184">
        <v>0</v>
      </c>
      <c r="AD84" s="184">
        <v>0</v>
      </c>
      <c r="AE84" s="184">
        <v>0</v>
      </c>
      <c r="AF84" s="184">
        <v>0</v>
      </c>
      <c r="AG84" s="184">
        <v>0</v>
      </c>
      <c r="AH84" s="184">
        <v>0</v>
      </c>
      <c r="AI84" s="184">
        <v>0</v>
      </c>
      <c r="AJ84" s="184">
        <v>0</v>
      </c>
      <c r="AK84" s="184">
        <v>0</v>
      </c>
      <c r="AL84" s="184">
        <v>0</v>
      </c>
      <c r="AM84" s="184">
        <v>0</v>
      </c>
      <c r="AN84" s="184">
        <v>0</v>
      </c>
    </row>
    <row r="85" spans="1:40" x14ac:dyDescent="0.3">
      <c r="A85" t="s">
        <v>1502</v>
      </c>
      <c r="D85" s="192">
        <f t="shared" ref="D85:AN85" ca="1" si="30">SUM(D83:D84)</f>
        <v>32523.037700978519</v>
      </c>
      <c r="E85" s="163">
        <f t="shared" ca="1" si="30"/>
        <v>0</v>
      </c>
      <c r="F85" s="163">
        <f t="shared" ca="1" si="30"/>
        <v>0</v>
      </c>
      <c r="G85" s="163">
        <f t="shared" ca="1" si="30"/>
        <v>0</v>
      </c>
      <c r="H85" s="163">
        <f t="shared" ca="1" si="30"/>
        <v>0</v>
      </c>
      <c r="I85" s="163">
        <f t="shared" ca="1" si="30"/>
        <v>0</v>
      </c>
      <c r="J85" s="202">
        <f t="shared" ca="1" si="30"/>
        <v>0</v>
      </c>
      <c r="K85" s="202">
        <f t="shared" ca="1" si="30"/>
        <v>0</v>
      </c>
      <c r="L85" s="202">
        <f t="shared" ca="1" si="30"/>
        <v>0</v>
      </c>
      <c r="M85" s="202">
        <f t="shared" ca="1" si="30"/>
        <v>0</v>
      </c>
      <c r="N85" s="202">
        <f t="shared" ca="1" si="30"/>
        <v>0</v>
      </c>
      <c r="O85" s="202">
        <f t="shared" ca="1" si="30"/>
        <v>0</v>
      </c>
      <c r="P85" s="202">
        <f t="shared" ca="1" si="30"/>
        <v>0</v>
      </c>
      <c r="Q85" s="202">
        <f t="shared" ca="1" si="30"/>
        <v>0</v>
      </c>
      <c r="R85" s="202">
        <f t="shared" ca="1" si="30"/>
        <v>0</v>
      </c>
      <c r="S85" s="202">
        <f t="shared" ca="1" si="30"/>
        <v>0</v>
      </c>
      <c r="T85" s="202">
        <f t="shared" ca="1" si="30"/>
        <v>0</v>
      </c>
      <c r="U85" s="202">
        <f t="shared" ca="1" si="30"/>
        <v>0</v>
      </c>
      <c r="V85" s="202">
        <f t="shared" ca="1" si="30"/>
        <v>0</v>
      </c>
      <c r="W85" s="202">
        <f t="shared" ca="1" si="30"/>
        <v>0</v>
      </c>
      <c r="X85" s="202">
        <f t="shared" ca="1" si="30"/>
        <v>0</v>
      </c>
      <c r="Y85" s="202">
        <f t="shared" ca="1" si="30"/>
        <v>0</v>
      </c>
      <c r="Z85" s="202">
        <f t="shared" ca="1" si="30"/>
        <v>0</v>
      </c>
      <c r="AA85" s="202">
        <f t="shared" ca="1" si="30"/>
        <v>0</v>
      </c>
      <c r="AB85" s="202">
        <f t="shared" ca="1" si="30"/>
        <v>0</v>
      </c>
      <c r="AC85" s="202">
        <f t="shared" ca="1" si="30"/>
        <v>0</v>
      </c>
      <c r="AD85" s="202">
        <f t="shared" ca="1" si="30"/>
        <v>0</v>
      </c>
      <c r="AE85" s="202">
        <f t="shared" ca="1" si="30"/>
        <v>0</v>
      </c>
      <c r="AF85" s="202">
        <f t="shared" ca="1" si="30"/>
        <v>0</v>
      </c>
      <c r="AG85" s="202">
        <f t="shared" ca="1" si="30"/>
        <v>31562.704222930115</v>
      </c>
      <c r="AH85" s="202">
        <f t="shared" ca="1" si="30"/>
        <v>960.33347804840548</v>
      </c>
      <c r="AI85" s="202">
        <f t="shared" ca="1" si="30"/>
        <v>0</v>
      </c>
      <c r="AJ85" s="202">
        <f t="shared" ca="1" si="30"/>
        <v>0</v>
      </c>
      <c r="AK85" s="202">
        <f t="shared" ca="1" si="30"/>
        <v>0</v>
      </c>
      <c r="AL85" s="202">
        <f t="shared" ca="1" si="30"/>
        <v>0</v>
      </c>
      <c r="AM85" s="202">
        <f t="shared" ca="1" si="30"/>
        <v>0</v>
      </c>
      <c r="AN85" s="202">
        <f t="shared" ca="1" si="30"/>
        <v>0</v>
      </c>
    </row>
    <row r="86" spans="1:40" x14ac:dyDescent="0.3">
      <c r="D86" s="192">
        <f>SUM(E86:AN86)</f>
        <v>0</v>
      </c>
      <c r="E86" s="163"/>
      <c r="F86" s="163"/>
      <c r="G86" s="163"/>
      <c r="H86" s="163"/>
      <c r="I86" s="163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  <c r="AA86" s="202"/>
      <c r="AB86" s="202"/>
      <c r="AC86" s="202"/>
      <c r="AD86" s="202"/>
      <c r="AE86" s="202"/>
      <c r="AF86" s="202"/>
      <c r="AG86" s="202"/>
      <c r="AH86" s="202"/>
      <c r="AI86" s="202"/>
      <c r="AJ86" s="202"/>
      <c r="AK86" s="202"/>
      <c r="AL86" s="202"/>
      <c r="AM86" s="202"/>
      <c r="AN86" s="202"/>
    </row>
    <row r="87" spans="1:40" x14ac:dyDescent="0.3">
      <c r="A87" s="60" t="s">
        <v>1503</v>
      </c>
      <c r="B87" s="60"/>
      <c r="C87" s="60"/>
      <c r="D87" s="189"/>
      <c r="E87" s="189"/>
      <c r="F87" s="189"/>
      <c r="G87" s="189"/>
      <c r="H87" s="189"/>
      <c r="I87" s="189"/>
      <c r="J87" s="189"/>
      <c r="K87" s="189"/>
      <c r="L87" s="189"/>
      <c r="M87" s="189"/>
      <c r="N87" s="189"/>
      <c r="O87" s="189"/>
      <c r="P87" s="189"/>
      <c r="Q87" s="189"/>
      <c r="R87" s="189"/>
      <c r="S87" s="189"/>
      <c r="T87" s="189"/>
      <c r="U87" s="189"/>
      <c r="V87" s="189"/>
      <c r="W87" s="189"/>
      <c r="X87" s="189"/>
      <c r="Y87" s="189"/>
      <c r="Z87" s="189"/>
      <c r="AA87" s="189"/>
      <c r="AB87" s="189"/>
      <c r="AC87" s="189"/>
      <c r="AD87" s="189"/>
      <c r="AE87" s="189"/>
      <c r="AF87" s="189"/>
      <c r="AG87" s="189"/>
      <c r="AH87" s="189"/>
      <c r="AI87" s="189"/>
      <c r="AJ87" s="189"/>
      <c r="AK87" s="189"/>
      <c r="AL87" s="189"/>
      <c r="AM87" s="189"/>
      <c r="AN87" s="189"/>
    </row>
    <row r="88" spans="1:40" x14ac:dyDescent="0.3">
      <c r="D88" s="188">
        <f ca="1">D81+D85</f>
        <v>98896.584029506106</v>
      </c>
      <c r="E88" s="188">
        <f t="shared" ref="E88:AN88" ca="1" si="31">SUM(E85,E81)</f>
        <v>0</v>
      </c>
      <c r="F88" s="188">
        <f t="shared" ca="1" si="31"/>
        <v>0</v>
      </c>
      <c r="G88" s="188">
        <f t="shared" ca="1" si="31"/>
        <v>0</v>
      </c>
      <c r="H88" s="188">
        <f t="shared" ca="1" si="31"/>
        <v>0</v>
      </c>
      <c r="I88" s="188">
        <f t="shared" ca="1" si="31"/>
        <v>0</v>
      </c>
      <c r="J88" s="188">
        <f t="shared" ca="1" si="31"/>
        <v>0</v>
      </c>
      <c r="K88" s="188">
        <f t="shared" ca="1" si="31"/>
        <v>0</v>
      </c>
      <c r="L88" s="188">
        <f t="shared" ca="1" si="31"/>
        <v>0</v>
      </c>
      <c r="M88" s="188">
        <f t="shared" ca="1" si="31"/>
        <v>0</v>
      </c>
      <c r="N88" s="188">
        <f t="shared" ca="1" si="31"/>
        <v>0</v>
      </c>
      <c r="O88" s="188">
        <f t="shared" ca="1" si="31"/>
        <v>0</v>
      </c>
      <c r="P88" s="188">
        <f t="shared" ca="1" si="31"/>
        <v>0</v>
      </c>
      <c r="Q88" s="188">
        <f t="shared" ca="1" si="31"/>
        <v>0</v>
      </c>
      <c r="R88" s="188">
        <f t="shared" ca="1" si="31"/>
        <v>0</v>
      </c>
      <c r="S88" s="188">
        <f t="shared" ca="1" si="31"/>
        <v>0</v>
      </c>
      <c r="T88" s="188">
        <f t="shared" ca="1" si="31"/>
        <v>0</v>
      </c>
      <c r="U88" s="188">
        <f t="shared" ca="1" si="31"/>
        <v>0</v>
      </c>
      <c r="V88" s="188">
        <f t="shared" ca="1" si="31"/>
        <v>0</v>
      </c>
      <c r="W88" s="188">
        <f t="shared" ca="1" si="31"/>
        <v>0</v>
      </c>
      <c r="X88" s="188">
        <f t="shared" ca="1" si="31"/>
        <v>0</v>
      </c>
      <c r="Y88" s="188">
        <f t="shared" ca="1" si="31"/>
        <v>0</v>
      </c>
      <c r="Z88" s="188">
        <f t="shared" ca="1" si="31"/>
        <v>0</v>
      </c>
      <c r="AA88" s="188">
        <f t="shared" ca="1" si="31"/>
        <v>0</v>
      </c>
      <c r="AB88" s="188">
        <f t="shared" ca="1" si="31"/>
        <v>0</v>
      </c>
      <c r="AC88" s="188">
        <f t="shared" ca="1" si="31"/>
        <v>0</v>
      </c>
      <c r="AD88" s="188">
        <f t="shared" ca="1" si="31"/>
        <v>0</v>
      </c>
      <c r="AE88" s="188">
        <f t="shared" ca="1" si="31"/>
        <v>0</v>
      </c>
      <c r="AF88" s="188">
        <f t="shared" ca="1" si="31"/>
        <v>0</v>
      </c>
      <c r="AG88" s="188">
        <f t="shared" ca="1" si="31"/>
        <v>95976.386310542599</v>
      </c>
      <c r="AH88" s="188">
        <f t="shared" ca="1" si="31"/>
        <v>2920.1977189635186</v>
      </c>
      <c r="AI88" s="188">
        <f t="shared" ca="1" si="31"/>
        <v>0</v>
      </c>
      <c r="AJ88" s="188">
        <f t="shared" ca="1" si="31"/>
        <v>0</v>
      </c>
      <c r="AK88" s="188">
        <f t="shared" ca="1" si="31"/>
        <v>0</v>
      </c>
      <c r="AL88" s="188">
        <f t="shared" ca="1" si="31"/>
        <v>0</v>
      </c>
      <c r="AM88" s="188">
        <f t="shared" ca="1" si="31"/>
        <v>0</v>
      </c>
      <c r="AN88" s="188">
        <f t="shared" ca="1" si="31"/>
        <v>0</v>
      </c>
    </row>
  </sheetData>
  <mergeCells count="13">
    <mergeCell ref="B67:C67"/>
    <mergeCell ref="E35:I35"/>
    <mergeCell ref="J35:S35"/>
    <mergeCell ref="T35:X35"/>
    <mergeCell ref="Y35:AD35"/>
    <mergeCell ref="AE35:AH35"/>
    <mergeCell ref="AI35:AN35"/>
    <mergeCell ref="E2:I2"/>
    <mergeCell ref="J2:S2"/>
    <mergeCell ref="T2:X2"/>
    <mergeCell ref="Y2:AD2"/>
    <mergeCell ref="AE2:AH2"/>
    <mergeCell ref="AI2:AN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00D52B-CB56-480C-B818-2ADEB90698B0}">
  <dimension ref="A1:AN88"/>
  <sheetViews>
    <sheetView topLeftCell="A55" zoomScale="90" zoomScaleNormal="90" workbookViewId="0">
      <selection activeCell="L22" sqref="L22"/>
    </sheetView>
  </sheetViews>
  <sheetFormatPr defaultRowHeight="14.4" x14ac:dyDescent="0.3"/>
  <cols>
    <col min="1" max="1" width="25.88671875" customWidth="1"/>
    <col min="2" max="2" width="13.33203125" customWidth="1"/>
    <col min="4" max="40" width="14.33203125" customWidth="1"/>
  </cols>
  <sheetData>
    <row r="1" spans="1:40" x14ac:dyDescent="0.3">
      <c r="A1" s="72" t="s">
        <v>1538</v>
      </c>
      <c r="B1" s="72" t="s">
        <v>1531</v>
      </c>
      <c r="D1" s="56"/>
      <c r="E1" s="93" t="str">
        <f t="shared" ref="E1:AN1" si="0">LEFT(E3,FIND(" ",E3)-1)</f>
        <v>1.1.1</v>
      </c>
      <c r="F1" s="93" t="str">
        <f t="shared" si="0"/>
        <v>1.1.2</v>
      </c>
      <c r="G1" s="93" t="str">
        <f t="shared" si="0"/>
        <v>1.1.3</v>
      </c>
      <c r="H1" s="93" t="str">
        <f t="shared" si="0"/>
        <v>1.1.4</v>
      </c>
      <c r="I1" s="93" t="str">
        <f t="shared" si="0"/>
        <v>1.1.5</v>
      </c>
      <c r="J1" s="93" t="str">
        <f t="shared" si="0"/>
        <v>1.2.1</v>
      </c>
      <c r="K1" s="93" t="str">
        <f t="shared" si="0"/>
        <v>1.2.2</v>
      </c>
      <c r="L1" s="93" t="str">
        <f t="shared" si="0"/>
        <v>1.2.3</v>
      </c>
      <c r="M1" s="93" t="str">
        <f t="shared" si="0"/>
        <v>1.2.4</v>
      </c>
      <c r="N1" s="93" t="str">
        <f t="shared" si="0"/>
        <v>1.2.5</v>
      </c>
      <c r="O1" s="93" t="str">
        <f t="shared" si="0"/>
        <v>1.2.6</v>
      </c>
      <c r="P1" s="93" t="str">
        <f t="shared" si="0"/>
        <v>1.2.7</v>
      </c>
      <c r="Q1" s="93" t="str">
        <f t="shared" si="0"/>
        <v>1.2.8</v>
      </c>
      <c r="R1" s="93" t="str">
        <f t="shared" si="0"/>
        <v>1.2.9</v>
      </c>
      <c r="S1" s="93" t="str">
        <f t="shared" si="0"/>
        <v>1.2.10</v>
      </c>
      <c r="T1" s="93" t="str">
        <f t="shared" si="0"/>
        <v>1.3.1</v>
      </c>
      <c r="U1" s="93" t="str">
        <f t="shared" si="0"/>
        <v>1.3.2</v>
      </c>
      <c r="V1" s="93" t="str">
        <f t="shared" si="0"/>
        <v>1.3.3</v>
      </c>
      <c r="W1" s="93" t="str">
        <f t="shared" si="0"/>
        <v>1.3.4</v>
      </c>
      <c r="X1" s="93" t="str">
        <f t="shared" si="0"/>
        <v>1.3.5</v>
      </c>
      <c r="Y1" s="93" t="str">
        <f t="shared" si="0"/>
        <v>1.4.1</v>
      </c>
      <c r="Z1" s="93" t="str">
        <f t="shared" si="0"/>
        <v>1.4.2</v>
      </c>
      <c r="AA1" s="93" t="str">
        <f t="shared" si="0"/>
        <v>1.4.3</v>
      </c>
      <c r="AB1" s="93" t="str">
        <f t="shared" si="0"/>
        <v>1.4.4</v>
      </c>
      <c r="AC1" s="93" t="str">
        <f t="shared" si="0"/>
        <v>1.4.5</v>
      </c>
      <c r="AD1" s="93" t="str">
        <f t="shared" si="0"/>
        <v>1.4.6</v>
      </c>
      <c r="AE1" s="93" t="str">
        <f t="shared" si="0"/>
        <v>1.5.1</v>
      </c>
      <c r="AF1" s="93" t="str">
        <f t="shared" si="0"/>
        <v>1.5.2</v>
      </c>
      <c r="AG1" s="93" t="str">
        <f t="shared" si="0"/>
        <v>1.5.3</v>
      </c>
      <c r="AH1" s="93" t="str">
        <f t="shared" si="0"/>
        <v>1.5.4</v>
      </c>
      <c r="AI1" s="93" t="str">
        <f t="shared" si="0"/>
        <v>1.6.0</v>
      </c>
      <c r="AJ1" s="93" t="str">
        <f t="shared" si="0"/>
        <v>1.6.1</v>
      </c>
      <c r="AK1" s="93" t="str">
        <f t="shared" si="0"/>
        <v>1.6.2</v>
      </c>
      <c r="AL1" s="93" t="str">
        <f t="shared" si="0"/>
        <v>1.6.3</v>
      </c>
      <c r="AM1" s="93" t="str">
        <f t="shared" si="0"/>
        <v>1.6.4</v>
      </c>
      <c r="AN1" s="93" t="str">
        <f t="shared" si="0"/>
        <v>1.6.5</v>
      </c>
    </row>
    <row r="2" spans="1:40" x14ac:dyDescent="0.3">
      <c r="A2" s="72" t="s">
        <v>2</v>
      </c>
      <c r="B2" s="72" t="s">
        <v>1010</v>
      </c>
      <c r="D2" s="56"/>
      <c r="E2" s="313" t="s">
        <v>1421</v>
      </c>
      <c r="F2" s="313"/>
      <c r="G2" s="313"/>
      <c r="H2" s="313"/>
      <c r="I2" s="313"/>
      <c r="J2" s="313" t="s">
        <v>1422</v>
      </c>
      <c r="K2" s="313"/>
      <c r="L2" s="313"/>
      <c r="M2" s="313"/>
      <c r="N2" s="313"/>
      <c r="O2" s="313"/>
      <c r="P2" s="313"/>
      <c r="Q2" s="313"/>
      <c r="R2" s="313"/>
      <c r="S2" s="313"/>
      <c r="T2" s="313" t="s">
        <v>1423</v>
      </c>
      <c r="U2" s="313"/>
      <c r="V2" s="313"/>
      <c r="W2" s="313"/>
      <c r="X2" s="313"/>
      <c r="Y2" s="313" t="s">
        <v>1424</v>
      </c>
      <c r="Z2" s="313"/>
      <c r="AA2" s="313"/>
      <c r="AB2" s="313"/>
      <c r="AC2" s="313"/>
      <c r="AD2" s="313"/>
      <c r="AE2" s="314" t="s">
        <v>1425</v>
      </c>
      <c r="AF2" s="314"/>
      <c r="AG2" s="314"/>
      <c r="AH2" s="314"/>
      <c r="AI2" s="314" t="s">
        <v>1426</v>
      </c>
      <c r="AJ2" s="314"/>
      <c r="AK2" s="314"/>
      <c r="AL2" s="314"/>
      <c r="AM2" s="314"/>
      <c r="AN2" s="314"/>
    </row>
    <row r="3" spans="1:40" ht="72" x14ac:dyDescent="0.3">
      <c r="D3" s="56"/>
      <c r="E3" s="242" t="s">
        <v>1427</v>
      </c>
      <c r="F3" s="242" t="s">
        <v>1428</v>
      </c>
      <c r="G3" s="242" t="s">
        <v>1429</v>
      </c>
      <c r="H3" s="242" t="s">
        <v>1430</v>
      </c>
      <c r="I3" s="242" t="s">
        <v>1431</v>
      </c>
      <c r="J3" s="58" t="s">
        <v>1432</v>
      </c>
      <c r="K3" s="58" t="s">
        <v>1433</v>
      </c>
      <c r="L3" s="58" t="s">
        <v>1434</v>
      </c>
      <c r="M3" s="58" t="s">
        <v>1435</v>
      </c>
      <c r="N3" s="58" t="s">
        <v>1436</v>
      </c>
      <c r="O3" s="58" t="s">
        <v>1437</v>
      </c>
      <c r="P3" s="58" t="s">
        <v>1438</v>
      </c>
      <c r="Q3" s="58" t="s">
        <v>1439</v>
      </c>
      <c r="R3" s="58" t="s">
        <v>1440</v>
      </c>
      <c r="S3" s="58" t="s">
        <v>1441</v>
      </c>
      <c r="T3" s="59" t="s">
        <v>1442</v>
      </c>
      <c r="U3" s="59" t="s">
        <v>1443</v>
      </c>
      <c r="V3" s="59" t="s">
        <v>1444</v>
      </c>
      <c r="W3" s="59" t="s">
        <v>1445</v>
      </c>
      <c r="X3" s="59" t="s">
        <v>1446</v>
      </c>
      <c r="Y3" s="58" t="s">
        <v>1447</v>
      </c>
      <c r="Z3" s="58" t="s">
        <v>1448</v>
      </c>
      <c r="AA3" s="58" t="s">
        <v>1449</v>
      </c>
      <c r="AB3" s="58" t="s">
        <v>1450</v>
      </c>
      <c r="AC3" s="58" t="s">
        <v>1451</v>
      </c>
      <c r="AD3" s="58" t="s">
        <v>1452</v>
      </c>
      <c r="AE3" s="58" t="s">
        <v>1453</v>
      </c>
      <c r="AF3" s="58" t="s">
        <v>1454</v>
      </c>
      <c r="AG3" s="58" t="s">
        <v>1455</v>
      </c>
      <c r="AH3" s="58" t="s">
        <v>1456</v>
      </c>
      <c r="AI3" s="58" t="s">
        <v>1457</v>
      </c>
      <c r="AJ3" s="58" t="s">
        <v>1458</v>
      </c>
      <c r="AK3" s="58" t="s">
        <v>1459</v>
      </c>
      <c r="AL3" s="58" t="s">
        <v>1460</v>
      </c>
      <c r="AM3" s="58" t="s">
        <v>1461</v>
      </c>
      <c r="AN3" s="58" t="s">
        <v>1462</v>
      </c>
    </row>
    <row r="4" spans="1:40" x14ac:dyDescent="0.3">
      <c r="A4" s="53" t="s">
        <v>1463</v>
      </c>
      <c r="B4" s="53"/>
      <c r="C4" s="53"/>
      <c r="D4" s="201" t="s">
        <v>1464</v>
      </c>
      <c r="G4" s="56"/>
      <c r="H4" s="56"/>
      <c r="I4" s="56"/>
      <c r="J4" s="56"/>
      <c r="K4" s="56"/>
      <c r="L4" s="56"/>
      <c r="M4" s="56"/>
      <c r="N4" s="56"/>
      <c r="O4" s="56"/>
      <c r="P4" s="56"/>
      <c r="Q4" s="56"/>
      <c r="R4" s="56"/>
      <c r="S4" s="56"/>
      <c r="T4" s="56"/>
      <c r="U4" s="56"/>
      <c r="V4" s="56"/>
      <c r="W4" s="56"/>
      <c r="X4" s="56"/>
      <c r="Y4" s="56"/>
      <c r="Z4" s="56"/>
      <c r="AA4" s="56"/>
      <c r="AB4" s="56"/>
      <c r="AC4" s="56"/>
      <c r="AD4" s="56"/>
      <c r="AE4" s="56"/>
      <c r="AF4" s="56"/>
      <c r="AG4" s="56"/>
      <c r="AH4" s="56"/>
      <c r="AI4" s="56"/>
      <c r="AJ4" s="56"/>
      <c r="AK4" s="56"/>
      <c r="AL4" s="56"/>
      <c r="AM4" s="56"/>
      <c r="AN4" s="56"/>
    </row>
    <row r="5" spans="1:40" x14ac:dyDescent="0.3">
      <c r="A5" s="60" t="s">
        <v>1465</v>
      </c>
      <c r="B5" s="61" t="s">
        <v>1412</v>
      </c>
      <c r="C5" s="60"/>
      <c r="D5" s="62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</row>
    <row r="6" spans="1:40" x14ac:dyDescent="0.3">
      <c r="A6" s="50" t="s">
        <v>1406</v>
      </c>
      <c r="B6" s="50" t="s">
        <v>1407</v>
      </c>
      <c r="C6" s="50" t="s">
        <v>1408</v>
      </c>
      <c r="D6" s="200"/>
      <c r="E6" s="56"/>
      <c r="F6" s="63"/>
      <c r="G6" s="63"/>
      <c r="H6" s="63"/>
      <c r="I6" s="63"/>
      <c r="J6" s="63"/>
      <c r="K6" s="63"/>
      <c r="L6" s="63"/>
      <c r="M6" s="63"/>
      <c r="N6" s="63"/>
      <c r="O6" s="63"/>
      <c r="P6" s="63"/>
      <c r="Q6" s="63"/>
      <c r="R6" s="63"/>
      <c r="S6" s="63"/>
      <c r="T6" s="63"/>
      <c r="U6" s="63"/>
      <c r="V6" s="63"/>
      <c r="W6" s="63"/>
      <c r="X6" s="63"/>
      <c r="Y6" s="63"/>
      <c r="Z6" s="63"/>
      <c r="AA6" s="63"/>
      <c r="AB6" s="63"/>
      <c r="AC6" s="63"/>
      <c r="AD6" s="63"/>
      <c r="AE6" s="63"/>
      <c r="AF6" s="63"/>
      <c r="AG6" s="63"/>
      <c r="AH6" s="63"/>
      <c r="AI6" s="63"/>
      <c r="AJ6" s="63"/>
      <c r="AK6" s="63"/>
      <c r="AL6" s="63"/>
      <c r="AM6" s="63"/>
      <c r="AN6" s="63"/>
    </row>
    <row r="7" spans="1:40" x14ac:dyDescent="0.3">
      <c r="A7" s="54" t="s">
        <v>1409</v>
      </c>
      <c r="B7" s="54" t="s">
        <v>1012</v>
      </c>
      <c r="C7" s="51">
        <f ca="1">SUMIFS(INDIRECT($B$1 &amp; "HR"), Resource_Name, B7) / 1800 * 12</f>
        <v>0.30000000000000004</v>
      </c>
      <c r="D7" s="200">
        <f ca="1">SUM(E7:AN7)</f>
        <v>7929.8534250000012</v>
      </c>
      <c r="E7" s="194">
        <f t="shared" ref="E7:T22" ca="1" si="1">SUMIFS(INDIRECT($B$1 &amp; "_Direct"), Resource_Name, $B7, WBSL3, E$1, Inst, $B$2)</f>
        <v>7929.8534250000012</v>
      </c>
      <c r="F7" s="194">
        <f t="shared" ca="1" si="1"/>
        <v>0</v>
      </c>
      <c r="G7" s="194">
        <f t="shared" ca="1" si="1"/>
        <v>0</v>
      </c>
      <c r="H7" s="194">
        <f t="shared" ca="1" si="1"/>
        <v>0</v>
      </c>
      <c r="I7" s="194">
        <f t="shared" ca="1" si="1"/>
        <v>0</v>
      </c>
      <c r="J7" s="194">
        <f t="shared" ca="1" si="1"/>
        <v>0</v>
      </c>
      <c r="K7" s="194">
        <f t="shared" ca="1" si="1"/>
        <v>0</v>
      </c>
      <c r="L7" s="194">
        <f t="shared" ca="1" si="1"/>
        <v>0</v>
      </c>
      <c r="M7" s="194">
        <f t="shared" ca="1" si="1"/>
        <v>0</v>
      </c>
      <c r="N7" s="194">
        <f t="shared" ca="1" si="1"/>
        <v>0</v>
      </c>
      <c r="O7" s="194">
        <f t="shared" ca="1" si="1"/>
        <v>0</v>
      </c>
      <c r="P7" s="194">
        <f t="shared" ca="1" si="1"/>
        <v>0</v>
      </c>
      <c r="Q7" s="194">
        <f t="shared" ca="1" si="1"/>
        <v>0</v>
      </c>
      <c r="R7" s="194">
        <f t="shared" ca="1" si="1"/>
        <v>0</v>
      </c>
      <c r="S7" s="194">
        <f t="shared" ca="1" si="1"/>
        <v>0</v>
      </c>
      <c r="T7" s="194">
        <f t="shared" ca="1" si="1"/>
        <v>0</v>
      </c>
      <c r="U7" s="194">
        <f t="shared" ref="U7:AJ22" ca="1" si="2">SUMIFS(INDIRECT($B$1 &amp; "_Direct"), Resource_Name, $B7, WBSL3, U$1, Inst, $B$2)</f>
        <v>0</v>
      </c>
      <c r="V7" s="194">
        <f t="shared" ca="1" si="2"/>
        <v>0</v>
      </c>
      <c r="W7" s="194">
        <f t="shared" ca="1" si="2"/>
        <v>0</v>
      </c>
      <c r="X7" s="194">
        <f t="shared" ca="1" si="2"/>
        <v>0</v>
      </c>
      <c r="Y7" s="194">
        <f t="shared" ca="1" si="2"/>
        <v>0</v>
      </c>
      <c r="Z7" s="194">
        <f t="shared" ca="1" si="2"/>
        <v>0</v>
      </c>
      <c r="AA7" s="194">
        <f t="shared" ca="1" si="2"/>
        <v>0</v>
      </c>
      <c r="AB7" s="194">
        <f t="shared" ca="1" si="2"/>
        <v>0</v>
      </c>
      <c r="AC7" s="194">
        <f t="shared" ca="1" si="2"/>
        <v>0</v>
      </c>
      <c r="AD7" s="194">
        <f t="shared" ca="1" si="2"/>
        <v>0</v>
      </c>
      <c r="AE7" s="194">
        <f t="shared" ca="1" si="2"/>
        <v>0</v>
      </c>
      <c r="AF7" s="194">
        <f t="shared" ca="1" si="2"/>
        <v>0</v>
      </c>
      <c r="AG7" s="194">
        <f t="shared" ca="1" si="2"/>
        <v>0</v>
      </c>
      <c r="AH7" s="194">
        <f t="shared" ca="1" si="2"/>
        <v>0</v>
      </c>
      <c r="AI7" s="194">
        <f t="shared" ca="1" si="2"/>
        <v>0</v>
      </c>
      <c r="AJ7" s="194">
        <f t="shared" ca="1" si="2"/>
        <v>0</v>
      </c>
      <c r="AK7" s="194">
        <f t="shared" ref="AI7:AN22" ca="1" si="3">SUMIFS(INDIRECT($B$1 &amp; "_Direct"), Resource_Name, $B7, WBSL3, AK$1, Inst, $B$2)</f>
        <v>0</v>
      </c>
      <c r="AL7" s="194">
        <f t="shared" ca="1" si="3"/>
        <v>0</v>
      </c>
      <c r="AM7" s="194">
        <f t="shared" ca="1" si="3"/>
        <v>0</v>
      </c>
      <c r="AN7" s="194">
        <f t="shared" ca="1" si="3"/>
        <v>0</v>
      </c>
    </row>
    <row r="8" spans="1:40" x14ac:dyDescent="0.3">
      <c r="A8" s="54" t="s">
        <v>1629</v>
      </c>
      <c r="B8" s="54" t="s">
        <v>1330</v>
      </c>
      <c r="C8" s="51">
        <f ca="1">SUMIFS(INDIRECT($B$1 &amp; "HR"), Resource_Name, B8) / 1800 * 12</f>
        <v>1.76</v>
      </c>
      <c r="D8" s="200">
        <f ca="1">SUM(E8:AN8)</f>
        <v>23065.388280000003</v>
      </c>
      <c r="E8" s="194">
        <f t="shared" ca="1" si="1"/>
        <v>0</v>
      </c>
      <c r="F8" s="194">
        <f t="shared" ca="1" si="1"/>
        <v>0</v>
      </c>
      <c r="G8" s="194">
        <f t="shared" ca="1" si="1"/>
        <v>0</v>
      </c>
      <c r="H8" s="194">
        <f t="shared" ca="1" si="1"/>
        <v>0</v>
      </c>
      <c r="I8" s="194">
        <f t="shared" ca="1" si="1"/>
        <v>0</v>
      </c>
      <c r="J8" s="194">
        <f t="shared" ca="1" si="1"/>
        <v>0</v>
      </c>
      <c r="K8" s="194">
        <f t="shared" ca="1" si="1"/>
        <v>0</v>
      </c>
      <c r="L8" s="194">
        <f t="shared" ca="1" si="1"/>
        <v>0</v>
      </c>
      <c r="M8" s="194">
        <f t="shared" ca="1" si="1"/>
        <v>0</v>
      </c>
      <c r="N8" s="194">
        <f t="shared" ca="1" si="1"/>
        <v>0</v>
      </c>
      <c r="O8" s="194">
        <f t="shared" ca="1" si="1"/>
        <v>0</v>
      </c>
      <c r="P8" s="194">
        <f t="shared" ca="1" si="1"/>
        <v>0</v>
      </c>
      <c r="Q8" s="194">
        <f t="shared" ca="1" si="1"/>
        <v>0</v>
      </c>
      <c r="R8" s="194">
        <f t="shared" ca="1" si="1"/>
        <v>0</v>
      </c>
      <c r="S8" s="194">
        <f t="shared" ca="1" si="1"/>
        <v>0</v>
      </c>
      <c r="T8" s="194">
        <f t="shared" ca="1" si="1"/>
        <v>0</v>
      </c>
      <c r="U8" s="194">
        <f t="shared" ca="1" si="2"/>
        <v>0</v>
      </c>
      <c r="V8" s="194">
        <f t="shared" ca="1" si="2"/>
        <v>0</v>
      </c>
      <c r="W8" s="194">
        <f t="shared" ca="1" si="2"/>
        <v>0</v>
      </c>
      <c r="X8" s="194">
        <f t="shared" ca="1" si="2"/>
        <v>0</v>
      </c>
      <c r="Y8" s="194">
        <f t="shared" ca="1" si="2"/>
        <v>0</v>
      </c>
      <c r="Z8" s="194">
        <f t="shared" ca="1" si="2"/>
        <v>0</v>
      </c>
      <c r="AA8" s="194">
        <f t="shared" ca="1" si="2"/>
        <v>0</v>
      </c>
      <c r="AB8" s="194">
        <f t="shared" ca="1" si="2"/>
        <v>0</v>
      </c>
      <c r="AC8" s="194">
        <f t="shared" ca="1" si="2"/>
        <v>0</v>
      </c>
      <c r="AD8" s="194">
        <f t="shared" ca="1" si="2"/>
        <v>0</v>
      </c>
      <c r="AE8" s="194">
        <f t="shared" ca="1" si="2"/>
        <v>0</v>
      </c>
      <c r="AF8" s="194">
        <f t="shared" ca="1" si="2"/>
        <v>0</v>
      </c>
      <c r="AG8" s="194">
        <f t="shared" ca="1" si="2"/>
        <v>0</v>
      </c>
      <c r="AH8" s="194">
        <f t="shared" ca="1" si="2"/>
        <v>0</v>
      </c>
      <c r="AI8" s="194">
        <f t="shared" ca="1" si="3"/>
        <v>23065.388280000003</v>
      </c>
      <c r="AJ8" s="194">
        <f t="shared" ca="1" si="3"/>
        <v>0</v>
      </c>
      <c r="AK8" s="194">
        <f t="shared" ca="1" si="3"/>
        <v>0</v>
      </c>
      <c r="AL8" s="194">
        <f t="shared" ca="1" si="3"/>
        <v>0</v>
      </c>
      <c r="AM8" s="194">
        <f t="shared" ca="1" si="3"/>
        <v>0</v>
      </c>
      <c r="AN8" s="194">
        <f t="shared" ca="1" si="3"/>
        <v>0</v>
      </c>
    </row>
    <row r="9" spans="1:40" x14ac:dyDescent="0.3">
      <c r="A9" s="54"/>
      <c r="B9" s="54"/>
      <c r="C9" s="51">
        <f ca="1">SUMIFS(INDIRECT($B$1 &amp; "HR"), Resource_Name, B9) / 1800 * 12</f>
        <v>0</v>
      </c>
      <c r="D9" s="192">
        <f ca="1">SUM(E9:AN9)</f>
        <v>0</v>
      </c>
      <c r="E9" s="194">
        <f t="shared" ca="1" si="1"/>
        <v>0</v>
      </c>
      <c r="F9" s="194">
        <f t="shared" ca="1" si="1"/>
        <v>0</v>
      </c>
      <c r="G9" s="194">
        <f t="shared" ca="1" si="1"/>
        <v>0</v>
      </c>
      <c r="H9" s="194">
        <f t="shared" ca="1" si="1"/>
        <v>0</v>
      </c>
      <c r="I9" s="194">
        <f t="shared" ca="1" si="1"/>
        <v>0</v>
      </c>
      <c r="J9" s="194">
        <f t="shared" ca="1" si="1"/>
        <v>0</v>
      </c>
      <c r="K9" s="194">
        <f t="shared" ca="1" si="1"/>
        <v>0</v>
      </c>
      <c r="L9" s="194">
        <f t="shared" ca="1" si="1"/>
        <v>0</v>
      </c>
      <c r="M9" s="194">
        <f t="shared" ca="1" si="1"/>
        <v>0</v>
      </c>
      <c r="N9" s="194">
        <f t="shared" ca="1" si="1"/>
        <v>0</v>
      </c>
      <c r="O9" s="194">
        <f t="shared" ca="1" si="1"/>
        <v>0</v>
      </c>
      <c r="P9" s="194">
        <f t="shared" ca="1" si="1"/>
        <v>0</v>
      </c>
      <c r="Q9" s="194">
        <f t="shared" ca="1" si="1"/>
        <v>0</v>
      </c>
      <c r="R9" s="194">
        <f t="shared" ca="1" si="1"/>
        <v>0</v>
      </c>
      <c r="S9" s="194">
        <f t="shared" ca="1" si="1"/>
        <v>0</v>
      </c>
      <c r="T9" s="194">
        <f t="shared" ca="1" si="1"/>
        <v>0</v>
      </c>
      <c r="U9" s="194">
        <f t="shared" ca="1" si="2"/>
        <v>0</v>
      </c>
      <c r="V9" s="194">
        <f t="shared" ca="1" si="2"/>
        <v>0</v>
      </c>
      <c r="W9" s="194">
        <f t="shared" ca="1" si="2"/>
        <v>0</v>
      </c>
      <c r="X9" s="194">
        <f t="shared" ca="1" si="2"/>
        <v>0</v>
      </c>
      <c r="Y9" s="194">
        <f t="shared" ca="1" si="2"/>
        <v>0</v>
      </c>
      <c r="Z9" s="194">
        <f t="shared" ca="1" si="2"/>
        <v>0</v>
      </c>
      <c r="AA9" s="194">
        <f t="shared" ca="1" si="2"/>
        <v>0</v>
      </c>
      <c r="AB9" s="194">
        <f t="shared" ca="1" si="2"/>
        <v>0</v>
      </c>
      <c r="AC9" s="194">
        <f t="shared" ca="1" si="2"/>
        <v>0</v>
      </c>
      <c r="AD9" s="194">
        <f t="shared" ca="1" si="2"/>
        <v>0</v>
      </c>
      <c r="AE9" s="194">
        <f t="shared" ca="1" si="2"/>
        <v>0</v>
      </c>
      <c r="AF9" s="194">
        <f t="shared" ca="1" si="2"/>
        <v>0</v>
      </c>
      <c r="AG9" s="194">
        <f t="shared" ca="1" si="2"/>
        <v>0</v>
      </c>
      <c r="AH9" s="194">
        <f t="shared" ca="1" si="2"/>
        <v>0</v>
      </c>
      <c r="AI9" s="194">
        <f t="shared" ca="1" si="3"/>
        <v>0</v>
      </c>
      <c r="AJ9" s="194">
        <f t="shared" ca="1" si="3"/>
        <v>0</v>
      </c>
      <c r="AK9" s="194">
        <f t="shared" ca="1" si="3"/>
        <v>0</v>
      </c>
      <c r="AL9" s="194">
        <f t="shared" ca="1" si="3"/>
        <v>0</v>
      </c>
      <c r="AM9" s="194">
        <f t="shared" ca="1" si="3"/>
        <v>0</v>
      </c>
      <c r="AN9" s="194">
        <f t="shared" ca="1" si="3"/>
        <v>0</v>
      </c>
    </row>
    <row r="10" spans="1:40" x14ac:dyDescent="0.3">
      <c r="B10" s="52"/>
      <c r="C10" s="52"/>
      <c r="D10" s="199">
        <v>0</v>
      </c>
      <c r="E10" s="194">
        <f t="shared" ca="1" si="1"/>
        <v>0</v>
      </c>
      <c r="F10" s="194">
        <f t="shared" ca="1" si="1"/>
        <v>0</v>
      </c>
      <c r="G10" s="194">
        <f t="shared" ca="1" si="1"/>
        <v>0</v>
      </c>
      <c r="H10" s="194">
        <f t="shared" ca="1" si="1"/>
        <v>0</v>
      </c>
      <c r="I10" s="194">
        <f t="shared" ca="1" si="1"/>
        <v>0</v>
      </c>
      <c r="J10" s="194">
        <f t="shared" ca="1" si="1"/>
        <v>0</v>
      </c>
      <c r="K10" s="194">
        <f t="shared" ca="1" si="1"/>
        <v>0</v>
      </c>
      <c r="L10" s="194">
        <f t="shared" ca="1" si="1"/>
        <v>0</v>
      </c>
      <c r="M10" s="194">
        <f t="shared" ca="1" si="1"/>
        <v>0</v>
      </c>
      <c r="N10" s="194">
        <f t="shared" ca="1" si="1"/>
        <v>0</v>
      </c>
      <c r="O10" s="194">
        <f t="shared" ca="1" si="1"/>
        <v>0</v>
      </c>
      <c r="P10" s="194">
        <f t="shared" ca="1" si="1"/>
        <v>0</v>
      </c>
      <c r="Q10" s="194">
        <f t="shared" ca="1" si="1"/>
        <v>0</v>
      </c>
      <c r="R10" s="194">
        <f t="shared" ca="1" si="1"/>
        <v>0</v>
      </c>
      <c r="S10" s="194">
        <f t="shared" ca="1" si="1"/>
        <v>0</v>
      </c>
      <c r="T10" s="194">
        <f t="shared" ca="1" si="1"/>
        <v>0</v>
      </c>
      <c r="U10" s="194">
        <f t="shared" ca="1" si="2"/>
        <v>0</v>
      </c>
      <c r="V10" s="194">
        <f t="shared" ca="1" si="2"/>
        <v>0</v>
      </c>
      <c r="W10" s="194">
        <f t="shared" ca="1" si="2"/>
        <v>0</v>
      </c>
      <c r="X10" s="194">
        <f t="shared" ca="1" si="2"/>
        <v>0</v>
      </c>
      <c r="Y10" s="194">
        <f t="shared" ca="1" si="2"/>
        <v>0</v>
      </c>
      <c r="Z10" s="194">
        <f t="shared" ca="1" si="2"/>
        <v>0</v>
      </c>
      <c r="AA10" s="194">
        <f t="shared" ca="1" si="2"/>
        <v>0</v>
      </c>
      <c r="AB10" s="194">
        <f t="shared" ca="1" si="2"/>
        <v>0</v>
      </c>
      <c r="AC10" s="194">
        <f t="shared" ca="1" si="2"/>
        <v>0</v>
      </c>
      <c r="AD10" s="194">
        <f t="shared" ca="1" si="2"/>
        <v>0</v>
      </c>
      <c r="AE10" s="194">
        <f t="shared" ca="1" si="2"/>
        <v>0</v>
      </c>
      <c r="AF10" s="194">
        <f t="shared" ca="1" si="2"/>
        <v>0</v>
      </c>
      <c r="AG10" s="194">
        <f t="shared" ca="1" si="2"/>
        <v>0</v>
      </c>
      <c r="AH10" s="194">
        <f t="shared" ca="1" si="2"/>
        <v>0</v>
      </c>
      <c r="AI10" s="194">
        <f t="shared" ca="1" si="3"/>
        <v>0</v>
      </c>
      <c r="AJ10" s="194">
        <f t="shared" ca="1" si="3"/>
        <v>0</v>
      </c>
      <c r="AK10" s="194">
        <f t="shared" ca="1" si="3"/>
        <v>0</v>
      </c>
      <c r="AL10" s="194">
        <f t="shared" ca="1" si="3"/>
        <v>0</v>
      </c>
      <c r="AM10" s="194">
        <f t="shared" ca="1" si="3"/>
        <v>0</v>
      </c>
      <c r="AN10" s="194">
        <f t="shared" ca="1" si="3"/>
        <v>0</v>
      </c>
    </row>
    <row r="11" spans="1:40" x14ac:dyDescent="0.3">
      <c r="A11" s="53" t="s">
        <v>1413</v>
      </c>
      <c r="B11" s="52"/>
      <c r="C11" s="52"/>
      <c r="D11" s="199">
        <v>0</v>
      </c>
      <c r="E11" s="194">
        <f t="shared" ca="1" si="1"/>
        <v>0</v>
      </c>
      <c r="F11" s="194">
        <f t="shared" ca="1" si="1"/>
        <v>0</v>
      </c>
      <c r="G11" s="194">
        <f t="shared" ca="1" si="1"/>
        <v>0</v>
      </c>
      <c r="H11" s="194">
        <f t="shared" ca="1" si="1"/>
        <v>0</v>
      </c>
      <c r="I11" s="194">
        <f t="shared" ca="1" si="1"/>
        <v>0</v>
      </c>
      <c r="J11" s="194">
        <f t="shared" ca="1" si="1"/>
        <v>0</v>
      </c>
      <c r="K11" s="194">
        <f t="shared" ca="1" si="1"/>
        <v>0</v>
      </c>
      <c r="L11" s="194">
        <f t="shared" ca="1" si="1"/>
        <v>0</v>
      </c>
      <c r="M11" s="194">
        <f t="shared" ca="1" si="1"/>
        <v>0</v>
      </c>
      <c r="N11" s="194">
        <f t="shared" ca="1" si="1"/>
        <v>0</v>
      </c>
      <c r="O11" s="194">
        <f t="shared" ca="1" si="1"/>
        <v>0</v>
      </c>
      <c r="P11" s="194">
        <f t="shared" ca="1" si="1"/>
        <v>0</v>
      </c>
      <c r="Q11" s="194">
        <f t="shared" ca="1" si="1"/>
        <v>0</v>
      </c>
      <c r="R11" s="194">
        <f t="shared" ca="1" si="1"/>
        <v>0</v>
      </c>
      <c r="S11" s="194">
        <f t="shared" ca="1" si="1"/>
        <v>0</v>
      </c>
      <c r="T11" s="194">
        <f t="shared" ca="1" si="1"/>
        <v>0</v>
      </c>
      <c r="U11" s="194">
        <f t="shared" ca="1" si="2"/>
        <v>0</v>
      </c>
      <c r="V11" s="194">
        <f t="shared" ca="1" si="2"/>
        <v>0</v>
      </c>
      <c r="W11" s="194">
        <f t="shared" ca="1" si="2"/>
        <v>0</v>
      </c>
      <c r="X11" s="194">
        <f t="shared" ca="1" si="2"/>
        <v>0</v>
      </c>
      <c r="Y11" s="194">
        <f t="shared" ca="1" si="2"/>
        <v>0</v>
      </c>
      <c r="Z11" s="194">
        <f t="shared" ca="1" si="2"/>
        <v>0</v>
      </c>
      <c r="AA11" s="194">
        <f t="shared" ca="1" si="2"/>
        <v>0</v>
      </c>
      <c r="AB11" s="194">
        <f t="shared" ca="1" si="2"/>
        <v>0</v>
      </c>
      <c r="AC11" s="194">
        <f t="shared" ca="1" si="2"/>
        <v>0</v>
      </c>
      <c r="AD11" s="194">
        <f t="shared" ca="1" si="2"/>
        <v>0</v>
      </c>
      <c r="AE11" s="194">
        <f t="shared" ca="1" si="2"/>
        <v>0</v>
      </c>
      <c r="AF11" s="194">
        <f t="shared" ca="1" si="2"/>
        <v>0</v>
      </c>
      <c r="AG11" s="194">
        <f t="shared" ca="1" si="2"/>
        <v>0</v>
      </c>
      <c r="AH11" s="194">
        <f t="shared" ca="1" si="2"/>
        <v>0</v>
      </c>
      <c r="AI11" s="194">
        <f t="shared" ca="1" si="3"/>
        <v>0</v>
      </c>
      <c r="AJ11" s="194">
        <f t="shared" ca="1" si="3"/>
        <v>0</v>
      </c>
      <c r="AK11" s="194">
        <f t="shared" ca="1" si="3"/>
        <v>0</v>
      </c>
      <c r="AL11" s="194">
        <f t="shared" ca="1" si="3"/>
        <v>0</v>
      </c>
      <c r="AM11" s="194">
        <f t="shared" ca="1" si="3"/>
        <v>0</v>
      </c>
      <c r="AN11" s="194">
        <f t="shared" ca="1" si="3"/>
        <v>0</v>
      </c>
    </row>
    <row r="12" spans="1:40" x14ac:dyDescent="0.3">
      <c r="A12" s="54" t="s">
        <v>1054</v>
      </c>
      <c r="B12" t="s">
        <v>1171</v>
      </c>
      <c r="C12" s="51">
        <f t="shared" ref="C12:C26" ca="1" si="4">SUMIFS(INDIRECT($B$1 &amp; "HR"), Resource_Name, B12) / 1800 * 12</f>
        <v>0</v>
      </c>
      <c r="D12" s="192">
        <f t="shared" ref="D12:D26" ca="1" si="5">SUM(E12:AN12)</f>
        <v>0</v>
      </c>
      <c r="E12" s="194">
        <f t="shared" ca="1" si="1"/>
        <v>0</v>
      </c>
      <c r="F12" s="194">
        <f t="shared" ca="1" si="1"/>
        <v>0</v>
      </c>
      <c r="G12" s="194">
        <f t="shared" ca="1" si="1"/>
        <v>0</v>
      </c>
      <c r="H12" s="194">
        <f t="shared" ca="1" si="1"/>
        <v>0</v>
      </c>
      <c r="I12" s="194">
        <f t="shared" ca="1" si="1"/>
        <v>0</v>
      </c>
      <c r="J12" s="194">
        <f t="shared" ca="1" si="1"/>
        <v>0</v>
      </c>
      <c r="K12" s="194">
        <f t="shared" ca="1" si="1"/>
        <v>0</v>
      </c>
      <c r="L12" s="194">
        <f t="shared" ca="1" si="1"/>
        <v>0</v>
      </c>
      <c r="M12" s="194">
        <f t="shared" ca="1" si="1"/>
        <v>0</v>
      </c>
      <c r="N12" s="194">
        <f t="shared" ca="1" si="1"/>
        <v>0</v>
      </c>
      <c r="O12" s="194">
        <f t="shared" ca="1" si="1"/>
        <v>0</v>
      </c>
      <c r="P12" s="194">
        <f t="shared" ca="1" si="1"/>
        <v>0</v>
      </c>
      <c r="Q12" s="194">
        <f t="shared" ca="1" si="1"/>
        <v>0</v>
      </c>
      <c r="R12" s="194">
        <f t="shared" ca="1" si="1"/>
        <v>0</v>
      </c>
      <c r="S12" s="194">
        <f t="shared" ca="1" si="1"/>
        <v>0</v>
      </c>
      <c r="T12" s="194">
        <f t="shared" ca="1" si="1"/>
        <v>0</v>
      </c>
      <c r="U12" s="194">
        <f t="shared" ca="1" si="2"/>
        <v>0</v>
      </c>
      <c r="V12" s="194">
        <f t="shared" ca="1" si="2"/>
        <v>0</v>
      </c>
      <c r="W12" s="194">
        <f t="shared" ca="1" si="2"/>
        <v>0</v>
      </c>
      <c r="X12" s="194">
        <f t="shared" ca="1" si="2"/>
        <v>0</v>
      </c>
      <c r="Y12" s="194">
        <f t="shared" ca="1" si="2"/>
        <v>0</v>
      </c>
      <c r="Z12" s="194">
        <f t="shared" ca="1" si="2"/>
        <v>0</v>
      </c>
      <c r="AA12" s="194">
        <f t="shared" ca="1" si="2"/>
        <v>0</v>
      </c>
      <c r="AB12" s="194">
        <f t="shared" ca="1" si="2"/>
        <v>0</v>
      </c>
      <c r="AC12" s="194">
        <f t="shared" ca="1" si="2"/>
        <v>0</v>
      </c>
      <c r="AD12" s="194">
        <f t="shared" ca="1" si="2"/>
        <v>0</v>
      </c>
      <c r="AE12" s="194">
        <f t="shared" ca="1" si="2"/>
        <v>0</v>
      </c>
      <c r="AF12" s="194">
        <f t="shared" ca="1" si="2"/>
        <v>0</v>
      </c>
      <c r="AG12" s="194">
        <f t="shared" ca="1" si="2"/>
        <v>0</v>
      </c>
      <c r="AH12" s="194">
        <f t="shared" ca="1" si="2"/>
        <v>0</v>
      </c>
      <c r="AI12" s="194">
        <f t="shared" ca="1" si="3"/>
        <v>0</v>
      </c>
      <c r="AJ12" s="194">
        <f t="shared" ca="1" si="3"/>
        <v>0</v>
      </c>
      <c r="AK12" s="194">
        <f t="shared" ca="1" si="3"/>
        <v>0</v>
      </c>
      <c r="AL12" s="194">
        <f t="shared" ca="1" si="3"/>
        <v>0</v>
      </c>
      <c r="AM12" s="194">
        <f t="shared" ca="1" si="3"/>
        <v>0</v>
      </c>
      <c r="AN12" s="194">
        <f t="shared" ca="1" si="3"/>
        <v>0</v>
      </c>
    </row>
    <row r="13" spans="1:40" x14ac:dyDescent="0.3">
      <c r="C13" s="51">
        <f t="shared" ca="1" si="4"/>
        <v>0</v>
      </c>
      <c r="D13" s="192">
        <f t="shared" ca="1" si="5"/>
        <v>0</v>
      </c>
      <c r="E13" s="194">
        <f t="shared" ca="1" si="1"/>
        <v>0</v>
      </c>
      <c r="F13" s="194">
        <f t="shared" ca="1" si="1"/>
        <v>0</v>
      </c>
      <c r="G13" s="194">
        <f t="shared" ca="1" si="1"/>
        <v>0</v>
      </c>
      <c r="H13" s="194">
        <f t="shared" ca="1" si="1"/>
        <v>0</v>
      </c>
      <c r="I13" s="194">
        <f t="shared" ca="1" si="1"/>
        <v>0</v>
      </c>
      <c r="J13" s="194">
        <f t="shared" ca="1" si="1"/>
        <v>0</v>
      </c>
      <c r="K13" s="194">
        <f t="shared" ca="1" si="1"/>
        <v>0</v>
      </c>
      <c r="L13" s="194">
        <f t="shared" ca="1" si="1"/>
        <v>0</v>
      </c>
      <c r="M13" s="194">
        <f t="shared" ca="1" si="1"/>
        <v>0</v>
      </c>
      <c r="N13" s="194">
        <f t="shared" ca="1" si="1"/>
        <v>0</v>
      </c>
      <c r="O13" s="194">
        <f t="shared" ca="1" si="1"/>
        <v>0</v>
      </c>
      <c r="P13" s="194">
        <f t="shared" ca="1" si="1"/>
        <v>0</v>
      </c>
      <c r="Q13" s="194">
        <f t="shared" ca="1" si="1"/>
        <v>0</v>
      </c>
      <c r="R13" s="194">
        <f t="shared" ca="1" si="1"/>
        <v>0</v>
      </c>
      <c r="S13" s="194">
        <f t="shared" ca="1" si="1"/>
        <v>0</v>
      </c>
      <c r="T13" s="194">
        <f t="shared" ca="1" si="1"/>
        <v>0</v>
      </c>
      <c r="U13" s="194">
        <f t="shared" ca="1" si="2"/>
        <v>0</v>
      </c>
      <c r="V13" s="194">
        <f t="shared" ca="1" si="2"/>
        <v>0</v>
      </c>
      <c r="W13" s="194">
        <f t="shared" ca="1" si="2"/>
        <v>0</v>
      </c>
      <c r="X13" s="194">
        <f t="shared" ca="1" si="2"/>
        <v>0</v>
      </c>
      <c r="Y13" s="194">
        <f t="shared" ca="1" si="2"/>
        <v>0</v>
      </c>
      <c r="Z13" s="194">
        <f t="shared" ca="1" si="2"/>
        <v>0</v>
      </c>
      <c r="AA13" s="194">
        <f t="shared" ca="1" si="2"/>
        <v>0</v>
      </c>
      <c r="AB13" s="194">
        <f t="shared" ca="1" si="2"/>
        <v>0</v>
      </c>
      <c r="AC13" s="194">
        <f t="shared" ca="1" si="2"/>
        <v>0</v>
      </c>
      <c r="AD13" s="194">
        <f t="shared" ca="1" si="2"/>
        <v>0</v>
      </c>
      <c r="AE13" s="194">
        <f t="shared" ca="1" si="2"/>
        <v>0</v>
      </c>
      <c r="AF13" s="194">
        <f t="shared" ca="1" si="2"/>
        <v>0</v>
      </c>
      <c r="AG13" s="194">
        <f t="shared" ca="1" si="2"/>
        <v>0</v>
      </c>
      <c r="AH13" s="194">
        <f t="shared" ca="1" si="2"/>
        <v>0</v>
      </c>
      <c r="AI13" s="194">
        <f t="shared" ca="1" si="3"/>
        <v>0</v>
      </c>
      <c r="AJ13" s="194">
        <f t="shared" ca="1" si="3"/>
        <v>0</v>
      </c>
      <c r="AK13" s="194">
        <f t="shared" ca="1" si="3"/>
        <v>0</v>
      </c>
      <c r="AL13" s="194">
        <f t="shared" ca="1" si="3"/>
        <v>0</v>
      </c>
      <c r="AM13" s="194">
        <f t="shared" ca="1" si="3"/>
        <v>0</v>
      </c>
      <c r="AN13" s="194">
        <f t="shared" ca="1" si="3"/>
        <v>0</v>
      </c>
    </row>
    <row r="14" spans="1:40" x14ac:dyDescent="0.3">
      <c r="C14" s="51">
        <f t="shared" ca="1" si="4"/>
        <v>0</v>
      </c>
      <c r="D14" s="192">
        <f t="shared" ca="1" si="5"/>
        <v>0</v>
      </c>
      <c r="E14" s="194">
        <f t="shared" ca="1" si="1"/>
        <v>0</v>
      </c>
      <c r="F14" s="194">
        <f t="shared" ca="1" si="1"/>
        <v>0</v>
      </c>
      <c r="G14" s="194">
        <f t="shared" ca="1" si="1"/>
        <v>0</v>
      </c>
      <c r="H14" s="194">
        <f t="shared" ca="1" si="1"/>
        <v>0</v>
      </c>
      <c r="I14" s="194">
        <f t="shared" ca="1" si="1"/>
        <v>0</v>
      </c>
      <c r="J14" s="194">
        <f t="shared" ca="1" si="1"/>
        <v>0</v>
      </c>
      <c r="K14" s="194">
        <f t="shared" ca="1" si="1"/>
        <v>0</v>
      </c>
      <c r="L14" s="194">
        <f t="shared" ca="1" si="1"/>
        <v>0</v>
      </c>
      <c r="M14" s="194">
        <f t="shared" ca="1" si="1"/>
        <v>0</v>
      </c>
      <c r="N14" s="194">
        <f t="shared" ca="1" si="1"/>
        <v>0</v>
      </c>
      <c r="O14" s="194">
        <f t="shared" ca="1" si="1"/>
        <v>0</v>
      </c>
      <c r="P14" s="194">
        <f t="shared" ca="1" si="1"/>
        <v>0</v>
      </c>
      <c r="Q14" s="194">
        <f t="shared" ca="1" si="1"/>
        <v>0</v>
      </c>
      <c r="R14" s="194">
        <f t="shared" ca="1" si="1"/>
        <v>0</v>
      </c>
      <c r="S14" s="194">
        <f t="shared" ca="1" si="1"/>
        <v>0</v>
      </c>
      <c r="T14" s="194">
        <f t="shared" ca="1" si="1"/>
        <v>0</v>
      </c>
      <c r="U14" s="194">
        <f t="shared" ca="1" si="2"/>
        <v>0</v>
      </c>
      <c r="V14" s="194">
        <f t="shared" ca="1" si="2"/>
        <v>0</v>
      </c>
      <c r="W14" s="194">
        <f t="shared" ca="1" si="2"/>
        <v>0</v>
      </c>
      <c r="X14" s="194">
        <f t="shared" ca="1" si="2"/>
        <v>0</v>
      </c>
      <c r="Y14" s="194">
        <f t="shared" ca="1" si="2"/>
        <v>0</v>
      </c>
      <c r="Z14" s="194">
        <f t="shared" ca="1" si="2"/>
        <v>0</v>
      </c>
      <c r="AA14" s="194">
        <f t="shared" ca="1" si="2"/>
        <v>0</v>
      </c>
      <c r="AB14" s="194">
        <f t="shared" ca="1" si="2"/>
        <v>0</v>
      </c>
      <c r="AC14" s="194">
        <f t="shared" ca="1" si="2"/>
        <v>0</v>
      </c>
      <c r="AD14" s="194">
        <f t="shared" ca="1" si="2"/>
        <v>0</v>
      </c>
      <c r="AE14" s="194">
        <f t="shared" ca="1" si="2"/>
        <v>0</v>
      </c>
      <c r="AF14" s="194">
        <f t="shared" ca="1" si="2"/>
        <v>0</v>
      </c>
      <c r="AG14" s="194">
        <f t="shared" ca="1" si="2"/>
        <v>0</v>
      </c>
      <c r="AH14" s="194">
        <f t="shared" ca="1" si="2"/>
        <v>0</v>
      </c>
      <c r="AI14" s="194">
        <f t="shared" ca="1" si="3"/>
        <v>0</v>
      </c>
      <c r="AJ14" s="194">
        <f t="shared" ca="1" si="3"/>
        <v>0</v>
      </c>
      <c r="AK14" s="194">
        <f t="shared" ca="1" si="3"/>
        <v>0</v>
      </c>
      <c r="AL14" s="194">
        <f t="shared" ca="1" si="3"/>
        <v>0</v>
      </c>
      <c r="AM14" s="194">
        <f t="shared" ca="1" si="3"/>
        <v>0</v>
      </c>
      <c r="AN14" s="194">
        <f t="shared" ca="1" si="3"/>
        <v>0</v>
      </c>
    </row>
    <row r="15" spans="1:40" x14ac:dyDescent="0.3">
      <c r="C15" s="51">
        <f t="shared" ca="1" si="4"/>
        <v>0</v>
      </c>
      <c r="D15" s="192">
        <f t="shared" ca="1" si="5"/>
        <v>0</v>
      </c>
      <c r="E15" s="194">
        <f t="shared" ca="1" si="1"/>
        <v>0</v>
      </c>
      <c r="F15" s="194">
        <f t="shared" ca="1" si="1"/>
        <v>0</v>
      </c>
      <c r="G15" s="194">
        <f t="shared" ca="1" si="1"/>
        <v>0</v>
      </c>
      <c r="H15" s="194">
        <f t="shared" ca="1" si="1"/>
        <v>0</v>
      </c>
      <c r="I15" s="194">
        <f t="shared" ca="1" si="1"/>
        <v>0</v>
      </c>
      <c r="J15" s="194">
        <f t="shared" ca="1" si="1"/>
        <v>0</v>
      </c>
      <c r="K15" s="194">
        <f t="shared" ca="1" si="1"/>
        <v>0</v>
      </c>
      <c r="L15" s="194">
        <f t="shared" ca="1" si="1"/>
        <v>0</v>
      </c>
      <c r="M15" s="194">
        <f t="shared" ca="1" si="1"/>
        <v>0</v>
      </c>
      <c r="N15" s="194">
        <f t="shared" ca="1" si="1"/>
        <v>0</v>
      </c>
      <c r="O15" s="194">
        <f t="shared" ca="1" si="1"/>
        <v>0</v>
      </c>
      <c r="P15" s="194">
        <f t="shared" ca="1" si="1"/>
        <v>0</v>
      </c>
      <c r="Q15" s="194">
        <f t="shared" ca="1" si="1"/>
        <v>0</v>
      </c>
      <c r="R15" s="194">
        <f t="shared" ca="1" si="1"/>
        <v>0</v>
      </c>
      <c r="S15" s="194">
        <f t="shared" ca="1" si="1"/>
        <v>0</v>
      </c>
      <c r="T15" s="194">
        <f t="shared" ca="1" si="1"/>
        <v>0</v>
      </c>
      <c r="U15" s="194">
        <f t="shared" ca="1" si="2"/>
        <v>0</v>
      </c>
      <c r="V15" s="194">
        <f t="shared" ca="1" si="2"/>
        <v>0</v>
      </c>
      <c r="W15" s="194">
        <f t="shared" ca="1" si="2"/>
        <v>0</v>
      </c>
      <c r="X15" s="194">
        <f t="shared" ca="1" si="2"/>
        <v>0</v>
      </c>
      <c r="Y15" s="194">
        <f t="shared" ca="1" si="2"/>
        <v>0</v>
      </c>
      <c r="Z15" s="194">
        <f t="shared" ca="1" si="2"/>
        <v>0</v>
      </c>
      <c r="AA15" s="194">
        <f t="shared" ca="1" si="2"/>
        <v>0</v>
      </c>
      <c r="AB15" s="194">
        <f t="shared" ca="1" si="2"/>
        <v>0</v>
      </c>
      <c r="AC15" s="194">
        <f t="shared" ca="1" si="2"/>
        <v>0</v>
      </c>
      <c r="AD15" s="194">
        <f t="shared" ca="1" si="2"/>
        <v>0</v>
      </c>
      <c r="AE15" s="194">
        <f t="shared" ca="1" si="2"/>
        <v>0</v>
      </c>
      <c r="AF15" s="194">
        <f t="shared" ca="1" si="2"/>
        <v>0</v>
      </c>
      <c r="AG15" s="194">
        <f t="shared" ca="1" si="2"/>
        <v>0</v>
      </c>
      <c r="AH15" s="194">
        <f t="shared" ca="1" si="2"/>
        <v>0</v>
      </c>
      <c r="AI15" s="194">
        <f t="shared" ca="1" si="3"/>
        <v>0</v>
      </c>
      <c r="AJ15" s="194">
        <f t="shared" ca="1" si="3"/>
        <v>0</v>
      </c>
      <c r="AK15" s="194">
        <f t="shared" ca="1" si="3"/>
        <v>0</v>
      </c>
      <c r="AL15" s="194">
        <f t="shared" ca="1" si="3"/>
        <v>0</v>
      </c>
      <c r="AM15" s="194">
        <f t="shared" ca="1" si="3"/>
        <v>0</v>
      </c>
      <c r="AN15" s="194">
        <f t="shared" ca="1" si="3"/>
        <v>0</v>
      </c>
    </row>
    <row r="16" spans="1:40" x14ac:dyDescent="0.3">
      <c r="C16" s="51">
        <f t="shared" ca="1" si="4"/>
        <v>0</v>
      </c>
      <c r="D16" s="192">
        <f t="shared" ca="1" si="5"/>
        <v>0</v>
      </c>
      <c r="E16" s="194">
        <f t="shared" ca="1" si="1"/>
        <v>0</v>
      </c>
      <c r="F16" s="194">
        <f t="shared" ca="1" si="1"/>
        <v>0</v>
      </c>
      <c r="G16" s="194">
        <f t="shared" ca="1" si="1"/>
        <v>0</v>
      </c>
      <c r="H16" s="194">
        <f t="shared" ca="1" si="1"/>
        <v>0</v>
      </c>
      <c r="I16" s="194">
        <f t="shared" ca="1" si="1"/>
        <v>0</v>
      </c>
      <c r="J16" s="194">
        <f t="shared" ca="1" si="1"/>
        <v>0</v>
      </c>
      <c r="K16" s="194">
        <f t="shared" ca="1" si="1"/>
        <v>0</v>
      </c>
      <c r="L16" s="194">
        <f t="shared" ca="1" si="1"/>
        <v>0</v>
      </c>
      <c r="M16" s="194">
        <f t="shared" ca="1" si="1"/>
        <v>0</v>
      </c>
      <c r="N16" s="194">
        <f t="shared" ca="1" si="1"/>
        <v>0</v>
      </c>
      <c r="O16" s="194">
        <f t="shared" ca="1" si="1"/>
        <v>0</v>
      </c>
      <c r="P16" s="194">
        <f t="shared" ca="1" si="1"/>
        <v>0</v>
      </c>
      <c r="Q16" s="194">
        <f t="shared" ca="1" si="1"/>
        <v>0</v>
      </c>
      <c r="R16" s="194">
        <f t="shared" ca="1" si="1"/>
        <v>0</v>
      </c>
      <c r="S16" s="194">
        <f t="shared" ca="1" si="1"/>
        <v>0</v>
      </c>
      <c r="T16" s="194">
        <f t="shared" ca="1" si="1"/>
        <v>0</v>
      </c>
      <c r="U16" s="194">
        <f t="shared" ca="1" si="2"/>
        <v>0</v>
      </c>
      <c r="V16" s="194">
        <f t="shared" ca="1" si="2"/>
        <v>0</v>
      </c>
      <c r="W16" s="194">
        <f t="shared" ca="1" si="2"/>
        <v>0</v>
      </c>
      <c r="X16" s="194">
        <f t="shared" ca="1" si="2"/>
        <v>0</v>
      </c>
      <c r="Y16" s="194">
        <f t="shared" ca="1" si="2"/>
        <v>0</v>
      </c>
      <c r="Z16" s="194">
        <f t="shared" ca="1" si="2"/>
        <v>0</v>
      </c>
      <c r="AA16" s="194">
        <f t="shared" ca="1" si="2"/>
        <v>0</v>
      </c>
      <c r="AB16" s="194">
        <f t="shared" ca="1" si="2"/>
        <v>0</v>
      </c>
      <c r="AC16" s="194">
        <f t="shared" ca="1" si="2"/>
        <v>0</v>
      </c>
      <c r="AD16" s="194">
        <f t="shared" ca="1" si="2"/>
        <v>0</v>
      </c>
      <c r="AE16" s="194">
        <f t="shared" ca="1" si="2"/>
        <v>0</v>
      </c>
      <c r="AF16" s="194">
        <f t="shared" ca="1" si="2"/>
        <v>0</v>
      </c>
      <c r="AG16" s="194">
        <f t="shared" ca="1" si="2"/>
        <v>0</v>
      </c>
      <c r="AH16" s="194">
        <f t="shared" ca="1" si="2"/>
        <v>0</v>
      </c>
      <c r="AI16" s="194">
        <f t="shared" ca="1" si="3"/>
        <v>0</v>
      </c>
      <c r="AJ16" s="194">
        <f t="shared" ca="1" si="3"/>
        <v>0</v>
      </c>
      <c r="AK16" s="194">
        <f t="shared" ca="1" si="3"/>
        <v>0</v>
      </c>
      <c r="AL16" s="194">
        <f t="shared" ca="1" si="3"/>
        <v>0</v>
      </c>
      <c r="AM16" s="194">
        <f t="shared" ca="1" si="3"/>
        <v>0</v>
      </c>
      <c r="AN16" s="194">
        <f t="shared" ca="1" si="3"/>
        <v>0</v>
      </c>
    </row>
    <row r="17" spans="1:40" x14ac:dyDescent="0.3">
      <c r="C17" s="51">
        <f t="shared" ca="1" si="4"/>
        <v>0</v>
      </c>
      <c r="D17" s="192">
        <f t="shared" ca="1" si="5"/>
        <v>0</v>
      </c>
      <c r="E17" s="194">
        <f t="shared" ca="1" si="1"/>
        <v>0</v>
      </c>
      <c r="F17" s="194">
        <f t="shared" ca="1" si="1"/>
        <v>0</v>
      </c>
      <c r="G17" s="194">
        <f t="shared" ca="1" si="1"/>
        <v>0</v>
      </c>
      <c r="H17" s="194">
        <f t="shared" ca="1" si="1"/>
        <v>0</v>
      </c>
      <c r="I17" s="194">
        <f t="shared" ca="1" si="1"/>
        <v>0</v>
      </c>
      <c r="J17" s="194">
        <f t="shared" ca="1" si="1"/>
        <v>0</v>
      </c>
      <c r="K17" s="194">
        <f t="shared" ca="1" si="1"/>
        <v>0</v>
      </c>
      <c r="L17" s="194">
        <f t="shared" ca="1" si="1"/>
        <v>0</v>
      </c>
      <c r="M17" s="194">
        <f t="shared" ca="1" si="1"/>
        <v>0</v>
      </c>
      <c r="N17" s="194">
        <f t="shared" ca="1" si="1"/>
        <v>0</v>
      </c>
      <c r="O17" s="194">
        <f t="shared" ca="1" si="1"/>
        <v>0</v>
      </c>
      <c r="P17" s="194">
        <f t="shared" ca="1" si="1"/>
        <v>0</v>
      </c>
      <c r="Q17" s="194">
        <f t="shared" ca="1" si="1"/>
        <v>0</v>
      </c>
      <c r="R17" s="194">
        <f t="shared" ca="1" si="1"/>
        <v>0</v>
      </c>
      <c r="S17" s="194">
        <f t="shared" ca="1" si="1"/>
        <v>0</v>
      </c>
      <c r="T17" s="194">
        <f t="shared" ca="1" si="1"/>
        <v>0</v>
      </c>
      <c r="U17" s="194">
        <f t="shared" ca="1" si="2"/>
        <v>0</v>
      </c>
      <c r="V17" s="194">
        <f t="shared" ca="1" si="2"/>
        <v>0</v>
      </c>
      <c r="W17" s="194">
        <f t="shared" ca="1" si="2"/>
        <v>0</v>
      </c>
      <c r="X17" s="194">
        <f t="shared" ca="1" si="2"/>
        <v>0</v>
      </c>
      <c r="Y17" s="194">
        <f t="shared" ca="1" si="2"/>
        <v>0</v>
      </c>
      <c r="Z17" s="194">
        <f t="shared" ca="1" si="2"/>
        <v>0</v>
      </c>
      <c r="AA17" s="194">
        <f t="shared" ca="1" si="2"/>
        <v>0</v>
      </c>
      <c r="AB17" s="194">
        <f t="shared" ca="1" si="2"/>
        <v>0</v>
      </c>
      <c r="AC17" s="194">
        <f t="shared" ca="1" si="2"/>
        <v>0</v>
      </c>
      <c r="AD17" s="194">
        <f t="shared" ca="1" si="2"/>
        <v>0</v>
      </c>
      <c r="AE17" s="194">
        <f t="shared" ca="1" si="2"/>
        <v>0</v>
      </c>
      <c r="AF17" s="194">
        <f t="shared" ca="1" si="2"/>
        <v>0</v>
      </c>
      <c r="AG17" s="194">
        <f t="shared" ca="1" si="2"/>
        <v>0</v>
      </c>
      <c r="AH17" s="194">
        <f t="shared" ca="1" si="2"/>
        <v>0</v>
      </c>
      <c r="AI17" s="194">
        <f t="shared" ca="1" si="3"/>
        <v>0</v>
      </c>
      <c r="AJ17" s="194">
        <f t="shared" ca="1" si="3"/>
        <v>0</v>
      </c>
      <c r="AK17" s="194">
        <f t="shared" ca="1" si="3"/>
        <v>0</v>
      </c>
      <c r="AL17" s="194">
        <f t="shared" ca="1" si="3"/>
        <v>0</v>
      </c>
      <c r="AM17" s="194">
        <f t="shared" ca="1" si="3"/>
        <v>0</v>
      </c>
      <c r="AN17" s="194">
        <f t="shared" ca="1" si="3"/>
        <v>0</v>
      </c>
    </row>
    <row r="18" spans="1:40" x14ac:dyDescent="0.3">
      <c r="C18" s="51">
        <f t="shared" ca="1" si="4"/>
        <v>0</v>
      </c>
      <c r="D18" s="192">
        <f t="shared" ca="1" si="5"/>
        <v>0</v>
      </c>
      <c r="E18" s="194">
        <f t="shared" ca="1" si="1"/>
        <v>0</v>
      </c>
      <c r="F18" s="194">
        <f t="shared" ca="1" si="1"/>
        <v>0</v>
      </c>
      <c r="G18" s="194">
        <f t="shared" ca="1" si="1"/>
        <v>0</v>
      </c>
      <c r="H18" s="194">
        <f t="shared" ca="1" si="1"/>
        <v>0</v>
      </c>
      <c r="I18" s="194">
        <f t="shared" ca="1" si="1"/>
        <v>0</v>
      </c>
      <c r="J18" s="194">
        <f t="shared" ca="1" si="1"/>
        <v>0</v>
      </c>
      <c r="K18" s="194">
        <f t="shared" ca="1" si="1"/>
        <v>0</v>
      </c>
      <c r="L18" s="194">
        <f t="shared" ca="1" si="1"/>
        <v>0</v>
      </c>
      <c r="M18" s="194">
        <f t="shared" ca="1" si="1"/>
        <v>0</v>
      </c>
      <c r="N18" s="194">
        <f t="shared" ca="1" si="1"/>
        <v>0</v>
      </c>
      <c r="O18" s="194">
        <f t="shared" ca="1" si="1"/>
        <v>0</v>
      </c>
      <c r="P18" s="194">
        <f t="shared" ca="1" si="1"/>
        <v>0</v>
      </c>
      <c r="Q18" s="194">
        <f t="shared" ca="1" si="1"/>
        <v>0</v>
      </c>
      <c r="R18" s="194">
        <f t="shared" ca="1" si="1"/>
        <v>0</v>
      </c>
      <c r="S18" s="194">
        <f t="shared" ca="1" si="1"/>
        <v>0</v>
      </c>
      <c r="T18" s="194">
        <f t="shared" ca="1" si="1"/>
        <v>0</v>
      </c>
      <c r="U18" s="194">
        <f t="shared" ca="1" si="2"/>
        <v>0</v>
      </c>
      <c r="V18" s="194">
        <f t="shared" ca="1" si="2"/>
        <v>0</v>
      </c>
      <c r="W18" s="194">
        <f t="shared" ca="1" si="2"/>
        <v>0</v>
      </c>
      <c r="X18" s="194">
        <f t="shared" ca="1" si="2"/>
        <v>0</v>
      </c>
      <c r="Y18" s="194">
        <f t="shared" ca="1" si="2"/>
        <v>0</v>
      </c>
      <c r="Z18" s="194">
        <f t="shared" ca="1" si="2"/>
        <v>0</v>
      </c>
      <c r="AA18" s="194">
        <f t="shared" ca="1" si="2"/>
        <v>0</v>
      </c>
      <c r="AB18" s="194">
        <f t="shared" ca="1" si="2"/>
        <v>0</v>
      </c>
      <c r="AC18" s="194">
        <f t="shared" ca="1" si="2"/>
        <v>0</v>
      </c>
      <c r="AD18" s="194">
        <f t="shared" ca="1" si="2"/>
        <v>0</v>
      </c>
      <c r="AE18" s="194">
        <f t="shared" ca="1" si="2"/>
        <v>0</v>
      </c>
      <c r="AF18" s="194">
        <f t="shared" ca="1" si="2"/>
        <v>0</v>
      </c>
      <c r="AG18" s="194">
        <f t="shared" ca="1" si="2"/>
        <v>0</v>
      </c>
      <c r="AH18" s="194">
        <f t="shared" ca="1" si="2"/>
        <v>0</v>
      </c>
      <c r="AI18" s="194">
        <f t="shared" ca="1" si="3"/>
        <v>0</v>
      </c>
      <c r="AJ18" s="194">
        <f t="shared" ca="1" si="3"/>
        <v>0</v>
      </c>
      <c r="AK18" s="194">
        <f t="shared" ca="1" si="3"/>
        <v>0</v>
      </c>
      <c r="AL18" s="194">
        <f t="shared" ca="1" si="3"/>
        <v>0</v>
      </c>
      <c r="AM18" s="194">
        <f t="shared" ca="1" si="3"/>
        <v>0</v>
      </c>
      <c r="AN18" s="194">
        <f t="shared" ca="1" si="3"/>
        <v>0</v>
      </c>
    </row>
    <row r="19" spans="1:40" x14ac:dyDescent="0.3">
      <c r="C19" s="51">
        <f t="shared" ca="1" si="4"/>
        <v>0</v>
      </c>
      <c r="D19" s="192">
        <f t="shared" ca="1" si="5"/>
        <v>0</v>
      </c>
      <c r="E19" s="194">
        <f t="shared" ca="1" si="1"/>
        <v>0</v>
      </c>
      <c r="F19" s="194">
        <f t="shared" ca="1" si="1"/>
        <v>0</v>
      </c>
      <c r="G19" s="194">
        <f t="shared" ca="1" si="1"/>
        <v>0</v>
      </c>
      <c r="H19" s="194">
        <f t="shared" ca="1" si="1"/>
        <v>0</v>
      </c>
      <c r="I19" s="194">
        <f t="shared" ca="1" si="1"/>
        <v>0</v>
      </c>
      <c r="J19" s="194">
        <f t="shared" ca="1" si="1"/>
        <v>0</v>
      </c>
      <c r="K19" s="194">
        <f t="shared" ca="1" si="1"/>
        <v>0</v>
      </c>
      <c r="L19" s="194">
        <f t="shared" ca="1" si="1"/>
        <v>0</v>
      </c>
      <c r="M19" s="194">
        <f t="shared" ca="1" si="1"/>
        <v>0</v>
      </c>
      <c r="N19" s="194">
        <f t="shared" ca="1" si="1"/>
        <v>0</v>
      </c>
      <c r="O19" s="194">
        <f t="shared" ca="1" si="1"/>
        <v>0</v>
      </c>
      <c r="P19" s="194">
        <f t="shared" ca="1" si="1"/>
        <v>0</v>
      </c>
      <c r="Q19" s="194">
        <f t="shared" ca="1" si="1"/>
        <v>0</v>
      </c>
      <c r="R19" s="194">
        <f t="shared" ca="1" si="1"/>
        <v>0</v>
      </c>
      <c r="S19" s="194">
        <f t="shared" ca="1" si="1"/>
        <v>0</v>
      </c>
      <c r="T19" s="194">
        <f t="shared" ca="1" si="1"/>
        <v>0</v>
      </c>
      <c r="U19" s="194">
        <f t="shared" ca="1" si="2"/>
        <v>0</v>
      </c>
      <c r="V19" s="194">
        <f t="shared" ca="1" si="2"/>
        <v>0</v>
      </c>
      <c r="W19" s="194">
        <f t="shared" ca="1" si="2"/>
        <v>0</v>
      </c>
      <c r="X19" s="194">
        <f t="shared" ca="1" si="2"/>
        <v>0</v>
      </c>
      <c r="Y19" s="194">
        <f t="shared" ca="1" si="2"/>
        <v>0</v>
      </c>
      <c r="Z19" s="194">
        <f t="shared" ca="1" si="2"/>
        <v>0</v>
      </c>
      <c r="AA19" s="194">
        <f t="shared" ca="1" si="2"/>
        <v>0</v>
      </c>
      <c r="AB19" s="194">
        <f t="shared" ca="1" si="2"/>
        <v>0</v>
      </c>
      <c r="AC19" s="194">
        <f t="shared" ca="1" si="2"/>
        <v>0</v>
      </c>
      <c r="AD19" s="194">
        <f t="shared" ca="1" si="2"/>
        <v>0</v>
      </c>
      <c r="AE19" s="194">
        <f t="shared" ca="1" si="2"/>
        <v>0</v>
      </c>
      <c r="AF19" s="194">
        <f t="shared" ca="1" si="2"/>
        <v>0</v>
      </c>
      <c r="AG19" s="194">
        <f t="shared" ca="1" si="2"/>
        <v>0</v>
      </c>
      <c r="AH19" s="194">
        <f t="shared" ca="1" si="2"/>
        <v>0</v>
      </c>
      <c r="AI19" s="194">
        <f t="shared" ca="1" si="3"/>
        <v>0</v>
      </c>
      <c r="AJ19" s="194">
        <f t="shared" ca="1" si="3"/>
        <v>0</v>
      </c>
      <c r="AK19" s="194">
        <f t="shared" ca="1" si="3"/>
        <v>0</v>
      </c>
      <c r="AL19" s="194">
        <f t="shared" ca="1" si="3"/>
        <v>0</v>
      </c>
      <c r="AM19" s="194">
        <f t="shared" ca="1" si="3"/>
        <v>0</v>
      </c>
      <c r="AN19" s="194">
        <f t="shared" ca="1" si="3"/>
        <v>0</v>
      </c>
    </row>
    <row r="20" spans="1:40" x14ac:dyDescent="0.3">
      <c r="C20" s="51">
        <f t="shared" ca="1" si="4"/>
        <v>0</v>
      </c>
      <c r="D20" s="192">
        <f t="shared" ca="1" si="5"/>
        <v>0</v>
      </c>
      <c r="E20" s="194">
        <f t="shared" ca="1" si="1"/>
        <v>0</v>
      </c>
      <c r="F20" s="194">
        <f t="shared" ca="1" si="1"/>
        <v>0</v>
      </c>
      <c r="G20" s="194">
        <f t="shared" ca="1" si="1"/>
        <v>0</v>
      </c>
      <c r="H20" s="194">
        <f t="shared" ca="1" si="1"/>
        <v>0</v>
      </c>
      <c r="I20" s="194">
        <f t="shared" ca="1" si="1"/>
        <v>0</v>
      </c>
      <c r="J20" s="194">
        <f t="shared" ca="1" si="1"/>
        <v>0</v>
      </c>
      <c r="K20" s="194">
        <f t="shared" ca="1" si="1"/>
        <v>0</v>
      </c>
      <c r="L20" s="194">
        <f t="shared" ca="1" si="1"/>
        <v>0</v>
      </c>
      <c r="M20" s="194">
        <f t="shared" ca="1" si="1"/>
        <v>0</v>
      </c>
      <c r="N20" s="194">
        <f t="shared" ca="1" si="1"/>
        <v>0</v>
      </c>
      <c r="O20" s="194">
        <f t="shared" ca="1" si="1"/>
        <v>0</v>
      </c>
      <c r="P20" s="194">
        <f t="shared" ca="1" si="1"/>
        <v>0</v>
      </c>
      <c r="Q20" s="194">
        <f t="shared" ca="1" si="1"/>
        <v>0</v>
      </c>
      <c r="R20" s="194">
        <f t="shared" ca="1" si="1"/>
        <v>0</v>
      </c>
      <c r="S20" s="194">
        <f t="shared" ca="1" si="1"/>
        <v>0</v>
      </c>
      <c r="T20" s="194">
        <f t="shared" ca="1" si="1"/>
        <v>0</v>
      </c>
      <c r="U20" s="194">
        <f t="shared" ca="1" si="2"/>
        <v>0</v>
      </c>
      <c r="V20" s="194">
        <f t="shared" ca="1" si="2"/>
        <v>0</v>
      </c>
      <c r="W20" s="194">
        <f t="shared" ca="1" si="2"/>
        <v>0</v>
      </c>
      <c r="X20" s="194">
        <f t="shared" ca="1" si="2"/>
        <v>0</v>
      </c>
      <c r="Y20" s="194">
        <f t="shared" ca="1" si="2"/>
        <v>0</v>
      </c>
      <c r="Z20" s="194">
        <f t="shared" ca="1" si="2"/>
        <v>0</v>
      </c>
      <c r="AA20" s="194">
        <f t="shared" ca="1" si="2"/>
        <v>0</v>
      </c>
      <c r="AB20" s="194">
        <f t="shared" ca="1" si="2"/>
        <v>0</v>
      </c>
      <c r="AC20" s="194">
        <f t="shared" ca="1" si="2"/>
        <v>0</v>
      </c>
      <c r="AD20" s="194">
        <f t="shared" ca="1" si="2"/>
        <v>0</v>
      </c>
      <c r="AE20" s="194">
        <f t="shared" ca="1" si="2"/>
        <v>0</v>
      </c>
      <c r="AF20" s="194">
        <f t="shared" ca="1" si="2"/>
        <v>0</v>
      </c>
      <c r="AG20" s="194">
        <f t="shared" ca="1" si="2"/>
        <v>0</v>
      </c>
      <c r="AH20" s="194">
        <f t="shared" ca="1" si="2"/>
        <v>0</v>
      </c>
      <c r="AI20" s="194">
        <f t="shared" ca="1" si="3"/>
        <v>0</v>
      </c>
      <c r="AJ20" s="194">
        <f t="shared" ca="1" si="3"/>
        <v>0</v>
      </c>
      <c r="AK20" s="194">
        <f t="shared" ca="1" si="3"/>
        <v>0</v>
      </c>
      <c r="AL20" s="194">
        <f t="shared" ca="1" si="3"/>
        <v>0</v>
      </c>
      <c r="AM20" s="194">
        <f t="shared" ca="1" si="3"/>
        <v>0</v>
      </c>
      <c r="AN20" s="194">
        <f t="shared" ca="1" si="3"/>
        <v>0</v>
      </c>
    </row>
    <row r="21" spans="1:40" x14ac:dyDescent="0.3">
      <c r="C21" s="51">
        <f t="shared" ca="1" si="4"/>
        <v>0</v>
      </c>
      <c r="D21" s="192">
        <f t="shared" ca="1" si="5"/>
        <v>0</v>
      </c>
      <c r="E21" s="194">
        <f t="shared" ca="1" si="1"/>
        <v>0</v>
      </c>
      <c r="F21" s="194">
        <f t="shared" ca="1" si="1"/>
        <v>0</v>
      </c>
      <c r="G21" s="194">
        <f t="shared" ca="1" si="1"/>
        <v>0</v>
      </c>
      <c r="H21" s="194">
        <f t="shared" ca="1" si="1"/>
        <v>0</v>
      </c>
      <c r="I21" s="194">
        <f t="shared" ca="1" si="1"/>
        <v>0</v>
      </c>
      <c r="J21" s="194">
        <f t="shared" ca="1" si="1"/>
        <v>0</v>
      </c>
      <c r="K21" s="194">
        <f t="shared" ca="1" si="1"/>
        <v>0</v>
      </c>
      <c r="L21" s="194">
        <f t="shared" ca="1" si="1"/>
        <v>0</v>
      </c>
      <c r="M21" s="194">
        <f t="shared" ca="1" si="1"/>
        <v>0</v>
      </c>
      <c r="N21" s="194">
        <f t="shared" ca="1" si="1"/>
        <v>0</v>
      </c>
      <c r="O21" s="194">
        <f t="shared" ca="1" si="1"/>
        <v>0</v>
      </c>
      <c r="P21" s="194">
        <f t="shared" ca="1" si="1"/>
        <v>0</v>
      </c>
      <c r="Q21" s="194">
        <f t="shared" ca="1" si="1"/>
        <v>0</v>
      </c>
      <c r="R21" s="194">
        <f t="shared" ca="1" si="1"/>
        <v>0</v>
      </c>
      <c r="S21" s="194">
        <f t="shared" ca="1" si="1"/>
        <v>0</v>
      </c>
      <c r="T21" s="194">
        <f t="shared" ca="1" si="1"/>
        <v>0</v>
      </c>
      <c r="U21" s="194">
        <f t="shared" ca="1" si="2"/>
        <v>0</v>
      </c>
      <c r="V21" s="194">
        <f t="shared" ca="1" si="2"/>
        <v>0</v>
      </c>
      <c r="W21" s="194">
        <f t="shared" ca="1" si="2"/>
        <v>0</v>
      </c>
      <c r="X21" s="194">
        <f t="shared" ca="1" si="2"/>
        <v>0</v>
      </c>
      <c r="Y21" s="194">
        <f t="shared" ca="1" si="2"/>
        <v>0</v>
      </c>
      <c r="Z21" s="194">
        <f t="shared" ca="1" si="2"/>
        <v>0</v>
      </c>
      <c r="AA21" s="194">
        <f t="shared" ca="1" si="2"/>
        <v>0</v>
      </c>
      <c r="AB21" s="194">
        <f t="shared" ca="1" si="2"/>
        <v>0</v>
      </c>
      <c r="AC21" s="194">
        <f t="shared" ca="1" si="2"/>
        <v>0</v>
      </c>
      <c r="AD21" s="194">
        <f t="shared" ca="1" si="2"/>
        <v>0</v>
      </c>
      <c r="AE21" s="194">
        <f t="shared" ca="1" si="2"/>
        <v>0</v>
      </c>
      <c r="AF21" s="194">
        <f t="shared" ca="1" si="2"/>
        <v>0</v>
      </c>
      <c r="AG21" s="194">
        <f t="shared" ca="1" si="2"/>
        <v>0</v>
      </c>
      <c r="AH21" s="194">
        <f t="shared" ca="1" si="2"/>
        <v>0</v>
      </c>
      <c r="AI21" s="194">
        <f t="shared" ca="1" si="3"/>
        <v>0</v>
      </c>
      <c r="AJ21" s="194">
        <f t="shared" ca="1" si="3"/>
        <v>0</v>
      </c>
      <c r="AK21" s="194">
        <f t="shared" ca="1" si="3"/>
        <v>0</v>
      </c>
      <c r="AL21" s="194">
        <f t="shared" ca="1" si="3"/>
        <v>0</v>
      </c>
      <c r="AM21" s="194">
        <f t="shared" ca="1" si="3"/>
        <v>0</v>
      </c>
      <c r="AN21" s="194">
        <f t="shared" ca="1" si="3"/>
        <v>0</v>
      </c>
    </row>
    <row r="22" spans="1:40" x14ac:dyDescent="0.3">
      <c r="C22" s="51">
        <f t="shared" ca="1" si="4"/>
        <v>0</v>
      </c>
      <c r="D22" s="192">
        <f t="shared" ca="1" si="5"/>
        <v>0</v>
      </c>
      <c r="E22" s="194">
        <f t="shared" ca="1" si="1"/>
        <v>0</v>
      </c>
      <c r="F22" s="194">
        <f t="shared" ca="1" si="1"/>
        <v>0</v>
      </c>
      <c r="G22" s="194">
        <f t="shared" ca="1" si="1"/>
        <v>0</v>
      </c>
      <c r="H22" s="194">
        <f t="shared" ca="1" si="1"/>
        <v>0</v>
      </c>
      <c r="I22" s="194">
        <f t="shared" ca="1" si="1"/>
        <v>0</v>
      </c>
      <c r="J22" s="194">
        <f t="shared" ca="1" si="1"/>
        <v>0</v>
      </c>
      <c r="K22" s="194">
        <f t="shared" ca="1" si="1"/>
        <v>0</v>
      </c>
      <c r="L22" s="194">
        <f t="shared" ca="1" si="1"/>
        <v>0</v>
      </c>
      <c r="M22" s="194">
        <f t="shared" ca="1" si="1"/>
        <v>0</v>
      </c>
      <c r="N22" s="194">
        <f t="shared" ca="1" si="1"/>
        <v>0</v>
      </c>
      <c r="O22" s="194">
        <f t="shared" ca="1" si="1"/>
        <v>0</v>
      </c>
      <c r="P22" s="194">
        <f t="shared" ca="1" si="1"/>
        <v>0</v>
      </c>
      <c r="Q22" s="194">
        <f t="shared" ca="1" si="1"/>
        <v>0</v>
      </c>
      <c r="R22" s="194">
        <f t="shared" ca="1" si="1"/>
        <v>0</v>
      </c>
      <c r="S22" s="194">
        <f t="shared" ca="1" si="1"/>
        <v>0</v>
      </c>
      <c r="T22" s="194">
        <f t="shared" ref="T22:AI26" ca="1" si="6">SUMIFS(INDIRECT($B$1 &amp; "_Direct"), Resource_Name, $B22, WBSL3, T$1, Inst, $B$2)</f>
        <v>0</v>
      </c>
      <c r="U22" s="194">
        <f t="shared" ca="1" si="6"/>
        <v>0</v>
      </c>
      <c r="V22" s="194">
        <f t="shared" ca="1" si="6"/>
        <v>0</v>
      </c>
      <c r="W22" s="194">
        <f t="shared" ca="1" si="6"/>
        <v>0</v>
      </c>
      <c r="X22" s="194">
        <f t="shared" ca="1" si="6"/>
        <v>0</v>
      </c>
      <c r="Y22" s="194">
        <f t="shared" ca="1" si="2"/>
        <v>0</v>
      </c>
      <c r="Z22" s="194">
        <f t="shared" ca="1" si="2"/>
        <v>0</v>
      </c>
      <c r="AA22" s="194">
        <f t="shared" ca="1" si="2"/>
        <v>0</v>
      </c>
      <c r="AB22" s="194">
        <f t="shared" ca="1" si="2"/>
        <v>0</v>
      </c>
      <c r="AC22" s="194">
        <f t="shared" ca="1" si="2"/>
        <v>0</v>
      </c>
      <c r="AD22" s="194">
        <f t="shared" ca="1" si="2"/>
        <v>0</v>
      </c>
      <c r="AE22" s="194">
        <f t="shared" ca="1" si="2"/>
        <v>0</v>
      </c>
      <c r="AF22" s="194">
        <f t="shared" ca="1" si="2"/>
        <v>0</v>
      </c>
      <c r="AG22" s="194">
        <f t="shared" ca="1" si="2"/>
        <v>0</v>
      </c>
      <c r="AH22" s="194">
        <f t="shared" ca="1" si="2"/>
        <v>0</v>
      </c>
      <c r="AI22" s="194">
        <f t="shared" ca="1" si="3"/>
        <v>0</v>
      </c>
      <c r="AJ22" s="194">
        <f t="shared" ca="1" si="3"/>
        <v>0</v>
      </c>
      <c r="AK22" s="194">
        <f t="shared" ca="1" si="3"/>
        <v>0</v>
      </c>
      <c r="AL22" s="194">
        <f t="shared" ca="1" si="3"/>
        <v>0</v>
      </c>
      <c r="AM22" s="194">
        <f t="shared" ca="1" si="3"/>
        <v>0</v>
      </c>
      <c r="AN22" s="194">
        <f t="shared" ca="1" si="3"/>
        <v>0</v>
      </c>
    </row>
    <row r="23" spans="1:40" x14ac:dyDescent="0.3">
      <c r="C23" s="51">
        <f t="shared" ca="1" si="4"/>
        <v>0</v>
      </c>
      <c r="D23" s="192">
        <f t="shared" ca="1" si="5"/>
        <v>0</v>
      </c>
      <c r="E23" s="194">
        <f t="shared" ref="E23:T26" ca="1" si="7">SUMIFS(INDIRECT($B$1 &amp; "_Direct"), Resource_Name, $B23, WBSL3, E$1, Inst, $B$2)</f>
        <v>0</v>
      </c>
      <c r="F23" s="194">
        <f t="shared" ca="1" si="7"/>
        <v>0</v>
      </c>
      <c r="G23" s="194">
        <f t="shared" ca="1" si="7"/>
        <v>0</v>
      </c>
      <c r="H23" s="194">
        <f t="shared" ca="1" si="7"/>
        <v>0</v>
      </c>
      <c r="I23" s="194">
        <f t="shared" ca="1" si="7"/>
        <v>0</v>
      </c>
      <c r="J23" s="194">
        <f t="shared" ca="1" si="7"/>
        <v>0</v>
      </c>
      <c r="K23" s="194">
        <f t="shared" ca="1" si="7"/>
        <v>0</v>
      </c>
      <c r="L23" s="194">
        <f t="shared" ca="1" si="7"/>
        <v>0</v>
      </c>
      <c r="M23" s="194">
        <f t="shared" ca="1" si="7"/>
        <v>0</v>
      </c>
      <c r="N23" s="194">
        <f t="shared" ca="1" si="7"/>
        <v>0</v>
      </c>
      <c r="O23" s="194">
        <f t="shared" ca="1" si="7"/>
        <v>0</v>
      </c>
      <c r="P23" s="194">
        <f t="shared" ca="1" si="7"/>
        <v>0</v>
      </c>
      <c r="Q23" s="194">
        <f t="shared" ca="1" si="7"/>
        <v>0</v>
      </c>
      <c r="R23" s="194">
        <f t="shared" ca="1" si="7"/>
        <v>0</v>
      </c>
      <c r="S23" s="194">
        <f t="shared" ca="1" si="7"/>
        <v>0</v>
      </c>
      <c r="T23" s="194">
        <f t="shared" ca="1" si="7"/>
        <v>0</v>
      </c>
      <c r="U23" s="194">
        <f t="shared" ca="1" si="6"/>
        <v>0</v>
      </c>
      <c r="V23" s="194">
        <f t="shared" ca="1" si="6"/>
        <v>0</v>
      </c>
      <c r="W23" s="194">
        <f t="shared" ca="1" si="6"/>
        <v>0</v>
      </c>
      <c r="X23" s="194">
        <f t="shared" ca="1" si="6"/>
        <v>0</v>
      </c>
      <c r="Y23" s="194">
        <f t="shared" ca="1" si="6"/>
        <v>0</v>
      </c>
      <c r="Z23" s="194">
        <f t="shared" ca="1" si="6"/>
        <v>0</v>
      </c>
      <c r="AA23" s="194">
        <f t="shared" ca="1" si="6"/>
        <v>0</v>
      </c>
      <c r="AB23" s="194">
        <f t="shared" ca="1" si="6"/>
        <v>0</v>
      </c>
      <c r="AC23" s="194">
        <f t="shared" ca="1" si="6"/>
        <v>0</v>
      </c>
      <c r="AD23" s="194">
        <f t="shared" ca="1" si="6"/>
        <v>0</v>
      </c>
      <c r="AE23" s="194">
        <f t="shared" ca="1" si="6"/>
        <v>0</v>
      </c>
      <c r="AF23" s="194">
        <f t="shared" ca="1" si="6"/>
        <v>0</v>
      </c>
      <c r="AG23" s="194">
        <f t="shared" ca="1" si="6"/>
        <v>0</v>
      </c>
      <c r="AH23" s="194">
        <f t="shared" ca="1" si="6"/>
        <v>0</v>
      </c>
      <c r="AI23" s="194">
        <f t="shared" ca="1" si="6"/>
        <v>0</v>
      </c>
      <c r="AJ23" s="194">
        <f t="shared" ref="AJ23:AN26" ca="1" si="8">SUMIFS(INDIRECT($B$1 &amp; "_Direct"), Resource_Name, $B23, WBSL3, AJ$1, Inst, $B$2)</f>
        <v>0</v>
      </c>
      <c r="AK23" s="194">
        <f t="shared" ca="1" si="8"/>
        <v>0</v>
      </c>
      <c r="AL23" s="194">
        <f t="shared" ca="1" si="8"/>
        <v>0</v>
      </c>
      <c r="AM23" s="194">
        <f t="shared" ca="1" si="8"/>
        <v>0</v>
      </c>
      <c r="AN23" s="194">
        <f t="shared" ca="1" si="8"/>
        <v>0</v>
      </c>
    </row>
    <row r="24" spans="1:40" x14ac:dyDescent="0.3">
      <c r="C24" s="51">
        <f t="shared" ca="1" si="4"/>
        <v>0</v>
      </c>
      <c r="D24" s="192">
        <f t="shared" ca="1" si="5"/>
        <v>0</v>
      </c>
      <c r="E24" s="194">
        <f t="shared" ca="1" si="7"/>
        <v>0</v>
      </c>
      <c r="F24" s="194">
        <f t="shared" ca="1" si="7"/>
        <v>0</v>
      </c>
      <c r="G24" s="194">
        <f t="shared" ca="1" si="7"/>
        <v>0</v>
      </c>
      <c r="H24" s="194">
        <f t="shared" ca="1" si="7"/>
        <v>0</v>
      </c>
      <c r="I24" s="194">
        <f t="shared" ca="1" si="7"/>
        <v>0</v>
      </c>
      <c r="J24" s="194">
        <f t="shared" ca="1" si="7"/>
        <v>0</v>
      </c>
      <c r="K24" s="194">
        <f t="shared" ca="1" si="7"/>
        <v>0</v>
      </c>
      <c r="L24" s="194">
        <f t="shared" ca="1" si="7"/>
        <v>0</v>
      </c>
      <c r="M24" s="194">
        <f t="shared" ca="1" si="7"/>
        <v>0</v>
      </c>
      <c r="N24" s="194">
        <f t="shared" ca="1" si="7"/>
        <v>0</v>
      </c>
      <c r="O24" s="194">
        <f t="shared" ca="1" si="7"/>
        <v>0</v>
      </c>
      <c r="P24" s="194">
        <f t="shared" ca="1" si="7"/>
        <v>0</v>
      </c>
      <c r="Q24" s="194">
        <f t="shared" ca="1" si="7"/>
        <v>0</v>
      </c>
      <c r="R24" s="194">
        <f t="shared" ca="1" si="7"/>
        <v>0</v>
      </c>
      <c r="S24" s="194">
        <f t="shared" ca="1" si="7"/>
        <v>0</v>
      </c>
      <c r="T24" s="194">
        <f t="shared" ca="1" si="7"/>
        <v>0</v>
      </c>
      <c r="U24" s="194">
        <f t="shared" ca="1" si="6"/>
        <v>0</v>
      </c>
      <c r="V24" s="194">
        <f t="shared" ca="1" si="6"/>
        <v>0</v>
      </c>
      <c r="W24" s="194">
        <f t="shared" ca="1" si="6"/>
        <v>0</v>
      </c>
      <c r="X24" s="194">
        <f t="shared" ca="1" si="6"/>
        <v>0</v>
      </c>
      <c r="Y24" s="194">
        <f t="shared" ca="1" si="6"/>
        <v>0</v>
      </c>
      <c r="Z24" s="194">
        <f t="shared" ca="1" si="6"/>
        <v>0</v>
      </c>
      <c r="AA24" s="194">
        <f t="shared" ca="1" si="6"/>
        <v>0</v>
      </c>
      <c r="AB24" s="194">
        <f t="shared" ca="1" si="6"/>
        <v>0</v>
      </c>
      <c r="AC24" s="194">
        <f t="shared" ca="1" si="6"/>
        <v>0</v>
      </c>
      <c r="AD24" s="194">
        <f t="shared" ca="1" si="6"/>
        <v>0</v>
      </c>
      <c r="AE24" s="194">
        <f t="shared" ca="1" si="6"/>
        <v>0</v>
      </c>
      <c r="AF24" s="194">
        <f t="shared" ca="1" si="6"/>
        <v>0</v>
      </c>
      <c r="AG24" s="194">
        <f t="shared" ca="1" si="6"/>
        <v>0</v>
      </c>
      <c r="AH24" s="194">
        <f t="shared" ca="1" si="6"/>
        <v>0</v>
      </c>
      <c r="AI24" s="194">
        <f t="shared" ca="1" si="6"/>
        <v>0</v>
      </c>
      <c r="AJ24" s="194">
        <f t="shared" ca="1" si="8"/>
        <v>0</v>
      </c>
      <c r="AK24" s="194">
        <f t="shared" ca="1" si="8"/>
        <v>0</v>
      </c>
      <c r="AL24" s="194">
        <f t="shared" ca="1" si="8"/>
        <v>0</v>
      </c>
      <c r="AM24" s="194">
        <f t="shared" ca="1" si="8"/>
        <v>0</v>
      </c>
      <c r="AN24" s="194">
        <f t="shared" ca="1" si="8"/>
        <v>0</v>
      </c>
    </row>
    <row r="25" spans="1:40" x14ac:dyDescent="0.3">
      <c r="C25" s="51">
        <f t="shared" ca="1" si="4"/>
        <v>0</v>
      </c>
      <c r="D25" s="192">
        <f t="shared" ca="1" si="5"/>
        <v>0</v>
      </c>
      <c r="E25" s="194">
        <f t="shared" ca="1" si="7"/>
        <v>0</v>
      </c>
      <c r="F25" s="194">
        <f t="shared" ca="1" si="7"/>
        <v>0</v>
      </c>
      <c r="G25" s="194">
        <f t="shared" ca="1" si="7"/>
        <v>0</v>
      </c>
      <c r="H25" s="194">
        <f t="shared" ca="1" si="7"/>
        <v>0</v>
      </c>
      <c r="I25" s="194">
        <f t="shared" ca="1" si="7"/>
        <v>0</v>
      </c>
      <c r="J25" s="194">
        <f t="shared" ca="1" si="7"/>
        <v>0</v>
      </c>
      <c r="K25" s="194">
        <f t="shared" ca="1" si="7"/>
        <v>0</v>
      </c>
      <c r="L25" s="194">
        <f t="shared" ca="1" si="7"/>
        <v>0</v>
      </c>
      <c r="M25" s="194">
        <f t="shared" ca="1" si="7"/>
        <v>0</v>
      </c>
      <c r="N25" s="194">
        <f t="shared" ca="1" si="7"/>
        <v>0</v>
      </c>
      <c r="O25" s="194">
        <f t="shared" ca="1" si="7"/>
        <v>0</v>
      </c>
      <c r="P25" s="194">
        <f t="shared" ca="1" si="7"/>
        <v>0</v>
      </c>
      <c r="Q25" s="194">
        <f t="shared" ca="1" si="7"/>
        <v>0</v>
      </c>
      <c r="R25" s="194">
        <f t="shared" ca="1" si="7"/>
        <v>0</v>
      </c>
      <c r="S25" s="194">
        <f t="shared" ca="1" si="7"/>
        <v>0</v>
      </c>
      <c r="T25" s="194">
        <f t="shared" ca="1" si="7"/>
        <v>0</v>
      </c>
      <c r="U25" s="194">
        <f t="shared" ca="1" si="6"/>
        <v>0</v>
      </c>
      <c r="V25" s="194">
        <f t="shared" ca="1" si="6"/>
        <v>0</v>
      </c>
      <c r="W25" s="194">
        <f t="shared" ca="1" si="6"/>
        <v>0</v>
      </c>
      <c r="X25" s="194">
        <f t="shared" ca="1" si="6"/>
        <v>0</v>
      </c>
      <c r="Y25" s="194">
        <f t="shared" ca="1" si="6"/>
        <v>0</v>
      </c>
      <c r="Z25" s="194">
        <f t="shared" ca="1" si="6"/>
        <v>0</v>
      </c>
      <c r="AA25" s="194">
        <f t="shared" ca="1" si="6"/>
        <v>0</v>
      </c>
      <c r="AB25" s="194">
        <f t="shared" ca="1" si="6"/>
        <v>0</v>
      </c>
      <c r="AC25" s="194">
        <f t="shared" ca="1" si="6"/>
        <v>0</v>
      </c>
      <c r="AD25" s="194">
        <f t="shared" ca="1" si="6"/>
        <v>0</v>
      </c>
      <c r="AE25" s="194">
        <f t="shared" ca="1" si="6"/>
        <v>0</v>
      </c>
      <c r="AF25" s="194">
        <f t="shared" ca="1" si="6"/>
        <v>0</v>
      </c>
      <c r="AG25" s="194">
        <f t="shared" ca="1" si="6"/>
        <v>0</v>
      </c>
      <c r="AH25" s="194">
        <f t="shared" ca="1" si="6"/>
        <v>0</v>
      </c>
      <c r="AI25" s="194">
        <f t="shared" ca="1" si="6"/>
        <v>0</v>
      </c>
      <c r="AJ25" s="194">
        <f t="shared" ca="1" si="8"/>
        <v>0</v>
      </c>
      <c r="AK25" s="194">
        <f t="shared" ca="1" si="8"/>
        <v>0</v>
      </c>
      <c r="AL25" s="194">
        <f t="shared" ca="1" si="8"/>
        <v>0</v>
      </c>
      <c r="AM25" s="194">
        <f t="shared" ca="1" si="8"/>
        <v>0</v>
      </c>
      <c r="AN25" s="194">
        <f t="shared" ca="1" si="8"/>
        <v>0</v>
      </c>
    </row>
    <row r="26" spans="1:40" x14ac:dyDescent="0.3">
      <c r="A26" s="54"/>
      <c r="B26" s="54"/>
      <c r="C26" s="51">
        <f t="shared" ca="1" si="4"/>
        <v>0</v>
      </c>
      <c r="D26" s="192">
        <f t="shared" ca="1" si="5"/>
        <v>0</v>
      </c>
      <c r="E26" s="194">
        <f t="shared" ca="1" si="7"/>
        <v>0</v>
      </c>
      <c r="F26" s="194">
        <f t="shared" ca="1" si="7"/>
        <v>0</v>
      </c>
      <c r="G26" s="194">
        <f t="shared" ca="1" si="7"/>
        <v>0</v>
      </c>
      <c r="H26" s="194">
        <f t="shared" ca="1" si="7"/>
        <v>0</v>
      </c>
      <c r="I26" s="194">
        <f t="shared" ca="1" si="7"/>
        <v>0</v>
      </c>
      <c r="J26" s="194">
        <f t="shared" ca="1" si="7"/>
        <v>0</v>
      </c>
      <c r="K26" s="194">
        <f t="shared" ca="1" si="7"/>
        <v>0</v>
      </c>
      <c r="L26" s="194">
        <f t="shared" ca="1" si="7"/>
        <v>0</v>
      </c>
      <c r="M26" s="194">
        <f t="shared" ca="1" si="7"/>
        <v>0</v>
      </c>
      <c r="N26" s="194">
        <f t="shared" ca="1" si="7"/>
        <v>0</v>
      </c>
      <c r="O26" s="194">
        <f t="shared" ca="1" si="7"/>
        <v>0</v>
      </c>
      <c r="P26" s="194">
        <f t="shared" ca="1" si="7"/>
        <v>0</v>
      </c>
      <c r="Q26" s="194">
        <f t="shared" ca="1" si="7"/>
        <v>0</v>
      </c>
      <c r="R26" s="194">
        <f t="shared" ca="1" si="7"/>
        <v>0</v>
      </c>
      <c r="S26" s="194">
        <f t="shared" ca="1" si="7"/>
        <v>0</v>
      </c>
      <c r="T26" s="194">
        <f t="shared" ca="1" si="7"/>
        <v>0</v>
      </c>
      <c r="U26" s="194">
        <f t="shared" ca="1" si="6"/>
        <v>0</v>
      </c>
      <c r="V26" s="194">
        <f t="shared" ca="1" si="6"/>
        <v>0</v>
      </c>
      <c r="W26" s="194">
        <f t="shared" ca="1" si="6"/>
        <v>0</v>
      </c>
      <c r="X26" s="194">
        <f t="shared" ca="1" si="6"/>
        <v>0</v>
      </c>
      <c r="Y26" s="194">
        <f t="shared" ca="1" si="6"/>
        <v>0</v>
      </c>
      <c r="Z26" s="194">
        <f t="shared" ca="1" si="6"/>
        <v>0</v>
      </c>
      <c r="AA26" s="194">
        <f t="shared" ca="1" si="6"/>
        <v>0</v>
      </c>
      <c r="AB26" s="194">
        <f t="shared" ca="1" si="6"/>
        <v>0</v>
      </c>
      <c r="AC26" s="194">
        <f t="shared" ca="1" si="6"/>
        <v>0</v>
      </c>
      <c r="AD26" s="194">
        <f t="shared" ca="1" si="6"/>
        <v>0</v>
      </c>
      <c r="AE26" s="194">
        <f t="shared" ca="1" si="6"/>
        <v>0</v>
      </c>
      <c r="AF26" s="194">
        <f t="shared" ca="1" si="6"/>
        <v>0</v>
      </c>
      <c r="AG26" s="194">
        <f t="shared" ca="1" si="6"/>
        <v>0</v>
      </c>
      <c r="AH26" s="194">
        <f t="shared" ca="1" si="6"/>
        <v>0</v>
      </c>
      <c r="AI26" s="194">
        <f t="shared" ca="1" si="6"/>
        <v>0</v>
      </c>
      <c r="AJ26" s="194">
        <f t="shared" ca="1" si="8"/>
        <v>0</v>
      </c>
      <c r="AK26" s="194">
        <f t="shared" ca="1" si="8"/>
        <v>0</v>
      </c>
      <c r="AL26" s="194">
        <f t="shared" ca="1" si="8"/>
        <v>0</v>
      </c>
      <c r="AM26" s="194">
        <f t="shared" ca="1" si="8"/>
        <v>0</v>
      </c>
      <c r="AN26" s="194">
        <f t="shared" ca="1" si="8"/>
        <v>0</v>
      </c>
    </row>
    <row r="27" spans="1:40" x14ac:dyDescent="0.3">
      <c r="A27" s="60" t="s">
        <v>1466</v>
      </c>
      <c r="B27" s="64"/>
      <c r="C27" s="64"/>
      <c r="D27" s="196"/>
      <c r="E27" s="196"/>
      <c r="F27" s="196"/>
      <c r="G27" s="196"/>
      <c r="H27" s="196"/>
      <c r="I27" s="196"/>
      <c r="J27" s="196"/>
      <c r="K27" s="196"/>
      <c r="L27" s="196"/>
      <c r="M27" s="196"/>
      <c r="N27" s="196"/>
      <c r="O27" s="196"/>
      <c r="P27" s="196"/>
      <c r="Q27" s="196"/>
      <c r="R27" s="196"/>
      <c r="S27" s="196"/>
      <c r="T27" s="196"/>
      <c r="U27" s="196"/>
      <c r="V27" s="196"/>
      <c r="W27" s="196"/>
      <c r="X27" s="196"/>
      <c r="Y27" s="196"/>
      <c r="Z27" s="196"/>
      <c r="AA27" s="196"/>
      <c r="AB27" s="196"/>
      <c r="AC27" s="196"/>
      <c r="AD27" s="196"/>
      <c r="AE27" s="196"/>
      <c r="AF27" s="196"/>
      <c r="AG27" s="196"/>
      <c r="AH27" s="196"/>
      <c r="AI27" s="196"/>
      <c r="AJ27" s="196"/>
      <c r="AK27" s="196"/>
      <c r="AL27" s="196"/>
      <c r="AM27" s="196"/>
      <c r="AN27" s="196"/>
    </row>
    <row r="28" spans="1:40" x14ac:dyDescent="0.3">
      <c r="D28" s="192">
        <f ca="1">SUM(E28:AN28)</f>
        <v>30995.241705000004</v>
      </c>
      <c r="E28" s="194">
        <f t="shared" ref="E28:AN28" ca="1" si="9">SUM(E7:E26)</f>
        <v>7929.8534250000012</v>
      </c>
      <c r="F28" s="181">
        <f t="shared" ca="1" si="9"/>
        <v>0</v>
      </c>
      <c r="G28" s="181">
        <f t="shared" ca="1" si="9"/>
        <v>0</v>
      </c>
      <c r="H28" s="181">
        <f t="shared" ca="1" si="9"/>
        <v>0</v>
      </c>
      <c r="I28" s="181">
        <f t="shared" ca="1" si="9"/>
        <v>0</v>
      </c>
      <c r="J28" s="194">
        <f t="shared" ca="1" si="9"/>
        <v>0</v>
      </c>
      <c r="K28" s="194">
        <f t="shared" ca="1" si="9"/>
        <v>0</v>
      </c>
      <c r="L28" s="194">
        <f t="shared" ca="1" si="9"/>
        <v>0</v>
      </c>
      <c r="M28" s="194">
        <f t="shared" ca="1" si="9"/>
        <v>0</v>
      </c>
      <c r="N28" s="194">
        <f t="shared" ca="1" si="9"/>
        <v>0</v>
      </c>
      <c r="O28" s="194">
        <f t="shared" ca="1" si="9"/>
        <v>0</v>
      </c>
      <c r="P28" s="194">
        <f t="shared" ca="1" si="9"/>
        <v>0</v>
      </c>
      <c r="Q28" s="194">
        <f t="shared" ca="1" si="9"/>
        <v>0</v>
      </c>
      <c r="R28" s="194">
        <f t="shared" ca="1" si="9"/>
        <v>0</v>
      </c>
      <c r="S28" s="194">
        <f t="shared" ca="1" si="9"/>
        <v>0</v>
      </c>
      <c r="T28" s="194">
        <f t="shared" ca="1" si="9"/>
        <v>0</v>
      </c>
      <c r="U28" s="194">
        <f t="shared" ca="1" si="9"/>
        <v>0</v>
      </c>
      <c r="V28" s="194">
        <f t="shared" ca="1" si="9"/>
        <v>0</v>
      </c>
      <c r="W28" s="194">
        <f t="shared" ca="1" si="9"/>
        <v>0</v>
      </c>
      <c r="X28" s="194">
        <f t="shared" ca="1" si="9"/>
        <v>0</v>
      </c>
      <c r="Y28" s="194">
        <f t="shared" ca="1" si="9"/>
        <v>0</v>
      </c>
      <c r="Z28" s="194">
        <f t="shared" ca="1" si="9"/>
        <v>0</v>
      </c>
      <c r="AA28" s="194">
        <f t="shared" ca="1" si="9"/>
        <v>0</v>
      </c>
      <c r="AB28" s="194">
        <f t="shared" ca="1" si="9"/>
        <v>0</v>
      </c>
      <c r="AC28" s="194">
        <f t="shared" ca="1" si="9"/>
        <v>0</v>
      </c>
      <c r="AD28" s="194">
        <f t="shared" ca="1" si="9"/>
        <v>0</v>
      </c>
      <c r="AE28" s="194">
        <f t="shared" ca="1" si="9"/>
        <v>0</v>
      </c>
      <c r="AF28" s="194">
        <f t="shared" ca="1" si="9"/>
        <v>0</v>
      </c>
      <c r="AG28" s="194">
        <f t="shared" ca="1" si="9"/>
        <v>0</v>
      </c>
      <c r="AH28" s="194">
        <f t="shared" ca="1" si="9"/>
        <v>0</v>
      </c>
      <c r="AI28" s="194">
        <f t="shared" ca="1" si="9"/>
        <v>23065.388280000003</v>
      </c>
      <c r="AJ28" s="194">
        <f t="shared" ca="1" si="9"/>
        <v>0</v>
      </c>
      <c r="AK28" s="194">
        <f t="shared" ca="1" si="9"/>
        <v>0</v>
      </c>
      <c r="AL28" s="194">
        <f t="shared" ca="1" si="9"/>
        <v>0</v>
      </c>
      <c r="AM28" s="194">
        <f t="shared" ca="1" si="9"/>
        <v>0</v>
      </c>
      <c r="AN28" s="194">
        <f t="shared" ca="1" si="9"/>
        <v>0</v>
      </c>
    </row>
    <row r="29" spans="1:40" x14ac:dyDescent="0.3">
      <c r="A29" s="60" t="s">
        <v>1467</v>
      </c>
      <c r="B29" s="60"/>
      <c r="C29" s="60"/>
      <c r="D29" s="189"/>
      <c r="E29" s="198"/>
      <c r="F29" s="198"/>
      <c r="G29" s="198"/>
      <c r="H29" s="198"/>
      <c r="I29" s="198"/>
      <c r="J29" s="198"/>
      <c r="K29" s="198"/>
      <c r="L29" s="198"/>
      <c r="M29" s="198"/>
      <c r="N29" s="198"/>
      <c r="O29" s="198"/>
      <c r="P29" s="198"/>
      <c r="Q29" s="198"/>
      <c r="R29" s="198"/>
      <c r="S29" s="198"/>
      <c r="T29" s="198"/>
      <c r="U29" s="198"/>
      <c r="V29" s="198"/>
      <c r="W29" s="198"/>
      <c r="X29" s="198"/>
      <c r="Y29" s="198"/>
      <c r="Z29" s="198"/>
      <c r="AA29" s="198"/>
      <c r="AB29" s="198"/>
      <c r="AC29" s="198"/>
      <c r="AD29" s="198"/>
      <c r="AE29" s="198"/>
      <c r="AF29" s="198"/>
      <c r="AG29" s="198"/>
      <c r="AH29" s="198"/>
      <c r="AI29" s="198"/>
      <c r="AJ29" s="198"/>
      <c r="AK29" s="198"/>
      <c r="AL29" s="198"/>
      <c r="AM29" s="198"/>
      <c r="AN29" s="198"/>
    </row>
    <row r="30" spans="1:40" x14ac:dyDescent="0.3">
      <c r="D30" s="192">
        <f ca="1">SUM(E30:AN30)</f>
        <v>9267.5772697950015</v>
      </c>
      <c r="E30" s="194">
        <f t="shared" ref="E30:AN30" ca="1" si="10">SUMIFS(INDIRECT($B$1 &amp; "_Fringe"), WBSL3, E$1, Inst, $B$2)</f>
        <v>2371.0261740750002</v>
      </c>
      <c r="F30" s="194">
        <f t="shared" ca="1" si="10"/>
        <v>0</v>
      </c>
      <c r="G30" s="194">
        <f t="shared" ca="1" si="10"/>
        <v>0</v>
      </c>
      <c r="H30" s="194">
        <f t="shared" ca="1" si="10"/>
        <v>0</v>
      </c>
      <c r="I30" s="194">
        <f t="shared" ca="1" si="10"/>
        <v>0</v>
      </c>
      <c r="J30" s="194">
        <f t="shared" ca="1" si="10"/>
        <v>0</v>
      </c>
      <c r="K30" s="194">
        <f t="shared" ca="1" si="10"/>
        <v>0</v>
      </c>
      <c r="L30" s="194">
        <f t="shared" ca="1" si="10"/>
        <v>0</v>
      </c>
      <c r="M30" s="194">
        <f t="shared" ca="1" si="10"/>
        <v>0</v>
      </c>
      <c r="N30" s="194">
        <f t="shared" ca="1" si="10"/>
        <v>0</v>
      </c>
      <c r="O30" s="194">
        <f t="shared" ca="1" si="10"/>
        <v>0</v>
      </c>
      <c r="P30" s="194">
        <f t="shared" ca="1" si="10"/>
        <v>0</v>
      </c>
      <c r="Q30" s="194">
        <f t="shared" ca="1" si="10"/>
        <v>0</v>
      </c>
      <c r="R30" s="194">
        <f t="shared" ca="1" si="10"/>
        <v>0</v>
      </c>
      <c r="S30" s="194">
        <f t="shared" ca="1" si="10"/>
        <v>0</v>
      </c>
      <c r="T30" s="194">
        <f t="shared" ca="1" si="10"/>
        <v>0</v>
      </c>
      <c r="U30" s="194">
        <f t="shared" ca="1" si="10"/>
        <v>0</v>
      </c>
      <c r="V30" s="194">
        <f t="shared" ca="1" si="10"/>
        <v>0</v>
      </c>
      <c r="W30" s="194">
        <f t="shared" ca="1" si="10"/>
        <v>0</v>
      </c>
      <c r="X30" s="194">
        <f t="shared" ca="1" si="10"/>
        <v>0</v>
      </c>
      <c r="Y30" s="194">
        <f t="shared" ca="1" si="10"/>
        <v>0</v>
      </c>
      <c r="Z30" s="194">
        <f t="shared" ca="1" si="10"/>
        <v>0</v>
      </c>
      <c r="AA30" s="194">
        <f t="shared" ca="1" si="10"/>
        <v>0</v>
      </c>
      <c r="AB30" s="194">
        <f t="shared" ca="1" si="10"/>
        <v>0</v>
      </c>
      <c r="AC30" s="194">
        <f t="shared" ca="1" si="10"/>
        <v>0</v>
      </c>
      <c r="AD30" s="194">
        <f t="shared" ca="1" si="10"/>
        <v>0</v>
      </c>
      <c r="AE30" s="194">
        <f t="shared" ca="1" si="10"/>
        <v>0</v>
      </c>
      <c r="AF30" s="194">
        <f t="shared" ca="1" si="10"/>
        <v>0</v>
      </c>
      <c r="AG30" s="194">
        <f t="shared" ca="1" si="10"/>
        <v>0</v>
      </c>
      <c r="AH30" s="194">
        <f t="shared" ca="1" si="10"/>
        <v>0</v>
      </c>
      <c r="AI30" s="194">
        <f t="shared" ca="1" si="10"/>
        <v>6896.5510957200004</v>
      </c>
      <c r="AJ30" s="194">
        <f t="shared" ca="1" si="10"/>
        <v>0</v>
      </c>
      <c r="AK30" s="194">
        <f t="shared" ca="1" si="10"/>
        <v>0</v>
      </c>
      <c r="AL30" s="194">
        <f t="shared" ca="1" si="10"/>
        <v>0</v>
      </c>
      <c r="AM30" s="194">
        <f t="shared" ca="1" si="10"/>
        <v>0</v>
      </c>
      <c r="AN30" s="194">
        <f t="shared" ca="1" si="10"/>
        <v>0</v>
      </c>
    </row>
    <row r="31" spans="1:40" x14ac:dyDescent="0.3">
      <c r="A31" s="60" t="s">
        <v>1468</v>
      </c>
      <c r="B31" s="60"/>
      <c r="C31" s="60"/>
      <c r="D31" s="189"/>
      <c r="E31" s="189"/>
      <c r="F31" s="189"/>
      <c r="G31" s="189"/>
      <c r="H31" s="189"/>
      <c r="I31" s="189"/>
      <c r="J31" s="189"/>
      <c r="K31" s="189"/>
      <c r="L31" s="189"/>
      <c r="M31" s="189"/>
      <c r="N31" s="189"/>
      <c r="O31" s="189"/>
      <c r="P31" s="189"/>
      <c r="Q31" s="189"/>
      <c r="R31" s="189"/>
      <c r="S31" s="189"/>
      <c r="T31" s="189"/>
      <c r="U31" s="189"/>
      <c r="V31" s="189"/>
      <c r="W31" s="189"/>
      <c r="X31" s="189"/>
      <c r="Y31" s="189"/>
      <c r="Z31" s="189"/>
      <c r="AA31" s="189"/>
      <c r="AB31" s="189"/>
      <c r="AC31" s="189"/>
      <c r="AD31" s="189"/>
      <c r="AE31" s="189"/>
      <c r="AF31" s="189"/>
      <c r="AG31" s="189"/>
      <c r="AH31" s="189"/>
      <c r="AI31" s="189"/>
      <c r="AJ31" s="189"/>
      <c r="AK31" s="189"/>
      <c r="AL31" s="189"/>
      <c r="AM31" s="189"/>
      <c r="AN31" s="189"/>
    </row>
    <row r="32" spans="1:40" x14ac:dyDescent="0.3">
      <c r="A32" s="65" t="s">
        <v>1469</v>
      </c>
      <c r="B32" s="65" t="s">
        <v>1470</v>
      </c>
      <c r="C32" s="65" t="s">
        <v>1471</v>
      </c>
      <c r="D32" s="195"/>
      <c r="E32" s="194"/>
      <c r="F32" s="194"/>
      <c r="G32" s="194"/>
      <c r="H32" s="194"/>
      <c r="I32" s="194"/>
      <c r="J32" s="194"/>
      <c r="K32" s="194"/>
      <c r="L32" s="194"/>
      <c r="M32" s="194"/>
      <c r="N32" s="194"/>
      <c r="O32" s="194"/>
      <c r="P32" s="194"/>
      <c r="Q32" s="194"/>
      <c r="R32" s="194"/>
      <c r="S32" s="194"/>
      <c r="T32" s="194"/>
      <c r="U32" s="194"/>
      <c r="V32" s="194"/>
      <c r="W32" s="194"/>
      <c r="X32" s="194"/>
      <c r="Y32" s="194"/>
      <c r="Z32" s="194"/>
      <c r="AA32" s="194"/>
      <c r="AB32" s="194"/>
      <c r="AC32" s="194"/>
      <c r="AD32" s="194"/>
      <c r="AE32" s="194"/>
      <c r="AF32" s="194"/>
      <c r="AG32" s="194"/>
      <c r="AH32" s="194"/>
      <c r="AI32" s="194"/>
      <c r="AJ32" s="194"/>
      <c r="AK32" s="194"/>
      <c r="AL32" s="194"/>
      <c r="AM32" s="194"/>
      <c r="AN32" s="194"/>
    </row>
    <row r="33" spans="1:40" x14ac:dyDescent="0.3">
      <c r="A33" s="54" t="s">
        <v>1535</v>
      </c>
      <c r="B33" s="54">
        <v>1</v>
      </c>
      <c r="C33" s="54">
        <v>1</v>
      </c>
      <c r="D33" s="195">
        <f ca="1">SUM(E33:AN33)</f>
        <v>0</v>
      </c>
      <c r="E33" s="182">
        <f t="shared" ref="E33:AN33" ca="1" si="11">SUMIFS(INDIRECT($B$1 &amp; "_Direct"), Type, "CapEx", WBSL3, E$1, Inst, $B$2)</f>
        <v>0</v>
      </c>
      <c r="F33" s="182">
        <f t="shared" ca="1" si="11"/>
        <v>0</v>
      </c>
      <c r="G33" s="182">
        <f t="shared" ca="1" si="11"/>
        <v>0</v>
      </c>
      <c r="H33" s="182">
        <f t="shared" ca="1" si="11"/>
        <v>0</v>
      </c>
      <c r="I33" s="182">
        <f t="shared" ca="1" si="11"/>
        <v>0</v>
      </c>
      <c r="J33" s="182">
        <f t="shared" ca="1" si="11"/>
        <v>0</v>
      </c>
      <c r="K33" s="182">
        <f t="shared" ca="1" si="11"/>
        <v>0</v>
      </c>
      <c r="L33" s="182">
        <f t="shared" ca="1" si="11"/>
        <v>0</v>
      </c>
      <c r="M33" s="182">
        <f t="shared" ca="1" si="11"/>
        <v>0</v>
      </c>
      <c r="N33" s="182">
        <f t="shared" ca="1" si="11"/>
        <v>0</v>
      </c>
      <c r="O33" s="182">
        <f t="shared" ca="1" si="11"/>
        <v>0</v>
      </c>
      <c r="P33" s="182">
        <f t="shared" ca="1" si="11"/>
        <v>0</v>
      </c>
      <c r="Q33" s="182">
        <f t="shared" ca="1" si="11"/>
        <v>0</v>
      </c>
      <c r="R33" s="182">
        <f t="shared" ca="1" si="11"/>
        <v>0</v>
      </c>
      <c r="S33" s="182">
        <f t="shared" ca="1" si="11"/>
        <v>0</v>
      </c>
      <c r="T33" s="182">
        <f t="shared" ca="1" si="11"/>
        <v>0</v>
      </c>
      <c r="U33" s="182">
        <f t="shared" ca="1" si="11"/>
        <v>0</v>
      </c>
      <c r="V33" s="182">
        <f t="shared" ca="1" si="11"/>
        <v>0</v>
      </c>
      <c r="W33" s="182">
        <f t="shared" ca="1" si="11"/>
        <v>0</v>
      </c>
      <c r="X33" s="182">
        <f t="shared" ca="1" si="11"/>
        <v>0</v>
      </c>
      <c r="Y33" s="182">
        <f t="shared" ca="1" si="11"/>
        <v>0</v>
      </c>
      <c r="Z33" s="182">
        <f t="shared" ca="1" si="11"/>
        <v>0</v>
      </c>
      <c r="AA33" s="182">
        <f t="shared" ca="1" si="11"/>
        <v>0</v>
      </c>
      <c r="AB33" s="182">
        <f t="shared" ca="1" si="11"/>
        <v>0</v>
      </c>
      <c r="AC33" s="182">
        <f t="shared" ca="1" si="11"/>
        <v>0</v>
      </c>
      <c r="AD33" s="182">
        <f t="shared" ca="1" si="11"/>
        <v>0</v>
      </c>
      <c r="AE33" s="182">
        <f t="shared" ca="1" si="11"/>
        <v>0</v>
      </c>
      <c r="AF33" s="182">
        <f t="shared" ca="1" si="11"/>
        <v>0</v>
      </c>
      <c r="AG33" s="182">
        <f t="shared" ca="1" si="11"/>
        <v>0</v>
      </c>
      <c r="AH33" s="182">
        <f t="shared" ca="1" si="11"/>
        <v>0</v>
      </c>
      <c r="AI33" s="182">
        <f t="shared" ca="1" si="11"/>
        <v>0</v>
      </c>
      <c r="AJ33" s="182">
        <f t="shared" ca="1" si="11"/>
        <v>0</v>
      </c>
      <c r="AK33" s="182">
        <f t="shared" ca="1" si="11"/>
        <v>0</v>
      </c>
      <c r="AL33" s="182">
        <f t="shared" ca="1" si="11"/>
        <v>0</v>
      </c>
      <c r="AM33" s="182">
        <f t="shared" ca="1" si="11"/>
        <v>0</v>
      </c>
      <c r="AN33" s="182">
        <f t="shared" ca="1" si="11"/>
        <v>0</v>
      </c>
    </row>
    <row r="34" spans="1:40" x14ac:dyDescent="0.3">
      <c r="A34" s="54" t="s">
        <v>1472</v>
      </c>
      <c r="B34" s="54">
        <v>1</v>
      </c>
      <c r="C34" s="54">
        <v>1</v>
      </c>
      <c r="D34" s="195">
        <f ca="1">SUM(E34:AN34)</f>
        <v>0</v>
      </c>
      <c r="E34" s="182">
        <f t="shared" ref="E34:AN34" ca="1" si="12">SUMIFS(INDIRECT($B$1 &amp; "_Direct"), Type, "Labor Hours", WBSL3, E$1, Inst, $B$2, Center, "PSL")</f>
        <v>0</v>
      </c>
      <c r="F34" s="182">
        <f t="shared" ca="1" si="12"/>
        <v>0</v>
      </c>
      <c r="G34" s="182">
        <f t="shared" ca="1" si="12"/>
        <v>0</v>
      </c>
      <c r="H34" s="182">
        <f t="shared" ca="1" si="12"/>
        <v>0</v>
      </c>
      <c r="I34" s="182">
        <f t="shared" ca="1" si="12"/>
        <v>0</v>
      </c>
      <c r="J34" s="182">
        <f t="shared" ca="1" si="12"/>
        <v>0</v>
      </c>
      <c r="K34" s="182">
        <f t="shared" ca="1" si="12"/>
        <v>0</v>
      </c>
      <c r="L34" s="182">
        <f t="shared" ca="1" si="12"/>
        <v>0</v>
      </c>
      <c r="M34" s="182">
        <f t="shared" ca="1" si="12"/>
        <v>0</v>
      </c>
      <c r="N34" s="182">
        <f t="shared" ca="1" si="12"/>
        <v>0</v>
      </c>
      <c r="O34" s="182">
        <f t="shared" ca="1" si="12"/>
        <v>0</v>
      </c>
      <c r="P34" s="182">
        <f t="shared" ca="1" si="12"/>
        <v>0</v>
      </c>
      <c r="Q34" s="182">
        <f t="shared" ca="1" si="12"/>
        <v>0</v>
      </c>
      <c r="R34" s="182">
        <f t="shared" ca="1" si="12"/>
        <v>0</v>
      </c>
      <c r="S34" s="182">
        <f t="shared" ca="1" si="12"/>
        <v>0</v>
      </c>
      <c r="T34" s="182">
        <f t="shared" ca="1" si="12"/>
        <v>0</v>
      </c>
      <c r="U34" s="182">
        <f t="shared" ca="1" si="12"/>
        <v>0</v>
      </c>
      <c r="V34" s="182">
        <f t="shared" ca="1" si="12"/>
        <v>0</v>
      </c>
      <c r="W34" s="182">
        <f t="shared" ca="1" si="12"/>
        <v>0</v>
      </c>
      <c r="X34" s="182">
        <f t="shared" ca="1" si="12"/>
        <v>0</v>
      </c>
      <c r="Y34" s="182">
        <f t="shared" ca="1" si="12"/>
        <v>0</v>
      </c>
      <c r="Z34" s="182">
        <f t="shared" ca="1" si="12"/>
        <v>0</v>
      </c>
      <c r="AA34" s="182">
        <f t="shared" ca="1" si="12"/>
        <v>0</v>
      </c>
      <c r="AB34" s="182">
        <f t="shared" ca="1" si="12"/>
        <v>0</v>
      </c>
      <c r="AC34" s="182">
        <f t="shared" ca="1" si="12"/>
        <v>0</v>
      </c>
      <c r="AD34" s="182">
        <f t="shared" ca="1" si="12"/>
        <v>0</v>
      </c>
      <c r="AE34" s="182">
        <f t="shared" ca="1" si="12"/>
        <v>0</v>
      </c>
      <c r="AF34" s="182">
        <f t="shared" ca="1" si="12"/>
        <v>0</v>
      </c>
      <c r="AG34" s="182">
        <f t="shared" ca="1" si="12"/>
        <v>0</v>
      </c>
      <c r="AH34" s="182">
        <f t="shared" ca="1" si="12"/>
        <v>0</v>
      </c>
      <c r="AI34" s="182">
        <f t="shared" ca="1" si="12"/>
        <v>0</v>
      </c>
      <c r="AJ34" s="182">
        <f t="shared" ca="1" si="12"/>
        <v>0</v>
      </c>
      <c r="AK34" s="182">
        <f t="shared" ca="1" si="12"/>
        <v>0</v>
      </c>
      <c r="AL34" s="182">
        <f t="shared" ca="1" si="12"/>
        <v>0</v>
      </c>
      <c r="AM34" s="182">
        <f t="shared" ca="1" si="12"/>
        <v>0</v>
      </c>
      <c r="AN34" s="182">
        <f t="shared" ca="1" si="12"/>
        <v>0</v>
      </c>
    </row>
    <row r="35" spans="1:40" x14ac:dyDescent="0.3">
      <c r="D35" s="192"/>
      <c r="E35" s="311"/>
      <c r="F35" s="311"/>
      <c r="G35" s="311"/>
      <c r="H35" s="311"/>
      <c r="I35" s="311"/>
      <c r="J35" s="312"/>
      <c r="K35" s="312"/>
      <c r="L35" s="312"/>
      <c r="M35" s="312"/>
      <c r="N35" s="312"/>
      <c r="O35" s="312"/>
      <c r="P35" s="312"/>
      <c r="Q35" s="312"/>
      <c r="R35" s="312"/>
      <c r="S35" s="312"/>
      <c r="T35" s="312"/>
      <c r="U35" s="312"/>
      <c r="V35" s="312"/>
      <c r="W35" s="312"/>
      <c r="X35" s="312"/>
      <c r="Y35" s="312"/>
      <c r="Z35" s="312"/>
      <c r="AA35" s="312"/>
      <c r="AB35" s="312"/>
      <c r="AC35" s="312"/>
      <c r="AD35" s="312"/>
      <c r="AE35" s="312"/>
      <c r="AF35" s="312"/>
      <c r="AG35" s="312"/>
      <c r="AH35" s="312"/>
      <c r="AI35" s="312"/>
      <c r="AJ35" s="312"/>
      <c r="AK35" s="312"/>
      <c r="AL35" s="312"/>
      <c r="AM35" s="312"/>
      <c r="AN35" s="312"/>
    </row>
    <row r="36" spans="1:40" x14ac:dyDescent="0.3">
      <c r="A36" s="60" t="s">
        <v>1473</v>
      </c>
      <c r="B36" s="60"/>
      <c r="C36" s="60"/>
      <c r="D36" s="189"/>
      <c r="E36" s="189"/>
      <c r="F36" s="189"/>
      <c r="G36" s="189"/>
      <c r="H36" s="189"/>
      <c r="I36" s="189"/>
      <c r="J36" s="189"/>
      <c r="K36" s="189"/>
      <c r="L36" s="189"/>
      <c r="M36" s="189"/>
      <c r="N36" s="189"/>
      <c r="O36" s="189"/>
      <c r="P36" s="189"/>
      <c r="Q36" s="189"/>
      <c r="R36" s="189"/>
      <c r="S36" s="189"/>
      <c r="T36" s="189"/>
      <c r="U36" s="189"/>
      <c r="V36" s="189"/>
      <c r="W36" s="189"/>
      <c r="X36" s="189"/>
      <c r="Y36" s="189"/>
      <c r="Z36" s="189"/>
      <c r="AA36" s="189"/>
      <c r="AB36" s="189"/>
      <c r="AC36" s="189"/>
      <c r="AD36" s="189"/>
      <c r="AE36" s="189"/>
      <c r="AF36" s="189"/>
      <c r="AG36" s="189"/>
      <c r="AH36" s="189"/>
      <c r="AI36" s="189"/>
      <c r="AJ36" s="189"/>
      <c r="AK36" s="189"/>
      <c r="AL36" s="189"/>
      <c r="AM36" s="189"/>
      <c r="AN36" s="189"/>
    </row>
    <row r="37" spans="1:40" x14ac:dyDescent="0.3">
      <c r="D37" s="192">
        <f ca="1">SUM(E37:AN37)</f>
        <v>0</v>
      </c>
      <c r="E37" s="183">
        <f t="shared" ref="E37:AN37" ca="1" si="13">SUM(E33:E34)</f>
        <v>0</v>
      </c>
      <c r="F37" s="183">
        <f t="shared" ca="1" si="13"/>
        <v>0</v>
      </c>
      <c r="G37" s="183">
        <f t="shared" ca="1" si="13"/>
        <v>0</v>
      </c>
      <c r="H37" s="183">
        <f t="shared" ca="1" si="13"/>
        <v>0</v>
      </c>
      <c r="I37" s="183">
        <f t="shared" ca="1" si="13"/>
        <v>0</v>
      </c>
      <c r="J37" s="183">
        <f t="shared" ca="1" si="13"/>
        <v>0</v>
      </c>
      <c r="K37" s="183">
        <f t="shared" ca="1" si="13"/>
        <v>0</v>
      </c>
      <c r="L37" s="183">
        <f t="shared" ca="1" si="13"/>
        <v>0</v>
      </c>
      <c r="M37" s="183">
        <f t="shared" ca="1" si="13"/>
        <v>0</v>
      </c>
      <c r="N37" s="183">
        <f t="shared" ca="1" si="13"/>
        <v>0</v>
      </c>
      <c r="O37" s="183">
        <f t="shared" ca="1" si="13"/>
        <v>0</v>
      </c>
      <c r="P37" s="183">
        <f t="shared" ca="1" si="13"/>
        <v>0</v>
      </c>
      <c r="Q37" s="183">
        <f t="shared" ca="1" si="13"/>
        <v>0</v>
      </c>
      <c r="R37" s="183">
        <f t="shared" ca="1" si="13"/>
        <v>0</v>
      </c>
      <c r="S37" s="183">
        <f t="shared" ca="1" si="13"/>
        <v>0</v>
      </c>
      <c r="T37" s="183">
        <f t="shared" ca="1" si="13"/>
        <v>0</v>
      </c>
      <c r="U37" s="183">
        <f t="shared" ca="1" si="13"/>
        <v>0</v>
      </c>
      <c r="V37" s="183">
        <f t="shared" ca="1" si="13"/>
        <v>0</v>
      </c>
      <c r="W37" s="183">
        <f t="shared" ca="1" si="13"/>
        <v>0</v>
      </c>
      <c r="X37" s="183">
        <f t="shared" ca="1" si="13"/>
        <v>0</v>
      </c>
      <c r="Y37" s="183">
        <f t="shared" ca="1" si="13"/>
        <v>0</v>
      </c>
      <c r="Z37" s="183">
        <f t="shared" ca="1" si="13"/>
        <v>0</v>
      </c>
      <c r="AA37" s="183">
        <f t="shared" ca="1" si="13"/>
        <v>0</v>
      </c>
      <c r="AB37" s="183">
        <f t="shared" ca="1" si="13"/>
        <v>0</v>
      </c>
      <c r="AC37" s="183">
        <f t="shared" ca="1" si="13"/>
        <v>0</v>
      </c>
      <c r="AD37" s="183">
        <f t="shared" ca="1" si="13"/>
        <v>0</v>
      </c>
      <c r="AE37" s="183">
        <f t="shared" ca="1" si="13"/>
        <v>0</v>
      </c>
      <c r="AF37" s="183">
        <f t="shared" ca="1" si="13"/>
        <v>0</v>
      </c>
      <c r="AG37" s="183">
        <f t="shared" ca="1" si="13"/>
        <v>0</v>
      </c>
      <c r="AH37" s="183">
        <f t="shared" ca="1" si="13"/>
        <v>0</v>
      </c>
      <c r="AI37" s="183">
        <f t="shared" ca="1" si="13"/>
        <v>0</v>
      </c>
      <c r="AJ37" s="183">
        <f t="shared" ca="1" si="13"/>
        <v>0</v>
      </c>
      <c r="AK37" s="183">
        <f t="shared" ca="1" si="13"/>
        <v>0</v>
      </c>
      <c r="AL37" s="183">
        <f t="shared" ca="1" si="13"/>
        <v>0</v>
      </c>
      <c r="AM37" s="183">
        <f t="shared" ca="1" si="13"/>
        <v>0</v>
      </c>
      <c r="AN37" s="183">
        <f t="shared" ca="1" si="13"/>
        <v>0</v>
      </c>
    </row>
    <row r="38" spans="1:40" x14ac:dyDescent="0.3">
      <c r="A38" s="60" t="s">
        <v>125</v>
      </c>
      <c r="B38" s="60"/>
      <c r="C38" s="60"/>
      <c r="D38" s="189"/>
      <c r="E38" s="189"/>
      <c r="F38" s="189"/>
      <c r="G38" s="189"/>
      <c r="H38" s="189"/>
      <c r="I38" s="189"/>
      <c r="J38" s="189"/>
      <c r="K38" s="189"/>
      <c r="L38" s="189"/>
      <c r="M38" s="189"/>
      <c r="N38" s="189"/>
      <c r="O38" s="189"/>
      <c r="P38" s="189"/>
      <c r="Q38" s="189"/>
      <c r="R38" s="189"/>
      <c r="S38" s="189"/>
      <c r="T38" s="189"/>
      <c r="U38" s="189"/>
      <c r="V38" s="189"/>
      <c r="W38" s="189"/>
      <c r="X38" s="189"/>
      <c r="Y38" s="189"/>
      <c r="Z38" s="189"/>
      <c r="AA38" s="189"/>
      <c r="AB38" s="189"/>
      <c r="AC38" s="189"/>
      <c r="AD38" s="189"/>
      <c r="AE38" s="189"/>
      <c r="AF38" s="189"/>
      <c r="AG38" s="189"/>
      <c r="AH38" s="189"/>
      <c r="AI38" s="189"/>
      <c r="AJ38" s="189"/>
      <c r="AK38" s="189"/>
      <c r="AL38" s="189"/>
      <c r="AM38" s="189"/>
      <c r="AN38" s="189"/>
    </row>
    <row r="39" spans="1:40" x14ac:dyDescent="0.3">
      <c r="A39" s="54" t="s">
        <v>128</v>
      </c>
      <c r="C39" s="54"/>
      <c r="D39" s="195">
        <f ca="1">SUM(E39:AN39)</f>
        <v>5516.1</v>
      </c>
      <c r="E39" s="194">
        <f t="shared" ref="E39:T40" ca="1" si="14">SUMIFS(INDIRECT($B$1 &amp; "_Direct"), Type, "Travel", Resource_Name, $A39, WBSL3, E$1, Inst, $B$2)</f>
        <v>0</v>
      </c>
      <c r="F39" s="194">
        <f t="shared" ca="1" si="14"/>
        <v>0</v>
      </c>
      <c r="G39" s="194">
        <f t="shared" ca="1" si="14"/>
        <v>0</v>
      </c>
      <c r="H39" s="194">
        <f t="shared" ca="1" si="14"/>
        <v>0</v>
      </c>
      <c r="I39" s="194">
        <f t="shared" ca="1" si="14"/>
        <v>0</v>
      </c>
      <c r="J39" s="194">
        <f t="shared" ca="1" si="14"/>
        <v>0</v>
      </c>
      <c r="K39" s="194">
        <f t="shared" ca="1" si="14"/>
        <v>0</v>
      </c>
      <c r="L39" s="194">
        <f t="shared" ca="1" si="14"/>
        <v>0</v>
      </c>
      <c r="M39" s="194">
        <f t="shared" ca="1" si="14"/>
        <v>0</v>
      </c>
      <c r="N39" s="194">
        <f t="shared" ca="1" si="14"/>
        <v>0</v>
      </c>
      <c r="O39" s="194">
        <f t="shared" ca="1" si="14"/>
        <v>0</v>
      </c>
      <c r="P39" s="194">
        <f t="shared" ca="1" si="14"/>
        <v>0</v>
      </c>
      <c r="Q39" s="194">
        <f t="shared" ca="1" si="14"/>
        <v>0</v>
      </c>
      <c r="R39" s="194">
        <f t="shared" ca="1" si="14"/>
        <v>0</v>
      </c>
      <c r="S39" s="194">
        <f t="shared" ca="1" si="14"/>
        <v>0</v>
      </c>
      <c r="T39" s="194">
        <f t="shared" ca="1" si="14"/>
        <v>0</v>
      </c>
      <c r="U39" s="194">
        <f t="shared" ref="U39:AJ40" ca="1" si="15">SUMIFS(INDIRECT($B$1 &amp; "_Direct"), Type, "Travel", Resource_Name, $A39, WBSL3, U$1, Inst, $B$2)</f>
        <v>0</v>
      </c>
      <c r="V39" s="194">
        <f t="shared" ca="1" si="15"/>
        <v>0</v>
      </c>
      <c r="W39" s="194">
        <f t="shared" ca="1" si="15"/>
        <v>0</v>
      </c>
      <c r="X39" s="194">
        <f t="shared" ca="1" si="15"/>
        <v>0</v>
      </c>
      <c r="Y39" s="194">
        <f t="shared" ca="1" si="15"/>
        <v>0</v>
      </c>
      <c r="Z39" s="194">
        <f t="shared" ca="1" si="15"/>
        <v>0</v>
      </c>
      <c r="AA39" s="194">
        <f t="shared" ca="1" si="15"/>
        <v>0</v>
      </c>
      <c r="AB39" s="194">
        <f t="shared" ca="1" si="15"/>
        <v>0</v>
      </c>
      <c r="AC39" s="194">
        <f t="shared" ca="1" si="15"/>
        <v>0</v>
      </c>
      <c r="AD39" s="194">
        <f t="shared" ca="1" si="15"/>
        <v>0</v>
      </c>
      <c r="AE39" s="194">
        <f t="shared" ca="1" si="15"/>
        <v>0</v>
      </c>
      <c r="AF39" s="194">
        <f t="shared" ca="1" si="15"/>
        <v>0</v>
      </c>
      <c r="AG39" s="194">
        <f t="shared" ca="1" si="15"/>
        <v>0</v>
      </c>
      <c r="AH39" s="194">
        <f t="shared" ca="1" si="15"/>
        <v>0</v>
      </c>
      <c r="AI39" s="194">
        <f t="shared" ca="1" si="15"/>
        <v>5516.1</v>
      </c>
      <c r="AJ39" s="194">
        <f t="shared" ca="1" si="15"/>
        <v>0</v>
      </c>
      <c r="AK39" s="194">
        <f t="shared" ref="AI39:AN40" ca="1" si="16">SUMIFS(INDIRECT($B$1 &amp; "_Direct"), Type, "Travel", Resource_Name, $A39, WBSL3, AK$1, Inst, $B$2)</f>
        <v>0</v>
      </c>
      <c r="AL39" s="194">
        <f t="shared" ca="1" si="16"/>
        <v>0</v>
      </c>
      <c r="AM39" s="194">
        <f t="shared" ca="1" si="16"/>
        <v>0</v>
      </c>
      <c r="AN39" s="194">
        <f t="shared" ca="1" si="16"/>
        <v>0</v>
      </c>
    </row>
    <row r="40" spans="1:40" x14ac:dyDescent="0.3">
      <c r="A40" s="54" t="s">
        <v>834</v>
      </c>
      <c r="C40" s="54"/>
      <c r="D40" s="195">
        <f ca="1">SUM(E40:AN40)</f>
        <v>0</v>
      </c>
      <c r="E40" s="194">
        <f t="shared" ca="1" si="14"/>
        <v>0</v>
      </c>
      <c r="F40" s="194">
        <f t="shared" ca="1" si="14"/>
        <v>0</v>
      </c>
      <c r="G40" s="194">
        <f t="shared" ca="1" si="14"/>
        <v>0</v>
      </c>
      <c r="H40" s="194">
        <f t="shared" ca="1" si="14"/>
        <v>0</v>
      </c>
      <c r="I40" s="194">
        <f t="shared" ca="1" si="14"/>
        <v>0</v>
      </c>
      <c r="J40" s="194">
        <f t="shared" ca="1" si="14"/>
        <v>0</v>
      </c>
      <c r="K40" s="194">
        <f t="shared" ca="1" si="14"/>
        <v>0</v>
      </c>
      <c r="L40" s="194">
        <f t="shared" ca="1" si="14"/>
        <v>0</v>
      </c>
      <c r="M40" s="194">
        <f t="shared" ca="1" si="14"/>
        <v>0</v>
      </c>
      <c r="N40" s="194">
        <f t="shared" ca="1" si="14"/>
        <v>0</v>
      </c>
      <c r="O40" s="194">
        <f t="shared" ca="1" si="14"/>
        <v>0</v>
      </c>
      <c r="P40" s="194">
        <f t="shared" ca="1" si="14"/>
        <v>0</v>
      </c>
      <c r="Q40" s="194">
        <f t="shared" ca="1" si="14"/>
        <v>0</v>
      </c>
      <c r="R40" s="194">
        <f t="shared" ca="1" si="14"/>
        <v>0</v>
      </c>
      <c r="S40" s="194">
        <f t="shared" ca="1" si="14"/>
        <v>0</v>
      </c>
      <c r="T40" s="194">
        <f t="shared" ca="1" si="14"/>
        <v>0</v>
      </c>
      <c r="U40" s="194">
        <f t="shared" ca="1" si="15"/>
        <v>0</v>
      </c>
      <c r="V40" s="194">
        <f t="shared" ca="1" si="15"/>
        <v>0</v>
      </c>
      <c r="W40" s="194">
        <f t="shared" ca="1" si="15"/>
        <v>0</v>
      </c>
      <c r="X40" s="194">
        <f t="shared" ca="1" si="15"/>
        <v>0</v>
      </c>
      <c r="Y40" s="194">
        <f t="shared" ca="1" si="15"/>
        <v>0</v>
      </c>
      <c r="Z40" s="194">
        <f t="shared" ca="1" si="15"/>
        <v>0</v>
      </c>
      <c r="AA40" s="194">
        <f t="shared" ca="1" si="15"/>
        <v>0</v>
      </c>
      <c r="AB40" s="194">
        <f t="shared" ca="1" si="15"/>
        <v>0</v>
      </c>
      <c r="AC40" s="194">
        <f t="shared" ca="1" si="15"/>
        <v>0</v>
      </c>
      <c r="AD40" s="194">
        <f t="shared" ca="1" si="15"/>
        <v>0</v>
      </c>
      <c r="AE40" s="194">
        <f t="shared" ca="1" si="15"/>
        <v>0</v>
      </c>
      <c r="AF40" s="194">
        <f t="shared" ca="1" si="15"/>
        <v>0</v>
      </c>
      <c r="AG40" s="194">
        <f t="shared" ca="1" si="15"/>
        <v>0</v>
      </c>
      <c r="AH40" s="194">
        <f t="shared" ca="1" si="15"/>
        <v>0</v>
      </c>
      <c r="AI40" s="194">
        <f t="shared" ca="1" si="16"/>
        <v>0</v>
      </c>
      <c r="AJ40" s="194">
        <f t="shared" ca="1" si="16"/>
        <v>0</v>
      </c>
      <c r="AK40" s="194">
        <f t="shared" ca="1" si="16"/>
        <v>0</v>
      </c>
      <c r="AL40" s="194">
        <f t="shared" ca="1" si="16"/>
        <v>0</v>
      </c>
      <c r="AM40" s="194">
        <f t="shared" ca="1" si="16"/>
        <v>0</v>
      </c>
      <c r="AN40" s="194">
        <f t="shared" ca="1" si="16"/>
        <v>0</v>
      </c>
    </row>
    <row r="41" spans="1:40" x14ac:dyDescent="0.3">
      <c r="A41" s="60" t="s">
        <v>1474</v>
      </c>
      <c r="B41" s="60"/>
      <c r="C41" s="60"/>
      <c r="D41" s="189"/>
      <c r="E41" s="189"/>
      <c r="F41" s="189"/>
      <c r="G41" s="189"/>
      <c r="H41" s="189"/>
      <c r="I41" s="189"/>
      <c r="J41" s="189"/>
      <c r="K41" s="189"/>
      <c r="L41" s="189"/>
      <c r="M41" s="189"/>
      <c r="N41" s="189"/>
      <c r="O41" s="189"/>
      <c r="P41" s="189"/>
      <c r="Q41" s="189"/>
      <c r="R41" s="189"/>
      <c r="S41" s="189"/>
      <c r="T41" s="189"/>
      <c r="U41" s="189"/>
      <c r="V41" s="189"/>
      <c r="W41" s="189"/>
      <c r="X41" s="189"/>
      <c r="Y41" s="189"/>
      <c r="Z41" s="189"/>
      <c r="AA41" s="189"/>
      <c r="AB41" s="189"/>
      <c r="AC41" s="189"/>
      <c r="AD41" s="189"/>
      <c r="AE41" s="189"/>
      <c r="AF41" s="189"/>
      <c r="AG41" s="189"/>
      <c r="AH41" s="189"/>
      <c r="AI41" s="189"/>
      <c r="AJ41" s="189"/>
      <c r="AK41" s="189"/>
      <c r="AL41" s="189"/>
      <c r="AM41" s="189"/>
      <c r="AN41" s="189"/>
    </row>
    <row r="42" spans="1:40" x14ac:dyDescent="0.3">
      <c r="D42" s="195">
        <f ca="1">SUM(E42:AN42)</f>
        <v>5516.1</v>
      </c>
      <c r="E42" s="184">
        <f t="shared" ref="E42:AN42" ca="1" si="17">SUM(E39:E40)</f>
        <v>0</v>
      </c>
      <c r="F42" s="183">
        <f t="shared" ca="1" si="17"/>
        <v>0</v>
      </c>
      <c r="G42" s="183">
        <f t="shared" ca="1" si="17"/>
        <v>0</v>
      </c>
      <c r="H42" s="183">
        <f t="shared" ca="1" si="17"/>
        <v>0</v>
      </c>
      <c r="I42" s="183">
        <f t="shared" ca="1" si="17"/>
        <v>0</v>
      </c>
      <c r="J42" s="184">
        <f t="shared" ca="1" si="17"/>
        <v>0</v>
      </c>
      <c r="K42" s="183">
        <f t="shared" ca="1" si="17"/>
        <v>0</v>
      </c>
      <c r="L42" s="183">
        <f t="shared" ca="1" si="17"/>
        <v>0</v>
      </c>
      <c r="M42" s="183">
        <f t="shared" ca="1" si="17"/>
        <v>0</v>
      </c>
      <c r="N42" s="183">
        <f t="shared" ca="1" si="17"/>
        <v>0</v>
      </c>
      <c r="O42" s="183">
        <f t="shared" ca="1" si="17"/>
        <v>0</v>
      </c>
      <c r="P42" s="183">
        <f t="shared" ca="1" si="17"/>
        <v>0</v>
      </c>
      <c r="Q42" s="184">
        <f t="shared" ca="1" si="17"/>
        <v>0</v>
      </c>
      <c r="R42" s="183">
        <f t="shared" ca="1" si="17"/>
        <v>0</v>
      </c>
      <c r="S42" s="183">
        <f t="shared" ca="1" si="17"/>
        <v>0</v>
      </c>
      <c r="T42" s="183">
        <f t="shared" ca="1" si="17"/>
        <v>0</v>
      </c>
      <c r="U42" s="183">
        <f t="shared" ca="1" si="17"/>
        <v>0</v>
      </c>
      <c r="V42" s="183">
        <f t="shared" ca="1" si="17"/>
        <v>0</v>
      </c>
      <c r="W42" s="183">
        <f t="shared" ca="1" si="17"/>
        <v>0</v>
      </c>
      <c r="X42" s="183">
        <f t="shared" ca="1" si="17"/>
        <v>0</v>
      </c>
      <c r="Y42" s="183">
        <f t="shared" ca="1" si="17"/>
        <v>0</v>
      </c>
      <c r="Z42" s="183">
        <f t="shared" ca="1" si="17"/>
        <v>0</v>
      </c>
      <c r="AA42" s="183">
        <f t="shared" ca="1" si="17"/>
        <v>0</v>
      </c>
      <c r="AB42" s="183">
        <f t="shared" ca="1" si="17"/>
        <v>0</v>
      </c>
      <c r="AC42" s="183">
        <f t="shared" ca="1" si="17"/>
        <v>0</v>
      </c>
      <c r="AD42" s="183">
        <f t="shared" ca="1" si="17"/>
        <v>0</v>
      </c>
      <c r="AE42" s="183">
        <f t="shared" ca="1" si="17"/>
        <v>0</v>
      </c>
      <c r="AF42" s="183">
        <f t="shared" ca="1" si="17"/>
        <v>0</v>
      </c>
      <c r="AG42" s="183">
        <f t="shared" ca="1" si="17"/>
        <v>0</v>
      </c>
      <c r="AH42" s="183">
        <f t="shared" ca="1" si="17"/>
        <v>0</v>
      </c>
      <c r="AI42" s="183">
        <f t="shared" ca="1" si="17"/>
        <v>5516.1</v>
      </c>
      <c r="AJ42" s="183">
        <f t="shared" ca="1" si="17"/>
        <v>0</v>
      </c>
      <c r="AK42" s="183">
        <f t="shared" ca="1" si="17"/>
        <v>0</v>
      </c>
      <c r="AL42" s="183">
        <f t="shared" ca="1" si="17"/>
        <v>0</v>
      </c>
      <c r="AM42" s="183">
        <f t="shared" ca="1" si="17"/>
        <v>0</v>
      </c>
      <c r="AN42" s="183">
        <f t="shared" ca="1" si="17"/>
        <v>0</v>
      </c>
    </row>
    <row r="43" spans="1:40" x14ac:dyDescent="0.3">
      <c r="A43" s="60" t="s">
        <v>1475</v>
      </c>
      <c r="B43" s="60"/>
      <c r="C43" s="60"/>
      <c r="D43" s="189"/>
      <c r="E43" s="189"/>
      <c r="F43" s="189"/>
      <c r="G43" s="189"/>
      <c r="H43" s="189"/>
      <c r="I43" s="189"/>
      <c r="J43" s="189"/>
      <c r="K43" s="189"/>
      <c r="L43" s="189"/>
      <c r="M43" s="189"/>
      <c r="N43" s="189"/>
      <c r="O43" s="189"/>
      <c r="P43" s="189"/>
      <c r="Q43" s="189"/>
      <c r="R43" s="189"/>
      <c r="S43" s="189"/>
      <c r="T43" s="189"/>
      <c r="U43" s="189"/>
      <c r="V43" s="189"/>
      <c r="W43" s="189"/>
      <c r="X43" s="189"/>
      <c r="Y43" s="189"/>
      <c r="Z43" s="189"/>
      <c r="AA43" s="189"/>
      <c r="AB43" s="189"/>
      <c r="AC43" s="189"/>
      <c r="AD43" s="189"/>
      <c r="AE43" s="189"/>
      <c r="AF43" s="189"/>
      <c r="AG43" s="189"/>
      <c r="AH43" s="189"/>
      <c r="AI43" s="189"/>
      <c r="AJ43" s="189"/>
      <c r="AK43" s="189"/>
      <c r="AL43" s="189"/>
      <c r="AM43" s="189"/>
      <c r="AN43" s="189"/>
    </row>
    <row r="44" spans="1:40" x14ac:dyDescent="0.3">
      <c r="A44" t="s">
        <v>1476</v>
      </c>
      <c r="B44" t="s">
        <v>1477</v>
      </c>
      <c r="D44" s="192">
        <f>SUM(E44:AN44)</f>
        <v>0</v>
      </c>
      <c r="E44" s="183">
        <v>0</v>
      </c>
      <c r="F44" s="183">
        <v>0</v>
      </c>
      <c r="G44" s="183">
        <v>0</v>
      </c>
      <c r="H44" s="183">
        <v>0</v>
      </c>
      <c r="I44" s="183">
        <v>0</v>
      </c>
      <c r="J44" s="183">
        <v>0</v>
      </c>
      <c r="K44" s="183">
        <v>0</v>
      </c>
      <c r="L44" s="183">
        <v>0</v>
      </c>
      <c r="M44" s="183">
        <v>0</v>
      </c>
      <c r="N44" s="183">
        <v>0</v>
      </c>
      <c r="O44" s="183">
        <v>0</v>
      </c>
      <c r="P44" s="183">
        <v>0</v>
      </c>
      <c r="Q44" s="183"/>
      <c r="R44" s="183">
        <v>0</v>
      </c>
      <c r="S44" s="183">
        <v>0</v>
      </c>
      <c r="T44" s="183">
        <v>0</v>
      </c>
      <c r="U44" s="183">
        <v>0</v>
      </c>
      <c r="V44" s="183">
        <v>0</v>
      </c>
      <c r="W44" s="183">
        <v>0</v>
      </c>
      <c r="X44" s="183">
        <v>0</v>
      </c>
      <c r="Y44" s="183">
        <v>0</v>
      </c>
      <c r="Z44" s="183">
        <v>0</v>
      </c>
      <c r="AA44" s="183">
        <v>0</v>
      </c>
      <c r="AB44" s="183">
        <v>0</v>
      </c>
      <c r="AC44" s="183">
        <v>0</v>
      </c>
      <c r="AD44" s="183">
        <v>0</v>
      </c>
      <c r="AE44" s="183">
        <v>0</v>
      </c>
      <c r="AF44" s="183">
        <v>0</v>
      </c>
      <c r="AG44" s="183">
        <v>0</v>
      </c>
      <c r="AH44" s="183">
        <v>0</v>
      </c>
      <c r="AI44" s="183">
        <v>0</v>
      </c>
      <c r="AJ44" s="183">
        <v>0</v>
      </c>
      <c r="AK44" s="183">
        <v>0</v>
      </c>
      <c r="AL44" s="183">
        <v>0</v>
      </c>
      <c r="AM44" s="183">
        <v>0</v>
      </c>
      <c r="AN44" s="183">
        <v>0</v>
      </c>
    </row>
    <row r="45" spans="1:40" x14ac:dyDescent="0.3">
      <c r="A45" s="60" t="s">
        <v>1478</v>
      </c>
      <c r="B45" s="64"/>
      <c r="C45" s="64"/>
      <c r="D45" s="196"/>
      <c r="E45" s="196"/>
      <c r="F45" s="196"/>
      <c r="G45" s="196"/>
      <c r="H45" s="196"/>
      <c r="I45" s="196"/>
      <c r="J45" s="196"/>
      <c r="K45" s="196"/>
      <c r="L45" s="196"/>
      <c r="M45" s="196"/>
      <c r="N45" s="196"/>
      <c r="O45" s="196"/>
      <c r="P45" s="196"/>
      <c r="Q45" s="196"/>
      <c r="R45" s="196"/>
      <c r="S45" s="196"/>
      <c r="T45" s="196"/>
      <c r="U45" s="196"/>
      <c r="V45" s="196"/>
      <c r="W45" s="196"/>
      <c r="X45" s="196"/>
      <c r="Y45" s="196"/>
      <c r="Z45" s="196"/>
      <c r="AA45" s="196"/>
      <c r="AB45" s="196"/>
      <c r="AC45" s="196"/>
      <c r="AD45" s="196"/>
      <c r="AE45" s="196"/>
      <c r="AF45" s="196"/>
      <c r="AG45" s="196"/>
      <c r="AH45" s="196"/>
      <c r="AI45" s="196"/>
      <c r="AJ45" s="196"/>
      <c r="AK45" s="196"/>
      <c r="AL45" s="196"/>
      <c r="AM45" s="196"/>
      <c r="AN45" s="196"/>
    </row>
    <row r="46" spans="1:40" x14ac:dyDescent="0.3">
      <c r="D46" s="192">
        <f>SUM(E46:AN46)</f>
        <v>0</v>
      </c>
      <c r="E46" s="183">
        <v>0</v>
      </c>
      <c r="F46" s="183">
        <v>0</v>
      </c>
      <c r="G46" s="183">
        <v>0</v>
      </c>
      <c r="H46" s="183">
        <v>0</v>
      </c>
      <c r="I46" s="183">
        <v>0</v>
      </c>
      <c r="J46" s="183">
        <v>0</v>
      </c>
      <c r="K46" s="183">
        <v>0</v>
      </c>
      <c r="L46" s="183">
        <v>0</v>
      </c>
      <c r="M46" s="183">
        <v>0</v>
      </c>
      <c r="N46" s="183">
        <v>0</v>
      </c>
      <c r="O46" s="183">
        <v>0</v>
      </c>
      <c r="P46" s="183">
        <v>0</v>
      </c>
      <c r="Q46" s="183"/>
      <c r="R46" s="183">
        <v>0</v>
      </c>
      <c r="S46" s="183">
        <v>0</v>
      </c>
      <c r="T46" s="183">
        <f t="shared" ref="T46:AN46" si="18">T44</f>
        <v>0</v>
      </c>
      <c r="U46" s="183">
        <f t="shared" si="18"/>
        <v>0</v>
      </c>
      <c r="V46" s="183">
        <f t="shared" si="18"/>
        <v>0</v>
      </c>
      <c r="W46" s="183">
        <f t="shared" si="18"/>
        <v>0</v>
      </c>
      <c r="X46" s="183">
        <f t="shared" si="18"/>
        <v>0</v>
      </c>
      <c r="Y46" s="183">
        <f t="shared" si="18"/>
        <v>0</v>
      </c>
      <c r="Z46" s="183">
        <f t="shared" si="18"/>
        <v>0</v>
      </c>
      <c r="AA46" s="183">
        <f t="shared" si="18"/>
        <v>0</v>
      </c>
      <c r="AB46" s="183">
        <f t="shared" si="18"/>
        <v>0</v>
      </c>
      <c r="AC46" s="183">
        <f t="shared" si="18"/>
        <v>0</v>
      </c>
      <c r="AD46" s="183">
        <f t="shared" si="18"/>
        <v>0</v>
      </c>
      <c r="AE46" s="183">
        <f t="shared" si="18"/>
        <v>0</v>
      </c>
      <c r="AF46" s="183">
        <f t="shared" si="18"/>
        <v>0</v>
      </c>
      <c r="AG46" s="183">
        <f t="shared" si="18"/>
        <v>0</v>
      </c>
      <c r="AH46" s="183">
        <f t="shared" si="18"/>
        <v>0</v>
      </c>
      <c r="AI46" s="183">
        <f t="shared" si="18"/>
        <v>0</v>
      </c>
      <c r="AJ46" s="183">
        <f t="shared" si="18"/>
        <v>0</v>
      </c>
      <c r="AK46" s="183">
        <f t="shared" si="18"/>
        <v>0</v>
      </c>
      <c r="AL46" s="183">
        <f t="shared" si="18"/>
        <v>0</v>
      </c>
      <c r="AM46" s="183">
        <f t="shared" si="18"/>
        <v>0</v>
      </c>
      <c r="AN46" s="183">
        <f t="shared" si="18"/>
        <v>0</v>
      </c>
    </row>
    <row r="47" spans="1:40" x14ac:dyDescent="0.3">
      <c r="A47" s="60" t="s">
        <v>1479</v>
      </c>
      <c r="B47" s="60"/>
      <c r="C47" s="60"/>
      <c r="D47" s="189"/>
      <c r="E47" s="189"/>
      <c r="F47" s="189"/>
      <c r="G47" s="189"/>
      <c r="H47" s="189"/>
      <c r="I47" s="189"/>
      <c r="J47" s="189"/>
      <c r="K47" s="189"/>
      <c r="L47" s="189"/>
      <c r="M47" s="189"/>
      <c r="N47" s="189"/>
      <c r="O47" s="189"/>
      <c r="P47" s="189"/>
      <c r="Q47" s="189"/>
      <c r="R47" s="189"/>
      <c r="S47" s="189"/>
      <c r="T47" s="189"/>
      <c r="U47" s="189"/>
      <c r="V47" s="189"/>
      <c r="W47" s="189"/>
      <c r="X47" s="189"/>
      <c r="Y47" s="189"/>
      <c r="Z47" s="189"/>
      <c r="AA47" s="189"/>
      <c r="AB47" s="189"/>
      <c r="AC47" s="189"/>
      <c r="AD47" s="189"/>
      <c r="AE47" s="189"/>
      <c r="AF47" s="189"/>
      <c r="AG47" s="189"/>
      <c r="AH47" s="189"/>
      <c r="AI47" s="189"/>
      <c r="AJ47" s="189"/>
      <c r="AK47" s="189"/>
      <c r="AL47" s="189"/>
      <c r="AM47" s="189"/>
      <c r="AN47" s="189"/>
    </row>
    <row r="48" spans="1:40" x14ac:dyDescent="0.3">
      <c r="A48" s="54" t="s">
        <v>1480</v>
      </c>
      <c r="B48" s="54"/>
      <c r="C48" s="54"/>
      <c r="D48" s="195">
        <f ca="1">SUM(E48:AN48)</f>
        <v>0</v>
      </c>
      <c r="E48" s="194">
        <f t="shared" ref="E48:AN48" ca="1" si="19">SUMIFS(INDIRECT($B$1 &amp; "_Direct"), Type, "M &amp; S", WBSL3, E$1, Inst, $B$2)</f>
        <v>0</v>
      </c>
      <c r="F48" s="194">
        <f t="shared" ca="1" si="19"/>
        <v>0</v>
      </c>
      <c r="G48" s="194">
        <f t="shared" ca="1" si="19"/>
        <v>0</v>
      </c>
      <c r="H48" s="194">
        <f t="shared" ca="1" si="19"/>
        <v>0</v>
      </c>
      <c r="I48" s="194">
        <f t="shared" ca="1" si="19"/>
        <v>0</v>
      </c>
      <c r="J48" s="194">
        <f t="shared" ca="1" si="19"/>
        <v>0</v>
      </c>
      <c r="K48" s="194">
        <f t="shared" ca="1" si="19"/>
        <v>0</v>
      </c>
      <c r="L48" s="194">
        <f t="shared" ca="1" si="19"/>
        <v>0</v>
      </c>
      <c r="M48" s="194">
        <f t="shared" ca="1" si="19"/>
        <v>0</v>
      </c>
      <c r="N48" s="194">
        <f t="shared" ca="1" si="19"/>
        <v>0</v>
      </c>
      <c r="O48" s="194">
        <f t="shared" ca="1" si="19"/>
        <v>0</v>
      </c>
      <c r="P48" s="194">
        <f t="shared" ca="1" si="19"/>
        <v>0</v>
      </c>
      <c r="Q48" s="194">
        <f t="shared" ca="1" si="19"/>
        <v>0</v>
      </c>
      <c r="R48" s="194">
        <f t="shared" ca="1" si="19"/>
        <v>0</v>
      </c>
      <c r="S48" s="194">
        <f t="shared" ca="1" si="19"/>
        <v>0</v>
      </c>
      <c r="T48" s="194">
        <f t="shared" ca="1" si="19"/>
        <v>0</v>
      </c>
      <c r="U48" s="194">
        <f t="shared" ca="1" si="19"/>
        <v>0</v>
      </c>
      <c r="V48" s="194">
        <f t="shared" ca="1" si="19"/>
        <v>0</v>
      </c>
      <c r="W48" s="194">
        <f t="shared" ca="1" si="19"/>
        <v>0</v>
      </c>
      <c r="X48" s="194">
        <f t="shared" ca="1" si="19"/>
        <v>0</v>
      </c>
      <c r="Y48" s="194">
        <f t="shared" ca="1" si="19"/>
        <v>0</v>
      </c>
      <c r="Z48" s="194">
        <f t="shared" ca="1" si="19"/>
        <v>0</v>
      </c>
      <c r="AA48" s="194">
        <f t="shared" ca="1" si="19"/>
        <v>0</v>
      </c>
      <c r="AB48" s="194">
        <f t="shared" ca="1" si="19"/>
        <v>0</v>
      </c>
      <c r="AC48" s="194">
        <f t="shared" ca="1" si="19"/>
        <v>0</v>
      </c>
      <c r="AD48" s="194">
        <f t="shared" ca="1" si="19"/>
        <v>0</v>
      </c>
      <c r="AE48" s="194">
        <f t="shared" ca="1" si="19"/>
        <v>0</v>
      </c>
      <c r="AF48" s="194">
        <f t="shared" ca="1" si="19"/>
        <v>0</v>
      </c>
      <c r="AG48" s="194">
        <f t="shared" ca="1" si="19"/>
        <v>0</v>
      </c>
      <c r="AH48" s="194">
        <f t="shared" ca="1" si="19"/>
        <v>0</v>
      </c>
      <c r="AI48" s="194">
        <f t="shared" ca="1" si="19"/>
        <v>0</v>
      </c>
      <c r="AJ48" s="194">
        <f t="shared" ca="1" si="19"/>
        <v>0</v>
      </c>
      <c r="AK48" s="194">
        <f t="shared" ca="1" si="19"/>
        <v>0</v>
      </c>
      <c r="AL48" s="194">
        <f t="shared" ca="1" si="19"/>
        <v>0</v>
      </c>
      <c r="AM48" s="194">
        <f t="shared" ca="1" si="19"/>
        <v>0</v>
      </c>
      <c r="AN48" s="194">
        <f t="shared" ca="1" si="19"/>
        <v>0</v>
      </c>
    </row>
    <row r="49" spans="1:40" x14ac:dyDescent="0.3">
      <c r="A49" t="s">
        <v>1481</v>
      </c>
      <c r="D49" s="192">
        <f>SUM(E49:AN49)</f>
        <v>0</v>
      </c>
      <c r="E49" s="181">
        <v>0</v>
      </c>
      <c r="F49" s="183">
        <v>0</v>
      </c>
      <c r="G49" s="183">
        <v>0</v>
      </c>
      <c r="H49" s="183">
        <v>0</v>
      </c>
      <c r="I49" s="183">
        <v>0</v>
      </c>
      <c r="J49" s="183">
        <v>0</v>
      </c>
      <c r="K49" s="183">
        <v>0</v>
      </c>
      <c r="L49" s="183">
        <v>0</v>
      </c>
      <c r="M49" s="183">
        <v>0</v>
      </c>
      <c r="N49" s="183">
        <v>0</v>
      </c>
      <c r="O49" s="183">
        <v>0</v>
      </c>
      <c r="P49" s="183">
        <v>0</v>
      </c>
      <c r="Q49" s="183"/>
      <c r="R49" s="183">
        <v>0</v>
      </c>
      <c r="S49" s="183">
        <v>0</v>
      </c>
      <c r="T49" s="183">
        <v>0</v>
      </c>
      <c r="U49" s="183">
        <v>0</v>
      </c>
      <c r="V49" s="183">
        <v>0</v>
      </c>
      <c r="W49" s="183">
        <v>0</v>
      </c>
      <c r="X49" s="183">
        <v>0</v>
      </c>
      <c r="Y49" s="183">
        <v>0</v>
      </c>
      <c r="Z49" s="183">
        <v>0</v>
      </c>
      <c r="AA49" s="183">
        <v>0</v>
      </c>
      <c r="AB49" s="183">
        <v>0</v>
      </c>
      <c r="AC49" s="183">
        <v>0</v>
      </c>
      <c r="AD49" s="183">
        <v>0</v>
      </c>
      <c r="AE49" s="183">
        <v>0</v>
      </c>
      <c r="AF49" s="183">
        <v>0</v>
      </c>
      <c r="AG49" s="183">
        <v>0</v>
      </c>
      <c r="AH49" s="183">
        <v>0</v>
      </c>
      <c r="AI49" s="183">
        <v>0</v>
      </c>
      <c r="AJ49" s="183">
        <v>0</v>
      </c>
      <c r="AK49" s="183">
        <v>0</v>
      </c>
      <c r="AL49" s="183">
        <v>0</v>
      </c>
      <c r="AM49" s="183">
        <v>0</v>
      </c>
      <c r="AN49" s="183">
        <v>0</v>
      </c>
    </row>
    <row r="50" spans="1:40" x14ac:dyDescent="0.3">
      <c r="A50" t="s">
        <v>1482</v>
      </c>
      <c r="D50" s="192">
        <f>SUM(E50:AN50)</f>
        <v>0</v>
      </c>
      <c r="E50" s="181">
        <v>0</v>
      </c>
      <c r="F50" s="183">
        <v>0</v>
      </c>
      <c r="G50" s="183">
        <v>0</v>
      </c>
      <c r="H50" s="183">
        <v>0</v>
      </c>
      <c r="I50" s="183">
        <v>0</v>
      </c>
      <c r="J50" s="183">
        <v>0</v>
      </c>
      <c r="K50" s="183">
        <v>0</v>
      </c>
      <c r="L50" s="183">
        <v>0</v>
      </c>
      <c r="M50" s="183">
        <v>0</v>
      </c>
      <c r="N50" s="183">
        <v>0</v>
      </c>
      <c r="O50" s="183">
        <v>0</v>
      </c>
      <c r="P50" s="183">
        <v>0</v>
      </c>
      <c r="Q50" s="183"/>
      <c r="R50" s="183">
        <v>0</v>
      </c>
      <c r="S50" s="183">
        <v>0</v>
      </c>
      <c r="T50" s="183">
        <v>0</v>
      </c>
      <c r="U50" s="183">
        <v>0</v>
      </c>
      <c r="V50" s="183">
        <v>0</v>
      </c>
      <c r="W50" s="183">
        <v>0</v>
      </c>
      <c r="X50" s="183">
        <v>0</v>
      </c>
      <c r="Y50" s="183">
        <v>0</v>
      </c>
      <c r="Z50" s="183">
        <v>0</v>
      </c>
      <c r="AA50" s="183">
        <v>0</v>
      </c>
      <c r="AB50" s="183">
        <v>0</v>
      </c>
      <c r="AC50" s="183">
        <v>0</v>
      </c>
      <c r="AD50" s="183">
        <v>0</v>
      </c>
      <c r="AE50" s="183">
        <v>0</v>
      </c>
      <c r="AF50" s="183">
        <v>0</v>
      </c>
      <c r="AG50" s="183">
        <v>0</v>
      </c>
      <c r="AH50" s="183">
        <v>0</v>
      </c>
      <c r="AI50" s="183">
        <v>0</v>
      </c>
      <c r="AJ50" s="183">
        <v>0</v>
      </c>
      <c r="AK50" s="183">
        <v>0</v>
      </c>
      <c r="AL50" s="183">
        <v>0</v>
      </c>
      <c r="AM50" s="183">
        <v>0</v>
      </c>
      <c r="AN50" s="183">
        <v>0</v>
      </c>
    </row>
    <row r="51" spans="1:40" x14ac:dyDescent="0.3">
      <c r="A51" t="s">
        <v>1483</v>
      </c>
      <c r="D51" s="192">
        <f>SUM(E51:AN51)</f>
        <v>0</v>
      </c>
      <c r="E51" s="181">
        <v>0</v>
      </c>
      <c r="F51" s="183">
        <v>0</v>
      </c>
      <c r="G51" s="183">
        <v>0</v>
      </c>
      <c r="H51" s="183">
        <v>0</v>
      </c>
      <c r="I51" s="183">
        <v>0</v>
      </c>
      <c r="J51" s="183">
        <v>0</v>
      </c>
      <c r="K51" s="183">
        <v>0</v>
      </c>
      <c r="L51" s="183">
        <v>0</v>
      </c>
      <c r="M51" s="183">
        <v>0</v>
      </c>
      <c r="N51" s="183">
        <v>0</v>
      </c>
      <c r="O51" s="183">
        <v>0</v>
      </c>
      <c r="P51" s="183">
        <v>0</v>
      </c>
      <c r="Q51" s="183"/>
      <c r="R51" s="183">
        <v>0</v>
      </c>
      <c r="S51" s="183">
        <v>0</v>
      </c>
      <c r="T51" s="183">
        <v>0</v>
      </c>
      <c r="U51" s="183">
        <v>0</v>
      </c>
      <c r="V51" s="183">
        <v>0</v>
      </c>
      <c r="W51" s="183">
        <v>0</v>
      </c>
      <c r="X51" s="183">
        <v>0</v>
      </c>
      <c r="Y51" s="183">
        <v>0</v>
      </c>
      <c r="Z51" s="183">
        <v>0</v>
      </c>
      <c r="AA51" s="183">
        <v>0</v>
      </c>
      <c r="AB51" s="183">
        <v>0</v>
      </c>
      <c r="AC51" s="183">
        <v>0</v>
      </c>
      <c r="AD51" s="183">
        <v>0</v>
      </c>
      <c r="AE51" s="183">
        <v>0</v>
      </c>
      <c r="AF51" s="183">
        <v>0</v>
      </c>
      <c r="AG51" s="183">
        <v>0</v>
      </c>
      <c r="AH51" s="183">
        <v>0</v>
      </c>
      <c r="AI51" s="183">
        <v>0</v>
      </c>
      <c r="AJ51" s="183">
        <v>0</v>
      </c>
      <c r="AK51" s="183">
        <v>0</v>
      </c>
      <c r="AL51" s="183">
        <v>0</v>
      </c>
      <c r="AM51" s="183">
        <v>0</v>
      </c>
      <c r="AN51" s="183">
        <v>0</v>
      </c>
    </row>
    <row r="52" spans="1:40" x14ac:dyDescent="0.3">
      <c r="A52" t="s">
        <v>1484</v>
      </c>
      <c r="D52" s="192">
        <f>SUM(E52:AN52)</f>
        <v>0</v>
      </c>
      <c r="E52" s="181">
        <v>0</v>
      </c>
      <c r="F52" s="183">
        <v>0</v>
      </c>
      <c r="G52" s="183">
        <v>0</v>
      </c>
      <c r="H52" s="183">
        <v>0</v>
      </c>
      <c r="I52" s="183">
        <v>0</v>
      </c>
      <c r="J52" s="183">
        <v>0</v>
      </c>
      <c r="K52" s="183">
        <v>0</v>
      </c>
      <c r="L52" s="183">
        <v>0</v>
      </c>
      <c r="M52" s="183">
        <v>0</v>
      </c>
      <c r="N52" s="183">
        <v>0</v>
      </c>
      <c r="O52" s="183">
        <v>0</v>
      </c>
      <c r="P52" s="183">
        <v>0</v>
      </c>
      <c r="Q52" s="183"/>
      <c r="R52" s="183">
        <v>0</v>
      </c>
      <c r="S52" s="183">
        <v>0</v>
      </c>
      <c r="T52" s="183">
        <v>0</v>
      </c>
      <c r="U52" s="183">
        <v>0</v>
      </c>
      <c r="V52" s="183">
        <v>0</v>
      </c>
      <c r="W52" s="183">
        <v>0</v>
      </c>
      <c r="X52" s="183">
        <v>0</v>
      </c>
      <c r="Y52" s="183">
        <v>0</v>
      </c>
      <c r="Z52" s="183">
        <v>0</v>
      </c>
      <c r="AA52" s="183">
        <v>0</v>
      </c>
      <c r="AB52" s="183">
        <v>0</v>
      </c>
      <c r="AC52" s="183">
        <v>0</v>
      </c>
      <c r="AD52" s="183">
        <v>0</v>
      </c>
      <c r="AE52" s="183">
        <v>0</v>
      </c>
      <c r="AF52" s="183">
        <v>0</v>
      </c>
      <c r="AG52" s="183">
        <v>0</v>
      </c>
      <c r="AH52" s="183">
        <v>0</v>
      </c>
      <c r="AI52" s="183">
        <v>0</v>
      </c>
      <c r="AJ52" s="183">
        <v>0</v>
      </c>
      <c r="AK52" s="183">
        <v>0</v>
      </c>
      <c r="AL52" s="183">
        <v>0</v>
      </c>
      <c r="AM52" s="183">
        <v>0</v>
      </c>
      <c r="AN52" s="183">
        <v>0</v>
      </c>
    </row>
    <row r="53" spans="1:40" x14ac:dyDescent="0.3">
      <c r="A53" s="60" t="s">
        <v>1485</v>
      </c>
      <c r="B53" s="64"/>
      <c r="C53" s="64"/>
      <c r="D53" s="196"/>
      <c r="E53" s="196"/>
      <c r="F53" s="196"/>
      <c r="G53" s="196"/>
      <c r="H53" s="196"/>
      <c r="I53" s="196"/>
      <c r="J53" s="196"/>
      <c r="K53" s="196"/>
      <c r="L53" s="196"/>
      <c r="M53" s="196"/>
      <c r="N53" s="196"/>
      <c r="O53" s="196"/>
      <c r="P53" s="196"/>
      <c r="Q53" s="196"/>
      <c r="R53" s="196"/>
      <c r="S53" s="196"/>
      <c r="T53" s="196"/>
      <c r="U53" s="196"/>
      <c r="V53" s="196"/>
      <c r="W53" s="196"/>
      <c r="X53" s="196"/>
      <c r="Y53" s="196"/>
      <c r="Z53" s="196"/>
      <c r="AA53" s="196"/>
      <c r="AB53" s="196"/>
      <c r="AC53" s="196"/>
      <c r="AD53" s="196"/>
      <c r="AE53" s="196"/>
      <c r="AF53" s="196"/>
      <c r="AG53" s="196"/>
      <c r="AH53" s="196"/>
      <c r="AI53" s="196"/>
      <c r="AJ53" s="196"/>
      <c r="AK53" s="196"/>
      <c r="AL53" s="196"/>
      <c r="AM53" s="196"/>
      <c r="AN53" s="196"/>
    </row>
    <row r="54" spans="1:40" x14ac:dyDescent="0.3">
      <c r="D54" s="195">
        <f ca="1">SUM(E54:AN54)</f>
        <v>0</v>
      </c>
      <c r="E54" s="163">
        <f t="shared" ref="E54:AN54" ca="1" si="20">SUM(E48:E52)</f>
        <v>0</v>
      </c>
      <c r="F54" s="163">
        <f t="shared" ca="1" si="20"/>
        <v>0</v>
      </c>
      <c r="G54" s="163">
        <f t="shared" ca="1" si="20"/>
        <v>0</v>
      </c>
      <c r="H54" s="163">
        <f t="shared" ca="1" si="20"/>
        <v>0</v>
      </c>
      <c r="I54" s="163">
        <f t="shared" ca="1" si="20"/>
        <v>0</v>
      </c>
      <c r="J54" s="163">
        <f t="shared" ca="1" si="20"/>
        <v>0</v>
      </c>
      <c r="K54" s="163">
        <f t="shared" ca="1" si="20"/>
        <v>0</v>
      </c>
      <c r="L54" s="163">
        <f t="shared" ca="1" si="20"/>
        <v>0</v>
      </c>
      <c r="M54" s="163">
        <f t="shared" ca="1" si="20"/>
        <v>0</v>
      </c>
      <c r="N54" s="163">
        <f t="shared" ca="1" si="20"/>
        <v>0</v>
      </c>
      <c r="O54" s="163">
        <f t="shared" ca="1" si="20"/>
        <v>0</v>
      </c>
      <c r="P54" s="163">
        <f t="shared" ca="1" si="20"/>
        <v>0</v>
      </c>
      <c r="Q54" s="163">
        <f t="shared" ca="1" si="20"/>
        <v>0</v>
      </c>
      <c r="R54" s="163">
        <f t="shared" ca="1" si="20"/>
        <v>0</v>
      </c>
      <c r="S54" s="163">
        <f t="shared" ca="1" si="20"/>
        <v>0</v>
      </c>
      <c r="T54" s="163">
        <f t="shared" ca="1" si="20"/>
        <v>0</v>
      </c>
      <c r="U54" s="163">
        <f t="shared" ca="1" si="20"/>
        <v>0</v>
      </c>
      <c r="V54" s="163">
        <f t="shared" ca="1" si="20"/>
        <v>0</v>
      </c>
      <c r="W54" s="163">
        <f t="shared" ca="1" si="20"/>
        <v>0</v>
      </c>
      <c r="X54" s="163">
        <f t="shared" ca="1" si="20"/>
        <v>0</v>
      </c>
      <c r="Y54" s="163">
        <f t="shared" ca="1" si="20"/>
        <v>0</v>
      </c>
      <c r="Z54" s="163">
        <f t="shared" ca="1" si="20"/>
        <v>0</v>
      </c>
      <c r="AA54" s="163">
        <f t="shared" ca="1" si="20"/>
        <v>0</v>
      </c>
      <c r="AB54" s="163">
        <f t="shared" ca="1" si="20"/>
        <v>0</v>
      </c>
      <c r="AC54" s="163">
        <f t="shared" ca="1" si="20"/>
        <v>0</v>
      </c>
      <c r="AD54" s="163">
        <f t="shared" ca="1" si="20"/>
        <v>0</v>
      </c>
      <c r="AE54" s="163">
        <f t="shared" ca="1" si="20"/>
        <v>0</v>
      </c>
      <c r="AF54" s="163">
        <f t="shared" ca="1" si="20"/>
        <v>0</v>
      </c>
      <c r="AG54" s="163">
        <f t="shared" ca="1" si="20"/>
        <v>0</v>
      </c>
      <c r="AH54" s="163">
        <f t="shared" ca="1" si="20"/>
        <v>0</v>
      </c>
      <c r="AI54" s="163">
        <f t="shared" ca="1" si="20"/>
        <v>0</v>
      </c>
      <c r="AJ54" s="163">
        <f t="shared" ca="1" si="20"/>
        <v>0</v>
      </c>
      <c r="AK54" s="163">
        <f t="shared" ca="1" si="20"/>
        <v>0</v>
      </c>
      <c r="AL54" s="163">
        <f t="shared" ca="1" si="20"/>
        <v>0</v>
      </c>
      <c r="AM54" s="163">
        <f t="shared" ca="1" si="20"/>
        <v>0</v>
      </c>
      <c r="AN54" s="163">
        <f t="shared" ca="1" si="20"/>
        <v>0</v>
      </c>
    </row>
    <row r="55" spans="1:40" x14ac:dyDescent="0.3">
      <c r="A55" s="60" t="s">
        <v>1486</v>
      </c>
      <c r="B55" s="64"/>
      <c r="C55" s="64"/>
      <c r="D55" s="196"/>
      <c r="E55" s="196"/>
      <c r="F55" s="196"/>
      <c r="G55" s="196"/>
      <c r="H55" s="196"/>
      <c r="I55" s="196"/>
      <c r="J55" s="196"/>
      <c r="K55" s="196"/>
      <c r="L55" s="196"/>
      <c r="M55" s="196"/>
      <c r="N55" s="196"/>
      <c r="O55" s="196"/>
      <c r="P55" s="196"/>
      <c r="Q55" s="196"/>
      <c r="R55" s="196"/>
      <c r="S55" s="196"/>
      <c r="T55" s="196"/>
      <c r="U55" s="196"/>
      <c r="V55" s="196"/>
      <c r="W55" s="196"/>
      <c r="X55" s="196"/>
      <c r="Y55" s="196"/>
      <c r="Z55" s="196"/>
      <c r="AA55" s="196"/>
      <c r="AB55" s="196"/>
      <c r="AC55" s="196"/>
      <c r="AD55" s="196"/>
      <c r="AE55" s="196"/>
      <c r="AF55" s="196"/>
      <c r="AG55" s="196"/>
      <c r="AH55" s="196"/>
      <c r="AI55" s="196"/>
      <c r="AJ55" s="196"/>
      <c r="AK55" s="196"/>
      <c r="AL55" s="196"/>
      <c r="AM55" s="196"/>
      <c r="AN55" s="196"/>
    </row>
    <row r="56" spans="1:40" x14ac:dyDescent="0.3">
      <c r="A56" s="66"/>
      <c r="B56" s="66"/>
      <c r="C56" s="66"/>
      <c r="D56" s="197"/>
      <c r="E56" s="197"/>
      <c r="F56" s="197"/>
      <c r="G56" s="197"/>
      <c r="H56" s="197"/>
      <c r="I56" s="197"/>
      <c r="J56" s="197"/>
      <c r="K56" s="197"/>
      <c r="L56" s="197"/>
      <c r="M56" s="197"/>
      <c r="N56" s="197"/>
      <c r="O56" s="197"/>
      <c r="P56" s="197"/>
      <c r="Q56" s="197"/>
      <c r="R56" s="197"/>
      <c r="S56" s="197"/>
      <c r="T56" s="197"/>
      <c r="U56" s="197"/>
      <c r="V56" s="197"/>
      <c r="W56" s="197"/>
      <c r="X56" s="197"/>
      <c r="Y56" s="197"/>
      <c r="Z56" s="197"/>
      <c r="AA56" s="197"/>
      <c r="AB56" s="197"/>
      <c r="AC56" s="197"/>
      <c r="AD56" s="197"/>
      <c r="AE56" s="197"/>
      <c r="AF56" s="197"/>
      <c r="AG56" s="197"/>
      <c r="AH56" s="197"/>
      <c r="AI56" s="197"/>
      <c r="AJ56" s="197"/>
      <c r="AK56" s="197"/>
      <c r="AL56" s="197"/>
      <c r="AM56" s="197"/>
      <c r="AN56" s="197"/>
    </row>
    <row r="57" spans="1:40" x14ac:dyDescent="0.3">
      <c r="A57" t="s">
        <v>1487</v>
      </c>
      <c r="D57" s="192">
        <f>SUM(E57:AN57)</f>
        <v>0</v>
      </c>
      <c r="E57" s="183">
        <v>0</v>
      </c>
      <c r="F57" s="183">
        <v>0</v>
      </c>
      <c r="G57" s="183">
        <v>0</v>
      </c>
      <c r="H57" s="183">
        <v>0</v>
      </c>
      <c r="I57" s="183">
        <v>0</v>
      </c>
      <c r="J57" s="183">
        <v>0</v>
      </c>
      <c r="K57" s="183">
        <v>0</v>
      </c>
      <c r="L57" s="183">
        <v>0</v>
      </c>
      <c r="M57" s="183">
        <v>0</v>
      </c>
      <c r="N57" s="183">
        <v>0</v>
      </c>
      <c r="O57" s="183">
        <v>0</v>
      </c>
      <c r="P57" s="183">
        <v>0</v>
      </c>
      <c r="Q57" s="183"/>
      <c r="R57" s="183">
        <v>0</v>
      </c>
      <c r="S57" s="183">
        <v>0</v>
      </c>
      <c r="T57" s="183">
        <v>0</v>
      </c>
      <c r="U57" s="183">
        <v>0</v>
      </c>
      <c r="V57" s="183">
        <v>0</v>
      </c>
      <c r="W57" s="183">
        <v>0</v>
      </c>
      <c r="X57" s="183">
        <v>0</v>
      </c>
      <c r="Y57" s="183">
        <v>0</v>
      </c>
      <c r="Z57" s="183">
        <v>0</v>
      </c>
      <c r="AA57" s="183">
        <v>0</v>
      </c>
      <c r="AB57" s="183">
        <v>0</v>
      </c>
      <c r="AC57" s="183">
        <v>0</v>
      </c>
      <c r="AD57" s="183">
        <v>0</v>
      </c>
      <c r="AE57" s="183">
        <v>0</v>
      </c>
      <c r="AF57" s="183">
        <v>0</v>
      </c>
      <c r="AG57" s="183">
        <v>0</v>
      </c>
      <c r="AH57" s="183">
        <v>0</v>
      </c>
      <c r="AI57" s="183">
        <v>0</v>
      </c>
      <c r="AJ57" s="183">
        <v>0</v>
      </c>
      <c r="AK57" s="183">
        <v>0</v>
      </c>
      <c r="AL57" s="183">
        <v>0</v>
      </c>
      <c r="AM57" s="183">
        <v>0</v>
      </c>
      <c r="AN57" s="183">
        <v>0</v>
      </c>
    </row>
    <row r="58" spans="1:40" x14ac:dyDescent="0.3">
      <c r="A58" t="s">
        <v>1488</v>
      </c>
      <c r="D58" s="192">
        <f>SUM(E58:AN58)</f>
        <v>0</v>
      </c>
      <c r="E58" s="183">
        <v>0</v>
      </c>
      <c r="F58" s="183">
        <v>0</v>
      </c>
      <c r="G58" s="183">
        <v>0</v>
      </c>
      <c r="H58" s="183">
        <v>0</v>
      </c>
      <c r="I58" s="183">
        <v>0</v>
      </c>
      <c r="J58" s="183">
        <v>0</v>
      </c>
      <c r="K58" s="183">
        <v>0</v>
      </c>
      <c r="L58" s="183">
        <v>0</v>
      </c>
      <c r="M58" s="183">
        <v>0</v>
      </c>
      <c r="N58" s="183">
        <v>0</v>
      </c>
      <c r="O58" s="183">
        <v>0</v>
      </c>
      <c r="P58" s="183">
        <v>0</v>
      </c>
      <c r="Q58" s="183"/>
      <c r="R58" s="183">
        <v>0</v>
      </c>
      <c r="S58" s="183">
        <v>0</v>
      </c>
      <c r="T58" s="183">
        <v>0</v>
      </c>
      <c r="U58" s="183">
        <v>0</v>
      </c>
      <c r="V58" s="183">
        <v>0</v>
      </c>
      <c r="W58" s="183">
        <v>0</v>
      </c>
      <c r="X58" s="183">
        <v>0</v>
      </c>
      <c r="Y58" s="183">
        <v>0</v>
      </c>
      <c r="Z58" s="183">
        <v>0</v>
      </c>
      <c r="AA58" s="183">
        <v>0</v>
      </c>
      <c r="AB58" s="183">
        <v>0</v>
      </c>
      <c r="AC58" s="183">
        <v>0</v>
      </c>
      <c r="AD58" s="183">
        <v>0</v>
      </c>
      <c r="AE58" s="183">
        <v>0</v>
      </c>
      <c r="AF58" s="183">
        <v>0</v>
      </c>
      <c r="AG58" s="183">
        <v>0</v>
      </c>
      <c r="AH58" s="183">
        <v>0</v>
      </c>
      <c r="AI58" s="183">
        <v>0</v>
      </c>
      <c r="AJ58" s="183">
        <v>0</v>
      </c>
      <c r="AK58" s="183">
        <v>0</v>
      </c>
      <c r="AL58" s="183">
        <v>0</v>
      </c>
      <c r="AM58" s="183">
        <v>0</v>
      </c>
      <c r="AN58" s="183">
        <v>0</v>
      </c>
    </row>
    <row r="59" spans="1:40" x14ac:dyDescent="0.3">
      <c r="A59" t="s">
        <v>1489</v>
      </c>
      <c r="D59" s="192">
        <f>SUM(E59:AN59)</f>
        <v>0</v>
      </c>
      <c r="E59" s="183">
        <v>0</v>
      </c>
      <c r="F59" s="183">
        <v>0</v>
      </c>
      <c r="G59" s="183">
        <v>0</v>
      </c>
      <c r="H59" s="183">
        <v>0</v>
      </c>
      <c r="I59" s="183">
        <v>0</v>
      </c>
      <c r="J59" s="183">
        <v>0</v>
      </c>
      <c r="K59" s="183">
        <v>0</v>
      </c>
      <c r="L59" s="183">
        <v>0</v>
      </c>
      <c r="M59" s="183">
        <v>0</v>
      </c>
      <c r="N59" s="183">
        <v>0</v>
      </c>
      <c r="O59" s="183">
        <v>0</v>
      </c>
      <c r="P59" s="183">
        <v>0</v>
      </c>
      <c r="Q59" s="183"/>
      <c r="R59" s="183">
        <v>0</v>
      </c>
      <c r="S59" s="183">
        <v>0</v>
      </c>
      <c r="T59" s="183">
        <v>0</v>
      </c>
      <c r="U59" s="183">
        <v>0</v>
      </c>
      <c r="V59" s="183">
        <v>0</v>
      </c>
      <c r="W59" s="183">
        <v>0</v>
      </c>
      <c r="X59" s="183">
        <v>0</v>
      </c>
      <c r="Y59" s="183">
        <v>0</v>
      </c>
      <c r="Z59" s="183">
        <v>0</v>
      </c>
      <c r="AA59" s="183">
        <v>0</v>
      </c>
      <c r="AB59" s="183">
        <v>0</v>
      </c>
      <c r="AC59" s="183">
        <v>0</v>
      </c>
      <c r="AD59" s="183">
        <v>0</v>
      </c>
      <c r="AE59" s="183">
        <v>0</v>
      </c>
      <c r="AF59" s="183">
        <v>0</v>
      </c>
      <c r="AG59" s="183">
        <v>0</v>
      </c>
      <c r="AH59" s="183">
        <v>0</v>
      </c>
      <c r="AI59" s="183">
        <v>0</v>
      </c>
      <c r="AJ59" s="183">
        <v>0</v>
      </c>
      <c r="AK59" s="183">
        <v>0</v>
      </c>
      <c r="AL59" s="183">
        <v>0</v>
      </c>
      <c r="AM59" s="183">
        <v>0</v>
      </c>
      <c r="AN59" s="183">
        <v>0</v>
      </c>
    </row>
    <row r="60" spans="1:40" x14ac:dyDescent="0.3">
      <c r="D60" s="192">
        <f ca="1">SUM(E60:AN60)</f>
        <v>0</v>
      </c>
      <c r="E60" s="194">
        <f t="shared" ref="E60:AN60" ca="1" si="21">SUMIFS(INDIRECT($B$1 &amp; "_Direct"), Type, "Services", Resource_Name, $B60, WBSL3, E$1, Inst, $B$2)</f>
        <v>0</v>
      </c>
      <c r="F60" s="194">
        <f t="shared" ca="1" si="21"/>
        <v>0</v>
      </c>
      <c r="G60" s="194">
        <f t="shared" ca="1" si="21"/>
        <v>0</v>
      </c>
      <c r="H60" s="194">
        <f t="shared" ca="1" si="21"/>
        <v>0</v>
      </c>
      <c r="I60" s="194">
        <f t="shared" ca="1" si="21"/>
        <v>0</v>
      </c>
      <c r="J60" s="194">
        <f t="shared" ca="1" si="21"/>
        <v>0</v>
      </c>
      <c r="K60" s="194">
        <f t="shared" ca="1" si="21"/>
        <v>0</v>
      </c>
      <c r="L60" s="194">
        <f t="shared" ca="1" si="21"/>
        <v>0</v>
      </c>
      <c r="M60" s="194">
        <f t="shared" ca="1" si="21"/>
        <v>0</v>
      </c>
      <c r="N60" s="194">
        <f t="shared" ca="1" si="21"/>
        <v>0</v>
      </c>
      <c r="O60" s="194">
        <f t="shared" ca="1" si="21"/>
        <v>0</v>
      </c>
      <c r="P60" s="194">
        <f t="shared" ca="1" si="21"/>
        <v>0</v>
      </c>
      <c r="Q60" s="194">
        <f t="shared" ca="1" si="21"/>
        <v>0</v>
      </c>
      <c r="R60" s="194">
        <f t="shared" ca="1" si="21"/>
        <v>0</v>
      </c>
      <c r="S60" s="194">
        <f t="shared" ca="1" si="21"/>
        <v>0</v>
      </c>
      <c r="T60" s="194">
        <f t="shared" ca="1" si="21"/>
        <v>0</v>
      </c>
      <c r="U60" s="194">
        <f t="shared" ca="1" si="21"/>
        <v>0</v>
      </c>
      <c r="V60" s="194">
        <f t="shared" ca="1" si="21"/>
        <v>0</v>
      </c>
      <c r="W60" s="194">
        <f t="shared" ca="1" si="21"/>
        <v>0</v>
      </c>
      <c r="X60" s="194">
        <f t="shared" ca="1" si="21"/>
        <v>0</v>
      </c>
      <c r="Y60" s="194">
        <f t="shared" ca="1" si="21"/>
        <v>0</v>
      </c>
      <c r="Z60" s="194">
        <f t="shared" ca="1" si="21"/>
        <v>0</v>
      </c>
      <c r="AA60" s="194">
        <f t="shared" ca="1" si="21"/>
        <v>0</v>
      </c>
      <c r="AB60" s="194">
        <f t="shared" ca="1" si="21"/>
        <v>0</v>
      </c>
      <c r="AC60" s="194">
        <f t="shared" ca="1" si="21"/>
        <v>0</v>
      </c>
      <c r="AD60" s="194">
        <f t="shared" ca="1" si="21"/>
        <v>0</v>
      </c>
      <c r="AE60" s="194">
        <f t="shared" ca="1" si="21"/>
        <v>0</v>
      </c>
      <c r="AF60" s="194">
        <f t="shared" ca="1" si="21"/>
        <v>0</v>
      </c>
      <c r="AG60" s="194">
        <f t="shared" ca="1" si="21"/>
        <v>0</v>
      </c>
      <c r="AH60" s="194">
        <f t="shared" ca="1" si="21"/>
        <v>0</v>
      </c>
      <c r="AI60" s="194">
        <f t="shared" ca="1" si="21"/>
        <v>0</v>
      </c>
      <c r="AJ60" s="194">
        <f t="shared" ca="1" si="21"/>
        <v>0</v>
      </c>
      <c r="AK60" s="194">
        <f t="shared" ca="1" si="21"/>
        <v>0</v>
      </c>
      <c r="AL60" s="194">
        <f t="shared" ca="1" si="21"/>
        <v>0</v>
      </c>
      <c r="AM60" s="194">
        <f t="shared" ca="1" si="21"/>
        <v>0</v>
      </c>
      <c r="AN60" s="194">
        <f t="shared" ca="1" si="21"/>
        <v>0</v>
      </c>
    </row>
    <row r="61" spans="1:40" x14ac:dyDescent="0.3">
      <c r="A61" t="s">
        <v>1490</v>
      </c>
      <c r="D61" s="192">
        <f>SUM(E61:AN61)</f>
        <v>0</v>
      </c>
      <c r="E61" s="183">
        <v>0</v>
      </c>
      <c r="F61" s="183">
        <v>0</v>
      </c>
      <c r="G61" s="183">
        <v>0</v>
      </c>
      <c r="H61" s="183">
        <v>0</v>
      </c>
      <c r="I61" s="183">
        <v>0</v>
      </c>
      <c r="J61" s="183">
        <v>0</v>
      </c>
      <c r="K61" s="183">
        <v>0</v>
      </c>
      <c r="L61" s="183">
        <v>0</v>
      </c>
      <c r="M61" s="183">
        <v>0</v>
      </c>
      <c r="N61" s="183">
        <v>0</v>
      </c>
      <c r="O61" s="183">
        <v>0</v>
      </c>
      <c r="P61" s="183">
        <v>0</v>
      </c>
      <c r="Q61" s="183"/>
      <c r="R61" s="183">
        <v>0</v>
      </c>
      <c r="S61" s="183">
        <v>0</v>
      </c>
      <c r="T61" s="183">
        <v>0</v>
      </c>
      <c r="U61" s="183">
        <v>0</v>
      </c>
      <c r="V61" s="183">
        <v>0</v>
      </c>
      <c r="W61" s="183">
        <v>0</v>
      </c>
      <c r="X61" s="183">
        <v>0</v>
      </c>
      <c r="Y61" s="183">
        <v>0</v>
      </c>
      <c r="Z61" s="183">
        <v>0</v>
      </c>
      <c r="AA61" s="183">
        <v>0</v>
      </c>
      <c r="AB61" s="183">
        <v>0</v>
      </c>
      <c r="AC61" s="183">
        <v>0</v>
      </c>
      <c r="AD61" s="183">
        <v>0</v>
      </c>
      <c r="AE61" s="183">
        <v>0</v>
      </c>
      <c r="AF61" s="183">
        <v>0</v>
      </c>
      <c r="AG61" s="183">
        <v>0</v>
      </c>
      <c r="AH61" s="183">
        <v>0</v>
      </c>
      <c r="AI61" s="183">
        <v>0</v>
      </c>
      <c r="AJ61" s="183">
        <v>0</v>
      </c>
      <c r="AK61" s="183">
        <v>0</v>
      </c>
      <c r="AL61" s="183">
        <v>0</v>
      </c>
      <c r="AM61" s="183">
        <v>0</v>
      </c>
      <c r="AN61" s="183">
        <v>0</v>
      </c>
    </row>
    <row r="62" spans="1:40" x14ac:dyDescent="0.3">
      <c r="A62" s="60" t="s">
        <v>1491</v>
      </c>
      <c r="B62" s="64"/>
      <c r="C62" s="64"/>
      <c r="D62" s="196"/>
      <c r="E62" s="196"/>
      <c r="F62" s="196"/>
      <c r="G62" s="196"/>
      <c r="H62" s="196"/>
      <c r="I62" s="196"/>
      <c r="J62" s="196"/>
      <c r="K62" s="196"/>
      <c r="L62" s="196"/>
      <c r="M62" s="196"/>
      <c r="N62" s="196"/>
      <c r="O62" s="196"/>
      <c r="P62" s="196"/>
      <c r="Q62" s="196"/>
      <c r="R62" s="196"/>
      <c r="S62" s="196"/>
      <c r="T62" s="196"/>
      <c r="U62" s="196"/>
      <c r="V62" s="196"/>
      <c r="W62" s="196"/>
      <c r="X62" s="196"/>
      <c r="Y62" s="196"/>
      <c r="Z62" s="196"/>
      <c r="AA62" s="196"/>
      <c r="AB62" s="196"/>
      <c r="AC62" s="196"/>
      <c r="AD62" s="196"/>
      <c r="AE62" s="196"/>
      <c r="AF62" s="196"/>
      <c r="AG62" s="196"/>
      <c r="AH62" s="196"/>
      <c r="AI62" s="196"/>
      <c r="AJ62" s="196"/>
      <c r="AK62" s="196"/>
      <c r="AL62" s="196"/>
      <c r="AM62" s="196"/>
      <c r="AN62" s="196"/>
    </row>
    <row r="63" spans="1:40" x14ac:dyDescent="0.3">
      <c r="D63" s="192">
        <f ca="1">SUM(E63:AN63)</f>
        <v>0</v>
      </c>
      <c r="E63" s="163">
        <f t="shared" ref="E63:P63" ca="1" si="22">SUM(E57:E61)</f>
        <v>0</v>
      </c>
      <c r="F63" s="163">
        <f t="shared" ca="1" si="22"/>
        <v>0</v>
      </c>
      <c r="G63" s="163">
        <f t="shared" ca="1" si="22"/>
        <v>0</v>
      </c>
      <c r="H63" s="163">
        <f t="shared" ca="1" si="22"/>
        <v>0</v>
      </c>
      <c r="I63" s="163">
        <f t="shared" ca="1" si="22"/>
        <v>0</v>
      </c>
      <c r="J63" s="163">
        <f t="shared" ca="1" si="22"/>
        <v>0</v>
      </c>
      <c r="K63" s="163">
        <f t="shared" ca="1" si="22"/>
        <v>0</v>
      </c>
      <c r="L63" s="163">
        <f t="shared" ca="1" si="22"/>
        <v>0</v>
      </c>
      <c r="M63" s="163">
        <f t="shared" ca="1" si="22"/>
        <v>0</v>
      </c>
      <c r="N63" s="163">
        <f t="shared" ca="1" si="22"/>
        <v>0</v>
      </c>
      <c r="O63" s="163">
        <f t="shared" ca="1" si="22"/>
        <v>0</v>
      </c>
      <c r="P63" s="163">
        <f t="shared" ca="1" si="22"/>
        <v>0</v>
      </c>
      <c r="Q63" s="163"/>
      <c r="R63" s="163">
        <f t="shared" ref="R63:AN63" ca="1" si="23">SUM(R57:R61)</f>
        <v>0</v>
      </c>
      <c r="S63" s="163">
        <f t="shared" ca="1" si="23"/>
        <v>0</v>
      </c>
      <c r="T63" s="163">
        <f t="shared" ca="1" si="23"/>
        <v>0</v>
      </c>
      <c r="U63" s="163">
        <f t="shared" ca="1" si="23"/>
        <v>0</v>
      </c>
      <c r="V63" s="163">
        <f t="shared" ca="1" si="23"/>
        <v>0</v>
      </c>
      <c r="W63" s="163">
        <f t="shared" ca="1" si="23"/>
        <v>0</v>
      </c>
      <c r="X63" s="163">
        <f t="shared" ca="1" si="23"/>
        <v>0</v>
      </c>
      <c r="Y63" s="163">
        <f t="shared" ca="1" si="23"/>
        <v>0</v>
      </c>
      <c r="Z63" s="163">
        <f t="shared" ca="1" si="23"/>
        <v>0</v>
      </c>
      <c r="AA63" s="163">
        <f t="shared" ca="1" si="23"/>
        <v>0</v>
      </c>
      <c r="AB63" s="163">
        <f t="shared" ca="1" si="23"/>
        <v>0</v>
      </c>
      <c r="AC63" s="163">
        <f t="shared" ca="1" si="23"/>
        <v>0</v>
      </c>
      <c r="AD63" s="163">
        <f t="shared" ca="1" si="23"/>
        <v>0</v>
      </c>
      <c r="AE63" s="163">
        <f t="shared" ca="1" si="23"/>
        <v>0</v>
      </c>
      <c r="AF63" s="163">
        <f t="shared" ca="1" si="23"/>
        <v>0</v>
      </c>
      <c r="AG63" s="163">
        <f t="shared" ca="1" si="23"/>
        <v>0</v>
      </c>
      <c r="AH63" s="163">
        <f t="shared" ca="1" si="23"/>
        <v>0</v>
      </c>
      <c r="AI63" s="163">
        <f t="shared" ca="1" si="23"/>
        <v>0</v>
      </c>
      <c r="AJ63" s="163">
        <f t="shared" ca="1" si="23"/>
        <v>0</v>
      </c>
      <c r="AK63" s="163">
        <f t="shared" ca="1" si="23"/>
        <v>0</v>
      </c>
      <c r="AL63" s="163">
        <f t="shared" ca="1" si="23"/>
        <v>0</v>
      </c>
      <c r="AM63" s="163">
        <f t="shared" ca="1" si="23"/>
        <v>0</v>
      </c>
      <c r="AN63" s="163">
        <f t="shared" ca="1" si="23"/>
        <v>0</v>
      </c>
    </row>
    <row r="64" spans="1:40" x14ac:dyDescent="0.3">
      <c r="A64" t="s">
        <v>1492</v>
      </c>
      <c r="D64" s="192">
        <f>SUM(E64:AN64)</f>
        <v>0</v>
      </c>
      <c r="E64" s="183">
        <v>0</v>
      </c>
      <c r="F64" s="183">
        <v>0</v>
      </c>
      <c r="G64" s="183">
        <v>0</v>
      </c>
      <c r="H64" s="183">
        <v>0</v>
      </c>
      <c r="I64" s="183">
        <v>0</v>
      </c>
      <c r="J64" s="183">
        <v>0</v>
      </c>
      <c r="K64" s="183">
        <v>0</v>
      </c>
      <c r="L64" s="183">
        <v>0</v>
      </c>
      <c r="M64" s="183">
        <v>0</v>
      </c>
      <c r="N64" s="183">
        <v>0</v>
      </c>
      <c r="O64" s="183">
        <v>0</v>
      </c>
      <c r="P64" s="183">
        <v>0</v>
      </c>
      <c r="Q64" s="183"/>
      <c r="R64" s="183">
        <v>0</v>
      </c>
      <c r="S64" s="183">
        <v>0</v>
      </c>
      <c r="T64" s="183">
        <v>0</v>
      </c>
      <c r="U64" s="183">
        <v>0</v>
      </c>
      <c r="V64" s="183">
        <v>0</v>
      </c>
      <c r="W64" s="183">
        <v>0</v>
      </c>
      <c r="X64" s="183">
        <v>0</v>
      </c>
      <c r="Y64" s="183">
        <v>0</v>
      </c>
      <c r="Z64" s="183">
        <v>0</v>
      </c>
      <c r="AA64" s="183">
        <v>0</v>
      </c>
      <c r="AB64" s="183">
        <v>0</v>
      </c>
      <c r="AC64" s="183">
        <v>0</v>
      </c>
      <c r="AD64" s="183">
        <v>0</v>
      </c>
      <c r="AE64" s="183">
        <v>0</v>
      </c>
      <c r="AF64" s="183">
        <v>0</v>
      </c>
      <c r="AG64" s="183">
        <v>0</v>
      </c>
      <c r="AH64" s="183">
        <v>0</v>
      </c>
      <c r="AI64" s="183">
        <v>0</v>
      </c>
      <c r="AJ64" s="183">
        <v>0</v>
      </c>
      <c r="AK64" s="183">
        <v>0</v>
      </c>
      <c r="AL64" s="183">
        <v>0</v>
      </c>
      <c r="AM64" s="183">
        <v>0</v>
      </c>
      <c r="AN64" s="183">
        <v>0</v>
      </c>
    </row>
    <row r="65" spans="1:40" x14ac:dyDescent="0.3">
      <c r="A65" s="60" t="s">
        <v>1493</v>
      </c>
      <c r="B65" s="64"/>
      <c r="C65" s="64"/>
      <c r="D65" s="196"/>
      <c r="E65" s="196"/>
      <c r="F65" s="196"/>
      <c r="G65" s="196"/>
      <c r="H65" s="196"/>
      <c r="I65" s="196"/>
      <c r="J65" s="196"/>
      <c r="K65" s="196"/>
      <c r="L65" s="196"/>
      <c r="M65" s="196"/>
      <c r="N65" s="196"/>
      <c r="O65" s="196"/>
      <c r="P65" s="196"/>
      <c r="Q65" s="196"/>
      <c r="R65" s="196"/>
      <c r="S65" s="196"/>
      <c r="T65" s="196"/>
      <c r="U65" s="196"/>
      <c r="V65" s="196"/>
      <c r="W65" s="196"/>
      <c r="X65" s="196"/>
      <c r="Y65" s="196"/>
      <c r="Z65" s="196"/>
      <c r="AA65" s="196"/>
      <c r="AB65" s="196"/>
      <c r="AC65" s="196"/>
      <c r="AD65" s="196"/>
      <c r="AE65" s="196"/>
      <c r="AF65" s="196"/>
      <c r="AG65" s="196"/>
      <c r="AH65" s="196"/>
      <c r="AI65" s="196"/>
      <c r="AJ65" s="196"/>
      <c r="AK65" s="196"/>
      <c r="AL65" s="196"/>
      <c r="AM65" s="196"/>
      <c r="AN65" s="196"/>
    </row>
    <row r="66" spans="1:40" x14ac:dyDescent="0.3">
      <c r="D66" s="192">
        <f>SUM(E66:AN66)</f>
        <v>0</v>
      </c>
      <c r="E66" s="181">
        <v>0</v>
      </c>
      <c r="F66" s="181">
        <v>0</v>
      </c>
      <c r="G66" s="181">
        <v>0</v>
      </c>
      <c r="H66" s="181">
        <v>0</v>
      </c>
      <c r="I66" s="181">
        <v>0</v>
      </c>
      <c r="J66" s="181">
        <v>0</v>
      </c>
      <c r="K66" s="181">
        <v>0</v>
      </c>
      <c r="L66" s="181">
        <v>0</v>
      </c>
      <c r="M66" s="181">
        <v>0</v>
      </c>
      <c r="N66" s="181">
        <v>0</v>
      </c>
      <c r="O66" s="181">
        <v>0</v>
      </c>
      <c r="P66" s="181">
        <v>0</v>
      </c>
      <c r="Q66" s="181"/>
      <c r="R66" s="181">
        <v>0</v>
      </c>
      <c r="S66" s="181">
        <v>0</v>
      </c>
      <c r="T66" s="181">
        <v>0</v>
      </c>
      <c r="U66" s="181">
        <v>0</v>
      </c>
      <c r="V66" s="181">
        <v>0</v>
      </c>
      <c r="W66" s="181">
        <v>0</v>
      </c>
      <c r="X66" s="181">
        <v>0</v>
      </c>
      <c r="Y66" s="181">
        <v>0</v>
      </c>
      <c r="Z66" s="181">
        <v>0</v>
      </c>
      <c r="AA66" s="181">
        <v>0</v>
      </c>
      <c r="AB66" s="181">
        <v>0</v>
      </c>
      <c r="AC66" s="181">
        <v>0</v>
      </c>
      <c r="AD66" s="181">
        <v>0</v>
      </c>
      <c r="AE66" s="181">
        <v>0</v>
      </c>
      <c r="AF66" s="181">
        <v>0</v>
      </c>
      <c r="AG66" s="181">
        <v>0</v>
      </c>
      <c r="AH66" s="181">
        <v>0</v>
      </c>
      <c r="AI66" s="181">
        <v>0</v>
      </c>
      <c r="AJ66" s="181">
        <v>0</v>
      </c>
      <c r="AK66" s="181">
        <v>0</v>
      </c>
      <c r="AL66" s="181">
        <v>0</v>
      </c>
      <c r="AM66" s="181">
        <v>0</v>
      </c>
      <c r="AN66" s="181">
        <v>0</v>
      </c>
    </row>
    <row r="67" spans="1:40" x14ac:dyDescent="0.3">
      <c r="A67" t="s">
        <v>1494</v>
      </c>
      <c r="B67" s="310"/>
      <c r="C67" s="310"/>
      <c r="D67" s="192"/>
      <c r="E67" s="194"/>
      <c r="F67" s="194"/>
      <c r="G67" s="194"/>
      <c r="H67" s="194"/>
      <c r="I67" s="194"/>
      <c r="J67" s="194"/>
      <c r="K67" s="194"/>
      <c r="L67" s="194"/>
      <c r="M67" s="194"/>
      <c r="N67" s="194"/>
      <c r="O67" s="194"/>
      <c r="P67" s="194"/>
      <c r="Q67" s="194"/>
      <c r="R67" s="194"/>
      <c r="S67" s="194"/>
      <c r="T67" s="194"/>
      <c r="U67" s="194"/>
      <c r="V67" s="194"/>
      <c r="W67" s="194"/>
      <c r="X67" s="194"/>
      <c r="Y67" s="194"/>
      <c r="Z67" s="194"/>
      <c r="AA67" s="194"/>
      <c r="AB67" s="194"/>
      <c r="AC67" s="194"/>
      <c r="AD67" s="194"/>
      <c r="AE67" s="194"/>
      <c r="AF67" s="194"/>
      <c r="AG67" s="194"/>
      <c r="AH67" s="194"/>
      <c r="AI67" s="194"/>
      <c r="AJ67" s="194"/>
      <c r="AK67" s="194"/>
      <c r="AL67" s="194"/>
      <c r="AM67" s="194"/>
      <c r="AN67" s="194"/>
    </row>
    <row r="68" spans="1:40" x14ac:dyDescent="0.3">
      <c r="A68" s="54"/>
      <c r="B68" s="54"/>
      <c r="C68" s="54"/>
      <c r="D68" s="195">
        <f ca="1">SUM(E68:AN68)</f>
        <v>0</v>
      </c>
      <c r="E68" s="194">
        <f t="shared" ref="E68:T71" ca="1" si="24">SUMIFS(INDIRECT($B$1 &amp; "_Total"), WBSL3, E$1, Inst, $A68)</f>
        <v>0</v>
      </c>
      <c r="F68" s="194">
        <f t="shared" ca="1" si="24"/>
        <v>0</v>
      </c>
      <c r="G68" s="194">
        <f t="shared" ca="1" si="24"/>
        <v>0</v>
      </c>
      <c r="H68" s="194">
        <f t="shared" ca="1" si="24"/>
        <v>0</v>
      </c>
      <c r="I68" s="194">
        <f t="shared" ca="1" si="24"/>
        <v>0</v>
      </c>
      <c r="J68" s="194">
        <f t="shared" ca="1" si="24"/>
        <v>0</v>
      </c>
      <c r="K68" s="194">
        <f t="shared" ca="1" si="24"/>
        <v>0</v>
      </c>
      <c r="L68" s="194">
        <f t="shared" ca="1" si="24"/>
        <v>0</v>
      </c>
      <c r="M68" s="194">
        <f t="shared" ca="1" si="24"/>
        <v>0</v>
      </c>
      <c r="N68" s="194">
        <f t="shared" ca="1" si="24"/>
        <v>0</v>
      </c>
      <c r="O68" s="194">
        <f t="shared" ca="1" si="24"/>
        <v>0</v>
      </c>
      <c r="P68" s="194">
        <f t="shared" ca="1" si="24"/>
        <v>0</v>
      </c>
      <c r="Q68" s="194">
        <f t="shared" ca="1" si="24"/>
        <v>0</v>
      </c>
      <c r="R68" s="194">
        <f t="shared" ca="1" si="24"/>
        <v>0</v>
      </c>
      <c r="S68" s="194">
        <f t="shared" ca="1" si="24"/>
        <v>0</v>
      </c>
      <c r="T68" s="194">
        <f t="shared" ca="1" si="24"/>
        <v>0</v>
      </c>
      <c r="U68" s="194">
        <f t="shared" ref="U68:AJ71" ca="1" si="25">SUMIFS(INDIRECT($B$1 &amp; "_Total"), WBSL3, U$1, Inst, $A68)</f>
        <v>0</v>
      </c>
      <c r="V68" s="194">
        <f t="shared" ca="1" si="25"/>
        <v>0</v>
      </c>
      <c r="W68" s="194">
        <f t="shared" ca="1" si="25"/>
        <v>0</v>
      </c>
      <c r="X68" s="194">
        <f t="shared" ca="1" si="25"/>
        <v>0</v>
      </c>
      <c r="Y68" s="194">
        <f t="shared" ca="1" si="25"/>
        <v>0</v>
      </c>
      <c r="Z68" s="194">
        <f t="shared" ca="1" si="25"/>
        <v>0</v>
      </c>
      <c r="AA68" s="194">
        <f t="shared" ca="1" si="25"/>
        <v>0</v>
      </c>
      <c r="AB68" s="194">
        <f t="shared" ca="1" si="25"/>
        <v>0</v>
      </c>
      <c r="AC68" s="194">
        <f t="shared" ca="1" si="25"/>
        <v>0</v>
      </c>
      <c r="AD68" s="194">
        <f t="shared" ca="1" si="25"/>
        <v>0</v>
      </c>
      <c r="AE68" s="194">
        <f t="shared" ca="1" si="25"/>
        <v>0</v>
      </c>
      <c r="AF68" s="194">
        <f t="shared" ca="1" si="25"/>
        <v>0</v>
      </c>
      <c r="AG68" s="194">
        <f t="shared" ca="1" si="25"/>
        <v>0</v>
      </c>
      <c r="AH68" s="194">
        <f t="shared" ca="1" si="25"/>
        <v>0</v>
      </c>
      <c r="AI68" s="194">
        <f t="shared" ca="1" si="25"/>
        <v>0</v>
      </c>
      <c r="AJ68" s="194">
        <f t="shared" ca="1" si="25"/>
        <v>0</v>
      </c>
      <c r="AK68" s="194">
        <f t="shared" ref="AI68:AN71" ca="1" si="26">SUMIFS(INDIRECT($B$1 &amp; "_Total"), WBSL3, AK$1, Inst, $A68)</f>
        <v>0</v>
      </c>
      <c r="AL68" s="194">
        <f t="shared" ca="1" si="26"/>
        <v>0</v>
      </c>
      <c r="AM68" s="194">
        <f t="shared" ca="1" si="26"/>
        <v>0</v>
      </c>
      <c r="AN68" s="194">
        <f t="shared" ca="1" si="26"/>
        <v>0</v>
      </c>
    </row>
    <row r="69" spans="1:40" x14ac:dyDescent="0.3">
      <c r="A69" s="54"/>
      <c r="B69" s="54"/>
      <c r="C69" s="54"/>
      <c r="D69" s="195">
        <f ca="1">SUM(E69:AN69)</f>
        <v>0</v>
      </c>
      <c r="E69" s="194">
        <f t="shared" ca="1" si="24"/>
        <v>0</v>
      </c>
      <c r="F69" s="194">
        <f t="shared" ca="1" si="24"/>
        <v>0</v>
      </c>
      <c r="G69" s="194">
        <f t="shared" ca="1" si="24"/>
        <v>0</v>
      </c>
      <c r="H69" s="194">
        <f t="shared" ca="1" si="24"/>
        <v>0</v>
      </c>
      <c r="I69" s="194">
        <f t="shared" ca="1" si="24"/>
        <v>0</v>
      </c>
      <c r="J69" s="194">
        <f t="shared" ca="1" si="24"/>
        <v>0</v>
      </c>
      <c r="K69" s="194">
        <f t="shared" ca="1" si="24"/>
        <v>0</v>
      </c>
      <c r="L69" s="194">
        <f t="shared" ca="1" si="24"/>
        <v>0</v>
      </c>
      <c r="M69" s="194">
        <f t="shared" ca="1" si="24"/>
        <v>0</v>
      </c>
      <c r="N69" s="194">
        <f t="shared" ca="1" si="24"/>
        <v>0</v>
      </c>
      <c r="O69" s="194">
        <f t="shared" ca="1" si="24"/>
        <v>0</v>
      </c>
      <c r="P69" s="194">
        <f t="shared" ca="1" si="24"/>
        <v>0</v>
      </c>
      <c r="Q69" s="194">
        <f t="shared" ca="1" si="24"/>
        <v>0</v>
      </c>
      <c r="R69" s="194">
        <f t="shared" ca="1" si="24"/>
        <v>0</v>
      </c>
      <c r="S69" s="194">
        <f t="shared" ca="1" si="24"/>
        <v>0</v>
      </c>
      <c r="T69" s="194">
        <f t="shared" ca="1" si="24"/>
        <v>0</v>
      </c>
      <c r="U69" s="194">
        <f t="shared" ca="1" si="25"/>
        <v>0</v>
      </c>
      <c r="V69" s="194">
        <f t="shared" ca="1" si="25"/>
        <v>0</v>
      </c>
      <c r="W69" s="194">
        <f t="shared" ca="1" si="25"/>
        <v>0</v>
      </c>
      <c r="X69" s="194">
        <f t="shared" ca="1" si="25"/>
        <v>0</v>
      </c>
      <c r="Y69" s="194">
        <f t="shared" ca="1" si="25"/>
        <v>0</v>
      </c>
      <c r="Z69" s="194">
        <f t="shared" ca="1" si="25"/>
        <v>0</v>
      </c>
      <c r="AA69" s="194">
        <f t="shared" ca="1" si="25"/>
        <v>0</v>
      </c>
      <c r="AB69" s="194">
        <f t="shared" ca="1" si="25"/>
        <v>0</v>
      </c>
      <c r="AC69" s="194">
        <f t="shared" ca="1" si="25"/>
        <v>0</v>
      </c>
      <c r="AD69" s="194">
        <f t="shared" ca="1" si="25"/>
        <v>0</v>
      </c>
      <c r="AE69" s="194">
        <f t="shared" ca="1" si="25"/>
        <v>0</v>
      </c>
      <c r="AF69" s="194">
        <f t="shared" ca="1" si="25"/>
        <v>0</v>
      </c>
      <c r="AG69" s="194">
        <f t="shared" ca="1" si="25"/>
        <v>0</v>
      </c>
      <c r="AH69" s="194">
        <f t="shared" ca="1" si="25"/>
        <v>0</v>
      </c>
      <c r="AI69" s="194">
        <f t="shared" ca="1" si="26"/>
        <v>0</v>
      </c>
      <c r="AJ69" s="194">
        <f t="shared" ca="1" si="26"/>
        <v>0</v>
      </c>
      <c r="AK69" s="194">
        <f t="shared" ca="1" si="26"/>
        <v>0</v>
      </c>
      <c r="AL69" s="194">
        <f t="shared" ca="1" si="26"/>
        <v>0</v>
      </c>
      <c r="AM69" s="194">
        <f t="shared" ca="1" si="26"/>
        <v>0</v>
      </c>
      <c r="AN69" s="194">
        <f t="shared" ca="1" si="26"/>
        <v>0</v>
      </c>
    </row>
    <row r="70" spans="1:40" x14ac:dyDescent="0.3">
      <c r="A70" s="54"/>
      <c r="B70" s="54"/>
      <c r="C70" s="54"/>
      <c r="D70" s="195">
        <f ca="1">SUM(E70:AN70)</f>
        <v>0</v>
      </c>
      <c r="E70" s="194">
        <f t="shared" ca="1" si="24"/>
        <v>0</v>
      </c>
      <c r="F70" s="194">
        <f t="shared" ca="1" si="24"/>
        <v>0</v>
      </c>
      <c r="G70" s="194">
        <f t="shared" ca="1" si="24"/>
        <v>0</v>
      </c>
      <c r="H70" s="194">
        <f t="shared" ca="1" si="24"/>
        <v>0</v>
      </c>
      <c r="I70" s="194">
        <f t="shared" ca="1" si="24"/>
        <v>0</v>
      </c>
      <c r="J70" s="194">
        <f t="shared" ca="1" si="24"/>
        <v>0</v>
      </c>
      <c r="K70" s="194">
        <f t="shared" ca="1" si="24"/>
        <v>0</v>
      </c>
      <c r="L70" s="194">
        <f t="shared" ca="1" si="24"/>
        <v>0</v>
      </c>
      <c r="M70" s="194">
        <f t="shared" ca="1" si="24"/>
        <v>0</v>
      </c>
      <c r="N70" s="194">
        <f t="shared" ca="1" si="24"/>
        <v>0</v>
      </c>
      <c r="O70" s="194">
        <f t="shared" ca="1" si="24"/>
        <v>0</v>
      </c>
      <c r="P70" s="194">
        <f t="shared" ca="1" si="24"/>
        <v>0</v>
      </c>
      <c r="Q70" s="194">
        <f t="shared" ca="1" si="24"/>
        <v>0</v>
      </c>
      <c r="R70" s="194">
        <f t="shared" ca="1" si="24"/>
        <v>0</v>
      </c>
      <c r="S70" s="194">
        <f t="shared" ca="1" si="24"/>
        <v>0</v>
      </c>
      <c r="T70" s="194">
        <f t="shared" ca="1" si="24"/>
        <v>0</v>
      </c>
      <c r="U70" s="194">
        <f t="shared" ca="1" si="25"/>
        <v>0</v>
      </c>
      <c r="V70" s="194">
        <f t="shared" ca="1" si="25"/>
        <v>0</v>
      </c>
      <c r="W70" s="194">
        <f t="shared" ca="1" si="25"/>
        <v>0</v>
      </c>
      <c r="X70" s="194">
        <f t="shared" ca="1" si="25"/>
        <v>0</v>
      </c>
      <c r="Y70" s="194">
        <f t="shared" ca="1" si="25"/>
        <v>0</v>
      </c>
      <c r="Z70" s="194">
        <f t="shared" ca="1" si="25"/>
        <v>0</v>
      </c>
      <c r="AA70" s="194">
        <f t="shared" ca="1" si="25"/>
        <v>0</v>
      </c>
      <c r="AB70" s="194">
        <f t="shared" ca="1" si="25"/>
        <v>0</v>
      </c>
      <c r="AC70" s="194">
        <f t="shared" ca="1" si="25"/>
        <v>0</v>
      </c>
      <c r="AD70" s="194">
        <f t="shared" ca="1" si="25"/>
        <v>0</v>
      </c>
      <c r="AE70" s="194">
        <f t="shared" ca="1" si="25"/>
        <v>0</v>
      </c>
      <c r="AF70" s="194">
        <f t="shared" ca="1" si="25"/>
        <v>0</v>
      </c>
      <c r="AG70" s="194">
        <f t="shared" ca="1" si="25"/>
        <v>0</v>
      </c>
      <c r="AH70" s="194">
        <f t="shared" ca="1" si="25"/>
        <v>0</v>
      </c>
      <c r="AI70" s="194">
        <f t="shared" ca="1" si="26"/>
        <v>0</v>
      </c>
      <c r="AJ70" s="194">
        <f t="shared" ca="1" si="26"/>
        <v>0</v>
      </c>
      <c r="AK70" s="194">
        <f t="shared" ca="1" si="26"/>
        <v>0</v>
      </c>
      <c r="AL70" s="194">
        <f t="shared" ca="1" si="26"/>
        <v>0</v>
      </c>
      <c r="AM70" s="194">
        <f t="shared" ca="1" si="26"/>
        <v>0</v>
      </c>
      <c r="AN70" s="194">
        <f t="shared" ca="1" si="26"/>
        <v>0</v>
      </c>
    </row>
    <row r="71" spans="1:40" x14ac:dyDescent="0.3">
      <c r="A71" s="54"/>
      <c r="B71" s="54"/>
      <c r="C71" s="54"/>
      <c r="D71" s="195">
        <f ca="1">SUM(E71:AN71)</f>
        <v>0</v>
      </c>
      <c r="E71" s="194">
        <f t="shared" ca="1" si="24"/>
        <v>0</v>
      </c>
      <c r="F71" s="194">
        <f t="shared" ca="1" si="24"/>
        <v>0</v>
      </c>
      <c r="G71" s="194">
        <f t="shared" ca="1" si="24"/>
        <v>0</v>
      </c>
      <c r="H71" s="194">
        <f t="shared" ca="1" si="24"/>
        <v>0</v>
      </c>
      <c r="I71" s="194">
        <f t="shared" ca="1" si="24"/>
        <v>0</v>
      </c>
      <c r="J71" s="194">
        <f t="shared" ca="1" si="24"/>
        <v>0</v>
      </c>
      <c r="K71" s="194">
        <f t="shared" ca="1" si="24"/>
        <v>0</v>
      </c>
      <c r="L71" s="194">
        <f t="shared" ca="1" si="24"/>
        <v>0</v>
      </c>
      <c r="M71" s="194">
        <f t="shared" ca="1" si="24"/>
        <v>0</v>
      </c>
      <c r="N71" s="194">
        <f t="shared" ca="1" si="24"/>
        <v>0</v>
      </c>
      <c r="O71" s="194">
        <f t="shared" ca="1" si="24"/>
        <v>0</v>
      </c>
      <c r="P71" s="194">
        <f t="shared" ca="1" si="24"/>
        <v>0</v>
      </c>
      <c r="Q71" s="194">
        <f t="shared" ca="1" si="24"/>
        <v>0</v>
      </c>
      <c r="R71" s="194">
        <f t="shared" ca="1" si="24"/>
        <v>0</v>
      </c>
      <c r="S71" s="194">
        <f t="shared" ca="1" si="24"/>
        <v>0</v>
      </c>
      <c r="T71" s="194">
        <f t="shared" ca="1" si="24"/>
        <v>0</v>
      </c>
      <c r="U71" s="194">
        <f t="shared" ca="1" si="25"/>
        <v>0</v>
      </c>
      <c r="V71" s="194">
        <f t="shared" ca="1" si="25"/>
        <v>0</v>
      </c>
      <c r="W71" s="194">
        <f t="shared" ca="1" si="25"/>
        <v>0</v>
      </c>
      <c r="X71" s="194">
        <f t="shared" ca="1" si="25"/>
        <v>0</v>
      </c>
      <c r="Y71" s="194">
        <f t="shared" ca="1" si="25"/>
        <v>0</v>
      </c>
      <c r="Z71" s="194">
        <f t="shared" ca="1" si="25"/>
        <v>0</v>
      </c>
      <c r="AA71" s="194">
        <f t="shared" ca="1" si="25"/>
        <v>0</v>
      </c>
      <c r="AB71" s="194">
        <f t="shared" ca="1" si="25"/>
        <v>0</v>
      </c>
      <c r="AC71" s="194">
        <f t="shared" ca="1" si="25"/>
        <v>0</v>
      </c>
      <c r="AD71" s="194">
        <f t="shared" ca="1" si="25"/>
        <v>0</v>
      </c>
      <c r="AE71" s="194">
        <f t="shared" ca="1" si="25"/>
        <v>0</v>
      </c>
      <c r="AF71" s="194">
        <f t="shared" ca="1" si="25"/>
        <v>0</v>
      </c>
      <c r="AG71" s="194">
        <f t="shared" ca="1" si="25"/>
        <v>0</v>
      </c>
      <c r="AH71" s="194">
        <f t="shared" ca="1" si="25"/>
        <v>0</v>
      </c>
      <c r="AI71" s="194">
        <f t="shared" ca="1" si="26"/>
        <v>0</v>
      </c>
      <c r="AJ71" s="194">
        <f t="shared" ca="1" si="26"/>
        <v>0</v>
      </c>
      <c r="AK71" s="194">
        <f t="shared" ca="1" si="26"/>
        <v>0</v>
      </c>
      <c r="AL71" s="194">
        <f t="shared" ca="1" si="26"/>
        <v>0</v>
      </c>
      <c r="AM71" s="194">
        <f t="shared" ca="1" si="26"/>
        <v>0</v>
      </c>
      <c r="AN71" s="194">
        <f t="shared" ca="1" si="26"/>
        <v>0</v>
      </c>
    </row>
    <row r="72" spans="1:40" x14ac:dyDescent="0.3">
      <c r="A72" s="60" t="s">
        <v>1495</v>
      </c>
      <c r="B72" s="64"/>
      <c r="C72" s="64"/>
      <c r="D72" s="196"/>
      <c r="E72" s="196"/>
      <c r="F72" s="196"/>
      <c r="G72" s="196"/>
      <c r="H72" s="196"/>
      <c r="I72" s="196"/>
      <c r="J72" s="196"/>
      <c r="K72" s="196"/>
      <c r="L72" s="196"/>
      <c r="M72" s="196"/>
      <c r="N72" s="196"/>
      <c r="O72" s="196"/>
      <c r="P72" s="196"/>
      <c r="Q72" s="196"/>
      <c r="R72" s="196"/>
      <c r="S72" s="196"/>
      <c r="T72" s="196"/>
      <c r="U72" s="196"/>
      <c r="V72" s="196"/>
      <c r="W72" s="196"/>
      <c r="X72" s="196"/>
      <c r="Y72" s="196"/>
      <c r="Z72" s="196"/>
      <c r="AA72" s="196"/>
      <c r="AB72" s="196"/>
      <c r="AC72" s="196"/>
      <c r="AD72" s="196"/>
      <c r="AE72" s="196"/>
      <c r="AF72" s="196"/>
      <c r="AG72" s="196"/>
      <c r="AH72" s="196"/>
      <c r="AI72" s="196"/>
      <c r="AJ72" s="196"/>
      <c r="AK72" s="196"/>
      <c r="AL72" s="196"/>
      <c r="AM72" s="196"/>
      <c r="AN72" s="196"/>
    </row>
    <row r="73" spans="1:40" x14ac:dyDescent="0.3">
      <c r="D73" s="195">
        <f ca="1">SUM(E73:AN73)</f>
        <v>0</v>
      </c>
      <c r="E73" s="184">
        <f t="shared" ref="E73:AN73" ca="1" si="27">SUM(E68:E71)</f>
        <v>0</v>
      </c>
      <c r="F73" s="184">
        <f t="shared" ca="1" si="27"/>
        <v>0</v>
      </c>
      <c r="G73" s="184">
        <f t="shared" ca="1" si="27"/>
        <v>0</v>
      </c>
      <c r="H73" s="184">
        <f t="shared" ca="1" si="27"/>
        <v>0</v>
      </c>
      <c r="I73" s="184">
        <f t="shared" ca="1" si="27"/>
        <v>0</v>
      </c>
      <c r="J73" s="184">
        <f t="shared" ca="1" si="27"/>
        <v>0</v>
      </c>
      <c r="K73" s="184">
        <f t="shared" ca="1" si="27"/>
        <v>0</v>
      </c>
      <c r="L73" s="184">
        <f t="shared" ca="1" si="27"/>
        <v>0</v>
      </c>
      <c r="M73" s="184">
        <f t="shared" ca="1" si="27"/>
        <v>0</v>
      </c>
      <c r="N73" s="184">
        <f t="shared" ca="1" si="27"/>
        <v>0</v>
      </c>
      <c r="O73" s="184">
        <f t="shared" ca="1" si="27"/>
        <v>0</v>
      </c>
      <c r="P73" s="184">
        <f t="shared" ca="1" si="27"/>
        <v>0</v>
      </c>
      <c r="Q73" s="184">
        <f t="shared" ca="1" si="27"/>
        <v>0</v>
      </c>
      <c r="R73" s="184">
        <f t="shared" ca="1" si="27"/>
        <v>0</v>
      </c>
      <c r="S73" s="184">
        <f t="shared" ca="1" si="27"/>
        <v>0</v>
      </c>
      <c r="T73" s="184">
        <f t="shared" ca="1" si="27"/>
        <v>0</v>
      </c>
      <c r="U73" s="184">
        <f t="shared" ca="1" si="27"/>
        <v>0</v>
      </c>
      <c r="V73" s="184">
        <f t="shared" ca="1" si="27"/>
        <v>0</v>
      </c>
      <c r="W73" s="184">
        <f t="shared" ca="1" si="27"/>
        <v>0</v>
      </c>
      <c r="X73" s="184">
        <f t="shared" ca="1" si="27"/>
        <v>0</v>
      </c>
      <c r="Y73" s="184">
        <f t="shared" ca="1" si="27"/>
        <v>0</v>
      </c>
      <c r="Z73" s="184">
        <f t="shared" ca="1" si="27"/>
        <v>0</v>
      </c>
      <c r="AA73" s="184">
        <f t="shared" ca="1" si="27"/>
        <v>0</v>
      </c>
      <c r="AB73" s="184">
        <f t="shared" ca="1" si="27"/>
        <v>0</v>
      </c>
      <c r="AC73" s="184">
        <f t="shared" ca="1" si="27"/>
        <v>0</v>
      </c>
      <c r="AD73" s="184">
        <f t="shared" ca="1" si="27"/>
        <v>0</v>
      </c>
      <c r="AE73" s="184">
        <f t="shared" ca="1" si="27"/>
        <v>0</v>
      </c>
      <c r="AF73" s="184">
        <f t="shared" ca="1" si="27"/>
        <v>0</v>
      </c>
      <c r="AG73" s="184">
        <f t="shared" ca="1" si="27"/>
        <v>0</v>
      </c>
      <c r="AH73" s="184">
        <f t="shared" ca="1" si="27"/>
        <v>0</v>
      </c>
      <c r="AI73" s="184">
        <f t="shared" ca="1" si="27"/>
        <v>0</v>
      </c>
      <c r="AJ73" s="184">
        <f t="shared" ca="1" si="27"/>
        <v>0</v>
      </c>
      <c r="AK73" s="184">
        <f t="shared" ca="1" si="27"/>
        <v>0</v>
      </c>
      <c r="AL73" s="184">
        <f t="shared" ca="1" si="27"/>
        <v>0</v>
      </c>
      <c r="AM73" s="184">
        <f t="shared" ca="1" si="27"/>
        <v>0</v>
      </c>
      <c r="AN73" s="184">
        <f t="shared" ca="1" si="27"/>
        <v>0</v>
      </c>
    </row>
    <row r="74" spans="1:40" x14ac:dyDescent="0.3">
      <c r="A74" t="s">
        <v>1626</v>
      </c>
      <c r="D74" s="192"/>
      <c r="E74" s="183">
        <v>0</v>
      </c>
      <c r="F74" s="183">
        <v>0</v>
      </c>
      <c r="G74" s="183">
        <v>0</v>
      </c>
      <c r="H74" s="183">
        <v>0</v>
      </c>
      <c r="I74" s="183">
        <v>0</v>
      </c>
      <c r="J74" s="183">
        <v>0</v>
      </c>
      <c r="K74" s="183">
        <v>0</v>
      </c>
      <c r="L74" s="183">
        <v>0</v>
      </c>
      <c r="M74" s="183">
        <v>0</v>
      </c>
      <c r="N74" s="183">
        <v>0</v>
      </c>
      <c r="O74" s="183">
        <v>0</v>
      </c>
      <c r="P74" s="183">
        <v>0</v>
      </c>
      <c r="Q74" s="183"/>
      <c r="R74" s="183">
        <v>0</v>
      </c>
      <c r="S74" s="183">
        <v>0</v>
      </c>
      <c r="T74" s="183">
        <v>0</v>
      </c>
      <c r="U74" s="183">
        <v>0</v>
      </c>
      <c r="V74" s="183">
        <v>0</v>
      </c>
      <c r="W74" s="183">
        <v>0</v>
      </c>
      <c r="X74" s="183">
        <v>0</v>
      </c>
      <c r="Y74" s="183">
        <v>0</v>
      </c>
      <c r="Z74" s="183">
        <v>0</v>
      </c>
      <c r="AA74" s="183">
        <v>0</v>
      </c>
      <c r="AB74" s="183">
        <v>0</v>
      </c>
      <c r="AC74" s="183">
        <v>0</v>
      </c>
      <c r="AD74" s="183">
        <v>0</v>
      </c>
      <c r="AE74" s="183">
        <v>0</v>
      </c>
      <c r="AF74" s="183">
        <v>0</v>
      </c>
      <c r="AG74" s="183">
        <v>0</v>
      </c>
      <c r="AH74" s="183">
        <v>0</v>
      </c>
      <c r="AI74" s="183">
        <v>0</v>
      </c>
      <c r="AJ74" s="183">
        <v>0</v>
      </c>
      <c r="AK74" s="183">
        <v>0</v>
      </c>
      <c r="AL74" s="183">
        <v>0</v>
      </c>
      <c r="AM74" s="183">
        <v>0</v>
      </c>
      <c r="AN74" s="183">
        <v>0</v>
      </c>
    </row>
    <row r="75" spans="1:40" x14ac:dyDescent="0.3">
      <c r="A75" t="s">
        <v>1496</v>
      </c>
      <c r="D75" s="192">
        <f>SUM(E75:AN75)</f>
        <v>0</v>
      </c>
      <c r="E75" s="183">
        <v>0</v>
      </c>
      <c r="F75" s="183">
        <v>0</v>
      </c>
      <c r="G75" s="183">
        <v>0</v>
      </c>
      <c r="H75" s="183">
        <v>0</v>
      </c>
      <c r="I75" s="183">
        <v>0</v>
      </c>
      <c r="J75" s="183">
        <v>0</v>
      </c>
      <c r="K75" s="183">
        <v>0</v>
      </c>
      <c r="L75" s="183">
        <v>0</v>
      </c>
      <c r="M75" s="183">
        <v>0</v>
      </c>
      <c r="N75" s="183">
        <v>0</v>
      </c>
      <c r="O75" s="183">
        <v>0</v>
      </c>
      <c r="P75" s="183">
        <v>0</v>
      </c>
      <c r="Q75" s="183"/>
      <c r="R75" s="183">
        <v>0</v>
      </c>
      <c r="S75" s="183">
        <v>0</v>
      </c>
      <c r="T75" s="183">
        <v>0</v>
      </c>
      <c r="U75" s="183">
        <v>0</v>
      </c>
      <c r="V75" s="183">
        <v>0</v>
      </c>
      <c r="W75" s="183">
        <v>0</v>
      </c>
      <c r="X75" s="183">
        <v>0</v>
      </c>
      <c r="Y75" s="183">
        <v>0</v>
      </c>
      <c r="Z75" s="183">
        <v>0</v>
      </c>
      <c r="AA75" s="183">
        <v>0</v>
      </c>
      <c r="AB75" s="183">
        <v>0</v>
      </c>
      <c r="AC75" s="183">
        <v>0</v>
      </c>
      <c r="AD75" s="183">
        <v>0</v>
      </c>
      <c r="AE75" s="183">
        <v>0</v>
      </c>
      <c r="AF75" s="183">
        <v>0</v>
      </c>
      <c r="AG75" s="183">
        <v>0</v>
      </c>
      <c r="AH75" s="183">
        <v>0</v>
      </c>
      <c r="AI75" s="183">
        <v>0</v>
      </c>
      <c r="AJ75" s="183">
        <v>0</v>
      </c>
      <c r="AK75" s="183">
        <v>0</v>
      </c>
      <c r="AL75" s="183">
        <v>0</v>
      </c>
      <c r="AM75" s="183">
        <v>0</v>
      </c>
      <c r="AN75" s="183">
        <v>0</v>
      </c>
    </row>
    <row r="76" spans="1:40" x14ac:dyDescent="0.3">
      <c r="A76" t="s">
        <v>1497</v>
      </c>
      <c r="D76" s="192">
        <f>SUM(E76:AN76)</f>
        <v>0</v>
      </c>
      <c r="E76" s="183">
        <v>0</v>
      </c>
      <c r="F76" s="183">
        <v>0</v>
      </c>
      <c r="G76" s="183">
        <v>0</v>
      </c>
      <c r="H76" s="183">
        <v>0</v>
      </c>
      <c r="I76" s="183">
        <v>0</v>
      </c>
      <c r="J76" s="183">
        <v>0</v>
      </c>
      <c r="K76" s="183">
        <v>0</v>
      </c>
      <c r="L76" s="183">
        <v>0</v>
      </c>
      <c r="M76" s="183">
        <v>0</v>
      </c>
      <c r="N76" s="183">
        <v>0</v>
      </c>
      <c r="O76" s="183">
        <v>0</v>
      </c>
      <c r="P76" s="183">
        <v>0</v>
      </c>
      <c r="Q76" s="183"/>
      <c r="R76" s="183">
        <v>0</v>
      </c>
      <c r="S76" s="183">
        <v>0</v>
      </c>
      <c r="T76" s="183">
        <v>0</v>
      </c>
      <c r="U76" s="183">
        <v>0</v>
      </c>
      <c r="V76" s="183">
        <v>0</v>
      </c>
      <c r="W76" s="183">
        <v>0</v>
      </c>
      <c r="X76" s="183">
        <v>0</v>
      </c>
      <c r="Y76" s="183">
        <v>0</v>
      </c>
      <c r="Z76" s="183">
        <v>0</v>
      </c>
      <c r="AA76" s="183">
        <v>0</v>
      </c>
      <c r="AB76" s="183">
        <v>0</v>
      </c>
      <c r="AC76" s="183">
        <v>0</v>
      </c>
      <c r="AD76" s="183">
        <v>0</v>
      </c>
      <c r="AE76" s="183">
        <v>0</v>
      </c>
      <c r="AF76" s="183">
        <v>0</v>
      </c>
      <c r="AG76" s="183">
        <v>0</v>
      </c>
      <c r="AH76" s="183">
        <v>0</v>
      </c>
      <c r="AI76" s="183">
        <v>0</v>
      </c>
      <c r="AJ76" s="183">
        <v>0</v>
      </c>
      <c r="AK76" s="183">
        <v>0</v>
      </c>
      <c r="AL76" s="183">
        <v>0</v>
      </c>
      <c r="AM76" s="183">
        <v>0</v>
      </c>
      <c r="AN76" s="183">
        <v>0</v>
      </c>
    </row>
    <row r="77" spans="1:40" x14ac:dyDescent="0.3">
      <c r="A77" t="s">
        <v>1498</v>
      </c>
      <c r="D77" s="192">
        <f>SUM(E77:AN77)</f>
        <v>0</v>
      </c>
      <c r="E77" s="183">
        <v>0</v>
      </c>
      <c r="F77" s="183">
        <v>0</v>
      </c>
      <c r="G77" s="183">
        <v>0</v>
      </c>
      <c r="H77" s="183">
        <v>0</v>
      </c>
      <c r="I77" s="183">
        <v>0</v>
      </c>
      <c r="J77" s="183">
        <v>0</v>
      </c>
      <c r="K77" s="183">
        <v>0</v>
      </c>
      <c r="L77" s="183">
        <v>0</v>
      </c>
      <c r="M77" s="183">
        <v>0</v>
      </c>
      <c r="N77" s="183">
        <v>0</v>
      </c>
      <c r="O77" s="183">
        <v>0</v>
      </c>
      <c r="P77" s="183">
        <v>0</v>
      </c>
      <c r="Q77" s="183"/>
      <c r="R77" s="183">
        <v>0</v>
      </c>
      <c r="S77" s="183">
        <v>0</v>
      </c>
      <c r="T77" s="183">
        <v>0</v>
      </c>
      <c r="U77" s="183">
        <v>0</v>
      </c>
      <c r="V77" s="183">
        <v>0</v>
      </c>
      <c r="W77" s="183">
        <v>0</v>
      </c>
      <c r="X77" s="183">
        <v>0</v>
      </c>
      <c r="Y77" s="183">
        <v>0</v>
      </c>
      <c r="Z77" s="183">
        <v>0</v>
      </c>
      <c r="AA77" s="183">
        <v>0</v>
      </c>
      <c r="AB77" s="183">
        <v>0</v>
      </c>
      <c r="AC77" s="183">
        <v>0</v>
      </c>
      <c r="AD77" s="183">
        <v>0</v>
      </c>
      <c r="AE77" s="183">
        <v>0</v>
      </c>
      <c r="AF77" s="183">
        <v>0</v>
      </c>
      <c r="AG77" s="183">
        <v>0</v>
      </c>
      <c r="AH77" s="183">
        <v>0</v>
      </c>
      <c r="AI77" s="183">
        <v>0</v>
      </c>
      <c r="AJ77" s="183">
        <v>0</v>
      </c>
      <c r="AK77" s="183">
        <v>0</v>
      </c>
      <c r="AL77" s="183">
        <v>0</v>
      </c>
      <c r="AM77" s="183">
        <v>0</v>
      </c>
      <c r="AN77" s="183">
        <v>0</v>
      </c>
    </row>
    <row r="78" spans="1:40" x14ac:dyDescent="0.3">
      <c r="A78" s="60" t="s">
        <v>1499</v>
      </c>
      <c r="B78" s="60"/>
      <c r="C78" s="60"/>
      <c r="D78" s="189"/>
      <c r="E78" s="189"/>
      <c r="F78" s="189"/>
      <c r="G78" s="189"/>
      <c r="H78" s="189"/>
      <c r="I78" s="189"/>
      <c r="J78" s="189"/>
      <c r="K78" s="189"/>
      <c r="L78" s="189"/>
      <c r="M78" s="189"/>
      <c r="N78" s="189"/>
      <c r="O78" s="189"/>
      <c r="P78" s="189"/>
      <c r="Q78" s="189"/>
      <c r="R78" s="189"/>
      <c r="S78" s="189"/>
      <c r="T78" s="189"/>
      <c r="U78" s="189"/>
      <c r="V78" s="189"/>
      <c r="W78" s="189"/>
      <c r="X78" s="189"/>
      <c r="Y78" s="189"/>
      <c r="Z78" s="189"/>
      <c r="AA78" s="189"/>
      <c r="AB78" s="189"/>
      <c r="AC78" s="189"/>
      <c r="AD78" s="189"/>
      <c r="AE78" s="189"/>
      <c r="AF78" s="189"/>
      <c r="AG78" s="189"/>
      <c r="AH78" s="189"/>
      <c r="AI78" s="189"/>
      <c r="AJ78" s="189"/>
      <c r="AK78" s="189"/>
      <c r="AL78" s="189"/>
      <c r="AM78" s="189"/>
      <c r="AN78" s="189"/>
    </row>
    <row r="79" spans="1:40" x14ac:dyDescent="0.3">
      <c r="D79" s="192">
        <f>SUM(D74:D77)</f>
        <v>0</v>
      </c>
      <c r="E79" s="183">
        <v>0</v>
      </c>
      <c r="F79" s="183">
        <v>0</v>
      </c>
      <c r="G79" s="183">
        <v>0</v>
      </c>
      <c r="H79" s="183">
        <v>0</v>
      </c>
      <c r="I79" s="183">
        <v>0</v>
      </c>
      <c r="J79" s="183">
        <v>0</v>
      </c>
      <c r="K79" s="183">
        <v>0</v>
      </c>
      <c r="L79" s="183">
        <v>0</v>
      </c>
      <c r="M79" s="183">
        <v>0</v>
      </c>
      <c r="N79" s="183">
        <v>0</v>
      </c>
      <c r="O79" s="183">
        <v>0</v>
      </c>
      <c r="P79" s="183">
        <v>0</v>
      </c>
      <c r="Q79" s="183"/>
      <c r="R79" s="183">
        <v>0</v>
      </c>
      <c r="S79" s="183">
        <v>0</v>
      </c>
      <c r="T79" s="183">
        <v>0</v>
      </c>
      <c r="U79" s="183">
        <v>0</v>
      </c>
      <c r="V79" s="183">
        <v>0</v>
      </c>
      <c r="W79" s="183">
        <v>0</v>
      </c>
      <c r="X79" s="183">
        <v>0</v>
      </c>
      <c r="Y79" s="183">
        <v>0</v>
      </c>
      <c r="Z79" s="183">
        <v>0</v>
      </c>
      <c r="AA79" s="183">
        <v>0</v>
      </c>
      <c r="AB79" s="183">
        <v>0</v>
      </c>
      <c r="AC79" s="183">
        <v>0</v>
      </c>
      <c r="AD79" s="183">
        <v>0</v>
      </c>
      <c r="AE79" s="183">
        <v>0</v>
      </c>
      <c r="AF79" s="183">
        <v>0</v>
      </c>
      <c r="AG79" s="183">
        <v>0</v>
      </c>
      <c r="AH79" s="183">
        <v>0</v>
      </c>
      <c r="AI79" s="183">
        <v>0</v>
      </c>
      <c r="AJ79" s="183">
        <v>0</v>
      </c>
      <c r="AK79" s="183">
        <v>0</v>
      </c>
      <c r="AL79" s="183">
        <v>0</v>
      </c>
      <c r="AM79" s="183">
        <v>0</v>
      </c>
      <c r="AN79" s="183">
        <v>0</v>
      </c>
    </row>
    <row r="80" spans="1:40" x14ac:dyDescent="0.3">
      <c r="A80" s="60" t="s">
        <v>1500</v>
      </c>
      <c r="B80" s="60"/>
      <c r="C80" s="60"/>
      <c r="D80" s="189"/>
      <c r="E80" s="189"/>
      <c r="F80" s="189"/>
      <c r="G80" s="189"/>
      <c r="H80" s="189"/>
      <c r="I80" s="189"/>
      <c r="J80" s="189"/>
      <c r="K80" s="189"/>
      <c r="L80" s="189"/>
      <c r="M80" s="189"/>
      <c r="N80" s="189"/>
      <c r="O80" s="189"/>
      <c r="P80" s="189"/>
      <c r="Q80" s="189"/>
      <c r="R80" s="189"/>
      <c r="S80" s="189"/>
      <c r="T80" s="189"/>
      <c r="U80" s="189"/>
      <c r="V80" s="189"/>
      <c r="W80" s="189"/>
      <c r="X80" s="189"/>
      <c r="Y80" s="189"/>
      <c r="Z80" s="189"/>
      <c r="AA80" s="189"/>
      <c r="AB80" s="189"/>
      <c r="AC80" s="189"/>
      <c r="AD80" s="189"/>
      <c r="AE80" s="189"/>
      <c r="AF80" s="189"/>
      <c r="AG80" s="189"/>
      <c r="AH80" s="189"/>
      <c r="AI80" s="189"/>
      <c r="AJ80" s="189"/>
      <c r="AK80" s="189"/>
      <c r="AL80" s="189"/>
      <c r="AM80" s="189"/>
      <c r="AN80" s="189"/>
    </row>
    <row r="81" spans="1:40" x14ac:dyDescent="0.3">
      <c r="D81" s="192">
        <f ca="1">D28+D30+D37+D42+D46+D54+D63+D66+D73+D79</f>
        <v>45778.918974795008</v>
      </c>
      <c r="E81" s="163">
        <f ca="1">E28+E30+E37+E42+E46+E54+E63+E66+E73+E79</f>
        <v>10300.879599075</v>
      </c>
      <c r="F81" s="163">
        <f ca="1">F28+F30+F37+F42+F46+F54+F63+F66+F73+F79</f>
        <v>0</v>
      </c>
      <c r="G81" s="163">
        <f ca="1">G28+G30+G37+G42+G46+G54+G63+G66+G73+G79</f>
        <v>0</v>
      </c>
      <c r="H81" s="163">
        <f t="shared" ref="H81:AN81" ca="1" si="28">H28+H30+H37+H42+H46+H54+H63+H66+H73+H79</f>
        <v>0</v>
      </c>
      <c r="I81" s="163">
        <f t="shared" ca="1" si="28"/>
        <v>0</v>
      </c>
      <c r="J81" s="163">
        <f t="shared" ca="1" si="28"/>
        <v>0</v>
      </c>
      <c r="K81" s="163">
        <f t="shared" ca="1" si="28"/>
        <v>0</v>
      </c>
      <c r="L81" s="163">
        <f t="shared" ca="1" si="28"/>
        <v>0</v>
      </c>
      <c r="M81" s="163">
        <f t="shared" ca="1" si="28"/>
        <v>0</v>
      </c>
      <c r="N81" s="163">
        <f t="shared" ca="1" si="28"/>
        <v>0</v>
      </c>
      <c r="O81" s="163">
        <f t="shared" ca="1" si="28"/>
        <v>0</v>
      </c>
      <c r="P81" s="163">
        <f t="shared" ca="1" si="28"/>
        <v>0</v>
      </c>
      <c r="Q81" s="163">
        <f t="shared" ca="1" si="28"/>
        <v>0</v>
      </c>
      <c r="R81" s="163">
        <f t="shared" ca="1" si="28"/>
        <v>0</v>
      </c>
      <c r="S81" s="163">
        <f t="shared" ca="1" si="28"/>
        <v>0</v>
      </c>
      <c r="T81" s="163">
        <f t="shared" ca="1" si="28"/>
        <v>0</v>
      </c>
      <c r="U81" s="163">
        <f t="shared" ca="1" si="28"/>
        <v>0</v>
      </c>
      <c r="V81" s="163">
        <f t="shared" ca="1" si="28"/>
        <v>0</v>
      </c>
      <c r="W81" s="163">
        <f t="shared" ca="1" si="28"/>
        <v>0</v>
      </c>
      <c r="X81" s="163">
        <f t="shared" ca="1" si="28"/>
        <v>0</v>
      </c>
      <c r="Y81" s="163">
        <f t="shared" ca="1" si="28"/>
        <v>0</v>
      </c>
      <c r="Z81" s="163">
        <f t="shared" ca="1" si="28"/>
        <v>0</v>
      </c>
      <c r="AA81" s="163">
        <f t="shared" ca="1" si="28"/>
        <v>0</v>
      </c>
      <c r="AB81" s="163">
        <f t="shared" ca="1" si="28"/>
        <v>0</v>
      </c>
      <c r="AC81" s="163">
        <f t="shared" ca="1" si="28"/>
        <v>0</v>
      </c>
      <c r="AD81" s="163">
        <f t="shared" ca="1" si="28"/>
        <v>0</v>
      </c>
      <c r="AE81" s="163">
        <f t="shared" ca="1" si="28"/>
        <v>0</v>
      </c>
      <c r="AF81" s="163">
        <f t="shared" ca="1" si="28"/>
        <v>0</v>
      </c>
      <c r="AG81" s="163">
        <f t="shared" ca="1" si="28"/>
        <v>0</v>
      </c>
      <c r="AH81" s="163">
        <f t="shared" ca="1" si="28"/>
        <v>0</v>
      </c>
      <c r="AI81" s="163">
        <f t="shared" ca="1" si="28"/>
        <v>35478.03937572</v>
      </c>
      <c r="AJ81" s="163">
        <f t="shared" ca="1" si="28"/>
        <v>0</v>
      </c>
      <c r="AK81" s="163">
        <f t="shared" ca="1" si="28"/>
        <v>0</v>
      </c>
      <c r="AL81" s="163">
        <f t="shared" ca="1" si="28"/>
        <v>0</v>
      </c>
      <c r="AM81" s="163">
        <f t="shared" ca="1" si="28"/>
        <v>0</v>
      </c>
      <c r="AN81" s="163">
        <f t="shared" ca="1" si="28"/>
        <v>0</v>
      </c>
    </row>
    <row r="82" spans="1:40" x14ac:dyDescent="0.3">
      <c r="A82" s="60" t="s">
        <v>1501</v>
      </c>
      <c r="B82" s="60"/>
      <c r="C82" s="60"/>
      <c r="D82" s="189"/>
      <c r="E82" s="189"/>
      <c r="F82" s="189"/>
      <c r="G82" s="189"/>
      <c r="H82" s="189"/>
      <c r="I82" s="189"/>
      <c r="J82" s="189"/>
      <c r="K82" s="189"/>
      <c r="L82" s="189"/>
      <c r="M82" s="189"/>
      <c r="N82" s="189"/>
      <c r="O82" s="189"/>
      <c r="P82" s="189"/>
      <c r="Q82" s="189"/>
      <c r="R82" s="189"/>
      <c r="S82" s="189"/>
      <c r="T82" s="189"/>
      <c r="U82" s="189"/>
      <c r="V82" s="189"/>
      <c r="W82" s="189"/>
      <c r="X82" s="189"/>
      <c r="Y82" s="189"/>
      <c r="Z82" s="189"/>
      <c r="AA82" s="189"/>
      <c r="AB82" s="189"/>
      <c r="AC82" s="189"/>
      <c r="AD82" s="189"/>
      <c r="AE82" s="189"/>
      <c r="AF82" s="189"/>
      <c r="AG82" s="189"/>
      <c r="AH82" s="189"/>
      <c r="AI82" s="189"/>
      <c r="AJ82" s="189"/>
      <c r="AK82" s="189"/>
      <c r="AL82" s="189"/>
      <c r="AM82" s="189"/>
      <c r="AN82" s="189"/>
    </row>
    <row r="83" spans="1:40" x14ac:dyDescent="0.3">
      <c r="A83" s="54" t="s">
        <v>10</v>
      </c>
      <c r="B83" s="54"/>
      <c r="C83" s="54"/>
      <c r="D83" s="195">
        <f ca="1">SUM(E83:AN83)</f>
        <v>24949.510841263276</v>
      </c>
      <c r="E83" s="194">
        <f t="shared" ref="E83:AN83" ca="1" si="29">SUMIFS(INDIRECT($B$1 &amp; "_Indirect"), WBSL3, E$1, Inst, $B$2)</f>
        <v>5613.9793814958757</v>
      </c>
      <c r="F83" s="194">
        <f t="shared" ca="1" si="29"/>
        <v>0</v>
      </c>
      <c r="G83" s="194">
        <f t="shared" ca="1" si="29"/>
        <v>0</v>
      </c>
      <c r="H83" s="194">
        <f t="shared" ca="1" si="29"/>
        <v>0</v>
      </c>
      <c r="I83" s="194">
        <f t="shared" ca="1" si="29"/>
        <v>0</v>
      </c>
      <c r="J83" s="194">
        <f t="shared" ca="1" si="29"/>
        <v>0</v>
      </c>
      <c r="K83" s="194">
        <f t="shared" ca="1" si="29"/>
        <v>0</v>
      </c>
      <c r="L83" s="194">
        <f t="shared" ca="1" si="29"/>
        <v>0</v>
      </c>
      <c r="M83" s="194">
        <f t="shared" ca="1" si="29"/>
        <v>0</v>
      </c>
      <c r="N83" s="194">
        <f t="shared" ca="1" si="29"/>
        <v>0</v>
      </c>
      <c r="O83" s="194">
        <f t="shared" ca="1" si="29"/>
        <v>0</v>
      </c>
      <c r="P83" s="194">
        <f t="shared" ca="1" si="29"/>
        <v>0</v>
      </c>
      <c r="Q83" s="194">
        <f t="shared" ca="1" si="29"/>
        <v>0</v>
      </c>
      <c r="R83" s="194">
        <f t="shared" ca="1" si="29"/>
        <v>0</v>
      </c>
      <c r="S83" s="194">
        <f t="shared" ca="1" si="29"/>
        <v>0</v>
      </c>
      <c r="T83" s="194">
        <f t="shared" ca="1" si="29"/>
        <v>0</v>
      </c>
      <c r="U83" s="194">
        <f t="shared" ca="1" si="29"/>
        <v>0</v>
      </c>
      <c r="V83" s="194">
        <f t="shared" ca="1" si="29"/>
        <v>0</v>
      </c>
      <c r="W83" s="194">
        <f t="shared" ca="1" si="29"/>
        <v>0</v>
      </c>
      <c r="X83" s="194">
        <f t="shared" ca="1" si="29"/>
        <v>0</v>
      </c>
      <c r="Y83" s="194">
        <f t="shared" ca="1" si="29"/>
        <v>0</v>
      </c>
      <c r="Z83" s="194">
        <f t="shared" ca="1" si="29"/>
        <v>0</v>
      </c>
      <c r="AA83" s="194">
        <f t="shared" ca="1" si="29"/>
        <v>0</v>
      </c>
      <c r="AB83" s="194">
        <f t="shared" ca="1" si="29"/>
        <v>0</v>
      </c>
      <c r="AC83" s="194">
        <f t="shared" ca="1" si="29"/>
        <v>0</v>
      </c>
      <c r="AD83" s="194">
        <f t="shared" ca="1" si="29"/>
        <v>0</v>
      </c>
      <c r="AE83" s="194">
        <f t="shared" ca="1" si="29"/>
        <v>0</v>
      </c>
      <c r="AF83" s="194">
        <f t="shared" ca="1" si="29"/>
        <v>0</v>
      </c>
      <c r="AG83" s="194">
        <f t="shared" ca="1" si="29"/>
        <v>0</v>
      </c>
      <c r="AH83" s="194">
        <f t="shared" ca="1" si="29"/>
        <v>0</v>
      </c>
      <c r="AI83" s="194">
        <f t="shared" ca="1" si="29"/>
        <v>19335.531459767401</v>
      </c>
      <c r="AJ83" s="194">
        <f t="shared" ca="1" si="29"/>
        <v>0</v>
      </c>
      <c r="AK83" s="194">
        <f t="shared" ca="1" si="29"/>
        <v>0</v>
      </c>
      <c r="AL83" s="194">
        <f t="shared" ca="1" si="29"/>
        <v>0</v>
      </c>
      <c r="AM83" s="194">
        <f t="shared" ca="1" si="29"/>
        <v>0</v>
      </c>
      <c r="AN83" s="194">
        <f t="shared" ca="1" si="29"/>
        <v>0</v>
      </c>
    </row>
    <row r="84" spans="1:40" x14ac:dyDescent="0.3">
      <c r="A84" t="s">
        <v>1626</v>
      </c>
      <c r="D84" s="192"/>
      <c r="E84" s="193">
        <v>0</v>
      </c>
      <c r="F84" s="193"/>
      <c r="G84" s="193"/>
      <c r="H84" s="193"/>
      <c r="I84" s="193"/>
      <c r="J84" s="184">
        <v>0</v>
      </c>
      <c r="K84" s="184">
        <v>0</v>
      </c>
      <c r="L84" s="184">
        <v>0</v>
      </c>
      <c r="M84" s="184">
        <v>0</v>
      </c>
      <c r="N84" s="184">
        <v>0</v>
      </c>
      <c r="O84" s="184">
        <v>0</v>
      </c>
      <c r="P84" s="184">
        <v>0</v>
      </c>
      <c r="Q84" s="184"/>
      <c r="R84" s="184">
        <v>0</v>
      </c>
      <c r="S84" s="184">
        <v>0</v>
      </c>
      <c r="T84" s="184">
        <v>0</v>
      </c>
      <c r="U84" s="184">
        <v>0</v>
      </c>
      <c r="V84" s="184">
        <v>0</v>
      </c>
      <c r="W84" s="184">
        <v>0</v>
      </c>
      <c r="X84" s="184">
        <v>0</v>
      </c>
      <c r="Y84" s="184">
        <v>0</v>
      </c>
      <c r="Z84" s="184">
        <v>0</v>
      </c>
      <c r="AA84" s="184">
        <v>0</v>
      </c>
      <c r="AB84" s="184">
        <v>0</v>
      </c>
      <c r="AC84" s="184">
        <v>0</v>
      </c>
      <c r="AD84" s="184">
        <v>0</v>
      </c>
      <c r="AE84" s="184">
        <v>0</v>
      </c>
      <c r="AF84" s="184">
        <v>0</v>
      </c>
      <c r="AG84" s="184">
        <v>0</v>
      </c>
      <c r="AH84" s="184">
        <v>0</v>
      </c>
      <c r="AI84" s="184">
        <v>0</v>
      </c>
      <c r="AJ84" s="184">
        <v>0</v>
      </c>
      <c r="AK84" s="184">
        <v>0</v>
      </c>
      <c r="AL84" s="184">
        <v>0</v>
      </c>
      <c r="AM84" s="184">
        <v>0</v>
      </c>
      <c r="AN84" s="184">
        <v>0</v>
      </c>
    </row>
    <row r="85" spans="1:40" x14ac:dyDescent="0.3">
      <c r="A85" t="s">
        <v>1502</v>
      </c>
      <c r="D85" s="192">
        <f t="shared" ref="D85:AN85" ca="1" si="30">SUM(D83:D84)</f>
        <v>24949.510841263276</v>
      </c>
      <c r="E85" s="163">
        <f t="shared" ca="1" si="30"/>
        <v>5613.9793814958757</v>
      </c>
      <c r="F85" s="163">
        <f t="shared" ca="1" si="30"/>
        <v>0</v>
      </c>
      <c r="G85" s="163">
        <f t="shared" ca="1" si="30"/>
        <v>0</v>
      </c>
      <c r="H85" s="163">
        <f t="shared" ca="1" si="30"/>
        <v>0</v>
      </c>
      <c r="I85" s="163">
        <f t="shared" ca="1" si="30"/>
        <v>0</v>
      </c>
      <c r="J85" s="202">
        <f t="shared" ca="1" si="30"/>
        <v>0</v>
      </c>
      <c r="K85" s="202">
        <f t="shared" ca="1" si="30"/>
        <v>0</v>
      </c>
      <c r="L85" s="202">
        <f t="shared" ca="1" si="30"/>
        <v>0</v>
      </c>
      <c r="M85" s="202">
        <f t="shared" ca="1" si="30"/>
        <v>0</v>
      </c>
      <c r="N85" s="202">
        <f t="shared" ca="1" si="30"/>
        <v>0</v>
      </c>
      <c r="O85" s="202">
        <f t="shared" ca="1" si="30"/>
        <v>0</v>
      </c>
      <c r="P85" s="202">
        <f t="shared" ca="1" si="30"/>
        <v>0</v>
      </c>
      <c r="Q85" s="202">
        <f t="shared" ca="1" si="30"/>
        <v>0</v>
      </c>
      <c r="R85" s="202">
        <f t="shared" ca="1" si="30"/>
        <v>0</v>
      </c>
      <c r="S85" s="202">
        <f t="shared" ca="1" si="30"/>
        <v>0</v>
      </c>
      <c r="T85" s="202">
        <f t="shared" ca="1" si="30"/>
        <v>0</v>
      </c>
      <c r="U85" s="202">
        <f t="shared" ca="1" si="30"/>
        <v>0</v>
      </c>
      <c r="V85" s="202">
        <f t="shared" ca="1" si="30"/>
        <v>0</v>
      </c>
      <c r="W85" s="202">
        <f t="shared" ca="1" si="30"/>
        <v>0</v>
      </c>
      <c r="X85" s="202">
        <f t="shared" ca="1" si="30"/>
        <v>0</v>
      </c>
      <c r="Y85" s="202">
        <f t="shared" ca="1" si="30"/>
        <v>0</v>
      </c>
      <c r="Z85" s="202">
        <f t="shared" ca="1" si="30"/>
        <v>0</v>
      </c>
      <c r="AA85" s="202">
        <f t="shared" ca="1" si="30"/>
        <v>0</v>
      </c>
      <c r="AB85" s="202">
        <f t="shared" ca="1" si="30"/>
        <v>0</v>
      </c>
      <c r="AC85" s="202">
        <f t="shared" ca="1" si="30"/>
        <v>0</v>
      </c>
      <c r="AD85" s="202">
        <f t="shared" ca="1" si="30"/>
        <v>0</v>
      </c>
      <c r="AE85" s="202">
        <f t="shared" ca="1" si="30"/>
        <v>0</v>
      </c>
      <c r="AF85" s="202">
        <f t="shared" ca="1" si="30"/>
        <v>0</v>
      </c>
      <c r="AG85" s="202">
        <f t="shared" ca="1" si="30"/>
        <v>0</v>
      </c>
      <c r="AH85" s="202">
        <f t="shared" ca="1" si="30"/>
        <v>0</v>
      </c>
      <c r="AI85" s="202">
        <f t="shared" ca="1" si="30"/>
        <v>19335.531459767401</v>
      </c>
      <c r="AJ85" s="202">
        <f t="shared" ca="1" si="30"/>
        <v>0</v>
      </c>
      <c r="AK85" s="202">
        <f t="shared" ca="1" si="30"/>
        <v>0</v>
      </c>
      <c r="AL85" s="202">
        <f t="shared" ca="1" si="30"/>
        <v>0</v>
      </c>
      <c r="AM85" s="202">
        <f t="shared" ca="1" si="30"/>
        <v>0</v>
      </c>
      <c r="AN85" s="202">
        <f t="shared" ca="1" si="30"/>
        <v>0</v>
      </c>
    </row>
    <row r="86" spans="1:40" x14ac:dyDescent="0.3">
      <c r="D86" s="192">
        <f>SUM(E86:AN86)</f>
        <v>0</v>
      </c>
      <c r="E86" s="163"/>
      <c r="F86" s="163"/>
      <c r="G86" s="163"/>
      <c r="H86" s="163"/>
      <c r="I86" s="163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  <c r="AA86" s="202"/>
      <c r="AB86" s="202"/>
      <c r="AC86" s="202"/>
      <c r="AD86" s="202"/>
      <c r="AE86" s="202"/>
      <c r="AF86" s="202"/>
      <c r="AG86" s="202"/>
      <c r="AH86" s="202"/>
      <c r="AI86" s="202"/>
      <c r="AJ86" s="202"/>
      <c r="AK86" s="202"/>
      <c r="AL86" s="202"/>
      <c r="AM86" s="202"/>
      <c r="AN86" s="202"/>
    </row>
    <row r="87" spans="1:40" x14ac:dyDescent="0.3">
      <c r="A87" s="60" t="s">
        <v>1503</v>
      </c>
      <c r="B87" s="60"/>
      <c r="C87" s="60"/>
      <c r="D87" s="189"/>
      <c r="E87" s="189"/>
      <c r="F87" s="189"/>
      <c r="G87" s="189"/>
      <c r="H87" s="189"/>
      <c r="I87" s="189"/>
      <c r="J87" s="189"/>
      <c r="K87" s="189"/>
      <c r="L87" s="189"/>
      <c r="M87" s="189"/>
      <c r="N87" s="189"/>
      <c r="O87" s="189"/>
      <c r="P87" s="189"/>
      <c r="Q87" s="189"/>
      <c r="R87" s="189"/>
      <c r="S87" s="189"/>
      <c r="T87" s="189"/>
      <c r="U87" s="189"/>
      <c r="V87" s="189"/>
      <c r="W87" s="189"/>
      <c r="X87" s="189"/>
      <c r="Y87" s="189"/>
      <c r="Z87" s="189"/>
      <c r="AA87" s="189"/>
      <c r="AB87" s="189"/>
      <c r="AC87" s="189"/>
      <c r="AD87" s="189"/>
      <c r="AE87" s="189"/>
      <c r="AF87" s="189"/>
      <c r="AG87" s="189"/>
      <c r="AH87" s="189"/>
      <c r="AI87" s="189"/>
      <c r="AJ87" s="189"/>
      <c r="AK87" s="189"/>
      <c r="AL87" s="189"/>
      <c r="AM87" s="189"/>
      <c r="AN87" s="189"/>
    </row>
    <row r="88" spans="1:40" x14ac:dyDescent="0.3">
      <c r="D88" s="188">
        <f ca="1">D81+D85</f>
        <v>70728.429816058284</v>
      </c>
      <c r="E88" s="188">
        <f t="shared" ref="E88:AN88" ca="1" si="31">SUM(E85,E81)</f>
        <v>15914.858980570876</v>
      </c>
      <c r="F88" s="188">
        <f t="shared" ca="1" si="31"/>
        <v>0</v>
      </c>
      <c r="G88" s="188">
        <f t="shared" ca="1" si="31"/>
        <v>0</v>
      </c>
      <c r="H88" s="188">
        <f t="shared" ca="1" si="31"/>
        <v>0</v>
      </c>
      <c r="I88" s="188">
        <f t="shared" ca="1" si="31"/>
        <v>0</v>
      </c>
      <c r="J88" s="188">
        <f t="shared" ca="1" si="31"/>
        <v>0</v>
      </c>
      <c r="K88" s="188">
        <f t="shared" ca="1" si="31"/>
        <v>0</v>
      </c>
      <c r="L88" s="188">
        <f t="shared" ca="1" si="31"/>
        <v>0</v>
      </c>
      <c r="M88" s="188">
        <f t="shared" ca="1" si="31"/>
        <v>0</v>
      </c>
      <c r="N88" s="188">
        <f t="shared" ca="1" si="31"/>
        <v>0</v>
      </c>
      <c r="O88" s="188">
        <f t="shared" ca="1" si="31"/>
        <v>0</v>
      </c>
      <c r="P88" s="188">
        <f t="shared" ca="1" si="31"/>
        <v>0</v>
      </c>
      <c r="Q88" s="188">
        <f t="shared" ca="1" si="31"/>
        <v>0</v>
      </c>
      <c r="R88" s="188">
        <f t="shared" ca="1" si="31"/>
        <v>0</v>
      </c>
      <c r="S88" s="188">
        <f t="shared" ca="1" si="31"/>
        <v>0</v>
      </c>
      <c r="T88" s="188">
        <f t="shared" ca="1" si="31"/>
        <v>0</v>
      </c>
      <c r="U88" s="188">
        <f t="shared" ca="1" si="31"/>
        <v>0</v>
      </c>
      <c r="V88" s="188">
        <f t="shared" ca="1" si="31"/>
        <v>0</v>
      </c>
      <c r="W88" s="188">
        <f t="shared" ca="1" si="31"/>
        <v>0</v>
      </c>
      <c r="X88" s="188">
        <f t="shared" ca="1" si="31"/>
        <v>0</v>
      </c>
      <c r="Y88" s="188">
        <f t="shared" ca="1" si="31"/>
        <v>0</v>
      </c>
      <c r="Z88" s="188">
        <f t="shared" ca="1" si="31"/>
        <v>0</v>
      </c>
      <c r="AA88" s="188">
        <f t="shared" ca="1" si="31"/>
        <v>0</v>
      </c>
      <c r="AB88" s="188">
        <f t="shared" ca="1" si="31"/>
        <v>0</v>
      </c>
      <c r="AC88" s="188">
        <f t="shared" ca="1" si="31"/>
        <v>0</v>
      </c>
      <c r="AD88" s="188">
        <f t="shared" ca="1" si="31"/>
        <v>0</v>
      </c>
      <c r="AE88" s="188">
        <f t="shared" ca="1" si="31"/>
        <v>0</v>
      </c>
      <c r="AF88" s="188">
        <f t="shared" ca="1" si="31"/>
        <v>0</v>
      </c>
      <c r="AG88" s="188">
        <f t="shared" ca="1" si="31"/>
        <v>0</v>
      </c>
      <c r="AH88" s="188">
        <f t="shared" ca="1" si="31"/>
        <v>0</v>
      </c>
      <c r="AI88" s="188">
        <f t="shared" ca="1" si="31"/>
        <v>54813.5708354874</v>
      </c>
      <c r="AJ88" s="188">
        <f t="shared" ca="1" si="31"/>
        <v>0</v>
      </c>
      <c r="AK88" s="188">
        <f t="shared" ca="1" si="31"/>
        <v>0</v>
      </c>
      <c r="AL88" s="188">
        <f t="shared" ca="1" si="31"/>
        <v>0</v>
      </c>
      <c r="AM88" s="188">
        <f t="shared" ca="1" si="31"/>
        <v>0</v>
      </c>
      <c r="AN88" s="188">
        <f t="shared" ca="1" si="31"/>
        <v>0</v>
      </c>
    </row>
  </sheetData>
  <mergeCells count="13">
    <mergeCell ref="B67:C67"/>
    <mergeCell ref="E35:I35"/>
    <mergeCell ref="J35:S35"/>
    <mergeCell ref="T35:X35"/>
    <mergeCell ref="Y35:AD35"/>
    <mergeCell ref="AE35:AH35"/>
    <mergeCell ref="AI35:AN35"/>
    <mergeCell ref="E2:I2"/>
    <mergeCell ref="J2:S2"/>
    <mergeCell ref="T2:X2"/>
    <mergeCell ref="Y2:AD2"/>
    <mergeCell ref="AE2:AH2"/>
    <mergeCell ref="AI2:AN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EBE72C-8CAB-429A-B4CC-FCEF47177C95}">
  <dimension ref="A1:AN88"/>
  <sheetViews>
    <sheetView zoomScale="90" zoomScaleNormal="90" workbookViewId="0">
      <selection activeCell="B2" sqref="B2"/>
    </sheetView>
  </sheetViews>
  <sheetFormatPr defaultRowHeight="14.4" x14ac:dyDescent="0.3"/>
  <cols>
    <col min="1" max="1" width="25.88671875" customWidth="1"/>
    <col min="2" max="2" width="13.33203125" customWidth="1"/>
    <col min="4" max="40" width="14.33203125" customWidth="1"/>
  </cols>
  <sheetData>
    <row r="1" spans="1:40" x14ac:dyDescent="0.3">
      <c r="A1" s="72" t="s">
        <v>1538</v>
      </c>
      <c r="B1" s="72" t="s">
        <v>1532</v>
      </c>
      <c r="D1" s="56"/>
      <c r="E1" s="93" t="str">
        <f t="shared" ref="E1:AN1" si="0">LEFT(E3,FIND(" ",E3)-1)</f>
        <v>1.1.1</v>
      </c>
      <c r="F1" s="93" t="str">
        <f t="shared" si="0"/>
        <v>1.1.2</v>
      </c>
      <c r="G1" s="93" t="str">
        <f t="shared" si="0"/>
        <v>1.1.3</v>
      </c>
      <c r="H1" s="93" t="str">
        <f t="shared" si="0"/>
        <v>1.1.4</v>
      </c>
      <c r="I1" s="93" t="str">
        <f t="shared" si="0"/>
        <v>1.1.5</v>
      </c>
      <c r="J1" s="93" t="str">
        <f t="shared" si="0"/>
        <v>1.2.1</v>
      </c>
      <c r="K1" s="93" t="str">
        <f t="shared" si="0"/>
        <v>1.2.2</v>
      </c>
      <c r="L1" s="93" t="str">
        <f t="shared" si="0"/>
        <v>1.2.3</v>
      </c>
      <c r="M1" s="93" t="str">
        <f t="shared" si="0"/>
        <v>1.2.4</v>
      </c>
      <c r="N1" s="93" t="str">
        <f t="shared" si="0"/>
        <v>1.2.5</v>
      </c>
      <c r="O1" s="93" t="str">
        <f t="shared" si="0"/>
        <v>1.2.6</v>
      </c>
      <c r="P1" s="93" t="str">
        <f t="shared" si="0"/>
        <v>1.2.7</v>
      </c>
      <c r="Q1" s="93" t="str">
        <f t="shared" si="0"/>
        <v>1.2.8</v>
      </c>
      <c r="R1" s="93" t="str">
        <f t="shared" si="0"/>
        <v>1.2.9</v>
      </c>
      <c r="S1" s="93" t="str">
        <f t="shared" si="0"/>
        <v>1.2.10</v>
      </c>
      <c r="T1" s="93" t="str">
        <f t="shared" si="0"/>
        <v>1.3.1</v>
      </c>
      <c r="U1" s="93" t="str">
        <f t="shared" si="0"/>
        <v>1.3.2</v>
      </c>
      <c r="V1" s="93" t="str">
        <f t="shared" si="0"/>
        <v>1.3.3</v>
      </c>
      <c r="W1" s="93" t="str">
        <f t="shared" si="0"/>
        <v>1.3.4</v>
      </c>
      <c r="X1" s="93" t="str">
        <f t="shared" si="0"/>
        <v>1.3.5</v>
      </c>
      <c r="Y1" s="93" t="str">
        <f t="shared" si="0"/>
        <v>1.4.1</v>
      </c>
      <c r="Z1" s="93" t="str">
        <f t="shared" si="0"/>
        <v>1.4.2</v>
      </c>
      <c r="AA1" s="93" t="str">
        <f t="shared" si="0"/>
        <v>1.4.3</v>
      </c>
      <c r="AB1" s="93" t="str">
        <f t="shared" si="0"/>
        <v>1.4.4</v>
      </c>
      <c r="AC1" s="93" t="str">
        <f t="shared" si="0"/>
        <v>1.4.5</v>
      </c>
      <c r="AD1" s="93" t="str">
        <f t="shared" si="0"/>
        <v>1.4.6</v>
      </c>
      <c r="AE1" s="93" t="str">
        <f t="shared" si="0"/>
        <v>1.5.1</v>
      </c>
      <c r="AF1" s="93" t="str">
        <f t="shared" si="0"/>
        <v>1.5.2</v>
      </c>
      <c r="AG1" s="93" t="str">
        <f t="shared" si="0"/>
        <v>1.5.3</v>
      </c>
      <c r="AH1" s="93" t="str">
        <f t="shared" si="0"/>
        <v>1.5.4</v>
      </c>
      <c r="AI1" s="93" t="str">
        <f t="shared" si="0"/>
        <v>1.6.0</v>
      </c>
      <c r="AJ1" s="93" t="str">
        <f t="shared" si="0"/>
        <v>1.6.1</v>
      </c>
      <c r="AK1" s="93" t="str">
        <f t="shared" si="0"/>
        <v>1.6.2</v>
      </c>
      <c r="AL1" s="93" t="str">
        <f t="shared" si="0"/>
        <v>1.6.3</v>
      </c>
      <c r="AM1" s="93" t="str">
        <f t="shared" si="0"/>
        <v>1.6.4</v>
      </c>
      <c r="AN1" s="93" t="str">
        <f t="shared" si="0"/>
        <v>1.6.5</v>
      </c>
    </row>
    <row r="2" spans="1:40" x14ac:dyDescent="0.3">
      <c r="A2" s="72" t="s">
        <v>2</v>
      </c>
      <c r="B2" s="72" t="s">
        <v>1010</v>
      </c>
      <c r="D2" s="56"/>
      <c r="E2" s="313" t="s">
        <v>1421</v>
      </c>
      <c r="F2" s="313"/>
      <c r="G2" s="313"/>
      <c r="H2" s="313"/>
      <c r="I2" s="313"/>
      <c r="J2" s="313" t="s">
        <v>1422</v>
      </c>
      <c r="K2" s="313"/>
      <c r="L2" s="313"/>
      <c r="M2" s="313"/>
      <c r="N2" s="313"/>
      <c r="O2" s="313"/>
      <c r="P2" s="313"/>
      <c r="Q2" s="313"/>
      <c r="R2" s="313"/>
      <c r="S2" s="313"/>
      <c r="T2" s="313" t="s">
        <v>1423</v>
      </c>
      <c r="U2" s="313"/>
      <c r="V2" s="313"/>
      <c r="W2" s="313"/>
      <c r="X2" s="313"/>
      <c r="Y2" s="313" t="s">
        <v>1424</v>
      </c>
      <c r="Z2" s="313"/>
      <c r="AA2" s="313"/>
      <c r="AB2" s="313"/>
      <c r="AC2" s="313"/>
      <c r="AD2" s="313"/>
      <c r="AE2" s="314" t="s">
        <v>1425</v>
      </c>
      <c r="AF2" s="314"/>
      <c r="AG2" s="314"/>
      <c r="AH2" s="314"/>
      <c r="AI2" s="314" t="s">
        <v>1426</v>
      </c>
      <c r="AJ2" s="314"/>
      <c r="AK2" s="314"/>
      <c r="AL2" s="314"/>
      <c r="AM2" s="314"/>
      <c r="AN2" s="314"/>
    </row>
    <row r="3" spans="1:40" ht="72" x14ac:dyDescent="0.3">
      <c r="D3" s="56"/>
      <c r="E3" s="242" t="s">
        <v>1427</v>
      </c>
      <c r="F3" s="242" t="s">
        <v>1428</v>
      </c>
      <c r="G3" s="242" t="s">
        <v>1429</v>
      </c>
      <c r="H3" s="242" t="s">
        <v>1430</v>
      </c>
      <c r="I3" s="242" t="s">
        <v>1431</v>
      </c>
      <c r="J3" s="58" t="s">
        <v>1432</v>
      </c>
      <c r="K3" s="58" t="s">
        <v>1433</v>
      </c>
      <c r="L3" s="58" t="s">
        <v>1434</v>
      </c>
      <c r="M3" s="58" t="s">
        <v>1435</v>
      </c>
      <c r="N3" s="58" t="s">
        <v>1436</v>
      </c>
      <c r="O3" s="58" t="s">
        <v>1437</v>
      </c>
      <c r="P3" s="58" t="s">
        <v>1438</v>
      </c>
      <c r="Q3" s="58" t="s">
        <v>1439</v>
      </c>
      <c r="R3" s="58" t="s">
        <v>1440</v>
      </c>
      <c r="S3" s="58" t="s">
        <v>1441</v>
      </c>
      <c r="T3" s="59" t="s">
        <v>1442</v>
      </c>
      <c r="U3" s="59" t="s">
        <v>1443</v>
      </c>
      <c r="V3" s="59" t="s">
        <v>1444</v>
      </c>
      <c r="W3" s="59" t="s">
        <v>1445</v>
      </c>
      <c r="X3" s="59" t="s">
        <v>1446</v>
      </c>
      <c r="Y3" s="58" t="s">
        <v>1447</v>
      </c>
      <c r="Z3" s="58" t="s">
        <v>1448</v>
      </c>
      <c r="AA3" s="58" t="s">
        <v>1449</v>
      </c>
      <c r="AB3" s="58" t="s">
        <v>1450</v>
      </c>
      <c r="AC3" s="58" t="s">
        <v>1451</v>
      </c>
      <c r="AD3" s="58" t="s">
        <v>1452</v>
      </c>
      <c r="AE3" s="58" t="s">
        <v>1453</v>
      </c>
      <c r="AF3" s="58" t="s">
        <v>1454</v>
      </c>
      <c r="AG3" s="58" t="s">
        <v>1455</v>
      </c>
      <c r="AH3" s="58" t="s">
        <v>1456</v>
      </c>
      <c r="AI3" s="58" t="s">
        <v>1457</v>
      </c>
      <c r="AJ3" s="58" t="s">
        <v>1458</v>
      </c>
      <c r="AK3" s="58" t="s">
        <v>1459</v>
      </c>
      <c r="AL3" s="58" t="s">
        <v>1460</v>
      </c>
      <c r="AM3" s="58" t="s">
        <v>1461</v>
      </c>
      <c r="AN3" s="58" t="s">
        <v>1462</v>
      </c>
    </row>
    <row r="4" spans="1:40" x14ac:dyDescent="0.3">
      <c r="A4" s="53" t="s">
        <v>1463</v>
      </c>
      <c r="B4" s="53"/>
      <c r="C4" s="53"/>
      <c r="D4" s="201" t="s">
        <v>1464</v>
      </c>
      <c r="G4" s="56"/>
      <c r="H4" s="56"/>
      <c r="I4" s="56"/>
      <c r="J4" s="56"/>
      <c r="K4" s="56"/>
      <c r="L4" s="56"/>
      <c r="M4" s="56"/>
      <c r="N4" s="56"/>
      <c r="O4" s="56"/>
      <c r="P4" s="56"/>
      <c r="Q4" s="56"/>
      <c r="R4" s="56"/>
      <c r="S4" s="56"/>
      <c r="T4" s="56"/>
      <c r="U4" s="56"/>
      <c r="V4" s="56"/>
      <c r="W4" s="56"/>
      <c r="X4" s="56"/>
      <c r="Y4" s="56"/>
      <c r="Z4" s="56"/>
      <c r="AA4" s="56"/>
      <c r="AB4" s="56"/>
      <c r="AC4" s="56"/>
      <c r="AD4" s="56"/>
      <c r="AE4" s="56"/>
      <c r="AF4" s="56"/>
      <c r="AG4" s="56"/>
      <c r="AH4" s="56"/>
      <c r="AI4" s="56"/>
      <c r="AJ4" s="56"/>
      <c r="AK4" s="56"/>
      <c r="AL4" s="56"/>
      <c r="AM4" s="56"/>
      <c r="AN4" s="56"/>
    </row>
    <row r="5" spans="1:40" x14ac:dyDescent="0.3">
      <c r="A5" s="60" t="s">
        <v>1465</v>
      </c>
      <c r="B5" s="61" t="s">
        <v>1412</v>
      </c>
      <c r="C5" s="60"/>
      <c r="D5" s="62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</row>
    <row r="6" spans="1:40" x14ac:dyDescent="0.3">
      <c r="A6" s="50" t="s">
        <v>1406</v>
      </c>
      <c r="B6" s="50" t="s">
        <v>1407</v>
      </c>
      <c r="C6" s="50" t="s">
        <v>1408</v>
      </c>
      <c r="D6" s="200"/>
      <c r="E6" s="56"/>
      <c r="F6" s="63"/>
      <c r="G6" s="63"/>
      <c r="H6" s="63"/>
      <c r="I6" s="63"/>
      <c r="J6" s="63"/>
      <c r="K6" s="63"/>
      <c r="L6" s="63"/>
      <c r="M6" s="63"/>
      <c r="N6" s="63"/>
      <c r="O6" s="63"/>
      <c r="P6" s="63"/>
      <c r="Q6" s="63"/>
      <c r="R6" s="63"/>
      <c r="S6" s="63"/>
      <c r="T6" s="63"/>
      <c r="U6" s="63"/>
      <c r="V6" s="63"/>
      <c r="W6" s="63"/>
      <c r="X6" s="63"/>
      <c r="Y6" s="63"/>
      <c r="Z6" s="63"/>
      <c r="AA6" s="63"/>
      <c r="AB6" s="63"/>
      <c r="AC6" s="63"/>
      <c r="AD6" s="63"/>
      <c r="AE6" s="63"/>
      <c r="AF6" s="63"/>
      <c r="AG6" s="63"/>
      <c r="AH6" s="63"/>
      <c r="AI6" s="63"/>
      <c r="AJ6" s="63"/>
      <c r="AK6" s="63"/>
      <c r="AL6" s="63"/>
      <c r="AM6" s="63"/>
      <c r="AN6" s="63"/>
    </row>
    <row r="7" spans="1:40" x14ac:dyDescent="0.3">
      <c r="A7" s="54" t="s">
        <v>1409</v>
      </c>
      <c r="B7" s="54" t="s">
        <v>1012</v>
      </c>
      <c r="C7" s="51">
        <f ca="1">SUMIFS(INDIRECT($B$1 &amp; "HR"), Resource_Name, B7) / 1800 * 12</f>
        <v>0.30000000000000004</v>
      </c>
      <c r="D7" s="192">
        <f ca="1">SUM(E7:AN7)</f>
        <v>8100.345273637502</v>
      </c>
      <c r="E7" s="194">
        <f t="shared" ref="E7:T22" ca="1" si="1">SUMIFS(INDIRECT($B$1 &amp; "_Direct"), Resource_Name, $B7, WBSL3, E$1, Inst, $B$2)</f>
        <v>8100.345273637502</v>
      </c>
      <c r="F7" s="194">
        <f t="shared" ca="1" si="1"/>
        <v>0</v>
      </c>
      <c r="G7" s="194">
        <f t="shared" ca="1" si="1"/>
        <v>0</v>
      </c>
      <c r="H7" s="194">
        <f t="shared" ca="1" si="1"/>
        <v>0</v>
      </c>
      <c r="I7" s="194">
        <f t="shared" ca="1" si="1"/>
        <v>0</v>
      </c>
      <c r="J7" s="194">
        <f t="shared" ca="1" si="1"/>
        <v>0</v>
      </c>
      <c r="K7" s="194">
        <f t="shared" ca="1" si="1"/>
        <v>0</v>
      </c>
      <c r="L7" s="194">
        <f t="shared" ca="1" si="1"/>
        <v>0</v>
      </c>
      <c r="M7" s="194">
        <f t="shared" ca="1" si="1"/>
        <v>0</v>
      </c>
      <c r="N7" s="194">
        <f t="shared" ca="1" si="1"/>
        <v>0</v>
      </c>
      <c r="O7" s="194">
        <f t="shared" ca="1" si="1"/>
        <v>0</v>
      </c>
      <c r="P7" s="194">
        <f t="shared" ca="1" si="1"/>
        <v>0</v>
      </c>
      <c r="Q7" s="194">
        <f t="shared" ca="1" si="1"/>
        <v>0</v>
      </c>
      <c r="R7" s="194">
        <f t="shared" ca="1" si="1"/>
        <v>0</v>
      </c>
      <c r="S7" s="194">
        <f t="shared" ca="1" si="1"/>
        <v>0</v>
      </c>
      <c r="T7" s="194">
        <f t="shared" ca="1" si="1"/>
        <v>0</v>
      </c>
      <c r="U7" s="194">
        <f t="shared" ref="U7:AJ22" ca="1" si="2">SUMIFS(INDIRECT($B$1 &amp; "_Direct"), Resource_Name, $B7, WBSL3, U$1, Inst, $B$2)</f>
        <v>0</v>
      </c>
      <c r="V7" s="194">
        <f t="shared" ca="1" si="2"/>
        <v>0</v>
      </c>
      <c r="W7" s="194">
        <f t="shared" ca="1" si="2"/>
        <v>0</v>
      </c>
      <c r="X7" s="194">
        <f t="shared" ca="1" si="2"/>
        <v>0</v>
      </c>
      <c r="Y7" s="194">
        <f t="shared" ca="1" si="2"/>
        <v>0</v>
      </c>
      <c r="Z7" s="194">
        <f t="shared" ca="1" si="2"/>
        <v>0</v>
      </c>
      <c r="AA7" s="194">
        <f t="shared" ca="1" si="2"/>
        <v>0</v>
      </c>
      <c r="AB7" s="194">
        <f t="shared" ca="1" si="2"/>
        <v>0</v>
      </c>
      <c r="AC7" s="194">
        <f t="shared" ca="1" si="2"/>
        <v>0</v>
      </c>
      <c r="AD7" s="194">
        <f t="shared" ca="1" si="2"/>
        <v>0</v>
      </c>
      <c r="AE7" s="194">
        <f t="shared" ca="1" si="2"/>
        <v>0</v>
      </c>
      <c r="AF7" s="194">
        <f t="shared" ca="1" si="2"/>
        <v>0</v>
      </c>
      <c r="AG7" s="194">
        <f t="shared" ca="1" si="2"/>
        <v>0</v>
      </c>
      <c r="AH7" s="194">
        <f t="shared" ca="1" si="2"/>
        <v>0</v>
      </c>
      <c r="AI7" s="194">
        <f t="shared" ca="1" si="2"/>
        <v>0</v>
      </c>
      <c r="AJ7" s="194">
        <f t="shared" ca="1" si="2"/>
        <v>0</v>
      </c>
      <c r="AK7" s="194">
        <f t="shared" ref="AK7:AN22" ca="1" si="3">SUMIFS(INDIRECT($B$1 &amp; "_Direct"), Resource_Name, $B7, WBSL3, AK$1, Inst, $B$2)</f>
        <v>0</v>
      </c>
      <c r="AL7" s="194">
        <f t="shared" ca="1" si="3"/>
        <v>0</v>
      </c>
      <c r="AM7" s="194">
        <f t="shared" ca="1" si="3"/>
        <v>0</v>
      </c>
      <c r="AN7" s="194">
        <f t="shared" ca="1" si="3"/>
        <v>0</v>
      </c>
    </row>
    <row r="8" spans="1:40" x14ac:dyDescent="0.3">
      <c r="A8" s="54" t="s">
        <v>1629</v>
      </c>
      <c r="B8" s="54" t="s">
        <v>1330</v>
      </c>
      <c r="C8" s="51">
        <f ca="1">SUMIFS(INDIRECT($B$1 &amp; "HR"), Resource_Name, B8) / 1800 * 12</f>
        <v>1.76</v>
      </c>
      <c r="D8" s="192">
        <f ca="1">SUM(E8:AN8)</f>
        <v>23561.294128020007</v>
      </c>
      <c r="E8" s="194">
        <f t="shared" ca="1" si="1"/>
        <v>0</v>
      </c>
      <c r="F8" s="194">
        <f t="shared" ca="1" si="1"/>
        <v>0</v>
      </c>
      <c r="G8" s="194">
        <f t="shared" ca="1" si="1"/>
        <v>0</v>
      </c>
      <c r="H8" s="194">
        <f t="shared" ca="1" si="1"/>
        <v>0</v>
      </c>
      <c r="I8" s="194">
        <f t="shared" ca="1" si="1"/>
        <v>0</v>
      </c>
      <c r="J8" s="194">
        <f t="shared" ca="1" si="1"/>
        <v>0</v>
      </c>
      <c r="K8" s="194">
        <f t="shared" ca="1" si="1"/>
        <v>0</v>
      </c>
      <c r="L8" s="194">
        <f t="shared" ca="1" si="1"/>
        <v>0</v>
      </c>
      <c r="M8" s="194">
        <f t="shared" ca="1" si="1"/>
        <v>0</v>
      </c>
      <c r="N8" s="194">
        <f t="shared" ca="1" si="1"/>
        <v>0</v>
      </c>
      <c r="O8" s="194">
        <f t="shared" ca="1" si="1"/>
        <v>0</v>
      </c>
      <c r="P8" s="194">
        <f t="shared" ca="1" si="1"/>
        <v>0</v>
      </c>
      <c r="Q8" s="194">
        <f t="shared" ca="1" si="1"/>
        <v>0</v>
      </c>
      <c r="R8" s="194">
        <f t="shared" ca="1" si="1"/>
        <v>0</v>
      </c>
      <c r="S8" s="194">
        <f t="shared" ca="1" si="1"/>
        <v>0</v>
      </c>
      <c r="T8" s="194">
        <f t="shared" ca="1" si="1"/>
        <v>0</v>
      </c>
      <c r="U8" s="194">
        <f t="shared" ca="1" si="2"/>
        <v>0</v>
      </c>
      <c r="V8" s="194">
        <f t="shared" ca="1" si="2"/>
        <v>0</v>
      </c>
      <c r="W8" s="194">
        <f t="shared" ca="1" si="2"/>
        <v>0</v>
      </c>
      <c r="X8" s="194">
        <f t="shared" ca="1" si="2"/>
        <v>0</v>
      </c>
      <c r="Y8" s="194">
        <f t="shared" ca="1" si="2"/>
        <v>0</v>
      </c>
      <c r="Z8" s="194">
        <f t="shared" ca="1" si="2"/>
        <v>0</v>
      </c>
      <c r="AA8" s="194">
        <f t="shared" ca="1" si="2"/>
        <v>0</v>
      </c>
      <c r="AB8" s="194">
        <f t="shared" ca="1" si="2"/>
        <v>0</v>
      </c>
      <c r="AC8" s="194">
        <f t="shared" ca="1" si="2"/>
        <v>0</v>
      </c>
      <c r="AD8" s="194">
        <f t="shared" ca="1" si="2"/>
        <v>0</v>
      </c>
      <c r="AE8" s="194">
        <f t="shared" ca="1" si="2"/>
        <v>0</v>
      </c>
      <c r="AF8" s="194">
        <f t="shared" ca="1" si="2"/>
        <v>0</v>
      </c>
      <c r="AG8" s="194">
        <f t="shared" ca="1" si="2"/>
        <v>0</v>
      </c>
      <c r="AH8" s="194">
        <f t="shared" ca="1" si="2"/>
        <v>0</v>
      </c>
      <c r="AI8" s="194">
        <f t="shared" ca="1" si="2"/>
        <v>23561.294128020007</v>
      </c>
      <c r="AJ8" s="194">
        <f t="shared" ca="1" si="2"/>
        <v>0</v>
      </c>
      <c r="AK8" s="194">
        <f t="shared" ca="1" si="3"/>
        <v>0</v>
      </c>
      <c r="AL8" s="194">
        <f t="shared" ca="1" si="3"/>
        <v>0</v>
      </c>
      <c r="AM8" s="194">
        <f t="shared" ca="1" si="3"/>
        <v>0</v>
      </c>
      <c r="AN8" s="194">
        <f t="shared" ca="1" si="3"/>
        <v>0</v>
      </c>
    </row>
    <row r="9" spans="1:40" x14ac:dyDescent="0.3">
      <c r="A9" s="54"/>
      <c r="B9" s="54"/>
      <c r="C9" s="51">
        <f ca="1">SUMIFS(INDIRECT($B$1 &amp; "HR"), Resource_Name, B9) / 1800 * 12</f>
        <v>0</v>
      </c>
      <c r="D9" s="192">
        <f ca="1">SUM(E9:AN9)</f>
        <v>0</v>
      </c>
      <c r="E9" s="194">
        <f t="shared" ca="1" si="1"/>
        <v>0</v>
      </c>
      <c r="F9" s="194">
        <f t="shared" ca="1" si="1"/>
        <v>0</v>
      </c>
      <c r="G9" s="194">
        <f t="shared" ca="1" si="1"/>
        <v>0</v>
      </c>
      <c r="H9" s="194">
        <f t="shared" ca="1" si="1"/>
        <v>0</v>
      </c>
      <c r="I9" s="194">
        <f t="shared" ca="1" si="1"/>
        <v>0</v>
      </c>
      <c r="J9" s="194">
        <f t="shared" ca="1" si="1"/>
        <v>0</v>
      </c>
      <c r="K9" s="194">
        <f t="shared" ca="1" si="1"/>
        <v>0</v>
      </c>
      <c r="L9" s="194">
        <f t="shared" ca="1" si="1"/>
        <v>0</v>
      </c>
      <c r="M9" s="194">
        <f t="shared" ca="1" si="1"/>
        <v>0</v>
      </c>
      <c r="N9" s="194">
        <f t="shared" ca="1" si="1"/>
        <v>0</v>
      </c>
      <c r="O9" s="194">
        <f t="shared" ca="1" si="1"/>
        <v>0</v>
      </c>
      <c r="P9" s="194">
        <f t="shared" ca="1" si="1"/>
        <v>0</v>
      </c>
      <c r="Q9" s="194">
        <f t="shared" ca="1" si="1"/>
        <v>0</v>
      </c>
      <c r="R9" s="194">
        <f t="shared" ca="1" si="1"/>
        <v>0</v>
      </c>
      <c r="S9" s="194">
        <f t="shared" ca="1" si="1"/>
        <v>0</v>
      </c>
      <c r="T9" s="194">
        <f t="shared" ca="1" si="1"/>
        <v>0</v>
      </c>
      <c r="U9" s="194">
        <f t="shared" ca="1" si="2"/>
        <v>0</v>
      </c>
      <c r="V9" s="194">
        <f t="shared" ca="1" si="2"/>
        <v>0</v>
      </c>
      <c r="W9" s="194">
        <f t="shared" ca="1" si="2"/>
        <v>0</v>
      </c>
      <c r="X9" s="194">
        <f t="shared" ca="1" si="2"/>
        <v>0</v>
      </c>
      <c r="Y9" s="194">
        <f t="shared" ca="1" si="2"/>
        <v>0</v>
      </c>
      <c r="Z9" s="194">
        <f t="shared" ca="1" si="2"/>
        <v>0</v>
      </c>
      <c r="AA9" s="194">
        <f t="shared" ca="1" si="2"/>
        <v>0</v>
      </c>
      <c r="AB9" s="194">
        <f t="shared" ca="1" si="2"/>
        <v>0</v>
      </c>
      <c r="AC9" s="194">
        <f t="shared" ca="1" si="2"/>
        <v>0</v>
      </c>
      <c r="AD9" s="194">
        <f t="shared" ca="1" si="2"/>
        <v>0</v>
      </c>
      <c r="AE9" s="194">
        <f t="shared" ca="1" si="2"/>
        <v>0</v>
      </c>
      <c r="AF9" s="194">
        <f t="shared" ca="1" si="2"/>
        <v>0</v>
      </c>
      <c r="AG9" s="194">
        <f t="shared" ca="1" si="2"/>
        <v>0</v>
      </c>
      <c r="AH9" s="194">
        <f t="shared" ca="1" si="2"/>
        <v>0</v>
      </c>
      <c r="AI9" s="194">
        <f t="shared" ca="1" si="2"/>
        <v>0</v>
      </c>
      <c r="AJ9" s="194">
        <f t="shared" ca="1" si="2"/>
        <v>0</v>
      </c>
      <c r="AK9" s="194">
        <f t="shared" ca="1" si="3"/>
        <v>0</v>
      </c>
      <c r="AL9" s="194">
        <f t="shared" ca="1" si="3"/>
        <v>0</v>
      </c>
      <c r="AM9" s="194">
        <f t="shared" ca="1" si="3"/>
        <v>0</v>
      </c>
      <c r="AN9" s="194">
        <f t="shared" ca="1" si="3"/>
        <v>0</v>
      </c>
    </row>
    <row r="10" spans="1:40" x14ac:dyDescent="0.3">
      <c r="B10" s="52"/>
      <c r="C10" s="52"/>
      <c r="D10" s="199">
        <v>0</v>
      </c>
      <c r="E10" s="194">
        <f t="shared" ca="1" si="1"/>
        <v>0</v>
      </c>
      <c r="F10" s="194">
        <f t="shared" ca="1" si="1"/>
        <v>0</v>
      </c>
      <c r="G10" s="194">
        <f t="shared" ca="1" si="1"/>
        <v>0</v>
      </c>
      <c r="H10" s="194">
        <f t="shared" ca="1" si="1"/>
        <v>0</v>
      </c>
      <c r="I10" s="194">
        <f t="shared" ca="1" si="1"/>
        <v>0</v>
      </c>
      <c r="J10" s="194">
        <f t="shared" ca="1" si="1"/>
        <v>0</v>
      </c>
      <c r="K10" s="194">
        <f t="shared" ca="1" si="1"/>
        <v>0</v>
      </c>
      <c r="L10" s="194">
        <f t="shared" ca="1" si="1"/>
        <v>0</v>
      </c>
      <c r="M10" s="194">
        <f t="shared" ca="1" si="1"/>
        <v>0</v>
      </c>
      <c r="N10" s="194">
        <f t="shared" ca="1" si="1"/>
        <v>0</v>
      </c>
      <c r="O10" s="194">
        <f t="shared" ca="1" si="1"/>
        <v>0</v>
      </c>
      <c r="P10" s="194">
        <f t="shared" ca="1" si="1"/>
        <v>0</v>
      </c>
      <c r="Q10" s="194">
        <f t="shared" ca="1" si="1"/>
        <v>0</v>
      </c>
      <c r="R10" s="194">
        <f t="shared" ca="1" si="1"/>
        <v>0</v>
      </c>
      <c r="S10" s="194">
        <f t="shared" ca="1" si="1"/>
        <v>0</v>
      </c>
      <c r="T10" s="194">
        <f t="shared" ca="1" si="1"/>
        <v>0</v>
      </c>
      <c r="U10" s="194">
        <f t="shared" ca="1" si="2"/>
        <v>0</v>
      </c>
      <c r="V10" s="194">
        <f t="shared" ca="1" si="2"/>
        <v>0</v>
      </c>
      <c r="W10" s="194">
        <f t="shared" ca="1" si="2"/>
        <v>0</v>
      </c>
      <c r="X10" s="194">
        <f t="shared" ca="1" si="2"/>
        <v>0</v>
      </c>
      <c r="Y10" s="194">
        <f t="shared" ca="1" si="2"/>
        <v>0</v>
      </c>
      <c r="Z10" s="194">
        <f t="shared" ca="1" si="2"/>
        <v>0</v>
      </c>
      <c r="AA10" s="194">
        <f t="shared" ca="1" si="2"/>
        <v>0</v>
      </c>
      <c r="AB10" s="194">
        <f t="shared" ca="1" si="2"/>
        <v>0</v>
      </c>
      <c r="AC10" s="194">
        <f t="shared" ca="1" si="2"/>
        <v>0</v>
      </c>
      <c r="AD10" s="194">
        <f t="shared" ca="1" si="2"/>
        <v>0</v>
      </c>
      <c r="AE10" s="194">
        <f t="shared" ca="1" si="2"/>
        <v>0</v>
      </c>
      <c r="AF10" s="194">
        <f t="shared" ca="1" si="2"/>
        <v>0</v>
      </c>
      <c r="AG10" s="194">
        <f t="shared" ca="1" si="2"/>
        <v>0</v>
      </c>
      <c r="AH10" s="194">
        <f t="shared" ca="1" si="2"/>
        <v>0</v>
      </c>
      <c r="AI10" s="194">
        <f t="shared" ca="1" si="2"/>
        <v>0</v>
      </c>
      <c r="AJ10" s="194">
        <f t="shared" ca="1" si="2"/>
        <v>0</v>
      </c>
      <c r="AK10" s="194">
        <f t="shared" ca="1" si="3"/>
        <v>0</v>
      </c>
      <c r="AL10" s="194">
        <f t="shared" ca="1" si="3"/>
        <v>0</v>
      </c>
      <c r="AM10" s="194">
        <f t="shared" ca="1" si="3"/>
        <v>0</v>
      </c>
      <c r="AN10" s="194">
        <f t="shared" ca="1" si="3"/>
        <v>0</v>
      </c>
    </row>
    <row r="11" spans="1:40" x14ac:dyDescent="0.3">
      <c r="A11" s="53" t="s">
        <v>1413</v>
      </c>
      <c r="B11" s="52"/>
      <c r="C11" s="52"/>
      <c r="D11" s="199">
        <v>0</v>
      </c>
      <c r="E11" s="194">
        <f t="shared" ca="1" si="1"/>
        <v>0</v>
      </c>
      <c r="F11" s="194">
        <f t="shared" ca="1" si="1"/>
        <v>0</v>
      </c>
      <c r="G11" s="194">
        <f t="shared" ca="1" si="1"/>
        <v>0</v>
      </c>
      <c r="H11" s="194">
        <f t="shared" ca="1" si="1"/>
        <v>0</v>
      </c>
      <c r="I11" s="194">
        <f t="shared" ca="1" si="1"/>
        <v>0</v>
      </c>
      <c r="J11" s="194">
        <f t="shared" ca="1" si="1"/>
        <v>0</v>
      </c>
      <c r="K11" s="194">
        <f t="shared" ca="1" si="1"/>
        <v>0</v>
      </c>
      <c r="L11" s="194">
        <f t="shared" ca="1" si="1"/>
        <v>0</v>
      </c>
      <c r="M11" s="194">
        <f t="shared" ca="1" si="1"/>
        <v>0</v>
      </c>
      <c r="N11" s="194">
        <f t="shared" ca="1" si="1"/>
        <v>0</v>
      </c>
      <c r="O11" s="194">
        <f t="shared" ca="1" si="1"/>
        <v>0</v>
      </c>
      <c r="P11" s="194">
        <f t="shared" ca="1" si="1"/>
        <v>0</v>
      </c>
      <c r="Q11" s="194">
        <f t="shared" ca="1" si="1"/>
        <v>0</v>
      </c>
      <c r="R11" s="194">
        <f t="shared" ca="1" si="1"/>
        <v>0</v>
      </c>
      <c r="S11" s="194">
        <f t="shared" ca="1" si="1"/>
        <v>0</v>
      </c>
      <c r="T11" s="194">
        <f t="shared" ca="1" si="1"/>
        <v>0</v>
      </c>
      <c r="U11" s="194">
        <f t="shared" ca="1" si="2"/>
        <v>0</v>
      </c>
      <c r="V11" s="194">
        <f t="shared" ca="1" si="2"/>
        <v>0</v>
      </c>
      <c r="W11" s="194">
        <f t="shared" ca="1" si="2"/>
        <v>0</v>
      </c>
      <c r="X11" s="194">
        <f t="shared" ca="1" si="2"/>
        <v>0</v>
      </c>
      <c r="Y11" s="194">
        <f t="shared" ca="1" si="2"/>
        <v>0</v>
      </c>
      <c r="Z11" s="194">
        <f t="shared" ca="1" si="2"/>
        <v>0</v>
      </c>
      <c r="AA11" s="194">
        <f t="shared" ca="1" si="2"/>
        <v>0</v>
      </c>
      <c r="AB11" s="194">
        <f t="shared" ca="1" si="2"/>
        <v>0</v>
      </c>
      <c r="AC11" s="194">
        <f t="shared" ca="1" si="2"/>
        <v>0</v>
      </c>
      <c r="AD11" s="194">
        <f t="shared" ca="1" si="2"/>
        <v>0</v>
      </c>
      <c r="AE11" s="194">
        <f t="shared" ca="1" si="2"/>
        <v>0</v>
      </c>
      <c r="AF11" s="194">
        <f t="shared" ca="1" si="2"/>
        <v>0</v>
      </c>
      <c r="AG11" s="194">
        <f t="shared" ca="1" si="2"/>
        <v>0</v>
      </c>
      <c r="AH11" s="194">
        <f t="shared" ca="1" si="2"/>
        <v>0</v>
      </c>
      <c r="AI11" s="194">
        <f t="shared" ca="1" si="2"/>
        <v>0</v>
      </c>
      <c r="AJ11" s="194">
        <f t="shared" ca="1" si="2"/>
        <v>0</v>
      </c>
      <c r="AK11" s="194">
        <f t="shared" ca="1" si="3"/>
        <v>0</v>
      </c>
      <c r="AL11" s="194">
        <f t="shared" ca="1" si="3"/>
        <v>0</v>
      </c>
      <c r="AM11" s="194">
        <f t="shared" ca="1" si="3"/>
        <v>0</v>
      </c>
      <c r="AN11" s="194">
        <f t="shared" ca="1" si="3"/>
        <v>0</v>
      </c>
    </row>
    <row r="12" spans="1:40" x14ac:dyDescent="0.3">
      <c r="A12" s="54" t="s">
        <v>1054</v>
      </c>
      <c r="B12" t="s">
        <v>1171</v>
      </c>
      <c r="C12" s="51">
        <f t="shared" ref="C12:C26" ca="1" si="4">SUMIFS(INDIRECT($B$1 &amp; "HR"), Resource_Name, B12) / 1800 * 12</f>
        <v>0</v>
      </c>
      <c r="D12" s="192">
        <f t="shared" ref="D12:D26" ca="1" si="5">SUM(E12:AN12)</f>
        <v>0</v>
      </c>
      <c r="E12" s="194">
        <f t="shared" ca="1" si="1"/>
        <v>0</v>
      </c>
      <c r="F12" s="194">
        <f t="shared" ca="1" si="1"/>
        <v>0</v>
      </c>
      <c r="G12" s="194">
        <f t="shared" ca="1" si="1"/>
        <v>0</v>
      </c>
      <c r="H12" s="194">
        <f t="shared" ca="1" si="1"/>
        <v>0</v>
      </c>
      <c r="I12" s="194">
        <f t="shared" ca="1" si="1"/>
        <v>0</v>
      </c>
      <c r="J12" s="194">
        <f t="shared" ca="1" si="1"/>
        <v>0</v>
      </c>
      <c r="K12" s="194">
        <f t="shared" ca="1" si="1"/>
        <v>0</v>
      </c>
      <c r="L12" s="194">
        <f t="shared" ca="1" si="1"/>
        <v>0</v>
      </c>
      <c r="M12" s="194">
        <f t="shared" ca="1" si="1"/>
        <v>0</v>
      </c>
      <c r="N12" s="194">
        <f t="shared" ca="1" si="1"/>
        <v>0</v>
      </c>
      <c r="O12" s="194">
        <f t="shared" ca="1" si="1"/>
        <v>0</v>
      </c>
      <c r="P12" s="194">
        <f t="shared" ca="1" si="1"/>
        <v>0</v>
      </c>
      <c r="Q12" s="194">
        <f t="shared" ca="1" si="1"/>
        <v>0</v>
      </c>
      <c r="R12" s="194">
        <f t="shared" ca="1" si="1"/>
        <v>0</v>
      </c>
      <c r="S12" s="194">
        <f t="shared" ca="1" si="1"/>
        <v>0</v>
      </c>
      <c r="T12" s="194">
        <f t="shared" ca="1" si="1"/>
        <v>0</v>
      </c>
      <c r="U12" s="194">
        <f t="shared" ca="1" si="2"/>
        <v>0</v>
      </c>
      <c r="V12" s="194">
        <f t="shared" ca="1" si="2"/>
        <v>0</v>
      </c>
      <c r="W12" s="194">
        <f t="shared" ca="1" si="2"/>
        <v>0</v>
      </c>
      <c r="X12" s="194">
        <f t="shared" ca="1" si="2"/>
        <v>0</v>
      </c>
      <c r="Y12" s="194">
        <f t="shared" ca="1" si="2"/>
        <v>0</v>
      </c>
      <c r="Z12" s="194">
        <f t="shared" ca="1" si="2"/>
        <v>0</v>
      </c>
      <c r="AA12" s="194">
        <f t="shared" ca="1" si="2"/>
        <v>0</v>
      </c>
      <c r="AB12" s="194">
        <f t="shared" ca="1" si="2"/>
        <v>0</v>
      </c>
      <c r="AC12" s="194">
        <f t="shared" ca="1" si="2"/>
        <v>0</v>
      </c>
      <c r="AD12" s="194">
        <f t="shared" ca="1" si="2"/>
        <v>0</v>
      </c>
      <c r="AE12" s="194">
        <f t="shared" ca="1" si="2"/>
        <v>0</v>
      </c>
      <c r="AF12" s="194">
        <f t="shared" ca="1" si="2"/>
        <v>0</v>
      </c>
      <c r="AG12" s="194">
        <f t="shared" ca="1" si="2"/>
        <v>0</v>
      </c>
      <c r="AH12" s="194">
        <f t="shared" ca="1" si="2"/>
        <v>0</v>
      </c>
      <c r="AI12" s="194">
        <f t="shared" ca="1" si="2"/>
        <v>0</v>
      </c>
      <c r="AJ12" s="194">
        <f t="shared" ca="1" si="2"/>
        <v>0</v>
      </c>
      <c r="AK12" s="194">
        <f t="shared" ca="1" si="3"/>
        <v>0</v>
      </c>
      <c r="AL12" s="194">
        <f t="shared" ca="1" si="3"/>
        <v>0</v>
      </c>
      <c r="AM12" s="194">
        <f t="shared" ca="1" si="3"/>
        <v>0</v>
      </c>
      <c r="AN12" s="194">
        <f t="shared" ca="1" si="3"/>
        <v>0</v>
      </c>
    </row>
    <row r="13" spans="1:40" x14ac:dyDescent="0.3">
      <c r="C13" s="51">
        <f t="shared" ca="1" si="4"/>
        <v>0</v>
      </c>
      <c r="D13" s="192">
        <f t="shared" ca="1" si="5"/>
        <v>0</v>
      </c>
      <c r="E13" s="194">
        <f t="shared" ca="1" si="1"/>
        <v>0</v>
      </c>
      <c r="F13" s="194">
        <f t="shared" ca="1" si="1"/>
        <v>0</v>
      </c>
      <c r="G13" s="194">
        <f t="shared" ca="1" si="1"/>
        <v>0</v>
      </c>
      <c r="H13" s="194">
        <f t="shared" ca="1" si="1"/>
        <v>0</v>
      </c>
      <c r="I13" s="194">
        <f t="shared" ca="1" si="1"/>
        <v>0</v>
      </c>
      <c r="J13" s="194">
        <f t="shared" ca="1" si="1"/>
        <v>0</v>
      </c>
      <c r="K13" s="194">
        <f t="shared" ca="1" si="1"/>
        <v>0</v>
      </c>
      <c r="L13" s="194">
        <f t="shared" ca="1" si="1"/>
        <v>0</v>
      </c>
      <c r="M13" s="194">
        <f t="shared" ca="1" si="1"/>
        <v>0</v>
      </c>
      <c r="N13" s="194">
        <f t="shared" ca="1" si="1"/>
        <v>0</v>
      </c>
      <c r="O13" s="194">
        <f t="shared" ca="1" si="1"/>
        <v>0</v>
      </c>
      <c r="P13" s="194">
        <f t="shared" ca="1" si="1"/>
        <v>0</v>
      </c>
      <c r="Q13" s="194">
        <f t="shared" ca="1" si="1"/>
        <v>0</v>
      </c>
      <c r="R13" s="194">
        <f t="shared" ca="1" si="1"/>
        <v>0</v>
      </c>
      <c r="S13" s="194">
        <f t="shared" ca="1" si="1"/>
        <v>0</v>
      </c>
      <c r="T13" s="194">
        <f t="shared" ca="1" si="1"/>
        <v>0</v>
      </c>
      <c r="U13" s="194">
        <f t="shared" ca="1" si="2"/>
        <v>0</v>
      </c>
      <c r="V13" s="194">
        <f t="shared" ca="1" si="2"/>
        <v>0</v>
      </c>
      <c r="W13" s="194">
        <f t="shared" ca="1" si="2"/>
        <v>0</v>
      </c>
      <c r="X13" s="194">
        <f t="shared" ca="1" si="2"/>
        <v>0</v>
      </c>
      <c r="Y13" s="194">
        <f t="shared" ca="1" si="2"/>
        <v>0</v>
      </c>
      <c r="Z13" s="194">
        <f t="shared" ca="1" si="2"/>
        <v>0</v>
      </c>
      <c r="AA13" s="194">
        <f t="shared" ca="1" si="2"/>
        <v>0</v>
      </c>
      <c r="AB13" s="194">
        <f t="shared" ca="1" si="2"/>
        <v>0</v>
      </c>
      <c r="AC13" s="194">
        <f t="shared" ca="1" si="2"/>
        <v>0</v>
      </c>
      <c r="AD13" s="194">
        <f t="shared" ca="1" si="2"/>
        <v>0</v>
      </c>
      <c r="AE13" s="194">
        <f t="shared" ca="1" si="2"/>
        <v>0</v>
      </c>
      <c r="AF13" s="194">
        <f t="shared" ca="1" si="2"/>
        <v>0</v>
      </c>
      <c r="AG13" s="194">
        <f t="shared" ca="1" si="2"/>
        <v>0</v>
      </c>
      <c r="AH13" s="194">
        <f t="shared" ca="1" si="2"/>
        <v>0</v>
      </c>
      <c r="AI13" s="194">
        <f t="shared" ca="1" si="2"/>
        <v>0</v>
      </c>
      <c r="AJ13" s="194">
        <f t="shared" ca="1" si="2"/>
        <v>0</v>
      </c>
      <c r="AK13" s="194">
        <f t="shared" ca="1" si="3"/>
        <v>0</v>
      </c>
      <c r="AL13" s="194">
        <f t="shared" ca="1" si="3"/>
        <v>0</v>
      </c>
      <c r="AM13" s="194">
        <f t="shared" ca="1" si="3"/>
        <v>0</v>
      </c>
      <c r="AN13" s="194">
        <f t="shared" ca="1" si="3"/>
        <v>0</v>
      </c>
    </row>
    <row r="14" spans="1:40" x14ac:dyDescent="0.3">
      <c r="C14" s="51">
        <f t="shared" ca="1" si="4"/>
        <v>0</v>
      </c>
      <c r="D14" s="192">
        <f t="shared" ca="1" si="5"/>
        <v>0</v>
      </c>
      <c r="E14" s="194">
        <f t="shared" ca="1" si="1"/>
        <v>0</v>
      </c>
      <c r="F14" s="194">
        <f t="shared" ca="1" si="1"/>
        <v>0</v>
      </c>
      <c r="G14" s="194">
        <f t="shared" ca="1" si="1"/>
        <v>0</v>
      </c>
      <c r="H14" s="194">
        <f t="shared" ca="1" si="1"/>
        <v>0</v>
      </c>
      <c r="I14" s="194">
        <f t="shared" ca="1" si="1"/>
        <v>0</v>
      </c>
      <c r="J14" s="194">
        <f t="shared" ca="1" si="1"/>
        <v>0</v>
      </c>
      <c r="K14" s="194">
        <f t="shared" ca="1" si="1"/>
        <v>0</v>
      </c>
      <c r="L14" s="194">
        <f t="shared" ca="1" si="1"/>
        <v>0</v>
      </c>
      <c r="M14" s="194">
        <f t="shared" ca="1" si="1"/>
        <v>0</v>
      </c>
      <c r="N14" s="194">
        <f t="shared" ca="1" si="1"/>
        <v>0</v>
      </c>
      <c r="O14" s="194">
        <f t="shared" ca="1" si="1"/>
        <v>0</v>
      </c>
      <c r="P14" s="194">
        <f t="shared" ca="1" si="1"/>
        <v>0</v>
      </c>
      <c r="Q14" s="194">
        <f t="shared" ca="1" si="1"/>
        <v>0</v>
      </c>
      <c r="R14" s="194">
        <f t="shared" ca="1" si="1"/>
        <v>0</v>
      </c>
      <c r="S14" s="194">
        <f t="shared" ca="1" si="1"/>
        <v>0</v>
      </c>
      <c r="T14" s="194">
        <f t="shared" ca="1" si="1"/>
        <v>0</v>
      </c>
      <c r="U14" s="194">
        <f t="shared" ca="1" si="2"/>
        <v>0</v>
      </c>
      <c r="V14" s="194">
        <f t="shared" ca="1" si="2"/>
        <v>0</v>
      </c>
      <c r="W14" s="194">
        <f t="shared" ca="1" si="2"/>
        <v>0</v>
      </c>
      <c r="X14" s="194">
        <f t="shared" ca="1" si="2"/>
        <v>0</v>
      </c>
      <c r="Y14" s="194">
        <f t="shared" ca="1" si="2"/>
        <v>0</v>
      </c>
      <c r="Z14" s="194">
        <f t="shared" ca="1" si="2"/>
        <v>0</v>
      </c>
      <c r="AA14" s="194">
        <f t="shared" ca="1" si="2"/>
        <v>0</v>
      </c>
      <c r="AB14" s="194">
        <f t="shared" ca="1" si="2"/>
        <v>0</v>
      </c>
      <c r="AC14" s="194">
        <f t="shared" ca="1" si="2"/>
        <v>0</v>
      </c>
      <c r="AD14" s="194">
        <f t="shared" ca="1" si="2"/>
        <v>0</v>
      </c>
      <c r="AE14" s="194">
        <f t="shared" ca="1" si="2"/>
        <v>0</v>
      </c>
      <c r="AF14" s="194">
        <f t="shared" ca="1" si="2"/>
        <v>0</v>
      </c>
      <c r="AG14" s="194">
        <f t="shared" ca="1" si="2"/>
        <v>0</v>
      </c>
      <c r="AH14" s="194">
        <f t="shared" ca="1" si="2"/>
        <v>0</v>
      </c>
      <c r="AI14" s="194">
        <f t="shared" ca="1" si="2"/>
        <v>0</v>
      </c>
      <c r="AJ14" s="194">
        <f t="shared" ca="1" si="2"/>
        <v>0</v>
      </c>
      <c r="AK14" s="194">
        <f t="shared" ca="1" si="3"/>
        <v>0</v>
      </c>
      <c r="AL14" s="194">
        <f t="shared" ca="1" si="3"/>
        <v>0</v>
      </c>
      <c r="AM14" s="194">
        <f t="shared" ca="1" si="3"/>
        <v>0</v>
      </c>
      <c r="AN14" s="194">
        <f t="shared" ca="1" si="3"/>
        <v>0</v>
      </c>
    </row>
    <row r="15" spans="1:40" x14ac:dyDescent="0.3">
      <c r="C15" s="51">
        <f t="shared" ca="1" si="4"/>
        <v>0</v>
      </c>
      <c r="D15" s="192">
        <f t="shared" ca="1" si="5"/>
        <v>0</v>
      </c>
      <c r="E15" s="194">
        <f t="shared" ca="1" si="1"/>
        <v>0</v>
      </c>
      <c r="F15" s="194">
        <f t="shared" ca="1" si="1"/>
        <v>0</v>
      </c>
      <c r="G15" s="194">
        <f t="shared" ca="1" si="1"/>
        <v>0</v>
      </c>
      <c r="H15" s="194">
        <f t="shared" ca="1" si="1"/>
        <v>0</v>
      </c>
      <c r="I15" s="194">
        <f t="shared" ca="1" si="1"/>
        <v>0</v>
      </c>
      <c r="J15" s="194">
        <f t="shared" ca="1" si="1"/>
        <v>0</v>
      </c>
      <c r="K15" s="194">
        <f t="shared" ca="1" si="1"/>
        <v>0</v>
      </c>
      <c r="L15" s="194">
        <f t="shared" ca="1" si="1"/>
        <v>0</v>
      </c>
      <c r="M15" s="194">
        <f t="shared" ca="1" si="1"/>
        <v>0</v>
      </c>
      <c r="N15" s="194">
        <f t="shared" ca="1" si="1"/>
        <v>0</v>
      </c>
      <c r="O15" s="194">
        <f t="shared" ca="1" si="1"/>
        <v>0</v>
      </c>
      <c r="P15" s="194">
        <f t="shared" ca="1" si="1"/>
        <v>0</v>
      </c>
      <c r="Q15" s="194">
        <f t="shared" ca="1" si="1"/>
        <v>0</v>
      </c>
      <c r="R15" s="194">
        <f t="shared" ca="1" si="1"/>
        <v>0</v>
      </c>
      <c r="S15" s="194">
        <f t="shared" ca="1" si="1"/>
        <v>0</v>
      </c>
      <c r="T15" s="194">
        <f t="shared" ca="1" si="1"/>
        <v>0</v>
      </c>
      <c r="U15" s="194">
        <f t="shared" ca="1" si="2"/>
        <v>0</v>
      </c>
      <c r="V15" s="194">
        <f t="shared" ca="1" si="2"/>
        <v>0</v>
      </c>
      <c r="W15" s="194">
        <f t="shared" ca="1" si="2"/>
        <v>0</v>
      </c>
      <c r="X15" s="194">
        <f t="shared" ca="1" si="2"/>
        <v>0</v>
      </c>
      <c r="Y15" s="194">
        <f t="shared" ca="1" si="2"/>
        <v>0</v>
      </c>
      <c r="Z15" s="194">
        <f t="shared" ca="1" si="2"/>
        <v>0</v>
      </c>
      <c r="AA15" s="194">
        <f t="shared" ca="1" si="2"/>
        <v>0</v>
      </c>
      <c r="AB15" s="194">
        <f t="shared" ca="1" si="2"/>
        <v>0</v>
      </c>
      <c r="AC15" s="194">
        <f t="shared" ca="1" si="2"/>
        <v>0</v>
      </c>
      <c r="AD15" s="194">
        <f t="shared" ca="1" si="2"/>
        <v>0</v>
      </c>
      <c r="AE15" s="194">
        <f t="shared" ca="1" si="2"/>
        <v>0</v>
      </c>
      <c r="AF15" s="194">
        <f t="shared" ca="1" si="2"/>
        <v>0</v>
      </c>
      <c r="AG15" s="194">
        <f t="shared" ca="1" si="2"/>
        <v>0</v>
      </c>
      <c r="AH15" s="194">
        <f t="shared" ca="1" si="2"/>
        <v>0</v>
      </c>
      <c r="AI15" s="194">
        <f t="shared" ca="1" si="2"/>
        <v>0</v>
      </c>
      <c r="AJ15" s="194">
        <f t="shared" ca="1" si="2"/>
        <v>0</v>
      </c>
      <c r="AK15" s="194">
        <f t="shared" ca="1" si="3"/>
        <v>0</v>
      </c>
      <c r="AL15" s="194">
        <f t="shared" ca="1" si="3"/>
        <v>0</v>
      </c>
      <c r="AM15" s="194">
        <f t="shared" ca="1" si="3"/>
        <v>0</v>
      </c>
      <c r="AN15" s="194">
        <f t="shared" ca="1" si="3"/>
        <v>0</v>
      </c>
    </row>
    <row r="16" spans="1:40" x14ac:dyDescent="0.3">
      <c r="C16" s="51">
        <f t="shared" ca="1" si="4"/>
        <v>0</v>
      </c>
      <c r="D16" s="192">
        <f t="shared" ca="1" si="5"/>
        <v>0</v>
      </c>
      <c r="E16" s="194">
        <f t="shared" ca="1" si="1"/>
        <v>0</v>
      </c>
      <c r="F16" s="194">
        <f t="shared" ca="1" si="1"/>
        <v>0</v>
      </c>
      <c r="G16" s="194">
        <f t="shared" ca="1" si="1"/>
        <v>0</v>
      </c>
      <c r="H16" s="194">
        <f t="shared" ca="1" si="1"/>
        <v>0</v>
      </c>
      <c r="I16" s="194">
        <f t="shared" ca="1" si="1"/>
        <v>0</v>
      </c>
      <c r="J16" s="194">
        <f t="shared" ca="1" si="1"/>
        <v>0</v>
      </c>
      <c r="K16" s="194">
        <f t="shared" ca="1" si="1"/>
        <v>0</v>
      </c>
      <c r="L16" s="194">
        <f t="shared" ca="1" si="1"/>
        <v>0</v>
      </c>
      <c r="M16" s="194">
        <f t="shared" ca="1" si="1"/>
        <v>0</v>
      </c>
      <c r="N16" s="194">
        <f t="shared" ca="1" si="1"/>
        <v>0</v>
      </c>
      <c r="O16" s="194">
        <f t="shared" ca="1" si="1"/>
        <v>0</v>
      </c>
      <c r="P16" s="194">
        <f t="shared" ca="1" si="1"/>
        <v>0</v>
      </c>
      <c r="Q16" s="194">
        <f t="shared" ca="1" si="1"/>
        <v>0</v>
      </c>
      <c r="R16" s="194">
        <f t="shared" ca="1" si="1"/>
        <v>0</v>
      </c>
      <c r="S16" s="194">
        <f t="shared" ca="1" si="1"/>
        <v>0</v>
      </c>
      <c r="T16" s="194">
        <f t="shared" ca="1" si="1"/>
        <v>0</v>
      </c>
      <c r="U16" s="194">
        <f t="shared" ca="1" si="2"/>
        <v>0</v>
      </c>
      <c r="V16" s="194">
        <f t="shared" ca="1" si="2"/>
        <v>0</v>
      </c>
      <c r="W16" s="194">
        <f t="shared" ca="1" si="2"/>
        <v>0</v>
      </c>
      <c r="X16" s="194">
        <f t="shared" ca="1" si="2"/>
        <v>0</v>
      </c>
      <c r="Y16" s="194">
        <f t="shared" ca="1" si="2"/>
        <v>0</v>
      </c>
      <c r="Z16" s="194">
        <f t="shared" ca="1" si="2"/>
        <v>0</v>
      </c>
      <c r="AA16" s="194">
        <f t="shared" ca="1" si="2"/>
        <v>0</v>
      </c>
      <c r="AB16" s="194">
        <f t="shared" ca="1" si="2"/>
        <v>0</v>
      </c>
      <c r="AC16" s="194">
        <f t="shared" ca="1" si="2"/>
        <v>0</v>
      </c>
      <c r="AD16" s="194">
        <f t="shared" ca="1" si="2"/>
        <v>0</v>
      </c>
      <c r="AE16" s="194">
        <f t="shared" ca="1" si="2"/>
        <v>0</v>
      </c>
      <c r="AF16" s="194">
        <f t="shared" ca="1" si="2"/>
        <v>0</v>
      </c>
      <c r="AG16" s="194">
        <f t="shared" ca="1" si="2"/>
        <v>0</v>
      </c>
      <c r="AH16" s="194">
        <f t="shared" ca="1" si="2"/>
        <v>0</v>
      </c>
      <c r="AI16" s="194">
        <f t="shared" ca="1" si="2"/>
        <v>0</v>
      </c>
      <c r="AJ16" s="194">
        <f t="shared" ca="1" si="2"/>
        <v>0</v>
      </c>
      <c r="AK16" s="194">
        <f t="shared" ca="1" si="3"/>
        <v>0</v>
      </c>
      <c r="AL16" s="194">
        <f t="shared" ca="1" si="3"/>
        <v>0</v>
      </c>
      <c r="AM16" s="194">
        <f t="shared" ca="1" si="3"/>
        <v>0</v>
      </c>
      <c r="AN16" s="194">
        <f t="shared" ca="1" si="3"/>
        <v>0</v>
      </c>
    </row>
    <row r="17" spans="1:40" x14ac:dyDescent="0.3">
      <c r="C17" s="51">
        <f t="shared" ca="1" si="4"/>
        <v>0</v>
      </c>
      <c r="D17" s="192">
        <f t="shared" ca="1" si="5"/>
        <v>0</v>
      </c>
      <c r="E17" s="194">
        <f t="shared" ca="1" si="1"/>
        <v>0</v>
      </c>
      <c r="F17" s="194">
        <f t="shared" ca="1" si="1"/>
        <v>0</v>
      </c>
      <c r="G17" s="194">
        <f t="shared" ca="1" si="1"/>
        <v>0</v>
      </c>
      <c r="H17" s="194">
        <f t="shared" ca="1" si="1"/>
        <v>0</v>
      </c>
      <c r="I17" s="194">
        <f t="shared" ca="1" si="1"/>
        <v>0</v>
      </c>
      <c r="J17" s="194">
        <f t="shared" ca="1" si="1"/>
        <v>0</v>
      </c>
      <c r="K17" s="194">
        <f t="shared" ca="1" si="1"/>
        <v>0</v>
      </c>
      <c r="L17" s="194">
        <f t="shared" ca="1" si="1"/>
        <v>0</v>
      </c>
      <c r="M17" s="194">
        <f t="shared" ca="1" si="1"/>
        <v>0</v>
      </c>
      <c r="N17" s="194">
        <f t="shared" ca="1" si="1"/>
        <v>0</v>
      </c>
      <c r="O17" s="194">
        <f t="shared" ca="1" si="1"/>
        <v>0</v>
      </c>
      <c r="P17" s="194">
        <f t="shared" ca="1" si="1"/>
        <v>0</v>
      </c>
      <c r="Q17" s="194">
        <f t="shared" ca="1" si="1"/>
        <v>0</v>
      </c>
      <c r="R17" s="194">
        <f t="shared" ca="1" si="1"/>
        <v>0</v>
      </c>
      <c r="S17" s="194">
        <f t="shared" ca="1" si="1"/>
        <v>0</v>
      </c>
      <c r="T17" s="194">
        <f t="shared" ca="1" si="1"/>
        <v>0</v>
      </c>
      <c r="U17" s="194">
        <f t="shared" ca="1" si="2"/>
        <v>0</v>
      </c>
      <c r="V17" s="194">
        <f t="shared" ca="1" si="2"/>
        <v>0</v>
      </c>
      <c r="W17" s="194">
        <f t="shared" ca="1" si="2"/>
        <v>0</v>
      </c>
      <c r="X17" s="194">
        <f t="shared" ca="1" si="2"/>
        <v>0</v>
      </c>
      <c r="Y17" s="194">
        <f t="shared" ca="1" si="2"/>
        <v>0</v>
      </c>
      <c r="Z17" s="194">
        <f t="shared" ca="1" si="2"/>
        <v>0</v>
      </c>
      <c r="AA17" s="194">
        <f t="shared" ca="1" si="2"/>
        <v>0</v>
      </c>
      <c r="AB17" s="194">
        <f t="shared" ca="1" si="2"/>
        <v>0</v>
      </c>
      <c r="AC17" s="194">
        <f t="shared" ca="1" si="2"/>
        <v>0</v>
      </c>
      <c r="AD17" s="194">
        <f t="shared" ca="1" si="2"/>
        <v>0</v>
      </c>
      <c r="AE17" s="194">
        <f t="shared" ca="1" si="2"/>
        <v>0</v>
      </c>
      <c r="AF17" s="194">
        <f t="shared" ca="1" si="2"/>
        <v>0</v>
      </c>
      <c r="AG17" s="194">
        <f t="shared" ca="1" si="2"/>
        <v>0</v>
      </c>
      <c r="AH17" s="194">
        <f t="shared" ca="1" si="2"/>
        <v>0</v>
      </c>
      <c r="AI17" s="194">
        <f t="shared" ca="1" si="2"/>
        <v>0</v>
      </c>
      <c r="AJ17" s="194">
        <f t="shared" ca="1" si="2"/>
        <v>0</v>
      </c>
      <c r="AK17" s="194">
        <f t="shared" ca="1" si="3"/>
        <v>0</v>
      </c>
      <c r="AL17" s="194">
        <f t="shared" ca="1" si="3"/>
        <v>0</v>
      </c>
      <c r="AM17" s="194">
        <f t="shared" ca="1" si="3"/>
        <v>0</v>
      </c>
      <c r="AN17" s="194">
        <f t="shared" ca="1" si="3"/>
        <v>0</v>
      </c>
    </row>
    <row r="18" spans="1:40" x14ac:dyDescent="0.3">
      <c r="C18" s="51">
        <f t="shared" ca="1" si="4"/>
        <v>0</v>
      </c>
      <c r="D18" s="192">
        <f t="shared" ca="1" si="5"/>
        <v>0</v>
      </c>
      <c r="E18" s="194">
        <f t="shared" ca="1" si="1"/>
        <v>0</v>
      </c>
      <c r="F18" s="194">
        <f t="shared" ca="1" si="1"/>
        <v>0</v>
      </c>
      <c r="G18" s="194">
        <f t="shared" ca="1" si="1"/>
        <v>0</v>
      </c>
      <c r="H18" s="194">
        <f t="shared" ca="1" si="1"/>
        <v>0</v>
      </c>
      <c r="I18" s="194">
        <f t="shared" ca="1" si="1"/>
        <v>0</v>
      </c>
      <c r="J18" s="194">
        <f t="shared" ca="1" si="1"/>
        <v>0</v>
      </c>
      <c r="K18" s="194">
        <f t="shared" ca="1" si="1"/>
        <v>0</v>
      </c>
      <c r="L18" s="194">
        <f t="shared" ca="1" si="1"/>
        <v>0</v>
      </c>
      <c r="M18" s="194">
        <f t="shared" ca="1" si="1"/>
        <v>0</v>
      </c>
      <c r="N18" s="194">
        <f t="shared" ca="1" si="1"/>
        <v>0</v>
      </c>
      <c r="O18" s="194">
        <f t="shared" ca="1" si="1"/>
        <v>0</v>
      </c>
      <c r="P18" s="194">
        <f t="shared" ca="1" si="1"/>
        <v>0</v>
      </c>
      <c r="Q18" s="194">
        <f t="shared" ca="1" si="1"/>
        <v>0</v>
      </c>
      <c r="R18" s="194">
        <f t="shared" ca="1" si="1"/>
        <v>0</v>
      </c>
      <c r="S18" s="194">
        <f t="shared" ca="1" si="1"/>
        <v>0</v>
      </c>
      <c r="T18" s="194">
        <f t="shared" ca="1" si="1"/>
        <v>0</v>
      </c>
      <c r="U18" s="194">
        <f t="shared" ca="1" si="2"/>
        <v>0</v>
      </c>
      <c r="V18" s="194">
        <f t="shared" ca="1" si="2"/>
        <v>0</v>
      </c>
      <c r="W18" s="194">
        <f t="shared" ca="1" si="2"/>
        <v>0</v>
      </c>
      <c r="X18" s="194">
        <f t="shared" ca="1" si="2"/>
        <v>0</v>
      </c>
      <c r="Y18" s="194">
        <f t="shared" ca="1" si="2"/>
        <v>0</v>
      </c>
      <c r="Z18" s="194">
        <f t="shared" ca="1" si="2"/>
        <v>0</v>
      </c>
      <c r="AA18" s="194">
        <f t="shared" ca="1" si="2"/>
        <v>0</v>
      </c>
      <c r="AB18" s="194">
        <f t="shared" ca="1" si="2"/>
        <v>0</v>
      </c>
      <c r="AC18" s="194">
        <f t="shared" ca="1" si="2"/>
        <v>0</v>
      </c>
      <c r="AD18" s="194">
        <f t="shared" ca="1" si="2"/>
        <v>0</v>
      </c>
      <c r="AE18" s="194">
        <f t="shared" ca="1" si="2"/>
        <v>0</v>
      </c>
      <c r="AF18" s="194">
        <f t="shared" ca="1" si="2"/>
        <v>0</v>
      </c>
      <c r="AG18" s="194">
        <f t="shared" ca="1" si="2"/>
        <v>0</v>
      </c>
      <c r="AH18" s="194">
        <f t="shared" ca="1" si="2"/>
        <v>0</v>
      </c>
      <c r="AI18" s="194">
        <f t="shared" ca="1" si="2"/>
        <v>0</v>
      </c>
      <c r="AJ18" s="194">
        <f t="shared" ca="1" si="2"/>
        <v>0</v>
      </c>
      <c r="AK18" s="194">
        <f t="shared" ca="1" si="3"/>
        <v>0</v>
      </c>
      <c r="AL18" s="194">
        <f t="shared" ca="1" si="3"/>
        <v>0</v>
      </c>
      <c r="AM18" s="194">
        <f t="shared" ca="1" si="3"/>
        <v>0</v>
      </c>
      <c r="AN18" s="194">
        <f t="shared" ca="1" si="3"/>
        <v>0</v>
      </c>
    </row>
    <row r="19" spans="1:40" x14ac:dyDescent="0.3">
      <c r="C19" s="51">
        <f t="shared" ca="1" si="4"/>
        <v>0</v>
      </c>
      <c r="D19" s="192">
        <f t="shared" ca="1" si="5"/>
        <v>0</v>
      </c>
      <c r="E19" s="194">
        <f t="shared" ca="1" si="1"/>
        <v>0</v>
      </c>
      <c r="F19" s="194">
        <f t="shared" ca="1" si="1"/>
        <v>0</v>
      </c>
      <c r="G19" s="194">
        <f t="shared" ca="1" si="1"/>
        <v>0</v>
      </c>
      <c r="H19" s="194">
        <f t="shared" ca="1" si="1"/>
        <v>0</v>
      </c>
      <c r="I19" s="194">
        <f t="shared" ca="1" si="1"/>
        <v>0</v>
      </c>
      <c r="J19" s="194">
        <f t="shared" ca="1" si="1"/>
        <v>0</v>
      </c>
      <c r="K19" s="194">
        <f t="shared" ca="1" si="1"/>
        <v>0</v>
      </c>
      <c r="L19" s="194">
        <f t="shared" ca="1" si="1"/>
        <v>0</v>
      </c>
      <c r="M19" s="194">
        <f t="shared" ca="1" si="1"/>
        <v>0</v>
      </c>
      <c r="N19" s="194">
        <f t="shared" ca="1" si="1"/>
        <v>0</v>
      </c>
      <c r="O19" s="194">
        <f t="shared" ca="1" si="1"/>
        <v>0</v>
      </c>
      <c r="P19" s="194">
        <f t="shared" ca="1" si="1"/>
        <v>0</v>
      </c>
      <c r="Q19" s="194">
        <f t="shared" ca="1" si="1"/>
        <v>0</v>
      </c>
      <c r="R19" s="194">
        <f t="shared" ca="1" si="1"/>
        <v>0</v>
      </c>
      <c r="S19" s="194">
        <f t="shared" ca="1" si="1"/>
        <v>0</v>
      </c>
      <c r="T19" s="194">
        <f t="shared" ca="1" si="1"/>
        <v>0</v>
      </c>
      <c r="U19" s="194">
        <f t="shared" ca="1" si="2"/>
        <v>0</v>
      </c>
      <c r="V19" s="194">
        <f t="shared" ca="1" si="2"/>
        <v>0</v>
      </c>
      <c r="W19" s="194">
        <f t="shared" ca="1" si="2"/>
        <v>0</v>
      </c>
      <c r="X19" s="194">
        <f t="shared" ca="1" si="2"/>
        <v>0</v>
      </c>
      <c r="Y19" s="194">
        <f t="shared" ca="1" si="2"/>
        <v>0</v>
      </c>
      <c r="Z19" s="194">
        <f t="shared" ca="1" si="2"/>
        <v>0</v>
      </c>
      <c r="AA19" s="194">
        <f t="shared" ca="1" si="2"/>
        <v>0</v>
      </c>
      <c r="AB19" s="194">
        <f t="shared" ca="1" si="2"/>
        <v>0</v>
      </c>
      <c r="AC19" s="194">
        <f t="shared" ca="1" si="2"/>
        <v>0</v>
      </c>
      <c r="AD19" s="194">
        <f t="shared" ca="1" si="2"/>
        <v>0</v>
      </c>
      <c r="AE19" s="194">
        <f t="shared" ca="1" si="2"/>
        <v>0</v>
      </c>
      <c r="AF19" s="194">
        <f t="shared" ca="1" si="2"/>
        <v>0</v>
      </c>
      <c r="AG19" s="194">
        <f t="shared" ca="1" si="2"/>
        <v>0</v>
      </c>
      <c r="AH19" s="194">
        <f t="shared" ca="1" si="2"/>
        <v>0</v>
      </c>
      <c r="AI19" s="194">
        <f t="shared" ca="1" si="2"/>
        <v>0</v>
      </c>
      <c r="AJ19" s="194">
        <f t="shared" ca="1" si="2"/>
        <v>0</v>
      </c>
      <c r="AK19" s="194">
        <f t="shared" ca="1" si="3"/>
        <v>0</v>
      </c>
      <c r="AL19" s="194">
        <f t="shared" ca="1" si="3"/>
        <v>0</v>
      </c>
      <c r="AM19" s="194">
        <f t="shared" ca="1" si="3"/>
        <v>0</v>
      </c>
      <c r="AN19" s="194">
        <f t="shared" ca="1" si="3"/>
        <v>0</v>
      </c>
    </row>
    <row r="20" spans="1:40" x14ac:dyDescent="0.3">
      <c r="C20" s="51">
        <f t="shared" ca="1" si="4"/>
        <v>0</v>
      </c>
      <c r="D20" s="192">
        <f t="shared" ca="1" si="5"/>
        <v>0</v>
      </c>
      <c r="E20" s="194">
        <f t="shared" ca="1" si="1"/>
        <v>0</v>
      </c>
      <c r="F20" s="194">
        <f t="shared" ca="1" si="1"/>
        <v>0</v>
      </c>
      <c r="G20" s="194">
        <f t="shared" ca="1" si="1"/>
        <v>0</v>
      </c>
      <c r="H20" s="194">
        <f t="shared" ca="1" si="1"/>
        <v>0</v>
      </c>
      <c r="I20" s="194">
        <f t="shared" ca="1" si="1"/>
        <v>0</v>
      </c>
      <c r="J20" s="194">
        <f t="shared" ca="1" si="1"/>
        <v>0</v>
      </c>
      <c r="K20" s="194">
        <f t="shared" ca="1" si="1"/>
        <v>0</v>
      </c>
      <c r="L20" s="194">
        <f t="shared" ca="1" si="1"/>
        <v>0</v>
      </c>
      <c r="M20" s="194">
        <f t="shared" ca="1" si="1"/>
        <v>0</v>
      </c>
      <c r="N20" s="194">
        <f t="shared" ca="1" si="1"/>
        <v>0</v>
      </c>
      <c r="O20" s="194">
        <f t="shared" ca="1" si="1"/>
        <v>0</v>
      </c>
      <c r="P20" s="194">
        <f t="shared" ca="1" si="1"/>
        <v>0</v>
      </c>
      <c r="Q20" s="194">
        <f t="shared" ca="1" si="1"/>
        <v>0</v>
      </c>
      <c r="R20" s="194">
        <f t="shared" ca="1" si="1"/>
        <v>0</v>
      </c>
      <c r="S20" s="194">
        <f t="shared" ca="1" si="1"/>
        <v>0</v>
      </c>
      <c r="T20" s="194">
        <f t="shared" ca="1" si="1"/>
        <v>0</v>
      </c>
      <c r="U20" s="194">
        <f t="shared" ca="1" si="2"/>
        <v>0</v>
      </c>
      <c r="V20" s="194">
        <f t="shared" ca="1" si="2"/>
        <v>0</v>
      </c>
      <c r="W20" s="194">
        <f t="shared" ca="1" si="2"/>
        <v>0</v>
      </c>
      <c r="X20" s="194">
        <f t="shared" ca="1" si="2"/>
        <v>0</v>
      </c>
      <c r="Y20" s="194">
        <f t="shared" ca="1" si="2"/>
        <v>0</v>
      </c>
      <c r="Z20" s="194">
        <f t="shared" ca="1" si="2"/>
        <v>0</v>
      </c>
      <c r="AA20" s="194">
        <f t="shared" ca="1" si="2"/>
        <v>0</v>
      </c>
      <c r="AB20" s="194">
        <f t="shared" ca="1" si="2"/>
        <v>0</v>
      </c>
      <c r="AC20" s="194">
        <f t="shared" ca="1" si="2"/>
        <v>0</v>
      </c>
      <c r="AD20" s="194">
        <f t="shared" ca="1" si="2"/>
        <v>0</v>
      </c>
      <c r="AE20" s="194">
        <f t="shared" ca="1" si="2"/>
        <v>0</v>
      </c>
      <c r="AF20" s="194">
        <f t="shared" ca="1" si="2"/>
        <v>0</v>
      </c>
      <c r="AG20" s="194">
        <f t="shared" ca="1" si="2"/>
        <v>0</v>
      </c>
      <c r="AH20" s="194">
        <f t="shared" ca="1" si="2"/>
        <v>0</v>
      </c>
      <c r="AI20" s="194">
        <f t="shared" ca="1" si="2"/>
        <v>0</v>
      </c>
      <c r="AJ20" s="194">
        <f t="shared" ca="1" si="2"/>
        <v>0</v>
      </c>
      <c r="AK20" s="194">
        <f t="shared" ca="1" si="3"/>
        <v>0</v>
      </c>
      <c r="AL20" s="194">
        <f t="shared" ca="1" si="3"/>
        <v>0</v>
      </c>
      <c r="AM20" s="194">
        <f t="shared" ca="1" si="3"/>
        <v>0</v>
      </c>
      <c r="AN20" s="194">
        <f t="shared" ca="1" si="3"/>
        <v>0</v>
      </c>
    </row>
    <row r="21" spans="1:40" x14ac:dyDescent="0.3">
      <c r="C21" s="51">
        <f t="shared" ca="1" si="4"/>
        <v>0</v>
      </c>
      <c r="D21" s="192">
        <f t="shared" ca="1" si="5"/>
        <v>0</v>
      </c>
      <c r="E21" s="194">
        <f t="shared" ca="1" si="1"/>
        <v>0</v>
      </c>
      <c r="F21" s="194">
        <f t="shared" ca="1" si="1"/>
        <v>0</v>
      </c>
      <c r="G21" s="194">
        <f t="shared" ca="1" si="1"/>
        <v>0</v>
      </c>
      <c r="H21" s="194">
        <f t="shared" ca="1" si="1"/>
        <v>0</v>
      </c>
      <c r="I21" s="194">
        <f t="shared" ca="1" si="1"/>
        <v>0</v>
      </c>
      <c r="J21" s="194">
        <f t="shared" ca="1" si="1"/>
        <v>0</v>
      </c>
      <c r="K21" s="194">
        <f t="shared" ca="1" si="1"/>
        <v>0</v>
      </c>
      <c r="L21" s="194">
        <f t="shared" ca="1" si="1"/>
        <v>0</v>
      </c>
      <c r="M21" s="194">
        <f t="shared" ca="1" si="1"/>
        <v>0</v>
      </c>
      <c r="N21" s="194">
        <f t="shared" ca="1" si="1"/>
        <v>0</v>
      </c>
      <c r="O21" s="194">
        <f t="shared" ca="1" si="1"/>
        <v>0</v>
      </c>
      <c r="P21" s="194">
        <f t="shared" ca="1" si="1"/>
        <v>0</v>
      </c>
      <c r="Q21" s="194">
        <f t="shared" ca="1" si="1"/>
        <v>0</v>
      </c>
      <c r="R21" s="194">
        <f t="shared" ca="1" si="1"/>
        <v>0</v>
      </c>
      <c r="S21" s="194">
        <f t="shared" ca="1" si="1"/>
        <v>0</v>
      </c>
      <c r="T21" s="194">
        <f t="shared" ca="1" si="1"/>
        <v>0</v>
      </c>
      <c r="U21" s="194">
        <f t="shared" ca="1" si="2"/>
        <v>0</v>
      </c>
      <c r="V21" s="194">
        <f t="shared" ca="1" si="2"/>
        <v>0</v>
      </c>
      <c r="W21" s="194">
        <f t="shared" ca="1" si="2"/>
        <v>0</v>
      </c>
      <c r="X21" s="194">
        <f t="shared" ca="1" si="2"/>
        <v>0</v>
      </c>
      <c r="Y21" s="194">
        <f t="shared" ca="1" si="2"/>
        <v>0</v>
      </c>
      <c r="Z21" s="194">
        <f t="shared" ca="1" si="2"/>
        <v>0</v>
      </c>
      <c r="AA21" s="194">
        <f t="shared" ca="1" si="2"/>
        <v>0</v>
      </c>
      <c r="AB21" s="194">
        <f t="shared" ca="1" si="2"/>
        <v>0</v>
      </c>
      <c r="AC21" s="194">
        <f t="shared" ca="1" si="2"/>
        <v>0</v>
      </c>
      <c r="AD21" s="194">
        <f t="shared" ca="1" si="2"/>
        <v>0</v>
      </c>
      <c r="AE21" s="194">
        <f t="shared" ca="1" si="2"/>
        <v>0</v>
      </c>
      <c r="AF21" s="194">
        <f t="shared" ca="1" si="2"/>
        <v>0</v>
      </c>
      <c r="AG21" s="194">
        <f t="shared" ca="1" si="2"/>
        <v>0</v>
      </c>
      <c r="AH21" s="194">
        <f t="shared" ca="1" si="2"/>
        <v>0</v>
      </c>
      <c r="AI21" s="194">
        <f t="shared" ca="1" si="2"/>
        <v>0</v>
      </c>
      <c r="AJ21" s="194">
        <f t="shared" ca="1" si="2"/>
        <v>0</v>
      </c>
      <c r="AK21" s="194">
        <f t="shared" ca="1" si="3"/>
        <v>0</v>
      </c>
      <c r="AL21" s="194">
        <f t="shared" ca="1" si="3"/>
        <v>0</v>
      </c>
      <c r="AM21" s="194">
        <f t="shared" ca="1" si="3"/>
        <v>0</v>
      </c>
      <c r="AN21" s="194">
        <f t="shared" ca="1" si="3"/>
        <v>0</v>
      </c>
    </row>
    <row r="22" spans="1:40" x14ac:dyDescent="0.3">
      <c r="C22" s="51">
        <f t="shared" ca="1" si="4"/>
        <v>0</v>
      </c>
      <c r="D22" s="192">
        <f t="shared" ca="1" si="5"/>
        <v>0</v>
      </c>
      <c r="E22" s="194">
        <f t="shared" ca="1" si="1"/>
        <v>0</v>
      </c>
      <c r="F22" s="194">
        <f t="shared" ca="1" si="1"/>
        <v>0</v>
      </c>
      <c r="G22" s="194">
        <f t="shared" ca="1" si="1"/>
        <v>0</v>
      </c>
      <c r="H22" s="194">
        <f t="shared" ca="1" si="1"/>
        <v>0</v>
      </c>
      <c r="I22" s="194">
        <f t="shared" ca="1" si="1"/>
        <v>0</v>
      </c>
      <c r="J22" s="194">
        <f t="shared" ca="1" si="1"/>
        <v>0</v>
      </c>
      <c r="K22" s="194">
        <f t="shared" ca="1" si="1"/>
        <v>0</v>
      </c>
      <c r="L22" s="194">
        <f t="shared" ca="1" si="1"/>
        <v>0</v>
      </c>
      <c r="M22" s="194">
        <f t="shared" ca="1" si="1"/>
        <v>0</v>
      </c>
      <c r="N22" s="194">
        <f t="shared" ca="1" si="1"/>
        <v>0</v>
      </c>
      <c r="O22" s="194">
        <f t="shared" ca="1" si="1"/>
        <v>0</v>
      </c>
      <c r="P22" s="194">
        <f t="shared" ca="1" si="1"/>
        <v>0</v>
      </c>
      <c r="Q22" s="194">
        <f t="shared" ca="1" si="1"/>
        <v>0</v>
      </c>
      <c r="R22" s="194">
        <f t="shared" ca="1" si="1"/>
        <v>0</v>
      </c>
      <c r="S22" s="194">
        <f t="shared" ca="1" si="1"/>
        <v>0</v>
      </c>
      <c r="T22" s="194">
        <f t="shared" ref="T22:AI26" ca="1" si="6">SUMIFS(INDIRECT($B$1 &amp; "_Direct"), Resource_Name, $B22, WBSL3, T$1, Inst, $B$2)</f>
        <v>0</v>
      </c>
      <c r="U22" s="194">
        <f t="shared" ca="1" si="6"/>
        <v>0</v>
      </c>
      <c r="V22" s="194">
        <f t="shared" ca="1" si="6"/>
        <v>0</v>
      </c>
      <c r="W22" s="194">
        <f t="shared" ca="1" si="6"/>
        <v>0</v>
      </c>
      <c r="X22" s="194">
        <f t="shared" ca="1" si="6"/>
        <v>0</v>
      </c>
      <c r="Y22" s="194">
        <f t="shared" ca="1" si="2"/>
        <v>0</v>
      </c>
      <c r="Z22" s="194">
        <f t="shared" ca="1" si="2"/>
        <v>0</v>
      </c>
      <c r="AA22" s="194">
        <f t="shared" ca="1" si="2"/>
        <v>0</v>
      </c>
      <c r="AB22" s="194">
        <f t="shared" ca="1" si="2"/>
        <v>0</v>
      </c>
      <c r="AC22" s="194">
        <f t="shared" ca="1" si="2"/>
        <v>0</v>
      </c>
      <c r="AD22" s="194">
        <f t="shared" ca="1" si="2"/>
        <v>0</v>
      </c>
      <c r="AE22" s="194">
        <f t="shared" ca="1" si="2"/>
        <v>0</v>
      </c>
      <c r="AF22" s="194">
        <f t="shared" ca="1" si="2"/>
        <v>0</v>
      </c>
      <c r="AG22" s="194">
        <f t="shared" ca="1" si="2"/>
        <v>0</v>
      </c>
      <c r="AH22" s="194">
        <f t="shared" ca="1" si="2"/>
        <v>0</v>
      </c>
      <c r="AI22" s="194">
        <f t="shared" ca="1" si="2"/>
        <v>0</v>
      </c>
      <c r="AJ22" s="194">
        <f t="shared" ca="1" si="2"/>
        <v>0</v>
      </c>
      <c r="AK22" s="194">
        <f t="shared" ca="1" si="3"/>
        <v>0</v>
      </c>
      <c r="AL22" s="194">
        <f t="shared" ca="1" si="3"/>
        <v>0</v>
      </c>
      <c r="AM22" s="194">
        <f t="shared" ca="1" si="3"/>
        <v>0</v>
      </c>
      <c r="AN22" s="194">
        <f t="shared" ca="1" si="3"/>
        <v>0</v>
      </c>
    </row>
    <row r="23" spans="1:40" x14ac:dyDescent="0.3">
      <c r="C23" s="51">
        <f t="shared" ca="1" si="4"/>
        <v>0</v>
      </c>
      <c r="D23" s="192">
        <f t="shared" ca="1" si="5"/>
        <v>0</v>
      </c>
      <c r="E23" s="194">
        <f t="shared" ref="E23:T26" ca="1" si="7">SUMIFS(INDIRECT($B$1 &amp; "_Direct"), Resource_Name, $B23, WBSL3, E$1, Inst, $B$2)</f>
        <v>0</v>
      </c>
      <c r="F23" s="194">
        <f t="shared" ca="1" si="7"/>
        <v>0</v>
      </c>
      <c r="G23" s="194">
        <f t="shared" ca="1" si="7"/>
        <v>0</v>
      </c>
      <c r="H23" s="194">
        <f t="shared" ca="1" si="7"/>
        <v>0</v>
      </c>
      <c r="I23" s="194">
        <f t="shared" ca="1" si="7"/>
        <v>0</v>
      </c>
      <c r="J23" s="194">
        <f t="shared" ca="1" si="7"/>
        <v>0</v>
      </c>
      <c r="K23" s="194">
        <f t="shared" ca="1" si="7"/>
        <v>0</v>
      </c>
      <c r="L23" s="194">
        <f t="shared" ca="1" si="7"/>
        <v>0</v>
      </c>
      <c r="M23" s="194">
        <f t="shared" ca="1" si="7"/>
        <v>0</v>
      </c>
      <c r="N23" s="194">
        <f t="shared" ca="1" si="7"/>
        <v>0</v>
      </c>
      <c r="O23" s="194">
        <f t="shared" ca="1" si="7"/>
        <v>0</v>
      </c>
      <c r="P23" s="194">
        <f t="shared" ca="1" si="7"/>
        <v>0</v>
      </c>
      <c r="Q23" s="194">
        <f t="shared" ca="1" si="7"/>
        <v>0</v>
      </c>
      <c r="R23" s="194">
        <f t="shared" ca="1" si="7"/>
        <v>0</v>
      </c>
      <c r="S23" s="194">
        <f t="shared" ca="1" si="7"/>
        <v>0</v>
      </c>
      <c r="T23" s="194">
        <f t="shared" ca="1" si="7"/>
        <v>0</v>
      </c>
      <c r="U23" s="194">
        <f t="shared" ca="1" si="6"/>
        <v>0</v>
      </c>
      <c r="V23" s="194">
        <f t="shared" ca="1" si="6"/>
        <v>0</v>
      </c>
      <c r="W23" s="194">
        <f t="shared" ca="1" si="6"/>
        <v>0</v>
      </c>
      <c r="X23" s="194">
        <f t="shared" ca="1" si="6"/>
        <v>0</v>
      </c>
      <c r="Y23" s="194">
        <f t="shared" ca="1" si="6"/>
        <v>0</v>
      </c>
      <c r="Z23" s="194">
        <f t="shared" ca="1" si="6"/>
        <v>0</v>
      </c>
      <c r="AA23" s="194">
        <f t="shared" ca="1" si="6"/>
        <v>0</v>
      </c>
      <c r="AB23" s="194">
        <f t="shared" ca="1" si="6"/>
        <v>0</v>
      </c>
      <c r="AC23" s="194">
        <f t="shared" ca="1" si="6"/>
        <v>0</v>
      </c>
      <c r="AD23" s="194">
        <f t="shared" ca="1" si="6"/>
        <v>0</v>
      </c>
      <c r="AE23" s="194">
        <f t="shared" ca="1" si="6"/>
        <v>0</v>
      </c>
      <c r="AF23" s="194">
        <f t="shared" ca="1" si="6"/>
        <v>0</v>
      </c>
      <c r="AG23" s="194">
        <f t="shared" ca="1" si="6"/>
        <v>0</v>
      </c>
      <c r="AH23" s="194">
        <f t="shared" ca="1" si="6"/>
        <v>0</v>
      </c>
      <c r="AI23" s="194">
        <f t="shared" ca="1" si="6"/>
        <v>0</v>
      </c>
      <c r="AJ23" s="194">
        <f t="shared" ref="AJ23:AN26" ca="1" si="8">SUMIFS(INDIRECT($B$1 &amp; "_Direct"), Resource_Name, $B23, WBSL3, AJ$1, Inst, $B$2)</f>
        <v>0</v>
      </c>
      <c r="AK23" s="194">
        <f t="shared" ca="1" si="8"/>
        <v>0</v>
      </c>
      <c r="AL23" s="194">
        <f t="shared" ca="1" si="8"/>
        <v>0</v>
      </c>
      <c r="AM23" s="194">
        <f t="shared" ca="1" si="8"/>
        <v>0</v>
      </c>
      <c r="AN23" s="194">
        <f t="shared" ca="1" si="8"/>
        <v>0</v>
      </c>
    </row>
    <row r="24" spans="1:40" x14ac:dyDescent="0.3">
      <c r="C24" s="51">
        <f t="shared" ca="1" si="4"/>
        <v>0</v>
      </c>
      <c r="D24" s="192">
        <f t="shared" ca="1" si="5"/>
        <v>0</v>
      </c>
      <c r="E24" s="194">
        <f t="shared" ca="1" si="7"/>
        <v>0</v>
      </c>
      <c r="F24" s="194">
        <f t="shared" ca="1" si="7"/>
        <v>0</v>
      </c>
      <c r="G24" s="194">
        <f t="shared" ca="1" si="7"/>
        <v>0</v>
      </c>
      <c r="H24" s="194">
        <f t="shared" ca="1" si="7"/>
        <v>0</v>
      </c>
      <c r="I24" s="194">
        <f t="shared" ca="1" si="7"/>
        <v>0</v>
      </c>
      <c r="J24" s="194">
        <f t="shared" ca="1" si="7"/>
        <v>0</v>
      </c>
      <c r="K24" s="194">
        <f t="shared" ca="1" si="7"/>
        <v>0</v>
      </c>
      <c r="L24" s="194">
        <f t="shared" ca="1" si="7"/>
        <v>0</v>
      </c>
      <c r="M24" s="194">
        <f t="shared" ca="1" si="7"/>
        <v>0</v>
      </c>
      <c r="N24" s="194">
        <f t="shared" ca="1" si="7"/>
        <v>0</v>
      </c>
      <c r="O24" s="194">
        <f t="shared" ca="1" si="7"/>
        <v>0</v>
      </c>
      <c r="P24" s="194">
        <f t="shared" ca="1" si="7"/>
        <v>0</v>
      </c>
      <c r="Q24" s="194">
        <f t="shared" ca="1" si="7"/>
        <v>0</v>
      </c>
      <c r="R24" s="194">
        <f t="shared" ca="1" si="7"/>
        <v>0</v>
      </c>
      <c r="S24" s="194">
        <f t="shared" ca="1" si="7"/>
        <v>0</v>
      </c>
      <c r="T24" s="194">
        <f t="shared" ca="1" si="7"/>
        <v>0</v>
      </c>
      <c r="U24" s="194">
        <f t="shared" ca="1" si="6"/>
        <v>0</v>
      </c>
      <c r="V24" s="194">
        <f t="shared" ca="1" si="6"/>
        <v>0</v>
      </c>
      <c r="W24" s="194">
        <f t="shared" ca="1" si="6"/>
        <v>0</v>
      </c>
      <c r="X24" s="194">
        <f t="shared" ca="1" si="6"/>
        <v>0</v>
      </c>
      <c r="Y24" s="194">
        <f t="shared" ca="1" si="6"/>
        <v>0</v>
      </c>
      <c r="Z24" s="194">
        <f t="shared" ca="1" si="6"/>
        <v>0</v>
      </c>
      <c r="AA24" s="194">
        <f t="shared" ca="1" si="6"/>
        <v>0</v>
      </c>
      <c r="AB24" s="194">
        <f t="shared" ca="1" si="6"/>
        <v>0</v>
      </c>
      <c r="AC24" s="194">
        <f t="shared" ca="1" si="6"/>
        <v>0</v>
      </c>
      <c r="AD24" s="194">
        <f t="shared" ca="1" si="6"/>
        <v>0</v>
      </c>
      <c r="AE24" s="194">
        <f t="shared" ca="1" si="6"/>
        <v>0</v>
      </c>
      <c r="AF24" s="194">
        <f t="shared" ca="1" si="6"/>
        <v>0</v>
      </c>
      <c r="AG24" s="194">
        <f t="shared" ca="1" si="6"/>
        <v>0</v>
      </c>
      <c r="AH24" s="194">
        <f t="shared" ca="1" si="6"/>
        <v>0</v>
      </c>
      <c r="AI24" s="194">
        <f t="shared" ca="1" si="6"/>
        <v>0</v>
      </c>
      <c r="AJ24" s="194">
        <f t="shared" ca="1" si="8"/>
        <v>0</v>
      </c>
      <c r="AK24" s="194">
        <f t="shared" ca="1" si="8"/>
        <v>0</v>
      </c>
      <c r="AL24" s="194">
        <f t="shared" ca="1" si="8"/>
        <v>0</v>
      </c>
      <c r="AM24" s="194">
        <f t="shared" ca="1" si="8"/>
        <v>0</v>
      </c>
      <c r="AN24" s="194">
        <f t="shared" ca="1" si="8"/>
        <v>0</v>
      </c>
    </row>
    <row r="25" spans="1:40" x14ac:dyDescent="0.3">
      <c r="C25" s="51">
        <f t="shared" ca="1" si="4"/>
        <v>0</v>
      </c>
      <c r="D25" s="192">
        <f t="shared" ca="1" si="5"/>
        <v>0</v>
      </c>
      <c r="E25" s="194">
        <f t="shared" ca="1" si="7"/>
        <v>0</v>
      </c>
      <c r="F25" s="194">
        <f t="shared" ca="1" si="7"/>
        <v>0</v>
      </c>
      <c r="G25" s="194">
        <f t="shared" ca="1" si="7"/>
        <v>0</v>
      </c>
      <c r="H25" s="194">
        <f t="shared" ca="1" si="7"/>
        <v>0</v>
      </c>
      <c r="I25" s="194">
        <f t="shared" ca="1" si="7"/>
        <v>0</v>
      </c>
      <c r="J25" s="194">
        <f t="shared" ca="1" si="7"/>
        <v>0</v>
      </c>
      <c r="K25" s="194">
        <f t="shared" ca="1" si="7"/>
        <v>0</v>
      </c>
      <c r="L25" s="194">
        <f t="shared" ca="1" si="7"/>
        <v>0</v>
      </c>
      <c r="M25" s="194">
        <f t="shared" ca="1" si="7"/>
        <v>0</v>
      </c>
      <c r="N25" s="194">
        <f t="shared" ca="1" si="7"/>
        <v>0</v>
      </c>
      <c r="O25" s="194">
        <f t="shared" ca="1" si="7"/>
        <v>0</v>
      </c>
      <c r="P25" s="194">
        <f t="shared" ca="1" si="7"/>
        <v>0</v>
      </c>
      <c r="Q25" s="194">
        <f t="shared" ca="1" si="7"/>
        <v>0</v>
      </c>
      <c r="R25" s="194">
        <f t="shared" ca="1" si="7"/>
        <v>0</v>
      </c>
      <c r="S25" s="194">
        <f t="shared" ca="1" si="7"/>
        <v>0</v>
      </c>
      <c r="T25" s="194">
        <f t="shared" ca="1" si="7"/>
        <v>0</v>
      </c>
      <c r="U25" s="194">
        <f t="shared" ca="1" si="6"/>
        <v>0</v>
      </c>
      <c r="V25" s="194">
        <f t="shared" ca="1" si="6"/>
        <v>0</v>
      </c>
      <c r="W25" s="194">
        <f t="shared" ca="1" si="6"/>
        <v>0</v>
      </c>
      <c r="X25" s="194">
        <f t="shared" ca="1" si="6"/>
        <v>0</v>
      </c>
      <c r="Y25" s="194">
        <f t="shared" ca="1" si="6"/>
        <v>0</v>
      </c>
      <c r="Z25" s="194">
        <f t="shared" ca="1" si="6"/>
        <v>0</v>
      </c>
      <c r="AA25" s="194">
        <f t="shared" ca="1" si="6"/>
        <v>0</v>
      </c>
      <c r="AB25" s="194">
        <f t="shared" ca="1" si="6"/>
        <v>0</v>
      </c>
      <c r="AC25" s="194">
        <f t="shared" ca="1" si="6"/>
        <v>0</v>
      </c>
      <c r="AD25" s="194">
        <f t="shared" ca="1" si="6"/>
        <v>0</v>
      </c>
      <c r="AE25" s="194">
        <f t="shared" ca="1" si="6"/>
        <v>0</v>
      </c>
      <c r="AF25" s="194">
        <f t="shared" ca="1" si="6"/>
        <v>0</v>
      </c>
      <c r="AG25" s="194">
        <f t="shared" ca="1" si="6"/>
        <v>0</v>
      </c>
      <c r="AH25" s="194">
        <f t="shared" ca="1" si="6"/>
        <v>0</v>
      </c>
      <c r="AI25" s="194">
        <f t="shared" ca="1" si="6"/>
        <v>0</v>
      </c>
      <c r="AJ25" s="194">
        <f t="shared" ca="1" si="8"/>
        <v>0</v>
      </c>
      <c r="AK25" s="194">
        <f t="shared" ca="1" si="8"/>
        <v>0</v>
      </c>
      <c r="AL25" s="194">
        <f t="shared" ca="1" si="8"/>
        <v>0</v>
      </c>
      <c r="AM25" s="194">
        <f t="shared" ca="1" si="8"/>
        <v>0</v>
      </c>
      <c r="AN25" s="194">
        <f t="shared" ca="1" si="8"/>
        <v>0</v>
      </c>
    </row>
    <row r="26" spans="1:40" x14ac:dyDescent="0.3">
      <c r="A26" s="54"/>
      <c r="B26" s="54"/>
      <c r="C26" s="51">
        <f t="shared" ca="1" si="4"/>
        <v>0</v>
      </c>
      <c r="D26" s="192">
        <f t="shared" ca="1" si="5"/>
        <v>0</v>
      </c>
      <c r="E26" s="194">
        <f t="shared" ca="1" si="7"/>
        <v>0</v>
      </c>
      <c r="F26" s="194">
        <f t="shared" ca="1" si="7"/>
        <v>0</v>
      </c>
      <c r="G26" s="194">
        <f t="shared" ca="1" si="7"/>
        <v>0</v>
      </c>
      <c r="H26" s="194">
        <f t="shared" ca="1" si="7"/>
        <v>0</v>
      </c>
      <c r="I26" s="194">
        <f t="shared" ca="1" si="7"/>
        <v>0</v>
      </c>
      <c r="J26" s="194">
        <f t="shared" ca="1" si="7"/>
        <v>0</v>
      </c>
      <c r="K26" s="194">
        <f t="shared" ca="1" si="7"/>
        <v>0</v>
      </c>
      <c r="L26" s="194">
        <f t="shared" ca="1" si="7"/>
        <v>0</v>
      </c>
      <c r="M26" s="194">
        <f t="shared" ca="1" si="7"/>
        <v>0</v>
      </c>
      <c r="N26" s="194">
        <f t="shared" ca="1" si="7"/>
        <v>0</v>
      </c>
      <c r="O26" s="194">
        <f t="shared" ca="1" si="7"/>
        <v>0</v>
      </c>
      <c r="P26" s="194">
        <f t="shared" ca="1" si="7"/>
        <v>0</v>
      </c>
      <c r="Q26" s="194">
        <f t="shared" ca="1" si="7"/>
        <v>0</v>
      </c>
      <c r="R26" s="194">
        <f t="shared" ca="1" si="7"/>
        <v>0</v>
      </c>
      <c r="S26" s="194">
        <f t="shared" ca="1" si="7"/>
        <v>0</v>
      </c>
      <c r="T26" s="194">
        <f t="shared" ca="1" si="7"/>
        <v>0</v>
      </c>
      <c r="U26" s="194">
        <f t="shared" ca="1" si="6"/>
        <v>0</v>
      </c>
      <c r="V26" s="194">
        <f t="shared" ca="1" si="6"/>
        <v>0</v>
      </c>
      <c r="W26" s="194">
        <f t="shared" ca="1" si="6"/>
        <v>0</v>
      </c>
      <c r="X26" s="194">
        <f t="shared" ca="1" si="6"/>
        <v>0</v>
      </c>
      <c r="Y26" s="194">
        <f t="shared" ca="1" si="6"/>
        <v>0</v>
      </c>
      <c r="Z26" s="194">
        <f t="shared" ca="1" si="6"/>
        <v>0</v>
      </c>
      <c r="AA26" s="194">
        <f t="shared" ca="1" si="6"/>
        <v>0</v>
      </c>
      <c r="AB26" s="194">
        <f t="shared" ca="1" si="6"/>
        <v>0</v>
      </c>
      <c r="AC26" s="194">
        <f t="shared" ca="1" si="6"/>
        <v>0</v>
      </c>
      <c r="AD26" s="194">
        <f t="shared" ca="1" si="6"/>
        <v>0</v>
      </c>
      <c r="AE26" s="194">
        <f t="shared" ca="1" si="6"/>
        <v>0</v>
      </c>
      <c r="AF26" s="194">
        <f t="shared" ca="1" si="6"/>
        <v>0</v>
      </c>
      <c r="AG26" s="194">
        <f t="shared" ca="1" si="6"/>
        <v>0</v>
      </c>
      <c r="AH26" s="194">
        <f t="shared" ca="1" si="6"/>
        <v>0</v>
      </c>
      <c r="AI26" s="194">
        <f t="shared" ca="1" si="6"/>
        <v>0</v>
      </c>
      <c r="AJ26" s="194">
        <f t="shared" ca="1" si="8"/>
        <v>0</v>
      </c>
      <c r="AK26" s="194">
        <f t="shared" ca="1" si="8"/>
        <v>0</v>
      </c>
      <c r="AL26" s="194">
        <f t="shared" ca="1" si="8"/>
        <v>0</v>
      </c>
      <c r="AM26" s="194">
        <f t="shared" ca="1" si="8"/>
        <v>0</v>
      </c>
      <c r="AN26" s="194">
        <f t="shared" ca="1" si="8"/>
        <v>0</v>
      </c>
    </row>
    <row r="27" spans="1:40" x14ac:dyDescent="0.3">
      <c r="A27" s="60" t="s">
        <v>1466</v>
      </c>
      <c r="B27" s="64"/>
      <c r="C27" s="64"/>
      <c r="D27" s="196"/>
      <c r="E27" s="196"/>
      <c r="F27" s="196"/>
      <c r="G27" s="196"/>
      <c r="H27" s="196"/>
      <c r="I27" s="196"/>
      <c r="J27" s="196"/>
      <c r="K27" s="196"/>
      <c r="L27" s="196"/>
      <c r="M27" s="196"/>
      <c r="N27" s="196"/>
      <c r="O27" s="196"/>
      <c r="P27" s="196"/>
      <c r="Q27" s="196"/>
      <c r="R27" s="196"/>
      <c r="S27" s="196"/>
      <c r="T27" s="196"/>
      <c r="U27" s="196"/>
      <c r="V27" s="196"/>
      <c r="W27" s="196"/>
      <c r="X27" s="196"/>
      <c r="Y27" s="196"/>
      <c r="Z27" s="196"/>
      <c r="AA27" s="196"/>
      <c r="AB27" s="196"/>
      <c r="AC27" s="196"/>
      <c r="AD27" s="196"/>
      <c r="AE27" s="196"/>
      <c r="AF27" s="196"/>
      <c r="AG27" s="196"/>
      <c r="AH27" s="196"/>
      <c r="AI27" s="196"/>
      <c r="AJ27" s="196"/>
      <c r="AK27" s="196"/>
      <c r="AL27" s="196"/>
      <c r="AM27" s="196"/>
      <c r="AN27" s="196"/>
    </row>
    <row r="28" spans="1:40" x14ac:dyDescent="0.3">
      <c r="D28" s="192">
        <f ca="1">SUM(E28:AN28)</f>
        <v>31661.639401657507</v>
      </c>
      <c r="E28" s="194">
        <f t="shared" ref="E28:AN28" ca="1" si="9">SUM(E7:E26)</f>
        <v>8100.345273637502</v>
      </c>
      <c r="F28" s="181">
        <f t="shared" ca="1" si="9"/>
        <v>0</v>
      </c>
      <c r="G28" s="181">
        <f t="shared" ca="1" si="9"/>
        <v>0</v>
      </c>
      <c r="H28" s="181">
        <f t="shared" ca="1" si="9"/>
        <v>0</v>
      </c>
      <c r="I28" s="181">
        <f t="shared" ca="1" si="9"/>
        <v>0</v>
      </c>
      <c r="J28" s="194">
        <f t="shared" ca="1" si="9"/>
        <v>0</v>
      </c>
      <c r="K28" s="194">
        <f t="shared" ca="1" si="9"/>
        <v>0</v>
      </c>
      <c r="L28" s="194">
        <f t="shared" ca="1" si="9"/>
        <v>0</v>
      </c>
      <c r="M28" s="194">
        <f t="shared" ca="1" si="9"/>
        <v>0</v>
      </c>
      <c r="N28" s="194">
        <f t="shared" ca="1" si="9"/>
        <v>0</v>
      </c>
      <c r="O28" s="194">
        <f t="shared" ca="1" si="9"/>
        <v>0</v>
      </c>
      <c r="P28" s="194">
        <f t="shared" ca="1" si="9"/>
        <v>0</v>
      </c>
      <c r="Q28" s="194">
        <f t="shared" ca="1" si="9"/>
        <v>0</v>
      </c>
      <c r="R28" s="194">
        <f t="shared" ca="1" si="9"/>
        <v>0</v>
      </c>
      <c r="S28" s="194">
        <f t="shared" ca="1" si="9"/>
        <v>0</v>
      </c>
      <c r="T28" s="194">
        <f t="shared" ca="1" si="9"/>
        <v>0</v>
      </c>
      <c r="U28" s="194">
        <f t="shared" ca="1" si="9"/>
        <v>0</v>
      </c>
      <c r="V28" s="194">
        <f t="shared" ca="1" si="9"/>
        <v>0</v>
      </c>
      <c r="W28" s="194">
        <f t="shared" ca="1" si="9"/>
        <v>0</v>
      </c>
      <c r="X28" s="194">
        <f t="shared" ca="1" si="9"/>
        <v>0</v>
      </c>
      <c r="Y28" s="194">
        <f t="shared" ca="1" si="9"/>
        <v>0</v>
      </c>
      <c r="Z28" s="194">
        <f t="shared" ca="1" si="9"/>
        <v>0</v>
      </c>
      <c r="AA28" s="194">
        <f t="shared" ca="1" si="9"/>
        <v>0</v>
      </c>
      <c r="AB28" s="194">
        <f t="shared" ca="1" si="9"/>
        <v>0</v>
      </c>
      <c r="AC28" s="194">
        <f t="shared" ca="1" si="9"/>
        <v>0</v>
      </c>
      <c r="AD28" s="194">
        <f t="shared" ca="1" si="9"/>
        <v>0</v>
      </c>
      <c r="AE28" s="194">
        <f t="shared" ca="1" si="9"/>
        <v>0</v>
      </c>
      <c r="AF28" s="194">
        <f t="shared" ca="1" si="9"/>
        <v>0</v>
      </c>
      <c r="AG28" s="194">
        <f t="shared" ca="1" si="9"/>
        <v>0</v>
      </c>
      <c r="AH28" s="194">
        <f t="shared" ca="1" si="9"/>
        <v>0</v>
      </c>
      <c r="AI28" s="194">
        <f t="shared" ca="1" si="9"/>
        <v>23561.294128020007</v>
      </c>
      <c r="AJ28" s="194">
        <f t="shared" ca="1" si="9"/>
        <v>0</v>
      </c>
      <c r="AK28" s="194">
        <f t="shared" ca="1" si="9"/>
        <v>0</v>
      </c>
      <c r="AL28" s="194">
        <f t="shared" ca="1" si="9"/>
        <v>0</v>
      </c>
      <c r="AM28" s="194">
        <f t="shared" ca="1" si="9"/>
        <v>0</v>
      </c>
      <c r="AN28" s="194">
        <f t="shared" ca="1" si="9"/>
        <v>0</v>
      </c>
    </row>
    <row r="29" spans="1:40" x14ac:dyDescent="0.3">
      <c r="A29" s="60" t="s">
        <v>1467</v>
      </c>
      <c r="B29" s="60"/>
      <c r="C29" s="60"/>
      <c r="D29" s="189"/>
      <c r="E29" s="198"/>
      <c r="F29" s="198"/>
      <c r="G29" s="198"/>
      <c r="H29" s="198"/>
      <c r="I29" s="198"/>
      <c r="J29" s="198"/>
      <c r="K29" s="198"/>
      <c r="L29" s="198"/>
      <c r="M29" s="198"/>
      <c r="N29" s="198"/>
      <c r="O29" s="198"/>
      <c r="P29" s="198"/>
      <c r="Q29" s="198"/>
      <c r="R29" s="198"/>
      <c r="S29" s="198"/>
      <c r="T29" s="198"/>
      <c r="U29" s="198"/>
      <c r="V29" s="198"/>
      <c r="W29" s="198"/>
      <c r="X29" s="198"/>
      <c r="Y29" s="198"/>
      <c r="Z29" s="198"/>
      <c r="AA29" s="198"/>
      <c r="AB29" s="198"/>
      <c r="AC29" s="198"/>
      <c r="AD29" s="198"/>
      <c r="AE29" s="198"/>
      <c r="AF29" s="198"/>
      <c r="AG29" s="198"/>
      <c r="AH29" s="198"/>
      <c r="AI29" s="198"/>
      <c r="AJ29" s="198"/>
      <c r="AK29" s="198"/>
      <c r="AL29" s="198"/>
      <c r="AM29" s="198"/>
      <c r="AN29" s="198"/>
    </row>
    <row r="30" spans="1:40" x14ac:dyDescent="0.3">
      <c r="D30" s="192">
        <f ca="1">SUM(E30:AN30)</f>
        <v>9466.8301810955945</v>
      </c>
      <c r="E30" s="194">
        <f t="shared" ref="E30:AN30" ca="1" si="10">SUMIFS(INDIRECT($B$1 &amp; "_Fringe"), WBSL3, E$1, Inst, $B$2)</f>
        <v>2422.003236817613</v>
      </c>
      <c r="F30" s="194">
        <f t="shared" ca="1" si="10"/>
        <v>0</v>
      </c>
      <c r="G30" s="194">
        <f t="shared" ca="1" si="10"/>
        <v>0</v>
      </c>
      <c r="H30" s="194">
        <f t="shared" ca="1" si="10"/>
        <v>0</v>
      </c>
      <c r="I30" s="194">
        <f t="shared" ca="1" si="10"/>
        <v>0</v>
      </c>
      <c r="J30" s="194">
        <f t="shared" ca="1" si="10"/>
        <v>0</v>
      </c>
      <c r="K30" s="194">
        <f t="shared" ca="1" si="10"/>
        <v>0</v>
      </c>
      <c r="L30" s="194">
        <f t="shared" ca="1" si="10"/>
        <v>0</v>
      </c>
      <c r="M30" s="194">
        <f t="shared" ca="1" si="10"/>
        <v>0</v>
      </c>
      <c r="N30" s="194">
        <f t="shared" ca="1" si="10"/>
        <v>0</v>
      </c>
      <c r="O30" s="194">
        <f t="shared" ca="1" si="10"/>
        <v>0</v>
      </c>
      <c r="P30" s="194">
        <f t="shared" ca="1" si="10"/>
        <v>0</v>
      </c>
      <c r="Q30" s="194">
        <f t="shared" ca="1" si="10"/>
        <v>0</v>
      </c>
      <c r="R30" s="194">
        <f t="shared" ca="1" si="10"/>
        <v>0</v>
      </c>
      <c r="S30" s="194">
        <f t="shared" ca="1" si="10"/>
        <v>0</v>
      </c>
      <c r="T30" s="194">
        <f t="shared" ca="1" si="10"/>
        <v>0</v>
      </c>
      <c r="U30" s="194">
        <f t="shared" ca="1" si="10"/>
        <v>0</v>
      </c>
      <c r="V30" s="194">
        <f t="shared" ca="1" si="10"/>
        <v>0</v>
      </c>
      <c r="W30" s="194">
        <f t="shared" ca="1" si="10"/>
        <v>0</v>
      </c>
      <c r="X30" s="194">
        <f t="shared" ca="1" si="10"/>
        <v>0</v>
      </c>
      <c r="Y30" s="194">
        <f t="shared" ca="1" si="10"/>
        <v>0</v>
      </c>
      <c r="Z30" s="194">
        <f t="shared" ca="1" si="10"/>
        <v>0</v>
      </c>
      <c r="AA30" s="194">
        <f t="shared" ca="1" si="10"/>
        <v>0</v>
      </c>
      <c r="AB30" s="194">
        <f t="shared" ca="1" si="10"/>
        <v>0</v>
      </c>
      <c r="AC30" s="194">
        <f t="shared" ca="1" si="10"/>
        <v>0</v>
      </c>
      <c r="AD30" s="194">
        <f t="shared" ca="1" si="10"/>
        <v>0</v>
      </c>
      <c r="AE30" s="194">
        <f t="shared" ca="1" si="10"/>
        <v>0</v>
      </c>
      <c r="AF30" s="194">
        <f t="shared" ca="1" si="10"/>
        <v>0</v>
      </c>
      <c r="AG30" s="194">
        <f t="shared" ca="1" si="10"/>
        <v>0</v>
      </c>
      <c r="AH30" s="194">
        <f t="shared" ca="1" si="10"/>
        <v>0</v>
      </c>
      <c r="AI30" s="194">
        <f t="shared" ca="1" si="10"/>
        <v>7044.826944277982</v>
      </c>
      <c r="AJ30" s="194">
        <f t="shared" ca="1" si="10"/>
        <v>0</v>
      </c>
      <c r="AK30" s="194">
        <f t="shared" ca="1" si="10"/>
        <v>0</v>
      </c>
      <c r="AL30" s="194">
        <f t="shared" ca="1" si="10"/>
        <v>0</v>
      </c>
      <c r="AM30" s="194">
        <f t="shared" ca="1" si="10"/>
        <v>0</v>
      </c>
      <c r="AN30" s="194">
        <f t="shared" ca="1" si="10"/>
        <v>0</v>
      </c>
    </row>
    <row r="31" spans="1:40" x14ac:dyDescent="0.3">
      <c r="A31" s="60" t="s">
        <v>1468</v>
      </c>
      <c r="B31" s="60"/>
      <c r="C31" s="60"/>
      <c r="D31" s="189"/>
      <c r="E31" s="189"/>
      <c r="F31" s="189"/>
      <c r="G31" s="189"/>
      <c r="H31" s="189"/>
      <c r="I31" s="189"/>
      <c r="J31" s="189"/>
      <c r="K31" s="189"/>
      <c r="L31" s="189"/>
      <c r="M31" s="189"/>
      <c r="N31" s="189"/>
      <c r="O31" s="189"/>
      <c r="P31" s="189"/>
      <c r="Q31" s="189"/>
      <c r="R31" s="189"/>
      <c r="S31" s="189"/>
      <c r="T31" s="189"/>
      <c r="U31" s="189"/>
      <c r="V31" s="189"/>
      <c r="W31" s="189"/>
      <c r="X31" s="189"/>
      <c r="Y31" s="189"/>
      <c r="Z31" s="189"/>
      <c r="AA31" s="189"/>
      <c r="AB31" s="189"/>
      <c r="AC31" s="189"/>
      <c r="AD31" s="189"/>
      <c r="AE31" s="189"/>
      <c r="AF31" s="189"/>
      <c r="AG31" s="189"/>
      <c r="AH31" s="189"/>
      <c r="AI31" s="189"/>
      <c r="AJ31" s="189"/>
      <c r="AK31" s="189"/>
      <c r="AL31" s="189"/>
      <c r="AM31" s="189"/>
      <c r="AN31" s="189"/>
    </row>
    <row r="32" spans="1:40" x14ac:dyDescent="0.3">
      <c r="A32" s="65" t="s">
        <v>1469</v>
      </c>
      <c r="B32" s="65" t="s">
        <v>1470</v>
      </c>
      <c r="C32" s="65" t="s">
        <v>1471</v>
      </c>
      <c r="D32" s="195"/>
      <c r="E32" s="194"/>
      <c r="F32" s="194"/>
      <c r="G32" s="194"/>
      <c r="H32" s="194"/>
      <c r="I32" s="194"/>
      <c r="J32" s="194"/>
      <c r="K32" s="194"/>
      <c r="L32" s="194"/>
      <c r="M32" s="194"/>
      <c r="N32" s="194"/>
      <c r="O32" s="194"/>
      <c r="P32" s="194"/>
      <c r="Q32" s="194"/>
      <c r="R32" s="194"/>
      <c r="S32" s="194"/>
      <c r="T32" s="194"/>
      <c r="U32" s="194"/>
      <c r="V32" s="194"/>
      <c r="W32" s="194"/>
      <c r="X32" s="194"/>
      <c r="Y32" s="194"/>
      <c r="Z32" s="194"/>
      <c r="AA32" s="194"/>
      <c r="AB32" s="194"/>
      <c r="AC32" s="194"/>
      <c r="AD32" s="194"/>
      <c r="AE32" s="194"/>
      <c r="AF32" s="194"/>
      <c r="AG32" s="194"/>
      <c r="AH32" s="194"/>
      <c r="AI32" s="194"/>
      <c r="AJ32" s="194"/>
      <c r="AK32" s="194"/>
      <c r="AL32" s="194"/>
      <c r="AM32" s="194"/>
      <c r="AN32" s="194"/>
    </row>
    <row r="33" spans="1:40" x14ac:dyDescent="0.3">
      <c r="A33" s="54" t="s">
        <v>1535</v>
      </c>
      <c r="B33" s="54">
        <v>1</v>
      </c>
      <c r="C33" s="54">
        <v>1</v>
      </c>
      <c r="D33" s="195">
        <f ca="1">SUM(E33:AN33)</f>
        <v>0</v>
      </c>
      <c r="E33" s="182">
        <f t="shared" ref="E33:AN33" ca="1" si="11">SUMIFS(INDIRECT($B$1 &amp; "_Direct"), Type, "CapEx", WBSL3, E$1, Inst, $B$2)</f>
        <v>0</v>
      </c>
      <c r="F33" s="182">
        <f t="shared" ca="1" si="11"/>
        <v>0</v>
      </c>
      <c r="G33" s="182">
        <f t="shared" ca="1" si="11"/>
        <v>0</v>
      </c>
      <c r="H33" s="182">
        <f t="shared" ca="1" si="11"/>
        <v>0</v>
      </c>
      <c r="I33" s="182">
        <f t="shared" ca="1" si="11"/>
        <v>0</v>
      </c>
      <c r="J33" s="182">
        <f t="shared" ca="1" si="11"/>
        <v>0</v>
      </c>
      <c r="K33" s="182">
        <f t="shared" ca="1" si="11"/>
        <v>0</v>
      </c>
      <c r="L33" s="182">
        <f t="shared" ca="1" si="11"/>
        <v>0</v>
      </c>
      <c r="M33" s="182">
        <f t="shared" ca="1" si="11"/>
        <v>0</v>
      </c>
      <c r="N33" s="182">
        <f t="shared" ca="1" si="11"/>
        <v>0</v>
      </c>
      <c r="O33" s="182">
        <f t="shared" ca="1" si="11"/>
        <v>0</v>
      </c>
      <c r="P33" s="182">
        <f t="shared" ca="1" si="11"/>
        <v>0</v>
      </c>
      <c r="Q33" s="182">
        <f t="shared" ca="1" si="11"/>
        <v>0</v>
      </c>
      <c r="R33" s="182">
        <f t="shared" ca="1" si="11"/>
        <v>0</v>
      </c>
      <c r="S33" s="182">
        <f t="shared" ca="1" si="11"/>
        <v>0</v>
      </c>
      <c r="T33" s="182">
        <f t="shared" ca="1" si="11"/>
        <v>0</v>
      </c>
      <c r="U33" s="182">
        <f t="shared" ca="1" si="11"/>
        <v>0</v>
      </c>
      <c r="V33" s="182">
        <f t="shared" ca="1" si="11"/>
        <v>0</v>
      </c>
      <c r="W33" s="182">
        <f t="shared" ca="1" si="11"/>
        <v>0</v>
      </c>
      <c r="X33" s="182">
        <f t="shared" ca="1" si="11"/>
        <v>0</v>
      </c>
      <c r="Y33" s="182">
        <f t="shared" ca="1" si="11"/>
        <v>0</v>
      </c>
      <c r="Z33" s="182">
        <f t="shared" ca="1" si="11"/>
        <v>0</v>
      </c>
      <c r="AA33" s="182">
        <f t="shared" ca="1" si="11"/>
        <v>0</v>
      </c>
      <c r="AB33" s="182">
        <f t="shared" ca="1" si="11"/>
        <v>0</v>
      </c>
      <c r="AC33" s="182">
        <f t="shared" ca="1" si="11"/>
        <v>0</v>
      </c>
      <c r="AD33" s="182">
        <f t="shared" ca="1" si="11"/>
        <v>0</v>
      </c>
      <c r="AE33" s="182">
        <f t="shared" ca="1" si="11"/>
        <v>0</v>
      </c>
      <c r="AF33" s="182">
        <f t="shared" ca="1" si="11"/>
        <v>0</v>
      </c>
      <c r="AG33" s="182">
        <f t="shared" ca="1" si="11"/>
        <v>0</v>
      </c>
      <c r="AH33" s="182">
        <f t="shared" ca="1" si="11"/>
        <v>0</v>
      </c>
      <c r="AI33" s="182">
        <f t="shared" ca="1" si="11"/>
        <v>0</v>
      </c>
      <c r="AJ33" s="182">
        <f t="shared" ca="1" si="11"/>
        <v>0</v>
      </c>
      <c r="AK33" s="182">
        <f t="shared" ca="1" si="11"/>
        <v>0</v>
      </c>
      <c r="AL33" s="182">
        <f t="shared" ca="1" si="11"/>
        <v>0</v>
      </c>
      <c r="AM33" s="182">
        <f t="shared" ca="1" si="11"/>
        <v>0</v>
      </c>
      <c r="AN33" s="182">
        <f t="shared" ca="1" si="11"/>
        <v>0</v>
      </c>
    </row>
    <row r="34" spans="1:40" x14ac:dyDescent="0.3">
      <c r="A34" s="54" t="s">
        <v>1472</v>
      </c>
      <c r="B34" s="54">
        <v>1</v>
      </c>
      <c r="C34" s="54">
        <v>1</v>
      </c>
      <c r="D34" s="195">
        <f ca="1">SUM(E34:AN34)</f>
        <v>0</v>
      </c>
      <c r="E34" s="182">
        <f t="shared" ref="E34:AN34" ca="1" si="12">SUMIFS(INDIRECT($B$1 &amp; "_Direct"), Type, "Labor Hours", WBSL3, E$1, Inst, $B$2, Center, "PSL")</f>
        <v>0</v>
      </c>
      <c r="F34" s="182">
        <f t="shared" ca="1" si="12"/>
        <v>0</v>
      </c>
      <c r="G34" s="182">
        <f t="shared" ca="1" si="12"/>
        <v>0</v>
      </c>
      <c r="H34" s="182">
        <f t="shared" ca="1" si="12"/>
        <v>0</v>
      </c>
      <c r="I34" s="182">
        <f t="shared" ca="1" si="12"/>
        <v>0</v>
      </c>
      <c r="J34" s="182">
        <f t="shared" ca="1" si="12"/>
        <v>0</v>
      </c>
      <c r="K34" s="182">
        <f t="shared" ca="1" si="12"/>
        <v>0</v>
      </c>
      <c r="L34" s="182">
        <f t="shared" ca="1" si="12"/>
        <v>0</v>
      </c>
      <c r="M34" s="182">
        <f t="shared" ca="1" si="12"/>
        <v>0</v>
      </c>
      <c r="N34" s="182">
        <f t="shared" ca="1" si="12"/>
        <v>0</v>
      </c>
      <c r="O34" s="182">
        <f t="shared" ca="1" si="12"/>
        <v>0</v>
      </c>
      <c r="P34" s="182">
        <f t="shared" ca="1" si="12"/>
        <v>0</v>
      </c>
      <c r="Q34" s="182">
        <f t="shared" ca="1" si="12"/>
        <v>0</v>
      </c>
      <c r="R34" s="182">
        <f t="shared" ca="1" si="12"/>
        <v>0</v>
      </c>
      <c r="S34" s="182">
        <f t="shared" ca="1" si="12"/>
        <v>0</v>
      </c>
      <c r="T34" s="182">
        <f t="shared" ca="1" si="12"/>
        <v>0</v>
      </c>
      <c r="U34" s="182">
        <f t="shared" ca="1" si="12"/>
        <v>0</v>
      </c>
      <c r="V34" s="182">
        <f t="shared" ca="1" si="12"/>
        <v>0</v>
      </c>
      <c r="W34" s="182">
        <f t="shared" ca="1" si="12"/>
        <v>0</v>
      </c>
      <c r="X34" s="182">
        <f t="shared" ca="1" si="12"/>
        <v>0</v>
      </c>
      <c r="Y34" s="182">
        <f t="shared" ca="1" si="12"/>
        <v>0</v>
      </c>
      <c r="Z34" s="182">
        <f t="shared" ca="1" si="12"/>
        <v>0</v>
      </c>
      <c r="AA34" s="182">
        <f t="shared" ca="1" si="12"/>
        <v>0</v>
      </c>
      <c r="AB34" s="182">
        <f t="shared" ca="1" si="12"/>
        <v>0</v>
      </c>
      <c r="AC34" s="182">
        <f t="shared" ca="1" si="12"/>
        <v>0</v>
      </c>
      <c r="AD34" s="182">
        <f t="shared" ca="1" si="12"/>
        <v>0</v>
      </c>
      <c r="AE34" s="182">
        <f t="shared" ca="1" si="12"/>
        <v>0</v>
      </c>
      <c r="AF34" s="182">
        <f t="shared" ca="1" si="12"/>
        <v>0</v>
      </c>
      <c r="AG34" s="182">
        <f t="shared" ca="1" si="12"/>
        <v>0</v>
      </c>
      <c r="AH34" s="182">
        <f t="shared" ca="1" si="12"/>
        <v>0</v>
      </c>
      <c r="AI34" s="182">
        <f t="shared" ca="1" si="12"/>
        <v>0</v>
      </c>
      <c r="AJ34" s="182">
        <f t="shared" ca="1" si="12"/>
        <v>0</v>
      </c>
      <c r="AK34" s="182">
        <f t="shared" ca="1" si="12"/>
        <v>0</v>
      </c>
      <c r="AL34" s="182">
        <f t="shared" ca="1" si="12"/>
        <v>0</v>
      </c>
      <c r="AM34" s="182">
        <f t="shared" ca="1" si="12"/>
        <v>0</v>
      </c>
      <c r="AN34" s="182">
        <f t="shared" ca="1" si="12"/>
        <v>0</v>
      </c>
    </row>
    <row r="35" spans="1:40" x14ac:dyDescent="0.3">
      <c r="D35" s="192"/>
      <c r="E35" s="311"/>
      <c r="F35" s="311"/>
      <c r="G35" s="311"/>
      <c r="H35" s="311"/>
      <c r="I35" s="311"/>
      <c r="J35" s="312"/>
      <c r="K35" s="312"/>
      <c r="L35" s="312"/>
      <c r="M35" s="312"/>
      <c r="N35" s="312"/>
      <c r="O35" s="312"/>
      <c r="P35" s="312"/>
      <c r="Q35" s="312"/>
      <c r="R35" s="312"/>
      <c r="S35" s="312"/>
      <c r="T35" s="312"/>
      <c r="U35" s="312"/>
      <c r="V35" s="312"/>
      <c r="W35" s="312"/>
      <c r="X35" s="312"/>
      <c r="Y35" s="312"/>
      <c r="Z35" s="312"/>
      <c r="AA35" s="312"/>
      <c r="AB35" s="312"/>
      <c r="AC35" s="312"/>
      <c r="AD35" s="312"/>
      <c r="AE35" s="312"/>
      <c r="AF35" s="312"/>
      <c r="AG35" s="312"/>
      <c r="AH35" s="312"/>
      <c r="AI35" s="312"/>
      <c r="AJ35" s="312"/>
      <c r="AK35" s="312"/>
      <c r="AL35" s="312"/>
      <c r="AM35" s="312"/>
      <c r="AN35" s="312"/>
    </row>
    <row r="36" spans="1:40" x14ac:dyDescent="0.3">
      <c r="A36" s="60" t="s">
        <v>1473</v>
      </c>
      <c r="B36" s="60"/>
      <c r="C36" s="60"/>
      <c r="D36" s="189"/>
      <c r="E36" s="189"/>
      <c r="F36" s="189"/>
      <c r="G36" s="189"/>
      <c r="H36" s="189"/>
      <c r="I36" s="189"/>
      <c r="J36" s="189"/>
      <c r="K36" s="189"/>
      <c r="L36" s="189"/>
      <c r="M36" s="189"/>
      <c r="N36" s="189"/>
      <c r="O36" s="189"/>
      <c r="P36" s="189"/>
      <c r="Q36" s="189"/>
      <c r="R36" s="189"/>
      <c r="S36" s="189"/>
      <c r="T36" s="189"/>
      <c r="U36" s="189"/>
      <c r="V36" s="189"/>
      <c r="W36" s="189"/>
      <c r="X36" s="189"/>
      <c r="Y36" s="189"/>
      <c r="Z36" s="189"/>
      <c r="AA36" s="189"/>
      <c r="AB36" s="189"/>
      <c r="AC36" s="189"/>
      <c r="AD36" s="189"/>
      <c r="AE36" s="189"/>
      <c r="AF36" s="189"/>
      <c r="AG36" s="189"/>
      <c r="AH36" s="189"/>
      <c r="AI36" s="189"/>
      <c r="AJ36" s="189"/>
      <c r="AK36" s="189"/>
      <c r="AL36" s="189"/>
      <c r="AM36" s="189"/>
      <c r="AN36" s="189"/>
    </row>
    <row r="37" spans="1:40" x14ac:dyDescent="0.3">
      <c r="D37" s="192">
        <f ca="1">SUM(E37:AN37)</f>
        <v>0</v>
      </c>
      <c r="E37" s="183">
        <f t="shared" ref="E37:AN37" ca="1" si="13">SUM(E33:E34)</f>
        <v>0</v>
      </c>
      <c r="F37" s="183">
        <f t="shared" ca="1" si="13"/>
        <v>0</v>
      </c>
      <c r="G37" s="183">
        <f t="shared" ca="1" si="13"/>
        <v>0</v>
      </c>
      <c r="H37" s="183">
        <f t="shared" ca="1" si="13"/>
        <v>0</v>
      </c>
      <c r="I37" s="183">
        <f t="shared" ca="1" si="13"/>
        <v>0</v>
      </c>
      <c r="J37" s="183">
        <f t="shared" ca="1" si="13"/>
        <v>0</v>
      </c>
      <c r="K37" s="183">
        <f t="shared" ca="1" si="13"/>
        <v>0</v>
      </c>
      <c r="L37" s="183">
        <f t="shared" ca="1" si="13"/>
        <v>0</v>
      </c>
      <c r="M37" s="183">
        <f t="shared" ca="1" si="13"/>
        <v>0</v>
      </c>
      <c r="N37" s="183">
        <f t="shared" ca="1" si="13"/>
        <v>0</v>
      </c>
      <c r="O37" s="183">
        <f t="shared" ca="1" si="13"/>
        <v>0</v>
      </c>
      <c r="P37" s="183">
        <f t="shared" ca="1" si="13"/>
        <v>0</v>
      </c>
      <c r="Q37" s="183">
        <f t="shared" ca="1" si="13"/>
        <v>0</v>
      </c>
      <c r="R37" s="183">
        <f t="shared" ca="1" si="13"/>
        <v>0</v>
      </c>
      <c r="S37" s="183">
        <f t="shared" ca="1" si="13"/>
        <v>0</v>
      </c>
      <c r="T37" s="183">
        <f t="shared" ca="1" si="13"/>
        <v>0</v>
      </c>
      <c r="U37" s="183">
        <f t="shared" ca="1" si="13"/>
        <v>0</v>
      </c>
      <c r="V37" s="183">
        <f t="shared" ca="1" si="13"/>
        <v>0</v>
      </c>
      <c r="W37" s="183">
        <f t="shared" ca="1" si="13"/>
        <v>0</v>
      </c>
      <c r="X37" s="183">
        <f t="shared" ca="1" si="13"/>
        <v>0</v>
      </c>
      <c r="Y37" s="183">
        <f t="shared" ca="1" si="13"/>
        <v>0</v>
      </c>
      <c r="Z37" s="183">
        <f t="shared" ca="1" si="13"/>
        <v>0</v>
      </c>
      <c r="AA37" s="183">
        <f t="shared" ca="1" si="13"/>
        <v>0</v>
      </c>
      <c r="AB37" s="183">
        <f t="shared" ca="1" si="13"/>
        <v>0</v>
      </c>
      <c r="AC37" s="183">
        <f t="shared" ca="1" si="13"/>
        <v>0</v>
      </c>
      <c r="AD37" s="183">
        <f t="shared" ca="1" si="13"/>
        <v>0</v>
      </c>
      <c r="AE37" s="183">
        <f t="shared" ca="1" si="13"/>
        <v>0</v>
      </c>
      <c r="AF37" s="183">
        <f t="shared" ca="1" si="13"/>
        <v>0</v>
      </c>
      <c r="AG37" s="183">
        <f t="shared" ca="1" si="13"/>
        <v>0</v>
      </c>
      <c r="AH37" s="183">
        <f t="shared" ca="1" si="13"/>
        <v>0</v>
      </c>
      <c r="AI37" s="183">
        <f t="shared" ca="1" si="13"/>
        <v>0</v>
      </c>
      <c r="AJ37" s="183">
        <f t="shared" ca="1" si="13"/>
        <v>0</v>
      </c>
      <c r="AK37" s="183">
        <f t="shared" ca="1" si="13"/>
        <v>0</v>
      </c>
      <c r="AL37" s="183">
        <f t="shared" ca="1" si="13"/>
        <v>0</v>
      </c>
      <c r="AM37" s="183">
        <f t="shared" ca="1" si="13"/>
        <v>0</v>
      </c>
      <c r="AN37" s="183">
        <f t="shared" ca="1" si="13"/>
        <v>0</v>
      </c>
    </row>
    <row r="38" spans="1:40" x14ac:dyDescent="0.3">
      <c r="A38" s="60" t="s">
        <v>125</v>
      </c>
      <c r="B38" s="60"/>
      <c r="C38" s="60"/>
      <c r="D38" s="189"/>
      <c r="E38" s="189"/>
      <c r="F38" s="189"/>
      <c r="G38" s="189"/>
      <c r="H38" s="189"/>
      <c r="I38" s="189"/>
      <c r="J38" s="189"/>
      <c r="K38" s="189"/>
      <c r="L38" s="189"/>
      <c r="M38" s="189"/>
      <c r="N38" s="189"/>
      <c r="O38" s="189"/>
      <c r="P38" s="189"/>
      <c r="Q38" s="189"/>
      <c r="R38" s="189"/>
      <c r="S38" s="189"/>
      <c r="T38" s="189"/>
      <c r="U38" s="189"/>
      <c r="V38" s="189"/>
      <c r="W38" s="189"/>
      <c r="X38" s="189"/>
      <c r="Y38" s="189"/>
      <c r="Z38" s="189"/>
      <c r="AA38" s="189"/>
      <c r="AB38" s="189"/>
      <c r="AC38" s="189"/>
      <c r="AD38" s="189"/>
      <c r="AE38" s="189"/>
      <c r="AF38" s="189"/>
      <c r="AG38" s="189"/>
      <c r="AH38" s="189"/>
      <c r="AI38" s="189"/>
      <c r="AJ38" s="189"/>
      <c r="AK38" s="189"/>
      <c r="AL38" s="189"/>
      <c r="AM38" s="189"/>
      <c r="AN38" s="189"/>
    </row>
    <row r="39" spans="1:40" x14ac:dyDescent="0.3">
      <c r="A39" s="54" t="s">
        <v>128</v>
      </c>
      <c r="C39" s="54"/>
      <c r="D39" s="195">
        <f ca="1">SUM(E39:AN39)</f>
        <v>3756.4641000000006</v>
      </c>
      <c r="E39" s="194">
        <f t="shared" ref="E39:T40" ca="1" si="14">SUMIFS(INDIRECT($B$1 &amp; "_Direct"), Type, "Travel", Resource_Name, $A39, WBSL3, E$1, Inst, $B$2)</f>
        <v>0</v>
      </c>
      <c r="F39" s="194">
        <f t="shared" ca="1" si="14"/>
        <v>0</v>
      </c>
      <c r="G39" s="194">
        <f t="shared" ca="1" si="14"/>
        <v>0</v>
      </c>
      <c r="H39" s="194">
        <f t="shared" ca="1" si="14"/>
        <v>0</v>
      </c>
      <c r="I39" s="194">
        <f t="shared" ca="1" si="14"/>
        <v>0</v>
      </c>
      <c r="J39" s="194">
        <f t="shared" ca="1" si="14"/>
        <v>0</v>
      </c>
      <c r="K39" s="194">
        <f t="shared" ca="1" si="14"/>
        <v>0</v>
      </c>
      <c r="L39" s="194">
        <f t="shared" ca="1" si="14"/>
        <v>0</v>
      </c>
      <c r="M39" s="194">
        <f t="shared" ca="1" si="14"/>
        <v>0</v>
      </c>
      <c r="N39" s="194">
        <f t="shared" ca="1" si="14"/>
        <v>0</v>
      </c>
      <c r="O39" s="194">
        <f t="shared" ca="1" si="14"/>
        <v>0</v>
      </c>
      <c r="P39" s="194">
        <f t="shared" ca="1" si="14"/>
        <v>0</v>
      </c>
      <c r="Q39" s="194">
        <f t="shared" ca="1" si="14"/>
        <v>0</v>
      </c>
      <c r="R39" s="194">
        <f t="shared" ca="1" si="14"/>
        <v>0</v>
      </c>
      <c r="S39" s="194">
        <f t="shared" ca="1" si="14"/>
        <v>0</v>
      </c>
      <c r="T39" s="194">
        <f t="shared" ca="1" si="14"/>
        <v>0</v>
      </c>
      <c r="U39" s="194">
        <f t="shared" ref="U39:AJ40" ca="1" si="15">SUMIFS(INDIRECT($B$1 &amp; "_Direct"), Type, "Travel", Resource_Name, $A39, WBSL3, U$1, Inst, $B$2)</f>
        <v>0</v>
      </c>
      <c r="V39" s="194">
        <f t="shared" ca="1" si="15"/>
        <v>0</v>
      </c>
      <c r="W39" s="194">
        <f t="shared" ca="1" si="15"/>
        <v>0</v>
      </c>
      <c r="X39" s="194">
        <f t="shared" ca="1" si="15"/>
        <v>0</v>
      </c>
      <c r="Y39" s="194">
        <f t="shared" ca="1" si="15"/>
        <v>0</v>
      </c>
      <c r="Z39" s="194">
        <f t="shared" ca="1" si="15"/>
        <v>0</v>
      </c>
      <c r="AA39" s="194">
        <f t="shared" ca="1" si="15"/>
        <v>0</v>
      </c>
      <c r="AB39" s="194">
        <f t="shared" ca="1" si="15"/>
        <v>0</v>
      </c>
      <c r="AC39" s="194">
        <f t="shared" ca="1" si="15"/>
        <v>0</v>
      </c>
      <c r="AD39" s="194">
        <f t="shared" ca="1" si="15"/>
        <v>0</v>
      </c>
      <c r="AE39" s="194">
        <f t="shared" ca="1" si="15"/>
        <v>0</v>
      </c>
      <c r="AF39" s="194">
        <f t="shared" ca="1" si="15"/>
        <v>0</v>
      </c>
      <c r="AG39" s="194">
        <f t="shared" ca="1" si="15"/>
        <v>0</v>
      </c>
      <c r="AH39" s="194">
        <f t="shared" ca="1" si="15"/>
        <v>0</v>
      </c>
      <c r="AI39" s="194">
        <f t="shared" ca="1" si="15"/>
        <v>3756.4641000000006</v>
      </c>
      <c r="AJ39" s="194">
        <f t="shared" ca="1" si="15"/>
        <v>0</v>
      </c>
      <c r="AK39" s="194">
        <f t="shared" ref="AK39:AN40" ca="1" si="16">SUMIFS(INDIRECT($B$1 &amp; "_Direct"), Type, "Travel", Resource_Name, $A39, WBSL3, AK$1, Inst, $B$2)</f>
        <v>0</v>
      </c>
      <c r="AL39" s="194">
        <f t="shared" ca="1" si="16"/>
        <v>0</v>
      </c>
      <c r="AM39" s="194">
        <f t="shared" ca="1" si="16"/>
        <v>0</v>
      </c>
      <c r="AN39" s="194">
        <f t="shared" ca="1" si="16"/>
        <v>0</v>
      </c>
    </row>
    <row r="40" spans="1:40" x14ac:dyDescent="0.3">
      <c r="A40" s="54" t="s">
        <v>834</v>
      </c>
      <c r="C40" s="54"/>
      <c r="D40" s="195">
        <f ca="1">SUM(E40:AN40)</f>
        <v>0</v>
      </c>
      <c r="E40" s="194">
        <f t="shared" ca="1" si="14"/>
        <v>0</v>
      </c>
      <c r="F40" s="194">
        <f t="shared" ca="1" si="14"/>
        <v>0</v>
      </c>
      <c r="G40" s="194">
        <f t="shared" ca="1" si="14"/>
        <v>0</v>
      </c>
      <c r="H40" s="194">
        <f t="shared" ca="1" si="14"/>
        <v>0</v>
      </c>
      <c r="I40" s="194">
        <f t="shared" ca="1" si="14"/>
        <v>0</v>
      </c>
      <c r="J40" s="194">
        <f t="shared" ca="1" si="14"/>
        <v>0</v>
      </c>
      <c r="K40" s="194">
        <f t="shared" ca="1" si="14"/>
        <v>0</v>
      </c>
      <c r="L40" s="194">
        <f t="shared" ca="1" si="14"/>
        <v>0</v>
      </c>
      <c r="M40" s="194">
        <f t="shared" ca="1" si="14"/>
        <v>0</v>
      </c>
      <c r="N40" s="194">
        <f t="shared" ca="1" si="14"/>
        <v>0</v>
      </c>
      <c r="O40" s="194">
        <f t="shared" ca="1" si="14"/>
        <v>0</v>
      </c>
      <c r="P40" s="194">
        <f t="shared" ca="1" si="14"/>
        <v>0</v>
      </c>
      <c r="Q40" s="194">
        <f t="shared" ca="1" si="14"/>
        <v>0</v>
      </c>
      <c r="R40" s="194">
        <f t="shared" ca="1" si="14"/>
        <v>0</v>
      </c>
      <c r="S40" s="194">
        <f t="shared" ca="1" si="14"/>
        <v>0</v>
      </c>
      <c r="T40" s="194">
        <f t="shared" ca="1" si="14"/>
        <v>0</v>
      </c>
      <c r="U40" s="194">
        <f t="shared" ca="1" si="15"/>
        <v>0</v>
      </c>
      <c r="V40" s="194">
        <f t="shared" ca="1" si="15"/>
        <v>0</v>
      </c>
      <c r="W40" s="194">
        <f t="shared" ca="1" si="15"/>
        <v>0</v>
      </c>
      <c r="X40" s="194">
        <f t="shared" ca="1" si="15"/>
        <v>0</v>
      </c>
      <c r="Y40" s="194">
        <f t="shared" ca="1" si="15"/>
        <v>0</v>
      </c>
      <c r="Z40" s="194">
        <f t="shared" ca="1" si="15"/>
        <v>0</v>
      </c>
      <c r="AA40" s="194">
        <f t="shared" ca="1" si="15"/>
        <v>0</v>
      </c>
      <c r="AB40" s="194">
        <f t="shared" ca="1" si="15"/>
        <v>0</v>
      </c>
      <c r="AC40" s="194">
        <f t="shared" ca="1" si="15"/>
        <v>0</v>
      </c>
      <c r="AD40" s="194">
        <f t="shared" ca="1" si="15"/>
        <v>0</v>
      </c>
      <c r="AE40" s="194">
        <f t="shared" ca="1" si="15"/>
        <v>0</v>
      </c>
      <c r="AF40" s="194">
        <f t="shared" ca="1" si="15"/>
        <v>0</v>
      </c>
      <c r="AG40" s="194">
        <f t="shared" ca="1" si="15"/>
        <v>0</v>
      </c>
      <c r="AH40" s="194">
        <f t="shared" ca="1" si="15"/>
        <v>0</v>
      </c>
      <c r="AI40" s="194">
        <f t="shared" ca="1" si="15"/>
        <v>0</v>
      </c>
      <c r="AJ40" s="194">
        <f t="shared" ca="1" si="15"/>
        <v>0</v>
      </c>
      <c r="AK40" s="194">
        <f t="shared" ca="1" si="16"/>
        <v>0</v>
      </c>
      <c r="AL40" s="194">
        <f t="shared" ca="1" si="16"/>
        <v>0</v>
      </c>
      <c r="AM40" s="194">
        <f t="shared" ca="1" si="16"/>
        <v>0</v>
      </c>
      <c r="AN40" s="194">
        <f t="shared" ca="1" si="16"/>
        <v>0</v>
      </c>
    </row>
    <row r="41" spans="1:40" x14ac:dyDescent="0.3">
      <c r="A41" s="60" t="s">
        <v>1474</v>
      </c>
      <c r="B41" s="60"/>
      <c r="C41" s="60"/>
      <c r="D41" s="189"/>
      <c r="E41" s="189"/>
      <c r="F41" s="189"/>
      <c r="G41" s="189"/>
      <c r="H41" s="189"/>
      <c r="I41" s="189"/>
      <c r="J41" s="189"/>
      <c r="K41" s="189"/>
      <c r="L41" s="189"/>
      <c r="M41" s="189"/>
      <c r="N41" s="189"/>
      <c r="O41" s="189"/>
      <c r="P41" s="189"/>
      <c r="Q41" s="189"/>
      <c r="R41" s="189"/>
      <c r="S41" s="189"/>
      <c r="T41" s="189"/>
      <c r="U41" s="189"/>
      <c r="V41" s="189"/>
      <c r="W41" s="189"/>
      <c r="X41" s="189"/>
      <c r="Y41" s="189"/>
      <c r="Z41" s="189"/>
      <c r="AA41" s="189"/>
      <c r="AB41" s="189"/>
      <c r="AC41" s="189"/>
      <c r="AD41" s="189"/>
      <c r="AE41" s="189"/>
      <c r="AF41" s="189"/>
      <c r="AG41" s="189"/>
      <c r="AH41" s="189"/>
      <c r="AI41" s="189"/>
      <c r="AJ41" s="189"/>
      <c r="AK41" s="189"/>
      <c r="AL41" s="189"/>
      <c r="AM41" s="189"/>
      <c r="AN41" s="189"/>
    </row>
    <row r="42" spans="1:40" x14ac:dyDescent="0.3">
      <c r="D42" s="195">
        <f ca="1">SUM(E42:AN42)</f>
        <v>3756.4641000000006</v>
      </c>
      <c r="E42" s="184">
        <f t="shared" ref="E42:AN42" ca="1" si="17">SUM(E39:E40)</f>
        <v>0</v>
      </c>
      <c r="F42" s="183">
        <f t="shared" ca="1" si="17"/>
        <v>0</v>
      </c>
      <c r="G42" s="183">
        <f t="shared" ca="1" si="17"/>
        <v>0</v>
      </c>
      <c r="H42" s="183">
        <f t="shared" ca="1" si="17"/>
        <v>0</v>
      </c>
      <c r="I42" s="183">
        <f t="shared" ca="1" si="17"/>
        <v>0</v>
      </c>
      <c r="J42" s="184">
        <f t="shared" ca="1" si="17"/>
        <v>0</v>
      </c>
      <c r="K42" s="183">
        <f t="shared" ca="1" si="17"/>
        <v>0</v>
      </c>
      <c r="L42" s="183">
        <f t="shared" ca="1" si="17"/>
        <v>0</v>
      </c>
      <c r="M42" s="183">
        <f t="shared" ca="1" si="17"/>
        <v>0</v>
      </c>
      <c r="N42" s="183">
        <f t="shared" ca="1" si="17"/>
        <v>0</v>
      </c>
      <c r="O42" s="183">
        <f t="shared" ca="1" si="17"/>
        <v>0</v>
      </c>
      <c r="P42" s="183">
        <f t="shared" ca="1" si="17"/>
        <v>0</v>
      </c>
      <c r="Q42" s="184">
        <f t="shared" ca="1" si="17"/>
        <v>0</v>
      </c>
      <c r="R42" s="183">
        <f t="shared" ca="1" si="17"/>
        <v>0</v>
      </c>
      <c r="S42" s="183">
        <f t="shared" ca="1" si="17"/>
        <v>0</v>
      </c>
      <c r="T42" s="183">
        <f t="shared" ca="1" si="17"/>
        <v>0</v>
      </c>
      <c r="U42" s="183">
        <f t="shared" ca="1" si="17"/>
        <v>0</v>
      </c>
      <c r="V42" s="183">
        <f t="shared" ca="1" si="17"/>
        <v>0</v>
      </c>
      <c r="W42" s="183">
        <f t="shared" ca="1" si="17"/>
        <v>0</v>
      </c>
      <c r="X42" s="183">
        <f t="shared" ca="1" si="17"/>
        <v>0</v>
      </c>
      <c r="Y42" s="183">
        <f t="shared" ca="1" si="17"/>
        <v>0</v>
      </c>
      <c r="Z42" s="183">
        <f t="shared" ca="1" si="17"/>
        <v>0</v>
      </c>
      <c r="AA42" s="183">
        <f t="shared" ca="1" si="17"/>
        <v>0</v>
      </c>
      <c r="AB42" s="183">
        <f t="shared" ca="1" si="17"/>
        <v>0</v>
      </c>
      <c r="AC42" s="183">
        <f t="shared" ca="1" si="17"/>
        <v>0</v>
      </c>
      <c r="AD42" s="183">
        <f t="shared" ca="1" si="17"/>
        <v>0</v>
      </c>
      <c r="AE42" s="183">
        <f t="shared" ca="1" si="17"/>
        <v>0</v>
      </c>
      <c r="AF42" s="183">
        <f t="shared" ca="1" si="17"/>
        <v>0</v>
      </c>
      <c r="AG42" s="183">
        <f t="shared" ca="1" si="17"/>
        <v>0</v>
      </c>
      <c r="AH42" s="183">
        <f t="shared" ca="1" si="17"/>
        <v>0</v>
      </c>
      <c r="AI42" s="183">
        <f t="shared" ca="1" si="17"/>
        <v>3756.4641000000006</v>
      </c>
      <c r="AJ42" s="183">
        <f t="shared" ca="1" si="17"/>
        <v>0</v>
      </c>
      <c r="AK42" s="183">
        <f t="shared" ca="1" si="17"/>
        <v>0</v>
      </c>
      <c r="AL42" s="183">
        <f t="shared" ca="1" si="17"/>
        <v>0</v>
      </c>
      <c r="AM42" s="183">
        <f t="shared" ca="1" si="17"/>
        <v>0</v>
      </c>
      <c r="AN42" s="183">
        <f t="shared" ca="1" si="17"/>
        <v>0</v>
      </c>
    </row>
    <row r="43" spans="1:40" x14ac:dyDescent="0.3">
      <c r="A43" s="60" t="s">
        <v>1475</v>
      </c>
      <c r="B43" s="60"/>
      <c r="C43" s="60"/>
      <c r="D43" s="189"/>
      <c r="E43" s="189"/>
      <c r="F43" s="189"/>
      <c r="G43" s="189"/>
      <c r="H43" s="189"/>
      <c r="I43" s="189"/>
      <c r="J43" s="189"/>
      <c r="K43" s="189"/>
      <c r="L43" s="189"/>
      <c r="M43" s="189"/>
      <c r="N43" s="189"/>
      <c r="O43" s="189"/>
      <c r="P43" s="189"/>
      <c r="Q43" s="189"/>
      <c r="R43" s="189"/>
      <c r="S43" s="189"/>
      <c r="T43" s="189"/>
      <c r="U43" s="189"/>
      <c r="V43" s="189"/>
      <c r="W43" s="189"/>
      <c r="X43" s="189"/>
      <c r="Y43" s="189"/>
      <c r="Z43" s="189"/>
      <c r="AA43" s="189"/>
      <c r="AB43" s="189"/>
      <c r="AC43" s="189"/>
      <c r="AD43" s="189"/>
      <c r="AE43" s="189"/>
      <c r="AF43" s="189"/>
      <c r="AG43" s="189"/>
      <c r="AH43" s="189"/>
      <c r="AI43" s="189"/>
      <c r="AJ43" s="189"/>
      <c r="AK43" s="189"/>
      <c r="AL43" s="189"/>
      <c r="AM43" s="189"/>
      <c r="AN43" s="189"/>
    </row>
    <row r="44" spans="1:40" x14ac:dyDescent="0.3">
      <c r="A44" t="s">
        <v>1476</v>
      </c>
      <c r="B44" t="s">
        <v>1477</v>
      </c>
      <c r="D44" s="192">
        <f>SUM(E44:AN44)</f>
        <v>0</v>
      </c>
      <c r="E44" s="183">
        <v>0</v>
      </c>
      <c r="F44" s="183">
        <v>0</v>
      </c>
      <c r="G44" s="183">
        <v>0</v>
      </c>
      <c r="H44" s="183">
        <v>0</v>
      </c>
      <c r="I44" s="183">
        <v>0</v>
      </c>
      <c r="J44" s="183">
        <v>0</v>
      </c>
      <c r="K44" s="183">
        <v>0</v>
      </c>
      <c r="L44" s="183">
        <v>0</v>
      </c>
      <c r="M44" s="183">
        <v>0</v>
      </c>
      <c r="N44" s="183">
        <v>0</v>
      </c>
      <c r="O44" s="183">
        <v>0</v>
      </c>
      <c r="P44" s="183">
        <v>0</v>
      </c>
      <c r="Q44" s="183"/>
      <c r="R44" s="183">
        <v>0</v>
      </c>
      <c r="S44" s="183">
        <v>0</v>
      </c>
      <c r="T44" s="183">
        <v>0</v>
      </c>
      <c r="U44" s="183">
        <v>0</v>
      </c>
      <c r="V44" s="183">
        <v>0</v>
      </c>
      <c r="W44" s="183">
        <v>0</v>
      </c>
      <c r="X44" s="183">
        <v>0</v>
      </c>
      <c r="Y44" s="183">
        <v>0</v>
      </c>
      <c r="Z44" s="183">
        <v>0</v>
      </c>
      <c r="AA44" s="183">
        <v>0</v>
      </c>
      <c r="AB44" s="183">
        <v>0</v>
      </c>
      <c r="AC44" s="183">
        <v>0</v>
      </c>
      <c r="AD44" s="183">
        <v>0</v>
      </c>
      <c r="AE44" s="183">
        <v>0</v>
      </c>
      <c r="AF44" s="183">
        <v>0</v>
      </c>
      <c r="AG44" s="183">
        <v>0</v>
      </c>
      <c r="AH44" s="183">
        <v>0</v>
      </c>
      <c r="AI44" s="183">
        <v>0</v>
      </c>
      <c r="AJ44" s="183">
        <v>0</v>
      </c>
      <c r="AK44" s="183">
        <v>0</v>
      </c>
      <c r="AL44" s="183">
        <v>0</v>
      </c>
      <c r="AM44" s="183">
        <v>0</v>
      </c>
      <c r="AN44" s="183">
        <v>0</v>
      </c>
    </row>
    <row r="45" spans="1:40" x14ac:dyDescent="0.3">
      <c r="A45" s="60" t="s">
        <v>1478</v>
      </c>
      <c r="B45" s="64"/>
      <c r="C45" s="64"/>
      <c r="D45" s="196"/>
      <c r="E45" s="196"/>
      <c r="F45" s="196"/>
      <c r="G45" s="196"/>
      <c r="H45" s="196"/>
      <c r="I45" s="196"/>
      <c r="J45" s="196"/>
      <c r="K45" s="196"/>
      <c r="L45" s="196"/>
      <c r="M45" s="196"/>
      <c r="N45" s="196"/>
      <c r="O45" s="196"/>
      <c r="P45" s="196"/>
      <c r="Q45" s="196"/>
      <c r="R45" s="196"/>
      <c r="S45" s="196"/>
      <c r="T45" s="196"/>
      <c r="U45" s="196"/>
      <c r="V45" s="196"/>
      <c r="W45" s="196"/>
      <c r="X45" s="196"/>
      <c r="Y45" s="196"/>
      <c r="Z45" s="196"/>
      <c r="AA45" s="196"/>
      <c r="AB45" s="196"/>
      <c r="AC45" s="196"/>
      <c r="AD45" s="196"/>
      <c r="AE45" s="196"/>
      <c r="AF45" s="196"/>
      <c r="AG45" s="196"/>
      <c r="AH45" s="196"/>
      <c r="AI45" s="196"/>
      <c r="AJ45" s="196"/>
      <c r="AK45" s="196"/>
      <c r="AL45" s="196"/>
      <c r="AM45" s="196"/>
      <c r="AN45" s="196"/>
    </row>
    <row r="46" spans="1:40" x14ac:dyDescent="0.3">
      <c r="D46" s="192">
        <f>SUM(E46:AN46)</f>
        <v>0</v>
      </c>
      <c r="E46" s="183">
        <v>0</v>
      </c>
      <c r="F46" s="183">
        <v>0</v>
      </c>
      <c r="G46" s="183">
        <v>0</v>
      </c>
      <c r="H46" s="183">
        <v>0</v>
      </c>
      <c r="I46" s="183">
        <v>0</v>
      </c>
      <c r="J46" s="183">
        <v>0</v>
      </c>
      <c r="K46" s="183">
        <v>0</v>
      </c>
      <c r="L46" s="183">
        <v>0</v>
      </c>
      <c r="M46" s="183">
        <v>0</v>
      </c>
      <c r="N46" s="183">
        <v>0</v>
      </c>
      <c r="O46" s="183">
        <v>0</v>
      </c>
      <c r="P46" s="183">
        <v>0</v>
      </c>
      <c r="Q46" s="183"/>
      <c r="R46" s="183">
        <v>0</v>
      </c>
      <c r="S46" s="183">
        <v>0</v>
      </c>
      <c r="T46" s="183">
        <f t="shared" ref="T46:AN46" si="18">T44</f>
        <v>0</v>
      </c>
      <c r="U46" s="183">
        <f t="shared" si="18"/>
        <v>0</v>
      </c>
      <c r="V46" s="183">
        <f t="shared" si="18"/>
        <v>0</v>
      </c>
      <c r="W46" s="183">
        <f t="shared" si="18"/>
        <v>0</v>
      </c>
      <c r="X46" s="183">
        <f t="shared" si="18"/>
        <v>0</v>
      </c>
      <c r="Y46" s="183">
        <f t="shared" si="18"/>
        <v>0</v>
      </c>
      <c r="Z46" s="183">
        <f t="shared" si="18"/>
        <v>0</v>
      </c>
      <c r="AA46" s="183">
        <f t="shared" si="18"/>
        <v>0</v>
      </c>
      <c r="AB46" s="183">
        <f t="shared" si="18"/>
        <v>0</v>
      </c>
      <c r="AC46" s="183">
        <f t="shared" si="18"/>
        <v>0</v>
      </c>
      <c r="AD46" s="183">
        <f t="shared" si="18"/>
        <v>0</v>
      </c>
      <c r="AE46" s="183">
        <f t="shared" si="18"/>
        <v>0</v>
      </c>
      <c r="AF46" s="183">
        <f t="shared" si="18"/>
        <v>0</v>
      </c>
      <c r="AG46" s="183">
        <f t="shared" si="18"/>
        <v>0</v>
      </c>
      <c r="AH46" s="183">
        <f t="shared" si="18"/>
        <v>0</v>
      </c>
      <c r="AI46" s="183">
        <f t="shared" si="18"/>
        <v>0</v>
      </c>
      <c r="AJ46" s="183">
        <f t="shared" si="18"/>
        <v>0</v>
      </c>
      <c r="AK46" s="183">
        <f t="shared" si="18"/>
        <v>0</v>
      </c>
      <c r="AL46" s="183">
        <f t="shared" si="18"/>
        <v>0</v>
      </c>
      <c r="AM46" s="183">
        <f t="shared" si="18"/>
        <v>0</v>
      </c>
      <c r="AN46" s="183">
        <f t="shared" si="18"/>
        <v>0</v>
      </c>
    </row>
    <row r="47" spans="1:40" x14ac:dyDescent="0.3">
      <c r="A47" s="60" t="s">
        <v>1479</v>
      </c>
      <c r="B47" s="60"/>
      <c r="C47" s="60"/>
      <c r="D47" s="189"/>
      <c r="E47" s="189"/>
      <c r="F47" s="189"/>
      <c r="G47" s="189"/>
      <c r="H47" s="189"/>
      <c r="I47" s="189"/>
      <c r="J47" s="189"/>
      <c r="K47" s="189"/>
      <c r="L47" s="189"/>
      <c r="M47" s="189"/>
      <c r="N47" s="189"/>
      <c r="O47" s="189"/>
      <c r="P47" s="189"/>
      <c r="Q47" s="189"/>
      <c r="R47" s="189"/>
      <c r="S47" s="189"/>
      <c r="T47" s="189"/>
      <c r="U47" s="189"/>
      <c r="V47" s="189"/>
      <c r="W47" s="189"/>
      <c r="X47" s="189"/>
      <c r="Y47" s="189"/>
      <c r="Z47" s="189"/>
      <c r="AA47" s="189"/>
      <c r="AB47" s="189"/>
      <c r="AC47" s="189"/>
      <c r="AD47" s="189"/>
      <c r="AE47" s="189"/>
      <c r="AF47" s="189"/>
      <c r="AG47" s="189"/>
      <c r="AH47" s="189"/>
      <c r="AI47" s="189"/>
      <c r="AJ47" s="189"/>
      <c r="AK47" s="189"/>
      <c r="AL47" s="189"/>
      <c r="AM47" s="189"/>
      <c r="AN47" s="189"/>
    </row>
    <row r="48" spans="1:40" x14ac:dyDescent="0.3">
      <c r="A48" s="54" t="s">
        <v>1480</v>
      </c>
      <c r="B48" s="54"/>
      <c r="C48" s="54"/>
      <c r="D48" s="195">
        <f ca="1">SUM(E48:AN48)</f>
        <v>0</v>
      </c>
      <c r="E48" s="194">
        <f t="shared" ref="E48:AN48" ca="1" si="19">SUMIFS(INDIRECT($B$1 &amp; "_Direct"), Type, "M &amp; S", WBSL3, E$1, Inst, $B$2)</f>
        <v>0</v>
      </c>
      <c r="F48" s="194">
        <f t="shared" ca="1" si="19"/>
        <v>0</v>
      </c>
      <c r="G48" s="194">
        <f t="shared" ca="1" si="19"/>
        <v>0</v>
      </c>
      <c r="H48" s="194">
        <f t="shared" ca="1" si="19"/>
        <v>0</v>
      </c>
      <c r="I48" s="194">
        <f t="shared" ca="1" si="19"/>
        <v>0</v>
      </c>
      <c r="J48" s="194">
        <f t="shared" ca="1" si="19"/>
        <v>0</v>
      </c>
      <c r="K48" s="194">
        <f t="shared" ca="1" si="19"/>
        <v>0</v>
      </c>
      <c r="L48" s="194">
        <f t="shared" ca="1" si="19"/>
        <v>0</v>
      </c>
      <c r="M48" s="194">
        <f t="shared" ca="1" si="19"/>
        <v>0</v>
      </c>
      <c r="N48" s="194">
        <f t="shared" ca="1" si="19"/>
        <v>0</v>
      </c>
      <c r="O48" s="194">
        <f t="shared" ca="1" si="19"/>
        <v>0</v>
      </c>
      <c r="P48" s="194">
        <f t="shared" ca="1" si="19"/>
        <v>0</v>
      </c>
      <c r="Q48" s="194">
        <f t="shared" ca="1" si="19"/>
        <v>0</v>
      </c>
      <c r="R48" s="194">
        <f t="shared" ca="1" si="19"/>
        <v>0</v>
      </c>
      <c r="S48" s="194">
        <f t="shared" ca="1" si="19"/>
        <v>0</v>
      </c>
      <c r="T48" s="194">
        <f t="shared" ca="1" si="19"/>
        <v>0</v>
      </c>
      <c r="U48" s="194">
        <f t="shared" ca="1" si="19"/>
        <v>0</v>
      </c>
      <c r="V48" s="194">
        <f t="shared" ca="1" si="19"/>
        <v>0</v>
      </c>
      <c r="W48" s="194">
        <f t="shared" ca="1" si="19"/>
        <v>0</v>
      </c>
      <c r="X48" s="194">
        <f t="shared" ca="1" si="19"/>
        <v>0</v>
      </c>
      <c r="Y48" s="194">
        <f t="shared" ca="1" si="19"/>
        <v>0</v>
      </c>
      <c r="Z48" s="194">
        <f t="shared" ca="1" si="19"/>
        <v>0</v>
      </c>
      <c r="AA48" s="194">
        <f t="shared" ca="1" si="19"/>
        <v>0</v>
      </c>
      <c r="AB48" s="194">
        <f t="shared" ca="1" si="19"/>
        <v>0</v>
      </c>
      <c r="AC48" s="194">
        <f t="shared" ca="1" si="19"/>
        <v>0</v>
      </c>
      <c r="AD48" s="194">
        <f t="shared" ca="1" si="19"/>
        <v>0</v>
      </c>
      <c r="AE48" s="194">
        <f t="shared" ca="1" si="19"/>
        <v>0</v>
      </c>
      <c r="AF48" s="194">
        <f t="shared" ca="1" si="19"/>
        <v>0</v>
      </c>
      <c r="AG48" s="194">
        <f t="shared" ca="1" si="19"/>
        <v>0</v>
      </c>
      <c r="AH48" s="194">
        <f t="shared" ca="1" si="19"/>
        <v>0</v>
      </c>
      <c r="AI48" s="194">
        <f t="shared" ca="1" si="19"/>
        <v>0</v>
      </c>
      <c r="AJ48" s="194">
        <f t="shared" ca="1" si="19"/>
        <v>0</v>
      </c>
      <c r="AK48" s="194">
        <f t="shared" ca="1" si="19"/>
        <v>0</v>
      </c>
      <c r="AL48" s="194">
        <f t="shared" ca="1" si="19"/>
        <v>0</v>
      </c>
      <c r="AM48" s="194">
        <f t="shared" ca="1" si="19"/>
        <v>0</v>
      </c>
      <c r="AN48" s="194">
        <f t="shared" ca="1" si="19"/>
        <v>0</v>
      </c>
    </row>
    <row r="49" spans="1:40" x14ac:dyDescent="0.3">
      <c r="A49" t="s">
        <v>1481</v>
      </c>
      <c r="D49" s="192">
        <f>SUM(E49:AN49)</f>
        <v>0</v>
      </c>
      <c r="E49" s="181">
        <v>0</v>
      </c>
      <c r="F49" s="183">
        <v>0</v>
      </c>
      <c r="G49" s="183">
        <v>0</v>
      </c>
      <c r="H49" s="183">
        <v>0</v>
      </c>
      <c r="I49" s="183">
        <v>0</v>
      </c>
      <c r="J49" s="183">
        <v>0</v>
      </c>
      <c r="K49" s="183">
        <v>0</v>
      </c>
      <c r="L49" s="183">
        <v>0</v>
      </c>
      <c r="M49" s="183">
        <v>0</v>
      </c>
      <c r="N49" s="183">
        <v>0</v>
      </c>
      <c r="O49" s="183">
        <v>0</v>
      </c>
      <c r="P49" s="183">
        <v>0</v>
      </c>
      <c r="Q49" s="183"/>
      <c r="R49" s="183">
        <v>0</v>
      </c>
      <c r="S49" s="183">
        <v>0</v>
      </c>
      <c r="T49" s="183">
        <v>0</v>
      </c>
      <c r="U49" s="183">
        <v>0</v>
      </c>
      <c r="V49" s="183">
        <v>0</v>
      </c>
      <c r="W49" s="183">
        <v>0</v>
      </c>
      <c r="X49" s="183">
        <v>0</v>
      </c>
      <c r="Y49" s="183">
        <v>0</v>
      </c>
      <c r="Z49" s="183">
        <v>0</v>
      </c>
      <c r="AA49" s="183">
        <v>0</v>
      </c>
      <c r="AB49" s="183">
        <v>0</v>
      </c>
      <c r="AC49" s="183">
        <v>0</v>
      </c>
      <c r="AD49" s="183">
        <v>0</v>
      </c>
      <c r="AE49" s="183">
        <v>0</v>
      </c>
      <c r="AF49" s="183">
        <v>0</v>
      </c>
      <c r="AG49" s="183">
        <v>0</v>
      </c>
      <c r="AH49" s="183">
        <v>0</v>
      </c>
      <c r="AI49" s="183">
        <v>0</v>
      </c>
      <c r="AJ49" s="183">
        <v>0</v>
      </c>
      <c r="AK49" s="183">
        <v>0</v>
      </c>
      <c r="AL49" s="183">
        <v>0</v>
      </c>
      <c r="AM49" s="183">
        <v>0</v>
      </c>
      <c r="AN49" s="183">
        <v>0</v>
      </c>
    </row>
    <row r="50" spans="1:40" x14ac:dyDescent="0.3">
      <c r="A50" t="s">
        <v>1482</v>
      </c>
      <c r="D50" s="192">
        <f>SUM(E50:AN50)</f>
        <v>0</v>
      </c>
      <c r="E50" s="181">
        <v>0</v>
      </c>
      <c r="F50" s="183">
        <v>0</v>
      </c>
      <c r="G50" s="183">
        <v>0</v>
      </c>
      <c r="H50" s="183">
        <v>0</v>
      </c>
      <c r="I50" s="183">
        <v>0</v>
      </c>
      <c r="J50" s="183">
        <v>0</v>
      </c>
      <c r="K50" s="183">
        <v>0</v>
      </c>
      <c r="L50" s="183">
        <v>0</v>
      </c>
      <c r="M50" s="183">
        <v>0</v>
      </c>
      <c r="N50" s="183">
        <v>0</v>
      </c>
      <c r="O50" s="183">
        <v>0</v>
      </c>
      <c r="P50" s="183">
        <v>0</v>
      </c>
      <c r="Q50" s="183"/>
      <c r="R50" s="183">
        <v>0</v>
      </c>
      <c r="S50" s="183">
        <v>0</v>
      </c>
      <c r="T50" s="183">
        <v>0</v>
      </c>
      <c r="U50" s="183">
        <v>0</v>
      </c>
      <c r="V50" s="183">
        <v>0</v>
      </c>
      <c r="W50" s="183">
        <v>0</v>
      </c>
      <c r="X50" s="183">
        <v>0</v>
      </c>
      <c r="Y50" s="183">
        <v>0</v>
      </c>
      <c r="Z50" s="183">
        <v>0</v>
      </c>
      <c r="AA50" s="183">
        <v>0</v>
      </c>
      <c r="AB50" s="183">
        <v>0</v>
      </c>
      <c r="AC50" s="183">
        <v>0</v>
      </c>
      <c r="AD50" s="183">
        <v>0</v>
      </c>
      <c r="AE50" s="183">
        <v>0</v>
      </c>
      <c r="AF50" s="183">
        <v>0</v>
      </c>
      <c r="AG50" s="183">
        <v>0</v>
      </c>
      <c r="AH50" s="183">
        <v>0</v>
      </c>
      <c r="AI50" s="183">
        <v>0</v>
      </c>
      <c r="AJ50" s="183">
        <v>0</v>
      </c>
      <c r="AK50" s="183">
        <v>0</v>
      </c>
      <c r="AL50" s="183">
        <v>0</v>
      </c>
      <c r="AM50" s="183">
        <v>0</v>
      </c>
      <c r="AN50" s="183">
        <v>0</v>
      </c>
    </row>
    <row r="51" spans="1:40" x14ac:dyDescent="0.3">
      <c r="A51" t="s">
        <v>1483</v>
      </c>
      <c r="D51" s="192">
        <f>SUM(E51:AN51)</f>
        <v>0</v>
      </c>
      <c r="E51" s="181">
        <v>0</v>
      </c>
      <c r="F51" s="183">
        <v>0</v>
      </c>
      <c r="G51" s="183">
        <v>0</v>
      </c>
      <c r="H51" s="183">
        <v>0</v>
      </c>
      <c r="I51" s="183">
        <v>0</v>
      </c>
      <c r="J51" s="183">
        <v>0</v>
      </c>
      <c r="K51" s="183">
        <v>0</v>
      </c>
      <c r="L51" s="183">
        <v>0</v>
      </c>
      <c r="M51" s="183">
        <v>0</v>
      </c>
      <c r="N51" s="183">
        <v>0</v>
      </c>
      <c r="O51" s="183">
        <v>0</v>
      </c>
      <c r="P51" s="183">
        <v>0</v>
      </c>
      <c r="Q51" s="183"/>
      <c r="R51" s="183">
        <v>0</v>
      </c>
      <c r="S51" s="183">
        <v>0</v>
      </c>
      <c r="T51" s="183">
        <v>0</v>
      </c>
      <c r="U51" s="183">
        <v>0</v>
      </c>
      <c r="V51" s="183">
        <v>0</v>
      </c>
      <c r="W51" s="183">
        <v>0</v>
      </c>
      <c r="X51" s="183">
        <v>0</v>
      </c>
      <c r="Y51" s="183">
        <v>0</v>
      </c>
      <c r="Z51" s="183">
        <v>0</v>
      </c>
      <c r="AA51" s="183">
        <v>0</v>
      </c>
      <c r="AB51" s="183">
        <v>0</v>
      </c>
      <c r="AC51" s="183">
        <v>0</v>
      </c>
      <c r="AD51" s="183">
        <v>0</v>
      </c>
      <c r="AE51" s="183">
        <v>0</v>
      </c>
      <c r="AF51" s="183">
        <v>0</v>
      </c>
      <c r="AG51" s="183">
        <v>0</v>
      </c>
      <c r="AH51" s="183">
        <v>0</v>
      </c>
      <c r="AI51" s="183">
        <v>0</v>
      </c>
      <c r="AJ51" s="183">
        <v>0</v>
      </c>
      <c r="AK51" s="183">
        <v>0</v>
      </c>
      <c r="AL51" s="183">
        <v>0</v>
      </c>
      <c r="AM51" s="183">
        <v>0</v>
      </c>
      <c r="AN51" s="183">
        <v>0</v>
      </c>
    </row>
    <row r="52" spans="1:40" x14ac:dyDescent="0.3">
      <c r="A52" t="s">
        <v>1484</v>
      </c>
      <c r="D52" s="192">
        <f>SUM(E52:AN52)</f>
        <v>0</v>
      </c>
      <c r="E52" s="181">
        <v>0</v>
      </c>
      <c r="F52" s="183">
        <v>0</v>
      </c>
      <c r="G52" s="183">
        <v>0</v>
      </c>
      <c r="H52" s="183">
        <v>0</v>
      </c>
      <c r="I52" s="183">
        <v>0</v>
      </c>
      <c r="J52" s="183">
        <v>0</v>
      </c>
      <c r="K52" s="183">
        <v>0</v>
      </c>
      <c r="L52" s="183">
        <v>0</v>
      </c>
      <c r="M52" s="183">
        <v>0</v>
      </c>
      <c r="N52" s="183">
        <v>0</v>
      </c>
      <c r="O52" s="183">
        <v>0</v>
      </c>
      <c r="P52" s="183">
        <v>0</v>
      </c>
      <c r="Q52" s="183"/>
      <c r="R52" s="183">
        <v>0</v>
      </c>
      <c r="S52" s="183">
        <v>0</v>
      </c>
      <c r="T52" s="183">
        <v>0</v>
      </c>
      <c r="U52" s="183">
        <v>0</v>
      </c>
      <c r="V52" s="183">
        <v>0</v>
      </c>
      <c r="W52" s="183">
        <v>0</v>
      </c>
      <c r="X52" s="183">
        <v>0</v>
      </c>
      <c r="Y52" s="183">
        <v>0</v>
      </c>
      <c r="Z52" s="183">
        <v>0</v>
      </c>
      <c r="AA52" s="183">
        <v>0</v>
      </c>
      <c r="AB52" s="183">
        <v>0</v>
      </c>
      <c r="AC52" s="183">
        <v>0</v>
      </c>
      <c r="AD52" s="183">
        <v>0</v>
      </c>
      <c r="AE52" s="183">
        <v>0</v>
      </c>
      <c r="AF52" s="183">
        <v>0</v>
      </c>
      <c r="AG52" s="183">
        <v>0</v>
      </c>
      <c r="AH52" s="183">
        <v>0</v>
      </c>
      <c r="AI52" s="183">
        <v>0</v>
      </c>
      <c r="AJ52" s="183">
        <v>0</v>
      </c>
      <c r="AK52" s="183">
        <v>0</v>
      </c>
      <c r="AL52" s="183">
        <v>0</v>
      </c>
      <c r="AM52" s="183">
        <v>0</v>
      </c>
      <c r="AN52" s="183">
        <v>0</v>
      </c>
    </row>
    <row r="53" spans="1:40" x14ac:dyDescent="0.3">
      <c r="A53" s="60" t="s">
        <v>1485</v>
      </c>
      <c r="B53" s="64"/>
      <c r="C53" s="64"/>
      <c r="D53" s="196"/>
      <c r="E53" s="196"/>
      <c r="F53" s="196"/>
      <c r="G53" s="196"/>
      <c r="H53" s="196"/>
      <c r="I53" s="196"/>
      <c r="J53" s="196"/>
      <c r="K53" s="196"/>
      <c r="L53" s="196"/>
      <c r="M53" s="196"/>
      <c r="N53" s="196"/>
      <c r="O53" s="196"/>
      <c r="P53" s="196"/>
      <c r="Q53" s="196"/>
      <c r="R53" s="196"/>
      <c r="S53" s="196"/>
      <c r="T53" s="196"/>
      <c r="U53" s="196"/>
      <c r="V53" s="196"/>
      <c r="W53" s="196"/>
      <c r="X53" s="196"/>
      <c r="Y53" s="196"/>
      <c r="Z53" s="196"/>
      <c r="AA53" s="196"/>
      <c r="AB53" s="196"/>
      <c r="AC53" s="196"/>
      <c r="AD53" s="196"/>
      <c r="AE53" s="196"/>
      <c r="AF53" s="196"/>
      <c r="AG53" s="196"/>
      <c r="AH53" s="196"/>
      <c r="AI53" s="196"/>
      <c r="AJ53" s="196"/>
      <c r="AK53" s="196"/>
      <c r="AL53" s="196"/>
      <c r="AM53" s="196"/>
      <c r="AN53" s="196"/>
    </row>
    <row r="54" spans="1:40" x14ac:dyDescent="0.3">
      <c r="D54" s="195">
        <f ca="1">SUM(E54:AN54)</f>
        <v>0</v>
      </c>
      <c r="E54" s="163">
        <f t="shared" ref="E54:AN54" ca="1" si="20">SUM(E48:E52)</f>
        <v>0</v>
      </c>
      <c r="F54" s="163">
        <f t="shared" ca="1" si="20"/>
        <v>0</v>
      </c>
      <c r="G54" s="163">
        <f t="shared" ca="1" si="20"/>
        <v>0</v>
      </c>
      <c r="H54" s="163">
        <f t="shared" ca="1" si="20"/>
        <v>0</v>
      </c>
      <c r="I54" s="163">
        <f t="shared" ca="1" si="20"/>
        <v>0</v>
      </c>
      <c r="J54" s="163">
        <f t="shared" ca="1" si="20"/>
        <v>0</v>
      </c>
      <c r="K54" s="163">
        <f t="shared" ca="1" si="20"/>
        <v>0</v>
      </c>
      <c r="L54" s="163">
        <f t="shared" ca="1" si="20"/>
        <v>0</v>
      </c>
      <c r="M54" s="163">
        <f t="shared" ca="1" si="20"/>
        <v>0</v>
      </c>
      <c r="N54" s="163">
        <f t="shared" ca="1" si="20"/>
        <v>0</v>
      </c>
      <c r="O54" s="163">
        <f t="shared" ca="1" si="20"/>
        <v>0</v>
      </c>
      <c r="P54" s="163">
        <f t="shared" ca="1" si="20"/>
        <v>0</v>
      </c>
      <c r="Q54" s="163">
        <f t="shared" ca="1" si="20"/>
        <v>0</v>
      </c>
      <c r="R54" s="163">
        <f t="shared" ca="1" si="20"/>
        <v>0</v>
      </c>
      <c r="S54" s="163">
        <f t="shared" ca="1" si="20"/>
        <v>0</v>
      </c>
      <c r="T54" s="163">
        <f t="shared" ca="1" si="20"/>
        <v>0</v>
      </c>
      <c r="U54" s="163">
        <f t="shared" ca="1" si="20"/>
        <v>0</v>
      </c>
      <c r="V54" s="163">
        <f t="shared" ca="1" si="20"/>
        <v>0</v>
      </c>
      <c r="W54" s="163">
        <f t="shared" ca="1" si="20"/>
        <v>0</v>
      </c>
      <c r="X54" s="163">
        <f t="shared" ca="1" si="20"/>
        <v>0</v>
      </c>
      <c r="Y54" s="163">
        <f t="shared" ca="1" si="20"/>
        <v>0</v>
      </c>
      <c r="Z54" s="163">
        <f t="shared" ca="1" si="20"/>
        <v>0</v>
      </c>
      <c r="AA54" s="163">
        <f t="shared" ca="1" si="20"/>
        <v>0</v>
      </c>
      <c r="AB54" s="163">
        <f t="shared" ca="1" si="20"/>
        <v>0</v>
      </c>
      <c r="AC54" s="163">
        <f t="shared" ca="1" si="20"/>
        <v>0</v>
      </c>
      <c r="AD54" s="163">
        <f t="shared" ca="1" si="20"/>
        <v>0</v>
      </c>
      <c r="AE54" s="163">
        <f t="shared" ca="1" si="20"/>
        <v>0</v>
      </c>
      <c r="AF54" s="163">
        <f t="shared" ca="1" si="20"/>
        <v>0</v>
      </c>
      <c r="AG54" s="163">
        <f t="shared" ca="1" si="20"/>
        <v>0</v>
      </c>
      <c r="AH54" s="163">
        <f t="shared" ca="1" si="20"/>
        <v>0</v>
      </c>
      <c r="AI54" s="163">
        <f t="shared" ca="1" si="20"/>
        <v>0</v>
      </c>
      <c r="AJ54" s="163">
        <f t="shared" ca="1" si="20"/>
        <v>0</v>
      </c>
      <c r="AK54" s="163">
        <f t="shared" ca="1" si="20"/>
        <v>0</v>
      </c>
      <c r="AL54" s="163">
        <f t="shared" ca="1" si="20"/>
        <v>0</v>
      </c>
      <c r="AM54" s="163">
        <f t="shared" ca="1" si="20"/>
        <v>0</v>
      </c>
      <c r="AN54" s="163">
        <f t="shared" ca="1" si="20"/>
        <v>0</v>
      </c>
    </row>
    <row r="55" spans="1:40" x14ac:dyDescent="0.3">
      <c r="A55" s="60" t="s">
        <v>1486</v>
      </c>
      <c r="B55" s="64"/>
      <c r="C55" s="64"/>
      <c r="D55" s="196"/>
      <c r="E55" s="196"/>
      <c r="F55" s="196"/>
      <c r="G55" s="196"/>
      <c r="H55" s="196"/>
      <c r="I55" s="196"/>
      <c r="J55" s="196"/>
      <c r="K55" s="196"/>
      <c r="L55" s="196"/>
      <c r="M55" s="196"/>
      <c r="N55" s="196"/>
      <c r="O55" s="196"/>
      <c r="P55" s="196"/>
      <c r="Q55" s="196"/>
      <c r="R55" s="196"/>
      <c r="S55" s="196"/>
      <c r="T55" s="196"/>
      <c r="U55" s="196"/>
      <c r="V55" s="196"/>
      <c r="W55" s="196"/>
      <c r="X55" s="196"/>
      <c r="Y55" s="196"/>
      <c r="Z55" s="196"/>
      <c r="AA55" s="196"/>
      <c r="AB55" s="196"/>
      <c r="AC55" s="196"/>
      <c r="AD55" s="196"/>
      <c r="AE55" s="196"/>
      <c r="AF55" s="196"/>
      <c r="AG55" s="196"/>
      <c r="AH55" s="196"/>
      <c r="AI55" s="196"/>
      <c r="AJ55" s="196"/>
      <c r="AK55" s="196"/>
      <c r="AL55" s="196"/>
      <c r="AM55" s="196"/>
      <c r="AN55" s="196"/>
    </row>
    <row r="56" spans="1:40" x14ac:dyDescent="0.3">
      <c r="A56" s="66"/>
      <c r="B56" s="66"/>
      <c r="C56" s="66"/>
      <c r="D56" s="197"/>
      <c r="E56" s="197"/>
      <c r="F56" s="197"/>
      <c r="G56" s="197"/>
      <c r="H56" s="197"/>
      <c r="I56" s="197"/>
      <c r="J56" s="197"/>
      <c r="K56" s="197"/>
      <c r="L56" s="197"/>
      <c r="M56" s="197"/>
      <c r="N56" s="197"/>
      <c r="O56" s="197"/>
      <c r="P56" s="197"/>
      <c r="Q56" s="197"/>
      <c r="R56" s="197"/>
      <c r="S56" s="197"/>
      <c r="T56" s="197"/>
      <c r="U56" s="197"/>
      <c r="V56" s="197"/>
      <c r="W56" s="197"/>
      <c r="X56" s="197"/>
      <c r="Y56" s="197"/>
      <c r="Z56" s="197"/>
      <c r="AA56" s="197"/>
      <c r="AB56" s="197"/>
      <c r="AC56" s="197"/>
      <c r="AD56" s="197"/>
      <c r="AE56" s="197"/>
      <c r="AF56" s="197"/>
      <c r="AG56" s="197"/>
      <c r="AH56" s="197"/>
      <c r="AI56" s="197"/>
      <c r="AJ56" s="197"/>
      <c r="AK56" s="197"/>
      <c r="AL56" s="197"/>
      <c r="AM56" s="197"/>
      <c r="AN56" s="197"/>
    </row>
    <row r="57" spans="1:40" x14ac:dyDescent="0.3">
      <c r="A57" t="s">
        <v>1487</v>
      </c>
      <c r="D57" s="192">
        <f>SUM(E57:AN57)</f>
        <v>0</v>
      </c>
      <c r="E57" s="183">
        <v>0</v>
      </c>
      <c r="F57" s="183">
        <v>0</v>
      </c>
      <c r="G57" s="183">
        <v>0</v>
      </c>
      <c r="H57" s="183">
        <v>0</v>
      </c>
      <c r="I57" s="183">
        <v>0</v>
      </c>
      <c r="J57" s="183">
        <v>0</v>
      </c>
      <c r="K57" s="183">
        <v>0</v>
      </c>
      <c r="L57" s="183">
        <v>0</v>
      </c>
      <c r="M57" s="183">
        <v>0</v>
      </c>
      <c r="N57" s="183">
        <v>0</v>
      </c>
      <c r="O57" s="183">
        <v>0</v>
      </c>
      <c r="P57" s="183">
        <v>0</v>
      </c>
      <c r="Q57" s="183"/>
      <c r="R57" s="183">
        <v>0</v>
      </c>
      <c r="S57" s="183">
        <v>0</v>
      </c>
      <c r="T57" s="183">
        <v>0</v>
      </c>
      <c r="U57" s="183">
        <v>0</v>
      </c>
      <c r="V57" s="183">
        <v>0</v>
      </c>
      <c r="W57" s="183">
        <v>0</v>
      </c>
      <c r="X57" s="183">
        <v>0</v>
      </c>
      <c r="Y57" s="183">
        <v>0</v>
      </c>
      <c r="Z57" s="183">
        <v>0</v>
      </c>
      <c r="AA57" s="183">
        <v>0</v>
      </c>
      <c r="AB57" s="183">
        <v>0</v>
      </c>
      <c r="AC57" s="183">
        <v>0</v>
      </c>
      <c r="AD57" s="183">
        <v>0</v>
      </c>
      <c r="AE57" s="183">
        <v>0</v>
      </c>
      <c r="AF57" s="183">
        <v>0</v>
      </c>
      <c r="AG57" s="183">
        <v>0</v>
      </c>
      <c r="AH57" s="183">
        <v>0</v>
      </c>
      <c r="AI57" s="183">
        <v>0</v>
      </c>
      <c r="AJ57" s="183">
        <v>0</v>
      </c>
      <c r="AK57" s="183">
        <v>0</v>
      </c>
      <c r="AL57" s="183">
        <v>0</v>
      </c>
      <c r="AM57" s="183">
        <v>0</v>
      </c>
      <c r="AN57" s="183">
        <v>0</v>
      </c>
    </row>
    <row r="58" spans="1:40" x14ac:dyDescent="0.3">
      <c r="A58" t="s">
        <v>1488</v>
      </c>
      <c r="D58" s="192">
        <f>SUM(E58:AN58)</f>
        <v>0</v>
      </c>
      <c r="E58" s="183">
        <v>0</v>
      </c>
      <c r="F58" s="183">
        <v>0</v>
      </c>
      <c r="G58" s="183">
        <v>0</v>
      </c>
      <c r="H58" s="183">
        <v>0</v>
      </c>
      <c r="I58" s="183">
        <v>0</v>
      </c>
      <c r="J58" s="183">
        <v>0</v>
      </c>
      <c r="K58" s="183">
        <v>0</v>
      </c>
      <c r="L58" s="183">
        <v>0</v>
      </c>
      <c r="M58" s="183">
        <v>0</v>
      </c>
      <c r="N58" s="183">
        <v>0</v>
      </c>
      <c r="O58" s="183">
        <v>0</v>
      </c>
      <c r="P58" s="183">
        <v>0</v>
      </c>
      <c r="Q58" s="183"/>
      <c r="R58" s="183">
        <v>0</v>
      </c>
      <c r="S58" s="183">
        <v>0</v>
      </c>
      <c r="T58" s="183">
        <v>0</v>
      </c>
      <c r="U58" s="183">
        <v>0</v>
      </c>
      <c r="V58" s="183">
        <v>0</v>
      </c>
      <c r="W58" s="183">
        <v>0</v>
      </c>
      <c r="X58" s="183">
        <v>0</v>
      </c>
      <c r="Y58" s="183">
        <v>0</v>
      </c>
      <c r="Z58" s="183">
        <v>0</v>
      </c>
      <c r="AA58" s="183">
        <v>0</v>
      </c>
      <c r="AB58" s="183">
        <v>0</v>
      </c>
      <c r="AC58" s="183">
        <v>0</v>
      </c>
      <c r="AD58" s="183">
        <v>0</v>
      </c>
      <c r="AE58" s="183">
        <v>0</v>
      </c>
      <c r="AF58" s="183">
        <v>0</v>
      </c>
      <c r="AG58" s="183">
        <v>0</v>
      </c>
      <c r="AH58" s="183">
        <v>0</v>
      </c>
      <c r="AI58" s="183">
        <v>0</v>
      </c>
      <c r="AJ58" s="183">
        <v>0</v>
      </c>
      <c r="AK58" s="183">
        <v>0</v>
      </c>
      <c r="AL58" s="183">
        <v>0</v>
      </c>
      <c r="AM58" s="183">
        <v>0</v>
      </c>
      <c r="AN58" s="183">
        <v>0</v>
      </c>
    </row>
    <row r="59" spans="1:40" x14ac:dyDescent="0.3">
      <c r="A59" t="s">
        <v>1489</v>
      </c>
      <c r="D59" s="192">
        <f>SUM(E59:AN59)</f>
        <v>0</v>
      </c>
      <c r="E59" s="183">
        <v>0</v>
      </c>
      <c r="F59" s="183">
        <v>0</v>
      </c>
      <c r="G59" s="183">
        <v>0</v>
      </c>
      <c r="H59" s="183">
        <v>0</v>
      </c>
      <c r="I59" s="183">
        <v>0</v>
      </c>
      <c r="J59" s="183">
        <v>0</v>
      </c>
      <c r="K59" s="183">
        <v>0</v>
      </c>
      <c r="L59" s="183">
        <v>0</v>
      </c>
      <c r="M59" s="183">
        <v>0</v>
      </c>
      <c r="N59" s="183">
        <v>0</v>
      </c>
      <c r="O59" s="183">
        <v>0</v>
      </c>
      <c r="P59" s="183">
        <v>0</v>
      </c>
      <c r="Q59" s="183"/>
      <c r="R59" s="183">
        <v>0</v>
      </c>
      <c r="S59" s="183">
        <v>0</v>
      </c>
      <c r="T59" s="183">
        <v>0</v>
      </c>
      <c r="U59" s="183">
        <v>0</v>
      </c>
      <c r="V59" s="183">
        <v>0</v>
      </c>
      <c r="W59" s="183">
        <v>0</v>
      </c>
      <c r="X59" s="183">
        <v>0</v>
      </c>
      <c r="Y59" s="183">
        <v>0</v>
      </c>
      <c r="Z59" s="183">
        <v>0</v>
      </c>
      <c r="AA59" s="183">
        <v>0</v>
      </c>
      <c r="AB59" s="183">
        <v>0</v>
      </c>
      <c r="AC59" s="183">
        <v>0</v>
      </c>
      <c r="AD59" s="183">
        <v>0</v>
      </c>
      <c r="AE59" s="183">
        <v>0</v>
      </c>
      <c r="AF59" s="183">
        <v>0</v>
      </c>
      <c r="AG59" s="183">
        <v>0</v>
      </c>
      <c r="AH59" s="183">
        <v>0</v>
      </c>
      <c r="AI59" s="183">
        <v>0</v>
      </c>
      <c r="AJ59" s="183">
        <v>0</v>
      </c>
      <c r="AK59" s="183">
        <v>0</v>
      </c>
      <c r="AL59" s="183">
        <v>0</v>
      </c>
      <c r="AM59" s="183">
        <v>0</v>
      </c>
      <c r="AN59" s="183">
        <v>0</v>
      </c>
    </row>
    <row r="60" spans="1:40" x14ac:dyDescent="0.3">
      <c r="D60" s="192">
        <f ca="1">SUM(E60:AN60)</f>
        <v>0</v>
      </c>
      <c r="E60" s="194">
        <f t="shared" ref="E60:AN60" ca="1" si="21">SUMIFS(INDIRECT($B$1 &amp; "_Direct"), Type, "Services", Resource_Name, $B60, WBSL3, E$1, Inst, $B$2)</f>
        <v>0</v>
      </c>
      <c r="F60" s="194">
        <f t="shared" ca="1" si="21"/>
        <v>0</v>
      </c>
      <c r="G60" s="194">
        <f t="shared" ca="1" si="21"/>
        <v>0</v>
      </c>
      <c r="H60" s="194">
        <f t="shared" ca="1" si="21"/>
        <v>0</v>
      </c>
      <c r="I60" s="194">
        <f t="shared" ca="1" si="21"/>
        <v>0</v>
      </c>
      <c r="J60" s="194">
        <f t="shared" ca="1" si="21"/>
        <v>0</v>
      </c>
      <c r="K60" s="194">
        <f t="shared" ca="1" si="21"/>
        <v>0</v>
      </c>
      <c r="L60" s="194">
        <f t="shared" ca="1" si="21"/>
        <v>0</v>
      </c>
      <c r="M60" s="194">
        <f t="shared" ca="1" si="21"/>
        <v>0</v>
      </c>
      <c r="N60" s="194">
        <f t="shared" ca="1" si="21"/>
        <v>0</v>
      </c>
      <c r="O60" s="194">
        <f t="shared" ca="1" si="21"/>
        <v>0</v>
      </c>
      <c r="P60" s="194">
        <f t="shared" ca="1" si="21"/>
        <v>0</v>
      </c>
      <c r="Q60" s="194">
        <f t="shared" ca="1" si="21"/>
        <v>0</v>
      </c>
      <c r="R60" s="194">
        <f t="shared" ca="1" si="21"/>
        <v>0</v>
      </c>
      <c r="S60" s="194">
        <f t="shared" ca="1" si="21"/>
        <v>0</v>
      </c>
      <c r="T60" s="194">
        <f t="shared" ca="1" si="21"/>
        <v>0</v>
      </c>
      <c r="U60" s="194">
        <f t="shared" ca="1" si="21"/>
        <v>0</v>
      </c>
      <c r="V60" s="194">
        <f t="shared" ca="1" si="21"/>
        <v>0</v>
      </c>
      <c r="W60" s="194">
        <f t="shared" ca="1" si="21"/>
        <v>0</v>
      </c>
      <c r="X60" s="194">
        <f t="shared" ca="1" si="21"/>
        <v>0</v>
      </c>
      <c r="Y60" s="194">
        <f t="shared" ca="1" si="21"/>
        <v>0</v>
      </c>
      <c r="Z60" s="194">
        <f t="shared" ca="1" si="21"/>
        <v>0</v>
      </c>
      <c r="AA60" s="194">
        <f t="shared" ca="1" si="21"/>
        <v>0</v>
      </c>
      <c r="AB60" s="194">
        <f t="shared" ca="1" si="21"/>
        <v>0</v>
      </c>
      <c r="AC60" s="194">
        <f t="shared" ca="1" si="21"/>
        <v>0</v>
      </c>
      <c r="AD60" s="194">
        <f t="shared" ca="1" si="21"/>
        <v>0</v>
      </c>
      <c r="AE60" s="194">
        <f t="shared" ca="1" si="21"/>
        <v>0</v>
      </c>
      <c r="AF60" s="194">
        <f t="shared" ca="1" si="21"/>
        <v>0</v>
      </c>
      <c r="AG60" s="194">
        <f t="shared" ca="1" si="21"/>
        <v>0</v>
      </c>
      <c r="AH60" s="194">
        <f t="shared" ca="1" si="21"/>
        <v>0</v>
      </c>
      <c r="AI60" s="194">
        <f t="shared" ca="1" si="21"/>
        <v>0</v>
      </c>
      <c r="AJ60" s="194">
        <f t="shared" ca="1" si="21"/>
        <v>0</v>
      </c>
      <c r="AK60" s="194">
        <f t="shared" ca="1" si="21"/>
        <v>0</v>
      </c>
      <c r="AL60" s="194">
        <f t="shared" ca="1" si="21"/>
        <v>0</v>
      </c>
      <c r="AM60" s="194">
        <f t="shared" ca="1" si="21"/>
        <v>0</v>
      </c>
      <c r="AN60" s="194">
        <f t="shared" ca="1" si="21"/>
        <v>0</v>
      </c>
    </row>
    <row r="61" spans="1:40" x14ac:dyDescent="0.3">
      <c r="A61" t="s">
        <v>1490</v>
      </c>
      <c r="D61" s="192">
        <f>SUM(E61:AN61)</f>
        <v>0</v>
      </c>
      <c r="E61" s="183">
        <v>0</v>
      </c>
      <c r="F61" s="183">
        <v>0</v>
      </c>
      <c r="G61" s="183">
        <v>0</v>
      </c>
      <c r="H61" s="183">
        <v>0</v>
      </c>
      <c r="I61" s="183">
        <v>0</v>
      </c>
      <c r="J61" s="183">
        <v>0</v>
      </c>
      <c r="K61" s="183">
        <v>0</v>
      </c>
      <c r="L61" s="183">
        <v>0</v>
      </c>
      <c r="M61" s="183">
        <v>0</v>
      </c>
      <c r="N61" s="183">
        <v>0</v>
      </c>
      <c r="O61" s="183">
        <v>0</v>
      </c>
      <c r="P61" s="183">
        <v>0</v>
      </c>
      <c r="Q61" s="183"/>
      <c r="R61" s="183">
        <v>0</v>
      </c>
      <c r="S61" s="183">
        <v>0</v>
      </c>
      <c r="T61" s="183">
        <v>0</v>
      </c>
      <c r="U61" s="183">
        <v>0</v>
      </c>
      <c r="V61" s="183">
        <v>0</v>
      </c>
      <c r="W61" s="183">
        <v>0</v>
      </c>
      <c r="X61" s="183">
        <v>0</v>
      </c>
      <c r="Y61" s="183">
        <v>0</v>
      </c>
      <c r="Z61" s="183">
        <v>0</v>
      </c>
      <c r="AA61" s="183">
        <v>0</v>
      </c>
      <c r="AB61" s="183">
        <v>0</v>
      </c>
      <c r="AC61" s="183">
        <v>0</v>
      </c>
      <c r="AD61" s="183">
        <v>0</v>
      </c>
      <c r="AE61" s="183">
        <v>0</v>
      </c>
      <c r="AF61" s="183">
        <v>0</v>
      </c>
      <c r="AG61" s="183">
        <v>0</v>
      </c>
      <c r="AH61" s="183">
        <v>0</v>
      </c>
      <c r="AI61" s="183">
        <v>0</v>
      </c>
      <c r="AJ61" s="183">
        <v>0</v>
      </c>
      <c r="AK61" s="183">
        <v>0</v>
      </c>
      <c r="AL61" s="183">
        <v>0</v>
      </c>
      <c r="AM61" s="183">
        <v>0</v>
      </c>
      <c r="AN61" s="183">
        <v>0</v>
      </c>
    </row>
    <row r="62" spans="1:40" x14ac:dyDescent="0.3">
      <c r="A62" s="60" t="s">
        <v>1491</v>
      </c>
      <c r="B62" s="64"/>
      <c r="C62" s="64"/>
      <c r="D62" s="196"/>
      <c r="E62" s="196"/>
      <c r="F62" s="196"/>
      <c r="G62" s="196"/>
      <c r="H62" s="196"/>
      <c r="I62" s="196"/>
      <c r="J62" s="196"/>
      <c r="K62" s="196"/>
      <c r="L62" s="196"/>
      <c r="M62" s="196"/>
      <c r="N62" s="196"/>
      <c r="O62" s="196"/>
      <c r="P62" s="196"/>
      <c r="Q62" s="196"/>
      <c r="R62" s="196"/>
      <c r="S62" s="196"/>
      <c r="T62" s="196"/>
      <c r="U62" s="196"/>
      <c r="V62" s="196"/>
      <c r="W62" s="196"/>
      <c r="X62" s="196"/>
      <c r="Y62" s="196"/>
      <c r="Z62" s="196"/>
      <c r="AA62" s="196"/>
      <c r="AB62" s="196"/>
      <c r="AC62" s="196"/>
      <c r="AD62" s="196"/>
      <c r="AE62" s="196"/>
      <c r="AF62" s="196"/>
      <c r="AG62" s="196"/>
      <c r="AH62" s="196"/>
      <c r="AI62" s="196"/>
      <c r="AJ62" s="196"/>
      <c r="AK62" s="196"/>
      <c r="AL62" s="196"/>
      <c r="AM62" s="196"/>
      <c r="AN62" s="196"/>
    </row>
    <row r="63" spans="1:40" x14ac:dyDescent="0.3">
      <c r="D63" s="192">
        <f ca="1">SUM(E63:AN63)</f>
        <v>0</v>
      </c>
      <c r="E63" s="163">
        <f t="shared" ref="E63:P63" ca="1" si="22">SUM(E57:E61)</f>
        <v>0</v>
      </c>
      <c r="F63" s="163">
        <f t="shared" ca="1" si="22"/>
        <v>0</v>
      </c>
      <c r="G63" s="163">
        <f t="shared" ca="1" si="22"/>
        <v>0</v>
      </c>
      <c r="H63" s="163">
        <f t="shared" ca="1" si="22"/>
        <v>0</v>
      </c>
      <c r="I63" s="163">
        <f t="shared" ca="1" si="22"/>
        <v>0</v>
      </c>
      <c r="J63" s="163">
        <f t="shared" ca="1" si="22"/>
        <v>0</v>
      </c>
      <c r="K63" s="163">
        <f t="shared" ca="1" si="22"/>
        <v>0</v>
      </c>
      <c r="L63" s="163">
        <f t="shared" ca="1" si="22"/>
        <v>0</v>
      </c>
      <c r="M63" s="163">
        <f t="shared" ca="1" si="22"/>
        <v>0</v>
      </c>
      <c r="N63" s="163">
        <f t="shared" ca="1" si="22"/>
        <v>0</v>
      </c>
      <c r="O63" s="163">
        <f t="shared" ca="1" si="22"/>
        <v>0</v>
      </c>
      <c r="P63" s="163">
        <f t="shared" ca="1" si="22"/>
        <v>0</v>
      </c>
      <c r="Q63" s="163"/>
      <c r="R63" s="163">
        <f t="shared" ref="R63:AN63" ca="1" si="23">SUM(R57:R61)</f>
        <v>0</v>
      </c>
      <c r="S63" s="163">
        <f t="shared" ca="1" si="23"/>
        <v>0</v>
      </c>
      <c r="T63" s="163">
        <f t="shared" ca="1" si="23"/>
        <v>0</v>
      </c>
      <c r="U63" s="163">
        <f t="shared" ca="1" si="23"/>
        <v>0</v>
      </c>
      <c r="V63" s="163">
        <f t="shared" ca="1" si="23"/>
        <v>0</v>
      </c>
      <c r="W63" s="163">
        <f t="shared" ca="1" si="23"/>
        <v>0</v>
      </c>
      <c r="X63" s="163">
        <f t="shared" ca="1" si="23"/>
        <v>0</v>
      </c>
      <c r="Y63" s="163">
        <f t="shared" ca="1" si="23"/>
        <v>0</v>
      </c>
      <c r="Z63" s="163">
        <f t="shared" ca="1" si="23"/>
        <v>0</v>
      </c>
      <c r="AA63" s="163">
        <f t="shared" ca="1" si="23"/>
        <v>0</v>
      </c>
      <c r="AB63" s="163">
        <f t="shared" ca="1" si="23"/>
        <v>0</v>
      </c>
      <c r="AC63" s="163">
        <f t="shared" ca="1" si="23"/>
        <v>0</v>
      </c>
      <c r="AD63" s="163">
        <f t="shared" ca="1" si="23"/>
        <v>0</v>
      </c>
      <c r="AE63" s="163">
        <f t="shared" ca="1" si="23"/>
        <v>0</v>
      </c>
      <c r="AF63" s="163">
        <f t="shared" ca="1" si="23"/>
        <v>0</v>
      </c>
      <c r="AG63" s="163">
        <f t="shared" ca="1" si="23"/>
        <v>0</v>
      </c>
      <c r="AH63" s="163">
        <f t="shared" ca="1" si="23"/>
        <v>0</v>
      </c>
      <c r="AI63" s="163">
        <f t="shared" ca="1" si="23"/>
        <v>0</v>
      </c>
      <c r="AJ63" s="163">
        <f t="shared" ca="1" si="23"/>
        <v>0</v>
      </c>
      <c r="AK63" s="163">
        <f t="shared" ca="1" si="23"/>
        <v>0</v>
      </c>
      <c r="AL63" s="163">
        <f t="shared" ca="1" si="23"/>
        <v>0</v>
      </c>
      <c r="AM63" s="163">
        <f t="shared" ca="1" si="23"/>
        <v>0</v>
      </c>
      <c r="AN63" s="163">
        <f t="shared" ca="1" si="23"/>
        <v>0</v>
      </c>
    </row>
    <row r="64" spans="1:40" x14ac:dyDescent="0.3">
      <c r="A64" t="s">
        <v>1492</v>
      </c>
      <c r="D64" s="192">
        <f>SUM(E64:AN64)</f>
        <v>0</v>
      </c>
      <c r="E64" s="183">
        <v>0</v>
      </c>
      <c r="F64" s="183">
        <v>0</v>
      </c>
      <c r="G64" s="183">
        <v>0</v>
      </c>
      <c r="H64" s="183">
        <v>0</v>
      </c>
      <c r="I64" s="183">
        <v>0</v>
      </c>
      <c r="J64" s="183">
        <v>0</v>
      </c>
      <c r="K64" s="183">
        <v>0</v>
      </c>
      <c r="L64" s="183">
        <v>0</v>
      </c>
      <c r="M64" s="183">
        <v>0</v>
      </c>
      <c r="N64" s="183">
        <v>0</v>
      </c>
      <c r="O64" s="183">
        <v>0</v>
      </c>
      <c r="P64" s="183">
        <v>0</v>
      </c>
      <c r="Q64" s="183"/>
      <c r="R64" s="183">
        <v>0</v>
      </c>
      <c r="S64" s="183">
        <v>0</v>
      </c>
      <c r="T64" s="183">
        <v>0</v>
      </c>
      <c r="U64" s="183">
        <v>0</v>
      </c>
      <c r="V64" s="183">
        <v>0</v>
      </c>
      <c r="W64" s="183">
        <v>0</v>
      </c>
      <c r="X64" s="183">
        <v>0</v>
      </c>
      <c r="Y64" s="183">
        <v>0</v>
      </c>
      <c r="Z64" s="183">
        <v>0</v>
      </c>
      <c r="AA64" s="183">
        <v>0</v>
      </c>
      <c r="AB64" s="183">
        <v>0</v>
      </c>
      <c r="AC64" s="183">
        <v>0</v>
      </c>
      <c r="AD64" s="183">
        <v>0</v>
      </c>
      <c r="AE64" s="183">
        <v>0</v>
      </c>
      <c r="AF64" s="183">
        <v>0</v>
      </c>
      <c r="AG64" s="183">
        <v>0</v>
      </c>
      <c r="AH64" s="183">
        <v>0</v>
      </c>
      <c r="AI64" s="183">
        <v>0</v>
      </c>
      <c r="AJ64" s="183">
        <v>0</v>
      </c>
      <c r="AK64" s="183">
        <v>0</v>
      </c>
      <c r="AL64" s="183">
        <v>0</v>
      </c>
      <c r="AM64" s="183">
        <v>0</v>
      </c>
      <c r="AN64" s="183">
        <v>0</v>
      </c>
    </row>
    <row r="65" spans="1:40" x14ac:dyDescent="0.3">
      <c r="A65" s="60" t="s">
        <v>1493</v>
      </c>
      <c r="B65" s="64"/>
      <c r="C65" s="64"/>
      <c r="D65" s="196"/>
      <c r="E65" s="196"/>
      <c r="F65" s="196"/>
      <c r="G65" s="196"/>
      <c r="H65" s="196"/>
      <c r="I65" s="196"/>
      <c r="J65" s="196"/>
      <c r="K65" s="196"/>
      <c r="L65" s="196"/>
      <c r="M65" s="196"/>
      <c r="N65" s="196"/>
      <c r="O65" s="196"/>
      <c r="P65" s="196"/>
      <c r="Q65" s="196"/>
      <c r="R65" s="196"/>
      <c r="S65" s="196"/>
      <c r="T65" s="196"/>
      <c r="U65" s="196"/>
      <c r="V65" s="196"/>
      <c r="W65" s="196"/>
      <c r="X65" s="196"/>
      <c r="Y65" s="196"/>
      <c r="Z65" s="196"/>
      <c r="AA65" s="196"/>
      <c r="AB65" s="196"/>
      <c r="AC65" s="196"/>
      <c r="AD65" s="196"/>
      <c r="AE65" s="196"/>
      <c r="AF65" s="196"/>
      <c r="AG65" s="196"/>
      <c r="AH65" s="196"/>
      <c r="AI65" s="196"/>
      <c r="AJ65" s="196"/>
      <c r="AK65" s="196"/>
      <c r="AL65" s="196"/>
      <c r="AM65" s="196"/>
      <c r="AN65" s="196"/>
    </row>
    <row r="66" spans="1:40" x14ac:dyDescent="0.3">
      <c r="D66" s="192">
        <f>SUM(E66:AN66)</f>
        <v>0</v>
      </c>
      <c r="E66" s="181">
        <v>0</v>
      </c>
      <c r="F66" s="181">
        <v>0</v>
      </c>
      <c r="G66" s="181">
        <v>0</v>
      </c>
      <c r="H66" s="181">
        <v>0</v>
      </c>
      <c r="I66" s="181">
        <v>0</v>
      </c>
      <c r="J66" s="181">
        <v>0</v>
      </c>
      <c r="K66" s="181">
        <v>0</v>
      </c>
      <c r="L66" s="181">
        <v>0</v>
      </c>
      <c r="M66" s="181">
        <v>0</v>
      </c>
      <c r="N66" s="181">
        <v>0</v>
      </c>
      <c r="O66" s="181">
        <v>0</v>
      </c>
      <c r="P66" s="181">
        <v>0</v>
      </c>
      <c r="Q66" s="181"/>
      <c r="R66" s="181">
        <v>0</v>
      </c>
      <c r="S66" s="181">
        <v>0</v>
      </c>
      <c r="T66" s="181">
        <v>0</v>
      </c>
      <c r="U66" s="181">
        <v>0</v>
      </c>
      <c r="V66" s="181">
        <v>0</v>
      </c>
      <c r="W66" s="181">
        <v>0</v>
      </c>
      <c r="X66" s="181">
        <v>0</v>
      </c>
      <c r="Y66" s="181">
        <v>0</v>
      </c>
      <c r="Z66" s="181">
        <v>0</v>
      </c>
      <c r="AA66" s="181">
        <v>0</v>
      </c>
      <c r="AB66" s="181">
        <v>0</v>
      </c>
      <c r="AC66" s="181">
        <v>0</v>
      </c>
      <c r="AD66" s="181">
        <v>0</v>
      </c>
      <c r="AE66" s="181">
        <v>0</v>
      </c>
      <c r="AF66" s="181">
        <v>0</v>
      </c>
      <c r="AG66" s="181">
        <v>0</v>
      </c>
      <c r="AH66" s="181">
        <v>0</v>
      </c>
      <c r="AI66" s="181">
        <v>0</v>
      </c>
      <c r="AJ66" s="181">
        <v>0</v>
      </c>
      <c r="AK66" s="181">
        <v>0</v>
      </c>
      <c r="AL66" s="181">
        <v>0</v>
      </c>
      <c r="AM66" s="181">
        <v>0</v>
      </c>
      <c r="AN66" s="181">
        <v>0</v>
      </c>
    </row>
    <row r="67" spans="1:40" x14ac:dyDescent="0.3">
      <c r="A67" t="s">
        <v>1494</v>
      </c>
      <c r="B67" s="310"/>
      <c r="C67" s="310"/>
      <c r="D67" s="192"/>
      <c r="E67" s="194"/>
      <c r="F67" s="194"/>
      <c r="G67" s="194"/>
      <c r="H67" s="194"/>
      <c r="I67" s="194"/>
      <c r="J67" s="194"/>
      <c r="K67" s="194"/>
      <c r="L67" s="194"/>
      <c r="M67" s="194"/>
      <c r="N67" s="194"/>
      <c r="O67" s="194"/>
      <c r="P67" s="194"/>
      <c r="Q67" s="194"/>
      <c r="R67" s="194"/>
      <c r="S67" s="194"/>
      <c r="T67" s="194"/>
      <c r="U67" s="194"/>
      <c r="V67" s="194"/>
      <c r="W67" s="194"/>
      <c r="X67" s="194"/>
      <c r="Y67" s="194"/>
      <c r="Z67" s="194"/>
      <c r="AA67" s="194"/>
      <c r="AB67" s="194"/>
      <c r="AC67" s="194"/>
      <c r="AD67" s="194"/>
      <c r="AE67" s="194"/>
      <c r="AF67" s="194"/>
      <c r="AG67" s="194"/>
      <c r="AH67" s="194"/>
      <c r="AI67" s="194"/>
      <c r="AJ67" s="194"/>
      <c r="AK67" s="194"/>
      <c r="AL67" s="194"/>
      <c r="AM67" s="194"/>
      <c r="AN67" s="194"/>
    </row>
    <row r="68" spans="1:40" x14ac:dyDescent="0.3">
      <c r="A68" s="54"/>
      <c r="B68" s="54"/>
      <c r="C68" s="54"/>
      <c r="D68" s="195">
        <f ca="1">SUM(E68:AN68)</f>
        <v>0</v>
      </c>
      <c r="E68" s="194">
        <f t="shared" ref="E68:T71" ca="1" si="24">SUMIFS(INDIRECT($B$1 &amp; "_Total"), WBSL3, E$1, Inst, $A68)</f>
        <v>0</v>
      </c>
      <c r="F68" s="194">
        <f t="shared" ca="1" si="24"/>
        <v>0</v>
      </c>
      <c r="G68" s="194">
        <f t="shared" ca="1" si="24"/>
        <v>0</v>
      </c>
      <c r="H68" s="194">
        <f t="shared" ca="1" si="24"/>
        <v>0</v>
      </c>
      <c r="I68" s="194">
        <f t="shared" ca="1" si="24"/>
        <v>0</v>
      </c>
      <c r="J68" s="194">
        <f t="shared" ca="1" si="24"/>
        <v>0</v>
      </c>
      <c r="K68" s="194">
        <f t="shared" ca="1" si="24"/>
        <v>0</v>
      </c>
      <c r="L68" s="194">
        <f t="shared" ca="1" si="24"/>
        <v>0</v>
      </c>
      <c r="M68" s="194">
        <f t="shared" ca="1" si="24"/>
        <v>0</v>
      </c>
      <c r="N68" s="194">
        <f t="shared" ca="1" si="24"/>
        <v>0</v>
      </c>
      <c r="O68" s="194">
        <f t="shared" ca="1" si="24"/>
        <v>0</v>
      </c>
      <c r="P68" s="194">
        <f t="shared" ca="1" si="24"/>
        <v>0</v>
      </c>
      <c r="Q68" s="194">
        <f t="shared" ca="1" si="24"/>
        <v>0</v>
      </c>
      <c r="R68" s="194">
        <f t="shared" ca="1" si="24"/>
        <v>0</v>
      </c>
      <c r="S68" s="194">
        <f t="shared" ca="1" si="24"/>
        <v>0</v>
      </c>
      <c r="T68" s="194">
        <f t="shared" ca="1" si="24"/>
        <v>0</v>
      </c>
      <c r="U68" s="194">
        <f t="shared" ref="U68:AJ71" ca="1" si="25">SUMIFS(INDIRECT($B$1 &amp; "_Total"), WBSL3, U$1, Inst, $A68)</f>
        <v>0</v>
      </c>
      <c r="V68" s="194">
        <f t="shared" ca="1" si="25"/>
        <v>0</v>
      </c>
      <c r="W68" s="194">
        <f t="shared" ca="1" si="25"/>
        <v>0</v>
      </c>
      <c r="X68" s="194">
        <f t="shared" ca="1" si="25"/>
        <v>0</v>
      </c>
      <c r="Y68" s="194">
        <f t="shared" ca="1" si="25"/>
        <v>0</v>
      </c>
      <c r="Z68" s="194">
        <f t="shared" ca="1" si="25"/>
        <v>0</v>
      </c>
      <c r="AA68" s="194">
        <f t="shared" ca="1" si="25"/>
        <v>0</v>
      </c>
      <c r="AB68" s="194">
        <f t="shared" ca="1" si="25"/>
        <v>0</v>
      </c>
      <c r="AC68" s="194">
        <f t="shared" ca="1" si="25"/>
        <v>0</v>
      </c>
      <c r="AD68" s="194">
        <f t="shared" ca="1" si="25"/>
        <v>0</v>
      </c>
      <c r="AE68" s="194">
        <f t="shared" ca="1" si="25"/>
        <v>0</v>
      </c>
      <c r="AF68" s="194">
        <f t="shared" ca="1" si="25"/>
        <v>0</v>
      </c>
      <c r="AG68" s="194">
        <f t="shared" ca="1" si="25"/>
        <v>0</v>
      </c>
      <c r="AH68" s="194">
        <f t="shared" ca="1" si="25"/>
        <v>0</v>
      </c>
      <c r="AI68" s="194">
        <f t="shared" ca="1" si="25"/>
        <v>0</v>
      </c>
      <c r="AJ68" s="194">
        <f t="shared" ca="1" si="25"/>
        <v>0</v>
      </c>
      <c r="AK68" s="194">
        <f t="shared" ref="AK68:AN71" ca="1" si="26">SUMIFS(INDIRECT($B$1 &amp; "_Total"), WBSL3, AK$1, Inst, $A68)</f>
        <v>0</v>
      </c>
      <c r="AL68" s="194">
        <f t="shared" ca="1" si="26"/>
        <v>0</v>
      </c>
      <c r="AM68" s="194">
        <f t="shared" ca="1" si="26"/>
        <v>0</v>
      </c>
      <c r="AN68" s="194">
        <f t="shared" ca="1" si="26"/>
        <v>0</v>
      </c>
    </row>
    <row r="69" spans="1:40" x14ac:dyDescent="0.3">
      <c r="A69" s="54"/>
      <c r="B69" s="54"/>
      <c r="C69" s="54"/>
      <c r="D69" s="195">
        <f ca="1">SUM(E69:AN69)</f>
        <v>0</v>
      </c>
      <c r="E69" s="194">
        <f t="shared" ca="1" si="24"/>
        <v>0</v>
      </c>
      <c r="F69" s="194">
        <f t="shared" ca="1" si="24"/>
        <v>0</v>
      </c>
      <c r="G69" s="194">
        <f t="shared" ca="1" si="24"/>
        <v>0</v>
      </c>
      <c r="H69" s="194">
        <f t="shared" ca="1" si="24"/>
        <v>0</v>
      </c>
      <c r="I69" s="194">
        <f t="shared" ca="1" si="24"/>
        <v>0</v>
      </c>
      <c r="J69" s="194">
        <f t="shared" ca="1" si="24"/>
        <v>0</v>
      </c>
      <c r="K69" s="194">
        <f t="shared" ca="1" si="24"/>
        <v>0</v>
      </c>
      <c r="L69" s="194">
        <f t="shared" ca="1" si="24"/>
        <v>0</v>
      </c>
      <c r="M69" s="194">
        <f t="shared" ca="1" si="24"/>
        <v>0</v>
      </c>
      <c r="N69" s="194">
        <f t="shared" ca="1" si="24"/>
        <v>0</v>
      </c>
      <c r="O69" s="194">
        <f t="shared" ca="1" si="24"/>
        <v>0</v>
      </c>
      <c r="P69" s="194">
        <f t="shared" ca="1" si="24"/>
        <v>0</v>
      </c>
      <c r="Q69" s="194">
        <f t="shared" ca="1" si="24"/>
        <v>0</v>
      </c>
      <c r="R69" s="194">
        <f t="shared" ca="1" si="24"/>
        <v>0</v>
      </c>
      <c r="S69" s="194">
        <f t="shared" ca="1" si="24"/>
        <v>0</v>
      </c>
      <c r="T69" s="194">
        <f t="shared" ca="1" si="24"/>
        <v>0</v>
      </c>
      <c r="U69" s="194">
        <f t="shared" ca="1" si="25"/>
        <v>0</v>
      </c>
      <c r="V69" s="194">
        <f t="shared" ca="1" si="25"/>
        <v>0</v>
      </c>
      <c r="W69" s="194">
        <f t="shared" ca="1" si="25"/>
        <v>0</v>
      </c>
      <c r="X69" s="194">
        <f t="shared" ca="1" si="25"/>
        <v>0</v>
      </c>
      <c r="Y69" s="194">
        <f t="shared" ca="1" si="25"/>
        <v>0</v>
      </c>
      <c r="Z69" s="194">
        <f t="shared" ca="1" si="25"/>
        <v>0</v>
      </c>
      <c r="AA69" s="194">
        <f t="shared" ca="1" si="25"/>
        <v>0</v>
      </c>
      <c r="AB69" s="194">
        <f t="shared" ca="1" si="25"/>
        <v>0</v>
      </c>
      <c r="AC69" s="194">
        <f t="shared" ca="1" si="25"/>
        <v>0</v>
      </c>
      <c r="AD69" s="194">
        <f t="shared" ca="1" si="25"/>
        <v>0</v>
      </c>
      <c r="AE69" s="194">
        <f t="shared" ca="1" si="25"/>
        <v>0</v>
      </c>
      <c r="AF69" s="194">
        <f t="shared" ca="1" si="25"/>
        <v>0</v>
      </c>
      <c r="AG69" s="194">
        <f t="shared" ca="1" si="25"/>
        <v>0</v>
      </c>
      <c r="AH69" s="194">
        <f t="shared" ca="1" si="25"/>
        <v>0</v>
      </c>
      <c r="AI69" s="194">
        <f t="shared" ca="1" si="25"/>
        <v>0</v>
      </c>
      <c r="AJ69" s="194">
        <f t="shared" ca="1" si="25"/>
        <v>0</v>
      </c>
      <c r="AK69" s="194">
        <f t="shared" ca="1" si="26"/>
        <v>0</v>
      </c>
      <c r="AL69" s="194">
        <f t="shared" ca="1" si="26"/>
        <v>0</v>
      </c>
      <c r="AM69" s="194">
        <f t="shared" ca="1" si="26"/>
        <v>0</v>
      </c>
      <c r="AN69" s="194">
        <f t="shared" ca="1" si="26"/>
        <v>0</v>
      </c>
    </row>
    <row r="70" spans="1:40" x14ac:dyDescent="0.3">
      <c r="A70" s="54"/>
      <c r="B70" s="54"/>
      <c r="C70" s="54"/>
      <c r="D70" s="195">
        <f ca="1">SUM(E70:AN70)</f>
        <v>0</v>
      </c>
      <c r="E70" s="194">
        <f t="shared" ca="1" si="24"/>
        <v>0</v>
      </c>
      <c r="F70" s="194">
        <f t="shared" ca="1" si="24"/>
        <v>0</v>
      </c>
      <c r="G70" s="194">
        <f t="shared" ca="1" si="24"/>
        <v>0</v>
      </c>
      <c r="H70" s="194">
        <f t="shared" ca="1" si="24"/>
        <v>0</v>
      </c>
      <c r="I70" s="194">
        <f t="shared" ca="1" si="24"/>
        <v>0</v>
      </c>
      <c r="J70" s="194">
        <f t="shared" ca="1" si="24"/>
        <v>0</v>
      </c>
      <c r="K70" s="194">
        <f t="shared" ca="1" si="24"/>
        <v>0</v>
      </c>
      <c r="L70" s="194">
        <f t="shared" ca="1" si="24"/>
        <v>0</v>
      </c>
      <c r="M70" s="194">
        <f t="shared" ca="1" si="24"/>
        <v>0</v>
      </c>
      <c r="N70" s="194">
        <f t="shared" ca="1" si="24"/>
        <v>0</v>
      </c>
      <c r="O70" s="194">
        <f t="shared" ca="1" si="24"/>
        <v>0</v>
      </c>
      <c r="P70" s="194">
        <f t="shared" ca="1" si="24"/>
        <v>0</v>
      </c>
      <c r="Q70" s="194">
        <f t="shared" ca="1" si="24"/>
        <v>0</v>
      </c>
      <c r="R70" s="194">
        <f t="shared" ca="1" si="24"/>
        <v>0</v>
      </c>
      <c r="S70" s="194">
        <f t="shared" ca="1" si="24"/>
        <v>0</v>
      </c>
      <c r="T70" s="194">
        <f t="shared" ca="1" si="24"/>
        <v>0</v>
      </c>
      <c r="U70" s="194">
        <f t="shared" ca="1" si="25"/>
        <v>0</v>
      </c>
      <c r="V70" s="194">
        <f t="shared" ca="1" si="25"/>
        <v>0</v>
      </c>
      <c r="W70" s="194">
        <f t="shared" ca="1" si="25"/>
        <v>0</v>
      </c>
      <c r="X70" s="194">
        <f t="shared" ca="1" si="25"/>
        <v>0</v>
      </c>
      <c r="Y70" s="194">
        <f t="shared" ca="1" si="25"/>
        <v>0</v>
      </c>
      <c r="Z70" s="194">
        <f t="shared" ca="1" si="25"/>
        <v>0</v>
      </c>
      <c r="AA70" s="194">
        <f t="shared" ca="1" si="25"/>
        <v>0</v>
      </c>
      <c r="AB70" s="194">
        <f t="shared" ca="1" si="25"/>
        <v>0</v>
      </c>
      <c r="AC70" s="194">
        <f t="shared" ca="1" si="25"/>
        <v>0</v>
      </c>
      <c r="AD70" s="194">
        <f t="shared" ca="1" si="25"/>
        <v>0</v>
      </c>
      <c r="AE70" s="194">
        <f t="shared" ca="1" si="25"/>
        <v>0</v>
      </c>
      <c r="AF70" s="194">
        <f t="shared" ca="1" si="25"/>
        <v>0</v>
      </c>
      <c r="AG70" s="194">
        <f t="shared" ca="1" si="25"/>
        <v>0</v>
      </c>
      <c r="AH70" s="194">
        <f t="shared" ca="1" si="25"/>
        <v>0</v>
      </c>
      <c r="AI70" s="194">
        <f t="shared" ca="1" si="25"/>
        <v>0</v>
      </c>
      <c r="AJ70" s="194">
        <f t="shared" ca="1" si="25"/>
        <v>0</v>
      </c>
      <c r="AK70" s="194">
        <f t="shared" ca="1" si="26"/>
        <v>0</v>
      </c>
      <c r="AL70" s="194">
        <f t="shared" ca="1" si="26"/>
        <v>0</v>
      </c>
      <c r="AM70" s="194">
        <f t="shared" ca="1" si="26"/>
        <v>0</v>
      </c>
      <c r="AN70" s="194">
        <f t="shared" ca="1" si="26"/>
        <v>0</v>
      </c>
    </row>
    <row r="71" spans="1:40" x14ac:dyDescent="0.3">
      <c r="A71" s="54"/>
      <c r="B71" s="54"/>
      <c r="C71" s="54"/>
      <c r="D71" s="195">
        <f ca="1">SUM(E71:AN71)</f>
        <v>0</v>
      </c>
      <c r="E71" s="194">
        <f t="shared" ca="1" si="24"/>
        <v>0</v>
      </c>
      <c r="F71" s="194">
        <f t="shared" ca="1" si="24"/>
        <v>0</v>
      </c>
      <c r="G71" s="194">
        <f t="shared" ca="1" si="24"/>
        <v>0</v>
      </c>
      <c r="H71" s="194">
        <f t="shared" ca="1" si="24"/>
        <v>0</v>
      </c>
      <c r="I71" s="194">
        <f t="shared" ca="1" si="24"/>
        <v>0</v>
      </c>
      <c r="J71" s="194">
        <f t="shared" ca="1" si="24"/>
        <v>0</v>
      </c>
      <c r="K71" s="194">
        <f t="shared" ca="1" si="24"/>
        <v>0</v>
      </c>
      <c r="L71" s="194">
        <f t="shared" ca="1" si="24"/>
        <v>0</v>
      </c>
      <c r="M71" s="194">
        <f t="shared" ca="1" si="24"/>
        <v>0</v>
      </c>
      <c r="N71" s="194">
        <f t="shared" ca="1" si="24"/>
        <v>0</v>
      </c>
      <c r="O71" s="194">
        <f t="shared" ca="1" si="24"/>
        <v>0</v>
      </c>
      <c r="P71" s="194">
        <f t="shared" ca="1" si="24"/>
        <v>0</v>
      </c>
      <c r="Q71" s="194">
        <f t="shared" ca="1" si="24"/>
        <v>0</v>
      </c>
      <c r="R71" s="194">
        <f t="shared" ca="1" si="24"/>
        <v>0</v>
      </c>
      <c r="S71" s="194">
        <f t="shared" ca="1" si="24"/>
        <v>0</v>
      </c>
      <c r="T71" s="194">
        <f t="shared" ca="1" si="24"/>
        <v>0</v>
      </c>
      <c r="U71" s="194">
        <f t="shared" ca="1" si="25"/>
        <v>0</v>
      </c>
      <c r="V71" s="194">
        <f t="shared" ca="1" si="25"/>
        <v>0</v>
      </c>
      <c r="W71" s="194">
        <f t="shared" ca="1" si="25"/>
        <v>0</v>
      </c>
      <c r="X71" s="194">
        <f t="shared" ca="1" si="25"/>
        <v>0</v>
      </c>
      <c r="Y71" s="194">
        <f t="shared" ca="1" si="25"/>
        <v>0</v>
      </c>
      <c r="Z71" s="194">
        <f t="shared" ca="1" si="25"/>
        <v>0</v>
      </c>
      <c r="AA71" s="194">
        <f t="shared" ca="1" si="25"/>
        <v>0</v>
      </c>
      <c r="AB71" s="194">
        <f t="shared" ca="1" si="25"/>
        <v>0</v>
      </c>
      <c r="AC71" s="194">
        <f t="shared" ca="1" si="25"/>
        <v>0</v>
      </c>
      <c r="AD71" s="194">
        <f t="shared" ca="1" si="25"/>
        <v>0</v>
      </c>
      <c r="AE71" s="194">
        <f t="shared" ca="1" si="25"/>
        <v>0</v>
      </c>
      <c r="AF71" s="194">
        <f t="shared" ca="1" si="25"/>
        <v>0</v>
      </c>
      <c r="AG71" s="194">
        <f t="shared" ca="1" si="25"/>
        <v>0</v>
      </c>
      <c r="AH71" s="194">
        <f t="shared" ca="1" si="25"/>
        <v>0</v>
      </c>
      <c r="AI71" s="194">
        <f t="shared" ca="1" si="25"/>
        <v>0</v>
      </c>
      <c r="AJ71" s="194">
        <f t="shared" ca="1" si="25"/>
        <v>0</v>
      </c>
      <c r="AK71" s="194">
        <f t="shared" ca="1" si="26"/>
        <v>0</v>
      </c>
      <c r="AL71" s="194">
        <f t="shared" ca="1" si="26"/>
        <v>0</v>
      </c>
      <c r="AM71" s="194">
        <f t="shared" ca="1" si="26"/>
        <v>0</v>
      </c>
      <c r="AN71" s="194">
        <f t="shared" ca="1" si="26"/>
        <v>0</v>
      </c>
    </row>
    <row r="72" spans="1:40" x14ac:dyDescent="0.3">
      <c r="A72" s="60" t="s">
        <v>1495</v>
      </c>
      <c r="B72" s="64"/>
      <c r="C72" s="64"/>
      <c r="D72" s="196"/>
      <c r="E72" s="196"/>
      <c r="F72" s="196"/>
      <c r="G72" s="196"/>
      <c r="H72" s="196"/>
      <c r="I72" s="196"/>
      <c r="J72" s="196"/>
      <c r="K72" s="196"/>
      <c r="L72" s="196"/>
      <c r="M72" s="196"/>
      <c r="N72" s="196"/>
      <c r="O72" s="196"/>
      <c r="P72" s="196"/>
      <c r="Q72" s="196"/>
      <c r="R72" s="196"/>
      <c r="S72" s="196"/>
      <c r="T72" s="196"/>
      <c r="U72" s="196"/>
      <c r="V72" s="196"/>
      <c r="W72" s="196"/>
      <c r="X72" s="196"/>
      <c r="Y72" s="196"/>
      <c r="Z72" s="196"/>
      <c r="AA72" s="196"/>
      <c r="AB72" s="196"/>
      <c r="AC72" s="196"/>
      <c r="AD72" s="196"/>
      <c r="AE72" s="196"/>
      <c r="AF72" s="196"/>
      <c r="AG72" s="196"/>
      <c r="AH72" s="196"/>
      <c r="AI72" s="196"/>
      <c r="AJ72" s="196"/>
      <c r="AK72" s="196"/>
      <c r="AL72" s="196"/>
      <c r="AM72" s="196"/>
      <c r="AN72" s="196"/>
    </row>
    <row r="73" spans="1:40" x14ac:dyDescent="0.3">
      <c r="D73" s="195">
        <f ca="1">SUM(E73:AN73)</f>
        <v>0</v>
      </c>
      <c r="E73" s="184">
        <f t="shared" ref="E73:AN73" ca="1" si="27">SUM(E68:E71)</f>
        <v>0</v>
      </c>
      <c r="F73" s="184">
        <f t="shared" ca="1" si="27"/>
        <v>0</v>
      </c>
      <c r="G73" s="184">
        <f t="shared" ca="1" si="27"/>
        <v>0</v>
      </c>
      <c r="H73" s="184">
        <f t="shared" ca="1" si="27"/>
        <v>0</v>
      </c>
      <c r="I73" s="184">
        <f t="shared" ca="1" si="27"/>
        <v>0</v>
      </c>
      <c r="J73" s="184">
        <f t="shared" ca="1" si="27"/>
        <v>0</v>
      </c>
      <c r="K73" s="184">
        <f t="shared" ca="1" si="27"/>
        <v>0</v>
      </c>
      <c r="L73" s="184">
        <f t="shared" ca="1" si="27"/>
        <v>0</v>
      </c>
      <c r="M73" s="184">
        <f t="shared" ca="1" si="27"/>
        <v>0</v>
      </c>
      <c r="N73" s="184">
        <f t="shared" ca="1" si="27"/>
        <v>0</v>
      </c>
      <c r="O73" s="184">
        <f t="shared" ca="1" si="27"/>
        <v>0</v>
      </c>
      <c r="P73" s="184">
        <f t="shared" ca="1" si="27"/>
        <v>0</v>
      </c>
      <c r="Q73" s="184">
        <f t="shared" ca="1" si="27"/>
        <v>0</v>
      </c>
      <c r="R73" s="184">
        <f t="shared" ca="1" si="27"/>
        <v>0</v>
      </c>
      <c r="S73" s="184">
        <f t="shared" ca="1" si="27"/>
        <v>0</v>
      </c>
      <c r="T73" s="184">
        <f t="shared" ca="1" si="27"/>
        <v>0</v>
      </c>
      <c r="U73" s="184">
        <f t="shared" ca="1" si="27"/>
        <v>0</v>
      </c>
      <c r="V73" s="184">
        <f t="shared" ca="1" si="27"/>
        <v>0</v>
      </c>
      <c r="W73" s="184">
        <f t="shared" ca="1" si="27"/>
        <v>0</v>
      </c>
      <c r="X73" s="184">
        <f t="shared" ca="1" si="27"/>
        <v>0</v>
      </c>
      <c r="Y73" s="184">
        <f t="shared" ca="1" si="27"/>
        <v>0</v>
      </c>
      <c r="Z73" s="184">
        <f t="shared" ca="1" si="27"/>
        <v>0</v>
      </c>
      <c r="AA73" s="184">
        <f t="shared" ca="1" si="27"/>
        <v>0</v>
      </c>
      <c r="AB73" s="184">
        <f t="shared" ca="1" si="27"/>
        <v>0</v>
      </c>
      <c r="AC73" s="184">
        <f t="shared" ca="1" si="27"/>
        <v>0</v>
      </c>
      <c r="AD73" s="184">
        <f t="shared" ca="1" si="27"/>
        <v>0</v>
      </c>
      <c r="AE73" s="184">
        <f t="shared" ca="1" si="27"/>
        <v>0</v>
      </c>
      <c r="AF73" s="184">
        <f t="shared" ca="1" si="27"/>
        <v>0</v>
      </c>
      <c r="AG73" s="184">
        <f t="shared" ca="1" si="27"/>
        <v>0</v>
      </c>
      <c r="AH73" s="184">
        <f t="shared" ca="1" si="27"/>
        <v>0</v>
      </c>
      <c r="AI73" s="184">
        <f t="shared" ca="1" si="27"/>
        <v>0</v>
      </c>
      <c r="AJ73" s="184">
        <f t="shared" ca="1" si="27"/>
        <v>0</v>
      </c>
      <c r="AK73" s="184">
        <f t="shared" ca="1" si="27"/>
        <v>0</v>
      </c>
      <c r="AL73" s="184">
        <f t="shared" ca="1" si="27"/>
        <v>0</v>
      </c>
      <c r="AM73" s="184">
        <f t="shared" ca="1" si="27"/>
        <v>0</v>
      </c>
      <c r="AN73" s="184">
        <f t="shared" ca="1" si="27"/>
        <v>0</v>
      </c>
    </row>
    <row r="74" spans="1:40" x14ac:dyDescent="0.3">
      <c r="A74" t="s">
        <v>1626</v>
      </c>
      <c r="D74" s="192"/>
      <c r="E74" s="183">
        <v>0</v>
      </c>
      <c r="F74" s="183">
        <v>0</v>
      </c>
      <c r="G74" s="183">
        <v>0</v>
      </c>
      <c r="H74" s="183">
        <v>0</v>
      </c>
      <c r="I74" s="183">
        <v>0</v>
      </c>
      <c r="J74" s="183">
        <v>0</v>
      </c>
      <c r="K74" s="183">
        <v>0</v>
      </c>
      <c r="L74" s="183">
        <v>0</v>
      </c>
      <c r="M74" s="183">
        <v>0</v>
      </c>
      <c r="N74" s="183">
        <v>0</v>
      </c>
      <c r="O74" s="183">
        <v>0</v>
      </c>
      <c r="P74" s="183">
        <v>0</v>
      </c>
      <c r="Q74" s="183"/>
      <c r="R74" s="183">
        <v>0</v>
      </c>
      <c r="S74" s="183">
        <v>0</v>
      </c>
      <c r="T74" s="183">
        <v>0</v>
      </c>
      <c r="U74" s="183">
        <v>0</v>
      </c>
      <c r="V74" s="183">
        <v>0</v>
      </c>
      <c r="W74" s="183">
        <v>0</v>
      </c>
      <c r="X74" s="183">
        <v>0</v>
      </c>
      <c r="Y74" s="183">
        <v>0</v>
      </c>
      <c r="Z74" s="183">
        <v>0</v>
      </c>
      <c r="AA74" s="183">
        <v>0</v>
      </c>
      <c r="AB74" s="183">
        <v>0</v>
      </c>
      <c r="AC74" s="183">
        <v>0</v>
      </c>
      <c r="AD74" s="183">
        <v>0</v>
      </c>
      <c r="AE74" s="183">
        <v>0</v>
      </c>
      <c r="AF74" s="183">
        <v>0</v>
      </c>
      <c r="AG74" s="183">
        <v>0</v>
      </c>
      <c r="AH74" s="183">
        <v>0</v>
      </c>
      <c r="AI74" s="183">
        <v>0</v>
      </c>
      <c r="AJ74" s="183">
        <v>0</v>
      </c>
      <c r="AK74" s="183">
        <v>0</v>
      </c>
      <c r="AL74" s="183">
        <v>0</v>
      </c>
      <c r="AM74" s="183">
        <v>0</v>
      </c>
      <c r="AN74" s="183">
        <v>0</v>
      </c>
    </row>
    <row r="75" spans="1:40" x14ac:dyDescent="0.3">
      <c r="A75" t="s">
        <v>1496</v>
      </c>
      <c r="D75" s="192">
        <f>SUM(E75:AN75)</f>
        <v>0</v>
      </c>
      <c r="E75" s="183">
        <v>0</v>
      </c>
      <c r="F75" s="183">
        <v>0</v>
      </c>
      <c r="G75" s="183">
        <v>0</v>
      </c>
      <c r="H75" s="183">
        <v>0</v>
      </c>
      <c r="I75" s="183">
        <v>0</v>
      </c>
      <c r="J75" s="183">
        <v>0</v>
      </c>
      <c r="K75" s="183">
        <v>0</v>
      </c>
      <c r="L75" s="183">
        <v>0</v>
      </c>
      <c r="M75" s="183">
        <v>0</v>
      </c>
      <c r="N75" s="183">
        <v>0</v>
      </c>
      <c r="O75" s="183">
        <v>0</v>
      </c>
      <c r="P75" s="183">
        <v>0</v>
      </c>
      <c r="Q75" s="183"/>
      <c r="R75" s="183">
        <v>0</v>
      </c>
      <c r="S75" s="183">
        <v>0</v>
      </c>
      <c r="T75" s="183">
        <v>0</v>
      </c>
      <c r="U75" s="183">
        <v>0</v>
      </c>
      <c r="V75" s="183">
        <v>0</v>
      </c>
      <c r="W75" s="183">
        <v>0</v>
      </c>
      <c r="X75" s="183">
        <v>0</v>
      </c>
      <c r="Y75" s="183">
        <v>0</v>
      </c>
      <c r="Z75" s="183">
        <v>0</v>
      </c>
      <c r="AA75" s="183">
        <v>0</v>
      </c>
      <c r="AB75" s="183">
        <v>0</v>
      </c>
      <c r="AC75" s="183">
        <v>0</v>
      </c>
      <c r="AD75" s="183">
        <v>0</v>
      </c>
      <c r="AE75" s="183">
        <v>0</v>
      </c>
      <c r="AF75" s="183">
        <v>0</v>
      </c>
      <c r="AG75" s="183">
        <v>0</v>
      </c>
      <c r="AH75" s="183">
        <v>0</v>
      </c>
      <c r="AI75" s="183">
        <v>0</v>
      </c>
      <c r="AJ75" s="183">
        <v>0</v>
      </c>
      <c r="AK75" s="183">
        <v>0</v>
      </c>
      <c r="AL75" s="183">
        <v>0</v>
      </c>
      <c r="AM75" s="183">
        <v>0</v>
      </c>
      <c r="AN75" s="183">
        <v>0</v>
      </c>
    </row>
    <row r="76" spans="1:40" x14ac:dyDescent="0.3">
      <c r="A76" t="s">
        <v>1497</v>
      </c>
      <c r="D76" s="192">
        <f>SUM(E76:AN76)</f>
        <v>0</v>
      </c>
      <c r="E76" s="183">
        <v>0</v>
      </c>
      <c r="F76" s="183">
        <v>0</v>
      </c>
      <c r="G76" s="183">
        <v>0</v>
      </c>
      <c r="H76" s="183">
        <v>0</v>
      </c>
      <c r="I76" s="183">
        <v>0</v>
      </c>
      <c r="J76" s="183">
        <v>0</v>
      </c>
      <c r="K76" s="183">
        <v>0</v>
      </c>
      <c r="L76" s="183">
        <v>0</v>
      </c>
      <c r="M76" s="183">
        <v>0</v>
      </c>
      <c r="N76" s="183">
        <v>0</v>
      </c>
      <c r="O76" s="183">
        <v>0</v>
      </c>
      <c r="P76" s="183">
        <v>0</v>
      </c>
      <c r="Q76" s="183"/>
      <c r="R76" s="183">
        <v>0</v>
      </c>
      <c r="S76" s="183">
        <v>0</v>
      </c>
      <c r="T76" s="183">
        <v>0</v>
      </c>
      <c r="U76" s="183">
        <v>0</v>
      </c>
      <c r="V76" s="183">
        <v>0</v>
      </c>
      <c r="W76" s="183">
        <v>0</v>
      </c>
      <c r="X76" s="183">
        <v>0</v>
      </c>
      <c r="Y76" s="183">
        <v>0</v>
      </c>
      <c r="Z76" s="183">
        <v>0</v>
      </c>
      <c r="AA76" s="183">
        <v>0</v>
      </c>
      <c r="AB76" s="183">
        <v>0</v>
      </c>
      <c r="AC76" s="183">
        <v>0</v>
      </c>
      <c r="AD76" s="183">
        <v>0</v>
      </c>
      <c r="AE76" s="183">
        <v>0</v>
      </c>
      <c r="AF76" s="183">
        <v>0</v>
      </c>
      <c r="AG76" s="183">
        <v>0</v>
      </c>
      <c r="AH76" s="183">
        <v>0</v>
      </c>
      <c r="AI76" s="183">
        <v>0</v>
      </c>
      <c r="AJ76" s="183">
        <v>0</v>
      </c>
      <c r="AK76" s="183">
        <v>0</v>
      </c>
      <c r="AL76" s="183">
        <v>0</v>
      </c>
      <c r="AM76" s="183">
        <v>0</v>
      </c>
      <c r="AN76" s="183">
        <v>0</v>
      </c>
    </row>
    <row r="77" spans="1:40" x14ac:dyDescent="0.3">
      <c r="A77" t="s">
        <v>1498</v>
      </c>
      <c r="D77" s="192">
        <f>SUM(E77:AN77)</f>
        <v>0</v>
      </c>
      <c r="E77" s="183">
        <v>0</v>
      </c>
      <c r="F77" s="183">
        <v>0</v>
      </c>
      <c r="G77" s="183">
        <v>0</v>
      </c>
      <c r="H77" s="183">
        <v>0</v>
      </c>
      <c r="I77" s="183">
        <v>0</v>
      </c>
      <c r="J77" s="183">
        <v>0</v>
      </c>
      <c r="K77" s="183">
        <v>0</v>
      </c>
      <c r="L77" s="183">
        <v>0</v>
      </c>
      <c r="M77" s="183">
        <v>0</v>
      </c>
      <c r="N77" s="183">
        <v>0</v>
      </c>
      <c r="O77" s="183">
        <v>0</v>
      </c>
      <c r="P77" s="183">
        <v>0</v>
      </c>
      <c r="Q77" s="183"/>
      <c r="R77" s="183">
        <v>0</v>
      </c>
      <c r="S77" s="183">
        <v>0</v>
      </c>
      <c r="T77" s="183">
        <v>0</v>
      </c>
      <c r="U77" s="183">
        <v>0</v>
      </c>
      <c r="V77" s="183">
        <v>0</v>
      </c>
      <c r="W77" s="183">
        <v>0</v>
      </c>
      <c r="X77" s="183">
        <v>0</v>
      </c>
      <c r="Y77" s="183">
        <v>0</v>
      </c>
      <c r="Z77" s="183">
        <v>0</v>
      </c>
      <c r="AA77" s="183">
        <v>0</v>
      </c>
      <c r="AB77" s="183">
        <v>0</v>
      </c>
      <c r="AC77" s="183">
        <v>0</v>
      </c>
      <c r="AD77" s="183">
        <v>0</v>
      </c>
      <c r="AE77" s="183">
        <v>0</v>
      </c>
      <c r="AF77" s="183">
        <v>0</v>
      </c>
      <c r="AG77" s="183">
        <v>0</v>
      </c>
      <c r="AH77" s="183">
        <v>0</v>
      </c>
      <c r="AI77" s="183">
        <v>0</v>
      </c>
      <c r="AJ77" s="183">
        <v>0</v>
      </c>
      <c r="AK77" s="183">
        <v>0</v>
      </c>
      <c r="AL77" s="183">
        <v>0</v>
      </c>
      <c r="AM77" s="183">
        <v>0</v>
      </c>
      <c r="AN77" s="183">
        <v>0</v>
      </c>
    </row>
    <row r="78" spans="1:40" x14ac:dyDescent="0.3">
      <c r="A78" s="60" t="s">
        <v>1499</v>
      </c>
      <c r="B78" s="60"/>
      <c r="C78" s="60"/>
      <c r="D78" s="189"/>
      <c r="E78" s="189"/>
      <c r="F78" s="189"/>
      <c r="G78" s="189"/>
      <c r="H78" s="189"/>
      <c r="I78" s="189"/>
      <c r="J78" s="189"/>
      <c r="K78" s="189"/>
      <c r="L78" s="189"/>
      <c r="M78" s="189"/>
      <c r="N78" s="189"/>
      <c r="O78" s="189"/>
      <c r="P78" s="189"/>
      <c r="Q78" s="189"/>
      <c r="R78" s="189"/>
      <c r="S78" s="189"/>
      <c r="T78" s="189"/>
      <c r="U78" s="189"/>
      <c r="V78" s="189"/>
      <c r="W78" s="189"/>
      <c r="X78" s="189"/>
      <c r="Y78" s="189"/>
      <c r="Z78" s="189"/>
      <c r="AA78" s="189"/>
      <c r="AB78" s="189"/>
      <c r="AC78" s="189"/>
      <c r="AD78" s="189"/>
      <c r="AE78" s="189"/>
      <c r="AF78" s="189"/>
      <c r="AG78" s="189"/>
      <c r="AH78" s="189"/>
      <c r="AI78" s="189"/>
      <c r="AJ78" s="189"/>
      <c r="AK78" s="189"/>
      <c r="AL78" s="189"/>
      <c r="AM78" s="189"/>
      <c r="AN78" s="189"/>
    </row>
    <row r="79" spans="1:40" x14ac:dyDescent="0.3">
      <c r="D79" s="192">
        <f>SUM(D74:D77)</f>
        <v>0</v>
      </c>
      <c r="E79" s="183">
        <v>0</v>
      </c>
      <c r="F79" s="183">
        <v>0</v>
      </c>
      <c r="G79" s="183">
        <v>0</v>
      </c>
      <c r="H79" s="183">
        <v>0</v>
      </c>
      <c r="I79" s="183">
        <v>0</v>
      </c>
      <c r="J79" s="183">
        <v>0</v>
      </c>
      <c r="K79" s="183">
        <v>0</v>
      </c>
      <c r="L79" s="183">
        <v>0</v>
      </c>
      <c r="M79" s="183">
        <v>0</v>
      </c>
      <c r="N79" s="183">
        <v>0</v>
      </c>
      <c r="O79" s="183">
        <v>0</v>
      </c>
      <c r="P79" s="183">
        <v>0</v>
      </c>
      <c r="Q79" s="183"/>
      <c r="R79" s="183">
        <v>0</v>
      </c>
      <c r="S79" s="183">
        <v>0</v>
      </c>
      <c r="T79" s="183">
        <v>0</v>
      </c>
      <c r="U79" s="183">
        <v>0</v>
      </c>
      <c r="V79" s="183">
        <v>0</v>
      </c>
      <c r="W79" s="183">
        <v>0</v>
      </c>
      <c r="X79" s="183">
        <v>0</v>
      </c>
      <c r="Y79" s="183">
        <v>0</v>
      </c>
      <c r="Z79" s="183">
        <v>0</v>
      </c>
      <c r="AA79" s="183">
        <v>0</v>
      </c>
      <c r="AB79" s="183">
        <v>0</v>
      </c>
      <c r="AC79" s="183">
        <v>0</v>
      </c>
      <c r="AD79" s="183">
        <v>0</v>
      </c>
      <c r="AE79" s="183">
        <v>0</v>
      </c>
      <c r="AF79" s="183">
        <v>0</v>
      </c>
      <c r="AG79" s="183">
        <v>0</v>
      </c>
      <c r="AH79" s="183">
        <v>0</v>
      </c>
      <c r="AI79" s="183">
        <v>0</v>
      </c>
      <c r="AJ79" s="183">
        <v>0</v>
      </c>
      <c r="AK79" s="183">
        <v>0</v>
      </c>
      <c r="AL79" s="183">
        <v>0</v>
      </c>
      <c r="AM79" s="183">
        <v>0</v>
      </c>
      <c r="AN79" s="183">
        <v>0</v>
      </c>
    </row>
    <row r="80" spans="1:40" x14ac:dyDescent="0.3">
      <c r="A80" s="60" t="s">
        <v>1500</v>
      </c>
      <c r="B80" s="60"/>
      <c r="C80" s="60"/>
      <c r="D80" s="189"/>
      <c r="E80" s="189"/>
      <c r="F80" s="189"/>
      <c r="G80" s="189"/>
      <c r="H80" s="189"/>
      <c r="I80" s="189"/>
      <c r="J80" s="189"/>
      <c r="K80" s="189"/>
      <c r="L80" s="189"/>
      <c r="M80" s="189"/>
      <c r="N80" s="189"/>
      <c r="O80" s="189"/>
      <c r="P80" s="189"/>
      <c r="Q80" s="189"/>
      <c r="R80" s="189"/>
      <c r="S80" s="189"/>
      <c r="T80" s="189"/>
      <c r="U80" s="189"/>
      <c r="V80" s="189"/>
      <c r="W80" s="189"/>
      <c r="X80" s="189"/>
      <c r="Y80" s="189"/>
      <c r="Z80" s="189"/>
      <c r="AA80" s="189"/>
      <c r="AB80" s="189"/>
      <c r="AC80" s="189"/>
      <c r="AD80" s="189"/>
      <c r="AE80" s="189"/>
      <c r="AF80" s="189"/>
      <c r="AG80" s="189"/>
      <c r="AH80" s="189"/>
      <c r="AI80" s="189"/>
      <c r="AJ80" s="189"/>
      <c r="AK80" s="189"/>
      <c r="AL80" s="189"/>
      <c r="AM80" s="189"/>
      <c r="AN80" s="189"/>
    </row>
    <row r="81" spans="1:40" x14ac:dyDescent="0.3">
      <c r="D81" s="192">
        <f ca="1">D28+D30+D37+D42+D46+D54+D63+D66+D73+D79</f>
        <v>44884.933682753101</v>
      </c>
      <c r="E81" s="163">
        <f ca="1">E28+E30+E37+E42+E46+E54+E63+E66+E73+E79</f>
        <v>10522.348510455115</v>
      </c>
      <c r="F81" s="163">
        <f ca="1">F28+F30+F37+F42+F46+F54+F63+F66+F73+F79</f>
        <v>0</v>
      </c>
      <c r="G81" s="163">
        <f ca="1">G28+G30+G37+G42+G46+G54+G63+G66+G73+G79</f>
        <v>0</v>
      </c>
      <c r="H81" s="163">
        <f t="shared" ref="H81:AN81" ca="1" si="28">H28+H30+H37+H42+H46+H54+H63+H66+H73+H79</f>
        <v>0</v>
      </c>
      <c r="I81" s="163">
        <f t="shared" ca="1" si="28"/>
        <v>0</v>
      </c>
      <c r="J81" s="163">
        <f t="shared" ca="1" si="28"/>
        <v>0</v>
      </c>
      <c r="K81" s="163">
        <f t="shared" ca="1" si="28"/>
        <v>0</v>
      </c>
      <c r="L81" s="163">
        <f t="shared" ca="1" si="28"/>
        <v>0</v>
      </c>
      <c r="M81" s="163">
        <f t="shared" ca="1" si="28"/>
        <v>0</v>
      </c>
      <c r="N81" s="163">
        <f t="shared" ca="1" si="28"/>
        <v>0</v>
      </c>
      <c r="O81" s="163">
        <f t="shared" ca="1" si="28"/>
        <v>0</v>
      </c>
      <c r="P81" s="163">
        <f t="shared" ca="1" si="28"/>
        <v>0</v>
      </c>
      <c r="Q81" s="163">
        <f t="shared" ca="1" si="28"/>
        <v>0</v>
      </c>
      <c r="R81" s="163">
        <f t="shared" ca="1" si="28"/>
        <v>0</v>
      </c>
      <c r="S81" s="163">
        <f t="shared" ca="1" si="28"/>
        <v>0</v>
      </c>
      <c r="T81" s="163">
        <f t="shared" ca="1" si="28"/>
        <v>0</v>
      </c>
      <c r="U81" s="163">
        <f t="shared" ca="1" si="28"/>
        <v>0</v>
      </c>
      <c r="V81" s="163">
        <f t="shared" ca="1" si="28"/>
        <v>0</v>
      </c>
      <c r="W81" s="163">
        <f t="shared" ca="1" si="28"/>
        <v>0</v>
      </c>
      <c r="X81" s="163">
        <f t="shared" ca="1" si="28"/>
        <v>0</v>
      </c>
      <c r="Y81" s="163">
        <f t="shared" ca="1" si="28"/>
        <v>0</v>
      </c>
      <c r="Z81" s="163">
        <f t="shared" ca="1" si="28"/>
        <v>0</v>
      </c>
      <c r="AA81" s="163">
        <f t="shared" ca="1" si="28"/>
        <v>0</v>
      </c>
      <c r="AB81" s="163">
        <f t="shared" ca="1" si="28"/>
        <v>0</v>
      </c>
      <c r="AC81" s="163">
        <f t="shared" ca="1" si="28"/>
        <v>0</v>
      </c>
      <c r="AD81" s="163">
        <f t="shared" ca="1" si="28"/>
        <v>0</v>
      </c>
      <c r="AE81" s="163">
        <f t="shared" ca="1" si="28"/>
        <v>0</v>
      </c>
      <c r="AF81" s="163">
        <f t="shared" ca="1" si="28"/>
        <v>0</v>
      </c>
      <c r="AG81" s="163">
        <f t="shared" ca="1" si="28"/>
        <v>0</v>
      </c>
      <c r="AH81" s="163">
        <f t="shared" ca="1" si="28"/>
        <v>0</v>
      </c>
      <c r="AI81" s="163">
        <f t="shared" ca="1" si="28"/>
        <v>34362.585172297986</v>
      </c>
      <c r="AJ81" s="163">
        <f t="shared" ca="1" si="28"/>
        <v>0</v>
      </c>
      <c r="AK81" s="163">
        <f t="shared" ca="1" si="28"/>
        <v>0</v>
      </c>
      <c r="AL81" s="163">
        <f t="shared" ca="1" si="28"/>
        <v>0</v>
      </c>
      <c r="AM81" s="163">
        <f t="shared" ca="1" si="28"/>
        <v>0</v>
      </c>
      <c r="AN81" s="163">
        <f t="shared" ca="1" si="28"/>
        <v>0</v>
      </c>
    </row>
    <row r="82" spans="1:40" x14ac:dyDescent="0.3">
      <c r="A82" s="60" t="s">
        <v>1501</v>
      </c>
      <c r="B82" s="60"/>
      <c r="C82" s="60"/>
      <c r="D82" s="189"/>
      <c r="E82" s="189"/>
      <c r="F82" s="189"/>
      <c r="G82" s="189"/>
      <c r="H82" s="189"/>
      <c r="I82" s="189"/>
      <c r="J82" s="189"/>
      <c r="K82" s="189"/>
      <c r="L82" s="189"/>
      <c r="M82" s="189"/>
      <c r="N82" s="189"/>
      <c r="O82" s="189"/>
      <c r="P82" s="189"/>
      <c r="Q82" s="189"/>
      <c r="R82" s="189"/>
      <c r="S82" s="189"/>
      <c r="T82" s="189"/>
      <c r="U82" s="189"/>
      <c r="V82" s="189"/>
      <c r="W82" s="189"/>
      <c r="X82" s="189"/>
      <c r="Y82" s="189"/>
      <c r="Z82" s="189"/>
      <c r="AA82" s="189"/>
      <c r="AB82" s="189"/>
      <c r="AC82" s="189"/>
      <c r="AD82" s="189"/>
      <c r="AE82" s="189"/>
      <c r="AF82" s="189"/>
      <c r="AG82" s="189"/>
      <c r="AH82" s="189"/>
      <c r="AI82" s="189"/>
      <c r="AJ82" s="189"/>
      <c r="AK82" s="189"/>
      <c r="AL82" s="189"/>
      <c r="AM82" s="189"/>
      <c r="AN82" s="189"/>
    </row>
    <row r="83" spans="1:40" x14ac:dyDescent="0.3">
      <c r="A83" s="54" t="s">
        <v>10</v>
      </c>
      <c r="B83" s="54"/>
      <c r="C83" s="54"/>
      <c r="D83" s="195">
        <f ca="1">SUM(E83:AN83)</f>
        <v>24462.288857100444</v>
      </c>
      <c r="E83" s="194">
        <f t="shared" ref="E83:AN83" ca="1" si="29">SUMIFS(INDIRECT($B$1 &amp; "_Indirect"), WBSL3, E$1, Inst, $B$2)</f>
        <v>5734.6799381980381</v>
      </c>
      <c r="F83" s="194">
        <f t="shared" ca="1" si="29"/>
        <v>0</v>
      </c>
      <c r="G83" s="194">
        <f t="shared" ca="1" si="29"/>
        <v>0</v>
      </c>
      <c r="H83" s="194">
        <f t="shared" ca="1" si="29"/>
        <v>0</v>
      </c>
      <c r="I83" s="194">
        <f t="shared" ca="1" si="29"/>
        <v>0</v>
      </c>
      <c r="J83" s="194">
        <f t="shared" ca="1" si="29"/>
        <v>0</v>
      </c>
      <c r="K83" s="194">
        <f t="shared" ca="1" si="29"/>
        <v>0</v>
      </c>
      <c r="L83" s="194">
        <f t="shared" ca="1" si="29"/>
        <v>0</v>
      </c>
      <c r="M83" s="194">
        <f t="shared" ca="1" si="29"/>
        <v>0</v>
      </c>
      <c r="N83" s="194">
        <f t="shared" ca="1" si="29"/>
        <v>0</v>
      </c>
      <c r="O83" s="194">
        <f t="shared" ca="1" si="29"/>
        <v>0</v>
      </c>
      <c r="P83" s="194">
        <f t="shared" ca="1" si="29"/>
        <v>0</v>
      </c>
      <c r="Q83" s="194">
        <f t="shared" ca="1" si="29"/>
        <v>0</v>
      </c>
      <c r="R83" s="194">
        <f t="shared" ca="1" si="29"/>
        <v>0</v>
      </c>
      <c r="S83" s="194">
        <f t="shared" ca="1" si="29"/>
        <v>0</v>
      </c>
      <c r="T83" s="194">
        <f t="shared" ca="1" si="29"/>
        <v>0</v>
      </c>
      <c r="U83" s="194">
        <f t="shared" ca="1" si="29"/>
        <v>0</v>
      </c>
      <c r="V83" s="194">
        <f t="shared" ca="1" si="29"/>
        <v>0</v>
      </c>
      <c r="W83" s="194">
        <f t="shared" ca="1" si="29"/>
        <v>0</v>
      </c>
      <c r="X83" s="194">
        <f t="shared" ca="1" si="29"/>
        <v>0</v>
      </c>
      <c r="Y83" s="194">
        <f t="shared" ca="1" si="29"/>
        <v>0</v>
      </c>
      <c r="Z83" s="194">
        <f t="shared" ca="1" si="29"/>
        <v>0</v>
      </c>
      <c r="AA83" s="194">
        <f t="shared" ca="1" si="29"/>
        <v>0</v>
      </c>
      <c r="AB83" s="194">
        <f t="shared" ca="1" si="29"/>
        <v>0</v>
      </c>
      <c r="AC83" s="194">
        <f t="shared" ca="1" si="29"/>
        <v>0</v>
      </c>
      <c r="AD83" s="194">
        <f t="shared" ca="1" si="29"/>
        <v>0</v>
      </c>
      <c r="AE83" s="194">
        <f t="shared" ca="1" si="29"/>
        <v>0</v>
      </c>
      <c r="AF83" s="194">
        <f t="shared" ca="1" si="29"/>
        <v>0</v>
      </c>
      <c r="AG83" s="194">
        <f t="shared" ca="1" si="29"/>
        <v>0</v>
      </c>
      <c r="AH83" s="194">
        <f t="shared" ca="1" si="29"/>
        <v>0</v>
      </c>
      <c r="AI83" s="194">
        <f t="shared" ca="1" si="29"/>
        <v>18727.608918902406</v>
      </c>
      <c r="AJ83" s="194">
        <f t="shared" ca="1" si="29"/>
        <v>0</v>
      </c>
      <c r="AK83" s="194">
        <f t="shared" ca="1" si="29"/>
        <v>0</v>
      </c>
      <c r="AL83" s="194">
        <f t="shared" ca="1" si="29"/>
        <v>0</v>
      </c>
      <c r="AM83" s="194">
        <f t="shared" ca="1" si="29"/>
        <v>0</v>
      </c>
      <c r="AN83" s="194">
        <f t="shared" ca="1" si="29"/>
        <v>0</v>
      </c>
    </row>
    <row r="84" spans="1:40" x14ac:dyDescent="0.3">
      <c r="A84" t="s">
        <v>1626</v>
      </c>
      <c r="D84" s="192"/>
      <c r="E84" s="193">
        <v>0</v>
      </c>
      <c r="F84" s="193"/>
      <c r="G84" s="193"/>
      <c r="H84" s="193"/>
      <c r="I84" s="193"/>
      <c r="J84" s="184">
        <v>0</v>
      </c>
      <c r="K84" s="184">
        <v>0</v>
      </c>
      <c r="L84" s="184">
        <v>0</v>
      </c>
      <c r="M84" s="184">
        <v>0</v>
      </c>
      <c r="N84" s="184">
        <v>0</v>
      </c>
      <c r="O84" s="184">
        <v>0</v>
      </c>
      <c r="P84" s="184">
        <v>0</v>
      </c>
      <c r="Q84" s="184"/>
      <c r="R84" s="184">
        <v>0</v>
      </c>
      <c r="S84" s="184">
        <v>0</v>
      </c>
      <c r="T84" s="184">
        <v>0</v>
      </c>
      <c r="U84" s="184">
        <v>0</v>
      </c>
      <c r="V84" s="184">
        <v>0</v>
      </c>
      <c r="W84" s="184">
        <v>0</v>
      </c>
      <c r="X84" s="184">
        <v>0</v>
      </c>
      <c r="Y84" s="184">
        <v>0</v>
      </c>
      <c r="Z84" s="184">
        <v>0</v>
      </c>
      <c r="AA84" s="184">
        <v>0</v>
      </c>
      <c r="AB84" s="184">
        <v>0</v>
      </c>
      <c r="AC84" s="184">
        <v>0</v>
      </c>
      <c r="AD84" s="184">
        <v>0</v>
      </c>
      <c r="AE84" s="184">
        <v>0</v>
      </c>
      <c r="AF84" s="184">
        <v>0</v>
      </c>
      <c r="AG84" s="184">
        <v>0</v>
      </c>
      <c r="AH84" s="184">
        <v>0</v>
      </c>
      <c r="AI84" s="184">
        <v>0</v>
      </c>
      <c r="AJ84" s="184">
        <v>0</v>
      </c>
      <c r="AK84" s="184">
        <v>0</v>
      </c>
      <c r="AL84" s="184">
        <v>0</v>
      </c>
      <c r="AM84" s="184">
        <v>0</v>
      </c>
      <c r="AN84" s="184">
        <v>0</v>
      </c>
    </row>
    <row r="85" spans="1:40" x14ac:dyDescent="0.3">
      <c r="A85" t="s">
        <v>1502</v>
      </c>
      <c r="D85" s="192">
        <f t="shared" ref="D85:AN85" ca="1" si="30">SUM(D83:D84)</f>
        <v>24462.288857100444</v>
      </c>
      <c r="E85" s="163">
        <f t="shared" ca="1" si="30"/>
        <v>5734.6799381980381</v>
      </c>
      <c r="F85" s="163">
        <f t="shared" ca="1" si="30"/>
        <v>0</v>
      </c>
      <c r="G85" s="163">
        <f t="shared" ca="1" si="30"/>
        <v>0</v>
      </c>
      <c r="H85" s="163">
        <f t="shared" ca="1" si="30"/>
        <v>0</v>
      </c>
      <c r="I85" s="163">
        <f t="shared" ca="1" si="30"/>
        <v>0</v>
      </c>
      <c r="J85" s="202">
        <f t="shared" ca="1" si="30"/>
        <v>0</v>
      </c>
      <c r="K85" s="202">
        <f t="shared" ca="1" si="30"/>
        <v>0</v>
      </c>
      <c r="L85" s="202">
        <f t="shared" ca="1" si="30"/>
        <v>0</v>
      </c>
      <c r="M85" s="202">
        <f t="shared" ca="1" si="30"/>
        <v>0</v>
      </c>
      <c r="N85" s="202">
        <f t="shared" ca="1" si="30"/>
        <v>0</v>
      </c>
      <c r="O85" s="202">
        <f t="shared" ca="1" si="30"/>
        <v>0</v>
      </c>
      <c r="P85" s="202">
        <f t="shared" ca="1" si="30"/>
        <v>0</v>
      </c>
      <c r="Q85" s="202">
        <f t="shared" ca="1" si="30"/>
        <v>0</v>
      </c>
      <c r="R85" s="202">
        <f t="shared" ca="1" si="30"/>
        <v>0</v>
      </c>
      <c r="S85" s="202">
        <f t="shared" ca="1" si="30"/>
        <v>0</v>
      </c>
      <c r="T85" s="202">
        <f t="shared" ca="1" si="30"/>
        <v>0</v>
      </c>
      <c r="U85" s="202">
        <f t="shared" ca="1" si="30"/>
        <v>0</v>
      </c>
      <c r="V85" s="202">
        <f t="shared" ca="1" si="30"/>
        <v>0</v>
      </c>
      <c r="W85" s="202">
        <f t="shared" ca="1" si="30"/>
        <v>0</v>
      </c>
      <c r="X85" s="202">
        <f t="shared" ca="1" si="30"/>
        <v>0</v>
      </c>
      <c r="Y85" s="202">
        <f t="shared" ca="1" si="30"/>
        <v>0</v>
      </c>
      <c r="Z85" s="202">
        <f t="shared" ca="1" si="30"/>
        <v>0</v>
      </c>
      <c r="AA85" s="202">
        <f t="shared" ca="1" si="30"/>
        <v>0</v>
      </c>
      <c r="AB85" s="202">
        <f t="shared" ca="1" si="30"/>
        <v>0</v>
      </c>
      <c r="AC85" s="202">
        <f t="shared" ca="1" si="30"/>
        <v>0</v>
      </c>
      <c r="AD85" s="202">
        <f t="shared" ca="1" si="30"/>
        <v>0</v>
      </c>
      <c r="AE85" s="202">
        <f t="shared" ca="1" si="30"/>
        <v>0</v>
      </c>
      <c r="AF85" s="202">
        <f t="shared" ca="1" si="30"/>
        <v>0</v>
      </c>
      <c r="AG85" s="202">
        <f t="shared" ca="1" si="30"/>
        <v>0</v>
      </c>
      <c r="AH85" s="202">
        <f t="shared" ca="1" si="30"/>
        <v>0</v>
      </c>
      <c r="AI85" s="202">
        <f t="shared" ca="1" si="30"/>
        <v>18727.608918902406</v>
      </c>
      <c r="AJ85" s="202">
        <f t="shared" ca="1" si="30"/>
        <v>0</v>
      </c>
      <c r="AK85" s="202">
        <f t="shared" ca="1" si="30"/>
        <v>0</v>
      </c>
      <c r="AL85" s="202">
        <f t="shared" ca="1" si="30"/>
        <v>0</v>
      </c>
      <c r="AM85" s="202">
        <f t="shared" ca="1" si="30"/>
        <v>0</v>
      </c>
      <c r="AN85" s="202">
        <f t="shared" ca="1" si="30"/>
        <v>0</v>
      </c>
    </row>
    <row r="86" spans="1:40" x14ac:dyDescent="0.3">
      <c r="D86" s="192">
        <f>SUM(E86:AN86)</f>
        <v>0</v>
      </c>
      <c r="E86" s="163"/>
      <c r="F86" s="163"/>
      <c r="G86" s="163"/>
      <c r="H86" s="163"/>
      <c r="I86" s="163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  <c r="AA86" s="202"/>
      <c r="AB86" s="202"/>
      <c r="AC86" s="202"/>
      <c r="AD86" s="202"/>
      <c r="AE86" s="202"/>
      <c r="AF86" s="202"/>
      <c r="AG86" s="202"/>
      <c r="AH86" s="202"/>
      <c r="AI86" s="202"/>
      <c r="AJ86" s="202"/>
      <c r="AK86" s="202"/>
      <c r="AL86" s="202"/>
      <c r="AM86" s="202"/>
      <c r="AN86" s="202"/>
    </row>
    <row r="87" spans="1:40" x14ac:dyDescent="0.3">
      <c r="A87" s="60" t="s">
        <v>1503</v>
      </c>
      <c r="B87" s="60"/>
      <c r="C87" s="60"/>
      <c r="D87" s="189"/>
      <c r="E87" s="189"/>
      <c r="F87" s="189"/>
      <c r="G87" s="189"/>
      <c r="H87" s="189"/>
      <c r="I87" s="189"/>
      <c r="J87" s="189"/>
      <c r="K87" s="189"/>
      <c r="L87" s="189"/>
      <c r="M87" s="189"/>
      <c r="N87" s="189"/>
      <c r="O87" s="189"/>
      <c r="P87" s="189"/>
      <c r="Q87" s="189"/>
      <c r="R87" s="189"/>
      <c r="S87" s="189"/>
      <c r="T87" s="189"/>
      <c r="U87" s="189"/>
      <c r="V87" s="189"/>
      <c r="W87" s="189"/>
      <c r="X87" s="189"/>
      <c r="Y87" s="189"/>
      <c r="Z87" s="189"/>
      <c r="AA87" s="189"/>
      <c r="AB87" s="189"/>
      <c r="AC87" s="189"/>
      <c r="AD87" s="189"/>
      <c r="AE87" s="189"/>
      <c r="AF87" s="189"/>
      <c r="AG87" s="189"/>
      <c r="AH87" s="189"/>
      <c r="AI87" s="189"/>
      <c r="AJ87" s="189"/>
      <c r="AK87" s="189"/>
      <c r="AL87" s="189"/>
      <c r="AM87" s="189"/>
      <c r="AN87" s="189"/>
    </row>
    <row r="88" spans="1:40" x14ac:dyDescent="0.3">
      <c r="D88" s="188">
        <f ca="1">D81+D85</f>
        <v>69347.222539853537</v>
      </c>
      <c r="E88" s="188">
        <f t="shared" ref="E88:AN88" ca="1" si="31">SUM(E85,E81)</f>
        <v>16257.028448653153</v>
      </c>
      <c r="F88" s="188">
        <f t="shared" ca="1" si="31"/>
        <v>0</v>
      </c>
      <c r="G88" s="188">
        <f t="shared" ca="1" si="31"/>
        <v>0</v>
      </c>
      <c r="H88" s="188">
        <f t="shared" ca="1" si="31"/>
        <v>0</v>
      </c>
      <c r="I88" s="188">
        <f t="shared" ca="1" si="31"/>
        <v>0</v>
      </c>
      <c r="J88" s="188">
        <f t="shared" ca="1" si="31"/>
        <v>0</v>
      </c>
      <c r="K88" s="188">
        <f t="shared" ca="1" si="31"/>
        <v>0</v>
      </c>
      <c r="L88" s="188">
        <f t="shared" ca="1" si="31"/>
        <v>0</v>
      </c>
      <c r="M88" s="188">
        <f t="shared" ca="1" si="31"/>
        <v>0</v>
      </c>
      <c r="N88" s="188">
        <f t="shared" ca="1" si="31"/>
        <v>0</v>
      </c>
      <c r="O88" s="188">
        <f t="shared" ca="1" si="31"/>
        <v>0</v>
      </c>
      <c r="P88" s="188">
        <f t="shared" ca="1" si="31"/>
        <v>0</v>
      </c>
      <c r="Q88" s="188">
        <f t="shared" ca="1" si="31"/>
        <v>0</v>
      </c>
      <c r="R88" s="188">
        <f t="shared" ca="1" si="31"/>
        <v>0</v>
      </c>
      <c r="S88" s="188">
        <f t="shared" ca="1" si="31"/>
        <v>0</v>
      </c>
      <c r="T88" s="188">
        <f t="shared" ca="1" si="31"/>
        <v>0</v>
      </c>
      <c r="U88" s="188">
        <f t="shared" ca="1" si="31"/>
        <v>0</v>
      </c>
      <c r="V88" s="188">
        <f t="shared" ca="1" si="31"/>
        <v>0</v>
      </c>
      <c r="W88" s="188">
        <f t="shared" ca="1" si="31"/>
        <v>0</v>
      </c>
      <c r="X88" s="188">
        <f t="shared" ca="1" si="31"/>
        <v>0</v>
      </c>
      <c r="Y88" s="188">
        <f t="shared" ca="1" si="31"/>
        <v>0</v>
      </c>
      <c r="Z88" s="188">
        <f t="shared" ca="1" si="31"/>
        <v>0</v>
      </c>
      <c r="AA88" s="188">
        <f t="shared" ca="1" si="31"/>
        <v>0</v>
      </c>
      <c r="AB88" s="188">
        <f t="shared" ca="1" si="31"/>
        <v>0</v>
      </c>
      <c r="AC88" s="188">
        <f t="shared" ca="1" si="31"/>
        <v>0</v>
      </c>
      <c r="AD88" s="188">
        <f t="shared" ca="1" si="31"/>
        <v>0</v>
      </c>
      <c r="AE88" s="188">
        <f t="shared" ca="1" si="31"/>
        <v>0</v>
      </c>
      <c r="AF88" s="188">
        <f t="shared" ca="1" si="31"/>
        <v>0</v>
      </c>
      <c r="AG88" s="188">
        <f t="shared" ca="1" si="31"/>
        <v>0</v>
      </c>
      <c r="AH88" s="188">
        <f t="shared" ca="1" si="31"/>
        <v>0</v>
      </c>
      <c r="AI88" s="188">
        <f t="shared" ca="1" si="31"/>
        <v>53090.194091200392</v>
      </c>
      <c r="AJ88" s="188">
        <f t="shared" ca="1" si="31"/>
        <v>0</v>
      </c>
      <c r="AK88" s="188">
        <f t="shared" ca="1" si="31"/>
        <v>0</v>
      </c>
      <c r="AL88" s="188">
        <f t="shared" ca="1" si="31"/>
        <v>0</v>
      </c>
      <c r="AM88" s="188">
        <f t="shared" ca="1" si="31"/>
        <v>0</v>
      </c>
      <c r="AN88" s="188">
        <f t="shared" ca="1" si="31"/>
        <v>0</v>
      </c>
    </row>
  </sheetData>
  <mergeCells count="13">
    <mergeCell ref="B67:C67"/>
    <mergeCell ref="E35:I35"/>
    <mergeCell ref="J35:S35"/>
    <mergeCell ref="T35:X35"/>
    <mergeCell ref="Y35:AD35"/>
    <mergeCell ref="AE35:AH35"/>
    <mergeCell ref="AI35:AN35"/>
    <mergeCell ref="E2:I2"/>
    <mergeCell ref="J2:S2"/>
    <mergeCell ref="T2:X2"/>
    <mergeCell ref="Y2:AD2"/>
    <mergeCell ref="AE2:AH2"/>
    <mergeCell ref="AI2:AN2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D418FD-AD84-4C5A-BF0B-98FF13331879}">
  <dimension ref="A1:AN88"/>
  <sheetViews>
    <sheetView topLeftCell="A73" zoomScale="90" zoomScaleNormal="90" workbookViewId="0">
      <selection activeCell="B2" sqref="B2"/>
    </sheetView>
  </sheetViews>
  <sheetFormatPr defaultRowHeight="14.4" x14ac:dyDescent="0.3"/>
  <cols>
    <col min="1" max="1" width="25.88671875" customWidth="1"/>
    <col min="2" max="2" width="13.33203125" customWidth="1"/>
    <col min="4" max="40" width="14.33203125" customWidth="1"/>
  </cols>
  <sheetData>
    <row r="1" spans="1:40" x14ac:dyDescent="0.3">
      <c r="A1" s="72" t="s">
        <v>1538</v>
      </c>
      <c r="B1" s="72" t="s">
        <v>1533</v>
      </c>
      <c r="D1" s="56"/>
      <c r="E1" s="93" t="str">
        <f t="shared" ref="E1:AN1" si="0">LEFT(E3,FIND(" ",E3)-1)</f>
        <v>1.1.1</v>
      </c>
      <c r="F1" s="93" t="str">
        <f t="shared" si="0"/>
        <v>1.1.2</v>
      </c>
      <c r="G1" s="93" t="str">
        <f t="shared" si="0"/>
        <v>1.1.3</v>
      </c>
      <c r="H1" s="93" t="str">
        <f t="shared" si="0"/>
        <v>1.1.4</v>
      </c>
      <c r="I1" s="93" t="str">
        <f t="shared" si="0"/>
        <v>1.1.5</v>
      </c>
      <c r="J1" s="93" t="str">
        <f t="shared" si="0"/>
        <v>1.2.1</v>
      </c>
      <c r="K1" s="93" t="str">
        <f t="shared" si="0"/>
        <v>1.2.2</v>
      </c>
      <c r="L1" s="93" t="str">
        <f t="shared" si="0"/>
        <v>1.2.3</v>
      </c>
      <c r="M1" s="93" t="str">
        <f t="shared" si="0"/>
        <v>1.2.4</v>
      </c>
      <c r="N1" s="93" t="str">
        <f t="shared" si="0"/>
        <v>1.2.5</v>
      </c>
      <c r="O1" s="93" t="str">
        <f t="shared" si="0"/>
        <v>1.2.6</v>
      </c>
      <c r="P1" s="93" t="str">
        <f t="shared" si="0"/>
        <v>1.2.7</v>
      </c>
      <c r="Q1" s="93" t="str">
        <f t="shared" si="0"/>
        <v>1.2.8</v>
      </c>
      <c r="R1" s="93" t="str">
        <f t="shared" si="0"/>
        <v>1.2.9</v>
      </c>
      <c r="S1" s="93" t="str">
        <f t="shared" si="0"/>
        <v>1.2.10</v>
      </c>
      <c r="T1" s="93" t="str">
        <f t="shared" si="0"/>
        <v>1.3.1</v>
      </c>
      <c r="U1" s="93" t="str">
        <f t="shared" si="0"/>
        <v>1.3.2</v>
      </c>
      <c r="V1" s="93" t="str">
        <f t="shared" si="0"/>
        <v>1.3.3</v>
      </c>
      <c r="W1" s="93" t="str">
        <f t="shared" si="0"/>
        <v>1.3.4</v>
      </c>
      <c r="X1" s="93" t="str">
        <f t="shared" si="0"/>
        <v>1.3.5</v>
      </c>
      <c r="Y1" s="93" t="str">
        <f t="shared" si="0"/>
        <v>1.4.1</v>
      </c>
      <c r="Z1" s="93" t="str">
        <f t="shared" si="0"/>
        <v>1.4.2</v>
      </c>
      <c r="AA1" s="93" t="str">
        <f t="shared" si="0"/>
        <v>1.4.3</v>
      </c>
      <c r="AB1" s="93" t="str">
        <f t="shared" si="0"/>
        <v>1.4.4</v>
      </c>
      <c r="AC1" s="93" t="str">
        <f t="shared" si="0"/>
        <v>1.4.5</v>
      </c>
      <c r="AD1" s="93" t="str">
        <f t="shared" si="0"/>
        <v>1.4.6</v>
      </c>
      <c r="AE1" s="93" t="str">
        <f t="shared" si="0"/>
        <v>1.5.1</v>
      </c>
      <c r="AF1" s="93" t="str">
        <f t="shared" si="0"/>
        <v>1.5.2</v>
      </c>
      <c r="AG1" s="93" t="str">
        <f t="shared" si="0"/>
        <v>1.5.3</v>
      </c>
      <c r="AH1" s="93" t="str">
        <f t="shared" si="0"/>
        <v>1.5.4</v>
      </c>
      <c r="AI1" s="93" t="str">
        <f t="shared" si="0"/>
        <v>1.6.0</v>
      </c>
      <c r="AJ1" s="93" t="str">
        <f t="shared" si="0"/>
        <v>1.6.1</v>
      </c>
      <c r="AK1" s="93" t="str">
        <f t="shared" si="0"/>
        <v>1.6.2</v>
      </c>
      <c r="AL1" s="93" t="str">
        <f t="shared" si="0"/>
        <v>1.6.3</v>
      </c>
      <c r="AM1" s="93" t="str">
        <f t="shared" si="0"/>
        <v>1.6.4</v>
      </c>
      <c r="AN1" s="93" t="str">
        <f t="shared" si="0"/>
        <v>1.6.5</v>
      </c>
    </row>
    <row r="2" spans="1:40" x14ac:dyDescent="0.3">
      <c r="A2" s="72" t="s">
        <v>2</v>
      </c>
      <c r="B2" s="72" t="s">
        <v>1010</v>
      </c>
      <c r="D2" s="56"/>
      <c r="E2" s="313" t="s">
        <v>1421</v>
      </c>
      <c r="F2" s="313"/>
      <c r="G2" s="313"/>
      <c r="H2" s="313"/>
      <c r="I2" s="313"/>
      <c r="J2" s="313" t="s">
        <v>1422</v>
      </c>
      <c r="K2" s="313"/>
      <c r="L2" s="313"/>
      <c r="M2" s="313"/>
      <c r="N2" s="313"/>
      <c r="O2" s="313"/>
      <c r="P2" s="313"/>
      <c r="Q2" s="313"/>
      <c r="R2" s="313"/>
      <c r="S2" s="313"/>
      <c r="T2" s="313" t="s">
        <v>1423</v>
      </c>
      <c r="U2" s="313"/>
      <c r="V2" s="313"/>
      <c r="W2" s="313"/>
      <c r="X2" s="313"/>
      <c r="Y2" s="313" t="s">
        <v>1424</v>
      </c>
      <c r="Z2" s="313"/>
      <c r="AA2" s="313"/>
      <c r="AB2" s="313"/>
      <c r="AC2" s="313"/>
      <c r="AD2" s="313"/>
      <c r="AE2" s="314" t="s">
        <v>1425</v>
      </c>
      <c r="AF2" s="314"/>
      <c r="AG2" s="314"/>
      <c r="AH2" s="314"/>
      <c r="AI2" s="314" t="s">
        <v>1426</v>
      </c>
      <c r="AJ2" s="314"/>
      <c r="AK2" s="314"/>
      <c r="AL2" s="314"/>
      <c r="AM2" s="314"/>
      <c r="AN2" s="314"/>
    </row>
    <row r="3" spans="1:40" ht="72" x14ac:dyDescent="0.3">
      <c r="D3" s="56"/>
      <c r="E3" s="242" t="s">
        <v>1427</v>
      </c>
      <c r="F3" s="242" t="s">
        <v>1428</v>
      </c>
      <c r="G3" s="242" t="s">
        <v>1429</v>
      </c>
      <c r="H3" s="242" t="s">
        <v>1430</v>
      </c>
      <c r="I3" s="242" t="s">
        <v>1431</v>
      </c>
      <c r="J3" s="58" t="s">
        <v>1432</v>
      </c>
      <c r="K3" s="58" t="s">
        <v>1433</v>
      </c>
      <c r="L3" s="58" t="s">
        <v>1434</v>
      </c>
      <c r="M3" s="58" t="s">
        <v>1435</v>
      </c>
      <c r="N3" s="58" t="s">
        <v>1436</v>
      </c>
      <c r="O3" s="58" t="s">
        <v>1437</v>
      </c>
      <c r="P3" s="58" t="s">
        <v>1438</v>
      </c>
      <c r="Q3" s="58" t="s">
        <v>1439</v>
      </c>
      <c r="R3" s="58" t="s">
        <v>1440</v>
      </c>
      <c r="S3" s="58" t="s">
        <v>1441</v>
      </c>
      <c r="T3" s="59" t="s">
        <v>1442</v>
      </c>
      <c r="U3" s="59" t="s">
        <v>1443</v>
      </c>
      <c r="V3" s="59" t="s">
        <v>1444</v>
      </c>
      <c r="W3" s="59" t="s">
        <v>1445</v>
      </c>
      <c r="X3" s="59" t="s">
        <v>1446</v>
      </c>
      <c r="Y3" s="58" t="s">
        <v>1447</v>
      </c>
      <c r="Z3" s="58" t="s">
        <v>1448</v>
      </c>
      <c r="AA3" s="58" t="s">
        <v>1449</v>
      </c>
      <c r="AB3" s="58" t="s">
        <v>1450</v>
      </c>
      <c r="AC3" s="58" t="s">
        <v>1451</v>
      </c>
      <c r="AD3" s="58" t="s">
        <v>1452</v>
      </c>
      <c r="AE3" s="58" t="s">
        <v>1453</v>
      </c>
      <c r="AF3" s="58" t="s">
        <v>1454</v>
      </c>
      <c r="AG3" s="58" t="s">
        <v>1455</v>
      </c>
      <c r="AH3" s="58" t="s">
        <v>1456</v>
      </c>
      <c r="AI3" s="58" t="s">
        <v>1457</v>
      </c>
      <c r="AJ3" s="58" t="s">
        <v>1458</v>
      </c>
      <c r="AK3" s="58" t="s">
        <v>1459</v>
      </c>
      <c r="AL3" s="58" t="s">
        <v>1460</v>
      </c>
      <c r="AM3" s="58" t="s">
        <v>1461</v>
      </c>
      <c r="AN3" s="58" t="s">
        <v>1462</v>
      </c>
    </row>
    <row r="4" spans="1:40" x14ac:dyDescent="0.3">
      <c r="A4" s="53" t="s">
        <v>1463</v>
      </c>
      <c r="B4" s="53"/>
      <c r="C4" s="53"/>
      <c r="D4" s="201" t="s">
        <v>1464</v>
      </c>
      <c r="G4" s="56"/>
      <c r="H4" s="56"/>
      <c r="I4" s="56"/>
      <c r="J4" s="56"/>
      <c r="K4" s="56"/>
      <c r="L4" s="56"/>
      <c r="M4" s="56"/>
      <c r="N4" s="56"/>
      <c r="O4" s="56"/>
      <c r="P4" s="56"/>
      <c r="Q4" s="56"/>
      <c r="R4" s="56"/>
      <c r="S4" s="56"/>
      <c r="T4" s="56"/>
      <c r="U4" s="56"/>
      <c r="V4" s="56"/>
      <c r="W4" s="56"/>
      <c r="X4" s="56"/>
      <c r="Y4" s="56"/>
      <c r="Z4" s="56"/>
      <c r="AA4" s="56"/>
      <c r="AB4" s="56"/>
      <c r="AC4" s="56"/>
      <c r="AD4" s="56"/>
      <c r="AE4" s="56"/>
      <c r="AF4" s="56"/>
      <c r="AG4" s="56"/>
      <c r="AH4" s="56"/>
      <c r="AI4" s="56"/>
      <c r="AJ4" s="56"/>
      <c r="AK4" s="56"/>
      <c r="AL4" s="56"/>
      <c r="AM4" s="56"/>
      <c r="AN4" s="56"/>
    </row>
    <row r="5" spans="1:40" x14ac:dyDescent="0.3">
      <c r="A5" s="60" t="s">
        <v>1465</v>
      </c>
      <c r="B5" s="61" t="s">
        <v>1412</v>
      </c>
      <c r="C5" s="60"/>
      <c r="D5" s="62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</row>
    <row r="6" spans="1:40" x14ac:dyDescent="0.3">
      <c r="A6" s="50" t="s">
        <v>1406</v>
      </c>
      <c r="B6" s="50" t="s">
        <v>1407</v>
      </c>
      <c r="C6" s="50" t="s">
        <v>1408</v>
      </c>
      <c r="D6" s="200"/>
      <c r="E6" s="56"/>
      <c r="F6" s="63"/>
      <c r="G6" s="63"/>
      <c r="H6" s="63"/>
      <c r="I6" s="63"/>
      <c r="J6" s="63"/>
      <c r="K6" s="63"/>
      <c r="L6" s="63"/>
      <c r="M6" s="63"/>
      <c r="N6" s="63"/>
      <c r="O6" s="63"/>
      <c r="P6" s="63"/>
      <c r="Q6" s="63"/>
      <c r="R6" s="63"/>
      <c r="S6" s="63"/>
      <c r="T6" s="63"/>
      <c r="U6" s="63"/>
      <c r="V6" s="63"/>
      <c r="W6" s="63"/>
      <c r="X6" s="63"/>
      <c r="Y6" s="63"/>
      <c r="Z6" s="63"/>
      <c r="AA6" s="63"/>
      <c r="AB6" s="63"/>
      <c r="AC6" s="63"/>
      <c r="AD6" s="63"/>
      <c r="AE6" s="63"/>
      <c r="AF6" s="63"/>
      <c r="AG6" s="63"/>
      <c r="AH6" s="63"/>
      <c r="AI6" s="63"/>
      <c r="AJ6" s="63"/>
      <c r="AK6" s="63"/>
      <c r="AL6" s="63"/>
      <c r="AM6" s="63"/>
      <c r="AN6" s="63"/>
    </row>
    <row r="7" spans="1:40" x14ac:dyDescent="0.3">
      <c r="A7" s="54" t="s">
        <v>1409</v>
      </c>
      <c r="B7" s="54" t="s">
        <v>1012</v>
      </c>
      <c r="C7" s="51">
        <f ca="1">SUMIFS(INDIRECT($B$1 &amp; "HR"), Resource_Name, B7) / 1800 * 12</f>
        <v>0.30000000000000004</v>
      </c>
      <c r="D7" s="192">
        <f ca="1">SUM(E7:AN7)</f>
        <v>8274.5026970207091</v>
      </c>
      <c r="E7" s="194">
        <f t="shared" ref="E7:T22" ca="1" si="1">SUMIFS(INDIRECT($B$1 &amp; "_Direct"), Resource_Name, $B7, WBSL3, E$1, Inst, $B$2)</f>
        <v>8274.5026970207091</v>
      </c>
      <c r="F7" s="194">
        <f t="shared" ca="1" si="1"/>
        <v>0</v>
      </c>
      <c r="G7" s="194">
        <f t="shared" ca="1" si="1"/>
        <v>0</v>
      </c>
      <c r="H7" s="194">
        <f t="shared" ca="1" si="1"/>
        <v>0</v>
      </c>
      <c r="I7" s="194">
        <f t="shared" ca="1" si="1"/>
        <v>0</v>
      </c>
      <c r="J7" s="194">
        <f t="shared" ca="1" si="1"/>
        <v>0</v>
      </c>
      <c r="K7" s="194">
        <f t="shared" ca="1" si="1"/>
        <v>0</v>
      </c>
      <c r="L7" s="194">
        <f t="shared" ca="1" si="1"/>
        <v>0</v>
      </c>
      <c r="M7" s="194">
        <f t="shared" ca="1" si="1"/>
        <v>0</v>
      </c>
      <c r="N7" s="194">
        <f t="shared" ca="1" si="1"/>
        <v>0</v>
      </c>
      <c r="O7" s="194">
        <f t="shared" ca="1" si="1"/>
        <v>0</v>
      </c>
      <c r="P7" s="194">
        <f t="shared" ca="1" si="1"/>
        <v>0</v>
      </c>
      <c r="Q7" s="194">
        <f t="shared" ca="1" si="1"/>
        <v>0</v>
      </c>
      <c r="R7" s="194">
        <f t="shared" ca="1" si="1"/>
        <v>0</v>
      </c>
      <c r="S7" s="194">
        <f t="shared" ca="1" si="1"/>
        <v>0</v>
      </c>
      <c r="T7" s="194">
        <f t="shared" ca="1" si="1"/>
        <v>0</v>
      </c>
      <c r="U7" s="194">
        <f t="shared" ref="U7:AJ22" ca="1" si="2">SUMIFS(INDIRECT($B$1 &amp; "_Direct"), Resource_Name, $B7, WBSL3, U$1, Inst, $B$2)</f>
        <v>0</v>
      </c>
      <c r="V7" s="194">
        <f t="shared" ca="1" si="2"/>
        <v>0</v>
      </c>
      <c r="W7" s="194">
        <f t="shared" ca="1" si="2"/>
        <v>0</v>
      </c>
      <c r="X7" s="194">
        <f t="shared" ca="1" si="2"/>
        <v>0</v>
      </c>
      <c r="Y7" s="194">
        <f t="shared" ca="1" si="2"/>
        <v>0</v>
      </c>
      <c r="Z7" s="194">
        <f t="shared" ca="1" si="2"/>
        <v>0</v>
      </c>
      <c r="AA7" s="194">
        <f t="shared" ca="1" si="2"/>
        <v>0</v>
      </c>
      <c r="AB7" s="194">
        <f t="shared" ca="1" si="2"/>
        <v>0</v>
      </c>
      <c r="AC7" s="194">
        <f t="shared" ca="1" si="2"/>
        <v>0</v>
      </c>
      <c r="AD7" s="194">
        <f t="shared" ca="1" si="2"/>
        <v>0</v>
      </c>
      <c r="AE7" s="194">
        <f t="shared" ca="1" si="2"/>
        <v>0</v>
      </c>
      <c r="AF7" s="194">
        <f t="shared" ca="1" si="2"/>
        <v>0</v>
      </c>
      <c r="AG7" s="194">
        <f t="shared" ca="1" si="2"/>
        <v>0</v>
      </c>
      <c r="AH7" s="194">
        <f t="shared" ca="1" si="2"/>
        <v>0</v>
      </c>
      <c r="AI7" s="194">
        <f t="shared" ca="1" si="2"/>
        <v>0</v>
      </c>
      <c r="AJ7" s="194">
        <f t="shared" ca="1" si="2"/>
        <v>0</v>
      </c>
      <c r="AK7" s="194">
        <f t="shared" ref="AK7:AN22" ca="1" si="3">SUMIFS(INDIRECT($B$1 &amp; "_Direct"), Resource_Name, $B7, WBSL3, AK$1, Inst, $B$2)</f>
        <v>0</v>
      </c>
      <c r="AL7" s="194">
        <f t="shared" ca="1" si="3"/>
        <v>0</v>
      </c>
      <c r="AM7" s="194">
        <f t="shared" ca="1" si="3"/>
        <v>0</v>
      </c>
      <c r="AN7" s="194">
        <f t="shared" ca="1" si="3"/>
        <v>0</v>
      </c>
    </row>
    <row r="8" spans="1:40" x14ac:dyDescent="0.3">
      <c r="A8" s="54" t="s">
        <v>1629</v>
      </c>
      <c r="B8" s="54" t="s">
        <v>1330</v>
      </c>
      <c r="C8" s="51">
        <f ca="1">SUMIFS(INDIRECT($B$1 &amp; "HR"), Resource_Name, B8) / 1800 * 12</f>
        <v>1.76</v>
      </c>
      <c r="D8" s="192">
        <f ca="1">SUM(E8:AN8)</f>
        <v>24067.86195177244</v>
      </c>
      <c r="E8" s="194">
        <f t="shared" ca="1" si="1"/>
        <v>0</v>
      </c>
      <c r="F8" s="194">
        <f t="shared" ca="1" si="1"/>
        <v>0</v>
      </c>
      <c r="G8" s="194">
        <f t="shared" ca="1" si="1"/>
        <v>0</v>
      </c>
      <c r="H8" s="194">
        <f t="shared" ca="1" si="1"/>
        <v>0</v>
      </c>
      <c r="I8" s="194">
        <f t="shared" ca="1" si="1"/>
        <v>0</v>
      </c>
      <c r="J8" s="194">
        <f t="shared" ca="1" si="1"/>
        <v>0</v>
      </c>
      <c r="K8" s="194">
        <f t="shared" ca="1" si="1"/>
        <v>0</v>
      </c>
      <c r="L8" s="194">
        <f t="shared" ca="1" si="1"/>
        <v>0</v>
      </c>
      <c r="M8" s="194">
        <f t="shared" ca="1" si="1"/>
        <v>0</v>
      </c>
      <c r="N8" s="194">
        <f t="shared" ca="1" si="1"/>
        <v>0</v>
      </c>
      <c r="O8" s="194">
        <f t="shared" ca="1" si="1"/>
        <v>0</v>
      </c>
      <c r="P8" s="194">
        <f t="shared" ca="1" si="1"/>
        <v>0</v>
      </c>
      <c r="Q8" s="194">
        <f t="shared" ca="1" si="1"/>
        <v>0</v>
      </c>
      <c r="R8" s="194">
        <f t="shared" ca="1" si="1"/>
        <v>0</v>
      </c>
      <c r="S8" s="194">
        <f t="shared" ca="1" si="1"/>
        <v>0</v>
      </c>
      <c r="T8" s="194">
        <f t="shared" ca="1" si="1"/>
        <v>0</v>
      </c>
      <c r="U8" s="194">
        <f t="shared" ca="1" si="2"/>
        <v>0</v>
      </c>
      <c r="V8" s="194">
        <f t="shared" ca="1" si="2"/>
        <v>0</v>
      </c>
      <c r="W8" s="194">
        <f t="shared" ca="1" si="2"/>
        <v>0</v>
      </c>
      <c r="X8" s="194">
        <f t="shared" ca="1" si="2"/>
        <v>0</v>
      </c>
      <c r="Y8" s="194">
        <f t="shared" ca="1" si="2"/>
        <v>0</v>
      </c>
      <c r="Z8" s="194">
        <f t="shared" ca="1" si="2"/>
        <v>0</v>
      </c>
      <c r="AA8" s="194">
        <f t="shared" ca="1" si="2"/>
        <v>0</v>
      </c>
      <c r="AB8" s="194">
        <f t="shared" ca="1" si="2"/>
        <v>0</v>
      </c>
      <c r="AC8" s="194">
        <f t="shared" ca="1" si="2"/>
        <v>0</v>
      </c>
      <c r="AD8" s="194">
        <f t="shared" ca="1" si="2"/>
        <v>0</v>
      </c>
      <c r="AE8" s="194">
        <f t="shared" ca="1" si="2"/>
        <v>0</v>
      </c>
      <c r="AF8" s="194">
        <f t="shared" ca="1" si="2"/>
        <v>0</v>
      </c>
      <c r="AG8" s="194">
        <f t="shared" ca="1" si="2"/>
        <v>0</v>
      </c>
      <c r="AH8" s="194">
        <f t="shared" ca="1" si="2"/>
        <v>0</v>
      </c>
      <c r="AI8" s="194">
        <f t="shared" ca="1" si="2"/>
        <v>24067.86195177244</v>
      </c>
      <c r="AJ8" s="194">
        <f t="shared" ca="1" si="2"/>
        <v>0</v>
      </c>
      <c r="AK8" s="194">
        <f t="shared" ca="1" si="3"/>
        <v>0</v>
      </c>
      <c r="AL8" s="194">
        <f t="shared" ca="1" si="3"/>
        <v>0</v>
      </c>
      <c r="AM8" s="194">
        <f t="shared" ca="1" si="3"/>
        <v>0</v>
      </c>
      <c r="AN8" s="194">
        <f t="shared" ca="1" si="3"/>
        <v>0</v>
      </c>
    </row>
    <row r="9" spans="1:40" x14ac:dyDescent="0.3">
      <c r="A9" s="54"/>
      <c r="B9" s="54"/>
      <c r="C9" s="51">
        <f ca="1">SUMIFS(INDIRECT($B$1 &amp; "HR"), Resource_Name, B9) / 1800 * 12</f>
        <v>0</v>
      </c>
      <c r="D9" s="192">
        <f ca="1">SUM(E9:AN9)</f>
        <v>0</v>
      </c>
      <c r="E9" s="194">
        <f t="shared" ca="1" si="1"/>
        <v>0</v>
      </c>
      <c r="F9" s="194">
        <f t="shared" ca="1" si="1"/>
        <v>0</v>
      </c>
      <c r="G9" s="194">
        <f t="shared" ca="1" si="1"/>
        <v>0</v>
      </c>
      <c r="H9" s="194">
        <f t="shared" ca="1" si="1"/>
        <v>0</v>
      </c>
      <c r="I9" s="194">
        <f t="shared" ca="1" si="1"/>
        <v>0</v>
      </c>
      <c r="J9" s="194">
        <f t="shared" ca="1" si="1"/>
        <v>0</v>
      </c>
      <c r="K9" s="194">
        <f t="shared" ca="1" si="1"/>
        <v>0</v>
      </c>
      <c r="L9" s="194">
        <f t="shared" ca="1" si="1"/>
        <v>0</v>
      </c>
      <c r="M9" s="194">
        <f t="shared" ca="1" si="1"/>
        <v>0</v>
      </c>
      <c r="N9" s="194">
        <f t="shared" ca="1" si="1"/>
        <v>0</v>
      </c>
      <c r="O9" s="194">
        <f t="shared" ca="1" si="1"/>
        <v>0</v>
      </c>
      <c r="P9" s="194">
        <f t="shared" ca="1" si="1"/>
        <v>0</v>
      </c>
      <c r="Q9" s="194">
        <f t="shared" ca="1" si="1"/>
        <v>0</v>
      </c>
      <c r="R9" s="194">
        <f t="shared" ca="1" si="1"/>
        <v>0</v>
      </c>
      <c r="S9" s="194">
        <f t="shared" ca="1" si="1"/>
        <v>0</v>
      </c>
      <c r="T9" s="194">
        <f t="shared" ca="1" si="1"/>
        <v>0</v>
      </c>
      <c r="U9" s="194">
        <f t="shared" ca="1" si="2"/>
        <v>0</v>
      </c>
      <c r="V9" s="194">
        <f t="shared" ca="1" si="2"/>
        <v>0</v>
      </c>
      <c r="W9" s="194">
        <f t="shared" ca="1" si="2"/>
        <v>0</v>
      </c>
      <c r="X9" s="194">
        <f t="shared" ca="1" si="2"/>
        <v>0</v>
      </c>
      <c r="Y9" s="194">
        <f t="shared" ca="1" si="2"/>
        <v>0</v>
      </c>
      <c r="Z9" s="194">
        <f t="shared" ca="1" si="2"/>
        <v>0</v>
      </c>
      <c r="AA9" s="194">
        <f t="shared" ca="1" si="2"/>
        <v>0</v>
      </c>
      <c r="AB9" s="194">
        <f t="shared" ca="1" si="2"/>
        <v>0</v>
      </c>
      <c r="AC9" s="194">
        <f t="shared" ca="1" si="2"/>
        <v>0</v>
      </c>
      <c r="AD9" s="194">
        <f t="shared" ca="1" si="2"/>
        <v>0</v>
      </c>
      <c r="AE9" s="194">
        <f t="shared" ca="1" si="2"/>
        <v>0</v>
      </c>
      <c r="AF9" s="194">
        <f t="shared" ca="1" si="2"/>
        <v>0</v>
      </c>
      <c r="AG9" s="194">
        <f t="shared" ca="1" si="2"/>
        <v>0</v>
      </c>
      <c r="AH9" s="194">
        <f t="shared" ca="1" si="2"/>
        <v>0</v>
      </c>
      <c r="AI9" s="194">
        <f t="shared" ca="1" si="2"/>
        <v>0</v>
      </c>
      <c r="AJ9" s="194">
        <f t="shared" ca="1" si="2"/>
        <v>0</v>
      </c>
      <c r="AK9" s="194">
        <f t="shared" ca="1" si="3"/>
        <v>0</v>
      </c>
      <c r="AL9" s="194">
        <f t="shared" ca="1" si="3"/>
        <v>0</v>
      </c>
      <c r="AM9" s="194">
        <f t="shared" ca="1" si="3"/>
        <v>0</v>
      </c>
      <c r="AN9" s="194">
        <f t="shared" ca="1" si="3"/>
        <v>0</v>
      </c>
    </row>
    <row r="10" spans="1:40" x14ac:dyDescent="0.3">
      <c r="B10" s="52"/>
      <c r="C10" s="52"/>
      <c r="D10" s="199">
        <v>0</v>
      </c>
      <c r="E10" s="194">
        <f t="shared" ca="1" si="1"/>
        <v>0</v>
      </c>
      <c r="F10" s="194">
        <f t="shared" ca="1" si="1"/>
        <v>0</v>
      </c>
      <c r="G10" s="194">
        <f t="shared" ca="1" si="1"/>
        <v>0</v>
      </c>
      <c r="H10" s="194">
        <f t="shared" ca="1" si="1"/>
        <v>0</v>
      </c>
      <c r="I10" s="194">
        <f t="shared" ca="1" si="1"/>
        <v>0</v>
      </c>
      <c r="J10" s="194">
        <f t="shared" ca="1" si="1"/>
        <v>0</v>
      </c>
      <c r="K10" s="194">
        <f t="shared" ca="1" si="1"/>
        <v>0</v>
      </c>
      <c r="L10" s="194">
        <f t="shared" ca="1" si="1"/>
        <v>0</v>
      </c>
      <c r="M10" s="194">
        <f t="shared" ca="1" si="1"/>
        <v>0</v>
      </c>
      <c r="N10" s="194">
        <f t="shared" ca="1" si="1"/>
        <v>0</v>
      </c>
      <c r="O10" s="194">
        <f t="shared" ca="1" si="1"/>
        <v>0</v>
      </c>
      <c r="P10" s="194">
        <f t="shared" ca="1" si="1"/>
        <v>0</v>
      </c>
      <c r="Q10" s="194">
        <f t="shared" ca="1" si="1"/>
        <v>0</v>
      </c>
      <c r="R10" s="194">
        <f t="shared" ca="1" si="1"/>
        <v>0</v>
      </c>
      <c r="S10" s="194">
        <f t="shared" ca="1" si="1"/>
        <v>0</v>
      </c>
      <c r="T10" s="194">
        <f t="shared" ca="1" si="1"/>
        <v>0</v>
      </c>
      <c r="U10" s="194">
        <f t="shared" ca="1" si="2"/>
        <v>0</v>
      </c>
      <c r="V10" s="194">
        <f t="shared" ca="1" si="2"/>
        <v>0</v>
      </c>
      <c r="W10" s="194">
        <f t="shared" ca="1" si="2"/>
        <v>0</v>
      </c>
      <c r="X10" s="194">
        <f t="shared" ca="1" si="2"/>
        <v>0</v>
      </c>
      <c r="Y10" s="194">
        <f t="shared" ca="1" si="2"/>
        <v>0</v>
      </c>
      <c r="Z10" s="194">
        <f t="shared" ca="1" si="2"/>
        <v>0</v>
      </c>
      <c r="AA10" s="194">
        <f t="shared" ca="1" si="2"/>
        <v>0</v>
      </c>
      <c r="AB10" s="194">
        <f t="shared" ca="1" si="2"/>
        <v>0</v>
      </c>
      <c r="AC10" s="194">
        <f t="shared" ca="1" si="2"/>
        <v>0</v>
      </c>
      <c r="AD10" s="194">
        <f t="shared" ca="1" si="2"/>
        <v>0</v>
      </c>
      <c r="AE10" s="194">
        <f t="shared" ca="1" si="2"/>
        <v>0</v>
      </c>
      <c r="AF10" s="194">
        <f t="shared" ca="1" si="2"/>
        <v>0</v>
      </c>
      <c r="AG10" s="194">
        <f t="shared" ca="1" si="2"/>
        <v>0</v>
      </c>
      <c r="AH10" s="194">
        <f t="shared" ca="1" si="2"/>
        <v>0</v>
      </c>
      <c r="AI10" s="194">
        <f t="shared" ca="1" si="2"/>
        <v>0</v>
      </c>
      <c r="AJ10" s="194">
        <f t="shared" ca="1" si="2"/>
        <v>0</v>
      </c>
      <c r="AK10" s="194">
        <f t="shared" ca="1" si="3"/>
        <v>0</v>
      </c>
      <c r="AL10" s="194">
        <f t="shared" ca="1" si="3"/>
        <v>0</v>
      </c>
      <c r="AM10" s="194">
        <f t="shared" ca="1" si="3"/>
        <v>0</v>
      </c>
      <c r="AN10" s="194">
        <f t="shared" ca="1" si="3"/>
        <v>0</v>
      </c>
    </row>
    <row r="11" spans="1:40" x14ac:dyDescent="0.3">
      <c r="A11" s="53" t="s">
        <v>1413</v>
      </c>
      <c r="B11" s="52"/>
      <c r="C11" s="52"/>
      <c r="D11" s="199">
        <v>0</v>
      </c>
      <c r="E11" s="194">
        <f t="shared" ca="1" si="1"/>
        <v>0</v>
      </c>
      <c r="F11" s="194">
        <f t="shared" ca="1" si="1"/>
        <v>0</v>
      </c>
      <c r="G11" s="194">
        <f t="shared" ca="1" si="1"/>
        <v>0</v>
      </c>
      <c r="H11" s="194">
        <f t="shared" ca="1" si="1"/>
        <v>0</v>
      </c>
      <c r="I11" s="194">
        <f t="shared" ca="1" si="1"/>
        <v>0</v>
      </c>
      <c r="J11" s="194">
        <f t="shared" ca="1" si="1"/>
        <v>0</v>
      </c>
      <c r="K11" s="194">
        <f t="shared" ca="1" si="1"/>
        <v>0</v>
      </c>
      <c r="L11" s="194">
        <f t="shared" ca="1" si="1"/>
        <v>0</v>
      </c>
      <c r="M11" s="194">
        <f t="shared" ca="1" si="1"/>
        <v>0</v>
      </c>
      <c r="N11" s="194">
        <f t="shared" ca="1" si="1"/>
        <v>0</v>
      </c>
      <c r="O11" s="194">
        <f t="shared" ca="1" si="1"/>
        <v>0</v>
      </c>
      <c r="P11" s="194">
        <f t="shared" ca="1" si="1"/>
        <v>0</v>
      </c>
      <c r="Q11" s="194">
        <f t="shared" ca="1" si="1"/>
        <v>0</v>
      </c>
      <c r="R11" s="194">
        <f t="shared" ca="1" si="1"/>
        <v>0</v>
      </c>
      <c r="S11" s="194">
        <f t="shared" ca="1" si="1"/>
        <v>0</v>
      </c>
      <c r="T11" s="194">
        <f t="shared" ca="1" si="1"/>
        <v>0</v>
      </c>
      <c r="U11" s="194">
        <f t="shared" ca="1" si="2"/>
        <v>0</v>
      </c>
      <c r="V11" s="194">
        <f t="shared" ca="1" si="2"/>
        <v>0</v>
      </c>
      <c r="W11" s="194">
        <f t="shared" ca="1" si="2"/>
        <v>0</v>
      </c>
      <c r="X11" s="194">
        <f t="shared" ca="1" si="2"/>
        <v>0</v>
      </c>
      <c r="Y11" s="194">
        <f t="shared" ca="1" si="2"/>
        <v>0</v>
      </c>
      <c r="Z11" s="194">
        <f t="shared" ca="1" si="2"/>
        <v>0</v>
      </c>
      <c r="AA11" s="194">
        <f t="shared" ca="1" si="2"/>
        <v>0</v>
      </c>
      <c r="AB11" s="194">
        <f t="shared" ca="1" si="2"/>
        <v>0</v>
      </c>
      <c r="AC11" s="194">
        <f t="shared" ca="1" si="2"/>
        <v>0</v>
      </c>
      <c r="AD11" s="194">
        <f t="shared" ca="1" si="2"/>
        <v>0</v>
      </c>
      <c r="AE11" s="194">
        <f t="shared" ca="1" si="2"/>
        <v>0</v>
      </c>
      <c r="AF11" s="194">
        <f t="shared" ca="1" si="2"/>
        <v>0</v>
      </c>
      <c r="AG11" s="194">
        <f t="shared" ca="1" si="2"/>
        <v>0</v>
      </c>
      <c r="AH11" s="194">
        <f t="shared" ca="1" si="2"/>
        <v>0</v>
      </c>
      <c r="AI11" s="194">
        <f t="shared" ca="1" si="2"/>
        <v>0</v>
      </c>
      <c r="AJ11" s="194">
        <f t="shared" ca="1" si="2"/>
        <v>0</v>
      </c>
      <c r="AK11" s="194">
        <f t="shared" ca="1" si="3"/>
        <v>0</v>
      </c>
      <c r="AL11" s="194">
        <f t="shared" ca="1" si="3"/>
        <v>0</v>
      </c>
      <c r="AM11" s="194">
        <f t="shared" ca="1" si="3"/>
        <v>0</v>
      </c>
      <c r="AN11" s="194">
        <f t="shared" ca="1" si="3"/>
        <v>0</v>
      </c>
    </row>
    <row r="12" spans="1:40" x14ac:dyDescent="0.3">
      <c r="A12" s="54" t="s">
        <v>1054</v>
      </c>
      <c r="B12" t="s">
        <v>1171</v>
      </c>
      <c r="C12" s="51">
        <f t="shared" ref="C12:C26" ca="1" si="4">SUMIFS(INDIRECT($B$1 &amp; "HR"), Resource_Name, B12) / 1800 * 12</f>
        <v>0.42000000000000004</v>
      </c>
      <c r="D12" s="192">
        <f t="shared" ref="D12:D26" ca="1" si="5">SUM(E12:AN12)</f>
        <v>3499.9357300806168</v>
      </c>
      <c r="E12" s="194">
        <f t="shared" ca="1" si="1"/>
        <v>0</v>
      </c>
      <c r="F12" s="194">
        <f t="shared" ca="1" si="1"/>
        <v>0</v>
      </c>
      <c r="G12" s="194">
        <f t="shared" ca="1" si="1"/>
        <v>0</v>
      </c>
      <c r="H12" s="194">
        <f t="shared" ca="1" si="1"/>
        <v>0</v>
      </c>
      <c r="I12" s="194">
        <f t="shared" ca="1" si="1"/>
        <v>0</v>
      </c>
      <c r="J12" s="194">
        <f t="shared" ca="1" si="1"/>
        <v>0</v>
      </c>
      <c r="K12" s="194">
        <f t="shared" ca="1" si="1"/>
        <v>0</v>
      </c>
      <c r="L12" s="194">
        <f t="shared" ca="1" si="1"/>
        <v>0</v>
      </c>
      <c r="M12" s="194">
        <f t="shared" ca="1" si="1"/>
        <v>0</v>
      </c>
      <c r="N12" s="194">
        <f t="shared" ca="1" si="1"/>
        <v>0</v>
      </c>
      <c r="O12" s="194">
        <f t="shared" ca="1" si="1"/>
        <v>0</v>
      </c>
      <c r="P12" s="194">
        <f t="shared" ca="1" si="1"/>
        <v>0</v>
      </c>
      <c r="Q12" s="194">
        <f t="shared" ca="1" si="1"/>
        <v>0</v>
      </c>
      <c r="R12" s="194">
        <f t="shared" ca="1" si="1"/>
        <v>0</v>
      </c>
      <c r="S12" s="194">
        <f t="shared" ca="1" si="1"/>
        <v>0</v>
      </c>
      <c r="T12" s="194">
        <f t="shared" ca="1" si="1"/>
        <v>0</v>
      </c>
      <c r="U12" s="194">
        <f t="shared" ca="1" si="2"/>
        <v>0</v>
      </c>
      <c r="V12" s="194">
        <f t="shared" ca="1" si="2"/>
        <v>0</v>
      </c>
      <c r="W12" s="194">
        <f t="shared" ca="1" si="2"/>
        <v>0</v>
      </c>
      <c r="X12" s="194">
        <f t="shared" ca="1" si="2"/>
        <v>0</v>
      </c>
      <c r="Y12" s="194">
        <f t="shared" ca="1" si="2"/>
        <v>0</v>
      </c>
      <c r="Z12" s="194">
        <f t="shared" ca="1" si="2"/>
        <v>0</v>
      </c>
      <c r="AA12" s="194">
        <f t="shared" ca="1" si="2"/>
        <v>0</v>
      </c>
      <c r="AB12" s="194">
        <f t="shared" ca="1" si="2"/>
        <v>0</v>
      </c>
      <c r="AC12" s="194">
        <f t="shared" ca="1" si="2"/>
        <v>0</v>
      </c>
      <c r="AD12" s="194">
        <f t="shared" ca="1" si="2"/>
        <v>0</v>
      </c>
      <c r="AE12" s="194">
        <f t="shared" ca="1" si="2"/>
        <v>0</v>
      </c>
      <c r="AF12" s="194">
        <f t="shared" ca="1" si="2"/>
        <v>0</v>
      </c>
      <c r="AG12" s="194">
        <f t="shared" ca="1" si="2"/>
        <v>0</v>
      </c>
      <c r="AH12" s="194">
        <f t="shared" ca="1" si="2"/>
        <v>0</v>
      </c>
      <c r="AI12" s="194">
        <f t="shared" ca="1" si="2"/>
        <v>0</v>
      </c>
      <c r="AJ12" s="194">
        <f t="shared" ca="1" si="2"/>
        <v>0</v>
      </c>
      <c r="AK12" s="194">
        <f t="shared" ca="1" si="3"/>
        <v>0</v>
      </c>
      <c r="AL12" s="194">
        <f t="shared" ca="1" si="3"/>
        <v>0</v>
      </c>
      <c r="AM12" s="194">
        <f t="shared" ca="1" si="3"/>
        <v>0</v>
      </c>
      <c r="AN12" s="194">
        <f t="shared" ca="1" si="3"/>
        <v>3499.9357300806168</v>
      </c>
    </row>
    <row r="13" spans="1:40" x14ac:dyDescent="0.3">
      <c r="C13" s="51">
        <f t="shared" ca="1" si="4"/>
        <v>0</v>
      </c>
      <c r="D13" s="192">
        <f t="shared" ca="1" si="5"/>
        <v>0</v>
      </c>
      <c r="E13" s="194">
        <f t="shared" ca="1" si="1"/>
        <v>0</v>
      </c>
      <c r="F13" s="194">
        <f t="shared" ca="1" si="1"/>
        <v>0</v>
      </c>
      <c r="G13" s="194">
        <f t="shared" ca="1" si="1"/>
        <v>0</v>
      </c>
      <c r="H13" s="194">
        <f t="shared" ca="1" si="1"/>
        <v>0</v>
      </c>
      <c r="I13" s="194">
        <f t="shared" ca="1" si="1"/>
        <v>0</v>
      </c>
      <c r="J13" s="194">
        <f t="shared" ca="1" si="1"/>
        <v>0</v>
      </c>
      <c r="K13" s="194">
        <f t="shared" ca="1" si="1"/>
        <v>0</v>
      </c>
      <c r="L13" s="194">
        <f t="shared" ca="1" si="1"/>
        <v>0</v>
      </c>
      <c r="M13" s="194">
        <f t="shared" ca="1" si="1"/>
        <v>0</v>
      </c>
      <c r="N13" s="194">
        <f t="shared" ca="1" si="1"/>
        <v>0</v>
      </c>
      <c r="O13" s="194">
        <f t="shared" ca="1" si="1"/>
        <v>0</v>
      </c>
      <c r="P13" s="194">
        <f t="shared" ca="1" si="1"/>
        <v>0</v>
      </c>
      <c r="Q13" s="194">
        <f t="shared" ca="1" si="1"/>
        <v>0</v>
      </c>
      <c r="R13" s="194">
        <f t="shared" ca="1" si="1"/>
        <v>0</v>
      </c>
      <c r="S13" s="194">
        <f t="shared" ca="1" si="1"/>
        <v>0</v>
      </c>
      <c r="T13" s="194">
        <f t="shared" ca="1" si="1"/>
        <v>0</v>
      </c>
      <c r="U13" s="194">
        <f t="shared" ca="1" si="2"/>
        <v>0</v>
      </c>
      <c r="V13" s="194">
        <f t="shared" ca="1" si="2"/>
        <v>0</v>
      </c>
      <c r="W13" s="194">
        <f t="shared" ca="1" si="2"/>
        <v>0</v>
      </c>
      <c r="X13" s="194">
        <f t="shared" ca="1" si="2"/>
        <v>0</v>
      </c>
      <c r="Y13" s="194">
        <f t="shared" ca="1" si="2"/>
        <v>0</v>
      </c>
      <c r="Z13" s="194">
        <f t="shared" ca="1" si="2"/>
        <v>0</v>
      </c>
      <c r="AA13" s="194">
        <f t="shared" ca="1" si="2"/>
        <v>0</v>
      </c>
      <c r="AB13" s="194">
        <f t="shared" ca="1" si="2"/>
        <v>0</v>
      </c>
      <c r="AC13" s="194">
        <f t="shared" ca="1" si="2"/>
        <v>0</v>
      </c>
      <c r="AD13" s="194">
        <f t="shared" ca="1" si="2"/>
        <v>0</v>
      </c>
      <c r="AE13" s="194">
        <f t="shared" ca="1" si="2"/>
        <v>0</v>
      </c>
      <c r="AF13" s="194">
        <f t="shared" ca="1" si="2"/>
        <v>0</v>
      </c>
      <c r="AG13" s="194">
        <f t="shared" ca="1" si="2"/>
        <v>0</v>
      </c>
      <c r="AH13" s="194">
        <f t="shared" ca="1" si="2"/>
        <v>0</v>
      </c>
      <c r="AI13" s="194">
        <f t="shared" ca="1" si="2"/>
        <v>0</v>
      </c>
      <c r="AJ13" s="194">
        <f t="shared" ca="1" si="2"/>
        <v>0</v>
      </c>
      <c r="AK13" s="194">
        <f t="shared" ca="1" si="3"/>
        <v>0</v>
      </c>
      <c r="AL13" s="194">
        <f t="shared" ca="1" si="3"/>
        <v>0</v>
      </c>
      <c r="AM13" s="194">
        <f t="shared" ca="1" si="3"/>
        <v>0</v>
      </c>
      <c r="AN13" s="194">
        <f t="shared" ca="1" si="3"/>
        <v>0</v>
      </c>
    </row>
    <row r="14" spans="1:40" x14ac:dyDescent="0.3">
      <c r="C14" s="51">
        <f t="shared" ca="1" si="4"/>
        <v>0</v>
      </c>
      <c r="D14" s="192">
        <f t="shared" ca="1" si="5"/>
        <v>0</v>
      </c>
      <c r="E14" s="194">
        <f t="shared" ca="1" si="1"/>
        <v>0</v>
      </c>
      <c r="F14" s="194">
        <f t="shared" ca="1" si="1"/>
        <v>0</v>
      </c>
      <c r="G14" s="194">
        <f t="shared" ca="1" si="1"/>
        <v>0</v>
      </c>
      <c r="H14" s="194">
        <f t="shared" ca="1" si="1"/>
        <v>0</v>
      </c>
      <c r="I14" s="194">
        <f t="shared" ca="1" si="1"/>
        <v>0</v>
      </c>
      <c r="J14" s="194">
        <f t="shared" ca="1" si="1"/>
        <v>0</v>
      </c>
      <c r="K14" s="194">
        <f t="shared" ca="1" si="1"/>
        <v>0</v>
      </c>
      <c r="L14" s="194">
        <f t="shared" ca="1" si="1"/>
        <v>0</v>
      </c>
      <c r="M14" s="194">
        <f t="shared" ca="1" si="1"/>
        <v>0</v>
      </c>
      <c r="N14" s="194">
        <f t="shared" ca="1" si="1"/>
        <v>0</v>
      </c>
      <c r="O14" s="194">
        <f t="shared" ca="1" si="1"/>
        <v>0</v>
      </c>
      <c r="P14" s="194">
        <f t="shared" ca="1" si="1"/>
        <v>0</v>
      </c>
      <c r="Q14" s="194">
        <f t="shared" ca="1" si="1"/>
        <v>0</v>
      </c>
      <c r="R14" s="194">
        <f t="shared" ca="1" si="1"/>
        <v>0</v>
      </c>
      <c r="S14" s="194">
        <f t="shared" ca="1" si="1"/>
        <v>0</v>
      </c>
      <c r="T14" s="194">
        <f t="shared" ca="1" si="1"/>
        <v>0</v>
      </c>
      <c r="U14" s="194">
        <f t="shared" ca="1" si="2"/>
        <v>0</v>
      </c>
      <c r="V14" s="194">
        <f t="shared" ca="1" si="2"/>
        <v>0</v>
      </c>
      <c r="W14" s="194">
        <f t="shared" ca="1" si="2"/>
        <v>0</v>
      </c>
      <c r="X14" s="194">
        <f t="shared" ca="1" si="2"/>
        <v>0</v>
      </c>
      <c r="Y14" s="194">
        <f t="shared" ca="1" si="2"/>
        <v>0</v>
      </c>
      <c r="Z14" s="194">
        <f t="shared" ca="1" si="2"/>
        <v>0</v>
      </c>
      <c r="AA14" s="194">
        <f t="shared" ca="1" si="2"/>
        <v>0</v>
      </c>
      <c r="AB14" s="194">
        <f t="shared" ca="1" si="2"/>
        <v>0</v>
      </c>
      <c r="AC14" s="194">
        <f t="shared" ca="1" si="2"/>
        <v>0</v>
      </c>
      <c r="AD14" s="194">
        <f t="shared" ca="1" si="2"/>
        <v>0</v>
      </c>
      <c r="AE14" s="194">
        <f t="shared" ca="1" si="2"/>
        <v>0</v>
      </c>
      <c r="AF14" s="194">
        <f t="shared" ca="1" si="2"/>
        <v>0</v>
      </c>
      <c r="AG14" s="194">
        <f t="shared" ca="1" si="2"/>
        <v>0</v>
      </c>
      <c r="AH14" s="194">
        <f t="shared" ca="1" si="2"/>
        <v>0</v>
      </c>
      <c r="AI14" s="194">
        <f t="shared" ca="1" si="2"/>
        <v>0</v>
      </c>
      <c r="AJ14" s="194">
        <f t="shared" ca="1" si="2"/>
        <v>0</v>
      </c>
      <c r="AK14" s="194">
        <f t="shared" ca="1" si="3"/>
        <v>0</v>
      </c>
      <c r="AL14" s="194">
        <f t="shared" ca="1" si="3"/>
        <v>0</v>
      </c>
      <c r="AM14" s="194">
        <f t="shared" ca="1" si="3"/>
        <v>0</v>
      </c>
      <c r="AN14" s="194">
        <f t="shared" ca="1" si="3"/>
        <v>0</v>
      </c>
    </row>
    <row r="15" spans="1:40" x14ac:dyDescent="0.3">
      <c r="C15" s="51">
        <f t="shared" ca="1" si="4"/>
        <v>0</v>
      </c>
      <c r="D15" s="192">
        <f t="shared" ca="1" si="5"/>
        <v>0</v>
      </c>
      <c r="E15" s="194">
        <f t="shared" ca="1" si="1"/>
        <v>0</v>
      </c>
      <c r="F15" s="194">
        <f t="shared" ca="1" si="1"/>
        <v>0</v>
      </c>
      <c r="G15" s="194">
        <f t="shared" ca="1" si="1"/>
        <v>0</v>
      </c>
      <c r="H15" s="194">
        <f t="shared" ca="1" si="1"/>
        <v>0</v>
      </c>
      <c r="I15" s="194">
        <f t="shared" ca="1" si="1"/>
        <v>0</v>
      </c>
      <c r="J15" s="194">
        <f t="shared" ca="1" si="1"/>
        <v>0</v>
      </c>
      <c r="K15" s="194">
        <f t="shared" ca="1" si="1"/>
        <v>0</v>
      </c>
      <c r="L15" s="194">
        <f t="shared" ca="1" si="1"/>
        <v>0</v>
      </c>
      <c r="M15" s="194">
        <f t="shared" ca="1" si="1"/>
        <v>0</v>
      </c>
      <c r="N15" s="194">
        <f t="shared" ca="1" si="1"/>
        <v>0</v>
      </c>
      <c r="O15" s="194">
        <f t="shared" ca="1" si="1"/>
        <v>0</v>
      </c>
      <c r="P15" s="194">
        <f t="shared" ca="1" si="1"/>
        <v>0</v>
      </c>
      <c r="Q15" s="194">
        <f t="shared" ca="1" si="1"/>
        <v>0</v>
      </c>
      <c r="R15" s="194">
        <f t="shared" ca="1" si="1"/>
        <v>0</v>
      </c>
      <c r="S15" s="194">
        <f t="shared" ca="1" si="1"/>
        <v>0</v>
      </c>
      <c r="T15" s="194">
        <f t="shared" ca="1" si="1"/>
        <v>0</v>
      </c>
      <c r="U15" s="194">
        <f t="shared" ca="1" si="2"/>
        <v>0</v>
      </c>
      <c r="V15" s="194">
        <f t="shared" ca="1" si="2"/>
        <v>0</v>
      </c>
      <c r="W15" s="194">
        <f t="shared" ca="1" si="2"/>
        <v>0</v>
      </c>
      <c r="X15" s="194">
        <f t="shared" ca="1" si="2"/>
        <v>0</v>
      </c>
      <c r="Y15" s="194">
        <f t="shared" ca="1" si="2"/>
        <v>0</v>
      </c>
      <c r="Z15" s="194">
        <f t="shared" ca="1" si="2"/>
        <v>0</v>
      </c>
      <c r="AA15" s="194">
        <f t="shared" ca="1" si="2"/>
        <v>0</v>
      </c>
      <c r="AB15" s="194">
        <f t="shared" ca="1" si="2"/>
        <v>0</v>
      </c>
      <c r="AC15" s="194">
        <f t="shared" ca="1" si="2"/>
        <v>0</v>
      </c>
      <c r="AD15" s="194">
        <f t="shared" ca="1" si="2"/>
        <v>0</v>
      </c>
      <c r="AE15" s="194">
        <f t="shared" ca="1" si="2"/>
        <v>0</v>
      </c>
      <c r="AF15" s="194">
        <f t="shared" ca="1" si="2"/>
        <v>0</v>
      </c>
      <c r="AG15" s="194">
        <f t="shared" ca="1" si="2"/>
        <v>0</v>
      </c>
      <c r="AH15" s="194">
        <f t="shared" ca="1" si="2"/>
        <v>0</v>
      </c>
      <c r="AI15" s="194">
        <f t="shared" ca="1" si="2"/>
        <v>0</v>
      </c>
      <c r="AJ15" s="194">
        <f t="shared" ca="1" si="2"/>
        <v>0</v>
      </c>
      <c r="AK15" s="194">
        <f t="shared" ca="1" si="3"/>
        <v>0</v>
      </c>
      <c r="AL15" s="194">
        <f t="shared" ca="1" si="3"/>
        <v>0</v>
      </c>
      <c r="AM15" s="194">
        <f t="shared" ca="1" si="3"/>
        <v>0</v>
      </c>
      <c r="AN15" s="194">
        <f t="shared" ca="1" si="3"/>
        <v>0</v>
      </c>
    </row>
    <row r="16" spans="1:40" x14ac:dyDescent="0.3">
      <c r="C16" s="51">
        <f t="shared" ca="1" si="4"/>
        <v>0</v>
      </c>
      <c r="D16" s="192">
        <f t="shared" ca="1" si="5"/>
        <v>0</v>
      </c>
      <c r="E16" s="194">
        <f t="shared" ca="1" si="1"/>
        <v>0</v>
      </c>
      <c r="F16" s="194">
        <f t="shared" ca="1" si="1"/>
        <v>0</v>
      </c>
      <c r="G16" s="194">
        <f t="shared" ca="1" si="1"/>
        <v>0</v>
      </c>
      <c r="H16" s="194">
        <f t="shared" ca="1" si="1"/>
        <v>0</v>
      </c>
      <c r="I16" s="194">
        <f t="shared" ca="1" si="1"/>
        <v>0</v>
      </c>
      <c r="J16" s="194">
        <f t="shared" ca="1" si="1"/>
        <v>0</v>
      </c>
      <c r="K16" s="194">
        <f t="shared" ca="1" si="1"/>
        <v>0</v>
      </c>
      <c r="L16" s="194">
        <f t="shared" ca="1" si="1"/>
        <v>0</v>
      </c>
      <c r="M16" s="194">
        <f t="shared" ca="1" si="1"/>
        <v>0</v>
      </c>
      <c r="N16" s="194">
        <f t="shared" ca="1" si="1"/>
        <v>0</v>
      </c>
      <c r="O16" s="194">
        <f t="shared" ca="1" si="1"/>
        <v>0</v>
      </c>
      <c r="P16" s="194">
        <f t="shared" ca="1" si="1"/>
        <v>0</v>
      </c>
      <c r="Q16" s="194">
        <f t="shared" ca="1" si="1"/>
        <v>0</v>
      </c>
      <c r="R16" s="194">
        <f t="shared" ca="1" si="1"/>
        <v>0</v>
      </c>
      <c r="S16" s="194">
        <f t="shared" ca="1" si="1"/>
        <v>0</v>
      </c>
      <c r="T16" s="194">
        <f t="shared" ca="1" si="1"/>
        <v>0</v>
      </c>
      <c r="U16" s="194">
        <f t="shared" ca="1" si="2"/>
        <v>0</v>
      </c>
      <c r="V16" s="194">
        <f t="shared" ca="1" si="2"/>
        <v>0</v>
      </c>
      <c r="W16" s="194">
        <f t="shared" ca="1" si="2"/>
        <v>0</v>
      </c>
      <c r="X16" s="194">
        <f t="shared" ca="1" si="2"/>
        <v>0</v>
      </c>
      <c r="Y16" s="194">
        <f t="shared" ca="1" si="2"/>
        <v>0</v>
      </c>
      <c r="Z16" s="194">
        <f t="shared" ca="1" si="2"/>
        <v>0</v>
      </c>
      <c r="AA16" s="194">
        <f t="shared" ca="1" si="2"/>
        <v>0</v>
      </c>
      <c r="AB16" s="194">
        <f t="shared" ca="1" si="2"/>
        <v>0</v>
      </c>
      <c r="AC16" s="194">
        <f t="shared" ca="1" si="2"/>
        <v>0</v>
      </c>
      <c r="AD16" s="194">
        <f t="shared" ca="1" si="2"/>
        <v>0</v>
      </c>
      <c r="AE16" s="194">
        <f t="shared" ca="1" si="2"/>
        <v>0</v>
      </c>
      <c r="AF16" s="194">
        <f t="shared" ca="1" si="2"/>
        <v>0</v>
      </c>
      <c r="AG16" s="194">
        <f t="shared" ca="1" si="2"/>
        <v>0</v>
      </c>
      <c r="AH16" s="194">
        <f t="shared" ca="1" si="2"/>
        <v>0</v>
      </c>
      <c r="AI16" s="194">
        <f t="shared" ca="1" si="2"/>
        <v>0</v>
      </c>
      <c r="AJ16" s="194">
        <f t="shared" ca="1" si="2"/>
        <v>0</v>
      </c>
      <c r="AK16" s="194">
        <f t="shared" ca="1" si="3"/>
        <v>0</v>
      </c>
      <c r="AL16" s="194">
        <f t="shared" ca="1" si="3"/>
        <v>0</v>
      </c>
      <c r="AM16" s="194">
        <f t="shared" ca="1" si="3"/>
        <v>0</v>
      </c>
      <c r="AN16" s="194">
        <f t="shared" ca="1" si="3"/>
        <v>0</v>
      </c>
    </row>
    <row r="17" spans="1:40" x14ac:dyDescent="0.3">
      <c r="C17" s="51">
        <f t="shared" ca="1" si="4"/>
        <v>0</v>
      </c>
      <c r="D17" s="192">
        <f t="shared" ca="1" si="5"/>
        <v>0</v>
      </c>
      <c r="E17" s="194">
        <f t="shared" ca="1" si="1"/>
        <v>0</v>
      </c>
      <c r="F17" s="194">
        <f t="shared" ca="1" si="1"/>
        <v>0</v>
      </c>
      <c r="G17" s="194">
        <f t="shared" ca="1" si="1"/>
        <v>0</v>
      </c>
      <c r="H17" s="194">
        <f t="shared" ca="1" si="1"/>
        <v>0</v>
      </c>
      <c r="I17" s="194">
        <f t="shared" ca="1" si="1"/>
        <v>0</v>
      </c>
      <c r="J17" s="194">
        <f t="shared" ca="1" si="1"/>
        <v>0</v>
      </c>
      <c r="K17" s="194">
        <f t="shared" ca="1" si="1"/>
        <v>0</v>
      </c>
      <c r="L17" s="194">
        <f t="shared" ca="1" si="1"/>
        <v>0</v>
      </c>
      <c r="M17" s="194">
        <f t="shared" ca="1" si="1"/>
        <v>0</v>
      </c>
      <c r="N17" s="194">
        <f t="shared" ca="1" si="1"/>
        <v>0</v>
      </c>
      <c r="O17" s="194">
        <f t="shared" ca="1" si="1"/>
        <v>0</v>
      </c>
      <c r="P17" s="194">
        <f t="shared" ca="1" si="1"/>
        <v>0</v>
      </c>
      <c r="Q17" s="194">
        <f t="shared" ca="1" si="1"/>
        <v>0</v>
      </c>
      <c r="R17" s="194">
        <f t="shared" ca="1" si="1"/>
        <v>0</v>
      </c>
      <c r="S17" s="194">
        <f t="shared" ca="1" si="1"/>
        <v>0</v>
      </c>
      <c r="T17" s="194">
        <f t="shared" ca="1" si="1"/>
        <v>0</v>
      </c>
      <c r="U17" s="194">
        <f t="shared" ca="1" si="2"/>
        <v>0</v>
      </c>
      <c r="V17" s="194">
        <f t="shared" ca="1" si="2"/>
        <v>0</v>
      </c>
      <c r="W17" s="194">
        <f t="shared" ca="1" si="2"/>
        <v>0</v>
      </c>
      <c r="X17" s="194">
        <f t="shared" ca="1" si="2"/>
        <v>0</v>
      </c>
      <c r="Y17" s="194">
        <f t="shared" ca="1" si="2"/>
        <v>0</v>
      </c>
      <c r="Z17" s="194">
        <f t="shared" ca="1" si="2"/>
        <v>0</v>
      </c>
      <c r="AA17" s="194">
        <f t="shared" ca="1" si="2"/>
        <v>0</v>
      </c>
      <c r="AB17" s="194">
        <f t="shared" ca="1" si="2"/>
        <v>0</v>
      </c>
      <c r="AC17" s="194">
        <f t="shared" ca="1" si="2"/>
        <v>0</v>
      </c>
      <c r="AD17" s="194">
        <f t="shared" ca="1" si="2"/>
        <v>0</v>
      </c>
      <c r="AE17" s="194">
        <f t="shared" ca="1" si="2"/>
        <v>0</v>
      </c>
      <c r="AF17" s="194">
        <f t="shared" ca="1" si="2"/>
        <v>0</v>
      </c>
      <c r="AG17" s="194">
        <f t="shared" ca="1" si="2"/>
        <v>0</v>
      </c>
      <c r="AH17" s="194">
        <f t="shared" ca="1" si="2"/>
        <v>0</v>
      </c>
      <c r="AI17" s="194">
        <f t="shared" ca="1" si="2"/>
        <v>0</v>
      </c>
      <c r="AJ17" s="194">
        <f t="shared" ca="1" si="2"/>
        <v>0</v>
      </c>
      <c r="AK17" s="194">
        <f t="shared" ca="1" si="3"/>
        <v>0</v>
      </c>
      <c r="AL17" s="194">
        <f t="shared" ca="1" si="3"/>
        <v>0</v>
      </c>
      <c r="AM17" s="194">
        <f t="shared" ca="1" si="3"/>
        <v>0</v>
      </c>
      <c r="AN17" s="194">
        <f t="shared" ca="1" si="3"/>
        <v>0</v>
      </c>
    </row>
    <row r="18" spans="1:40" x14ac:dyDescent="0.3">
      <c r="C18" s="51">
        <f t="shared" ca="1" si="4"/>
        <v>0</v>
      </c>
      <c r="D18" s="192">
        <f t="shared" ca="1" si="5"/>
        <v>0</v>
      </c>
      <c r="E18" s="194">
        <f t="shared" ca="1" si="1"/>
        <v>0</v>
      </c>
      <c r="F18" s="194">
        <f t="shared" ca="1" si="1"/>
        <v>0</v>
      </c>
      <c r="G18" s="194">
        <f t="shared" ca="1" si="1"/>
        <v>0</v>
      </c>
      <c r="H18" s="194">
        <f t="shared" ca="1" si="1"/>
        <v>0</v>
      </c>
      <c r="I18" s="194">
        <f t="shared" ca="1" si="1"/>
        <v>0</v>
      </c>
      <c r="J18" s="194">
        <f t="shared" ca="1" si="1"/>
        <v>0</v>
      </c>
      <c r="K18" s="194">
        <f t="shared" ca="1" si="1"/>
        <v>0</v>
      </c>
      <c r="L18" s="194">
        <f t="shared" ca="1" si="1"/>
        <v>0</v>
      </c>
      <c r="M18" s="194">
        <f t="shared" ca="1" si="1"/>
        <v>0</v>
      </c>
      <c r="N18" s="194">
        <f t="shared" ca="1" si="1"/>
        <v>0</v>
      </c>
      <c r="O18" s="194">
        <f t="shared" ca="1" si="1"/>
        <v>0</v>
      </c>
      <c r="P18" s="194">
        <f t="shared" ca="1" si="1"/>
        <v>0</v>
      </c>
      <c r="Q18" s="194">
        <f t="shared" ca="1" si="1"/>
        <v>0</v>
      </c>
      <c r="R18" s="194">
        <f t="shared" ca="1" si="1"/>
        <v>0</v>
      </c>
      <c r="S18" s="194">
        <f t="shared" ca="1" si="1"/>
        <v>0</v>
      </c>
      <c r="T18" s="194">
        <f t="shared" ca="1" si="1"/>
        <v>0</v>
      </c>
      <c r="U18" s="194">
        <f t="shared" ca="1" si="2"/>
        <v>0</v>
      </c>
      <c r="V18" s="194">
        <f t="shared" ca="1" si="2"/>
        <v>0</v>
      </c>
      <c r="W18" s="194">
        <f t="shared" ca="1" si="2"/>
        <v>0</v>
      </c>
      <c r="X18" s="194">
        <f t="shared" ca="1" si="2"/>
        <v>0</v>
      </c>
      <c r="Y18" s="194">
        <f t="shared" ca="1" si="2"/>
        <v>0</v>
      </c>
      <c r="Z18" s="194">
        <f t="shared" ca="1" si="2"/>
        <v>0</v>
      </c>
      <c r="AA18" s="194">
        <f t="shared" ca="1" si="2"/>
        <v>0</v>
      </c>
      <c r="AB18" s="194">
        <f t="shared" ca="1" si="2"/>
        <v>0</v>
      </c>
      <c r="AC18" s="194">
        <f t="shared" ca="1" si="2"/>
        <v>0</v>
      </c>
      <c r="AD18" s="194">
        <f t="shared" ca="1" si="2"/>
        <v>0</v>
      </c>
      <c r="AE18" s="194">
        <f t="shared" ca="1" si="2"/>
        <v>0</v>
      </c>
      <c r="AF18" s="194">
        <f t="shared" ca="1" si="2"/>
        <v>0</v>
      </c>
      <c r="AG18" s="194">
        <f t="shared" ca="1" si="2"/>
        <v>0</v>
      </c>
      <c r="AH18" s="194">
        <f t="shared" ca="1" si="2"/>
        <v>0</v>
      </c>
      <c r="AI18" s="194">
        <f t="shared" ca="1" si="2"/>
        <v>0</v>
      </c>
      <c r="AJ18" s="194">
        <f t="shared" ca="1" si="2"/>
        <v>0</v>
      </c>
      <c r="AK18" s="194">
        <f t="shared" ca="1" si="3"/>
        <v>0</v>
      </c>
      <c r="AL18" s="194">
        <f t="shared" ca="1" si="3"/>
        <v>0</v>
      </c>
      <c r="AM18" s="194">
        <f t="shared" ca="1" si="3"/>
        <v>0</v>
      </c>
      <c r="AN18" s="194">
        <f t="shared" ca="1" si="3"/>
        <v>0</v>
      </c>
    </row>
    <row r="19" spans="1:40" x14ac:dyDescent="0.3">
      <c r="C19" s="51">
        <f t="shared" ca="1" si="4"/>
        <v>0</v>
      </c>
      <c r="D19" s="192">
        <f t="shared" ca="1" si="5"/>
        <v>0</v>
      </c>
      <c r="E19" s="194">
        <f t="shared" ca="1" si="1"/>
        <v>0</v>
      </c>
      <c r="F19" s="194">
        <f t="shared" ca="1" si="1"/>
        <v>0</v>
      </c>
      <c r="G19" s="194">
        <f t="shared" ca="1" si="1"/>
        <v>0</v>
      </c>
      <c r="H19" s="194">
        <f t="shared" ca="1" si="1"/>
        <v>0</v>
      </c>
      <c r="I19" s="194">
        <f t="shared" ca="1" si="1"/>
        <v>0</v>
      </c>
      <c r="J19" s="194">
        <f t="shared" ca="1" si="1"/>
        <v>0</v>
      </c>
      <c r="K19" s="194">
        <f t="shared" ca="1" si="1"/>
        <v>0</v>
      </c>
      <c r="L19" s="194">
        <f t="shared" ca="1" si="1"/>
        <v>0</v>
      </c>
      <c r="M19" s="194">
        <f t="shared" ca="1" si="1"/>
        <v>0</v>
      </c>
      <c r="N19" s="194">
        <f t="shared" ca="1" si="1"/>
        <v>0</v>
      </c>
      <c r="O19" s="194">
        <f t="shared" ca="1" si="1"/>
        <v>0</v>
      </c>
      <c r="P19" s="194">
        <f t="shared" ca="1" si="1"/>
        <v>0</v>
      </c>
      <c r="Q19" s="194">
        <f t="shared" ca="1" si="1"/>
        <v>0</v>
      </c>
      <c r="R19" s="194">
        <f t="shared" ca="1" si="1"/>
        <v>0</v>
      </c>
      <c r="S19" s="194">
        <f t="shared" ca="1" si="1"/>
        <v>0</v>
      </c>
      <c r="T19" s="194">
        <f t="shared" ca="1" si="1"/>
        <v>0</v>
      </c>
      <c r="U19" s="194">
        <f t="shared" ca="1" si="2"/>
        <v>0</v>
      </c>
      <c r="V19" s="194">
        <f t="shared" ca="1" si="2"/>
        <v>0</v>
      </c>
      <c r="W19" s="194">
        <f t="shared" ca="1" si="2"/>
        <v>0</v>
      </c>
      <c r="X19" s="194">
        <f t="shared" ca="1" si="2"/>
        <v>0</v>
      </c>
      <c r="Y19" s="194">
        <f t="shared" ca="1" si="2"/>
        <v>0</v>
      </c>
      <c r="Z19" s="194">
        <f t="shared" ca="1" si="2"/>
        <v>0</v>
      </c>
      <c r="AA19" s="194">
        <f t="shared" ca="1" si="2"/>
        <v>0</v>
      </c>
      <c r="AB19" s="194">
        <f t="shared" ca="1" si="2"/>
        <v>0</v>
      </c>
      <c r="AC19" s="194">
        <f t="shared" ca="1" si="2"/>
        <v>0</v>
      </c>
      <c r="AD19" s="194">
        <f t="shared" ca="1" si="2"/>
        <v>0</v>
      </c>
      <c r="AE19" s="194">
        <f t="shared" ca="1" si="2"/>
        <v>0</v>
      </c>
      <c r="AF19" s="194">
        <f t="shared" ca="1" si="2"/>
        <v>0</v>
      </c>
      <c r="AG19" s="194">
        <f t="shared" ca="1" si="2"/>
        <v>0</v>
      </c>
      <c r="AH19" s="194">
        <f t="shared" ca="1" si="2"/>
        <v>0</v>
      </c>
      <c r="AI19" s="194">
        <f t="shared" ca="1" si="2"/>
        <v>0</v>
      </c>
      <c r="AJ19" s="194">
        <f t="shared" ca="1" si="2"/>
        <v>0</v>
      </c>
      <c r="AK19" s="194">
        <f t="shared" ca="1" si="3"/>
        <v>0</v>
      </c>
      <c r="AL19" s="194">
        <f t="shared" ca="1" si="3"/>
        <v>0</v>
      </c>
      <c r="AM19" s="194">
        <f t="shared" ca="1" si="3"/>
        <v>0</v>
      </c>
      <c r="AN19" s="194">
        <f t="shared" ca="1" si="3"/>
        <v>0</v>
      </c>
    </row>
    <row r="20" spans="1:40" x14ac:dyDescent="0.3">
      <c r="C20" s="51">
        <f t="shared" ca="1" si="4"/>
        <v>0</v>
      </c>
      <c r="D20" s="192">
        <f t="shared" ca="1" si="5"/>
        <v>0</v>
      </c>
      <c r="E20" s="194">
        <f t="shared" ca="1" si="1"/>
        <v>0</v>
      </c>
      <c r="F20" s="194">
        <f t="shared" ca="1" si="1"/>
        <v>0</v>
      </c>
      <c r="G20" s="194">
        <f t="shared" ca="1" si="1"/>
        <v>0</v>
      </c>
      <c r="H20" s="194">
        <f t="shared" ca="1" si="1"/>
        <v>0</v>
      </c>
      <c r="I20" s="194">
        <f t="shared" ca="1" si="1"/>
        <v>0</v>
      </c>
      <c r="J20" s="194">
        <f t="shared" ca="1" si="1"/>
        <v>0</v>
      </c>
      <c r="K20" s="194">
        <f t="shared" ca="1" si="1"/>
        <v>0</v>
      </c>
      <c r="L20" s="194">
        <f t="shared" ca="1" si="1"/>
        <v>0</v>
      </c>
      <c r="M20" s="194">
        <f t="shared" ca="1" si="1"/>
        <v>0</v>
      </c>
      <c r="N20" s="194">
        <f t="shared" ca="1" si="1"/>
        <v>0</v>
      </c>
      <c r="O20" s="194">
        <f t="shared" ca="1" si="1"/>
        <v>0</v>
      </c>
      <c r="P20" s="194">
        <f t="shared" ca="1" si="1"/>
        <v>0</v>
      </c>
      <c r="Q20" s="194">
        <f t="shared" ca="1" si="1"/>
        <v>0</v>
      </c>
      <c r="R20" s="194">
        <f t="shared" ca="1" si="1"/>
        <v>0</v>
      </c>
      <c r="S20" s="194">
        <f t="shared" ca="1" si="1"/>
        <v>0</v>
      </c>
      <c r="T20" s="194">
        <f t="shared" ca="1" si="1"/>
        <v>0</v>
      </c>
      <c r="U20" s="194">
        <f t="shared" ca="1" si="2"/>
        <v>0</v>
      </c>
      <c r="V20" s="194">
        <f t="shared" ca="1" si="2"/>
        <v>0</v>
      </c>
      <c r="W20" s="194">
        <f t="shared" ca="1" si="2"/>
        <v>0</v>
      </c>
      <c r="X20" s="194">
        <f t="shared" ca="1" si="2"/>
        <v>0</v>
      </c>
      <c r="Y20" s="194">
        <f t="shared" ca="1" si="2"/>
        <v>0</v>
      </c>
      <c r="Z20" s="194">
        <f t="shared" ca="1" si="2"/>
        <v>0</v>
      </c>
      <c r="AA20" s="194">
        <f t="shared" ca="1" si="2"/>
        <v>0</v>
      </c>
      <c r="AB20" s="194">
        <f t="shared" ca="1" si="2"/>
        <v>0</v>
      </c>
      <c r="AC20" s="194">
        <f t="shared" ca="1" si="2"/>
        <v>0</v>
      </c>
      <c r="AD20" s="194">
        <f t="shared" ca="1" si="2"/>
        <v>0</v>
      </c>
      <c r="AE20" s="194">
        <f t="shared" ca="1" si="2"/>
        <v>0</v>
      </c>
      <c r="AF20" s="194">
        <f t="shared" ca="1" si="2"/>
        <v>0</v>
      </c>
      <c r="AG20" s="194">
        <f t="shared" ca="1" si="2"/>
        <v>0</v>
      </c>
      <c r="AH20" s="194">
        <f t="shared" ca="1" si="2"/>
        <v>0</v>
      </c>
      <c r="AI20" s="194">
        <f t="shared" ca="1" si="2"/>
        <v>0</v>
      </c>
      <c r="AJ20" s="194">
        <f t="shared" ca="1" si="2"/>
        <v>0</v>
      </c>
      <c r="AK20" s="194">
        <f t="shared" ca="1" si="3"/>
        <v>0</v>
      </c>
      <c r="AL20" s="194">
        <f t="shared" ca="1" si="3"/>
        <v>0</v>
      </c>
      <c r="AM20" s="194">
        <f t="shared" ca="1" si="3"/>
        <v>0</v>
      </c>
      <c r="AN20" s="194">
        <f t="shared" ca="1" si="3"/>
        <v>0</v>
      </c>
    </row>
    <row r="21" spans="1:40" x14ac:dyDescent="0.3">
      <c r="C21" s="51">
        <f t="shared" ca="1" si="4"/>
        <v>0</v>
      </c>
      <c r="D21" s="192">
        <f t="shared" ca="1" si="5"/>
        <v>0</v>
      </c>
      <c r="E21" s="194">
        <f t="shared" ca="1" si="1"/>
        <v>0</v>
      </c>
      <c r="F21" s="194">
        <f t="shared" ca="1" si="1"/>
        <v>0</v>
      </c>
      <c r="G21" s="194">
        <f t="shared" ca="1" si="1"/>
        <v>0</v>
      </c>
      <c r="H21" s="194">
        <f t="shared" ca="1" si="1"/>
        <v>0</v>
      </c>
      <c r="I21" s="194">
        <f t="shared" ca="1" si="1"/>
        <v>0</v>
      </c>
      <c r="J21" s="194">
        <f t="shared" ca="1" si="1"/>
        <v>0</v>
      </c>
      <c r="K21" s="194">
        <f t="shared" ca="1" si="1"/>
        <v>0</v>
      </c>
      <c r="L21" s="194">
        <f t="shared" ca="1" si="1"/>
        <v>0</v>
      </c>
      <c r="M21" s="194">
        <f t="shared" ca="1" si="1"/>
        <v>0</v>
      </c>
      <c r="N21" s="194">
        <f t="shared" ca="1" si="1"/>
        <v>0</v>
      </c>
      <c r="O21" s="194">
        <f t="shared" ca="1" si="1"/>
        <v>0</v>
      </c>
      <c r="P21" s="194">
        <f t="shared" ca="1" si="1"/>
        <v>0</v>
      </c>
      <c r="Q21" s="194">
        <f t="shared" ca="1" si="1"/>
        <v>0</v>
      </c>
      <c r="R21" s="194">
        <f t="shared" ca="1" si="1"/>
        <v>0</v>
      </c>
      <c r="S21" s="194">
        <f t="shared" ca="1" si="1"/>
        <v>0</v>
      </c>
      <c r="T21" s="194">
        <f t="shared" ca="1" si="1"/>
        <v>0</v>
      </c>
      <c r="U21" s="194">
        <f t="shared" ca="1" si="2"/>
        <v>0</v>
      </c>
      <c r="V21" s="194">
        <f t="shared" ca="1" si="2"/>
        <v>0</v>
      </c>
      <c r="W21" s="194">
        <f t="shared" ca="1" si="2"/>
        <v>0</v>
      </c>
      <c r="X21" s="194">
        <f t="shared" ca="1" si="2"/>
        <v>0</v>
      </c>
      <c r="Y21" s="194">
        <f t="shared" ca="1" si="2"/>
        <v>0</v>
      </c>
      <c r="Z21" s="194">
        <f t="shared" ca="1" si="2"/>
        <v>0</v>
      </c>
      <c r="AA21" s="194">
        <f t="shared" ca="1" si="2"/>
        <v>0</v>
      </c>
      <c r="AB21" s="194">
        <f t="shared" ca="1" si="2"/>
        <v>0</v>
      </c>
      <c r="AC21" s="194">
        <f t="shared" ca="1" si="2"/>
        <v>0</v>
      </c>
      <c r="AD21" s="194">
        <f t="shared" ca="1" si="2"/>
        <v>0</v>
      </c>
      <c r="AE21" s="194">
        <f t="shared" ca="1" si="2"/>
        <v>0</v>
      </c>
      <c r="AF21" s="194">
        <f t="shared" ca="1" si="2"/>
        <v>0</v>
      </c>
      <c r="AG21" s="194">
        <f t="shared" ca="1" si="2"/>
        <v>0</v>
      </c>
      <c r="AH21" s="194">
        <f t="shared" ca="1" si="2"/>
        <v>0</v>
      </c>
      <c r="AI21" s="194">
        <f t="shared" ca="1" si="2"/>
        <v>0</v>
      </c>
      <c r="AJ21" s="194">
        <f t="shared" ca="1" si="2"/>
        <v>0</v>
      </c>
      <c r="AK21" s="194">
        <f t="shared" ca="1" si="3"/>
        <v>0</v>
      </c>
      <c r="AL21" s="194">
        <f t="shared" ca="1" si="3"/>
        <v>0</v>
      </c>
      <c r="AM21" s="194">
        <f t="shared" ca="1" si="3"/>
        <v>0</v>
      </c>
      <c r="AN21" s="194">
        <f t="shared" ca="1" si="3"/>
        <v>0</v>
      </c>
    </row>
    <row r="22" spans="1:40" x14ac:dyDescent="0.3">
      <c r="C22" s="51">
        <f t="shared" ca="1" si="4"/>
        <v>0</v>
      </c>
      <c r="D22" s="192">
        <f t="shared" ca="1" si="5"/>
        <v>0</v>
      </c>
      <c r="E22" s="194">
        <f t="shared" ca="1" si="1"/>
        <v>0</v>
      </c>
      <c r="F22" s="194">
        <f t="shared" ca="1" si="1"/>
        <v>0</v>
      </c>
      <c r="G22" s="194">
        <f t="shared" ca="1" si="1"/>
        <v>0</v>
      </c>
      <c r="H22" s="194">
        <f t="shared" ca="1" si="1"/>
        <v>0</v>
      </c>
      <c r="I22" s="194">
        <f t="shared" ca="1" si="1"/>
        <v>0</v>
      </c>
      <c r="J22" s="194">
        <f t="shared" ca="1" si="1"/>
        <v>0</v>
      </c>
      <c r="K22" s="194">
        <f t="shared" ca="1" si="1"/>
        <v>0</v>
      </c>
      <c r="L22" s="194">
        <f t="shared" ca="1" si="1"/>
        <v>0</v>
      </c>
      <c r="M22" s="194">
        <f t="shared" ca="1" si="1"/>
        <v>0</v>
      </c>
      <c r="N22" s="194">
        <f t="shared" ca="1" si="1"/>
        <v>0</v>
      </c>
      <c r="O22" s="194">
        <f t="shared" ca="1" si="1"/>
        <v>0</v>
      </c>
      <c r="P22" s="194">
        <f t="shared" ca="1" si="1"/>
        <v>0</v>
      </c>
      <c r="Q22" s="194">
        <f t="shared" ca="1" si="1"/>
        <v>0</v>
      </c>
      <c r="R22" s="194">
        <f t="shared" ca="1" si="1"/>
        <v>0</v>
      </c>
      <c r="S22" s="194">
        <f t="shared" ca="1" si="1"/>
        <v>0</v>
      </c>
      <c r="T22" s="194">
        <f t="shared" ref="T22:AI26" ca="1" si="6">SUMIFS(INDIRECT($B$1 &amp; "_Direct"), Resource_Name, $B22, WBSL3, T$1, Inst, $B$2)</f>
        <v>0</v>
      </c>
      <c r="U22" s="194">
        <f t="shared" ca="1" si="6"/>
        <v>0</v>
      </c>
      <c r="V22" s="194">
        <f t="shared" ca="1" si="6"/>
        <v>0</v>
      </c>
      <c r="W22" s="194">
        <f t="shared" ca="1" si="6"/>
        <v>0</v>
      </c>
      <c r="X22" s="194">
        <f t="shared" ca="1" si="6"/>
        <v>0</v>
      </c>
      <c r="Y22" s="194">
        <f t="shared" ca="1" si="2"/>
        <v>0</v>
      </c>
      <c r="Z22" s="194">
        <f t="shared" ca="1" si="2"/>
        <v>0</v>
      </c>
      <c r="AA22" s="194">
        <f t="shared" ca="1" si="2"/>
        <v>0</v>
      </c>
      <c r="AB22" s="194">
        <f t="shared" ca="1" si="2"/>
        <v>0</v>
      </c>
      <c r="AC22" s="194">
        <f t="shared" ca="1" si="2"/>
        <v>0</v>
      </c>
      <c r="AD22" s="194">
        <f t="shared" ca="1" si="2"/>
        <v>0</v>
      </c>
      <c r="AE22" s="194">
        <f t="shared" ca="1" si="2"/>
        <v>0</v>
      </c>
      <c r="AF22" s="194">
        <f t="shared" ca="1" si="2"/>
        <v>0</v>
      </c>
      <c r="AG22" s="194">
        <f t="shared" ca="1" si="2"/>
        <v>0</v>
      </c>
      <c r="AH22" s="194">
        <f t="shared" ca="1" si="2"/>
        <v>0</v>
      </c>
      <c r="AI22" s="194">
        <f t="shared" ca="1" si="2"/>
        <v>0</v>
      </c>
      <c r="AJ22" s="194">
        <f t="shared" ca="1" si="2"/>
        <v>0</v>
      </c>
      <c r="AK22" s="194">
        <f t="shared" ca="1" si="3"/>
        <v>0</v>
      </c>
      <c r="AL22" s="194">
        <f t="shared" ca="1" si="3"/>
        <v>0</v>
      </c>
      <c r="AM22" s="194">
        <f t="shared" ca="1" si="3"/>
        <v>0</v>
      </c>
      <c r="AN22" s="194">
        <f t="shared" ca="1" si="3"/>
        <v>0</v>
      </c>
    </row>
    <row r="23" spans="1:40" x14ac:dyDescent="0.3">
      <c r="C23" s="51">
        <f t="shared" ca="1" si="4"/>
        <v>0</v>
      </c>
      <c r="D23" s="192">
        <f t="shared" ca="1" si="5"/>
        <v>0</v>
      </c>
      <c r="E23" s="194">
        <f t="shared" ref="E23:T26" ca="1" si="7">SUMIFS(INDIRECT($B$1 &amp; "_Direct"), Resource_Name, $B23, WBSL3, E$1, Inst, $B$2)</f>
        <v>0</v>
      </c>
      <c r="F23" s="194">
        <f t="shared" ca="1" si="7"/>
        <v>0</v>
      </c>
      <c r="G23" s="194">
        <f t="shared" ca="1" si="7"/>
        <v>0</v>
      </c>
      <c r="H23" s="194">
        <f t="shared" ca="1" si="7"/>
        <v>0</v>
      </c>
      <c r="I23" s="194">
        <f t="shared" ca="1" si="7"/>
        <v>0</v>
      </c>
      <c r="J23" s="194">
        <f t="shared" ca="1" si="7"/>
        <v>0</v>
      </c>
      <c r="K23" s="194">
        <f t="shared" ca="1" si="7"/>
        <v>0</v>
      </c>
      <c r="L23" s="194">
        <f t="shared" ca="1" si="7"/>
        <v>0</v>
      </c>
      <c r="M23" s="194">
        <f t="shared" ca="1" si="7"/>
        <v>0</v>
      </c>
      <c r="N23" s="194">
        <f t="shared" ca="1" si="7"/>
        <v>0</v>
      </c>
      <c r="O23" s="194">
        <f t="shared" ca="1" si="7"/>
        <v>0</v>
      </c>
      <c r="P23" s="194">
        <f t="shared" ca="1" si="7"/>
        <v>0</v>
      </c>
      <c r="Q23" s="194">
        <f t="shared" ca="1" si="7"/>
        <v>0</v>
      </c>
      <c r="R23" s="194">
        <f t="shared" ca="1" si="7"/>
        <v>0</v>
      </c>
      <c r="S23" s="194">
        <f t="shared" ca="1" si="7"/>
        <v>0</v>
      </c>
      <c r="T23" s="194">
        <f t="shared" ca="1" si="7"/>
        <v>0</v>
      </c>
      <c r="U23" s="194">
        <f t="shared" ca="1" si="6"/>
        <v>0</v>
      </c>
      <c r="V23" s="194">
        <f t="shared" ca="1" si="6"/>
        <v>0</v>
      </c>
      <c r="W23" s="194">
        <f t="shared" ca="1" si="6"/>
        <v>0</v>
      </c>
      <c r="X23" s="194">
        <f t="shared" ca="1" si="6"/>
        <v>0</v>
      </c>
      <c r="Y23" s="194">
        <f t="shared" ca="1" si="6"/>
        <v>0</v>
      </c>
      <c r="Z23" s="194">
        <f t="shared" ca="1" si="6"/>
        <v>0</v>
      </c>
      <c r="AA23" s="194">
        <f t="shared" ca="1" si="6"/>
        <v>0</v>
      </c>
      <c r="AB23" s="194">
        <f t="shared" ca="1" si="6"/>
        <v>0</v>
      </c>
      <c r="AC23" s="194">
        <f t="shared" ca="1" si="6"/>
        <v>0</v>
      </c>
      <c r="AD23" s="194">
        <f t="shared" ca="1" si="6"/>
        <v>0</v>
      </c>
      <c r="AE23" s="194">
        <f t="shared" ca="1" si="6"/>
        <v>0</v>
      </c>
      <c r="AF23" s="194">
        <f t="shared" ca="1" si="6"/>
        <v>0</v>
      </c>
      <c r="AG23" s="194">
        <f t="shared" ca="1" si="6"/>
        <v>0</v>
      </c>
      <c r="AH23" s="194">
        <f t="shared" ca="1" si="6"/>
        <v>0</v>
      </c>
      <c r="AI23" s="194">
        <f t="shared" ca="1" si="6"/>
        <v>0</v>
      </c>
      <c r="AJ23" s="194">
        <f t="shared" ref="AJ23:AN26" ca="1" si="8">SUMIFS(INDIRECT($B$1 &amp; "_Direct"), Resource_Name, $B23, WBSL3, AJ$1, Inst, $B$2)</f>
        <v>0</v>
      </c>
      <c r="AK23" s="194">
        <f t="shared" ca="1" si="8"/>
        <v>0</v>
      </c>
      <c r="AL23" s="194">
        <f t="shared" ca="1" si="8"/>
        <v>0</v>
      </c>
      <c r="AM23" s="194">
        <f t="shared" ca="1" si="8"/>
        <v>0</v>
      </c>
      <c r="AN23" s="194">
        <f t="shared" ca="1" si="8"/>
        <v>0</v>
      </c>
    </row>
    <row r="24" spans="1:40" x14ac:dyDescent="0.3">
      <c r="C24" s="51">
        <f t="shared" ca="1" si="4"/>
        <v>0</v>
      </c>
      <c r="D24" s="192">
        <f t="shared" ca="1" si="5"/>
        <v>0</v>
      </c>
      <c r="E24" s="194">
        <f t="shared" ca="1" si="7"/>
        <v>0</v>
      </c>
      <c r="F24" s="194">
        <f t="shared" ca="1" si="7"/>
        <v>0</v>
      </c>
      <c r="G24" s="194">
        <f t="shared" ca="1" si="7"/>
        <v>0</v>
      </c>
      <c r="H24" s="194">
        <f t="shared" ca="1" si="7"/>
        <v>0</v>
      </c>
      <c r="I24" s="194">
        <f t="shared" ca="1" si="7"/>
        <v>0</v>
      </c>
      <c r="J24" s="194">
        <f t="shared" ca="1" si="7"/>
        <v>0</v>
      </c>
      <c r="K24" s="194">
        <f t="shared" ca="1" si="7"/>
        <v>0</v>
      </c>
      <c r="L24" s="194">
        <f t="shared" ca="1" si="7"/>
        <v>0</v>
      </c>
      <c r="M24" s="194">
        <f t="shared" ca="1" si="7"/>
        <v>0</v>
      </c>
      <c r="N24" s="194">
        <f t="shared" ca="1" si="7"/>
        <v>0</v>
      </c>
      <c r="O24" s="194">
        <f t="shared" ca="1" si="7"/>
        <v>0</v>
      </c>
      <c r="P24" s="194">
        <f t="shared" ca="1" si="7"/>
        <v>0</v>
      </c>
      <c r="Q24" s="194">
        <f t="shared" ca="1" si="7"/>
        <v>0</v>
      </c>
      <c r="R24" s="194">
        <f t="shared" ca="1" si="7"/>
        <v>0</v>
      </c>
      <c r="S24" s="194">
        <f t="shared" ca="1" si="7"/>
        <v>0</v>
      </c>
      <c r="T24" s="194">
        <f t="shared" ca="1" si="7"/>
        <v>0</v>
      </c>
      <c r="U24" s="194">
        <f t="shared" ca="1" si="6"/>
        <v>0</v>
      </c>
      <c r="V24" s="194">
        <f t="shared" ca="1" si="6"/>
        <v>0</v>
      </c>
      <c r="W24" s="194">
        <f t="shared" ca="1" si="6"/>
        <v>0</v>
      </c>
      <c r="X24" s="194">
        <f t="shared" ca="1" si="6"/>
        <v>0</v>
      </c>
      <c r="Y24" s="194">
        <f t="shared" ca="1" si="6"/>
        <v>0</v>
      </c>
      <c r="Z24" s="194">
        <f t="shared" ca="1" si="6"/>
        <v>0</v>
      </c>
      <c r="AA24" s="194">
        <f t="shared" ca="1" si="6"/>
        <v>0</v>
      </c>
      <c r="AB24" s="194">
        <f t="shared" ca="1" si="6"/>
        <v>0</v>
      </c>
      <c r="AC24" s="194">
        <f t="shared" ca="1" si="6"/>
        <v>0</v>
      </c>
      <c r="AD24" s="194">
        <f t="shared" ca="1" si="6"/>
        <v>0</v>
      </c>
      <c r="AE24" s="194">
        <f t="shared" ca="1" si="6"/>
        <v>0</v>
      </c>
      <c r="AF24" s="194">
        <f t="shared" ca="1" si="6"/>
        <v>0</v>
      </c>
      <c r="AG24" s="194">
        <f t="shared" ca="1" si="6"/>
        <v>0</v>
      </c>
      <c r="AH24" s="194">
        <f t="shared" ca="1" si="6"/>
        <v>0</v>
      </c>
      <c r="AI24" s="194">
        <f t="shared" ca="1" si="6"/>
        <v>0</v>
      </c>
      <c r="AJ24" s="194">
        <f t="shared" ca="1" si="8"/>
        <v>0</v>
      </c>
      <c r="AK24" s="194">
        <f t="shared" ca="1" si="8"/>
        <v>0</v>
      </c>
      <c r="AL24" s="194">
        <f t="shared" ca="1" si="8"/>
        <v>0</v>
      </c>
      <c r="AM24" s="194">
        <f t="shared" ca="1" si="8"/>
        <v>0</v>
      </c>
      <c r="AN24" s="194">
        <f t="shared" ca="1" si="8"/>
        <v>0</v>
      </c>
    </row>
    <row r="25" spans="1:40" x14ac:dyDescent="0.3">
      <c r="C25" s="51">
        <f t="shared" ca="1" si="4"/>
        <v>0</v>
      </c>
      <c r="D25" s="192">
        <f t="shared" ca="1" si="5"/>
        <v>0</v>
      </c>
      <c r="E25" s="194">
        <f t="shared" ca="1" si="7"/>
        <v>0</v>
      </c>
      <c r="F25" s="194">
        <f t="shared" ca="1" si="7"/>
        <v>0</v>
      </c>
      <c r="G25" s="194">
        <f t="shared" ca="1" si="7"/>
        <v>0</v>
      </c>
      <c r="H25" s="194">
        <f t="shared" ca="1" si="7"/>
        <v>0</v>
      </c>
      <c r="I25" s="194">
        <f t="shared" ca="1" si="7"/>
        <v>0</v>
      </c>
      <c r="J25" s="194">
        <f t="shared" ca="1" si="7"/>
        <v>0</v>
      </c>
      <c r="K25" s="194">
        <f t="shared" ca="1" si="7"/>
        <v>0</v>
      </c>
      <c r="L25" s="194">
        <f t="shared" ca="1" si="7"/>
        <v>0</v>
      </c>
      <c r="M25" s="194">
        <f t="shared" ca="1" si="7"/>
        <v>0</v>
      </c>
      <c r="N25" s="194">
        <f t="shared" ca="1" si="7"/>
        <v>0</v>
      </c>
      <c r="O25" s="194">
        <f t="shared" ca="1" si="7"/>
        <v>0</v>
      </c>
      <c r="P25" s="194">
        <f t="shared" ca="1" si="7"/>
        <v>0</v>
      </c>
      <c r="Q25" s="194">
        <f t="shared" ca="1" si="7"/>
        <v>0</v>
      </c>
      <c r="R25" s="194">
        <f t="shared" ca="1" si="7"/>
        <v>0</v>
      </c>
      <c r="S25" s="194">
        <f t="shared" ca="1" si="7"/>
        <v>0</v>
      </c>
      <c r="T25" s="194">
        <f t="shared" ca="1" si="7"/>
        <v>0</v>
      </c>
      <c r="U25" s="194">
        <f t="shared" ca="1" si="6"/>
        <v>0</v>
      </c>
      <c r="V25" s="194">
        <f t="shared" ca="1" si="6"/>
        <v>0</v>
      </c>
      <c r="W25" s="194">
        <f t="shared" ca="1" si="6"/>
        <v>0</v>
      </c>
      <c r="X25" s="194">
        <f t="shared" ca="1" si="6"/>
        <v>0</v>
      </c>
      <c r="Y25" s="194">
        <f t="shared" ca="1" si="6"/>
        <v>0</v>
      </c>
      <c r="Z25" s="194">
        <f t="shared" ca="1" si="6"/>
        <v>0</v>
      </c>
      <c r="AA25" s="194">
        <f t="shared" ca="1" si="6"/>
        <v>0</v>
      </c>
      <c r="AB25" s="194">
        <f t="shared" ca="1" si="6"/>
        <v>0</v>
      </c>
      <c r="AC25" s="194">
        <f t="shared" ca="1" si="6"/>
        <v>0</v>
      </c>
      <c r="AD25" s="194">
        <f t="shared" ca="1" si="6"/>
        <v>0</v>
      </c>
      <c r="AE25" s="194">
        <f t="shared" ca="1" si="6"/>
        <v>0</v>
      </c>
      <c r="AF25" s="194">
        <f t="shared" ca="1" si="6"/>
        <v>0</v>
      </c>
      <c r="AG25" s="194">
        <f t="shared" ca="1" si="6"/>
        <v>0</v>
      </c>
      <c r="AH25" s="194">
        <f t="shared" ca="1" si="6"/>
        <v>0</v>
      </c>
      <c r="AI25" s="194">
        <f t="shared" ca="1" si="6"/>
        <v>0</v>
      </c>
      <c r="AJ25" s="194">
        <f t="shared" ca="1" si="8"/>
        <v>0</v>
      </c>
      <c r="AK25" s="194">
        <f t="shared" ca="1" si="8"/>
        <v>0</v>
      </c>
      <c r="AL25" s="194">
        <f t="shared" ca="1" si="8"/>
        <v>0</v>
      </c>
      <c r="AM25" s="194">
        <f t="shared" ca="1" si="8"/>
        <v>0</v>
      </c>
      <c r="AN25" s="194">
        <f t="shared" ca="1" si="8"/>
        <v>0</v>
      </c>
    </row>
    <row r="26" spans="1:40" x14ac:dyDescent="0.3">
      <c r="A26" s="54"/>
      <c r="B26" s="54"/>
      <c r="C26" s="51">
        <f t="shared" ca="1" si="4"/>
        <v>0</v>
      </c>
      <c r="D26" s="192">
        <f t="shared" ca="1" si="5"/>
        <v>0</v>
      </c>
      <c r="E26" s="194">
        <f t="shared" ca="1" si="7"/>
        <v>0</v>
      </c>
      <c r="F26" s="194">
        <f t="shared" ca="1" si="7"/>
        <v>0</v>
      </c>
      <c r="G26" s="194">
        <f t="shared" ca="1" si="7"/>
        <v>0</v>
      </c>
      <c r="H26" s="194">
        <f t="shared" ca="1" si="7"/>
        <v>0</v>
      </c>
      <c r="I26" s="194">
        <f t="shared" ca="1" si="7"/>
        <v>0</v>
      </c>
      <c r="J26" s="194">
        <f t="shared" ca="1" si="7"/>
        <v>0</v>
      </c>
      <c r="K26" s="194">
        <f t="shared" ca="1" si="7"/>
        <v>0</v>
      </c>
      <c r="L26" s="194">
        <f t="shared" ca="1" si="7"/>
        <v>0</v>
      </c>
      <c r="M26" s="194">
        <f t="shared" ca="1" si="7"/>
        <v>0</v>
      </c>
      <c r="N26" s="194">
        <f t="shared" ca="1" si="7"/>
        <v>0</v>
      </c>
      <c r="O26" s="194">
        <f t="shared" ca="1" si="7"/>
        <v>0</v>
      </c>
      <c r="P26" s="194">
        <f t="shared" ca="1" si="7"/>
        <v>0</v>
      </c>
      <c r="Q26" s="194">
        <f t="shared" ca="1" si="7"/>
        <v>0</v>
      </c>
      <c r="R26" s="194">
        <f t="shared" ca="1" si="7"/>
        <v>0</v>
      </c>
      <c r="S26" s="194">
        <f t="shared" ca="1" si="7"/>
        <v>0</v>
      </c>
      <c r="T26" s="194">
        <f t="shared" ca="1" si="7"/>
        <v>0</v>
      </c>
      <c r="U26" s="194">
        <f t="shared" ca="1" si="6"/>
        <v>0</v>
      </c>
      <c r="V26" s="194">
        <f t="shared" ca="1" si="6"/>
        <v>0</v>
      </c>
      <c r="W26" s="194">
        <f t="shared" ca="1" si="6"/>
        <v>0</v>
      </c>
      <c r="X26" s="194">
        <f t="shared" ca="1" si="6"/>
        <v>0</v>
      </c>
      <c r="Y26" s="194">
        <f t="shared" ca="1" si="6"/>
        <v>0</v>
      </c>
      <c r="Z26" s="194">
        <f t="shared" ca="1" si="6"/>
        <v>0</v>
      </c>
      <c r="AA26" s="194">
        <f t="shared" ca="1" si="6"/>
        <v>0</v>
      </c>
      <c r="AB26" s="194">
        <f t="shared" ca="1" si="6"/>
        <v>0</v>
      </c>
      <c r="AC26" s="194">
        <f t="shared" ca="1" si="6"/>
        <v>0</v>
      </c>
      <c r="AD26" s="194">
        <f t="shared" ca="1" si="6"/>
        <v>0</v>
      </c>
      <c r="AE26" s="194">
        <f t="shared" ca="1" si="6"/>
        <v>0</v>
      </c>
      <c r="AF26" s="194">
        <f t="shared" ca="1" si="6"/>
        <v>0</v>
      </c>
      <c r="AG26" s="194">
        <f t="shared" ca="1" si="6"/>
        <v>0</v>
      </c>
      <c r="AH26" s="194">
        <f t="shared" ca="1" si="6"/>
        <v>0</v>
      </c>
      <c r="AI26" s="194">
        <f t="shared" ca="1" si="6"/>
        <v>0</v>
      </c>
      <c r="AJ26" s="194">
        <f t="shared" ca="1" si="8"/>
        <v>0</v>
      </c>
      <c r="AK26" s="194">
        <f t="shared" ca="1" si="8"/>
        <v>0</v>
      </c>
      <c r="AL26" s="194">
        <f t="shared" ca="1" si="8"/>
        <v>0</v>
      </c>
      <c r="AM26" s="194">
        <f t="shared" ca="1" si="8"/>
        <v>0</v>
      </c>
      <c r="AN26" s="194">
        <f t="shared" ca="1" si="8"/>
        <v>0</v>
      </c>
    </row>
    <row r="27" spans="1:40" x14ac:dyDescent="0.3">
      <c r="A27" s="60" t="s">
        <v>1466</v>
      </c>
      <c r="B27" s="64"/>
      <c r="C27" s="64"/>
      <c r="D27" s="196"/>
      <c r="E27" s="196"/>
      <c r="F27" s="196"/>
      <c r="G27" s="196"/>
      <c r="H27" s="196"/>
      <c r="I27" s="196"/>
      <c r="J27" s="196"/>
      <c r="K27" s="196"/>
      <c r="L27" s="196"/>
      <c r="M27" s="196"/>
      <c r="N27" s="196"/>
      <c r="O27" s="196"/>
      <c r="P27" s="196"/>
      <c r="Q27" s="196"/>
      <c r="R27" s="196"/>
      <c r="S27" s="196"/>
      <c r="T27" s="196"/>
      <c r="U27" s="196"/>
      <c r="V27" s="196"/>
      <c r="W27" s="196"/>
      <c r="X27" s="196"/>
      <c r="Y27" s="196"/>
      <c r="Z27" s="196"/>
      <c r="AA27" s="196"/>
      <c r="AB27" s="196"/>
      <c r="AC27" s="196"/>
      <c r="AD27" s="196"/>
      <c r="AE27" s="196"/>
      <c r="AF27" s="196"/>
      <c r="AG27" s="196"/>
      <c r="AH27" s="196"/>
      <c r="AI27" s="196"/>
      <c r="AJ27" s="196"/>
      <c r="AK27" s="196"/>
      <c r="AL27" s="196"/>
      <c r="AM27" s="196"/>
      <c r="AN27" s="196"/>
    </row>
    <row r="28" spans="1:40" x14ac:dyDescent="0.3">
      <c r="D28" s="192">
        <f ca="1">SUM(E28:AN28)</f>
        <v>35842.300378873762</v>
      </c>
      <c r="E28" s="194">
        <f t="shared" ref="E28:AN28" ca="1" si="9">SUM(E7:E26)</f>
        <v>8274.5026970207091</v>
      </c>
      <c r="F28" s="181">
        <f t="shared" ca="1" si="9"/>
        <v>0</v>
      </c>
      <c r="G28" s="181">
        <f t="shared" ca="1" si="9"/>
        <v>0</v>
      </c>
      <c r="H28" s="181">
        <f t="shared" ca="1" si="9"/>
        <v>0</v>
      </c>
      <c r="I28" s="181">
        <f t="shared" ca="1" si="9"/>
        <v>0</v>
      </c>
      <c r="J28" s="194">
        <f t="shared" ca="1" si="9"/>
        <v>0</v>
      </c>
      <c r="K28" s="194">
        <f t="shared" ca="1" si="9"/>
        <v>0</v>
      </c>
      <c r="L28" s="194">
        <f t="shared" ca="1" si="9"/>
        <v>0</v>
      </c>
      <c r="M28" s="194">
        <f t="shared" ca="1" si="9"/>
        <v>0</v>
      </c>
      <c r="N28" s="194">
        <f t="shared" ca="1" si="9"/>
        <v>0</v>
      </c>
      <c r="O28" s="194">
        <f t="shared" ca="1" si="9"/>
        <v>0</v>
      </c>
      <c r="P28" s="194">
        <f t="shared" ca="1" si="9"/>
        <v>0</v>
      </c>
      <c r="Q28" s="194">
        <f t="shared" ca="1" si="9"/>
        <v>0</v>
      </c>
      <c r="R28" s="194">
        <f t="shared" ca="1" si="9"/>
        <v>0</v>
      </c>
      <c r="S28" s="194">
        <f t="shared" ca="1" si="9"/>
        <v>0</v>
      </c>
      <c r="T28" s="194">
        <f t="shared" ca="1" si="9"/>
        <v>0</v>
      </c>
      <c r="U28" s="194">
        <f t="shared" ca="1" si="9"/>
        <v>0</v>
      </c>
      <c r="V28" s="194">
        <f t="shared" ca="1" si="9"/>
        <v>0</v>
      </c>
      <c r="W28" s="194">
        <f t="shared" ca="1" si="9"/>
        <v>0</v>
      </c>
      <c r="X28" s="194">
        <f t="shared" ca="1" si="9"/>
        <v>0</v>
      </c>
      <c r="Y28" s="194">
        <f t="shared" ca="1" si="9"/>
        <v>0</v>
      </c>
      <c r="Z28" s="194">
        <f t="shared" ca="1" si="9"/>
        <v>0</v>
      </c>
      <c r="AA28" s="194">
        <f t="shared" ca="1" si="9"/>
        <v>0</v>
      </c>
      <c r="AB28" s="194">
        <f t="shared" ca="1" si="9"/>
        <v>0</v>
      </c>
      <c r="AC28" s="194">
        <f t="shared" ca="1" si="9"/>
        <v>0</v>
      </c>
      <c r="AD28" s="194">
        <f t="shared" ca="1" si="9"/>
        <v>0</v>
      </c>
      <c r="AE28" s="194">
        <f t="shared" ca="1" si="9"/>
        <v>0</v>
      </c>
      <c r="AF28" s="194">
        <f t="shared" ca="1" si="9"/>
        <v>0</v>
      </c>
      <c r="AG28" s="194">
        <f t="shared" ca="1" si="9"/>
        <v>0</v>
      </c>
      <c r="AH28" s="194">
        <f t="shared" ca="1" si="9"/>
        <v>0</v>
      </c>
      <c r="AI28" s="194">
        <f t="shared" ca="1" si="9"/>
        <v>24067.86195177244</v>
      </c>
      <c r="AJ28" s="194">
        <f t="shared" ca="1" si="9"/>
        <v>0</v>
      </c>
      <c r="AK28" s="194">
        <f t="shared" ca="1" si="9"/>
        <v>0</v>
      </c>
      <c r="AL28" s="194">
        <f t="shared" ca="1" si="9"/>
        <v>0</v>
      </c>
      <c r="AM28" s="194">
        <f t="shared" ca="1" si="9"/>
        <v>0</v>
      </c>
      <c r="AN28" s="194">
        <f t="shared" ca="1" si="9"/>
        <v>3499.9357300806168</v>
      </c>
    </row>
    <row r="29" spans="1:40" x14ac:dyDescent="0.3">
      <c r="A29" s="60" t="s">
        <v>1467</v>
      </c>
      <c r="B29" s="60"/>
      <c r="C29" s="60"/>
      <c r="D29" s="189"/>
      <c r="E29" s="198"/>
      <c r="F29" s="198"/>
      <c r="G29" s="198"/>
      <c r="H29" s="198"/>
      <c r="I29" s="198"/>
      <c r="J29" s="198"/>
      <c r="K29" s="198"/>
      <c r="L29" s="198"/>
      <c r="M29" s="198"/>
      <c r="N29" s="198"/>
      <c r="O29" s="198"/>
      <c r="P29" s="198"/>
      <c r="Q29" s="198"/>
      <c r="R29" s="198"/>
      <c r="S29" s="198"/>
      <c r="T29" s="198"/>
      <c r="U29" s="198"/>
      <c r="V29" s="198"/>
      <c r="W29" s="198"/>
      <c r="X29" s="198"/>
      <c r="Y29" s="198"/>
      <c r="Z29" s="198"/>
      <c r="AA29" s="198"/>
      <c r="AB29" s="198"/>
      <c r="AC29" s="198"/>
      <c r="AD29" s="198"/>
      <c r="AE29" s="198"/>
      <c r="AF29" s="198"/>
      <c r="AG29" s="198"/>
      <c r="AH29" s="198"/>
      <c r="AI29" s="198"/>
      <c r="AJ29" s="198"/>
      <c r="AK29" s="198"/>
      <c r="AL29" s="198"/>
      <c r="AM29" s="198"/>
      <c r="AN29" s="198"/>
    </row>
    <row r="30" spans="1:40" x14ac:dyDescent="0.3">
      <c r="D30" s="192">
        <f ca="1">SUM(E30:AN30)</f>
        <v>10916.34414989785</v>
      </c>
      <c r="E30" s="194">
        <f t="shared" ref="E30:AN30" ca="1" si="10">SUMIFS(INDIRECT($B$1 &amp; "_Fringe"), WBSL3, E$1, Inst, $B$2)</f>
        <v>2474.0763064091921</v>
      </c>
      <c r="F30" s="194">
        <f t="shared" ca="1" si="10"/>
        <v>0</v>
      </c>
      <c r="G30" s="194">
        <f t="shared" ca="1" si="10"/>
        <v>0</v>
      </c>
      <c r="H30" s="194">
        <f t="shared" ca="1" si="10"/>
        <v>0</v>
      </c>
      <c r="I30" s="194">
        <f t="shared" ca="1" si="10"/>
        <v>0</v>
      </c>
      <c r="J30" s="194">
        <f t="shared" ca="1" si="10"/>
        <v>0</v>
      </c>
      <c r="K30" s="194">
        <f t="shared" ca="1" si="10"/>
        <v>0</v>
      </c>
      <c r="L30" s="194">
        <f t="shared" ca="1" si="10"/>
        <v>0</v>
      </c>
      <c r="M30" s="194">
        <f t="shared" ca="1" si="10"/>
        <v>0</v>
      </c>
      <c r="N30" s="194">
        <f t="shared" ca="1" si="10"/>
        <v>0</v>
      </c>
      <c r="O30" s="194">
        <f t="shared" ca="1" si="10"/>
        <v>0</v>
      </c>
      <c r="P30" s="194">
        <f t="shared" ca="1" si="10"/>
        <v>0</v>
      </c>
      <c r="Q30" s="194">
        <f t="shared" ca="1" si="10"/>
        <v>0</v>
      </c>
      <c r="R30" s="194">
        <f t="shared" ca="1" si="10"/>
        <v>0</v>
      </c>
      <c r="S30" s="194">
        <f t="shared" ca="1" si="10"/>
        <v>0</v>
      </c>
      <c r="T30" s="194">
        <f t="shared" ca="1" si="10"/>
        <v>0</v>
      </c>
      <c r="U30" s="194">
        <f t="shared" ca="1" si="10"/>
        <v>0</v>
      </c>
      <c r="V30" s="194">
        <f t="shared" ca="1" si="10"/>
        <v>0</v>
      </c>
      <c r="W30" s="194">
        <f t="shared" ca="1" si="10"/>
        <v>0</v>
      </c>
      <c r="X30" s="194">
        <f t="shared" ca="1" si="10"/>
        <v>0</v>
      </c>
      <c r="Y30" s="194">
        <f t="shared" ca="1" si="10"/>
        <v>0</v>
      </c>
      <c r="Z30" s="194">
        <f t="shared" ca="1" si="10"/>
        <v>0</v>
      </c>
      <c r="AA30" s="194">
        <f t="shared" ca="1" si="10"/>
        <v>0</v>
      </c>
      <c r="AB30" s="194">
        <f t="shared" ca="1" si="10"/>
        <v>0</v>
      </c>
      <c r="AC30" s="194">
        <f t="shared" ca="1" si="10"/>
        <v>0</v>
      </c>
      <c r="AD30" s="194">
        <f t="shared" ca="1" si="10"/>
        <v>0</v>
      </c>
      <c r="AE30" s="194">
        <f t="shared" ca="1" si="10"/>
        <v>0</v>
      </c>
      <c r="AF30" s="194">
        <f t="shared" ca="1" si="10"/>
        <v>0</v>
      </c>
      <c r="AG30" s="194">
        <f t="shared" ca="1" si="10"/>
        <v>0</v>
      </c>
      <c r="AH30" s="194">
        <f t="shared" ca="1" si="10"/>
        <v>0</v>
      </c>
      <c r="AI30" s="194">
        <f t="shared" ca="1" si="10"/>
        <v>7196.2907235799594</v>
      </c>
      <c r="AJ30" s="194">
        <f t="shared" ca="1" si="10"/>
        <v>0</v>
      </c>
      <c r="AK30" s="194">
        <f t="shared" ca="1" si="10"/>
        <v>0</v>
      </c>
      <c r="AL30" s="194">
        <f t="shared" ca="1" si="10"/>
        <v>0</v>
      </c>
      <c r="AM30" s="194">
        <f t="shared" ca="1" si="10"/>
        <v>0</v>
      </c>
      <c r="AN30" s="194">
        <f t="shared" ca="1" si="10"/>
        <v>1245.9771199086995</v>
      </c>
    </row>
    <row r="31" spans="1:40" x14ac:dyDescent="0.3">
      <c r="A31" s="60" t="s">
        <v>1468</v>
      </c>
      <c r="B31" s="60"/>
      <c r="C31" s="60"/>
      <c r="D31" s="189"/>
      <c r="E31" s="189"/>
      <c r="F31" s="189"/>
      <c r="G31" s="189"/>
      <c r="H31" s="189"/>
      <c r="I31" s="189"/>
      <c r="J31" s="189"/>
      <c r="K31" s="189"/>
      <c r="L31" s="189"/>
      <c r="M31" s="189"/>
      <c r="N31" s="189"/>
      <c r="O31" s="189"/>
      <c r="P31" s="189"/>
      <c r="Q31" s="189"/>
      <c r="R31" s="189"/>
      <c r="S31" s="189"/>
      <c r="T31" s="189"/>
      <c r="U31" s="189"/>
      <c r="V31" s="189"/>
      <c r="W31" s="189"/>
      <c r="X31" s="189"/>
      <c r="Y31" s="189"/>
      <c r="Z31" s="189"/>
      <c r="AA31" s="189"/>
      <c r="AB31" s="189"/>
      <c r="AC31" s="189"/>
      <c r="AD31" s="189"/>
      <c r="AE31" s="189"/>
      <c r="AF31" s="189"/>
      <c r="AG31" s="189"/>
      <c r="AH31" s="189"/>
      <c r="AI31" s="189"/>
      <c r="AJ31" s="189"/>
      <c r="AK31" s="189"/>
      <c r="AL31" s="189"/>
      <c r="AM31" s="189"/>
      <c r="AN31" s="189"/>
    </row>
    <row r="32" spans="1:40" x14ac:dyDescent="0.3">
      <c r="A32" s="65" t="s">
        <v>1469</v>
      </c>
      <c r="B32" s="65" t="s">
        <v>1470</v>
      </c>
      <c r="C32" s="65" t="s">
        <v>1471</v>
      </c>
      <c r="D32" s="195"/>
      <c r="E32" s="194"/>
      <c r="F32" s="194"/>
      <c r="G32" s="194"/>
      <c r="H32" s="194"/>
      <c r="I32" s="194"/>
      <c r="J32" s="194"/>
      <c r="K32" s="194"/>
      <c r="L32" s="194"/>
      <c r="M32" s="194"/>
      <c r="N32" s="194"/>
      <c r="O32" s="194"/>
      <c r="P32" s="194"/>
      <c r="Q32" s="194"/>
      <c r="R32" s="194"/>
      <c r="S32" s="194"/>
      <c r="T32" s="194"/>
      <c r="U32" s="194"/>
      <c r="V32" s="194"/>
      <c r="W32" s="194"/>
      <c r="X32" s="194"/>
      <c r="Y32" s="194"/>
      <c r="Z32" s="194"/>
      <c r="AA32" s="194"/>
      <c r="AB32" s="194"/>
      <c r="AC32" s="194"/>
      <c r="AD32" s="194"/>
      <c r="AE32" s="194"/>
      <c r="AF32" s="194"/>
      <c r="AG32" s="194"/>
      <c r="AH32" s="194"/>
      <c r="AI32" s="194"/>
      <c r="AJ32" s="194"/>
      <c r="AK32" s="194"/>
      <c r="AL32" s="194"/>
      <c r="AM32" s="194"/>
      <c r="AN32" s="194"/>
    </row>
    <row r="33" spans="1:40" x14ac:dyDescent="0.3">
      <c r="A33" s="54" t="s">
        <v>1535</v>
      </c>
      <c r="B33" s="54">
        <v>1</v>
      </c>
      <c r="C33" s="54">
        <v>1</v>
      </c>
      <c r="D33" s="195">
        <f ca="1">SUM(E33:AN33)</f>
        <v>0</v>
      </c>
      <c r="E33" s="182">
        <f t="shared" ref="E33:AN33" ca="1" si="11">SUMIFS(INDIRECT($B$1 &amp; "_Direct"), Type, "CapEx", WBSL3, E$1, Inst, $B$2)</f>
        <v>0</v>
      </c>
      <c r="F33" s="182">
        <f t="shared" ca="1" si="11"/>
        <v>0</v>
      </c>
      <c r="G33" s="182">
        <f t="shared" ca="1" si="11"/>
        <v>0</v>
      </c>
      <c r="H33" s="182">
        <f t="shared" ca="1" si="11"/>
        <v>0</v>
      </c>
      <c r="I33" s="182">
        <f t="shared" ca="1" si="11"/>
        <v>0</v>
      </c>
      <c r="J33" s="182">
        <f t="shared" ca="1" si="11"/>
        <v>0</v>
      </c>
      <c r="K33" s="182">
        <f t="shared" ca="1" si="11"/>
        <v>0</v>
      </c>
      <c r="L33" s="182">
        <f t="shared" ca="1" si="11"/>
        <v>0</v>
      </c>
      <c r="M33" s="182">
        <f t="shared" ca="1" si="11"/>
        <v>0</v>
      </c>
      <c r="N33" s="182">
        <f t="shared" ca="1" si="11"/>
        <v>0</v>
      </c>
      <c r="O33" s="182">
        <f t="shared" ca="1" si="11"/>
        <v>0</v>
      </c>
      <c r="P33" s="182">
        <f t="shared" ca="1" si="11"/>
        <v>0</v>
      </c>
      <c r="Q33" s="182">
        <f t="shared" ca="1" si="11"/>
        <v>0</v>
      </c>
      <c r="R33" s="182">
        <f t="shared" ca="1" si="11"/>
        <v>0</v>
      </c>
      <c r="S33" s="182">
        <f t="shared" ca="1" si="11"/>
        <v>0</v>
      </c>
      <c r="T33" s="182">
        <f t="shared" ca="1" si="11"/>
        <v>0</v>
      </c>
      <c r="U33" s="182">
        <f t="shared" ca="1" si="11"/>
        <v>0</v>
      </c>
      <c r="V33" s="182">
        <f t="shared" ca="1" si="11"/>
        <v>0</v>
      </c>
      <c r="W33" s="182">
        <f t="shared" ca="1" si="11"/>
        <v>0</v>
      </c>
      <c r="X33" s="182">
        <f t="shared" ca="1" si="11"/>
        <v>0</v>
      </c>
      <c r="Y33" s="182">
        <f t="shared" ca="1" si="11"/>
        <v>0</v>
      </c>
      <c r="Z33" s="182">
        <f t="shared" ca="1" si="11"/>
        <v>0</v>
      </c>
      <c r="AA33" s="182">
        <f t="shared" ca="1" si="11"/>
        <v>0</v>
      </c>
      <c r="AB33" s="182">
        <f t="shared" ca="1" si="11"/>
        <v>0</v>
      </c>
      <c r="AC33" s="182">
        <f t="shared" ca="1" si="11"/>
        <v>0</v>
      </c>
      <c r="AD33" s="182">
        <f t="shared" ca="1" si="11"/>
        <v>0</v>
      </c>
      <c r="AE33" s="182">
        <f t="shared" ca="1" si="11"/>
        <v>0</v>
      </c>
      <c r="AF33" s="182">
        <f t="shared" ca="1" si="11"/>
        <v>0</v>
      </c>
      <c r="AG33" s="182">
        <f t="shared" ca="1" si="11"/>
        <v>0</v>
      </c>
      <c r="AH33" s="182">
        <f t="shared" ca="1" si="11"/>
        <v>0</v>
      </c>
      <c r="AI33" s="182">
        <f t="shared" ca="1" si="11"/>
        <v>0</v>
      </c>
      <c r="AJ33" s="182">
        <f t="shared" ca="1" si="11"/>
        <v>0</v>
      </c>
      <c r="AK33" s="182">
        <f t="shared" ca="1" si="11"/>
        <v>0</v>
      </c>
      <c r="AL33" s="182">
        <f t="shared" ca="1" si="11"/>
        <v>0</v>
      </c>
      <c r="AM33" s="182">
        <f t="shared" ca="1" si="11"/>
        <v>0</v>
      </c>
      <c r="AN33" s="182">
        <f t="shared" ca="1" si="11"/>
        <v>0</v>
      </c>
    </row>
    <row r="34" spans="1:40" x14ac:dyDescent="0.3">
      <c r="A34" s="54" t="s">
        <v>1472</v>
      </c>
      <c r="B34" s="54">
        <v>1</v>
      </c>
      <c r="C34" s="54">
        <v>1</v>
      </c>
      <c r="D34" s="195">
        <f ca="1">SUM(E34:AN34)</f>
        <v>0</v>
      </c>
      <c r="E34" s="182">
        <f t="shared" ref="E34:AN34" ca="1" si="12">SUMIFS(INDIRECT($B$1 &amp; "_Direct"), Type, "Labor Hours", WBSL3, E$1, Inst, $B$2, Center, "PSL")</f>
        <v>0</v>
      </c>
      <c r="F34" s="182">
        <f t="shared" ca="1" si="12"/>
        <v>0</v>
      </c>
      <c r="G34" s="182">
        <f t="shared" ca="1" si="12"/>
        <v>0</v>
      </c>
      <c r="H34" s="182">
        <f t="shared" ca="1" si="12"/>
        <v>0</v>
      </c>
      <c r="I34" s="182">
        <f t="shared" ca="1" si="12"/>
        <v>0</v>
      </c>
      <c r="J34" s="182">
        <f t="shared" ca="1" si="12"/>
        <v>0</v>
      </c>
      <c r="K34" s="182">
        <f t="shared" ca="1" si="12"/>
        <v>0</v>
      </c>
      <c r="L34" s="182">
        <f t="shared" ca="1" si="12"/>
        <v>0</v>
      </c>
      <c r="M34" s="182">
        <f t="shared" ca="1" si="12"/>
        <v>0</v>
      </c>
      <c r="N34" s="182">
        <f t="shared" ca="1" si="12"/>
        <v>0</v>
      </c>
      <c r="O34" s="182">
        <f t="shared" ca="1" si="12"/>
        <v>0</v>
      </c>
      <c r="P34" s="182">
        <f t="shared" ca="1" si="12"/>
        <v>0</v>
      </c>
      <c r="Q34" s="182">
        <f t="shared" ca="1" si="12"/>
        <v>0</v>
      </c>
      <c r="R34" s="182">
        <f t="shared" ca="1" si="12"/>
        <v>0</v>
      </c>
      <c r="S34" s="182">
        <f t="shared" ca="1" si="12"/>
        <v>0</v>
      </c>
      <c r="T34" s="182">
        <f t="shared" ca="1" si="12"/>
        <v>0</v>
      </c>
      <c r="U34" s="182">
        <f t="shared" ca="1" si="12"/>
        <v>0</v>
      </c>
      <c r="V34" s="182">
        <f t="shared" ca="1" si="12"/>
        <v>0</v>
      </c>
      <c r="W34" s="182">
        <f t="shared" ca="1" si="12"/>
        <v>0</v>
      </c>
      <c r="X34" s="182">
        <f t="shared" ca="1" si="12"/>
        <v>0</v>
      </c>
      <c r="Y34" s="182">
        <f t="shared" ca="1" si="12"/>
        <v>0</v>
      </c>
      <c r="Z34" s="182">
        <f t="shared" ca="1" si="12"/>
        <v>0</v>
      </c>
      <c r="AA34" s="182">
        <f t="shared" ca="1" si="12"/>
        <v>0</v>
      </c>
      <c r="AB34" s="182">
        <f t="shared" ca="1" si="12"/>
        <v>0</v>
      </c>
      <c r="AC34" s="182">
        <f t="shared" ca="1" si="12"/>
        <v>0</v>
      </c>
      <c r="AD34" s="182">
        <f t="shared" ca="1" si="12"/>
        <v>0</v>
      </c>
      <c r="AE34" s="182">
        <f t="shared" ca="1" si="12"/>
        <v>0</v>
      </c>
      <c r="AF34" s="182">
        <f t="shared" ca="1" si="12"/>
        <v>0</v>
      </c>
      <c r="AG34" s="182">
        <f t="shared" ca="1" si="12"/>
        <v>0</v>
      </c>
      <c r="AH34" s="182">
        <f t="shared" ca="1" si="12"/>
        <v>0</v>
      </c>
      <c r="AI34" s="182">
        <f t="shared" ca="1" si="12"/>
        <v>0</v>
      </c>
      <c r="AJ34" s="182">
        <f t="shared" ca="1" si="12"/>
        <v>0</v>
      </c>
      <c r="AK34" s="182">
        <f t="shared" ca="1" si="12"/>
        <v>0</v>
      </c>
      <c r="AL34" s="182">
        <f t="shared" ca="1" si="12"/>
        <v>0</v>
      </c>
      <c r="AM34" s="182">
        <f t="shared" ca="1" si="12"/>
        <v>0</v>
      </c>
      <c r="AN34" s="182">
        <f t="shared" ca="1" si="12"/>
        <v>0</v>
      </c>
    </row>
    <row r="35" spans="1:40" x14ac:dyDescent="0.3">
      <c r="D35" s="192"/>
      <c r="E35" s="311"/>
      <c r="F35" s="311"/>
      <c r="G35" s="311"/>
      <c r="H35" s="311"/>
      <c r="I35" s="311"/>
      <c r="J35" s="312"/>
      <c r="K35" s="312"/>
      <c r="L35" s="312"/>
      <c r="M35" s="312"/>
      <c r="N35" s="312"/>
      <c r="O35" s="312"/>
      <c r="P35" s="312"/>
      <c r="Q35" s="312"/>
      <c r="R35" s="312"/>
      <c r="S35" s="312"/>
      <c r="T35" s="312"/>
      <c r="U35" s="312"/>
      <c r="V35" s="312"/>
      <c r="W35" s="312"/>
      <c r="X35" s="312"/>
      <c r="Y35" s="312"/>
      <c r="Z35" s="312"/>
      <c r="AA35" s="312"/>
      <c r="AB35" s="312"/>
      <c r="AC35" s="312"/>
      <c r="AD35" s="312"/>
      <c r="AE35" s="312"/>
      <c r="AF35" s="312"/>
      <c r="AG35" s="312"/>
      <c r="AH35" s="312"/>
      <c r="AI35" s="312"/>
      <c r="AJ35" s="312"/>
      <c r="AK35" s="312"/>
      <c r="AL35" s="312"/>
      <c r="AM35" s="312"/>
      <c r="AN35" s="312"/>
    </row>
    <row r="36" spans="1:40" x14ac:dyDescent="0.3">
      <c r="A36" s="60" t="s">
        <v>1473</v>
      </c>
      <c r="B36" s="60"/>
      <c r="C36" s="60"/>
      <c r="D36" s="189"/>
      <c r="E36" s="189"/>
      <c r="F36" s="189"/>
      <c r="G36" s="189"/>
      <c r="H36" s="189"/>
      <c r="I36" s="189"/>
      <c r="J36" s="189"/>
      <c r="K36" s="189"/>
      <c r="L36" s="189"/>
      <c r="M36" s="189"/>
      <c r="N36" s="189"/>
      <c r="O36" s="189"/>
      <c r="P36" s="189"/>
      <c r="Q36" s="189"/>
      <c r="R36" s="189"/>
      <c r="S36" s="189"/>
      <c r="T36" s="189"/>
      <c r="U36" s="189"/>
      <c r="V36" s="189"/>
      <c r="W36" s="189"/>
      <c r="X36" s="189"/>
      <c r="Y36" s="189"/>
      <c r="Z36" s="189"/>
      <c r="AA36" s="189"/>
      <c r="AB36" s="189"/>
      <c r="AC36" s="189"/>
      <c r="AD36" s="189"/>
      <c r="AE36" s="189"/>
      <c r="AF36" s="189"/>
      <c r="AG36" s="189"/>
      <c r="AH36" s="189"/>
      <c r="AI36" s="189"/>
      <c r="AJ36" s="189"/>
      <c r="AK36" s="189"/>
      <c r="AL36" s="189"/>
      <c r="AM36" s="189"/>
      <c r="AN36" s="189"/>
    </row>
    <row r="37" spans="1:40" x14ac:dyDescent="0.3">
      <c r="D37" s="192">
        <f ca="1">SUM(E37:AN37)</f>
        <v>0</v>
      </c>
      <c r="E37" s="183">
        <f t="shared" ref="E37:AN37" ca="1" si="13">SUM(E33:E34)</f>
        <v>0</v>
      </c>
      <c r="F37" s="183">
        <f t="shared" ca="1" si="13"/>
        <v>0</v>
      </c>
      <c r="G37" s="183">
        <f t="shared" ca="1" si="13"/>
        <v>0</v>
      </c>
      <c r="H37" s="183">
        <f t="shared" ca="1" si="13"/>
        <v>0</v>
      </c>
      <c r="I37" s="183">
        <f t="shared" ca="1" si="13"/>
        <v>0</v>
      </c>
      <c r="J37" s="183">
        <f t="shared" ca="1" si="13"/>
        <v>0</v>
      </c>
      <c r="K37" s="183">
        <f t="shared" ca="1" si="13"/>
        <v>0</v>
      </c>
      <c r="L37" s="183">
        <f t="shared" ca="1" si="13"/>
        <v>0</v>
      </c>
      <c r="M37" s="183">
        <f t="shared" ca="1" si="13"/>
        <v>0</v>
      </c>
      <c r="N37" s="183">
        <f t="shared" ca="1" si="13"/>
        <v>0</v>
      </c>
      <c r="O37" s="183">
        <f t="shared" ca="1" si="13"/>
        <v>0</v>
      </c>
      <c r="P37" s="183">
        <f t="shared" ca="1" si="13"/>
        <v>0</v>
      </c>
      <c r="Q37" s="183">
        <f t="shared" ca="1" si="13"/>
        <v>0</v>
      </c>
      <c r="R37" s="183">
        <f t="shared" ca="1" si="13"/>
        <v>0</v>
      </c>
      <c r="S37" s="183">
        <f t="shared" ca="1" si="13"/>
        <v>0</v>
      </c>
      <c r="T37" s="183">
        <f t="shared" ca="1" si="13"/>
        <v>0</v>
      </c>
      <c r="U37" s="183">
        <f t="shared" ca="1" si="13"/>
        <v>0</v>
      </c>
      <c r="V37" s="183">
        <f t="shared" ca="1" si="13"/>
        <v>0</v>
      </c>
      <c r="W37" s="183">
        <f t="shared" ca="1" si="13"/>
        <v>0</v>
      </c>
      <c r="X37" s="183">
        <f t="shared" ca="1" si="13"/>
        <v>0</v>
      </c>
      <c r="Y37" s="183">
        <f t="shared" ca="1" si="13"/>
        <v>0</v>
      </c>
      <c r="Z37" s="183">
        <f t="shared" ca="1" si="13"/>
        <v>0</v>
      </c>
      <c r="AA37" s="183">
        <f t="shared" ca="1" si="13"/>
        <v>0</v>
      </c>
      <c r="AB37" s="183">
        <f t="shared" ca="1" si="13"/>
        <v>0</v>
      </c>
      <c r="AC37" s="183">
        <f t="shared" ca="1" si="13"/>
        <v>0</v>
      </c>
      <c r="AD37" s="183">
        <f t="shared" ca="1" si="13"/>
        <v>0</v>
      </c>
      <c r="AE37" s="183">
        <f t="shared" ca="1" si="13"/>
        <v>0</v>
      </c>
      <c r="AF37" s="183">
        <f t="shared" ca="1" si="13"/>
        <v>0</v>
      </c>
      <c r="AG37" s="183">
        <f t="shared" ca="1" si="13"/>
        <v>0</v>
      </c>
      <c r="AH37" s="183">
        <f t="shared" ca="1" si="13"/>
        <v>0</v>
      </c>
      <c r="AI37" s="183">
        <f t="shared" ca="1" si="13"/>
        <v>0</v>
      </c>
      <c r="AJ37" s="183">
        <f t="shared" ca="1" si="13"/>
        <v>0</v>
      </c>
      <c r="AK37" s="183">
        <f t="shared" ca="1" si="13"/>
        <v>0</v>
      </c>
      <c r="AL37" s="183">
        <f t="shared" ca="1" si="13"/>
        <v>0</v>
      </c>
      <c r="AM37" s="183">
        <f t="shared" ca="1" si="13"/>
        <v>0</v>
      </c>
      <c r="AN37" s="183">
        <f t="shared" ca="1" si="13"/>
        <v>0</v>
      </c>
    </row>
    <row r="38" spans="1:40" x14ac:dyDescent="0.3">
      <c r="A38" s="60" t="s">
        <v>125</v>
      </c>
      <c r="B38" s="60"/>
      <c r="C38" s="60"/>
      <c r="D38" s="189"/>
      <c r="E38" s="189"/>
      <c r="F38" s="189"/>
      <c r="G38" s="189"/>
      <c r="H38" s="189"/>
      <c r="I38" s="189"/>
      <c r="J38" s="189"/>
      <c r="K38" s="189"/>
      <c r="L38" s="189"/>
      <c r="M38" s="189"/>
      <c r="N38" s="189"/>
      <c r="O38" s="189"/>
      <c r="P38" s="189"/>
      <c r="Q38" s="189"/>
      <c r="R38" s="189"/>
      <c r="S38" s="189"/>
      <c r="T38" s="189"/>
      <c r="U38" s="189"/>
      <c r="V38" s="189"/>
      <c r="W38" s="189"/>
      <c r="X38" s="189"/>
      <c r="Y38" s="189"/>
      <c r="Z38" s="189"/>
      <c r="AA38" s="189"/>
      <c r="AB38" s="189"/>
      <c r="AC38" s="189"/>
      <c r="AD38" s="189"/>
      <c r="AE38" s="189"/>
      <c r="AF38" s="189"/>
      <c r="AG38" s="189"/>
      <c r="AH38" s="189"/>
      <c r="AI38" s="189"/>
      <c r="AJ38" s="189"/>
      <c r="AK38" s="189"/>
      <c r="AL38" s="189"/>
      <c r="AM38" s="189"/>
      <c r="AN38" s="189"/>
    </row>
    <row r="39" spans="1:40" x14ac:dyDescent="0.3">
      <c r="A39" s="54" t="s">
        <v>128</v>
      </c>
      <c r="C39" s="54"/>
      <c r="D39" s="195">
        <f ca="1">SUM(E39:AN39)</f>
        <v>1918.6140390750006</v>
      </c>
      <c r="E39" s="194">
        <f t="shared" ref="E39:T40" ca="1" si="14">SUMIFS(INDIRECT($B$1 &amp; "_Direct"), Type, "Travel", Resource_Name, $A39, WBSL3, E$1, Inst, $B$2)</f>
        <v>0</v>
      </c>
      <c r="F39" s="194">
        <f t="shared" ca="1" si="14"/>
        <v>0</v>
      </c>
      <c r="G39" s="194">
        <f t="shared" ca="1" si="14"/>
        <v>0</v>
      </c>
      <c r="H39" s="194">
        <f t="shared" ca="1" si="14"/>
        <v>0</v>
      </c>
      <c r="I39" s="194">
        <f t="shared" ca="1" si="14"/>
        <v>0</v>
      </c>
      <c r="J39" s="194">
        <f t="shared" ca="1" si="14"/>
        <v>0</v>
      </c>
      <c r="K39" s="194">
        <f t="shared" ca="1" si="14"/>
        <v>0</v>
      </c>
      <c r="L39" s="194">
        <f t="shared" ca="1" si="14"/>
        <v>0</v>
      </c>
      <c r="M39" s="194">
        <f t="shared" ca="1" si="14"/>
        <v>0</v>
      </c>
      <c r="N39" s="194">
        <f t="shared" ca="1" si="14"/>
        <v>0</v>
      </c>
      <c r="O39" s="194">
        <f t="shared" ca="1" si="14"/>
        <v>0</v>
      </c>
      <c r="P39" s="194">
        <f t="shared" ca="1" si="14"/>
        <v>0</v>
      </c>
      <c r="Q39" s="194">
        <f t="shared" ca="1" si="14"/>
        <v>0</v>
      </c>
      <c r="R39" s="194">
        <f t="shared" ca="1" si="14"/>
        <v>0</v>
      </c>
      <c r="S39" s="194">
        <f t="shared" ca="1" si="14"/>
        <v>0</v>
      </c>
      <c r="T39" s="194">
        <f t="shared" ca="1" si="14"/>
        <v>0</v>
      </c>
      <c r="U39" s="194">
        <f t="shared" ref="U39:AJ40" ca="1" si="15">SUMIFS(INDIRECT($B$1 &amp; "_Direct"), Type, "Travel", Resource_Name, $A39, WBSL3, U$1, Inst, $B$2)</f>
        <v>0</v>
      </c>
      <c r="V39" s="194">
        <f t="shared" ca="1" si="15"/>
        <v>0</v>
      </c>
      <c r="W39" s="194">
        <f t="shared" ca="1" si="15"/>
        <v>0</v>
      </c>
      <c r="X39" s="194">
        <f t="shared" ca="1" si="15"/>
        <v>0</v>
      </c>
      <c r="Y39" s="194">
        <f t="shared" ca="1" si="15"/>
        <v>0</v>
      </c>
      <c r="Z39" s="194">
        <f t="shared" ca="1" si="15"/>
        <v>0</v>
      </c>
      <c r="AA39" s="194">
        <f t="shared" ca="1" si="15"/>
        <v>0</v>
      </c>
      <c r="AB39" s="194">
        <f t="shared" ca="1" si="15"/>
        <v>0</v>
      </c>
      <c r="AC39" s="194">
        <f t="shared" ca="1" si="15"/>
        <v>0</v>
      </c>
      <c r="AD39" s="194">
        <f t="shared" ca="1" si="15"/>
        <v>0</v>
      </c>
      <c r="AE39" s="194">
        <f t="shared" ca="1" si="15"/>
        <v>0</v>
      </c>
      <c r="AF39" s="194">
        <f t="shared" ca="1" si="15"/>
        <v>0</v>
      </c>
      <c r="AG39" s="194">
        <f t="shared" ca="1" si="15"/>
        <v>0</v>
      </c>
      <c r="AH39" s="194">
        <f t="shared" ca="1" si="15"/>
        <v>0</v>
      </c>
      <c r="AI39" s="194">
        <f t="shared" ca="1" si="15"/>
        <v>1918.6140390750006</v>
      </c>
      <c r="AJ39" s="194">
        <f t="shared" ca="1" si="15"/>
        <v>0</v>
      </c>
      <c r="AK39" s="194">
        <f t="shared" ref="AK39:AN40" ca="1" si="16">SUMIFS(INDIRECT($B$1 &amp; "_Direct"), Type, "Travel", Resource_Name, $A39, WBSL3, AK$1, Inst, $B$2)</f>
        <v>0</v>
      </c>
      <c r="AL39" s="194">
        <f t="shared" ca="1" si="16"/>
        <v>0</v>
      </c>
      <c r="AM39" s="194">
        <f t="shared" ca="1" si="16"/>
        <v>0</v>
      </c>
      <c r="AN39" s="194">
        <f t="shared" ca="1" si="16"/>
        <v>0</v>
      </c>
    </row>
    <row r="40" spans="1:40" x14ac:dyDescent="0.3">
      <c r="A40" s="54" t="s">
        <v>834</v>
      </c>
      <c r="C40" s="54"/>
      <c r="D40" s="195">
        <f ca="1">SUM(E40:AN40)</f>
        <v>1918.6140390750006</v>
      </c>
      <c r="E40" s="194">
        <f t="shared" ca="1" si="14"/>
        <v>0</v>
      </c>
      <c r="F40" s="194">
        <f t="shared" ca="1" si="14"/>
        <v>0</v>
      </c>
      <c r="G40" s="194">
        <f t="shared" ca="1" si="14"/>
        <v>0</v>
      </c>
      <c r="H40" s="194">
        <f t="shared" ca="1" si="14"/>
        <v>0</v>
      </c>
      <c r="I40" s="194">
        <f t="shared" ca="1" si="14"/>
        <v>0</v>
      </c>
      <c r="J40" s="194">
        <f t="shared" ca="1" si="14"/>
        <v>0</v>
      </c>
      <c r="K40" s="194">
        <f t="shared" ca="1" si="14"/>
        <v>0</v>
      </c>
      <c r="L40" s="194">
        <f t="shared" ca="1" si="14"/>
        <v>0</v>
      </c>
      <c r="M40" s="194">
        <f t="shared" ca="1" si="14"/>
        <v>0</v>
      </c>
      <c r="N40" s="194">
        <f t="shared" ca="1" si="14"/>
        <v>0</v>
      </c>
      <c r="O40" s="194">
        <f t="shared" ca="1" si="14"/>
        <v>0</v>
      </c>
      <c r="P40" s="194">
        <f t="shared" ca="1" si="14"/>
        <v>0</v>
      </c>
      <c r="Q40" s="194">
        <f t="shared" ca="1" si="14"/>
        <v>0</v>
      </c>
      <c r="R40" s="194">
        <f t="shared" ca="1" si="14"/>
        <v>0</v>
      </c>
      <c r="S40" s="194">
        <f t="shared" ca="1" si="14"/>
        <v>0</v>
      </c>
      <c r="T40" s="194">
        <f t="shared" ca="1" si="14"/>
        <v>0</v>
      </c>
      <c r="U40" s="194">
        <f t="shared" ca="1" si="15"/>
        <v>0</v>
      </c>
      <c r="V40" s="194">
        <f t="shared" ca="1" si="15"/>
        <v>0</v>
      </c>
      <c r="W40" s="194">
        <f t="shared" ca="1" si="15"/>
        <v>0</v>
      </c>
      <c r="X40" s="194">
        <f t="shared" ca="1" si="15"/>
        <v>0</v>
      </c>
      <c r="Y40" s="194">
        <f t="shared" ca="1" si="15"/>
        <v>0</v>
      </c>
      <c r="Z40" s="194">
        <f t="shared" ca="1" si="15"/>
        <v>0</v>
      </c>
      <c r="AA40" s="194">
        <f t="shared" ca="1" si="15"/>
        <v>0</v>
      </c>
      <c r="AB40" s="194">
        <f t="shared" ca="1" si="15"/>
        <v>0</v>
      </c>
      <c r="AC40" s="194">
        <f t="shared" ca="1" si="15"/>
        <v>0</v>
      </c>
      <c r="AD40" s="194">
        <f t="shared" ca="1" si="15"/>
        <v>0</v>
      </c>
      <c r="AE40" s="194">
        <f t="shared" ca="1" si="15"/>
        <v>0</v>
      </c>
      <c r="AF40" s="194">
        <f t="shared" ca="1" si="15"/>
        <v>0</v>
      </c>
      <c r="AG40" s="194">
        <f t="shared" ca="1" si="15"/>
        <v>0</v>
      </c>
      <c r="AH40" s="194">
        <f t="shared" ca="1" si="15"/>
        <v>0</v>
      </c>
      <c r="AI40" s="194">
        <f t="shared" ca="1" si="15"/>
        <v>1918.6140390750006</v>
      </c>
      <c r="AJ40" s="194">
        <f t="shared" ca="1" si="15"/>
        <v>0</v>
      </c>
      <c r="AK40" s="194">
        <f t="shared" ca="1" si="16"/>
        <v>0</v>
      </c>
      <c r="AL40" s="194">
        <f t="shared" ca="1" si="16"/>
        <v>0</v>
      </c>
      <c r="AM40" s="194">
        <f t="shared" ca="1" si="16"/>
        <v>0</v>
      </c>
      <c r="AN40" s="194">
        <f t="shared" ca="1" si="16"/>
        <v>0</v>
      </c>
    </row>
    <row r="41" spans="1:40" x14ac:dyDescent="0.3">
      <c r="A41" s="60" t="s">
        <v>1474</v>
      </c>
      <c r="B41" s="60"/>
      <c r="C41" s="60"/>
      <c r="D41" s="189"/>
      <c r="E41" s="189"/>
      <c r="F41" s="189"/>
      <c r="G41" s="189"/>
      <c r="H41" s="189"/>
      <c r="I41" s="189"/>
      <c r="J41" s="189"/>
      <c r="K41" s="189"/>
      <c r="L41" s="189"/>
      <c r="M41" s="189"/>
      <c r="N41" s="189"/>
      <c r="O41" s="189"/>
      <c r="P41" s="189"/>
      <c r="Q41" s="189"/>
      <c r="R41" s="189"/>
      <c r="S41" s="189"/>
      <c r="T41" s="189"/>
      <c r="U41" s="189"/>
      <c r="V41" s="189"/>
      <c r="W41" s="189"/>
      <c r="X41" s="189"/>
      <c r="Y41" s="189"/>
      <c r="Z41" s="189"/>
      <c r="AA41" s="189"/>
      <c r="AB41" s="189"/>
      <c r="AC41" s="189"/>
      <c r="AD41" s="189"/>
      <c r="AE41" s="189"/>
      <c r="AF41" s="189"/>
      <c r="AG41" s="189"/>
      <c r="AH41" s="189"/>
      <c r="AI41" s="189"/>
      <c r="AJ41" s="189"/>
      <c r="AK41" s="189"/>
      <c r="AL41" s="189"/>
      <c r="AM41" s="189"/>
      <c r="AN41" s="189"/>
    </row>
    <row r="42" spans="1:40" x14ac:dyDescent="0.3">
      <c r="D42" s="195">
        <f ca="1">SUM(E42:AN42)</f>
        <v>3837.2280781500012</v>
      </c>
      <c r="E42" s="184">
        <f t="shared" ref="E42:AN42" ca="1" si="17">SUM(E39:E40)</f>
        <v>0</v>
      </c>
      <c r="F42" s="183">
        <f t="shared" ca="1" si="17"/>
        <v>0</v>
      </c>
      <c r="G42" s="183">
        <f t="shared" ca="1" si="17"/>
        <v>0</v>
      </c>
      <c r="H42" s="183">
        <f t="shared" ca="1" si="17"/>
        <v>0</v>
      </c>
      <c r="I42" s="183">
        <f t="shared" ca="1" si="17"/>
        <v>0</v>
      </c>
      <c r="J42" s="184">
        <f t="shared" ca="1" si="17"/>
        <v>0</v>
      </c>
      <c r="K42" s="183">
        <f t="shared" ca="1" si="17"/>
        <v>0</v>
      </c>
      <c r="L42" s="183">
        <f t="shared" ca="1" si="17"/>
        <v>0</v>
      </c>
      <c r="M42" s="183">
        <f t="shared" ca="1" si="17"/>
        <v>0</v>
      </c>
      <c r="N42" s="183">
        <f t="shared" ca="1" si="17"/>
        <v>0</v>
      </c>
      <c r="O42" s="183">
        <f t="shared" ca="1" si="17"/>
        <v>0</v>
      </c>
      <c r="P42" s="183">
        <f t="shared" ca="1" si="17"/>
        <v>0</v>
      </c>
      <c r="Q42" s="184">
        <f t="shared" ca="1" si="17"/>
        <v>0</v>
      </c>
      <c r="R42" s="183">
        <f t="shared" ca="1" si="17"/>
        <v>0</v>
      </c>
      <c r="S42" s="183">
        <f t="shared" ca="1" si="17"/>
        <v>0</v>
      </c>
      <c r="T42" s="183">
        <f t="shared" ca="1" si="17"/>
        <v>0</v>
      </c>
      <c r="U42" s="183">
        <f t="shared" ca="1" si="17"/>
        <v>0</v>
      </c>
      <c r="V42" s="183">
        <f t="shared" ca="1" si="17"/>
        <v>0</v>
      </c>
      <c r="W42" s="183">
        <f t="shared" ca="1" si="17"/>
        <v>0</v>
      </c>
      <c r="X42" s="183">
        <f t="shared" ca="1" si="17"/>
        <v>0</v>
      </c>
      <c r="Y42" s="183">
        <f t="shared" ca="1" si="17"/>
        <v>0</v>
      </c>
      <c r="Z42" s="183">
        <f t="shared" ca="1" si="17"/>
        <v>0</v>
      </c>
      <c r="AA42" s="183">
        <f t="shared" ca="1" si="17"/>
        <v>0</v>
      </c>
      <c r="AB42" s="183">
        <f t="shared" ca="1" si="17"/>
        <v>0</v>
      </c>
      <c r="AC42" s="183">
        <f t="shared" ca="1" si="17"/>
        <v>0</v>
      </c>
      <c r="AD42" s="183">
        <f t="shared" ca="1" si="17"/>
        <v>0</v>
      </c>
      <c r="AE42" s="183">
        <f t="shared" ca="1" si="17"/>
        <v>0</v>
      </c>
      <c r="AF42" s="183">
        <f t="shared" ca="1" si="17"/>
        <v>0</v>
      </c>
      <c r="AG42" s="183">
        <f t="shared" ca="1" si="17"/>
        <v>0</v>
      </c>
      <c r="AH42" s="183">
        <f t="shared" ca="1" si="17"/>
        <v>0</v>
      </c>
      <c r="AI42" s="183">
        <f t="shared" ca="1" si="17"/>
        <v>3837.2280781500012</v>
      </c>
      <c r="AJ42" s="183">
        <f t="shared" ca="1" si="17"/>
        <v>0</v>
      </c>
      <c r="AK42" s="183">
        <f t="shared" ca="1" si="17"/>
        <v>0</v>
      </c>
      <c r="AL42" s="183">
        <f t="shared" ca="1" si="17"/>
        <v>0</v>
      </c>
      <c r="AM42" s="183">
        <f t="shared" ca="1" si="17"/>
        <v>0</v>
      </c>
      <c r="AN42" s="183">
        <f t="shared" ca="1" si="17"/>
        <v>0</v>
      </c>
    </row>
    <row r="43" spans="1:40" x14ac:dyDescent="0.3">
      <c r="A43" s="60" t="s">
        <v>1475</v>
      </c>
      <c r="B43" s="60"/>
      <c r="C43" s="60"/>
      <c r="D43" s="189"/>
      <c r="E43" s="189"/>
      <c r="F43" s="189"/>
      <c r="G43" s="189"/>
      <c r="H43" s="189"/>
      <c r="I43" s="189"/>
      <c r="J43" s="189"/>
      <c r="K43" s="189"/>
      <c r="L43" s="189"/>
      <c r="M43" s="189"/>
      <c r="N43" s="189"/>
      <c r="O43" s="189"/>
      <c r="P43" s="189"/>
      <c r="Q43" s="189"/>
      <c r="R43" s="189"/>
      <c r="S43" s="189"/>
      <c r="T43" s="189"/>
      <c r="U43" s="189"/>
      <c r="V43" s="189"/>
      <c r="W43" s="189"/>
      <c r="X43" s="189"/>
      <c r="Y43" s="189"/>
      <c r="Z43" s="189"/>
      <c r="AA43" s="189"/>
      <c r="AB43" s="189"/>
      <c r="AC43" s="189"/>
      <c r="AD43" s="189"/>
      <c r="AE43" s="189"/>
      <c r="AF43" s="189"/>
      <c r="AG43" s="189"/>
      <c r="AH43" s="189"/>
      <c r="AI43" s="189"/>
      <c r="AJ43" s="189"/>
      <c r="AK43" s="189"/>
      <c r="AL43" s="189"/>
      <c r="AM43" s="189"/>
      <c r="AN43" s="189"/>
    </row>
    <row r="44" spans="1:40" x14ac:dyDescent="0.3">
      <c r="A44" t="s">
        <v>1476</v>
      </c>
      <c r="B44" t="s">
        <v>1477</v>
      </c>
      <c r="D44" s="192">
        <f>SUM(E44:AN44)</f>
        <v>0</v>
      </c>
      <c r="E44" s="183">
        <v>0</v>
      </c>
      <c r="F44" s="183">
        <v>0</v>
      </c>
      <c r="G44" s="183">
        <v>0</v>
      </c>
      <c r="H44" s="183">
        <v>0</v>
      </c>
      <c r="I44" s="183">
        <v>0</v>
      </c>
      <c r="J44" s="183">
        <v>0</v>
      </c>
      <c r="K44" s="183">
        <v>0</v>
      </c>
      <c r="L44" s="183">
        <v>0</v>
      </c>
      <c r="M44" s="183">
        <v>0</v>
      </c>
      <c r="N44" s="183">
        <v>0</v>
      </c>
      <c r="O44" s="183">
        <v>0</v>
      </c>
      <c r="P44" s="183">
        <v>0</v>
      </c>
      <c r="Q44" s="183"/>
      <c r="R44" s="183">
        <v>0</v>
      </c>
      <c r="S44" s="183">
        <v>0</v>
      </c>
      <c r="T44" s="183">
        <v>0</v>
      </c>
      <c r="U44" s="183">
        <v>0</v>
      </c>
      <c r="V44" s="183">
        <v>0</v>
      </c>
      <c r="W44" s="183">
        <v>0</v>
      </c>
      <c r="X44" s="183">
        <v>0</v>
      </c>
      <c r="Y44" s="183">
        <v>0</v>
      </c>
      <c r="Z44" s="183">
        <v>0</v>
      </c>
      <c r="AA44" s="183">
        <v>0</v>
      </c>
      <c r="AB44" s="183">
        <v>0</v>
      </c>
      <c r="AC44" s="183">
        <v>0</v>
      </c>
      <c r="AD44" s="183">
        <v>0</v>
      </c>
      <c r="AE44" s="183">
        <v>0</v>
      </c>
      <c r="AF44" s="183">
        <v>0</v>
      </c>
      <c r="AG44" s="183">
        <v>0</v>
      </c>
      <c r="AH44" s="183">
        <v>0</v>
      </c>
      <c r="AI44" s="183">
        <v>0</v>
      </c>
      <c r="AJ44" s="183">
        <v>0</v>
      </c>
      <c r="AK44" s="183">
        <v>0</v>
      </c>
      <c r="AL44" s="183">
        <v>0</v>
      </c>
      <c r="AM44" s="183">
        <v>0</v>
      </c>
      <c r="AN44" s="183">
        <v>0</v>
      </c>
    </row>
    <row r="45" spans="1:40" x14ac:dyDescent="0.3">
      <c r="A45" s="60" t="s">
        <v>1478</v>
      </c>
      <c r="B45" s="64"/>
      <c r="C45" s="64"/>
      <c r="D45" s="196"/>
      <c r="E45" s="196"/>
      <c r="F45" s="196"/>
      <c r="G45" s="196"/>
      <c r="H45" s="196"/>
      <c r="I45" s="196"/>
      <c r="J45" s="196"/>
      <c r="K45" s="196"/>
      <c r="L45" s="196"/>
      <c r="M45" s="196"/>
      <c r="N45" s="196"/>
      <c r="O45" s="196"/>
      <c r="P45" s="196"/>
      <c r="Q45" s="196"/>
      <c r="R45" s="196"/>
      <c r="S45" s="196"/>
      <c r="T45" s="196"/>
      <c r="U45" s="196"/>
      <c r="V45" s="196"/>
      <c r="W45" s="196"/>
      <c r="X45" s="196"/>
      <c r="Y45" s="196"/>
      <c r="Z45" s="196"/>
      <c r="AA45" s="196"/>
      <c r="AB45" s="196"/>
      <c r="AC45" s="196"/>
      <c r="AD45" s="196"/>
      <c r="AE45" s="196"/>
      <c r="AF45" s="196"/>
      <c r="AG45" s="196"/>
      <c r="AH45" s="196"/>
      <c r="AI45" s="196"/>
      <c r="AJ45" s="196"/>
      <c r="AK45" s="196"/>
      <c r="AL45" s="196"/>
      <c r="AM45" s="196"/>
      <c r="AN45" s="196"/>
    </row>
    <row r="46" spans="1:40" x14ac:dyDescent="0.3">
      <c r="D46" s="192">
        <f>SUM(E46:AN46)</f>
        <v>0</v>
      </c>
      <c r="E46" s="183">
        <v>0</v>
      </c>
      <c r="F46" s="183">
        <v>0</v>
      </c>
      <c r="G46" s="183">
        <v>0</v>
      </c>
      <c r="H46" s="183">
        <v>0</v>
      </c>
      <c r="I46" s="183">
        <v>0</v>
      </c>
      <c r="J46" s="183">
        <v>0</v>
      </c>
      <c r="K46" s="183">
        <v>0</v>
      </c>
      <c r="L46" s="183">
        <v>0</v>
      </c>
      <c r="M46" s="183">
        <v>0</v>
      </c>
      <c r="N46" s="183">
        <v>0</v>
      </c>
      <c r="O46" s="183">
        <v>0</v>
      </c>
      <c r="P46" s="183">
        <v>0</v>
      </c>
      <c r="Q46" s="183"/>
      <c r="R46" s="183">
        <v>0</v>
      </c>
      <c r="S46" s="183">
        <v>0</v>
      </c>
      <c r="T46" s="183">
        <f t="shared" ref="T46:AN46" si="18">T44</f>
        <v>0</v>
      </c>
      <c r="U46" s="183">
        <f t="shared" si="18"/>
        <v>0</v>
      </c>
      <c r="V46" s="183">
        <f t="shared" si="18"/>
        <v>0</v>
      </c>
      <c r="W46" s="183">
        <f t="shared" si="18"/>
        <v>0</v>
      </c>
      <c r="X46" s="183">
        <f t="shared" si="18"/>
        <v>0</v>
      </c>
      <c r="Y46" s="183">
        <f t="shared" si="18"/>
        <v>0</v>
      </c>
      <c r="Z46" s="183">
        <f t="shared" si="18"/>
        <v>0</v>
      </c>
      <c r="AA46" s="183">
        <f t="shared" si="18"/>
        <v>0</v>
      </c>
      <c r="AB46" s="183">
        <f t="shared" si="18"/>
        <v>0</v>
      </c>
      <c r="AC46" s="183">
        <f t="shared" si="18"/>
        <v>0</v>
      </c>
      <c r="AD46" s="183">
        <f t="shared" si="18"/>
        <v>0</v>
      </c>
      <c r="AE46" s="183">
        <f t="shared" si="18"/>
        <v>0</v>
      </c>
      <c r="AF46" s="183">
        <f t="shared" si="18"/>
        <v>0</v>
      </c>
      <c r="AG46" s="183">
        <f t="shared" si="18"/>
        <v>0</v>
      </c>
      <c r="AH46" s="183">
        <f t="shared" si="18"/>
        <v>0</v>
      </c>
      <c r="AI46" s="183">
        <f t="shared" si="18"/>
        <v>0</v>
      </c>
      <c r="AJ46" s="183">
        <f t="shared" si="18"/>
        <v>0</v>
      </c>
      <c r="AK46" s="183">
        <f t="shared" si="18"/>
        <v>0</v>
      </c>
      <c r="AL46" s="183">
        <f t="shared" si="18"/>
        <v>0</v>
      </c>
      <c r="AM46" s="183">
        <f t="shared" si="18"/>
        <v>0</v>
      </c>
      <c r="AN46" s="183">
        <f t="shared" si="18"/>
        <v>0</v>
      </c>
    </row>
    <row r="47" spans="1:40" x14ac:dyDescent="0.3">
      <c r="A47" s="60" t="s">
        <v>1479</v>
      </c>
      <c r="B47" s="60"/>
      <c r="C47" s="60"/>
      <c r="D47" s="189"/>
      <c r="E47" s="189"/>
      <c r="F47" s="189"/>
      <c r="G47" s="189"/>
      <c r="H47" s="189"/>
      <c r="I47" s="189"/>
      <c r="J47" s="189"/>
      <c r="K47" s="189"/>
      <c r="L47" s="189"/>
      <c r="M47" s="189"/>
      <c r="N47" s="189"/>
      <c r="O47" s="189"/>
      <c r="P47" s="189"/>
      <c r="Q47" s="189"/>
      <c r="R47" s="189"/>
      <c r="S47" s="189"/>
      <c r="T47" s="189"/>
      <c r="U47" s="189"/>
      <c r="V47" s="189"/>
      <c r="W47" s="189"/>
      <c r="X47" s="189"/>
      <c r="Y47" s="189"/>
      <c r="Z47" s="189"/>
      <c r="AA47" s="189"/>
      <c r="AB47" s="189"/>
      <c r="AC47" s="189"/>
      <c r="AD47" s="189"/>
      <c r="AE47" s="189"/>
      <c r="AF47" s="189"/>
      <c r="AG47" s="189"/>
      <c r="AH47" s="189"/>
      <c r="AI47" s="189"/>
      <c r="AJ47" s="189"/>
      <c r="AK47" s="189"/>
      <c r="AL47" s="189"/>
      <c r="AM47" s="189"/>
      <c r="AN47" s="189"/>
    </row>
    <row r="48" spans="1:40" x14ac:dyDescent="0.3">
      <c r="A48" s="54" t="s">
        <v>1480</v>
      </c>
      <c r="B48" s="54"/>
      <c r="C48" s="54"/>
      <c r="D48" s="195">
        <f ca="1">SUM(E48:AN48)</f>
        <v>1012.6018539562502</v>
      </c>
      <c r="E48" s="194">
        <f t="shared" ref="E48:AN48" ca="1" si="19">SUMIFS(INDIRECT($B$1 &amp; "_Direct"), Type, "M &amp; S", WBSL3, E$1, Inst, $B$2)</f>
        <v>0</v>
      </c>
      <c r="F48" s="194">
        <f t="shared" ca="1" si="19"/>
        <v>0</v>
      </c>
      <c r="G48" s="194">
        <f t="shared" ca="1" si="19"/>
        <v>0</v>
      </c>
      <c r="H48" s="194">
        <f t="shared" ca="1" si="19"/>
        <v>0</v>
      </c>
      <c r="I48" s="194">
        <f t="shared" ca="1" si="19"/>
        <v>0</v>
      </c>
      <c r="J48" s="194">
        <f t="shared" ca="1" si="19"/>
        <v>0</v>
      </c>
      <c r="K48" s="194">
        <f t="shared" ca="1" si="19"/>
        <v>0</v>
      </c>
      <c r="L48" s="194">
        <f t="shared" ca="1" si="19"/>
        <v>0</v>
      </c>
      <c r="M48" s="194">
        <f t="shared" ca="1" si="19"/>
        <v>0</v>
      </c>
      <c r="N48" s="194">
        <f t="shared" ca="1" si="19"/>
        <v>0</v>
      </c>
      <c r="O48" s="194">
        <f t="shared" ca="1" si="19"/>
        <v>0</v>
      </c>
      <c r="P48" s="194">
        <f t="shared" ca="1" si="19"/>
        <v>0</v>
      </c>
      <c r="Q48" s="194">
        <f t="shared" ca="1" si="19"/>
        <v>0</v>
      </c>
      <c r="R48" s="194">
        <f t="shared" ca="1" si="19"/>
        <v>0</v>
      </c>
      <c r="S48" s="194">
        <f t="shared" ca="1" si="19"/>
        <v>0</v>
      </c>
      <c r="T48" s="194">
        <f t="shared" ca="1" si="19"/>
        <v>0</v>
      </c>
      <c r="U48" s="194">
        <f t="shared" ca="1" si="19"/>
        <v>0</v>
      </c>
      <c r="V48" s="194">
        <f t="shared" ca="1" si="19"/>
        <v>0</v>
      </c>
      <c r="W48" s="194">
        <f t="shared" ca="1" si="19"/>
        <v>0</v>
      </c>
      <c r="X48" s="194">
        <f t="shared" ca="1" si="19"/>
        <v>0</v>
      </c>
      <c r="Y48" s="194">
        <f t="shared" ca="1" si="19"/>
        <v>0</v>
      </c>
      <c r="Z48" s="194">
        <f t="shared" ca="1" si="19"/>
        <v>0</v>
      </c>
      <c r="AA48" s="194">
        <f t="shared" ca="1" si="19"/>
        <v>0</v>
      </c>
      <c r="AB48" s="194">
        <f t="shared" ca="1" si="19"/>
        <v>0</v>
      </c>
      <c r="AC48" s="194">
        <f t="shared" ca="1" si="19"/>
        <v>0</v>
      </c>
      <c r="AD48" s="194">
        <f t="shared" ca="1" si="19"/>
        <v>0</v>
      </c>
      <c r="AE48" s="194">
        <f t="shared" ca="1" si="19"/>
        <v>0</v>
      </c>
      <c r="AF48" s="194">
        <f t="shared" ca="1" si="19"/>
        <v>0</v>
      </c>
      <c r="AG48" s="194">
        <f t="shared" ca="1" si="19"/>
        <v>0</v>
      </c>
      <c r="AH48" s="194">
        <f t="shared" ca="1" si="19"/>
        <v>0</v>
      </c>
      <c r="AI48" s="194">
        <f t="shared" ca="1" si="19"/>
        <v>1012.6018539562502</v>
      </c>
      <c r="AJ48" s="194">
        <f t="shared" ca="1" si="19"/>
        <v>0</v>
      </c>
      <c r="AK48" s="194">
        <f t="shared" ca="1" si="19"/>
        <v>0</v>
      </c>
      <c r="AL48" s="194">
        <f t="shared" ca="1" si="19"/>
        <v>0</v>
      </c>
      <c r="AM48" s="194">
        <f t="shared" ca="1" si="19"/>
        <v>0</v>
      </c>
      <c r="AN48" s="194">
        <f t="shared" ca="1" si="19"/>
        <v>0</v>
      </c>
    </row>
    <row r="49" spans="1:40" x14ac:dyDescent="0.3">
      <c r="A49" t="s">
        <v>1481</v>
      </c>
      <c r="D49" s="192">
        <f>SUM(E49:AN49)</f>
        <v>0</v>
      </c>
      <c r="E49" s="181">
        <v>0</v>
      </c>
      <c r="F49" s="183">
        <v>0</v>
      </c>
      <c r="G49" s="183">
        <v>0</v>
      </c>
      <c r="H49" s="183">
        <v>0</v>
      </c>
      <c r="I49" s="183">
        <v>0</v>
      </c>
      <c r="J49" s="183">
        <v>0</v>
      </c>
      <c r="K49" s="183">
        <v>0</v>
      </c>
      <c r="L49" s="183">
        <v>0</v>
      </c>
      <c r="M49" s="183">
        <v>0</v>
      </c>
      <c r="N49" s="183">
        <v>0</v>
      </c>
      <c r="O49" s="183">
        <v>0</v>
      </c>
      <c r="P49" s="183">
        <v>0</v>
      </c>
      <c r="Q49" s="183"/>
      <c r="R49" s="183">
        <v>0</v>
      </c>
      <c r="S49" s="183">
        <v>0</v>
      </c>
      <c r="T49" s="183">
        <v>0</v>
      </c>
      <c r="U49" s="183">
        <v>0</v>
      </c>
      <c r="V49" s="183">
        <v>0</v>
      </c>
      <c r="W49" s="183">
        <v>0</v>
      </c>
      <c r="X49" s="183">
        <v>0</v>
      </c>
      <c r="Y49" s="183">
        <v>0</v>
      </c>
      <c r="Z49" s="183">
        <v>0</v>
      </c>
      <c r="AA49" s="183">
        <v>0</v>
      </c>
      <c r="AB49" s="183">
        <v>0</v>
      </c>
      <c r="AC49" s="183">
        <v>0</v>
      </c>
      <c r="AD49" s="183">
        <v>0</v>
      </c>
      <c r="AE49" s="183">
        <v>0</v>
      </c>
      <c r="AF49" s="183">
        <v>0</v>
      </c>
      <c r="AG49" s="183">
        <v>0</v>
      </c>
      <c r="AH49" s="183">
        <v>0</v>
      </c>
      <c r="AI49" s="183">
        <v>0</v>
      </c>
      <c r="AJ49" s="183">
        <v>0</v>
      </c>
      <c r="AK49" s="183">
        <v>0</v>
      </c>
      <c r="AL49" s="183">
        <v>0</v>
      </c>
      <c r="AM49" s="183">
        <v>0</v>
      </c>
      <c r="AN49" s="183">
        <v>0</v>
      </c>
    </row>
    <row r="50" spans="1:40" x14ac:dyDescent="0.3">
      <c r="A50" t="s">
        <v>1482</v>
      </c>
      <c r="D50" s="192">
        <f>SUM(E50:AN50)</f>
        <v>0</v>
      </c>
      <c r="E50" s="181">
        <v>0</v>
      </c>
      <c r="F50" s="183">
        <v>0</v>
      </c>
      <c r="G50" s="183">
        <v>0</v>
      </c>
      <c r="H50" s="183">
        <v>0</v>
      </c>
      <c r="I50" s="183">
        <v>0</v>
      </c>
      <c r="J50" s="183">
        <v>0</v>
      </c>
      <c r="K50" s="183">
        <v>0</v>
      </c>
      <c r="L50" s="183">
        <v>0</v>
      </c>
      <c r="M50" s="183">
        <v>0</v>
      </c>
      <c r="N50" s="183">
        <v>0</v>
      </c>
      <c r="O50" s="183">
        <v>0</v>
      </c>
      <c r="P50" s="183">
        <v>0</v>
      </c>
      <c r="Q50" s="183"/>
      <c r="R50" s="183">
        <v>0</v>
      </c>
      <c r="S50" s="183">
        <v>0</v>
      </c>
      <c r="T50" s="183">
        <v>0</v>
      </c>
      <c r="U50" s="183">
        <v>0</v>
      </c>
      <c r="V50" s="183">
        <v>0</v>
      </c>
      <c r="W50" s="183">
        <v>0</v>
      </c>
      <c r="X50" s="183">
        <v>0</v>
      </c>
      <c r="Y50" s="183">
        <v>0</v>
      </c>
      <c r="Z50" s="183">
        <v>0</v>
      </c>
      <c r="AA50" s="183">
        <v>0</v>
      </c>
      <c r="AB50" s="183">
        <v>0</v>
      </c>
      <c r="AC50" s="183">
        <v>0</v>
      </c>
      <c r="AD50" s="183">
        <v>0</v>
      </c>
      <c r="AE50" s="183">
        <v>0</v>
      </c>
      <c r="AF50" s="183">
        <v>0</v>
      </c>
      <c r="AG50" s="183">
        <v>0</v>
      </c>
      <c r="AH50" s="183">
        <v>0</v>
      </c>
      <c r="AI50" s="183">
        <v>0</v>
      </c>
      <c r="AJ50" s="183">
        <v>0</v>
      </c>
      <c r="AK50" s="183">
        <v>0</v>
      </c>
      <c r="AL50" s="183">
        <v>0</v>
      </c>
      <c r="AM50" s="183">
        <v>0</v>
      </c>
      <c r="AN50" s="183">
        <v>0</v>
      </c>
    </row>
    <row r="51" spans="1:40" x14ac:dyDescent="0.3">
      <c r="A51" t="s">
        <v>1483</v>
      </c>
      <c r="D51" s="192">
        <f>SUM(E51:AN51)</f>
        <v>0</v>
      </c>
      <c r="E51" s="181">
        <v>0</v>
      </c>
      <c r="F51" s="183">
        <v>0</v>
      </c>
      <c r="G51" s="183">
        <v>0</v>
      </c>
      <c r="H51" s="183">
        <v>0</v>
      </c>
      <c r="I51" s="183">
        <v>0</v>
      </c>
      <c r="J51" s="183">
        <v>0</v>
      </c>
      <c r="K51" s="183">
        <v>0</v>
      </c>
      <c r="L51" s="183">
        <v>0</v>
      </c>
      <c r="M51" s="183">
        <v>0</v>
      </c>
      <c r="N51" s="183">
        <v>0</v>
      </c>
      <c r="O51" s="183">
        <v>0</v>
      </c>
      <c r="P51" s="183">
        <v>0</v>
      </c>
      <c r="Q51" s="183"/>
      <c r="R51" s="183">
        <v>0</v>
      </c>
      <c r="S51" s="183">
        <v>0</v>
      </c>
      <c r="T51" s="183">
        <v>0</v>
      </c>
      <c r="U51" s="183">
        <v>0</v>
      </c>
      <c r="V51" s="183">
        <v>0</v>
      </c>
      <c r="W51" s="183">
        <v>0</v>
      </c>
      <c r="X51" s="183">
        <v>0</v>
      </c>
      <c r="Y51" s="183">
        <v>0</v>
      </c>
      <c r="Z51" s="183">
        <v>0</v>
      </c>
      <c r="AA51" s="183">
        <v>0</v>
      </c>
      <c r="AB51" s="183">
        <v>0</v>
      </c>
      <c r="AC51" s="183">
        <v>0</v>
      </c>
      <c r="AD51" s="183">
        <v>0</v>
      </c>
      <c r="AE51" s="183">
        <v>0</v>
      </c>
      <c r="AF51" s="183">
        <v>0</v>
      </c>
      <c r="AG51" s="183">
        <v>0</v>
      </c>
      <c r="AH51" s="183">
        <v>0</v>
      </c>
      <c r="AI51" s="183">
        <v>0</v>
      </c>
      <c r="AJ51" s="183">
        <v>0</v>
      </c>
      <c r="AK51" s="183">
        <v>0</v>
      </c>
      <c r="AL51" s="183">
        <v>0</v>
      </c>
      <c r="AM51" s="183">
        <v>0</v>
      </c>
      <c r="AN51" s="183">
        <v>0</v>
      </c>
    </row>
    <row r="52" spans="1:40" x14ac:dyDescent="0.3">
      <c r="A52" t="s">
        <v>1484</v>
      </c>
      <c r="D52" s="192">
        <f>SUM(E52:AN52)</f>
        <v>0</v>
      </c>
      <c r="E52" s="181">
        <v>0</v>
      </c>
      <c r="F52" s="183">
        <v>0</v>
      </c>
      <c r="G52" s="183">
        <v>0</v>
      </c>
      <c r="H52" s="183">
        <v>0</v>
      </c>
      <c r="I52" s="183">
        <v>0</v>
      </c>
      <c r="J52" s="183">
        <v>0</v>
      </c>
      <c r="K52" s="183">
        <v>0</v>
      </c>
      <c r="L52" s="183">
        <v>0</v>
      </c>
      <c r="M52" s="183">
        <v>0</v>
      </c>
      <c r="N52" s="183">
        <v>0</v>
      </c>
      <c r="O52" s="183">
        <v>0</v>
      </c>
      <c r="P52" s="183">
        <v>0</v>
      </c>
      <c r="Q52" s="183"/>
      <c r="R52" s="183">
        <v>0</v>
      </c>
      <c r="S52" s="183">
        <v>0</v>
      </c>
      <c r="T52" s="183">
        <v>0</v>
      </c>
      <c r="U52" s="183">
        <v>0</v>
      </c>
      <c r="V52" s="183">
        <v>0</v>
      </c>
      <c r="W52" s="183">
        <v>0</v>
      </c>
      <c r="X52" s="183">
        <v>0</v>
      </c>
      <c r="Y52" s="183">
        <v>0</v>
      </c>
      <c r="Z52" s="183">
        <v>0</v>
      </c>
      <c r="AA52" s="183">
        <v>0</v>
      </c>
      <c r="AB52" s="183">
        <v>0</v>
      </c>
      <c r="AC52" s="183">
        <v>0</v>
      </c>
      <c r="AD52" s="183">
        <v>0</v>
      </c>
      <c r="AE52" s="183">
        <v>0</v>
      </c>
      <c r="AF52" s="183">
        <v>0</v>
      </c>
      <c r="AG52" s="183">
        <v>0</v>
      </c>
      <c r="AH52" s="183">
        <v>0</v>
      </c>
      <c r="AI52" s="183">
        <v>0</v>
      </c>
      <c r="AJ52" s="183">
        <v>0</v>
      </c>
      <c r="AK52" s="183">
        <v>0</v>
      </c>
      <c r="AL52" s="183">
        <v>0</v>
      </c>
      <c r="AM52" s="183">
        <v>0</v>
      </c>
      <c r="AN52" s="183">
        <v>0</v>
      </c>
    </row>
    <row r="53" spans="1:40" x14ac:dyDescent="0.3">
      <c r="A53" s="60" t="s">
        <v>1485</v>
      </c>
      <c r="B53" s="64"/>
      <c r="C53" s="64"/>
      <c r="D53" s="196"/>
      <c r="E53" s="196"/>
      <c r="F53" s="196"/>
      <c r="G53" s="196"/>
      <c r="H53" s="196"/>
      <c r="I53" s="196"/>
      <c r="J53" s="196"/>
      <c r="K53" s="196"/>
      <c r="L53" s="196"/>
      <c r="M53" s="196"/>
      <c r="N53" s="196"/>
      <c r="O53" s="196"/>
      <c r="P53" s="196"/>
      <c r="Q53" s="196"/>
      <c r="R53" s="196"/>
      <c r="S53" s="196"/>
      <c r="T53" s="196"/>
      <c r="U53" s="196"/>
      <c r="V53" s="196"/>
      <c r="W53" s="196"/>
      <c r="X53" s="196"/>
      <c r="Y53" s="196"/>
      <c r="Z53" s="196"/>
      <c r="AA53" s="196"/>
      <c r="AB53" s="196"/>
      <c r="AC53" s="196"/>
      <c r="AD53" s="196"/>
      <c r="AE53" s="196"/>
      <c r="AF53" s="196"/>
      <c r="AG53" s="196"/>
      <c r="AH53" s="196"/>
      <c r="AI53" s="196"/>
      <c r="AJ53" s="196"/>
      <c r="AK53" s="196"/>
      <c r="AL53" s="196"/>
      <c r="AM53" s="196"/>
      <c r="AN53" s="196"/>
    </row>
    <row r="54" spans="1:40" x14ac:dyDescent="0.3">
      <c r="D54" s="195">
        <f ca="1">SUM(E54:AN54)</f>
        <v>1012.6018539562502</v>
      </c>
      <c r="E54" s="163">
        <f t="shared" ref="E54:AN54" ca="1" si="20">SUM(E48:E52)</f>
        <v>0</v>
      </c>
      <c r="F54" s="163">
        <f t="shared" ca="1" si="20"/>
        <v>0</v>
      </c>
      <c r="G54" s="163">
        <f t="shared" ca="1" si="20"/>
        <v>0</v>
      </c>
      <c r="H54" s="163">
        <f t="shared" ca="1" si="20"/>
        <v>0</v>
      </c>
      <c r="I54" s="163">
        <f t="shared" ca="1" si="20"/>
        <v>0</v>
      </c>
      <c r="J54" s="163">
        <f t="shared" ca="1" si="20"/>
        <v>0</v>
      </c>
      <c r="K54" s="163">
        <f t="shared" ca="1" si="20"/>
        <v>0</v>
      </c>
      <c r="L54" s="163">
        <f t="shared" ca="1" si="20"/>
        <v>0</v>
      </c>
      <c r="M54" s="163">
        <f t="shared" ca="1" si="20"/>
        <v>0</v>
      </c>
      <c r="N54" s="163">
        <f t="shared" ca="1" si="20"/>
        <v>0</v>
      </c>
      <c r="O54" s="163">
        <f t="shared" ca="1" si="20"/>
        <v>0</v>
      </c>
      <c r="P54" s="163">
        <f t="shared" ca="1" si="20"/>
        <v>0</v>
      </c>
      <c r="Q54" s="163">
        <f t="shared" ca="1" si="20"/>
        <v>0</v>
      </c>
      <c r="R54" s="163">
        <f t="shared" ca="1" si="20"/>
        <v>0</v>
      </c>
      <c r="S54" s="163">
        <f t="shared" ca="1" si="20"/>
        <v>0</v>
      </c>
      <c r="T54" s="163">
        <f t="shared" ca="1" si="20"/>
        <v>0</v>
      </c>
      <c r="U54" s="163">
        <f t="shared" ca="1" si="20"/>
        <v>0</v>
      </c>
      <c r="V54" s="163">
        <f t="shared" ca="1" si="20"/>
        <v>0</v>
      </c>
      <c r="W54" s="163">
        <f t="shared" ca="1" si="20"/>
        <v>0</v>
      </c>
      <c r="X54" s="163">
        <f t="shared" ca="1" si="20"/>
        <v>0</v>
      </c>
      <c r="Y54" s="163">
        <f t="shared" ca="1" si="20"/>
        <v>0</v>
      </c>
      <c r="Z54" s="163">
        <f t="shared" ca="1" si="20"/>
        <v>0</v>
      </c>
      <c r="AA54" s="163">
        <f t="shared" ca="1" si="20"/>
        <v>0</v>
      </c>
      <c r="AB54" s="163">
        <f t="shared" ca="1" si="20"/>
        <v>0</v>
      </c>
      <c r="AC54" s="163">
        <f t="shared" ca="1" si="20"/>
        <v>0</v>
      </c>
      <c r="AD54" s="163">
        <f t="shared" ca="1" si="20"/>
        <v>0</v>
      </c>
      <c r="AE54" s="163">
        <f t="shared" ca="1" si="20"/>
        <v>0</v>
      </c>
      <c r="AF54" s="163">
        <f t="shared" ca="1" si="20"/>
        <v>0</v>
      </c>
      <c r="AG54" s="163">
        <f t="shared" ca="1" si="20"/>
        <v>0</v>
      </c>
      <c r="AH54" s="163">
        <f t="shared" ca="1" si="20"/>
        <v>0</v>
      </c>
      <c r="AI54" s="163">
        <f t="shared" ca="1" si="20"/>
        <v>1012.6018539562502</v>
      </c>
      <c r="AJ54" s="163">
        <f t="shared" ca="1" si="20"/>
        <v>0</v>
      </c>
      <c r="AK54" s="163">
        <f t="shared" ca="1" si="20"/>
        <v>0</v>
      </c>
      <c r="AL54" s="163">
        <f t="shared" ca="1" si="20"/>
        <v>0</v>
      </c>
      <c r="AM54" s="163">
        <f t="shared" ca="1" si="20"/>
        <v>0</v>
      </c>
      <c r="AN54" s="163">
        <f t="shared" ca="1" si="20"/>
        <v>0</v>
      </c>
    </row>
    <row r="55" spans="1:40" x14ac:dyDescent="0.3">
      <c r="A55" s="60" t="s">
        <v>1486</v>
      </c>
      <c r="B55" s="64"/>
      <c r="C55" s="64"/>
      <c r="D55" s="196"/>
      <c r="E55" s="196"/>
      <c r="F55" s="196"/>
      <c r="G55" s="196"/>
      <c r="H55" s="196"/>
      <c r="I55" s="196"/>
      <c r="J55" s="196"/>
      <c r="K55" s="196"/>
      <c r="L55" s="196"/>
      <c r="M55" s="196"/>
      <c r="N55" s="196"/>
      <c r="O55" s="196"/>
      <c r="P55" s="196"/>
      <c r="Q55" s="196"/>
      <c r="R55" s="196"/>
      <c r="S55" s="196"/>
      <c r="T55" s="196"/>
      <c r="U55" s="196"/>
      <c r="V55" s="196"/>
      <c r="W55" s="196"/>
      <c r="X55" s="196"/>
      <c r="Y55" s="196"/>
      <c r="Z55" s="196"/>
      <c r="AA55" s="196"/>
      <c r="AB55" s="196"/>
      <c r="AC55" s="196"/>
      <c r="AD55" s="196"/>
      <c r="AE55" s="196"/>
      <c r="AF55" s="196"/>
      <c r="AG55" s="196"/>
      <c r="AH55" s="196"/>
      <c r="AI55" s="196"/>
      <c r="AJ55" s="196"/>
      <c r="AK55" s="196"/>
      <c r="AL55" s="196"/>
      <c r="AM55" s="196"/>
      <c r="AN55" s="196"/>
    </row>
    <row r="56" spans="1:40" x14ac:dyDescent="0.3">
      <c r="A56" s="66"/>
      <c r="B56" s="66"/>
      <c r="C56" s="66"/>
      <c r="D56" s="197"/>
      <c r="E56" s="197"/>
      <c r="F56" s="197"/>
      <c r="G56" s="197"/>
      <c r="H56" s="197"/>
      <c r="I56" s="197"/>
      <c r="J56" s="197"/>
      <c r="K56" s="197"/>
      <c r="L56" s="197"/>
      <c r="M56" s="197"/>
      <c r="N56" s="197"/>
      <c r="O56" s="197"/>
      <c r="P56" s="197"/>
      <c r="Q56" s="197"/>
      <c r="R56" s="197"/>
      <c r="S56" s="197"/>
      <c r="T56" s="197"/>
      <c r="U56" s="197"/>
      <c r="V56" s="197"/>
      <c r="W56" s="197"/>
      <c r="X56" s="197"/>
      <c r="Y56" s="197"/>
      <c r="Z56" s="197"/>
      <c r="AA56" s="197"/>
      <c r="AB56" s="197"/>
      <c r="AC56" s="197"/>
      <c r="AD56" s="197"/>
      <c r="AE56" s="197"/>
      <c r="AF56" s="197"/>
      <c r="AG56" s="197"/>
      <c r="AH56" s="197"/>
      <c r="AI56" s="197"/>
      <c r="AJ56" s="197"/>
      <c r="AK56" s="197"/>
      <c r="AL56" s="197"/>
      <c r="AM56" s="197"/>
      <c r="AN56" s="197"/>
    </row>
    <row r="57" spans="1:40" x14ac:dyDescent="0.3">
      <c r="A57" t="s">
        <v>1487</v>
      </c>
      <c r="D57" s="192">
        <f>SUM(E57:AN57)</f>
        <v>0</v>
      </c>
      <c r="E57" s="183">
        <v>0</v>
      </c>
      <c r="F57" s="183">
        <v>0</v>
      </c>
      <c r="G57" s="183">
        <v>0</v>
      </c>
      <c r="H57" s="183">
        <v>0</v>
      </c>
      <c r="I57" s="183">
        <v>0</v>
      </c>
      <c r="J57" s="183">
        <v>0</v>
      </c>
      <c r="K57" s="183">
        <v>0</v>
      </c>
      <c r="L57" s="183">
        <v>0</v>
      </c>
      <c r="M57" s="183">
        <v>0</v>
      </c>
      <c r="N57" s="183">
        <v>0</v>
      </c>
      <c r="O57" s="183">
        <v>0</v>
      </c>
      <c r="P57" s="183">
        <v>0</v>
      </c>
      <c r="Q57" s="183"/>
      <c r="R57" s="183">
        <v>0</v>
      </c>
      <c r="S57" s="183">
        <v>0</v>
      </c>
      <c r="T57" s="183">
        <v>0</v>
      </c>
      <c r="U57" s="183">
        <v>0</v>
      </c>
      <c r="V57" s="183">
        <v>0</v>
      </c>
      <c r="W57" s="183">
        <v>0</v>
      </c>
      <c r="X57" s="183">
        <v>0</v>
      </c>
      <c r="Y57" s="183">
        <v>0</v>
      </c>
      <c r="Z57" s="183">
        <v>0</v>
      </c>
      <c r="AA57" s="183">
        <v>0</v>
      </c>
      <c r="AB57" s="183">
        <v>0</v>
      </c>
      <c r="AC57" s="183">
        <v>0</v>
      </c>
      <c r="AD57" s="183">
        <v>0</v>
      </c>
      <c r="AE57" s="183">
        <v>0</v>
      </c>
      <c r="AF57" s="183">
        <v>0</v>
      </c>
      <c r="AG57" s="183">
        <v>0</v>
      </c>
      <c r="AH57" s="183">
        <v>0</v>
      </c>
      <c r="AI57" s="183">
        <v>0</v>
      </c>
      <c r="AJ57" s="183">
        <v>0</v>
      </c>
      <c r="AK57" s="183">
        <v>0</v>
      </c>
      <c r="AL57" s="183">
        <v>0</v>
      </c>
      <c r="AM57" s="183">
        <v>0</v>
      </c>
      <c r="AN57" s="183">
        <v>0</v>
      </c>
    </row>
    <row r="58" spans="1:40" x14ac:dyDescent="0.3">
      <c r="A58" t="s">
        <v>1488</v>
      </c>
      <c r="D58" s="192">
        <f>SUM(E58:AN58)</f>
        <v>0</v>
      </c>
      <c r="E58" s="183">
        <v>0</v>
      </c>
      <c r="F58" s="183">
        <v>0</v>
      </c>
      <c r="G58" s="183">
        <v>0</v>
      </c>
      <c r="H58" s="183">
        <v>0</v>
      </c>
      <c r="I58" s="183">
        <v>0</v>
      </c>
      <c r="J58" s="183">
        <v>0</v>
      </c>
      <c r="K58" s="183">
        <v>0</v>
      </c>
      <c r="L58" s="183">
        <v>0</v>
      </c>
      <c r="M58" s="183">
        <v>0</v>
      </c>
      <c r="N58" s="183">
        <v>0</v>
      </c>
      <c r="O58" s="183">
        <v>0</v>
      </c>
      <c r="P58" s="183">
        <v>0</v>
      </c>
      <c r="Q58" s="183"/>
      <c r="R58" s="183">
        <v>0</v>
      </c>
      <c r="S58" s="183">
        <v>0</v>
      </c>
      <c r="T58" s="183">
        <v>0</v>
      </c>
      <c r="U58" s="183">
        <v>0</v>
      </c>
      <c r="V58" s="183">
        <v>0</v>
      </c>
      <c r="W58" s="183">
        <v>0</v>
      </c>
      <c r="X58" s="183">
        <v>0</v>
      </c>
      <c r="Y58" s="183">
        <v>0</v>
      </c>
      <c r="Z58" s="183">
        <v>0</v>
      </c>
      <c r="AA58" s="183">
        <v>0</v>
      </c>
      <c r="AB58" s="183">
        <v>0</v>
      </c>
      <c r="AC58" s="183">
        <v>0</v>
      </c>
      <c r="AD58" s="183">
        <v>0</v>
      </c>
      <c r="AE58" s="183">
        <v>0</v>
      </c>
      <c r="AF58" s="183">
        <v>0</v>
      </c>
      <c r="AG58" s="183">
        <v>0</v>
      </c>
      <c r="AH58" s="183">
        <v>0</v>
      </c>
      <c r="AI58" s="183">
        <v>0</v>
      </c>
      <c r="AJ58" s="183">
        <v>0</v>
      </c>
      <c r="AK58" s="183">
        <v>0</v>
      </c>
      <c r="AL58" s="183">
        <v>0</v>
      </c>
      <c r="AM58" s="183">
        <v>0</v>
      </c>
      <c r="AN58" s="183">
        <v>0</v>
      </c>
    </row>
    <row r="59" spans="1:40" x14ac:dyDescent="0.3">
      <c r="A59" t="s">
        <v>1489</v>
      </c>
      <c r="D59" s="192">
        <f>SUM(E59:AN59)</f>
        <v>0</v>
      </c>
      <c r="E59" s="183">
        <v>0</v>
      </c>
      <c r="F59" s="183">
        <v>0</v>
      </c>
      <c r="G59" s="183">
        <v>0</v>
      </c>
      <c r="H59" s="183">
        <v>0</v>
      </c>
      <c r="I59" s="183">
        <v>0</v>
      </c>
      <c r="J59" s="183">
        <v>0</v>
      </c>
      <c r="K59" s="183">
        <v>0</v>
      </c>
      <c r="L59" s="183">
        <v>0</v>
      </c>
      <c r="M59" s="183">
        <v>0</v>
      </c>
      <c r="N59" s="183">
        <v>0</v>
      </c>
      <c r="O59" s="183">
        <v>0</v>
      </c>
      <c r="P59" s="183">
        <v>0</v>
      </c>
      <c r="Q59" s="183"/>
      <c r="R59" s="183">
        <v>0</v>
      </c>
      <c r="S59" s="183">
        <v>0</v>
      </c>
      <c r="T59" s="183">
        <v>0</v>
      </c>
      <c r="U59" s="183">
        <v>0</v>
      </c>
      <c r="V59" s="183">
        <v>0</v>
      </c>
      <c r="W59" s="183">
        <v>0</v>
      </c>
      <c r="X59" s="183">
        <v>0</v>
      </c>
      <c r="Y59" s="183">
        <v>0</v>
      </c>
      <c r="Z59" s="183">
        <v>0</v>
      </c>
      <c r="AA59" s="183">
        <v>0</v>
      </c>
      <c r="AB59" s="183">
        <v>0</v>
      </c>
      <c r="AC59" s="183">
        <v>0</v>
      </c>
      <c r="AD59" s="183">
        <v>0</v>
      </c>
      <c r="AE59" s="183">
        <v>0</v>
      </c>
      <c r="AF59" s="183">
        <v>0</v>
      </c>
      <c r="AG59" s="183">
        <v>0</v>
      </c>
      <c r="AH59" s="183">
        <v>0</v>
      </c>
      <c r="AI59" s="183">
        <v>0</v>
      </c>
      <c r="AJ59" s="183">
        <v>0</v>
      </c>
      <c r="AK59" s="183">
        <v>0</v>
      </c>
      <c r="AL59" s="183">
        <v>0</v>
      </c>
      <c r="AM59" s="183">
        <v>0</v>
      </c>
      <c r="AN59" s="183">
        <v>0</v>
      </c>
    </row>
    <row r="60" spans="1:40" x14ac:dyDescent="0.3">
      <c r="D60" s="192">
        <f ca="1">SUM(E60:AN60)</f>
        <v>0</v>
      </c>
      <c r="E60" s="194">
        <f t="shared" ref="E60:AN60" ca="1" si="21">SUMIFS(INDIRECT($B$1 &amp; "_Direct"), Type, "Services", Resource_Name, $B60, WBSL3, E$1, Inst, $B$2)</f>
        <v>0</v>
      </c>
      <c r="F60" s="194">
        <f t="shared" ca="1" si="21"/>
        <v>0</v>
      </c>
      <c r="G60" s="194">
        <f t="shared" ca="1" si="21"/>
        <v>0</v>
      </c>
      <c r="H60" s="194">
        <f t="shared" ca="1" si="21"/>
        <v>0</v>
      </c>
      <c r="I60" s="194">
        <f t="shared" ca="1" si="21"/>
        <v>0</v>
      </c>
      <c r="J60" s="194">
        <f t="shared" ca="1" si="21"/>
        <v>0</v>
      </c>
      <c r="K60" s="194">
        <f t="shared" ca="1" si="21"/>
        <v>0</v>
      </c>
      <c r="L60" s="194">
        <f t="shared" ca="1" si="21"/>
        <v>0</v>
      </c>
      <c r="M60" s="194">
        <f t="shared" ca="1" si="21"/>
        <v>0</v>
      </c>
      <c r="N60" s="194">
        <f t="shared" ca="1" si="21"/>
        <v>0</v>
      </c>
      <c r="O60" s="194">
        <f t="shared" ca="1" si="21"/>
        <v>0</v>
      </c>
      <c r="P60" s="194">
        <f t="shared" ca="1" si="21"/>
        <v>0</v>
      </c>
      <c r="Q60" s="194">
        <f t="shared" ca="1" si="21"/>
        <v>0</v>
      </c>
      <c r="R60" s="194">
        <f t="shared" ca="1" si="21"/>
        <v>0</v>
      </c>
      <c r="S60" s="194">
        <f t="shared" ca="1" si="21"/>
        <v>0</v>
      </c>
      <c r="T60" s="194">
        <f t="shared" ca="1" si="21"/>
        <v>0</v>
      </c>
      <c r="U60" s="194">
        <f t="shared" ca="1" si="21"/>
        <v>0</v>
      </c>
      <c r="V60" s="194">
        <f t="shared" ca="1" si="21"/>
        <v>0</v>
      </c>
      <c r="W60" s="194">
        <f t="shared" ca="1" si="21"/>
        <v>0</v>
      </c>
      <c r="X60" s="194">
        <f t="shared" ca="1" si="21"/>
        <v>0</v>
      </c>
      <c r="Y60" s="194">
        <f t="shared" ca="1" si="21"/>
        <v>0</v>
      </c>
      <c r="Z60" s="194">
        <f t="shared" ca="1" si="21"/>
        <v>0</v>
      </c>
      <c r="AA60" s="194">
        <f t="shared" ca="1" si="21"/>
        <v>0</v>
      </c>
      <c r="AB60" s="194">
        <f t="shared" ca="1" si="21"/>
        <v>0</v>
      </c>
      <c r="AC60" s="194">
        <f t="shared" ca="1" si="21"/>
        <v>0</v>
      </c>
      <c r="AD60" s="194">
        <f t="shared" ca="1" si="21"/>
        <v>0</v>
      </c>
      <c r="AE60" s="194">
        <f t="shared" ca="1" si="21"/>
        <v>0</v>
      </c>
      <c r="AF60" s="194">
        <f t="shared" ca="1" si="21"/>
        <v>0</v>
      </c>
      <c r="AG60" s="194">
        <f t="shared" ca="1" si="21"/>
        <v>0</v>
      </c>
      <c r="AH60" s="194">
        <f t="shared" ca="1" si="21"/>
        <v>0</v>
      </c>
      <c r="AI60" s="194">
        <f t="shared" ca="1" si="21"/>
        <v>0</v>
      </c>
      <c r="AJ60" s="194">
        <f t="shared" ca="1" si="21"/>
        <v>0</v>
      </c>
      <c r="AK60" s="194">
        <f t="shared" ca="1" si="21"/>
        <v>0</v>
      </c>
      <c r="AL60" s="194">
        <f t="shared" ca="1" si="21"/>
        <v>0</v>
      </c>
      <c r="AM60" s="194">
        <f t="shared" ca="1" si="21"/>
        <v>0</v>
      </c>
      <c r="AN60" s="194">
        <f t="shared" ca="1" si="21"/>
        <v>0</v>
      </c>
    </row>
    <row r="61" spans="1:40" x14ac:dyDescent="0.3">
      <c r="A61" t="s">
        <v>1490</v>
      </c>
      <c r="D61" s="192">
        <f>SUM(E61:AN61)</f>
        <v>0</v>
      </c>
      <c r="E61" s="183">
        <v>0</v>
      </c>
      <c r="F61" s="183">
        <v>0</v>
      </c>
      <c r="G61" s="183">
        <v>0</v>
      </c>
      <c r="H61" s="183">
        <v>0</v>
      </c>
      <c r="I61" s="183">
        <v>0</v>
      </c>
      <c r="J61" s="183">
        <v>0</v>
      </c>
      <c r="K61" s="183">
        <v>0</v>
      </c>
      <c r="L61" s="183">
        <v>0</v>
      </c>
      <c r="M61" s="183">
        <v>0</v>
      </c>
      <c r="N61" s="183">
        <v>0</v>
      </c>
      <c r="O61" s="183">
        <v>0</v>
      </c>
      <c r="P61" s="183">
        <v>0</v>
      </c>
      <c r="Q61" s="183"/>
      <c r="R61" s="183">
        <v>0</v>
      </c>
      <c r="S61" s="183">
        <v>0</v>
      </c>
      <c r="T61" s="183">
        <v>0</v>
      </c>
      <c r="U61" s="183">
        <v>0</v>
      </c>
      <c r="V61" s="183">
        <v>0</v>
      </c>
      <c r="W61" s="183">
        <v>0</v>
      </c>
      <c r="X61" s="183">
        <v>0</v>
      </c>
      <c r="Y61" s="183">
        <v>0</v>
      </c>
      <c r="Z61" s="183">
        <v>0</v>
      </c>
      <c r="AA61" s="183">
        <v>0</v>
      </c>
      <c r="AB61" s="183">
        <v>0</v>
      </c>
      <c r="AC61" s="183">
        <v>0</v>
      </c>
      <c r="AD61" s="183">
        <v>0</v>
      </c>
      <c r="AE61" s="183">
        <v>0</v>
      </c>
      <c r="AF61" s="183">
        <v>0</v>
      </c>
      <c r="AG61" s="183">
        <v>0</v>
      </c>
      <c r="AH61" s="183">
        <v>0</v>
      </c>
      <c r="AI61" s="183">
        <v>0</v>
      </c>
      <c r="AJ61" s="183">
        <v>0</v>
      </c>
      <c r="AK61" s="183">
        <v>0</v>
      </c>
      <c r="AL61" s="183">
        <v>0</v>
      </c>
      <c r="AM61" s="183">
        <v>0</v>
      </c>
      <c r="AN61" s="183">
        <v>0</v>
      </c>
    </row>
    <row r="62" spans="1:40" x14ac:dyDescent="0.3">
      <c r="A62" s="60" t="s">
        <v>1491</v>
      </c>
      <c r="B62" s="64"/>
      <c r="C62" s="64"/>
      <c r="D62" s="196"/>
      <c r="E62" s="196"/>
      <c r="F62" s="196"/>
      <c r="G62" s="196"/>
      <c r="H62" s="196"/>
      <c r="I62" s="196"/>
      <c r="J62" s="196"/>
      <c r="K62" s="196"/>
      <c r="L62" s="196"/>
      <c r="M62" s="196"/>
      <c r="N62" s="196"/>
      <c r="O62" s="196"/>
      <c r="P62" s="196"/>
      <c r="Q62" s="196"/>
      <c r="R62" s="196"/>
      <c r="S62" s="196"/>
      <c r="T62" s="196"/>
      <c r="U62" s="196"/>
      <c r="V62" s="196"/>
      <c r="W62" s="196"/>
      <c r="X62" s="196"/>
      <c r="Y62" s="196"/>
      <c r="Z62" s="196"/>
      <c r="AA62" s="196"/>
      <c r="AB62" s="196"/>
      <c r="AC62" s="196"/>
      <c r="AD62" s="196"/>
      <c r="AE62" s="196"/>
      <c r="AF62" s="196"/>
      <c r="AG62" s="196"/>
      <c r="AH62" s="196"/>
      <c r="AI62" s="196"/>
      <c r="AJ62" s="196"/>
      <c r="AK62" s="196"/>
      <c r="AL62" s="196"/>
      <c r="AM62" s="196"/>
      <c r="AN62" s="196"/>
    </row>
    <row r="63" spans="1:40" x14ac:dyDescent="0.3">
      <c r="D63" s="192">
        <f ca="1">SUM(E63:AN63)</f>
        <v>0</v>
      </c>
      <c r="E63" s="163">
        <f t="shared" ref="E63:P63" ca="1" si="22">SUM(E57:E61)</f>
        <v>0</v>
      </c>
      <c r="F63" s="163">
        <f t="shared" ca="1" si="22"/>
        <v>0</v>
      </c>
      <c r="G63" s="163">
        <f t="shared" ca="1" si="22"/>
        <v>0</v>
      </c>
      <c r="H63" s="163">
        <f t="shared" ca="1" si="22"/>
        <v>0</v>
      </c>
      <c r="I63" s="163">
        <f t="shared" ca="1" si="22"/>
        <v>0</v>
      </c>
      <c r="J63" s="163">
        <f t="shared" ca="1" si="22"/>
        <v>0</v>
      </c>
      <c r="K63" s="163">
        <f t="shared" ca="1" si="22"/>
        <v>0</v>
      </c>
      <c r="L63" s="163">
        <f t="shared" ca="1" si="22"/>
        <v>0</v>
      </c>
      <c r="M63" s="163">
        <f t="shared" ca="1" si="22"/>
        <v>0</v>
      </c>
      <c r="N63" s="163">
        <f t="shared" ca="1" si="22"/>
        <v>0</v>
      </c>
      <c r="O63" s="163">
        <f t="shared" ca="1" si="22"/>
        <v>0</v>
      </c>
      <c r="P63" s="163">
        <f t="shared" ca="1" si="22"/>
        <v>0</v>
      </c>
      <c r="Q63" s="163"/>
      <c r="R63" s="163">
        <f t="shared" ref="R63:AN63" ca="1" si="23">SUM(R57:R61)</f>
        <v>0</v>
      </c>
      <c r="S63" s="163">
        <f t="shared" ca="1" si="23"/>
        <v>0</v>
      </c>
      <c r="T63" s="163">
        <f t="shared" ca="1" si="23"/>
        <v>0</v>
      </c>
      <c r="U63" s="163">
        <f t="shared" ca="1" si="23"/>
        <v>0</v>
      </c>
      <c r="V63" s="163">
        <f t="shared" ca="1" si="23"/>
        <v>0</v>
      </c>
      <c r="W63" s="163">
        <f t="shared" ca="1" si="23"/>
        <v>0</v>
      </c>
      <c r="X63" s="163">
        <f t="shared" ca="1" si="23"/>
        <v>0</v>
      </c>
      <c r="Y63" s="163">
        <f t="shared" ca="1" si="23"/>
        <v>0</v>
      </c>
      <c r="Z63" s="163">
        <f t="shared" ca="1" si="23"/>
        <v>0</v>
      </c>
      <c r="AA63" s="163">
        <f t="shared" ca="1" si="23"/>
        <v>0</v>
      </c>
      <c r="AB63" s="163">
        <f t="shared" ca="1" si="23"/>
        <v>0</v>
      </c>
      <c r="AC63" s="163">
        <f t="shared" ca="1" si="23"/>
        <v>0</v>
      </c>
      <c r="AD63" s="163">
        <f t="shared" ca="1" si="23"/>
        <v>0</v>
      </c>
      <c r="AE63" s="163">
        <f t="shared" ca="1" si="23"/>
        <v>0</v>
      </c>
      <c r="AF63" s="163">
        <f t="shared" ca="1" si="23"/>
        <v>0</v>
      </c>
      <c r="AG63" s="163">
        <f t="shared" ca="1" si="23"/>
        <v>0</v>
      </c>
      <c r="AH63" s="163">
        <f t="shared" ca="1" si="23"/>
        <v>0</v>
      </c>
      <c r="AI63" s="163">
        <f t="shared" ca="1" si="23"/>
        <v>0</v>
      </c>
      <c r="AJ63" s="163">
        <f t="shared" ca="1" si="23"/>
        <v>0</v>
      </c>
      <c r="AK63" s="163">
        <f t="shared" ca="1" si="23"/>
        <v>0</v>
      </c>
      <c r="AL63" s="163">
        <f t="shared" ca="1" si="23"/>
        <v>0</v>
      </c>
      <c r="AM63" s="163">
        <f t="shared" ca="1" si="23"/>
        <v>0</v>
      </c>
      <c r="AN63" s="163">
        <f t="shared" ca="1" si="23"/>
        <v>0</v>
      </c>
    </row>
    <row r="64" spans="1:40" x14ac:dyDescent="0.3">
      <c r="A64" t="s">
        <v>1492</v>
      </c>
      <c r="D64" s="192">
        <f>SUM(E64:AN64)</f>
        <v>0</v>
      </c>
      <c r="E64" s="183">
        <v>0</v>
      </c>
      <c r="F64" s="183">
        <v>0</v>
      </c>
      <c r="G64" s="183">
        <v>0</v>
      </c>
      <c r="H64" s="183">
        <v>0</v>
      </c>
      <c r="I64" s="183">
        <v>0</v>
      </c>
      <c r="J64" s="183">
        <v>0</v>
      </c>
      <c r="K64" s="183">
        <v>0</v>
      </c>
      <c r="L64" s="183">
        <v>0</v>
      </c>
      <c r="M64" s="183">
        <v>0</v>
      </c>
      <c r="N64" s="183">
        <v>0</v>
      </c>
      <c r="O64" s="183">
        <v>0</v>
      </c>
      <c r="P64" s="183">
        <v>0</v>
      </c>
      <c r="Q64" s="183"/>
      <c r="R64" s="183">
        <v>0</v>
      </c>
      <c r="S64" s="183">
        <v>0</v>
      </c>
      <c r="T64" s="183">
        <v>0</v>
      </c>
      <c r="U64" s="183">
        <v>0</v>
      </c>
      <c r="V64" s="183">
        <v>0</v>
      </c>
      <c r="W64" s="183">
        <v>0</v>
      </c>
      <c r="X64" s="183">
        <v>0</v>
      </c>
      <c r="Y64" s="183">
        <v>0</v>
      </c>
      <c r="Z64" s="183">
        <v>0</v>
      </c>
      <c r="AA64" s="183">
        <v>0</v>
      </c>
      <c r="AB64" s="183">
        <v>0</v>
      </c>
      <c r="AC64" s="183">
        <v>0</v>
      </c>
      <c r="AD64" s="183">
        <v>0</v>
      </c>
      <c r="AE64" s="183">
        <v>0</v>
      </c>
      <c r="AF64" s="183">
        <v>0</v>
      </c>
      <c r="AG64" s="183">
        <v>0</v>
      </c>
      <c r="AH64" s="183">
        <v>0</v>
      </c>
      <c r="AI64" s="183">
        <v>0</v>
      </c>
      <c r="AJ64" s="183">
        <v>0</v>
      </c>
      <c r="AK64" s="183">
        <v>0</v>
      </c>
      <c r="AL64" s="183">
        <v>0</v>
      </c>
      <c r="AM64" s="183">
        <v>0</v>
      </c>
      <c r="AN64" s="183">
        <v>0</v>
      </c>
    </row>
    <row r="65" spans="1:40" x14ac:dyDescent="0.3">
      <c r="A65" s="60" t="s">
        <v>1493</v>
      </c>
      <c r="B65" s="64"/>
      <c r="C65" s="64"/>
      <c r="D65" s="196"/>
      <c r="E65" s="196"/>
      <c r="F65" s="196"/>
      <c r="G65" s="196"/>
      <c r="H65" s="196"/>
      <c r="I65" s="196"/>
      <c r="J65" s="196"/>
      <c r="K65" s="196"/>
      <c r="L65" s="196"/>
      <c r="M65" s="196"/>
      <c r="N65" s="196"/>
      <c r="O65" s="196"/>
      <c r="P65" s="196"/>
      <c r="Q65" s="196"/>
      <c r="R65" s="196"/>
      <c r="S65" s="196"/>
      <c r="T65" s="196"/>
      <c r="U65" s="196"/>
      <c r="V65" s="196"/>
      <c r="W65" s="196"/>
      <c r="X65" s="196"/>
      <c r="Y65" s="196"/>
      <c r="Z65" s="196"/>
      <c r="AA65" s="196"/>
      <c r="AB65" s="196"/>
      <c r="AC65" s="196"/>
      <c r="AD65" s="196"/>
      <c r="AE65" s="196"/>
      <c r="AF65" s="196"/>
      <c r="AG65" s="196"/>
      <c r="AH65" s="196"/>
      <c r="AI65" s="196"/>
      <c r="AJ65" s="196"/>
      <c r="AK65" s="196"/>
      <c r="AL65" s="196"/>
      <c r="AM65" s="196"/>
      <c r="AN65" s="196"/>
    </row>
    <row r="66" spans="1:40" x14ac:dyDescent="0.3">
      <c r="D66" s="192">
        <f>SUM(E66:AN66)</f>
        <v>0</v>
      </c>
      <c r="E66" s="181">
        <v>0</v>
      </c>
      <c r="F66" s="181">
        <v>0</v>
      </c>
      <c r="G66" s="181">
        <v>0</v>
      </c>
      <c r="H66" s="181">
        <v>0</v>
      </c>
      <c r="I66" s="181">
        <v>0</v>
      </c>
      <c r="J66" s="181">
        <v>0</v>
      </c>
      <c r="K66" s="181">
        <v>0</v>
      </c>
      <c r="L66" s="181">
        <v>0</v>
      </c>
      <c r="M66" s="181">
        <v>0</v>
      </c>
      <c r="N66" s="181">
        <v>0</v>
      </c>
      <c r="O66" s="181">
        <v>0</v>
      </c>
      <c r="P66" s="181">
        <v>0</v>
      </c>
      <c r="Q66" s="181"/>
      <c r="R66" s="181">
        <v>0</v>
      </c>
      <c r="S66" s="181">
        <v>0</v>
      </c>
      <c r="T66" s="181">
        <v>0</v>
      </c>
      <c r="U66" s="181">
        <v>0</v>
      </c>
      <c r="V66" s="181">
        <v>0</v>
      </c>
      <c r="W66" s="181">
        <v>0</v>
      </c>
      <c r="X66" s="181">
        <v>0</v>
      </c>
      <c r="Y66" s="181">
        <v>0</v>
      </c>
      <c r="Z66" s="181">
        <v>0</v>
      </c>
      <c r="AA66" s="181">
        <v>0</v>
      </c>
      <c r="AB66" s="181">
        <v>0</v>
      </c>
      <c r="AC66" s="181">
        <v>0</v>
      </c>
      <c r="AD66" s="181">
        <v>0</v>
      </c>
      <c r="AE66" s="181">
        <v>0</v>
      </c>
      <c r="AF66" s="181">
        <v>0</v>
      </c>
      <c r="AG66" s="181">
        <v>0</v>
      </c>
      <c r="AH66" s="181">
        <v>0</v>
      </c>
      <c r="AI66" s="181">
        <v>0</v>
      </c>
      <c r="AJ66" s="181">
        <v>0</v>
      </c>
      <c r="AK66" s="181">
        <v>0</v>
      </c>
      <c r="AL66" s="181">
        <v>0</v>
      </c>
      <c r="AM66" s="181">
        <v>0</v>
      </c>
      <c r="AN66" s="181">
        <v>0</v>
      </c>
    </row>
    <row r="67" spans="1:40" x14ac:dyDescent="0.3">
      <c r="A67" t="s">
        <v>1494</v>
      </c>
      <c r="B67" s="310"/>
      <c r="C67" s="310"/>
      <c r="D67" s="192"/>
      <c r="E67" s="194"/>
      <c r="F67" s="194"/>
      <c r="G67" s="194"/>
      <c r="H67" s="194"/>
      <c r="I67" s="194"/>
      <c r="J67" s="194"/>
      <c r="K67" s="194"/>
      <c r="L67" s="194"/>
      <c r="M67" s="194"/>
      <c r="N67" s="194"/>
      <c r="O67" s="194"/>
      <c r="P67" s="194"/>
      <c r="Q67" s="194"/>
      <c r="R67" s="194"/>
      <c r="S67" s="194"/>
      <c r="T67" s="194"/>
      <c r="U67" s="194"/>
      <c r="V67" s="194"/>
      <c r="W67" s="194"/>
      <c r="X67" s="194"/>
      <c r="Y67" s="194"/>
      <c r="Z67" s="194"/>
      <c r="AA67" s="194"/>
      <c r="AB67" s="194"/>
      <c r="AC67" s="194"/>
      <c r="AD67" s="194"/>
      <c r="AE67" s="194"/>
      <c r="AF67" s="194"/>
      <c r="AG67" s="194"/>
      <c r="AH67" s="194"/>
      <c r="AI67" s="194"/>
      <c r="AJ67" s="194"/>
      <c r="AK67" s="194"/>
      <c r="AL67" s="194"/>
      <c r="AM67" s="194"/>
      <c r="AN67" s="194"/>
    </row>
    <row r="68" spans="1:40" x14ac:dyDescent="0.3">
      <c r="A68" s="54"/>
      <c r="B68" s="54"/>
      <c r="C68" s="54"/>
      <c r="D68" s="195">
        <f ca="1">SUM(E68:AN68)</f>
        <v>0</v>
      </c>
      <c r="E68" s="194">
        <f t="shared" ref="E68:T71" ca="1" si="24">SUMIFS(INDIRECT($B$1 &amp; "_Total"), WBSL3, E$1, Inst, $A68)</f>
        <v>0</v>
      </c>
      <c r="F68" s="194">
        <f t="shared" ca="1" si="24"/>
        <v>0</v>
      </c>
      <c r="G68" s="194">
        <f t="shared" ca="1" si="24"/>
        <v>0</v>
      </c>
      <c r="H68" s="194">
        <f t="shared" ca="1" si="24"/>
        <v>0</v>
      </c>
      <c r="I68" s="194">
        <f t="shared" ca="1" si="24"/>
        <v>0</v>
      </c>
      <c r="J68" s="194">
        <f t="shared" ca="1" si="24"/>
        <v>0</v>
      </c>
      <c r="K68" s="194">
        <f t="shared" ca="1" si="24"/>
        <v>0</v>
      </c>
      <c r="L68" s="194">
        <f t="shared" ca="1" si="24"/>
        <v>0</v>
      </c>
      <c r="M68" s="194">
        <f t="shared" ca="1" si="24"/>
        <v>0</v>
      </c>
      <c r="N68" s="194">
        <f t="shared" ca="1" si="24"/>
        <v>0</v>
      </c>
      <c r="O68" s="194">
        <f t="shared" ca="1" si="24"/>
        <v>0</v>
      </c>
      <c r="P68" s="194">
        <f t="shared" ca="1" si="24"/>
        <v>0</v>
      </c>
      <c r="Q68" s="194">
        <f t="shared" ca="1" si="24"/>
        <v>0</v>
      </c>
      <c r="R68" s="194">
        <f t="shared" ca="1" si="24"/>
        <v>0</v>
      </c>
      <c r="S68" s="194">
        <f t="shared" ca="1" si="24"/>
        <v>0</v>
      </c>
      <c r="T68" s="194">
        <f t="shared" ca="1" si="24"/>
        <v>0</v>
      </c>
      <c r="U68" s="194">
        <f t="shared" ref="U68:AJ71" ca="1" si="25">SUMIFS(INDIRECT($B$1 &amp; "_Total"), WBSL3, U$1, Inst, $A68)</f>
        <v>0</v>
      </c>
      <c r="V68" s="194">
        <f t="shared" ca="1" si="25"/>
        <v>0</v>
      </c>
      <c r="W68" s="194">
        <f t="shared" ca="1" si="25"/>
        <v>0</v>
      </c>
      <c r="X68" s="194">
        <f t="shared" ca="1" si="25"/>
        <v>0</v>
      </c>
      <c r="Y68" s="194">
        <f t="shared" ca="1" si="25"/>
        <v>0</v>
      </c>
      <c r="Z68" s="194">
        <f t="shared" ca="1" si="25"/>
        <v>0</v>
      </c>
      <c r="AA68" s="194">
        <f t="shared" ca="1" si="25"/>
        <v>0</v>
      </c>
      <c r="AB68" s="194">
        <f t="shared" ca="1" si="25"/>
        <v>0</v>
      </c>
      <c r="AC68" s="194">
        <f t="shared" ca="1" si="25"/>
        <v>0</v>
      </c>
      <c r="AD68" s="194">
        <f t="shared" ca="1" si="25"/>
        <v>0</v>
      </c>
      <c r="AE68" s="194">
        <f t="shared" ca="1" si="25"/>
        <v>0</v>
      </c>
      <c r="AF68" s="194">
        <f t="shared" ca="1" si="25"/>
        <v>0</v>
      </c>
      <c r="AG68" s="194">
        <f t="shared" ca="1" si="25"/>
        <v>0</v>
      </c>
      <c r="AH68" s="194">
        <f t="shared" ca="1" si="25"/>
        <v>0</v>
      </c>
      <c r="AI68" s="194">
        <f t="shared" ca="1" si="25"/>
        <v>0</v>
      </c>
      <c r="AJ68" s="194">
        <f t="shared" ca="1" si="25"/>
        <v>0</v>
      </c>
      <c r="AK68" s="194">
        <f t="shared" ref="AK68:AN71" ca="1" si="26">SUMIFS(INDIRECT($B$1 &amp; "_Total"), WBSL3, AK$1, Inst, $A68)</f>
        <v>0</v>
      </c>
      <c r="AL68" s="194">
        <f t="shared" ca="1" si="26"/>
        <v>0</v>
      </c>
      <c r="AM68" s="194">
        <f t="shared" ca="1" si="26"/>
        <v>0</v>
      </c>
      <c r="AN68" s="194">
        <f t="shared" ca="1" si="26"/>
        <v>0</v>
      </c>
    </row>
    <row r="69" spans="1:40" x14ac:dyDescent="0.3">
      <c r="A69" s="54"/>
      <c r="B69" s="54"/>
      <c r="C69" s="54"/>
      <c r="D69" s="195">
        <f ca="1">SUM(E69:AN69)</f>
        <v>0</v>
      </c>
      <c r="E69" s="194">
        <f t="shared" ca="1" si="24"/>
        <v>0</v>
      </c>
      <c r="F69" s="194">
        <f t="shared" ca="1" si="24"/>
        <v>0</v>
      </c>
      <c r="G69" s="194">
        <f t="shared" ca="1" si="24"/>
        <v>0</v>
      </c>
      <c r="H69" s="194">
        <f t="shared" ca="1" si="24"/>
        <v>0</v>
      </c>
      <c r="I69" s="194">
        <f t="shared" ca="1" si="24"/>
        <v>0</v>
      </c>
      <c r="J69" s="194">
        <f t="shared" ca="1" si="24"/>
        <v>0</v>
      </c>
      <c r="K69" s="194">
        <f t="shared" ca="1" si="24"/>
        <v>0</v>
      </c>
      <c r="L69" s="194">
        <f t="shared" ca="1" si="24"/>
        <v>0</v>
      </c>
      <c r="M69" s="194">
        <f t="shared" ca="1" si="24"/>
        <v>0</v>
      </c>
      <c r="N69" s="194">
        <f t="shared" ca="1" si="24"/>
        <v>0</v>
      </c>
      <c r="O69" s="194">
        <f t="shared" ca="1" si="24"/>
        <v>0</v>
      </c>
      <c r="P69" s="194">
        <f t="shared" ca="1" si="24"/>
        <v>0</v>
      </c>
      <c r="Q69" s="194">
        <f t="shared" ca="1" si="24"/>
        <v>0</v>
      </c>
      <c r="R69" s="194">
        <f t="shared" ca="1" si="24"/>
        <v>0</v>
      </c>
      <c r="S69" s="194">
        <f t="shared" ca="1" si="24"/>
        <v>0</v>
      </c>
      <c r="T69" s="194">
        <f t="shared" ca="1" si="24"/>
        <v>0</v>
      </c>
      <c r="U69" s="194">
        <f t="shared" ca="1" si="25"/>
        <v>0</v>
      </c>
      <c r="V69" s="194">
        <f t="shared" ca="1" si="25"/>
        <v>0</v>
      </c>
      <c r="W69" s="194">
        <f t="shared" ca="1" si="25"/>
        <v>0</v>
      </c>
      <c r="X69" s="194">
        <f t="shared" ca="1" si="25"/>
        <v>0</v>
      </c>
      <c r="Y69" s="194">
        <f t="shared" ca="1" si="25"/>
        <v>0</v>
      </c>
      <c r="Z69" s="194">
        <f t="shared" ca="1" si="25"/>
        <v>0</v>
      </c>
      <c r="AA69" s="194">
        <f t="shared" ca="1" si="25"/>
        <v>0</v>
      </c>
      <c r="AB69" s="194">
        <f t="shared" ca="1" si="25"/>
        <v>0</v>
      </c>
      <c r="AC69" s="194">
        <f t="shared" ca="1" si="25"/>
        <v>0</v>
      </c>
      <c r="AD69" s="194">
        <f t="shared" ca="1" si="25"/>
        <v>0</v>
      </c>
      <c r="AE69" s="194">
        <f t="shared" ca="1" si="25"/>
        <v>0</v>
      </c>
      <c r="AF69" s="194">
        <f t="shared" ca="1" si="25"/>
        <v>0</v>
      </c>
      <c r="AG69" s="194">
        <f t="shared" ca="1" si="25"/>
        <v>0</v>
      </c>
      <c r="AH69" s="194">
        <f t="shared" ca="1" si="25"/>
        <v>0</v>
      </c>
      <c r="AI69" s="194">
        <f t="shared" ca="1" si="25"/>
        <v>0</v>
      </c>
      <c r="AJ69" s="194">
        <f t="shared" ca="1" si="25"/>
        <v>0</v>
      </c>
      <c r="AK69" s="194">
        <f t="shared" ca="1" si="26"/>
        <v>0</v>
      </c>
      <c r="AL69" s="194">
        <f t="shared" ca="1" si="26"/>
        <v>0</v>
      </c>
      <c r="AM69" s="194">
        <f t="shared" ca="1" si="26"/>
        <v>0</v>
      </c>
      <c r="AN69" s="194">
        <f t="shared" ca="1" si="26"/>
        <v>0</v>
      </c>
    </row>
    <row r="70" spans="1:40" x14ac:dyDescent="0.3">
      <c r="A70" s="54"/>
      <c r="B70" s="54"/>
      <c r="C70" s="54"/>
      <c r="D70" s="195">
        <f ca="1">SUM(E70:AN70)</f>
        <v>0</v>
      </c>
      <c r="E70" s="194">
        <f t="shared" ca="1" si="24"/>
        <v>0</v>
      </c>
      <c r="F70" s="194">
        <f t="shared" ca="1" si="24"/>
        <v>0</v>
      </c>
      <c r="G70" s="194">
        <f t="shared" ca="1" si="24"/>
        <v>0</v>
      </c>
      <c r="H70" s="194">
        <f t="shared" ca="1" si="24"/>
        <v>0</v>
      </c>
      <c r="I70" s="194">
        <f t="shared" ca="1" si="24"/>
        <v>0</v>
      </c>
      <c r="J70" s="194">
        <f t="shared" ca="1" si="24"/>
        <v>0</v>
      </c>
      <c r="K70" s="194">
        <f t="shared" ca="1" si="24"/>
        <v>0</v>
      </c>
      <c r="L70" s="194">
        <f t="shared" ca="1" si="24"/>
        <v>0</v>
      </c>
      <c r="M70" s="194">
        <f t="shared" ca="1" si="24"/>
        <v>0</v>
      </c>
      <c r="N70" s="194">
        <f t="shared" ca="1" si="24"/>
        <v>0</v>
      </c>
      <c r="O70" s="194">
        <f t="shared" ca="1" si="24"/>
        <v>0</v>
      </c>
      <c r="P70" s="194">
        <f t="shared" ca="1" si="24"/>
        <v>0</v>
      </c>
      <c r="Q70" s="194">
        <f t="shared" ca="1" si="24"/>
        <v>0</v>
      </c>
      <c r="R70" s="194">
        <f t="shared" ca="1" si="24"/>
        <v>0</v>
      </c>
      <c r="S70" s="194">
        <f t="shared" ca="1" si="24"/>
        <v>0</v>
      </c>
      <c r="T70" s="194">
        <f t="shared" ca="1" si="24"/>
        <v>0</v>
      </c>
      <c r="U70" s="194">
        <f t="shared" ca="1" si="25"/>
        <v>0</v>
      </c>
      <c r="V70" s="194">
        <f t="shared" ca="1" si="25"/>
        <v>0</v>
      </c>
      <c r="W70" s="194">
        <f t="shared" ca="1" si="25"/>
        <v>0</v>
      </c>
      <c r="X70" s="194">
        <f t="shared" ca="1" si="25"/>
        <v>0</v>
      </c>
      <c r="Y70" s="194">
        <f t="shared" ca="1" si="25"/>
        <v>0</v>
      </c>
      <c r="Z70" s="194">
        <f t="shared" ca="1" si="25"/>
        <v>0</v>
      </c>
      <c r="AA70" s="194">
        <f t="shared" ca="1" si="25"/>
        <v>0</v>
      </c>
      <c r="AB70" s="194">
        <f t="shared" ca="1" si="25"/>
        <v>0</v>
      </c>
      <c r="AC70" s="194">
        <f t="shared" ca="1" si="25"/>
        <v>0</v>
      </c>
      <c r="AD70" s="194">
        <f t="shared" ca="1" si="25"/>
        <v>0</v>
      </c>
      <c r="AE70" s="194">
        <f t="shared" ca="1" si="25"/>
        <v>0</v>
      </c>
      <c r="AF70" s="194">
        <f t="shared" ca="1" si="25"/>
        <v>0</v>
      </c>
      <c r="AG70" s="194">
        <f t="shared" ca="1" si="25"/>
        <v>0</v>
      </c>
      <c r="AH70" s="194">
        <f t="shared" ca="1" si="25"/>
        <v>0</v>
      </c>
      <c r="AI70" s="194">
        <f t="shared" ca="1" si="25"/>
        <v>0</v>
      </c>
      <c r="AJ70" s="194">
        <f t="shared" ca="1" si="25"/>
        <v>0</v>
      </c>
      <c r="AK70" s="194">
        <f t="shared" ca="1" si="26"/>
        <v>0</v>
      </c>
      <c r="AL70" s="194">
        <f t="shared" ca="1" si="26"/>
        <v>0</v>
      </c>
      <c r="AM70" s="194">
        <f t="shared" ca="1" si="26"/>
        <v>0</v>
      </c>
      <c r="AN70" s="194">
        <f t="shared" ca="1" si="26"/>
        <v>0</v>
      </c>
    </row>
    <row r="71" spans="1:40" x14ac:dyDescent="0.3">
      <c r="A71" s="54"/>
      <c r="B71" s="54"/>
      <c r="C71" s="54"/>
      <c r="D71" s="195">
        <f ca="1">SUM(E71:AN71)</f>
        <v>0</v>
      </c>
      <c r="E71" s="194">
        <f t="shared" ca="1" si="24"/>
        <v>0</v>
      </c>
      <c r="F71" s="194">
        <f t="shared" ca="1" si="24"/>
        <v>0</v>
      </c>
      <c r="G71" s="194">
        <f t="shared" ca="1" si="24"/>
        <v>0</v>
      </c>
      <c r="H71" s="194">
        <f t="shared" ca="1" si="24"/>
        <v>0</v>
      </c>
      <c r="I71" s="194">
        <f t="shared" ca="1" si="24"/>
        <v>0</v>
      </c>
      <c r="J71" s="194">
        <f t="shared" ca="1" si="24"/>
        <v>0</v>
      </c>
      <c r="K71" s="194">
        <f t="shared" ca="1" si="24"/>
        <v>0</v>
      </c>
      <c r="L71" s="194">
        <f t="shared" ca="1" si="24"/>
        <v>0</v>
      </c>
      <c r="M71" s="194">
        <f t="shared" ca="1" si="24"/>
        <v>0</v>
      </c>
      <c r="N71" s="194">
        <f t="shared" ca="1" si="24"/>
        <v>0</v>
      </c>
      <c r="O71" s="194">
        <f t="shared" ca="1" si="24"/>
        <v>0</v>
      </c>
      <c r="P71" s="194">
        <f t="shared" ca="1" si="24"/>
        <v>0</v>
      </c>
      <c r="Q71" s="194">
        <f t="shared" ca="1" si="24"/>
        <v>0</v>
      </c>
      <c r="R71" s="194">
        <f t="shared" ca="1" si="24"/>
        <v>0</v>
      </c>
      <c r="S71" s="194">
        <f t="shared" ca="1" si="24"/>
        <v>0</v>
      </c>
      <c r="T71" s="194">
        <f t="shared" ca="1" si="24"/>
        <v>0</v>
      </c>
      <c r="U71" s="194">
        <f t="shared" ca="1" si="25"/>
        <v>0</v>
      </c>
      <c r="V71" s="194">
        <f t="shared" ca="1" si="25"/>
        <v>0</v>
      </c>
      <c r="W71" s="194">
        <f t="shared" ca="1" si="25"/>
        <v>0</v>
      </c>
      <c r="X71" s="194">
        <f t="shared" ca="1" si="25"/>
        <v>0</v>
      </c>
      <c r="Y71" s="194">
        <f t="shared" ca="1" si="25"/>
        <v>0</v>
      </c>
      <c r="Z71" s="194">
        <f t="shared" ca="1" si="25"/>
        <v>0</v>
      </c>
      <c r="AA71" s="194">
        <f t="shared" ca="1" si="25"/>
        <v>0</v>
      </c>
      <c r="AB71" s="194">
        <f t="shared" ca="1" si="25"/>
        <v>0</v>
      </c>
      <c r="AC71" s="194">
        <f t="shared" ca="1" si="25"/>
        <v>0</v>
      </c>
      <c r="AD71" s="194">
        <f t="shared" ca="1" si="25"/>
        <v>0</v>
      </c>
      <c r="AE71" s="194">
        <f t="shared" ca="1" si="25"/>
        <v>0</v>
      </c>
      <c r="AF71" s="194">
        <f t="shared" ca="1" si="25"/>
        <v>0</v>
      </c>
      <c r="AG71" s="194">
        <f t="shared" ca="1" si="25"/>
        <v>0</v>
      </c>
      <c r="AH71" s="194">
        <f t="shared" ca="1" si="25"/>
        <v>0</v>
      </c>
      <c r="AI71" s="194">
        <f t="shared" ca="1" si="25"/>
        <v>0</v>
      </c>
      <c r="AJ71" s="194">
        <f t="shared" ca="1" si="25"/>
        <v>0</v>
      </c>
      <c r="AK71" s="194">
        <f t="shared" ca="1" si="26"/>
        <v>0</v>
      </c>
      <c r="AL71" s="194">
        <f t="shared" ca="1" si="26"/>
        <v>0</v>
      </c>
      <c r="AM71" s="194">
        <f t="shared" ca="1" si="26"/>
        <v>0</v>
      </c>
      <c r="AN71" s="194">
        <f t="shared" ca="1" si="26"/>
        <v>0</v>
      </c>
    </row>
    <row r="72" spans="1:40" x14ac:dyDescent="0.3">
      <c r="A72" s="60" t="s">
        <v>1495</v>
      </c>
      <c r="B72" s="64"/>
      <c r="C72" s="64"/>
      <c r="D72" s="196"/>
      <c r="E72" s="196"/>
      <c r="F72" s="196"/>
      <c r="G72" s="196"/>
      <c r="H72" s="196"/>
      <c r="I72" s="196"/>
      <c r="J72" s="196"/>
      <c r="K72" s="196"/>
      <c r="L72" s="196"/>
      <c r="M72" s="196"/>
      <c r="N72" s="196"/>
      <c r="O72" s="196"/>
      <c r="P72" s="196"/>
      <c r="Q72" s="196"/>
      <c r="R72" s="196"/>
      <c r="S72" s="196"/>
      <c r="T72" s="196"/>
      <c r="U72" s="196"/>
      <c r="V72" s="196"/>
      <c r="W72" s="196"/>
      <c r="X72" s="196"/>
      <c r="Y72" s="196"/>
      <c r="Z72" s="196"/>
      <c r="AA72" s="196"/>
      <c r="AB72" s="196"/>
      <c r="AC72" s="196"/>
      <c r="AD72" s="196"/>
      <c r="AE72" s="196"/>
      <c r="AF72" s="196"/>
      <c r="AG72" s="196"/>
      <c r="AH72" s="196"/>
      <c r="AI72" s="196"/>
      <c r="AJ72" s="196"/>
      <c r="AK72" s="196"/>
      <c r="AL72" s="196"/>
      <c r="AM72" s="196"/>
      <c r="AN72" s="196"/>
    </row>
    <row r="73" spans="1:40" x14ac:dyDescent="0.3">
      <c r="D73" s="195">
        <f ca="1">SUM(E73:AN73)</f>
        <v>0</v>
      </c>
      <c r="E73" s="184">
        <f t="shared" ref="E73:AN73" ca="1" si="27">SUM(E68:E71)</f>
        <v>0</v>
      </c>
      <c r="F73" s="184">
        <f t="shared" ca="1" si="27"/>
        <v>0</v>
      </c>
      <c r="G73" s="184">
        <f t="shared" ca="1" si="27"/>
        <v>0</v>
      </c>
      <c r="H73" s="184">
        <f t="shared" ca="1" si="27"/>
        <v>0</v>
      </c>
      <c r="I73" s="184">
        <f t="shared" ca="1" si="27"/>
        <v>0</v>
      </c>
      <c r="J73" s="184">
        <f t="shared" ca="1" si="27"/>
        <v>0</v>
      </c>
      <c r="K73" s="184">
        <f t="shared" ca="1" si="27"/>
        <v>0</v>
      </c>
      <c r="L73" s="184">
        <f t="shared" ca="1" si="27"/>
        <v>0</v>
      </c>
      <c r="M73" s="184">
        <f t="shared" ca="1" si="27"/>
        <v>0</v>
      </c>
      <c r="N73" s="184">
        <f t="shared" ca="1" si="27"/>
        <v>0</v>
      </c>
      <c r="O73" s="184">
        <f t="shared" ca="1" si="27"/>
        <v>0</v>
      </c>
      <c r="P73" s="184">
        <f t="shared" ca="1" si="27"/>
        <v>0</v>
      </c>
      <c r="Q73" s="184">
        <f t="shared" ca="1" si="27"/>
        <v>0</v>
      </c>
      <c r="R73" s="184">
        <f t="shared" ca="1" si="27"/>
        <v>0</v>
      </c>
      <c r="S73" s="184">
        <f t="shared" ca="1" si="27"/>
        <v>0</v>
      </c>
      <c r="T73" s="184">
        <f t="shared" ca="1" si="27"/>
        <v>0</v>
      </c>
      <c r="U73" s="184">
        <f t="shared" ca="1" si="27"/>
        <v>0</v>
      </c>
      <c r="V73" s="184">
        <f t="shared" ca="1" si="27"/>
        <v>0</v>
      </c>
      <c r="W73" s="184">
        <f t="shared" ca="1" si="27"/>
        <v>0</v>
      </c>
      <c r="X73" s="184">
        <f t="shared" ca="1" si="27"/>
        <v>0</v>
      </c>
      <c r="Y73" s="184">
        <f t="shared" ca="1" si="27"/>
        <v>0</v>
      </c>
      <c r="Z73" s="184">
        <f t="shared" ca="1" si="27"/>
        <v>0</v>
      </c>
      <c r="AA73" s="184">
        <f t="shared" ca="1" si="27"/>
        <v>0</v>
      </c>
      <c r="AB73" s="184">
        <f t="shared" ca="1" si="27"/>
        <v>0</v>
      </c>
      <c r="AC73" s="184">
        <f t="shared" ca="1" si="27"/>
        <v>0</v>
      </c>
      <c r="AD73" s="184">
        <f t="shared" ca="1" si="27"/>
        <v>0</v>
      </c>
      <c r="AE73" s="184">
        <f t="shared" ca="1" si="27"/>
        <v>0</v>
      </c>
      <c r="AF73" s="184">
        <f t="shared" ca="1" si="27"/>
        <v>0</v>
      </c>
      <c r="AG73" s="184">
        <f t="shared" ca="1" si="27"/>
        <v>0</v>
      </c>
      <c r="AH73" s="184">
        <f t="shared" ca="1" si="27"/>
        <v>0</v>
      </c>
      <c r="AI73" s="184">
        <f t="shared" ca="1" si="27"/>
        <v>0</v>
      </c>
      <c r="AJ73" s="184">
        <f t="shared" ca="1" si="27"/>
        <v>0</v>
      </c>
      <c r="AK73" s="184">
        <f t="shared" ca="1" si="27"/>
        <v>0</v>
      </c>
      <c r="AL73" s="184">
        <f t="shared" ca="1" si="27"/>
        <v>0</v>
      </c>
      <c r="AM73" s="184">
        <f t="shared" ca="1" si="27"/>
        <v>0</v>
      </c>
      <c r="AN73" s="184">
        <f t="shared" ca="1" si="27"/>
        <v>0</v>
      </c>
    </row>
    <row r="74" spans="1:40" x14ac:dyDescent="0.3">
      <c r="A74" t="s">
        <v>1626</v>
      </c>
      <c r="D74" s="192"/>
      <c r="E74" s="183">
        <v>0</v>
      </c>
      <c r="F74" s="183">
        <v>0</v>
      </c>
      <c r="G74" s="183">
        <v>0</v>
      </c>
      <c r="H74" s="183">
        <v>0</v>
      </c>
      <c r="I74" s="183">
        <v>0</v>
      </c>
      <c r="J74" s="183">
        <v>0</v>
      </c>
      <c r="K74" s="183">
        <v>0</v>
      </c>
      <c r="L74" s="183">
        <v>0</v>
      </c>
      <c r="M74" s="183">
        <v>0</v>
      </c>
      <c r="N74" s="183">
        <v>0</v>
      </c>
      <c r="O74" s="183">
        <v>0</v>
      </c>
      <c r="P74" s="183">
        <v>0</v>
      </c>
      <c r="Q74" s="183"/>
      <c r="R74" s="183">
        <v>0</v>
      </c>
      <c r="S74" s="183">
        <v>0</v>
      </c>
      <c r="T74" s="183">
        <v>0</v>
      </c>
      <c r="U74" s="183">
        <v>0</v>
      </c>
      <c r="V74" s="183">
        <v>0</v>
      </c>
      <c r="W74" s="183">
        <v>0</v>
      </c>
      <c r="X74" s="183">
        <v>0</v>
      </c>
      <c r="Y74" s="183">
        <v>0</v>
      </c>
      <c r="Z74" s="183">
        <v>0</v>
      </c>
      <c r="AA74" s="183">
        <v>0</v>
      </c>
      <c r="AB74" s="183">
        <v>0</v>
      </c>
      <c r="AC74" s="183">
        <v>0</v>
      </c>
      <c r="AD74" s="183">
        <v>0</v>
      </c>
      <c r="AE74" s="183">
        <v>0</v>
      </c>
      <c r="AF74" s="183">
        <v>0</v>
      </c>
      <c r="AG74" s="183">
        <v>0</v>
      </c>
      <c r="AH74" s="183">
        <v>0</v>
      </c>
      <c r="AI74" s="183">
        <v>0</v>
      </c>
      <c r="AJ74" s="183">
        <v>0</v>
      </c>
      <c r="AK74" s="183">
        <v>0</v>
      </c>
      <c r="AL74" s="183">
        <v>0</v>
      </c>
      <c r="AM74" s="183">
        <v>0</v>
      </c>
      <c r="AN74" s="183">
        <v>0</v>
      </c>
    </row>
    <row r="75" spans="1:40" x14ac:dyDescent="0.3">
      <c r="A75" t="s">
        <v>1496</v>
      </c>
      <c r="D75" s="192">
        <f>SUM(E75:AN75)</f>
        <v>0</v>
      </c>
      <c r="E75" s="183">
        <v>0</v>
      </c>
      <c r="F75" s="183">
        <v>0</v>
      </c>
      <c r="G75" s="183">
        <v>0</v>
      </c>
      <c r="H75" s="183">
        <v>0</v>
      </c>
      <c r="I75" s="183">
        <v>0</v>
      </c>
      <c r="J75" s="183">
        <v>0</v>
      </c>
      <c r="K75" s="183">
        <v>0</v>
      </c>
      <c r="L75" s="183">
        <v>0</v>
      </c>
      <c r="M75" s="183">
        <v>0</v>
      </c>
      <c r="N75" s="183">
        <v>0</v>
      </c>
      <c r="O75" s="183">
        <v>0</v>
      </c>
      <c r="P75" s="183">
        <v>0</v>
      </c>
      <c r="Q75" s="183"/>
      <c r="R75" s="183">
        <v>0</v>
      </c>
      <c r="S75" s="183">
        <v>0</v>
      </c>
      <c r="T75" s="183">
        <v>0</v>
      </c>
      <c r="U75" s="183">
        <v>0</v>
      </c>
      <c r="V75" s="183">
        <v>0</v>
      </c>
      <c r="W75" s="183">
        <v>0</v>
      </c>
      <c r="X75" s="183">
        <v>0</v>
      </c>
      <c r="Y75" s="183">
        <v>0</v>
      </c>
      <c r="Z75" s="183">
        <v>0</v>
      </c>
      <c r="AA75" s="183">
        <v>0</v>
      </c>
      <c r="AB75" s="183">
        <v>0</v>
      </c>
      <c r="AC75" s="183">
        <v>0</v>
      </c>
      <c r="AD75" s="183">
        <v>0</v>
      </c>
      <c r="AE75" s="183">
        <v>0</v>
      </c>
      <c r="AF75" s="183">
        <v>0</v>
      </c>
      <c r="AG75" s="183">
        <v>0</v>
      </c>
      <c r="AH75" s="183">
        <v>0</v>
      </c>
      <c r="AI75" s="183">
        <v>0</v>
      </c>
      <c r="AJ75" s="183">
        <v>0</v>
      </c>
      <c r="AK75" s="183">
        <v>0</v>
      </c>
      <c r="AL75" s="183">
        <v>0</v>
      </c>
      <c r="AM75" s="183">
        <v>0</v>
      </c>
      <c r="AN75" s="183">
        <v>0</v>
      </c>
    </row>
    <row r="76" spans="1:40" x14ac:dyDescent="0.3">
      <c r="A76" t="s">
        <v>1497</v>
      </c>
      <c r="D76" s="192">
        <f>SUM(E76:AN76)</f>
        <v>0</v>
      </c>
      <c r="E76" s="183">
        <v>0</v>
      </c>
      <c r="F76" s="183">
        <v>0</v>
      </c>
      <c r="G76" s="183">
        <v>0</v>
      </c>
      <c r="H76" s="183">
        <v>0</v>
      </c>
      <c r="I76" s="183">
        <v>0</v>
      </c>
      <c r="J76" s="183">
        <v>0</v>
      </c>
      <c r="K76" s="183">
        <v>0</v>
      </c>
      <c r="L76" s="183">
        <v>0</v>
      </c>
      <c r="M76" s="183">
        <v>0</v>
      </c>
      <c r="N76" s="183">
        <v>0</v>
      </c>
      <c r="O76" s="183">
        <v>0</v>
      </c>
      <c r="P76" s="183">
        <v>0</v>
      </c>
      <c r="Q76" s="183"/>
      <c r="R76" s="183">
        <v>0</v>
      </c>
      <c r="S76" s="183">
        <v>0</v>
      </c>
      <c r="T76" s="183">
        <v>0</v>
      </c>
      <c r="U76" s="183">
        <v>0</v>
      </c>
      <c r="V76" s="183">
        <v>0</v>
      </c>
      <c r="W76" s="183">
        <v>0</v>
      </c>
      <c r="X76" s="183">
        <v>0</v>
      </c>
      <c r="Y76" s="183">
        <v>0</v>
      </c>
      <c r="Z76" s="183">
        <v>0</v>
      </c>
      <c r="AA76" s="183">
        <v>0</v>
      </c>
      <c r="AB76" s="183">
        <v>0</v>
      </c>
      <c r="AC76" s="183">
        <v>0</v>
      </c>
      <c r="AD76" s="183">
        <v>0</v>
      </c>
      <c r="AE76" s="183">
        <v>0</v>
      </c>
      <c r="AF76" s="183">
        <v>0</v>
      </c>
      <c r="AG76" s="183">
        <v>0</v>
      </c>
      <c r="AH76" s="183">
        <v>0</v>
      </c>
      <c r="AI76" s="183">
        <v>0</v>
      </c>
      <c r="AJ76" s="183">
        <v>0</v>
      </c>
      <c r="AK76" s="183">
        <v>0</v>
      </c>
      <c r="AL76" s="183">
        <v>0</v>
      </c>
      <c r="AM76" s="183">
        <v>0</v>
      </c>
      <c r="AN76" s="183">
        <v>0</v>
      </c>
    </row>
    <row r="77" spans="1:40" x14ac:dyDescent="0.3">
      <c r="A77" t="s">
        <v>1498</v>
      </c>
      <c r="D77" s="192">
        <f>SUM(E77:AN77)</f>
        <v>0</v>
      </c>
      <c r="E77" s="183">
        <v>0</v>
      </c>
      <c r="F77" s="183">
        <v>0</v>
      </c>
      <c r="G77" s="183">
        <v>0</v>
      </c>
      <c r="H77" s="183">
        <v>0</v>
      </c>
      <c r="I77" s="183">
        <v>0</v>
      </c>
      <c r="J77" s="183">
        <v>0</v>
      </c>
      <c r="K77" s="183">
        <v>0</v>
      </c>
      <c r="L77" s="183">
        <v>0</v>
      </c>
      <c r="M77" s="183">
        <v>0</v>
      </c>
      <c r="N77" s="183">
        <v>0</v>
      </c>
      <c r="O77" s="183">
        <v>0</v>
      </c>
      <c r="P77" s="183">
        <v>0</v>
      </c>
      <c r="Q77" s="183"/>
      <c r="R77" s="183">
        <v>0</v>
      </c>
      <c r="S77" s="183">
        <v>0</v>
      </c>
      <c r="T77" s="183">
        <v>0</v>
      </c>
      <c r="U77" s="183">
        <v>0</v>
      </c>
      <c r="V77" s="183">
        <v>0</v>
      </c>
      <c r="W77" s="183">
        <v>0</v>
      </c>
      <c r="X77" s="183">
        <v>0</v>
      </c>
      <c r="Y77" s="183">
        <v>0</v>
      </c>
      <c r="Z77" s="183">
        <v>0</v>
      </c>
      <c r="AA77" s="183">
        <v>0</v>
      </c>
      <c r="AB77" s="183">
        <v>0</v>
      </c>
      <c r="AC77" s="183">
        <v>0</v>
      </c>
      <c r="AD77" s="183">
        <v>0</v>
      </c>
      <c r="AE77" s="183">
        <v>0</v>
      </c>
      <c r="AF77" s="183">
        <v>0</v>
      </c>
      <c r="AG77" s="183">
        <v>0</v>
      </c>
      <c r="AH77" s="183">
        <v>0</v>
      </c>
      <c r="AI77" s="183">
        <v>0</v>
      </c>
      <c r="AJ77" s="183">
        <v>0</v>
      </c>
      <c r="AK77" s="183">
        <v>0</v>
      </c>
      <c r="AL77" s="183">
        <v>0</v>
      </c>
      <c r="AM77" s="183">
        <v>0</v>
      </c>
      <c r="AN77" s="183">
        <v>0</v>
      </c>
    </row>
    <row r="78" spans="1:40" x14ac:dyDescent="0.3">
      <c r="A78" s="60" t="s">
        <v>1499</v>
      </c>
      <c r="B78" s="60"/>
      <c r="C78" s="60"/>
      <c r="D78" s="189"/>
      <c r="E78" s="189"/>
      <c r="F78" s="189"/>
      <c r="G78" s="189"/>
      <c r="H78" s="189"/>
      <c r="I78" s="189"/>
      <c r="J78" s="189"/>
      <c r="K78" s="189"/>
      <c r="L78" s="189"/>
      <c r="M78" s="189"/>
      <c r="N78" s="189"/>
      <c r="O78" s="189"/>
      <c r="P78" s="189"/>
      <c r="Q78" s="189"/>
      <c r="R78" s="189"/>
      <c r="S78" s="189"/>
      <c r="T78" s="189"/>
      <c r="U78" s="189"/>
      <c r="V78" s="189"/>
      <c r="W78" s="189"/>
      <c r="X78" s="189"/>
      <c r="Y78" s="189"/>
      <c r="Z78" s="189"/>
      <c r="AA78" s="189"/>
      <c r="AB78" s="189"/>
      <c r="AC78" s="189"/>
      <c r="AD78" s="189"/>
      <c r="AE78" s="189"/>
      <c r="AF78" s="189"/>
      <c r="AG78" s="189"/>
      <c r="AH78" s="189"/>
      <c r="AI78" s="189"/>
      <c r="AJ78" s="189"/>
      <c r="AK78" s="189"/>
      <c r="AL78" s="189"/>
      <c r="AM78" s="189"/>
      <c r="AN78" s="189"/>
    </row>
    <row r="79" spans="1:40" x14ac:dyDescent="0.3">
      <c r="D79" s="192">
        <f>SUM(D74:D77)</f>
        <v>0</v>
      </c>
      <c r="E79" s="183">
        <v>0</v>
      </c>
      <c r="F79" s="183">
        <v>0</v>
      </c>
      <c r="G79" s="183">
        <v>0</v>
      </c>
      <c r="H79" s="183">
        <v>0</v>
      </c>
      <c r="I79" s="183">
        <v>0</v>
      </c>
      <c r="J79" s="183">
        <v>0</v>
      </c>
      <c r="K79" s="183">
        <v>0</v>
      </c>
      <c r="L79" s="183">
        <v>0</v>
      </c>
      <c r="M79" s="183">
        <v>0</v>
      </c>
      <c r="N79" s="183">
        <v>0</v>
      </c>
      <c r="O79" s="183">
        <v>0</v>
      </c>
      <c r="P79" s="183">
        <v>0</v>
      </c>
      <c r="Q79" s="183"/>
      <c r="R79" s="183">
        <v>0</v>
      </c>
      <c r="S79" s="183">
        <v>0</v>
      </c>
      <c r="T79" s="183">
        <v>0</v>
      </c>
      <c r="U79" s="183">
        <v>0</v>
      </c>
      <c r="V79" s="183">
        <v>0</v>
      </c>
      <c r="W79" s="183">
        <v>0</v>
      </c>
      <c r="X79" s="183">
        <v>0</v>
      </c>
      <c r="Y79" s="183">
        <v>0</v>
      </c>
      <c r="Z79" s="183">
        <v>0</v>
      </c>
      <c r="AA79" s="183">
        <v>0</v>
      </c>
      <c r="AB79" s="183">
        <v>0</v>
      </c>
      <c r="AC79" s="183">
        <v>0</v>
      </c>
      <c r="AD79" s="183">
        <v>0</v>
      </c>
      <c r="AE79" s="183">
        <v>0</v>
      </c>
      <c r="AF79" s="183">
        <v>0</v>
      </c>
      <c r="AG79" s="183">
        <v>0</v>
      </c>
      <c r="AH79" s="183">
        <v>0</v>
      </c>
      <c r="AI79" s="183">
        <v>0</v>
      </c>
      <c r="AJ79" s="183">
        <v>0</v>
      </c>
      <c r="AK79" s="183">
        <v>0</v>
      </c>
      <c r="AL79" s="183">
        <v>0</v>
      </c>
      <c r="AM79" s="183">
        <v>0</v>
      </c>
      <c r="AN79" s="183">
        <v>0</v>
      </c>
    </row>
    <row r="80" spans="1:40" x14ac:dyDescent="0.3">
      <c r="A80" s="60" t="s">
        <v>1500</v>
      </c>
      <c r="B80" s="60"/>
      <c r="C80" s="60"/>
      <c r="D80" s="189"/>
      <c r="E80" s="189"/>
      <c r="F80" s="189"/>
      <c r="G80" s="189"/>
      <c r="H80" s="189"/>
      <c r="I80" s="189"/>
      <c r="J80" s="189"/>
      <c r="K80" s="189"/>
      <c r="L80" s="189"/>
      <c r="M80" s="189"/>
      <c r="N80" s="189"/>
      <c r="O80" s="189"/>
      <c r="P80" s="189"/>
      <c r="Q80" s="189"/>
      <c r="R80" s="189"/>
      <c r="S80" s="189"/>
      <c r="T80" s="189"/>
      <c r="U80" s="189"/>
      <c r="V80" s="189"/>
      <c r="W80" s="189"/>
      <c r="X80" s="189"/>
      <c r="Y80" s="189"/>
      <c r="Z80" s="189"/>
      <c r="AA80" s="189"/>
      <c r="AB80" s="189"/>
      <c r="AC80" s="189"/>
      <c r="AD80" s="189"/>
      <c r="AE80" s="189"/>
      <c r="AF80" s="189"/>
      <c r="AG80" s="189"/>
      <c r="AH80" s="189"/>
      <c r="AI80" s="189"/>
      <c r="AJ80" s="189"/>
      <c r="AK80" s="189"/>
      <c r="AL80" s="189"/>
      <c r="AM80" s="189"/>
      <c r="AN80" s="189"/>
    </row>
    <row r="81" spans="1:40" x14ac:dyDescent="0.3">
      <c r="D81" s="192">
        <f ca="1">D28+D30+D37+D42+D46+D54+D63+D66+D73+D79</f>
        <v>51608.474460877864</v>
      </c>
      <c r="E81" s="163">
        <f ca="1">E28+E30+E37+E42+E46+E54+E63+E66+E73+E79</f>
        <v>10748.579003429901</v>
      </c>
      <c r="F81" s="163">
        <f ca="1">F28+F30+F37+F42+F46+F54+F63+F66+F73+F79</f>
        <v>0</v>
      </c>
      <c r="G81" s="163">
        <f ca="1">G28+G30+G37+G42+G46+G54+G63+G66+G73+G79</f>
        <v>0</v>
      </c>
      <c r="H81" s="163">
        <f t="shared" ref="H81:AN81" ca="1" si="28">H28+H30+H37+H42+H46+H54+H63+H66+H73+H79</f>
        <v>0</v>
      </c>
      <c r="I81" s="163">
        <f t="shared" ca="1" si="28"/>
        <v>0</v>
      </c>
      <c r="J81" s="163">
        <f t="shared" ca="1" si="28"/>
        <v>0</v>
      </c>
      <c r="K81" s="163">
        <f t="shared" ca="1" si="28"/>
        <v>0</v>
      </c>
      <c r="L81" s="163">
        <f t="shared" ca="1" si="28"/>
        <v>0</v>
      </c>
      <c r="M81" s="163">
        <f t="shared" ca="1" si="28"/>
        <v>0</v>
      </c>
      <c r="N81" s="163">
        <f t="shared" ca="1" si="28"/>
        <v>0</v>
      </c>
      <c r="O81" s="163">
        <f t="shared" ca="1" si="28"/>
        <v>0</v>
      </c>
      <c r="P81" s="163">
        <f t="shared" ca="1" si="28"/>
        <v>0</v>
      </c>
      <c r="Q81" s="163">
        <f t="shared" ca="1" si="28"/>
        <v>0</v>
      </c>
      <c r="R81" s="163">
        <f t="shared" ca="1" si="28"/>
        <v>0</v>
      </c>
      <c r="S81" s="163">
        <f t="shared" ca="1" si="28"/>
        <v>0</v>
      </c>
      <c r="T81" s="163">
        <f t="shared" ca="1" si="28"/>
        <v>0</v>
      </c>
      <c r="U81" s="163">
        <f t="shared" ca="1" si="28"/>
        <v>0</v>
      </c>
      <c r="V81" s="163">
        <f t="shared" ca="1" si="28"/>
        <v>0</v>
      </c>
      <c r="W81" s="163">
        <f t="shared" ca="1" si="28"/>
        <v>0</v>
      </c>
      <c r="X81" s="163">
        <f t="shared" ca="1" si="28"/>
        <v>0</v>
      </c>
      <c r="Y81" s="163">
        <f t="shared" ca="1" si="28"/>
        <v>0</v>
      </c>
      <c r="Z81" s="163">
        <f t="shared" ca="1" si="28"/>
        <v>0</v>
      </c>
      <c r="AA81" s="163">
        <f t="shared" ca="1" si="28"/>
        <v>0</v>
      </c>
      <c r="AB81" s="163">
        <f t="shared" ca="1" si="28"/>
        <v>0</v>
      </c>
      <c r="AC81" s="163">
        <f t="shared" ca="1" si="28"/>
        <v>0</v>
      </c>
      <c r="AD81" s="163">
        <f t="shared" ca="1" si="28"/>
        <v>0</v>
      </c>
      <c r="AE81" s="163">
        <f t="shared" ca="1" si="28"/>
        <v>0</v>
      </c>
      <c r="AF81" s="163">
        <f t="shared" ca="1" si="28"/>
        <v>0</v>
      </c>
      <c r="AG81" s="163">
        <f t="shared" ca="1" si="28"/>
        <v>0</v>
      </c>
      <c r="AH81" s="163">
        <f t="shared" ca="1" si="28"/>
        <v>0</v>
      </c>
      <c r="AI81" s="163">
        <f t="shared" ca="1" si="28"/>
        <v>36113.982607458653</v>
      </c>
      <c r="AJ81" s="163">
        <f t="shared" ca="1" si="28"/>
        <v>0</v>
      </c>
      <c r="AK81" s="163">
        <f t="shared" ca="1" si="28"/>
        <v>0</v>
      </c>
      <c r="AL81" s="163">
        <f t="shared" ca="1" si="28"/>
        <v>0</v>
      </c>
      <c r="AM81" s="163">
        <f t="shared" ca="1" si="28"/>
        <v>0</v>
      </c>
      <c r="AN81" s="163">
        <f t="shared" ca="1" si="28"/>
        <v>4745.9128499893159</v>
      </c>
    </row>
    <row r="82" spans="1:40" x14ac:dyDescent="0.3">
      <c r="A82" s="60" t="s">
        <v>1501</v>
      </c>
      <c r="B82" s="60"/>
      <c r="C82" s="60"/>
      <c r="D82" s="189"/>
      <c r="E82" s="189"/>
      <c r="F82" s="189"/>
      <c r="G82" s="189"/>
      <c r="H82" s="189"/>
      <c r="I82" s="189"/>
      <c r="J82" s="189"/>
      <c r="K82" s="189"/>
      <c r="L82" s="189"/>
      <c r="M82" s="189"/>
      <c r="N82" s="189"/>
      <c r="O82" s="189"/>
      <c r="P82" s="189"/>
      <c r="Q82" s="189"/>
      <c r="R82" s="189"/>
      <c r="S82" s="189"/>
      <c r="T82" s="189"/>
      <c r="U82" s="189"/>
      <c r="V82" s="189"/>
      <c r="W82" s="189"/>
      <c r="X82" s="189"/>
      <c r="Y82" s="189"/>
      <c r="Z82" s="189"/>
      <c r="AA82" s="189"/>
      <c r="AB82" s="189"/>
      <c r="AC82" s="189"/>
      <c r="AD82" s="189"/>
      <c r="AE82" s="189"/>
      <c r="AF82" s="189"/>
      <c r="AG82" s="189"/>
      <c r="AH82" s="189"/>
      <c r="AI82" s="189"/>
      <c r="AJ82" s="189"/>
      <c r="AK82" s="189"/>
      <c r="AL82" s="189"/>
      <c r="AM82" s="189"/>
      <c r="AN82" s="189"/>
    </row>
    <row r="83" spans="1:40" x14ac:dyDescent="0.3">
      <c r="A83" s="54" t="s">
        <v>10</v>
      </c>
      <c r="B83" s="54"/>
      <c r="C83" s="54"/>
      <c r="D83" s="195">
        <f ca="1">SUM(E83:AN83)</f>
        <v>28126.618581178442</v>
      </c>
      <c r="E83" s="194">
        <f t="shared" ref="E83:AN83" ca="1" si="29">SUMIFS(INDIRECT($B$1 &amp; "_Indirect"), WBSL3, E$1, Inst, $B$2)</f>
        <v>5857.9755568692963</v>
      </c>
      <c r="F83" s="194">
        <f t="shared" ca="1" si="29"/>
        <v>0</v>
      </c>
      <c r="G83" s="194">
        <f t="shared" ca="1" si="29"/>
        <v>0</v>
      </c>
      <c r="H83" s="194">
        <f t="shared" ca="1" si="29"/>
        <v>0</v>
      </c>
      <c r="I83" s="194">
        <f t="shared" ca="1" si="29"/>
        <v>0</v>
      </c>
      <c r="J83" s="194">
        <f t="shared" ca="1" si="29"/>
        <v>0</v>
      </c>
      <c r="K83" s="194">
        <f t="shared" ca="1" si="29"/>
        <v>0</v>
      </c>
      <c r="L83" s="194">
        <f t="shared" ca="1" si="29"/>
        <v>0</v>
      </c>
      <c r="M83" s="194">
        <f t="shared" ca="1" si="29"/>
        <v>0</v>
      </c>
      <c r="N83" s="194">
        <f t="shared" ca="1" si="29"/>
        <v>0</v>
      </c>
      <c r="O83" s="194">
        <f t="shared" ca="1" si="29"/>
        <v>0</v>
      </c>
      <c r="P83" s="194">
        <f t="shared" ca="1" si="29"/>
        <v>0</v>
      </c>
      <c r="Q83" s="194">
        <f t="shared" ca="1" si="29"/>
        <v>0</v>
      </c>
      <c r="R83" s="194">
        <f t="shared" ca="1" si="29"/>
        <v>0</v>
      </c>
      <c r="S83" s="194">
        <f t="shared" ca="1" si="29"/>
        <v>0</v>
      </c>
      <c r="T83" s="194">
        <f t="shared" ca="1" si="29"/>
        <v>0</v>
      </c>
      <c r="U83" s="194">
        <f t="shared" ca="1" si="29"/>
        <v>0</v>
      </c>
      <c r="V83" s="194">
        <f t="shared" ca="1" si="29"/>
        <v>0</v>
      </c>
      <c r="W83" s="194">
        <f t="shared" ca="1" si="29"/>
        <v>0</v>
      </c>
      <c r="X83" s="194">
        <f t="shared" ca="1" si="29"/>
        <v>0</v>
      </c>
      <c r="Y83" s="194">
        <f t="shared" ca="1" si="29"/>
        <v>0</v>
      </c>
      <c r="Z83" s="194">
        <f t="shared" ca="1" si="29"/>
        <v>0</v>
      </c>
      <c r="AA83" s="194">
        <f t="shared" ca="1" si="29"/>
        <v>0</v>
      </c>
      <c r="AB83" s="194">
        <f t="shared" ca="1" si="29"/>
        <v>0</v>
      </c>
      <c r="AC83" s="194">
        <f t="shared" ca="1" si="29"/>
        <v>0</v>
      </c>
      <c r="AD83" s="194">
        <f t="shared" ca="1" si="29"/>
        <v>0</v>
      </c>
      <c r="AE83" s="194">
        <f t="shared" ca="1" si="29"/>
        <v>0</v>
      </c>
      <c r="AF83" s="194">
        <f t="shared" ca="1" si="29"/>
        <v>0</v>
      </c>
      <c r="AG83" s="194">
        <f t="shared" ca="1" si="29"/>
        <v>0</v>
      </c>
      <c r="AH83" s="194">
        <f t="shared" ca="1" si="29"/>
        <v>0</v>
      </c>
      <c r="AI83" s="194">
        <f t="shared" ca="1" si="29"/>
        <v>19682.120521064968</v>
      </c>
      <c r="AJ83" s="194">
        <f t="shared" ca="1" si="29"/>
        <v>0</v>
      </c>
      <c r="AK83" s="194">
        <f t="shared" ca="1" si="29"/>
        <v>0</v>
      </c>
      <c r="AL83" s="194">
        <f t="shared" ca="1" si="29"/>
        <v>0</v>
      </c>
      <c r="AM83" s="194">
        <f t="shared" ca="1" si="29"/>
        <v>0</v>
      </c>
      <c r="AN83" s="194">
        <f t="shared" ca="1" si="29"/>
        <v>2586.5225032441772</v>
      </c>
    </row>
    <row r="84" spans="1:40" x14ac:dyDescent="0.3">
      <c r="A84" t="s">
        <v>1626</v>
      </c>
      <c r="D84" s="192"/>
      <c r="E84" s="193">
        <v>0</v>
      </c>
      <c r="F84" s="193"/>
      <c r="G84" s="193"/>
      <c r="H84" s="193"/>
      <c r="I84" s="193"/>
      <c r="J84" s="184">
        <v>0</v>
      </c>
      <c r="K84" s="184">
        <v>0</v>
      </c>
      <c r="L84" s="184">
        <v>0</v>
      </c>
      <c r="M84" s="184">
        <v>0</v>
      </c>
      <c r="N84" s="184">
        <v>0</v>
      </c>
      <c r="O84" s="184">
        <v>0</v>
      </c>
      <c r="P84" s="184">
        <v>0</v>
      </c>
      <c r="Q84" s="184"/>
      <c r="R84" s="184">
        <v>0</v>
      </c>
      <c r="S84" s="184">
        <v>0</v>
      </c>
      <c r="T84" s="184">
        <v>0</v>
      </c>
      <c r="U84" s="184">
        <v>0</v>
      </c>
      <c r="V84" s="184">
        <v>0</v>
      </c>
      <c r="W84" s="184">
        <v>0</v>
      </c>
      <c r="X84" s="184">
        <v>0</v>
      </c>
      <c r="Y84" s="184">
        <v>0</v>
      </c>
      <c r="Z84" s="184">
        <v>0</v>
      </c>
      <c r="AA84" s="184">
        <v>0</v>
      </c>
      <c r="AB84" s="184">
        <v>0</v>
      </c>
      <c r="AC84" s="184">
        <v>0</v>
      </c>
      <c r="AD84" s="184">
        <v>0</v>
      </c>
      <c r="AE84" s="184">
        <v>0</v>
      </c>
      <c r="AF84" s="184">
        <v>0</v>
      </c>
      <c r="AG84" s="184">
        <v>0</v>
      </c>
      <c r="AH84" s="184">
        <v>0</v>
      </c>
      <c r="AI84" s="184">
        <v>0</v>
      </c>
      <c r="AJ84" s="184">
        <v>0</v>
      </c>
      <c r="AK84" s="184">
        <v>0</v>
      </c>
      <c r="AL84" s="184">
        <v>0</v>
      </c>
      <c r="AM84" s="184">
        <v>0</v>
      </c>
      <c r="AN84" s="184">
        <v>0</v>
      </c>
    </row>
    <row r="85" spans="1:40" x14ac:dyDescent="0.3">
      <c r="A85" t="s">
        <v>1502</v>
      </c>
      <c r="D85" s="192">
        <f t="shared" ref="D85:AN85" ca="1" si="30">SUM(D83:D84)</f>
        <v>28126.618581178442</v>
      </c>
      <c r="E85" s="163">
        <f t="shared" ca="1" si="30"/>
        <v>5857.9755568692963</v>
      </c>
      <c r="F85" s="163">
        <f t="shared" ca="1" si="30"/>
        <v>0</v>
      </c>
      <c r="G85" s="163">
        <f t="shared" ca="1" si="30"/>
        <v>0</v>
      </c>
      <c r="H85" s="163">
        <f t="shared" ca="1" si="30"/>
        <v>0</v>
      </c>
      <c r="I85" s="163">
        <f t="shared" ca="1" si="30"/>
        <v>0</v>
      </c>
      <c r="J85" s="202">
        <f t="shared" ca="1" si="30"/>
        <v>0</v>
      </c>
      <c r="K85" s="202">
        <f t="shared" ca="1" si="30"/>
        <v>0</v>
      </c>
      <c r="L85" s="202">
        <f t="shared" ca="1" si="30"/>
        <v>0</v>
      </c>
      <c r="M85" s="202">
        <f t="shared" ca="1" si="30"/>
        <v>0</v>
      </c>
      <c r="N85" s="202">
        <f t="shared" ca="1" si="30"/>
        <v>0</v>
      </c>
      <c r="O85" s="202">
        <f t="shared" ca="1" si="30"/>
        <v>0</v>
      </c>
      <c r="P85" s="202">
        <f t="shared" ca="1" si="30"/>
        <v>0</v>
      </c>
      <c r="Q85" s="202">
        <f t="shared" ca="1" si="30"/>
        <v>0</v>
      </c>
      <c r="R85" s="202">
        <f t="shared" ca="1" si="30"/>
        <v>0</v>
      </c>
      <c r="S85" s="202">
        <f t="shared" ca="1" si="30"/>
        <v>0</v>
      </c>
      <c r="T85" s="202">
        <f t="shared" ca="1" si="30"/>
        <v>0</v>
      </c>
      <c r="U85" s="202">
        <f t="shared" ca="1" si="30"/>
        <v>0</v>
      </c>
      <c r="V85" s="202">
        <f t="shared" ca="1" si="30"/>
        <v>0</v>
      </c>
      <c r="W85" s="202">
        <f t="shared" ca="1" si="30"/>
        <v>0</v>
      </c>
      <c r="X85" s="202">
        <f t="shared" ca="1" si="30"/>
        <v>0</v>
      </c>
      <c r="Y85" s="202">
        <f t="shared" ca="1" si="30"/>
        <v>0</v>
      </c>
      <c r="Z85" s="202">
        <f t="shared" ca="1" si="30"/>
        <v>0</v>
      </c>
      <c r="AA85" s="202">
        <f t="shared" ca="1" si="30"/>
        <v>0</v>
      </c>
      <c r="AB85" s="202">
        <f t="shared" ca="1" si="30"/>
        <v>0</v>
      </c>
      <c r="AC85" s="202">
        <f t="shared" ca="1" si="30"/>
        <v>0</v>
      </c>
      <c r="AD85" s="202">
        <f t="shared" ca="1" si="30"/>
        <v>0</v>
      </c>
      <c r="AE85" s="202">
        <f t="shared" ca="1" si="30"/>
        <v>0</v>
      </c>
      <c r="AF85" s="202">
        <f t="shared" ca="1" si="30"/>
        <v>0</v>
      </c>
      <c r="AG85" s="202">
        <f t="shared" ca="1" si="30"/>
        <v>0</v>
      </c>
      <c r="AH85" s="202">
        <f t="shared" ca="1" si="30"/>
        <v>0</v>
      </c>
      <c r="AI85" s="202">
        <f t="shared" ca="1" si="30"/>
        <v>19682.120521064968</v>
      </c>
      <c r="AJ85" s="202">
        <f t="shared" ca="1" si="30"/>
        <v>0</v>
      </c>
      <c r="AK85" s="202">
        <f t="shared" ca="1" si="30"/>
        <v>0</v>
      </c>
      <c r="AL85" s="202">
        <f t="shared" ca="1" si="30"/>
        <v>0</v>
      </c>
      <c r="AM85" s="202">
        <f t="shared" ca="1" si="30"/>
        <v>0</v>
      </c>
      <c r="AN85" s="202">
        <f t="shared" ca="1" si="30"/>
        <v>2586.5225032441772</v>
      </c>
    </row>
    <row r="86" spans="1:40" x14ac:dyDescent="0.3">
      <c r="D86" s="192">
        <f>SUM(E86:AN86)</f>
        <v>0</v>
      </c>
      <c r="E86" s="163"/>
      <c r="F86" s="163"/>
      <c r="G86" s="163"/>
      <c r="H86" s="163"/>
      <c r="I86" s="163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  <c r="AA86" s="202"/>
      <c r="AB86" s="202"/>
      <c r="AC86" s="202"/>
      <c r="AD86" s="202"/>
      <c r="AE86" s="202"/>
      <c r="AF86" s="202"/>
      <c r="AG86" s="202"/>
      <c r="AH86" s="202"/>
      <c r="AI86" s="202"/>
      <c r="AJ86" s="202"/>
      <c r="AK86" s="202"/>
      <c r="AL86" s="202"/>
      <c r="AM86" s="202"/>
      <c r="AN86" s="202"/>
    </row>
    <row r="87" spans="1:40" x14ac:dyDescent="0.3">
      <c r="A87" s="60" t="s">
        <v>1503</v>
      </c>
      <c r="B87" s="60"/>
      <c r="C87" s="60"/>
      <c r="D87" s="189"/>
      <c r="E87" s="189"/>
      <c r="F87" s="189"/>
      <c r="G87" s="189"/>
      <c r="H87" s="189"/>
      <c r="I87" s="189"/>
      <c r="J87" s="189"/>
      <c r="K87" s="189"/>
      <c r="L87" s="189"/>
      <c r="M87" s="189"/>
      <c r="N87" s="189"/>
      <c r="O87" s="189"/>
      <c r="P87" s="189"/>
      <c r="Q87" s="189"/>
      <c r="R87" s="189"/>
      <c r="S87" s="189"/>
      <c r="T87" s="189"/>
      <c r="U87" s="189"/>
      <c r="V87" s="189"/>
      <c r="W87" s="189"/>
      <c r="X87" s="189"/>
      <c r="Y87" s="189"/>
      <c r="Z87" s="189"/>
      <c r="AA87" s="189"/>
      <c r="AB87" s="189"/>
      <c r="AC87" s="189"/>
      <c r="AD87" s="189"/>
      <c r="AE87" s="189"/>
      <c r="AF87" s="189"/>
      <c r="AG87" s="189"/>
      <c r="AH87" s="189"/>
      <c r="AI87" s="189"/>
      <c r="AJ87" s="189"/>
      <c r="AK87" s="189"/>
      <c r="AL87" s="189"/>
      <c r="AM87" s="189"/>
      <c r="AN87" s="189"/>
    </row>
    <row r="88" spans="1:40" x14ac:dyDescent="0.3">
      <c r="D88" s="188">
        <f ca="1">D81+D85</f>
        <v>79735.093042056309</v>
      </c>
      <c r="E88" s="188">
        <f t="shared" ref="E88:AN88" ca="1" si="31">SUM(E85,E81)</f>
        <v>16606.554560299199</v>
      </c>
      <c r="F88" s="188">
        <f t="shared" ca="1" si="31"/>
        <v>0</v>
      </c>
      <c r="G88" s="188">
        <f t="shared" ca="1" si="31"/>
        <v>0</v>
      </c>
      <c r="H88" s="188">
        <f t="shared" ca="1" si="31"/>
        <v>0</v>
      </c>
      <c r="I88" s="188">
        <f t="shared" ca="1" si="31"/>
        <v>0</v>
      </c>
      <c r="J88" s="188">
        <f t="shared" ca="1" si="31"/>
        <v>0</v>
      </c>
      <c r="K88" s="188">
        <f t="shared" ca="1" si="31"/>
        <v>0</v>
      </c>
      <c r="L88" s="188">
        <f t="shared" ca="1" si="31"/>
        <v>0</v>
      </c>
      <c r="M88" s="188">
        <f t="shared" ca="1" si="31"/>
        <v>0</v>
      </c>
      <c r="N88" s="188">
        <f t="shared" ca="1" si="31"/>
        <v>0</v>
      </c>
      <c r="O88" s="188">
        <f t="shared" ca="1" si="31"/>
        <v>0</v>
      </c>
      <c r="P88" s="188">
        <f t="shared" ca="1" si="31"/>
        <v>0</v>
      </c>
      <c r="Q88" s="188">
        <f t="shared" ca="1" si="31"/>
        <v>0</v>
      </c>
      <c r="R88" s="188">
        <f t="shared" ca="1" si="31"/>
        <v>0</v>
      </c>
      <c r="S88" s="188">
        <f t="shared" ca="1" si="31"/>
        <v>0</v>
      </c>
      <c r="T88" s="188">
        <f t="shared" ca="1" si="31"/>
        <v>0</v>
      </c>
      <c r="U88" s="188">
        <f t="shared" ca="1" si="31"/>
        <v>0</v>
      </c>
      <c r="V88" s="188">
        <f t="shared" ca="1" si="31"/>
        <v>0</v>
      </c>
      <c r="W88" s="188">
        <f t="shared" ca="1" si="31"/>
        <v>0</v>
      </c>
      <c r="X88" s="188">
        <f t="shared" ca="1" si="31"/>
        <v>0</v>
      </c>
      <c r="Y88" s="188">
        <f t="shared" ca="1" si="31"/>
        <v>0</v>
      </c>
      <c r="Z88" s="188">
        <f t="shared" ca="1" si="31"/>
        <v>0</v>
      </c>
      <c r="AA88" s="188">
        <f t="shared" ca="1" si="31"/>
        <v>0</v>
      </c>
      <c r="AB88" s="188">
        <f t="shared" ca="1" si="31"/>
        <v>0</v>
      </c>
      <c r="AC88" s="188">
        <f t="shared" ca="1" si="31"/>
        <v>0</v>
      </c>
      <c r="AD88" s="188">
        <f t="shared" ca="1" si="31"/>
        <v>0</v>
      </c>
      <c r="AE88" s="188">
        <f t="shared" ca="1" si="31"/>
        <v>0</v>
      </c>
      <c r="AF88" s="188">
        <f t="shared" ca="1" si="31"/>
        <v>0</v>
      </c>
      <c r="AG88" s="188">
        <f t="shared" ca="1" si="31"/>
        <v>0</v>
      </c>
      <c r="AH88" s="188">
        <f t="shared" ca="1" si="31"/>
        <v>0</v>
      </c>
      <c r="AI88" s="188">
        <f t="shared" ca="1" si="31"/>
        <v>55796.103128523624</v>
      </c>
      <c r="AJ88" s="188">
        <f t="shared" ca="1" si="31"/>
        <v>0</v>
      </c>
      <c r="AK88" s="188">
        <f t="shared" ca="1" si="31"/>
        <v>0</v>
      </c>
      <c r="AL88" s="188">
        <f t="shared" ca="1" si="31"/>
        <v>0</v>
      </c>
      <c r="AM88" s="188">
        <f t="shared" ca="1" si="31"/>
        <v>0</v>
      </c>
      <c r="AN88" s="188">
        <f t="shared" ca="1" si="31"/>
        <v>7332.4353532334935</v>
      </c>
    </row>
  </sheetData>
  <mergeCells count="13">
    <mergeCell ref="B67:C67"/>
    <mergeCell ref="E35:I35"/>
    <mergeCell ref="J35:S35"/>
    <mergeCell ref="T35:X35"/>
    <mergeCell ref="Y35:AD35"/>
    <mergeCell ref="AE35:AH35"/>
    <mergeCell ref="AI35:AN35"/>
    <mergeCell ref="E2:I2"/>
    <mergeCell ref="J2:S2"/>
    <mergeCell ref="T2:X2"/>
    <mergeCell ref="Y2:AD2"/>
    <mergeCell ref="AE2:AH2"/>
    <mergeCell ref="AI2:AN2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332F20-202B-466F-80C5-3B70EB733A6C}">
  <dimension ref="A1:AN88"/>
  <sheetViews>
    <sheetView topLeftCell="A55" zoomScale="90" zoomScaleNormal="90" workbookViewId="0">
      <selection activeCell="B2" sqref="B2"/>
    </sheetView>
  </sheetViews>
  <sheetFormatPr defaultRowHeight="14.4" x14ac:dyDescent="0.3"/>
  <cols>
    <col min="1" max="1" width="25.88671875" customWidth="1"/>
    <col min="2" max="2" width="13.33203125" customWidth="1"/>
    <col min="4" max="40" width="14.33203125" customWidth="1"/>
  </cols>
  <sheetData>
    <row r="1" spans="1:40" x14ac:dyDescent="0.3">
      <c r="A1" s="72" t="s">
        <v>1538</v>
      </c>
      <c r="B1" s="72" t="s">
        <v>1534</v>
      </c>
      <c r="D1" s="56"/>
      <c r="E1" s="93" t="str">
        <f t="shared" ref="E1:AN1" si="0">LEFT(E3,FIND(" ",E3)-1)</f>
        <v>1.1.1</v>
      </c>
      <c r="F1" s="93" t="str">
        <f t="shared" si="0"/>
        <v>1.1.2</v>
      </c>
      <c r="G1" s="93" t="str">
        <f t="shared" si="0"/>
        <v>1.1.3</v>
      </c>
      <c r="H1" s="93" t="str">
        <f t="shared" si="0"/>
        <v>1.1.4</v>
      </c>
      <c r="I1" s="93" t="str">
        <f t="shared" si="0"/>
        <v>1.1.5</v>
      </c>
      <c r="J1" s="93" t="str">
        <f t="shared" si="0"/>
        <v>1.2.1</v>
      </c>
      <c r="K1" s="93" t="str">
        <f t="shared" si="0"/>
        <v>1.2.2</v>
      </c>
      <c r="L1" s="93" t="str">
        <f t="shared" si="0"/>
        <v>1.2.3</v>
      </c>
      <c r="M1" s="93" t="str">
        <f t="shared" si="0"/>
        <v>1.2.4</v>
      </c>
      <c r="N1" s="93" t="str">
        <f t="shared" si="0"/>
        <v>1.2.5</v>
      </c>
      <c r="O1" s="93" t="str">
        <f t="shared" si="0"/>
        <v>1.2.6</v>
      </c>
      <c r="P1" s="93" t="str">
        <f t="shared" si="0"/>
        <v>1.2.7</v>
      </c>
      <c r="Q1" s="93" t="str">
        <f t="shared" si="0"/>
        <v>1.2.8</v>
      </c>
      <c r="R1" s="93" t="str">
        <f t="shared" si="0"/>
        <v>1.2.9</v>
      </c>
      <c r="S1" s="93" t="str">
        <f t="shared" si="0"/>
        <v>1.2.10</v>
      </c>
      <c r="T1" s="93" t="str">
        <f t="shared" si="0"/>
        <v>1.3.1</v>
      </c>
      <c r="U1" s="93" t="str">
        <f t="shared" si="0"/>
        <v>1.3.2</v>
      </c>
      <c r="V1" s="93" t="str">
        <f t="shared" si="0"/>
        <v>1.3.3</v>
      </c>
      <c r="W1" s="93" t="str">
        <f t="shared" si="0"/>
        <v>1.3.4</v>
      </c>
      <c r="X1" s="93" t="str">
        <f t="shared" si="0"/>
        <v>1.3.5</v>
      </c>
      <c r="Y1" s="93" t="str">
        <f t="shared" si="0"/>
        <v>1.4.1</v>
      </c>
      <c r="Z1" s="93" t="str">
        <f t="shared" si="0"/>
        <v>1.4.2</v>
      </c>
      <c r="AA1" s="93" t="str">
        <f t="shared" si="0"/>
        <v>1.4.3</v>
      </c>
      <c r="AB1" s="93" t="str">
        <f t="shared" si="0"/>
        <v>1.4.4</v>
      </c>
      <c r="AC1" s="93" t="str">
        <f t="shared" si="0"/>
        <v>1.4.5</v>
      </c>
      <c r="AD1" s="93" t="str">
        <f t="shared" si="0"/>
        <v>1.4.6</v>
      </c>
      <c r="AE1" s="93" t="str">
        <f t="shared" si="0"/>
        <v>1.5.1</v>
      </c>
      <c r="AF1" s="93" t="str">
        <f t="shared" si="0"/>
        <v>1.5.2</v>
      </c>
      <c r="AG1" s="93" t="str">
        <f t="shared" si="0"/>
        <v>1.5.3</v>
      </c>
      <c r="AH1" s="93" t="str">
        <f t="shared" si="0"/>
        <v>1.5.4</v>
      </c>
      <c r="AI1" s="93" t="str">
        <f t="shared" si="0"/>
        <v>1.6.0</v>
      </c>
      <c r="AJ1" s="93" t="str">
        <f t="shared" si="0"/>
        <v>1.6.1</v>
      </c>
      <c r="AK1" s="93" t="str">
        <f t="shared" si="0"/>
        <v>1.6.2</v>
      </c>
      <c r="AL1" s="93" t="str">
        <f t="shared" si="0"/>
        <v>1.6.3</v>
      </c>
      <c r="AM1" s="93" t="str">
        <f t="shared" si="0"/>
        <v>1.6.4</v>
      </c>
      <c r="AN1" s="93" t="str">
        <f t="shared" si="0"/>
        <v>1.6.5</v>
      </c>
    </row>
    <row r="2" spans="1:40" x14ac:dyDescent="0.3">
      <c r="A2" s="72" t="s">
        <v>2</v>
      </c>
      <c r="B2" s="72" t="s">
        <v>1010</v>
      </c>
      <c r="D2" s="56"/>
      <c r="E2" s="313" t="s">
        <v>1421</v>
      </c>
      <c r="F2" s="313"/>
      <c r="G2" s="313"/>
      <c r="H2" s="313"/>
      <c r="I2" s="313"/>
      <c r="J2" s="313" t="s">
        <v>1422</v>
      </c>
      <c r="K2" s="313"/>
      <c r="L2" s="313"/>
      <c r="M2" s="313"/>
      <c r="N2" s="313"/>
      <c r="O2" s="313"/>
      <c r="P2" s="313"/>
      <c r="Q2" s="313"/>
      <c r="R2" s="313"/>
      <c r="S2" s="313"/>
      <c r="T2" s="313" t="s">
        <v>1423</v>
      </c>
      <c r="U2" s="313"/>
      <c r="V2" s="313"/>
      <c r="W2" s="313"/>
      <c r="X2" s="313"/>
      <c r="Y2" s="313" t="s">
        <v>1424</v>
      </c>
      <c r="Z2" s="313"/>
      <c r="AA2" s="313"/>
      <c r="AB2" s="313"/>
      <c r="AC2" s="313"/>
      <c r="AD2" s="313"/>
      <c r="AE2" s="314" t="s">
        <v>1425</v>
      </c>
      <c r="AF2" s="314"/>
      <c r="AG2" s="314"/>
      <c r="AH2" s="314"/>
      <c r="AI2" s="314" t="s">
        <v>1426</v>
      </c>
      <c r="AJ2" s="314"/>
      <c r="AK2" s="314"/>
      <c r="AL2" s="314"/>
      <c r="AM2" s="314"/>
      <c r="AN2" s="314"/>
    </row>
    <row r="3" spans="1:40" ht="72" x14ac:dyDescent="0.3">
      <c r="D3" s="56"/>
      <c r="E3" s="242" t="s">
        <v>1427</v>
      </c>
      <c r="F3" s="242" t="s">
        <v>1428</v>
      </c>
      <c r="G3" s="242" t="s">
        <v>1429</v>
      </c>
      <c r="H3" s="242" t="s">
        <v>1430</v>
      </c>
      <c r="I3" s="242" t="s">
        <v>1431</v>
      </c>
      <c r="J3" s="58" t="s">
        <v>1432</v>
      </c>
      <c r="K3" s="58" t="s">
        <v>1433</v>
      </c>
      <c r="L3" s="58" t="s">
        <v>1434</v>
      </c>
      <c r="M3" s="58" t="s">
        <v>1435</v>
      </c>
      <c r="N3" s="58" t="s">
        <v>1436</v>
      </c>
      <c r="O3" s="58" t="s">
        <v>1437</v>
      </c>
      <c r="P3" s="58" t="s">
        <v>1438</v>
      </c>
      <c r="Q3" s="58" t="s">
        <v>1439</v>
      </c>
      <c r="R3" s="58" t="s">
        <v>1440</v>
      </c>
      <c r="S3" s="58" t="s">
        <v>1441</v>
      </c>
      <c r="T3" s="59" t="s">
        <v>1442</v>
      </c>
      <c r="U3" s="59" t="s">
        <v>1443</v>
      </c>
      <c r="V3" s="59" t="s">
        <v>1444</v>
      </c>
      <c r="W3" s="59" t="s">
        <v>1445</v>
      </c>
      <c r="X3" s="59" t="s">
        <v>1446</v>
      </c>
      <c r="Y3" s="58" t="s">
        <v>1447</v>
      </c>
      <c r="Z3" s="58" t="s">
        <v>1448</v>
      </c>
      <c r="AA3" s="58" t="s">
        <v>1449</v>
      </c>
      <c r="AB3" s="58" t="s">
        <v>1450</v>
      </c>
      <c r="AC3" s="58" t="s">
        <v>1451</v>
      </c>
      <c r="AD3" s="58" t="s">
        <v>1452</v>
      </c>
      <c r="AE3" s="58" t="s">
        <v>1453</v>
      </c>
      <c r="AF3" s="58" t="s">
        <v>1454</v>
      </c>
      <c r="AG3" s="58" t="s">
        <v>1455</v>
      </c>
      <c r="AH3" s="58" t="s">
        <v>1456</v>
      </c>
      <c r="AI3" s="58" t="s">
        <v>1457</v>
      </c>
      <c r="AJ3" s="58" t="s">
        <v>1458</v>
      </c>
      <c r="AK3" s="58" t="s">
        <v>1459</v>
      </c>
      <c r="AL3" s="58" t="s">
        <v>1460</v>
      </c>
      <c r="AM3" s="58" t="s">
        <v>1461</v>
      </c>
      <c r="AN3" s="58" t="s">
        <v>1462</v>
      </c>
    </row>
    <row r="4" spans="1:40" x14ac:dyDescent="0.3">
      <c r="A4" s="53" t="s">
        <v>1463</v>
      </c>
      <c r="B4" s="53"/>
      <c r="C4" s="53"/>
      <c r="D4" s="201" t="s">
        <v>1464</v>
      </c>
      <c r="G4" s="56"/>
      <c r="H4" s="56"/>
      <c r="I4" s="56"/>
      <c r="J4" s="56"/>
      <c r="K4" s="56"/>
      <c r="L4" s="56"/>
      <c r="M4" s="56"/>
      <c r="N4" s="56"/>
      <c r="O4" s="56"/>
      <c r="P4" s="56"/>
      <c r="Q4" s="56"/>
      <c r="R4" s="56"/>
      <c r="S4" s="56"/>
      <c r="T4" s="56"/>
      <c r="U4" s="56"/>
      <c r="V4" s="56"/>
      <c r="W4" s="56"/>
      <c r="X4" s="56"/>
      <c r="Y4" s="56"/>
      <c r="Z4" s="56"/>
      <c r="AA4" s="56"/>
      <c r="AB4" s="56"/>
      <c r="AC4" s="56"/>
      <c r="AD4" s="56"/>
      <c r="AE4" s="56"/>
      <c r="AF4" s="56"/>
      <c r="AG4" s="56"/>
      <c r="AH4" s="56"/>
      <c r="AI4" s="56"/>
      <c r="AJ4" s="56"/>
      <c r="AK4" s="56"/>
      <c r="AL4" s="56"/>
      <c r="AM4" s="56"/>
      <c r="AN4" s="56"/>
    </row>
    <row r="5" spans="1:40" x14ac:dyDescent="0.3">
      <c r="A5" s="60" t="s">
        <v>1465</v>
      </c>
      <c r="B5" s="61" t="s">
        <v>1412</v>
      </c>
      <c r="C5" s="60"/>
      <c r="D5" s="62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</row>
    <row r="6" spans="1:40" x14ac:dyDescent="0.3">
      <c r="A6" s="50" t="s">
        <v>1406</v>
      </c>
      <c r="B6" s="50" t="s">
        <v>1407</v>
      </c>
      <c r="C6" s="50" t="s">
        <v>1408</v>
      </c>
      <c r="D6" s="200"/>
      <c r="E6" s="56"/>
      <c r="F6" s="63"/>
      <c r="G6" s="63"/>
      <c r="H6" s="63"/>
      <c r="I6" s="63"/>
      <c r="J6" s="63"/>
      <c r="K6" s="63"/>
      <c r="L6" s="63"/>
      <c r="M6" s="63"/>
      <c r="N6" s="63"/>
      <c r="O6" s="63"/>
      <c r="P6" s="63"/>
      <c r="Q6" s="63"/>
      <c r="R6" s="63"/>
      <c r="S6" s="63"/>
      <c r="T6" s="63"/>
      <c r="U6" s="63"/>
      <c r="V6" s="63"/>
      <c r="W6" s="63"/>
      <c r="X6" s="63"/>
      <c r="Y6" s="63"/>
      <c r="Z6" s="63"/>
      <c r="AA6" s="63"/>
      <c r="AB6" s="63"/>
      <c r="AC6" s="63"/>
      <c r="AD6" s="63"/>
      <c r="AE6" s="63"/>
      <c r="AF6" s="63"/>
      <c r="AG6" s="63"/>
      <c r="AH6" s="63"/>
      <c r="AI6" s="63"/>
      <c r="AJ6" s="63"/>
      <c r="AK6" s="63"/>
      <c r="AL6" s="63"/>
      <c r="AM6" s="63"/>
      <c r="AN6" s="63"/>
    </row>
    <row r="7" spans="1:40" x14ac:dyDescent="0.3">
      <c r="A7" s="54" t="s">
        <v>1409</v>
      </c>
      <c r="B7" s="54" t="s">
        <v>1012</v>
      </c>
      <c r="C7" s="51">
        <f ca="1">SUMIFS(INDIRECT($B$1 &amp; "HR"), Resource_Name, B7) / 1800 * 12</f>
        <v>0.15000000000000002</v>
      </c>
      <c r="D7" s="192">
        <f ca="1">SUM(E7:AN7)</f>
        <v>4226.2022525033262</v>
      </c>
      <c r="E7" s="194">
        <f t="shared" ref="E7:T22" ca="1" si="1">SUMIFS(INDIRECT($B$1 &amp; "_Direct"), Resource_Name, $B7, WBSL3, E$1, Inst, $B$2)</f>
        <v>4226.2022525033262</v>
      </c>
      <c r="F7" s="194">
        <f t="shared" ca="1" si="1"/>
        <v>0</v>
      </c>
      <c r="G7" s="194">
        <f t="shared" ca="1" si="1"/>
        <v>0</v>
      </c>
      <c r="H7" s="194">
        <f t="shared" ca="1" si="1"/>
        <v>0</v>
      </c>
      <c r="I7" s="194">
        <f t="shared" ca="1" si="1"/>
        <v>0</v>
      </c>
      <c r="J7" s="194">
        <f t="shared" ca="1" si="1"/>
        <v>0</v>
      </c>
      <c r="K7" s="194">
        <f t="shared" ca="1" si="1"/>
        <v>0</v>
      </c>
      <c r="L7" s="194">
        <f t="shared" ca="1" si="1"/>
        <v>0</v>
      </c>
      <c r="M7" s="194">
        <f t="shared" ca="1" si="1"/>
        <v>0</v>
      </c>
      <c r="N7" s="194">
        <f t="shared" ca="1" si="1"/>
        <v>0</v>
      </c>
      <c r="O7" s="194">
        <f t="shared" ca="1" si="1"/>
        <v>0</v>
      </c>
      <c r="P7" s="194">
        <f t="shared" ca="1" si="1"/>
        <v>0</v>
      </c>
      <c r="Q7" s="194">
        <f t="shared" ca="1" si="1"/>
        <v>0</v>
      </c>
      <c r="R7" s="194">
        <f t="shared" ca="1" si="1"/>
        <v>0</v>
      </c>
      <c r="S7" s="194">
        <f t="shared" ca="1" si="1"/>
        <v>0</v>
      </c>
      <c r="T7" s="194">
        <f t="shared" ca="1" si="1"/>
        <v>0</v>
      </c>
      <c r="U7" s="194">
        <f t="shared" ref="U7:AJ22" ca="1" si="2">SUMIFS(INDIRECT($B$1 &amp; "_Direct"), Resource_Name, $B7, WBSL3, U$1, Inst, $B$2)</f>
        <v>0</v>
      </c>
      <c r="V7" s="194">
        <f t="shared" ca="1" si="2"/>
        <v>0</v>
      </c>
      <c r="W7" s="194">
        <f t="shared" ca="1" si="2"/>
        <v>0</v>
      </c>
      <c r="X7" s="194">
        <f t="shared" ca="1" si="2"/>
        <v>0</v>
      </c>
      <c r="Y7" s="194">
        <f t="shared" ca="1" si="2"/>
        <v>0</v>
      </c>
      <c r="Z7" s="194">
        <f t="shared" ca="1" si="2"/>
        <v>0</v>
      </c>
      <c r="AA7" s="194">
        <f t="shared" ca="1" si="2"/>
        <v>0</v>
      </c>
      <c r="AB7" s="194">
        <f t="shared" ca="1" si="2"/>
        <v>0</v>
      </c>
      <c r="AC7" s="194">
        <f t="shared" ca="1" si="2"/>
        <v>0</v>
      </c>
      <c r="AD7" s="194">
        <f t="shared" ca="1" si="2"/>
        <v>0</v>
      </c>
      <c r="AE7" s="194">
        <f t="shared" ca="1" si="2"/>
        <v>0</v>
      </c>
      <c r="AF7" s="194">
        <f t="shared" ca="1" si="2"/>
        <v>0</v>
      </c>
      <c r="AG7" s="194">
        <f t="shared" ca="1" si="2"/>
        <v>0</v>
      </c>
      <c r="AH7" s="194">
        <f t="shared" ca="1" si="2"/>
        <v>0</v>
      </c>
      <c r="AI7" s="194">
        <f t="shared" ca="1" si="2"/>
        <v>0</v>
      </c>
      <c r="AJ7" s="194">
        <f t="shared" ca="1" si="2"/>
        <v>0</v>
      </c>
      <c r="AK7" s="194">
        <f t="shared" ref="AK7:AN22" ca="1" si="3">SUMIFS(INDIRECT($B$1 &amp; "_Direct"), Resource_Name, $B7, WBSL3, AK$1, Inst, $B$2)</f>
        <v>0</v>
      </c>
      <c r="AL7" s="194">
        <f t="shared" ca="1" si="3"/>
        <v>0</v>
      </c>
      <c r="AM7" s="194">
        <f t="shared" ca="1" si="3"/>
        <v>0</v>
      </c>
      <c r="AN7" s="194">
        <f t="shared" ca="1" si="3"/>
        <v>0</v>
      </c>
    </row>
    <row r="8" spans="1:40" x14ac:dyDescent="0.3">
      <c r="A8" s="54" t="s">
        <v>1629</v>
      </c>
      <c r="B8" s="54" t="s">
        <v>1330</v>
      </c>
      <c r="C8" s="51">
        <f ca="1">SUMIFS(INDIRECT($B$1 &amp; "HR"), Resource_Name, B8) / 1800 * 12</f>
        <v>0.88</v>
      </c>
      <c r="D8" s="192">
        <f ca="1">SUM(E8:AN8)</f>
        <v>12292.660491867775</v>
      </c>
      <c r="E8" s="194">
        <f t="shared" ca="1" si="1"/>
        <v>0</v>
      </c>
      <c r="F8" s="194">
        <f t="shared" ca="1" si="1"/>
        <v>0</v>
      </c>
      <c r="G8" s="194">
        <f t="shared" ca="1" si="1"/>
        <v>0</v>
      </c>
      <c r="H8" s="194">
        <f t="shared" ca="1" si="1"/>
        <v>0</v>
      </c>
      <c r="I8" s="194">
        <f t="shared" ca="1" si="1"/>
        <v>0</v>
      </c>
      <c r="J8" s="194">
        <f t="shared" ca="1" si="1"/>
        <v>0</v>
      </c>
      <c r="K8" s="194">
        <f t="shared" ca="1" si="1"/>
        <v>0</v>
      </c>
      <c r="L8" s="194">
        <f t="shared" ca="1" si="1"/>
        <v>0</v>
      </c>
      <c r="M8" s="194">
        <f t="shared" ca="1" si="1"/>
        <v>0</v>
      </c>
      <c r="N8" s="194">
        <f t="shared" ca="1" si="1"/>
        <v>0</v>
      </c>
      <c r="O8" s="194">
        <f t="shared" ca="1" si="1"/>
        <v>0</v>
      </c>
      <c r="P8" s="194">
        <f t="shared" ca="1" si="1"/>
        <v>0</v>
      </c>
      <c r="Q8" s="194">
        <f t="shared" ca="1" si="1"/>
        <v>0</v>
      </c>
      <c r="R8" s="194">
        <f t="shared" ca="1" si="1"/>
        <v>0</v>
      </c>
      <c r="S8" s="194">
        <f t="shared" ca="1" si="1"/>
        <v>0</v>
      </c>
      <c r="T8" s="194">
        <f t="shared" ca="1" si="1"/>
        <v>0</v>
      </c>
      <c r="U8" s="194">
        <f t="shared" ca="1" si="2"/>
        <v>0</v>
      </c>
      <c r="V8" s="194">
        <f t="shared" ca="1" si="2"/>
        <v>0</v>
      </c>
      <c r="W8" s="194">
        <f t="shared" ca="1" si="2"/>
        <v>0</v>
      </c>
      <c r="X8" s="194">
        <f t="shared" ca="1" si="2"/>
        <v>0</v>
      </c>
      <c r="Y8" s="194">
        <f t="shared" ca="1" si="2"/>
        <v>0</v>
      </c>
      <c r="Z8" s="194">
        <f t="shared" ca="1" si="2"/>
        <v>0</v>
      </c>
      <c r="AA8" s="194">
        <f t="shared" ca="1" si="2"/>
        <v>0</v>
      </c>
      <c r="AB8" s="194">
        <f t="shared" ca="1" si="2"/>
        <v>0</v>
      </c>
      <c r="AC8" s="194">
        <f t="shared" ca="1" si="2"/>
        <v>0</v>
      </c>
      <c r="AD8" s="194">
        <f t="shared" ca="1" si="2"/>
        <v>0</v>
      </c>
      <c r="AE8" s="194">
        <f t="shared" ca="1" si="2"/>
        <v>0</v>
      </c>
      <c r="AF8" s="194">
        <f t="shared" ca="1" si="2"/>
        <v>0</v>
      </c>
      <c r="AG8" s="194">
        <f t="shared" ca="1" si="2"/>
        <v>0</v>
      </c>
      <c r="AH8" s="194">
        <f t="shared" ca="1" si="2"/>
        <v>0</v>
      </c>
      <c r="AI8" s="194">
        <f t="shared" ca="1" si="2"/>
        <v>12292.660491867775</v>
      </c>
      <c r="AJ8" s="194">
        <f t="shared" ca="1" si="2"/>
        <v>0</v>
      </c>
      <c r="AK8" s="194">
        <f t="shared" ca="1" si="3"/>
        <v>0</v>
      </c>
      <c r="AL8" s="194">
        <f t="shared" ca="1" si="3"/>
        <v>0</v>
      </c>
      <c r="AM8" s="194">
        <f t="shared" ca="1" si="3"/>
        <v>0</v>
      </c>
      <c r="AN8" s="194">
        <f t="shared" ca="1" si="3"/>
        <v>0</v>
      </c>
    </row>
    <row r="9" spans="1:40" x14ac:dyDescent="0.3">
      <c r="A9" s="54"/>
      <c r="B9" s="54"/>
      <c r="C9" s="51">
        <f ca="1">SUMIFS(INDIRECT($B$1 &amp; "HR"), Resource_Name, B9) / 1800 * 12</f>
        <v>0</v>
      </c>
      <c r="D9" s="192">
        <f ca="1">SUM(E9:AN9)</f>
        <v>0</v>
      </c>
      <c r="E9" s="194">
        <f t="shared" ca="1" si="1"/>
        <v>0</v>
      </c>
      <c r="F9" s="194">
        <f t="shared" ca="1" si="1"/>
        <v>0</v>
      </c>
      <c r="G9" s="194">
        <f t="shared" ca="1" si="1"/>
        <v>0</v>
      </c>
      <c r="H9" s="194">
        <f t="shared" ca="1" si="1"/>
        <v>0</v>
      </c>
      <c r="I9" s="194">
        <f t="shared" ca="1" si="1"/>
        <v>0</v>
      </c>
      <c r="J9" s="194">
        <f t="shared" ca="1" si="1"/>
        <v>0</v>
      </c>
      <c r="K9" s="194">
        <f t="shared" ca="1" si="1"/>
        <v>0</v>
      </c>
      <c r="L9" s="194">
        <f t="shared" ca="1" si="1"/>
        <v>0</v>
      </c>
      <c r="M9" s="194">
        <f t="shared" ca="1" si="1"/>
        <v>0</v>
      </c>
      <c r="N9" s="194">
        <f t="shared" ca="1" si="1"/>
        <v>0</v>
      </c>
      <c r="O9" s="194">
        <f t="shared" ca="1" si="1"/>
        <v>0</v>
      </c>
      <c r="P9" s="194">
        <f t="shared" ca="1" si="1"/>
        <v>0</v>
      </c>
      <c r="Q9" s="194">
        <f t="shared" ca="1" si="1"/>
        <v>0</v>
      </c>
      <c r="R9" s="194">
        <f t="shared" ca="1" si="1"/>
        <v>0</v>
      </c>
      <c r="S9" s="194">
        <f t="shared" ca="1" si="1"/>
        <v>0</v>
      </c>
      <c r="T9" s="194">
        <f t="shared" ca="1" si="1"/>
        <v>0</v>
      </c>
      <c r="U9" s="194">
        <f t="shared" ca="1" si="2"/>
        <v>0</v>
      </c>
      <c r="V9" s="194">
        <f t="shared" ca="1" si="2"/>
        <v>0</v>
      </c>
      <c r="W9" s="194">
        <f t="shared" ca="1" si="2"/>
        <v>0</v>
      </c>
      <c r="X9" s="194">
        <f t="shared" ca="1" si="2"/>
        <v>0</v>
      </c>
      <c r="Y9" s="194">
        <f t="shared" ca="1" si="2"/>
        <v>0</v>
      </c>
      <c r="Z9" s="194">
        <f t="shared" ca="1" si="2"/>
        <v>0</v>
      </c>
      <c r="AA9" s="194">
        <f t="shared" ca="1" si="2"/>
        <v>0</v>
      </c>
      <c r="AB9" s="194">
        <f t="shared" ca="1" si="2"/>
        <v>0</v>
      </c>
      <c r="AC9" s="194">
        <f t="shared" ca="1" si="2"/>
        <v>0</v>
      </c>
      <c r="AD9" s="194">
        <f t="shared" ca="1" si="2"/>
        <v>0</v>
      </c>
      <c r="AE9" s="194">
        <f t="shared" ca="1" si="2"/>
        <v>0</v>
      </c>
      <c r="AF9" s="194">
        <f t="shared" ca="1" si="2"/>
        <v>0</v>
      </c>
      <c r="AG9" s="194">
        <f t="shared" ca="1" si="2"/>
        <v>0</v>
      </c>
      <c r="AH9" s="194">
        <f t="shared" ca="1" si="2"/>
        <v>0</v>
      </c>
      <c r="AI9" s="194">
        <f t="shared" ca="1" si="2"/>
        <v>0</v>
      </c>
      <c r="AJ9" s="194">
        <f t="shared" ca="1" si="2"/>
        <v>0</v>
      </c>
      <c r="AK9" s="194">
        <f t="shared" ca="1" si="3"/>
        <v>0</v>
      </c>
      <c r="AL9" s="194">
        <f t="shared" ca="1" si="3"/>
        <v>0</v>
      </c>
      <c r="AM9" s="194">
        <f t="shared" ca="1" si="3"/>
        <v>0</v>
      </c>
      <c r="AN9" s="194">
        <f t="shared" ca="1" si="3"/>
        <v>0</v>
      </c>
    </row>
    <row r="10" spans="1:40" x14ac:dyDescent="0.3">
      <c r="B10" s="52"/>
      <c r="C10" s="52"/>
      <c r="D10" s="199">
        <v>0</v>
      </c>
      <c r="E10" s="194">
        <f t="shared" ca="1" si="1"/>
        <v>0</v>
      </c>
      <c r="F10" s="194">
        <f t="shared" ca="1" si="1"/>
        <v>0</v>
      </c>
      <c r="G10" s="194">
        <f t="shared" ca="1" si="1"/>
        <v>0</v>
      </c>
      <c r="H10" s="194">
        <f t="shared" ca="1" si="1"/>
        <v>0</v>
      </c>
      <c r="I10" s="194">
        <f t="shared" ca="1" si="1"/>
        <v>0</v>
      </c>
      <c r="J10" s="194">
        <f t="shared" ca="1" si="1"/>
        <v>0</v>
      </c>
      <c r="K10" s="194">
        <f t="shared" ca="1" si="1"/>
        <v>0</v>
      </c>
      <c r="L10" s="194">
        <f t="shared" ca="1" si="1"/>
        <v>0</v>
      </c>
      <c r="M10" s="194">
        <f t="shared" ca="1" si="1"/>
        <v>0</v>
      </c>
      <c r="N10" s="194">
        <f t="shared" ca="1" si="1"/>
        <v>0</v>
      </c>
      <c r="O10" s="194">
        <f t="shared" ca="1" si="1"/>
        <v>0</v>
      </c>
      <c r="P10" s="194">
        <f t="shared" ca="1" si="1"/>
        <v>0</v>
      </c>
      <c r="Q10" s="194">
        <f t="shared" ca="1" si="1"/>
        <v>0</v>
      </c>
      <c r="R10" s="194">
        <f t="shared" ca="1" si="1"/>
        <v>0</v>
      </c>
      <c r="S10" s="194">
        <f t="shared" ca="1" si="1"/>
        <v>0</v>
      </c>
      <c r="T10" s="194">
        <f t="shared" ca="1" si="1"/>
        <v>0</v>
      </c>
      <c r="U10" s="194">
        <f t="shared" ca="1" si="2"/>
        <v>0</v>
      </c>
      <c r="V10" s="194">
        <f t="shared" ca="1" si="2"/>
        <v>0</v>
      </c>
      <c r="W10" s="194">
        <f t="shared" ca="1" si="2"/>
        <v>0</v>
      </c>
      <c r="X10" s="194">
        <f t="shared" ca="1" si="2"/>
        <v>0</v>
      </c>
      <c r="Y10" s="194">
        <f t="shared" ca="1" si="2"/>
        <v>0</v>
      </c>
      <c r="Z10" s="194">
        <f t="shared" ca="1" si="2"/>
        <v>0</v>
      </c>
      <c r="AA10" s="194">
        <f t="shared" ca="1" si="2"/>
        <v>0</v>
      </c>
      <c r="AB10" s="194">
        <f t="shared" ca="1" si="2"/>
        <v>0</v>
      </c>
      <c r="AC10" s="194">
        <f t="shared" ca="1" si="2"/>
        <v>0</v>
      </c>
      <c r="AD10" s="194">
        <f t="shared" ca="1" si="2"/>
        <v>0</v>
      </c>
      <c r="AE10" s="194">
        <f t="shared" ca="1" si="2"/>
        <v>0</v>
      </c>
      <c r="AF10" s="194">
        <f t="shared" ca="1" si="2"/>
        <v>0</v>
      </c>
      <c r="AG10" s="194">
        <f t="shared" ca="1" si="2"/>
        <v>0</v>
      </c>
      <c r="AH10" s="194">
        <f t="shared" ca="1" si="2"/>
        <v>0</v>
      </c>
      <c r="AI10" s="194">
        <f t="shared" ca="1" si="2"/>
        <v>0</v>
      </c>
      <c r="AJ10" s="194">
        <f t="shared" ca="1" si="2"/>
        <v>0</v>
      </c>
      <c r="AK10" s="194">
        <f t="shared" ca="1" si="3"/>
        <v>0</v>
      </c>
      <c r="AL10" s="194">
        <f t="shared" ca="1" si="3"/>
        <v>0</v>
      </c>
      <c r="AM10" s="194">
        <f t="shared" ca="1" si="3"/>
        <v>0</v>
      </c>
      <c r="AN10" s="194">
        <f t="shared" ca="1" si="3"/>
        <v>0</v>
      </c>
    </row>
    <row r="11" spans="1:40" x14ac:dyDescent="0.3">
      <c r="A11" s="53" t="s">
        <v>1413</v>
      </c>
      <c r="B11" s="52"/>
      <c r="C11" s="52"/>
      <c r="D11" s="199">
        <v>0</v>
      </c>
      <c r="E11" s="194">
        <f t="shared" ca="1" si="1"/>
        <v>0</v>
      </c>
      <c r="F11" s="194">
        <f t="shared" ca="1" si="1"/>
        <v>0</v>
      </c>
      <c r="G11" s="194">
        <f t="shared" ca="1" si="1"/>
        <v>0</v>
      </c>
      <c r="H11" s="194">
        <f t="shared" ca="1" si="1"/>
        <v>0</v>
      </c>
      <c r="I11" s="194">
        <f t="shared" ca="1" si="1"/>
        <v>0</v>
      </c>
      <c r="J11" s="194">
        <f t="shared" ca="1" si="1"/>
        <v>0</v>
      </c>
      <c r="K11" s="194">
        <f t="shared" ca="1" si="1"/>
        <v>0</v>
      </c>
      <c r="L11" s="194">
        <f t="shared" ca="1" si="1"/>
        <v>0</v>
      </c>
      <c r="M11" s="194">
        <f t="shared" ca="1" si="1"/>
        <v>0</v>
      </c>
      <c r="N11" s="194">
        <f t="shared" ca="1" si="1"/>
        <v>0</v>
      </c>
      <c r="O11" s="194">
        <f t="shared" ca="1" si="1"/>
        <v>0</v>
      </c>
      <c r="P11" s="194">
        <f t="shared" ca="1" si="1"/>
        <v>0</v>
      </c>
      <c r="Q11" s="194">
        <f t="shared" ca="1" si="1"/>
        <v>0</v>
      </c>
      <c r="R11" s="194">
        <f t="shared" ca="1" si="1"/>
        <v>0</v>
      </c>
      <c r="S11" s="194">
        <f t="shared" ca="1" si="1"/>
        <v>0</v>
      </c>
      <c r="T11" s="194">
        <f t="shared" ca="1" si="1"/>
        <v>0</v>
      </c>
      <c r="U11" s="194">
        <f t="shared" ca="1" si="2"/>
        <v>0</v>
      </c>
      <c r="V11" s="194">
        <f t="shared" ca="1" si="2"/>
        <v>0</v>
      </c>
      <c r="W11" s="194">
        <f t="shared" ca="1" si="2"/>
        <v>0</v>
      </c>
      <c r="X11" s="194">
        <f t="shared" ca="1" si="2"/>
        <v>0</v>
      </c>
      <c r="Y11" s="194">
        <f t="shared" ca="1" si="2"/>
        <v>0</v>
      </c>
      <c r="Z11" s="194">
        <f t="shared" ca="1" si="2"/>
        <v>0</v>
      </c>
      <c r="AA11" s="194">
        <f t="shared" ca="1" si="2"/>
        <v>0</v>
      </c>
      <c r="AB11" s="194">
        <f t="shared" ca="1" si="2"/>
        <v>0</v>
      </c>
      <c r="AC11" s="194">
        <f t="shared" ca="1" si="2"/>
        <v>0</v>
      </c>
      <c r="AD11" s="194">
        <f t="shared" ca="1" si="2"/>
        <v>0</v>
      </c>
      <c r="AE11" s="194">
        <f t="shared" ca="1" si="2"/>
        <v>0</v>
      </c>
      <c r="AF11" s="194">
        <f t="shared" ca="1" si="2"/>
        <v>0</v>
      </c>
      <c r="AG11" s="194">
        <f t="shared" ca="1" si="2"/>
        <v>0</v>
      </c>
      <c r="AH11" s="194">
        <f t="shared" ca="1" si="2"/>
        <v>0</v>
      </c>
      <c r="AI11" s="194">
        <f t="shared" ca="1" si="2"/>
        <v>0</v>
      </c>
      <c r="AJ11" s="194">
        <f t="shared" ca="1" si="2"/>
        <v>0</v>
      </c>
      <c r="AK11" s="194">
        <f t="shared" ca="1" si="3"/>
        <v>0</v>
      </c>
      <c r="AL11" s="194">
        <f t="shared" ca="1" si="3"/>
        <v>0</v>
      </c>
      <c r="AM11" s="194">
        <f t="shared" ca="1" si="3"/>
        <v>0</v>
      </c>
      <c r="AN11" s="194">
        <f t="shared" ca="1" si="3"/>
        <v>0</v>
      </c>
    </row>
    <row r="12" spans="1:40" x14ac:dyDescent="0.3">
      <c r="A12" s="54" t="s">
        <v>1054</v>
      </c>
      <c r="B12" t="s">
        <v>1171</v>
      </c>
      <c r="C12" s="51">
        <f t="shared" ref="C12:C26" ca="1" si="4">SUMIFS(INDIRECT($B$1 &amp; "HR"), Resource_Name, B12) / 1800 * 12</f>
        <v>1.5466666666666666</v>
      </c>
      <c r="D12" s="192">
        <f t="shared" ref="D12:D26" ca="1" si="5">SUM(E12:AN12)</f>
        <v>2383.4562321848998</v>
      </c>
      <c r="E12" s="194">
        <f t="shared" ca="1" si="1"/>
        <v>0</v>
      </c>
      <c r="F12" s="194">
        <f t="shared" ca="1" si="1"/>
        <v>0</v>
      </c>
      <c r="G12" s="194">
        <f t="shared" ca="1" si="1"/>
        <v>0</v>
      </c>
      <c r="H12" s="194">
        <f t="shared" ca="1" si="1"/>
        <v>0</v>
      </c>
      <c r="I12" s="194">
        <f t="shared" ca="1" si="1"/>
        <v>0</v>
      </c>
      <c r="J12" s="194">
        <f t="shared" ca="1" si="1"/>
        <v>0</v>
      </c>
      <c r="K12" s="194">
        <f t="shared" ca="1" si="1"/>
        <v>0</v>
      </c>
      <c r="L12" s="194">
        <f t="shared" ca="1" si="1"/>
        <v>0</v>
      </c>
      <c r="M12" s="194">
        <f t="shared" ca="1" si="1"/>
        <v>0</v>
      </c>
      <c r="N12" s="194">
        <f t="shared" ca="1" si="1"/>
        <v>0</v>
      </c>
      <c r="O12" s="194">
        <f t="shared" ca="1" si="1"/>
        <v>0</v>
      </c>
      <c r="P12" s="194">
        <f t="shared" ca="1" si="1"/>
        <v>0</v>
      </c>
      <c r="Q12" s="194">
        <f t="shared" ca="1" si="1"/>
        <v>0</v>
      </c>
      <c r="R12" s="194">
        <f t="shared" ca="1" si="1"/>
        <v>0</v>
      </c>
      <c r="S12" s="194">
        <f t="shared" ca="1" si="1"/>
        <v>0</v>
      </c>
      <c r="T12" s="194">
        <f t="shared" ca="1" si="1"/>
        <v>0</v>
      </c>
      <c r="U12" s="194">
        <f t="shared" ca="1" si="2"/>
        <v>0</v>
      </c>
      <c r="V12" s="194">
        <f t="shared" ca="1" si="2"/>
        <v>0</v>
      </c>
      <c r="W12" s="194">
        <f t="shared" ca="1" si="2"/>
        <v>0</v>
      </c>
      <c r="X12" s="194">
        <f t="shared" ca="1" si="2"/>
        <v>0</v>
      </c>
      <c r="Y12" s="194">
        <f t="shared" ca="1" si="2"/>
        <v>0</v>
      </c>
      <c r="Z12" s="194">
        <f t="shared" ca="1" si="2"/>
        <v>0</v>
      </c>
      <c r="AA12" s="194">
        <f t="shared" ca="1" si="2"/>
        <v>0</v>
      </c>
      <c r="AB12" s="194">
        <f t="shared" ca="1" si="2"/>
        <v>0</v>
      </c>
      <c r="AC12" s="194">
        <f t="shared" ca="1" si="2"/>
        <v>0</v>
      </c>
      <c r="AD12" s="194">
        <f t="shared" ca="1" si="2"/>
        <v>0</v>
      </c>
      <c r="AE12" s="194">
        <f t="shared" ca="1" si="2"/>
        <v>0</v>
      </c>
      <c r="AF12" s="194">
        <f t="shared" ca="1" si="2"/>
        <v>0</v>
      </c>
      <c r="AG12" s="194">
        <f t="shared" ca="1" si="2"/>
        <v>0</v>
      </c>
      <c r="AH12" s="194">
        <f t="shared" ca="1" si="2"/>
        <v>0</v>
      </c>
      <c r="AI12" s="194">
        <f t="shared" ca="1" si="2"/>
        <v>0</v>
      </c>
      <c r="AJ12" s="194">
        <f t="shared" ca="1" si="2"/>
        <v>0</v>
      </c>
      <c r="AK12" s="194">
        <f t="shared" ca="1" si="3"/>
        <v>0</v>
      </c>
      <c r="AL12" s="194">
        <f t="shared" ca="1" si="3"/>
        <v>0</v>
      </c>
      <c r="AM12" s="194">
        <f t="shared" ca="1" si="3"/>
        <v>0</v>
      </c>
      <c r="AN12" s="194">
        <f t="shared" ca="1" si="3"/>
        <v>2383.4562321848998</v>
      </c>
    </row>
    <row r="13" spans="1:40" x14ac:dyDescent="0.3">
      <c r="C13" s="51">
        <f t="shared" ca="1" si="4"/>
        <v>0</v>
      </c>
      <c r="D13" s="192">
        <f t="shared" ca="1" si="5"/>
        <v>0</v>
      </c>
      <c r="E13" s="194">
        <f t="shared" ca="1" si="1"/>
        <v>0</v>
      </c>
      <c r="F13" s="194">
        <f t="shared" ca="1" si="1"/>
        <v>0</v>
      </c>
      <c r="G13" s="194">
        <f t="shared" ca="1" si="1"/>
        <v>0</v>
      </c>
      <c r="H13" s="194">
        <f t="shared" ca="1" si="1"/>
        <v>0</v>
      </c>
      <c r="I13" s="194">
        <f t="shared" ca="1" si="1"/>
        <v>0</v>
      </c>
      <c r="J13" s="194">
        <f t="shared" ca="1" si="1"/>
        <v>0</v>
      </c>
      <c r="K13" s="194">
        <f t="shared" ca="1" si="1"/>
        <v>0</v>
      </c>
      <c r="L13" s="194">
        <f t="shared" ca="1" si="1"/>
        <v>0</v>
      </c>
      <c r="M13" s="194">
        <f t="shared" ca="1" si="1"/>
        <v>0</v>
      </c>
      <c r="N13" s="194">
        <f t="shared" ca="1" si="1"/>
        <v>0</v>
      </c>
      <c r="O13" s="194">
        <f t="shared" ca="1" si="1"/>
        <v>0</v>
      </c>
      <c r="P13" s="194">
        <f t="shared" ca="1" si="1"/>
        <v>0</v>
      </c>
      <c r="Q13" s="194">
        <f t="shared" ca="1" si="1"/>
        <v>0</v>
      </c>
      <c r="R13" s="194">
        <f t="shared" ca="1" si="1"/>
        <v>0</v>
      </c>
      <c r="S13" s="194">
        <f t="shared" ca="1" si="1"/>
        <v>0</v>
      </c>
      <c r="T13" s="194">
        <f t="shared" ca="1" si="1"/>
        <v>0</v>
      </c>
      <c r="U13" s="194">
        <f t="shared" ca="1" si="2"/>
        <v>0</v>
      </c>
      <c r="V13" s="194">
        <f t="shared" ca="1" si="2"/>
        <v>0</v>
      </c>
      <c r="W13" s="194">
        <f t="shared" ca="1" si="2"/>
        <v>0</v>
      </c>
      <c r="X13" s="194">
        <f t="shared" ca="1" si="2"/>
        <v>0</v>
      </c>
      <c r="Y13" s="194">
        <f t="shared" ca="1" si="2"/>
        <v>0</v>
      </c>
      <c r="Z13" s="194">
        <f t="shared" ca="1" si="2"/>
        <v>0</v>
      </c>
      <c r="AA13" s="194">
        <f t="shared" ca="1" si="2"/>
        <v>0</v>
      </c>
      <c r="AB13" s="194">
        <f t="shared" ca="1" si="2"/>
        <v>0</v>
      </c>
      <c r="AC13" s="194">
        <f t="shared" ca="1" si="2"/>
        <v>0</v>
      </c>
      <c r="AD13" s="194">
        <f t="shared" ca="1" si="2"/>
        <v>0</v>
      </c>
      <c r="AE13" s="194">
        <f t="shared" ca="1" si="2"/>
        <v>0</v>
      </c>
      <c r="AF13" s="194">
        <f t="shared" ca="1" si="2"/>
        <v>0</v>
      </c>
      <c r="AG13" s="194">
        <f t="shared" ca="1" si="2"/>
        <v>0</v>
      </c>
      <c r="AH13" s="194">
        <f t="shared" ca="1" si="2"/>
        <v>0</v>
      </c>
      <c r="AI13" s="194">
        <f t="shared" ca="1" si="2"/>
        <v>0</v>
      </c>
      <c r="AJ13" s="194">
        <f t="shared" ca="1" si="2"/>
        <v>0</v>
      </c>
      <c r="AK13" s="194">
        <f t="shared" ca="1" si="3"/>
        <v>0</v>
      </c>
      <c r="AL13" s="194">
        <f t="shared" ca="1" si="3"/>
        <v>0</v>
      </c>
      <c r="AM13" s="194">
        <f t="shared" ca="1" si="3"/>
        <v>0</v>
      </c>
      <c r="AN13" s="194">
        <f t="shared" ca="1" si="3"/>
        <v>0</v>
      </c>
    </row>
    <row r="14" spans="1:40" x14ac:dyDescent="0.3">
      <c r="C14" s="51">
        <f t="shared" ca="1" si="4"/>
        <v>0</v>
      </c>
      <c r="D14" s="192">
        <f t="shared" ca="1" si="5"/>
        <v>0</v>
      </c>
      <c r="E14" s="194">
        <f t="shared" ca="1" si="1"/>
        <v>0</v>
      </c>
      <c r="F14" s="194">
        <f t="shared" ca="1" si="1"/>
        <v>0</v>
      </c>
      <c r="G14" s="194">
        <f t="shared" ca="1" si="1"/>
        <v>0</v>
      </c>
      <c r="H14" s="194">
        <f t="shared" ca="1" si="1"/>
        <v>0</v>
      </c>
      <c r="I14" s="194">
        <f t="shared" ca="1" si="1"/>
        <v>0</v>
      </c>
      <c r="J14" s="194">
        <f t="shared" ca="1" si="1"/>
        <v>0</v>
      </c>
      <c r="K14" s="194">
        <f t="shared" ca="1" si="1"/>
        <v>0</v>
      </c>
      <c r="L14" s="194">
        <f t="shared" ca="1" si="1"/>
        <v>0</v>
      </c>
      <c r="M14" s="194">
        <f t="shared" ca="1" si="1"/>
        <v>0</v>
      </c>
      <c r="N14" s="194">
        <f t="shared" ca="1" si="1"/>
        <v>0</v>
      </c>
      <c r="O14" s="194">
        <f t="shared" ca="1" si="1"/>
        <v>0</v>
      </c>
      <c r="P14" s="194">
        <f t="shared" ca="1" si="1"/>
        <v>0</v>
      </c>
      <c r="Q14" s="194">
        <f t="shared" ca="1" si="1"/>
        <v>0</v>
      </c>
      <c r="R14" s="194">
        <f t="shared" ca="1" si="1"/>
        <v>0</v>
      </c>
      <c r="S14" s="194">
        <f t="shared" ca="1" si="1"/>
        <v>0</v>
      </c>
      <c r="T14" s="194">
        <f t="shared" ca="1" si="1"/>
        <v>0</v>
      </c>
      <c r="U14" s="194">
        <f t="shared" ca="1" si="2"/>
        <v>0</v>
      </c>
      <c r="V14" s="194">
        <f t="shared" ca="1" si="2"/>
        <v>0</v>
      </c>
      <c r="W14" s="194">
        <f t="shared" ca="1" si="2"/>
        <v>0</v>
      </c>
      <c r="X14" s="194">
        <f t="shared" ca="1" si="2"/>
        <v>0</v>
      </c>
      <c r="Y14" s="194">
        <f t="shared" ca="1" si="2"/>
        <v>0</v>
      </c>
      <c r="Z14" s="194">
        <f t="shared" ca="1" si="2"/>
        <v>0</v>
      </c>
      <c r="AA14" s="194">
        <f t="shared" ca="1" si="2"/>
        <v>0</v>
      </c>
      <c r="AB14" s="194">
        <f t="shared" ca="1" si="2"/>
        <v>0</v>
      </c>
      <c r="AC14" s="194">
        <f t="shared" ca="1" si="2"/>
        <v>0</v>
      </c>
      <c r="AD14" s="194">
        <f t="shared" ca="1" si="2"/>
        <v>0</v>
      </c>
      <c r="AE14" s="194">
        <f t="shared" ca="1" si="2"/>
        <v>0</v>
      </c>
      <c r="AF14" s="194">
        <f t="shared" ca="1" si="2"/>
        <v>0</v>
      </c>
      <c r="AG14" s="194">
        <f t="shared" ca="1" si="2"/>
        <v>0</v>
      </c>
      <c r="AH14" s="194">
        <f t="shared" ca="1" si="2"/>
        <v>0</v>
      </c>
      <c r="AI14" s="194">
        <f t="shared" ca="1" si="2"/>
        <v>0</v>
      </c>
      <c r="AJ14" s="194">
        <f t="shared" ca="1" si="2"/>
        <v>0</v>
      </c>
      <c r="AK14" s="194">
        <f t="shared" ca="1" si="3"/>
        <v>0</v>
      </c>
      <c r="AL14" s="194">
        <f t="shared" ca="1" si="3"/>
        <v>0</v>
      </c>
      <c r="AM14" s="194">
        <f t="shared" ca="1" si="3"/>
        <v>0</v>
      </c>
      <c r="AN14" s="194">
        <f t="shared" ca="1" si="3"/>
        <v>0</v>
      </c>
    </row>
    <row r="15" spans="1:40" x14ac:dyDescent="0.3">
      <c r="C15" s="51">
        <f t="shared" ca="1" si="4"/>
        <v>0</v>
      </c>
      <c r="D15" s="192">
        <f t="shared" ca="1" si="5"/>
        <v>0</v>
      </c>
      <c r="E15" s="194">
        <f t="shared" ca="1" si="1"/>
        <v>0</v>
      </c>
      <c r="F15" s="194">
        <f t="shared" ca="1" si="1"/>
        <v>0</v>
      </c>
      <c r="G15" s="194">
        <f t="shared" ca="1" si="1"/>
        <v>0</v>
      </c>
      <c r="H15" s="194">
        <f t="shared" ca="1" si="1"/>
        <v>0</v>
      </c>
      <c r="I15" s="194">
        <f t="shared" ca="1" si="1"/>
        <v>0</v>
      </c>
      <c r="J15" s="194">
        <f t="shared" ca="1" si="1"/>
        <v>0</v>
      </c>
      <c r="K15" s="194">
        <f t="shared" ca="1" si="1"/>
        <v>0</v>
      </c>
      <c r="L15" s="194">
        <f t="shared" ca="1" si="1"/>
        <v>0</v>
      </c>
      <c r="M15" s="194">
        <f t="shared" ca="1" si="1"/>
        <v>0</v>
      </c>
      <c r="N15" s="194">
        <f t="shared" ca="1" si="1"/>
        <v>0</v>
      </c>
      <c r="O15" s="194">
        <f t="shared" ca="1" si="1"/>
        <v>0</v>
      </c>
      <c r="P15" s="194">
        <f t="shared" ca="1" si="1"/>
        <v>0</v>
      </c>
      <c r="Q15" s="194">
        <f t="shared" ca="1" si="1"/>
        <v>0</v>
      </c>
      <c r="R15" s="194">
        <f t="shared" ca="1" si="1"/>
        <v>0</v>
      </c>
      <c r="S15" s="194">
        <f t="shared" ca="1" si="1"/>
        <v>0</v>
      </c>
      <c r="T15" s="194">
        <f t="shared" ca="1" si="1"/>
        <v>0</v>
      </c>
      <c r="U15" s="194">
        <f t="shared" ca="1" si="2"/>
        <v>0</v>
      </c>
      <c r="V15" s="194">
        <f t="shared" ca="1" si="2"/>
        <v>0</v>
      </c>
      <c r="W15" s="194">
        <f t="shared" ca="1" si="2"/>
        <v>0</v>
      </c>
      <c r="X15" s="194">
        <f t="shared" ca="1" si="2"/>
        <v>0</v>
      </c>
      <c r="Y15" s="194">
        <f t="shared" ca="1" si="2"/>
        <v>0</v>
      </c>
      <c r="Z15" s="194">
        <f t="shared" ca="1" si="2"/>
        <v>0</v>
      </c>
      <c r="AA15" s="194">
        <f t="shared" ca="1" si="2"/>
        <v>0</v>
      </c>
      <c r="AB15" s="194">
        <f t="shared" ca="1" si="2"/>
        <v>0</v>
      </c>
      <c r="AC15" s="194">
        <f t="shared" ca="1" si="2"/>
        <v>0</v>
      </c>
      <c r="AD15" s="194">
        <f t="shared" ca="1" si="2"/>
        <v>0</v>
      </c>
      <c r="AE15" s="194">
        <f t="shared" ca="1" si="2"/>
        <v>0</v>
      </c>
      <c r="AF15" s="194">
        <f t="shared" ca="1" si="2"/>
        <v>0</v>
      </c>
      <c r="AG15" s="194">
        <f t="shared" ca="1" si="2"/>
        <v>0</v>
      </c>
      <c r="AH15" s="194">
        <f t="shared" ca="1" si="2"/>
        <v>0</v>
      </c>
      <c r="AI15" s="194">
        <f t="shared" ca="1" si="2"/>
        <v>0</v>
      </c>
      <c r="AJ15" s="194">
        <f t="shared" ca="1" si="2"/>
        <v>0</v>
      </c>
      <c r="AK15" s="194">
        <f t="shared" ca="1" si="3"/>
        <v>0</v>
      </c>
      <c r="AL15" s="194">
        <f t="shared" ca="1" si="3"/>
        <v>0</v>
      </c>
      <c r="AM15" s="194">
        <f t="shared" ca="1" si="3"/>
        <v>0</v>
      </c>
      <c r="AN15" s="194">
        <f t="shared" ca="1" si="3"/>
        <v>0</v>
      </c>
    </row>
    <row r="16" spans="1:40" x14ac:dyDescent="0.3">
      <c r="C16" s="51">
        <f t="shared" ca="1" si="4"/>
        <v>0</v>
      </c>
      <c r="D16" s="192">
        <f t="shared" ca="1" si="5"/>
        <v>0</v>
      </c>
      <c r="E16" s="194">
        <f t="shared" ca="1" si="1"/>
        <v>0</v>
      </c>
      <c r="F16" s="194">
        <f t="shared" ca="1" si="1"/>
        <v>0</v>
      </c>
      <c r="G16" s="194">
        <f t="shared" ca="1" si="1"/>
        <v>0</v>
      </c>
      <c r="H16" s="194">
        <f t="shared" ca="1" si="1"/>
        <v>0</v>
      </c>
      <c r="I16" s="194">
        <f t="shared" ca="1" si="1"/>
        <v>0</v>
      </c>
      <c r="J16" s="194">
        <f t="shared" ca="1" si="1"/>
        <v>0</v>
      </c>
      <c r="K16" s="194">
        <f t="shared" ca="1" si="1"/>
        <v>0</v>
      </c>
      <c r="L16" s="194">
        <f t="shared" ca="1" si="1"/>
        <v>0</v>
      </c>
      <c r="M16" s="194">
        <f t="shared" ca="1" si="1"/>
        <v>0</v>
      </c>
      <c r="N16" s="194">
        <f t="shared" ca="1" si="1"/>
        <v>0</v>
      </c>
      <c r="O16" s="194">
        <f t="shared" ca="1" si="1"/>
        <v>0</v>
      </c>
      <c r="P16" s="194">
        <f t="shared" ca="1" si="1"/>
        <v>0</v>
      </c>
      <c r="Q16" s="194">
        <f t="shared" ca="1" si="1"/>
        <v>0</v>
      </c>
      <c r="R16" s="194">
        <f t="shared" ca="1" si="1"/>
        <v>0</v>
      </c>
      <c r="S16" s="194">
        <f t="shared" ca="1" si="1"/>
        <v>0</v>
      </c>
      <c r="T16" s="194">
        <f t="shared" ca="1" si="1"/>
        <v>0</v>
      </c>
      <c r="U16" s="194">
        <f t="shared" ca="1" si="2"/>
        <v>0</v>
      </c>
      <c r="V16" s="194">
        <f t="shared" ca="1" si="2"/>
        <v>0</v>
      </c>
      <c r="W16" s="194">
        <f t="shared" ca="1" si="2"/>
        <v>0</v>
      </c>
      <c r="X16" s="194">
        <f t="shared" ca="1" si="2"/>
        <v>0</v>
      </c>
      <c r="Y16" s="194">
        <f t="shared" ca="1" si="2"/>
        <v>0</v>
      </c>
      <c r="Z16" s="194">
        <f t="shared" ca="1" si="2"/>
        <v>0</v>
      </c>
      <c r="AA16" s="194">
        <f t="shared" ca="1" si="2"/>
        <v>0</v>
      </c>
      <c r="AB16" s="194">
        <f t="shared" ca="1" si="2"/>
        <v>0</v>
      </c>
      <c r="AC16" s="194">
        <f t="shared" ca="1" si="2"/>
        <v>0</v>
      </c>
      <c r="AD16" s="194">
        <f t="shared" ca="1" si="2"/>
        <v>0</v>
      </c>
      <c r="AE16" s="194">
        <f t="shared" ca="1" si="2"/>
        <v>0</v>
      </c>
      <c r="AF16" s="194">
        <f t="shared" ca="1" si="2"/>
        <v>0</v>
      </c>
      <c r="AG16" s="194">
        <f t="shared" ca="1" si="2"/>
        <v>0</v>
      </c>
      <c r="AH16" s="194">
        <f t="shared" ca="1" si="2"/>
        <v>0</v>
      </c>
      <c r="AI16" s="194">
        <f t="shared" ca="1" si="2"/>
        <v>0</v>
      </c>
      <c r="AJ16" s="194">
        <f t="shared" ca="1" si="2"/>
        <v>0</v>
      </c>
      <c r="AK16" s="194">
        <f t="shared" ca="1" si="3"/>
        <v>0</v>
      </c>
      <c r="AL16" s="194">
        <f t="shared" ca="1" si="3"/>
        <v>0</v>
      </c>
      <c r="AM16" s="194">
        <f t="shared" ca="1" si="3"/>
        <v>0</v>
      </c>
      <c r="AN16" s="194">
        <f t="shared" ca="1" si="3"/>
        <v>0</v>
      </c>
    </row>
    <row r="17" spans="1:40" x14ac:dyDescent="0.3">
      <c r="C17" s="51">
        <f t="shared" ca="1" si="4"/>
        <v>0</v>
      </c>
      <c r="D17" s="192">
        <f t="shared" ca="1" si="5"/>
        <v>0</v>
      </c>
      <c r="E17" s="194">
        <f t="shared" ca="1" si="1"/>
        <v>0</v>
      </c>
      <c r="F17" s="194">
        <f t="shared" ca="1" si="1"/>
        <v>0</v>
      </c>
      <c r="G17" s="194">
        <f t="shared" ca="1" si="1"/>
        <v>0</v>
      </c>
      <c r="H17" s="194">
        <f t="shared" ca="1" si="1"/>
        <v>0</v>
      </c>
      <c r="I17" s="194">
        <f t="shared" ca="1" si="1"/>
        <v>0</v>
      </c>
      <c r="J17" s="194">
        <f t="shared" ca="1" si="1"/>
        <v>0</v>
      </c>
      <c r="K17" s="194">
        <f t="shared" ca="1" si="1"/>
        <v>0</v>
      </c>
      <c r="L17" s="194">
        <f t="shared" ca="1" si="1"/>
        <v>0</v>
      </c>
      <c r="M17" s="194">
        <f t="shared" ca="1" si="1"/>
        <v>0</v>
      </c>
      <c r="N17" s="194">
        <f t="shared" ca="1" si="1"/>
        <v>0</v>
      </c>
      <c r="O17" s="194">
        <f t="shared" ca="1" si="1"/>
        <v>0</v>
      </c>
      <c r="P17" s="194">
        <f t="shared" ca="1" si="1"/>
        <v>0</v>
      </c>
      <c r="Q17" s="194">
        <f t="shared" ca="1" si="1"/>
        <v>0</v>
      </c>
      <c r="R17" s="194">
        <f t="shared" ca="1" si="1"/>
        <v>0</v>
      </c>
      <c r="S17" s="194">
        <f t="shared" ca="1" si="1"/>
        <v>0</v>
      </c>
      <c r="T17" s="194">
        <f t="shared" ca="1" si="1"/>
        <v>0</v>
      </c>
      <c r="U17" s="194">
        <f t="shared" ca="1" si="2"/>
        <v>0</v>
      </c>
      <c r="V17" s="194">
        <f t="shared" ca="1" si="2"/>
        <v>0</v>
      </c>
      <c r="W17" s="194">
        <f t="shared" ca="1" si="2"/>
        <v>0</v>
      </c>
      <c r="X17" s="194">
        <f t="shared" ca="1" si="2"/>
        <v>0</v>
      </c>
      <c r="Y17" s="194">
        <f t="shared" ca="1" si="2"/>
        <v>0</v>
      </c>
      <c r="Z17" s="194">
        <f t="shared" ca="1" si="2"/>
        <v>0</v>
      </c>
      <c r="AA17" s="194">
        <f t="shared" ca="1" si="2"/>
        <v>0</v>
      </c>
      <c r="AB17" s="194">
        <f t="shared" ca="1" si="2"/>
        <v>0</v>
      </c>
      <c r="AC17" s="194">
        <f t="shared" ca="1" si="2"/>
        <v>0</v>
      </c>
      <c r="AD17" s="194">
        <f t="shared" ca="1" si="2"/>
        <v>0</v>
      </c>
      <c r="AE17" s="194">
        <f t="shared" ca="1" si="2"/>
        <v>0</v>
      </c>
      <c r="AF17" s="194">
        <f t="shared" ca="1" si="2"/>
        <v>0</v>
      </c>
      <c r="AG17" s="194">
        <f t="shared" ca="1" si="2"/>
        <v>0</v>
      </c>
      <c r="AH17" s="194">
        <f t="shared" ca="1" si="2"/>
        <v>0</v>
      </c>
      <c r="AI17" s="194">
        <f t="shared" ca="1" si="2"/>
        <v>0</v>
      </c>
      <c r="AJ17" s="194">
        <f t="shared" ca="1" si="2"/>
        <v>0</v>
      </c>
      <c r="AK17" s="194">
        <f t="shared" ca="1" si="3"/>
        <v>0</v>
      </c>
      <c r="AL17" s="194">
        <f t="shared" ca="1" si="3"/>
        <v>0</v>
      </c>
      <c r="AM17" s="194">
        <f t="shared" ca="1" si="3"/>
        <v>0</v>
      </c>
      <c r="AN17" s="194">
        <f t="shared" ca="1" si="3"/>
        <v>0</v>
      </c>
    </row>
    <row r="18" spans="1:40" x14ac:dyDescent="0.3">
      <c r="C18" s="51">
        <f t="shared" ca="1" si="4"/>
        <v>0</v>
      </c>
      <c r="D18" s="192">
        <f t="shared" ca="1" si="5"/>
        <v>0</v>
      </c>
      <c r="E18" s="194">
        <f t="shared" ca="1" si="1"/>
        <v>0</v>
      </c>
      <c r="F18" s="194">
        <f t="shared" ca="1" si="1"/>
        <v>0</v>
      </c>
      <c r="G18" s="194">
        <f t="shared" ca="1" si="1"/>
        <v>0</v>
      </c>
      <c r="H18" s="194">
        <f t="shared" ca="1" si="1"/>
        <v>0</v>
      </c>
      <c r="I18" s="194">
        <f t="shared" ca="1" si="1"/>
        <v>0</v>
      </c>
      <c r="J18" s="194">
        <f t="shared" ca="1" si="1"/>
        <v>0</v>
      </c>
      <c r="K18" s="194">
        <f t="shared" ca="1" si="1"/>
        <v>0</v>
      </c>
      <c r="L18" s="194">
        <f t="shared" ca="1" si="1"/>
        <v>0</v>
      </c>
      <c r="M18" s="194">
        <f t="shared" ca="1" si="1"/>
        <v>0</v>
      </c>
      <c r="N18" s="194">
        <f t="shared" ca="1" si="1"/>
        <v>0</v>
      </c>
      <c r="O18" s="194">
        <f t="shared" ca="1" si="1"/>
        <v>0</v>
      </c>
      <c r="P18" s="194">
        <f t="shared" ca="1" si="1"/>
        <v>0</v>
      </c>
      <c r="Q18" s="194">
        <f t="shared" ca="1" si="1"/>
        <v>0</v>
      </c>
      <c r="R18" s="194">
        <f t="shared" ca="1" si="1"/>
        <v>0</v>
      </c>
      <c r="S18" s="194">
        <f t="shared" ca="1" si="1"/>
        <v>0</v>
      </c>
      <c r="T18" s="194">
        <f t="shared" ca="1" si="1"/>
        <v>0</v>
      </c>
      <c r="U18" s="194">
        <f t="shared" ca="1" si="2"/>
        <v>0</v>
      </c>
      <c r="V18" s="194">
        <f t="shared" ca="1" si="2"/>
        <v>0</v>
      </c>
      <c r="W18" s="194">
        <f t="shared" ca="1" si="2"/>
        <v>0</v>
      </c>
      <c r="X18" s="194">
        <f t="shared" ca="1" si="2"/>
        <v>0</v>
      </c>
      <c r="Y18" s="194">
        <f t="shared" ca="1" si="2"/>
        <v>0</v>
      </c>
      <c r="Z18" s="194">
        <f t="shared" ca="1" si="2"/>
        <v>0</v>
      </c>
      <c r="AA18" s="194">
        <f t="shared" ca="1" si="2"/>
        <v>0</v>
      </c>
      <c r="AB18" s="194">
        <f t="shared" ca="1" si="2"/>
        <v>0</v>
      </c>
      <c r="AC18" s="194">
        <f t="shared" ca="1" si="2"/>
        <v>0</v>
      </c>
      <c r="AD18" s="194">
        <f t="shared" ca="1" si="2"/>
        <v>0</v>
      </c>
      <c r="AE18" s="194">
        <f t="shared" ca="1" si="2"/>
        <v>0</v>
      </c>
      <c r="AF18" s="194">
        <f t="shared" ca="1" si="2"/>
        <v>0</v>
      </c>
      <c r="AG18" s="194">
        <f t="shared" ca="1" si="2"/>
        <v>0</v>
      </c>
      <c r="AH18" s="194">
        <f t="shared" ca="1" si="2"/>
        <v>0</v>
      </c>
      <c r="AI18" s="194">
        <f t="shared" ca="1" si="2"/>
        <v>0</v>
      </c>
      <c r="AJ18" s="194">
        <f t="shared" ca="1" si="2"/>
        <v>0</v>
      </c>
      <c r="AK18" s="194">
        <f t="shared" ca="1" si="3"/>
        <v>0</v>
      </c>
      <c r="AL18" s="194">
        <f t="shared" ca="1" si="3"/>
        <v>0</v>
      </c>
      <c r="AM18" s="194">
        <f t="shared" ca="1" si="3"/>
        <v>0</v>
      </c>
      <c r="AN18" s="194">
        <f t="shared" ca="1" si="3"/>
        <v>0</v>
      </c>
    </row>
    <row r="19" spans="1:40" x14ac:dyDescent="0.3">
      <c r="C19" s="51">
        <f t="shared" ca="1" si="4"/>
        <v>0</v>
      </c>
      <c r="D19" s="192">
        <f t="shared" ca="1" si="5"/>
        <v>0</v>
      </c>
      <c r="E19" s="194">
        <f t="shared" ca="1" si="1"/>
        <v>0</v>
      </c>
      <c r="F19" s="194">
        <f t="shared" ca="1" si="1"/>
        <v>0</v>
      </c>
      <c r="G19" s="194">
        <f t="shared" ca="1" si="1"/>
        <v>0</v>
      </c>
      <c r="H19" s="194">
        <f t="shared" ca="1" si="1"/>
        <v>0</v>
      </c>
      <c r="I19" s="194">
        <f t="shared" ca="1" si="1"/>
        <v>0</v>
      </c>
      <c r="J19" s="194">
        <f t="shared" ca="1" si="1"/>
        <v>0</v>
      </c>
      <c r="K19" s="194">
        <f t="shared" ca="1" si="1"/>
        <v>0</v>
      </c>
      <c r="L19" s="194">
        <f t="shared" ca="1" si="1"/>
        <v>0</v>
      </c>
      <c r="M19" s="194">
        <f t="shared" ca="1" si="1"/>
        <v>0</v>
      </c>
      <c r="N19" s="194">
        <f t="shared" ca="1" si="1"/>
        <v>0</v>
      </c>
      <c r="O19" s="194">
        <f t="shared" ca="1" si="1"/>
        <v>0</v>
      </c>
      <c r="P19" s="194">
        <f t="shared" ca="1" si="1"/>
        <v>0</v>
      </c>
      <c r="Q19" s="194">
        <f t="shared" ca="1" si="1"/>
        <v>0</v>
      </c>
      <c r="R19" s="194">
        <f t="shared" ca="1" si="1"/>
        <v>0</v>
      </c>
      <c r="S19" s="194">
        <f t="shared" ca="1" si="1"/>
        <v>0</v>
      </c>
      <c r="T19" s="194">
        <f t="shared" ca="1" si="1"/>
        <v>0</v>
      </c>
      <c r="U19" s="194">
        <f t="shared" ca="1" si="2"/>
        <v>0</v>
      </c>
      <c r="V19" s="194">
        <f t="shared" ca="1" si="2"/>
        <v>0</v>
      </c>
      <c r="W19" s="194">
        <f t="shared" ca="1" si="2"/>
        <v>0</v>
      </c>
      <c r="X19" s="194">
        <f t="shared" ca="1" si="2"/>
        <v>0</v>
      </c>
      <c r="Y19" s="194">
        <f t="shared" ca="1" si="2"/>
        <v>0</v>
      </c>
      <c r="Z19" s="194">
        <f t="shared" ca="1" si="2"/>
        <v>0</v>
      </c>
      <c r="AA19" s="194">
        <f t="shared" ca="1" si="2"/>
        <v>0</v>
      </c>
      <c r="AB19" s="194">
        <f t="shared" ca="1" si="2"/>
        <v>0</v>
      </c>
      <c r="AC19" s="194">
        <f t="shared" ca="1" si="2"/>
        <v>0</v>
      </c>
      <c r="AD19" s="194">
        <f t="shared" ca="1" si="2"/>
        <v>0</v>
      </c>
      <c r="AE19" s="194">
        <f t="shared" ca="1" si="2"/>
        <v>0</v>
      </c>
      <c r="AF19" s="194">
        <f t="shared" ca="1" si="2"/>
        <v>0</v>
      </c>
      <c r="AG19" s="194">
        <f t="shared" ca="1" si="2"/>
        <v>0</v>
      </c>
      <c r="AH19" s="194">
        <f t="shared" ca="1" si="2"/>
        <v>0</v>
      </c>
      <c r="AI19" s="194">
        <f t="shared" ca="1" si="2"/>
        <v>0</v>
      </c>
      <c r="AJ19" s="194">
        <f t="shared" ca="1" si="2"/>
        <v>0</v>
      </c>
      <c r="AK19" s="194">
        <f t="shared" ca="1" si="3"/>
        <v>0</v>
      </c>
      <c r="AL19" s="194">
        <f t="shared" ca="1" si="3"/>
        <v>0</v>
      </c>
      <c r="AM19" s="194">
        <f t="shared" ca="1" si="3"/>
        <v>0</v>
      </c>
      <c r="AN19" s="194">
        <f t="shared" ca="1" si="3"/>
        <v>0</v>
      </c>
    </row>
    <row r="20" spans="1:40" x14ac:dyDescent="0.3">
      <c r="C20" s="51">
        <f t="shared" ca="1" si="4"/>
        <v>0</v>
      </c>
      <c r="D20" s="192">
        <f t="shared" ca="1" si="5"/>
        <v>0</v>
      </c>
      <c r="E20" s="194">
        <f t="shared" ca="1" si="1"/>
        <v>0</v>
      </c>
      <c r="F20" s="194">
        <f t="shared" ca="1" si="1"/>
        <v>0</v>
      </c>
      <c r="G20" s="194">
        <f t="shared" ca="1" si="1"/>
        <v>0</v>
      </c>
      <c r="H20" s="194">
        <f t="shared" ca="1" si="1"/>
        <v>0</v>
      </c>
      <c r="I20" s="194">
        <f t="shared" ca="1" si="1"/>
        <v>0</v>
      </c>
      <c r="J20" s="194">
        <f t="shared" ca="1" si="1"/>
        <v>0</v>
      </c>
      <c r="K20" s="194">
        <f t="shared" ca="1" si="1"/>
        <v>0</v>
      </c>
      <c r="L20" s="194">
        <f t="shared" ca="1" si="1"/>
        <v>0</v>
      </c>
      <c r="M20" s="194">
        <f t="shared" ca="1" si="1"/>
        <v>0</v>
      </c>
      <c r="N20" s="194">
        <f t="shared" ca="1" si="1"/>
        <v>0</v>
      </c>
      <c r="O20" s="194">
        <f t="shared" ca="1" si="1"/>
        <v>0</v>
      </c>
      <c r="P20" s="194">
        <f t="shared" ca="1" si="1"/>
        <v>0</v>
      </c>
      <c r="Q20" s="194">
        <f t="shared" ca="1" si="1"/>
        <v>0</v>
      </c>
      <c r="R20" s="194">
        <f t="shared" ca="1" si="1"/>
        <v>0</v>
      </c>
      <c r="S20" s="194">
        <f t="shared" ca="1" si="1"/>
        <v>0</v>
      </c>
      <c r="T20" s="194">
        <f t="shared" ca="1" si="1"/>
        <v>0</v>
      </c>
      <c r="U20" s="194">
        <f t="shared" ca="1" si="2"/>
        <v>0</v>
      </c>
      <c r="V20" s="194">
        <f t="shared" ca="1" si="2"/>
        <v>0</v>
      </c>
      <c r="W20" s="194">
        <f t="shared" ca="1" si="2"/>
        <v>0</v>
      </c>
      <c r="X20" s="194">
        <f t="shared" ca="1" si="2"/>
        <v>0</v>
      </c>
      <c r="Y20" s="194">
        <f t="shared" ca="1" si="2"/>
        <v>0</v>
      </c>
      <c r="Z20" s="194">
        <f t="shared" ca="1" si="2"/>
        <v>0</v>
      </c>
      <c r="AA20" s="194">
        <f t="shared" ca="1" si="2"/>
        <v>0</v>
      </c>
      <c r="AB20" s="194">
        <f t="shared" ca="1" si="2"/>
        <v>0</v>
      </c>
      <c r="AC20" s="194">
        <f t="shared" ca="1" si="2"/>
        <v>0</v>
      </c>
      <c r="AD20" s="194">
        <f t="shared" ca="1" si="2"/>
        <v>0</v>
      </c>
      <c r="AE20" s="194">
        <f t="shared" ca="1" si="2"/>
        <v>0</v>
      </c>
      <c r="AF20" s="194">
        <f t="shared" ca="1" si="2"/>
        <v>0</v>
      </c>
      <c r="AG20" s="194">
        <f t="shared" ca="1" si="2"/>
        <v>0</v>
      </c>
      <c r="AH20" s="194">
        <f t="shared" ca="1" si="2"/>
        <v>0</v>
      </c>
      <c r="AI20" s="194">
        <f t="shared" ca="1" si="2"/>
        <v>0</v>
      </c>
      <c r="AJ20" s="194">
        <f t="shared" ca="1" si="2"/>
        <v>0</v>
      </c>
      <c r="AK20" s="194">
        <f t="shared" ca="1" si="3"/>
        <v>0</v>
      </c>
      <c r="AL20" s="194">
        <f t="shared" ca="1" si="3"/>
        <v>0</v>
      </c>
      <c r="AM20" s="194">
        <f t="shared" ca="1" si="3"/>
        <v>0</v>
      </c>
      <c r="AN20" s="194">
        <f t="shared" ca="1" si="3"/>
        <v>0</v>
      </c>
    </row>
    <row r="21" spans="1:40" x14ac:dyDescent="0.3">
      <c r="C21" s="51">
        <f t="shared" ca="1" si="4"/>
        <v>0</v>
      </c>
      <c r="D21" s="192">
        <f t="shared" ca="1" si="5"/>
        <v>0</v>
      </c>
      <c r="E21" s="194">
        <f t="shared" ca="1" si="1"/>
        <v>0</v>
      </c>
      <c r="F21" s="194">
        <f t="shared" ca="1" si="1"/>
        <v>0</v>
      </c>
      <c r="G21" s="194">
        <f t="shared" ca="1" si="1"/>
        <v>0</v>
      </c>
      <c r="H21" s="194">
        <f t="shared" ca="1" si="1"/>
        <v>0</v>
      </c>
      <c r="I21" s="194">
        <f t="shared" ca="1" si="1"/>
        <v>0</v>
      </c>
      <c r="J21" s="194">
        <f t="shared" ca="1" si="1"/>
        <v>0</v>
      </c>
      <c r="K21" s="194">
        <f t="shared" ca="1" si="1"/>
        <v>0</v>
      </c>
      <c r="L21" s="194">
        <f t="shared" ca="1" si="1"/>
        <v>0</v>
      </c>
      <c r="M21" s="194">
        <f t="shared" ca="1" si="1"/>
        <v>0</v>
      </c>
      <c r="N21" s="194">
        <f t="shared" ca="1" si="1"/>
        <v>0</v>
      </c>
      <c r="O21" s="194">
        <f t="shared" ca="1" si="1"/>
        <v>0</v>
      </c>
      <c r="P21" s="194">
        <f t="shared" ca="1" si="1"/>
        <v>0</v>
      </c>
      <c r="Q21" s="194">
        <f t="shared" ca="1" si="1"/>
        <v>0</v>
      </c>
      <c r="R21" s="194">
        <f t="shared" ca="1" si="1"/>
        <v>0</v>
      </c>
      <c r="S21" s="194">
        <f t="shared" ca="1" si="1"/>
        <v>0</v>
      </c>
      <c r="T21" s="194">
        <f t="shared" ca="1" si="1"/>
        <v>0</v>
      </c>
      <c r="U21" s="194">
        <f t="shared" ca="1" si="2"/>
        <v>0</v>
      </c>
      <c r="V21" s="194">
        <f t="shared" ca="1" si="2"/>
        <v>0</v>
      </c>
      <c r="W21" s="194">
        <f t="shared" ca="1" si="2"/>
        <v>0</v>
      </c>
      <c r="X21" s="194">
        <f t="shared" ca="1" si="2"/>
        <v>0</v>
      </c>
      <c r="Y21" s="194">
        <f t="shared" ca="1" si="2"/>
        <v>0</v>
      </c>
      <c r="Z21" s="194">
        <f t="shared" ca="1" si="2"/>
        <v>0</v>
      </c>
      <c r="AA21" s="194">
        <f t="shared" ca="1" si="2"/>
        <v>0</v>
      </c>
      <c r="AB21" s="194">
        <f t="shared" ca="1" si="2"/>
        <v>0</v>
      </c>
      <c r="AC21" s="194">
        <f t="shared" ca="1" si="2"/>
        <v>0</v>
      </c>
      <c r="AD21" s="194">
        <f t="shared" ca="1" si="2"/>
        <v>0</v>
      </c>
      <c r="AE21" s="194">
        <f t="shared" ca="1" si="2"/>
        <v>0</v>
      </c>
      <c r="AF21" s="194">
        <f t="shared" ca="1" si="2"/>
        <v>0</v>
      </c>
      <c r="AG21" s="194">
        <f t="shared" ca="1" si="2"/>
        <v>0</v>
      </c>
      <c r="AH21" s="194">
        <f t="shared" ca="1" si="2"/>
        <v>0</v>
      </c>
      <c r="AI21" s="194">
        <f t="shared" ca="1" si="2"/>
        <v>0</v>
      </c>
      <c r="AJ21" s="194">
        <f t="shared" ca="1" si="2"/>
        <v>0</v>
      </c>
      <c r="AK21" s="194">
        <f t="shared" ca="1" si="3"/>
        <v>0</v>
      </c>
      <c r="AL21" s="194">
        <f t="shared" ca="1" si="3"/>
        <v>0</v>
      </c>
      <c r="AM21" s="194">
        <f t="shared" ca="1" si="3"/>
        <v>0</v>
      </c>
      <c r="AN21" s="194">
        <f t="shared" ca="1" si="3"/>
        <v>0</v>
      </c>
    </row>
    <row r="22" spans="1:40" x14ac:dyDescent="0.3">
      <c r="C22" s="51">
        <f t="shared" ca="1" si="4"/>
        <v>0</v>
      </c>
      <c r="D22" s="192">
        <f t="shared" ca="1" si="5"/>
        <v>0</v>
      </c>
      <c r="E22" s="194">
        <f t="shared" ca="1" si="1"/>
        <v>0</v>
      </c>
      <c r="F22" s="194">
        <f t="shared" ca="1" si="1"/>
        <v>0</v>
      </c>
      <c r="G22" s="194">
        <f t="shared" ca="1" si="1"/>
        <v>0</v>
      </c>
      <c r="H22" s="194">
        <f t="shared" ca="1" si="1"/>
        <v>0</v>
      </c>
      <c r="I22" s="194">
        <f t="shared" ca="1" si="1"/>
        <v>0</v>
      </c>
      <c r="J22" s="194">
        <f t="shared" ca="1" si="1"/>
        <v>0</v>
      </c>
      <c r="K22" s="194">
        <f t="shared" ca="1" si="1"/>
        <v>0</v>
      </c>
      <c r="L22" s="194">
        <f t="shared" ca="1" si="1"/>
        <v>0</v>
      </c>
      <c r="M22" s="194">
        <f t="shared" ca="1" si="1"/>
        <v>0</v>
      </c>
      <c r="N22" s="194">
        <f t="shared" ca="1" si="1"/>
        <v>0</v>
      </c>
      <c r="O22" s="194">
        <f t="shared" ca="1" si="1"/>
        <v>0</v>
      </c>
      <c r="P22" s="194">
        <f t="shared" ca="1" si="1"/>
        <v>0</v>
      </c>
      <c r="Q22" s="194">
        <f t="shared" ca="1" si="1"/>
        <v>0</v>
      </c>
      <c r="R22" s="194">
        <f t="shared" ca="1" si="1"/>
        <v>0</v>
      </c>
      <c r="S22" s="194">
        <f t="shared" ca="1" si="1"/>
        <v>0</v>
      </c>
      <c r="T22" s="194">
        <f t="shared" ref="T22:AI26" ca="1" si="6">SUMIFS(INDIRECT($B$1 &amp; "_Direct"), Resource_Name, $B22, WBSL3, T$1, Inst, $B$2)</f>
        <v>0</v>
      </c>
      <c r="U22" s="194">
        <f t="shared" ca="1" si="6"/>
        <v>0</v>
      </c>
      <c r="V22" s="194">
        <f t="shared" ca="1" si="6"/>
        <v>0</v>
      </c>
      <c r="W22" s="194">
        <f t="shared" ca="1" si="6"/>
        <v>0</v>
      </c>
      <c r="X22" s="194">
        <f t="shared" ca="1" si="6"/>
        <v>0</v>
      </c>
      <c r="Y22" s="194">
        <f t="shared" ca="1" si="2"/>
        <v>0</v>
      </c>
      <c r="Z22" s="194">
        <f t="shared" ca="1" si="2"/>
        <v>0</v>
      </c>
      <c r="AA22" s="194">
        <f t="shared" ca="1" si="2"/>
        <v>0</v>
      </c>
      <c r="AB22" s="194">
        <f t="shared" ca="1" si="2"/>
        <v>0</v>
      </c>
      <c r="AC22" s="194">
        <f t="shared" ca="1" si="2"/>
        <v>0</v>
      </c>
      <c r="AD22" s="194">
        <f t="shared" ca="1" si="2"/>
        <v>0</v>
      </c>
      <c r="AE22" s="194">
        <f t="shared" ca="1" si="2"/>
        <v>0</v>
      </c>
      <c r="AF22" s="194">
        <f t="shared" ca="1" si="2"/>
        <v>0</v>
      </c>
      <c r="AG22" s="194">
        <f t="shared" ca="1" si="2"/>
        <v>0</v>
      </c>
      <c r="AH22" s="194">
        <f t="shared" ca="1" si="2"/>
        <v>0</v>
      </c>
      <c r="AI22" s="194">
        <f t="shared" ca="1" si="2"/>
        <v>0</v>
      </c>
      <c r="AJ22" s="194">
        <f t="shared" ca="1" si="2"/>
        <v>0</v>
      </c>
      <c r="AK22" s="194">
        <f t="shared" ca="1" si="3"/>
        <v>0</v>
      </c>
      <c r="AL22" s="194">
        <f t="shared" ca="1" si="3"/>
        <v>0</v>
      </c>
      <c r="AM22" s="194">
        <f t="shared" ca="1" si="3"/>
        <v>0</v>
      </c>
      <c r="AN22" s="194">
        <f t="shared" ca="1" si="3"/>
        <v>0</v>
      </c>
    </row>
    <row r="23" spans="1:40" x14ac:dyDescent="0.3">
      <c r="C23" s="51">
        <f t="shared" ca="1" si="4"/>
        <v>0</v>
      </c>
      <c r="D23" s="192">
        <f t="shared" ca="1" si="5"/>
        <v>0</v>
      </c>
      <c r="E23" s="194">
        <f t="shared" ref="E23:T26" ca="1" si="7">SUMIFS(INDIRECT($B$1 &amp; "_Direct"), Resource_Name, $B23, WBSL3, E$1, Inst, $B$2)</f>
        <v>0</v>
      </c>
      <c r="F23" s="194">
        <f t="shared" ca="1" si="7"/>
        <v>0</v>
      </c>
      <c r="G23" s="194">
        <f t="shared" ca="1" si="7"/>
        <v>0</v>
      </c>
      <c r="H23" s="194">
        <f t="shared" ca="1" si="7"/>
        <v>0</v>
      </c>
      <c r="I23" s="194">
        <f t="shared" ca="1" si="7"/>
        <v>0</v>
      </c>
      <c r="J23" s="194">
        <f t="shared" ca="1" si="7"/>
        <v>0</v>
      </c>
      <c r="K23" s="194">
        <f t="shared" ca="1" si="7"/>
        <v>0</v>
      </c>
      <c r="L23" s="194">
        <f t="shared" ca="1" si="7"/>
        <v>0</v>
      </c>
      <c r="M23" s="194">
        <f t="shared" ca="1" si="7"/>
        <v>0</v>
      </c>
      <c r="N23" s="194">
        <f t="shared" ca="1" si="7"/>
        <v>0</v>
      </c>
      <c r="O23" s="194">
        <f t="shared" ca="1" si="7"/>
        <v>0</v>
      </c>
      <c r="P23" s="194">
        <f t="shared" ca="1" si="7"/>
        <v>0</v>
      </c>
      <c r="Q23" s="194">
        <f t="shared" ca="1" si="7"/>
        <v>0</v>
      </c>
      <c r="R23" s="194">
        <f t="shared" ca="1" si="7"/>
        <v>0</v>
      </c>
      <c r="S23" s="194">
        <f t="shared" ca="1" si="7"/>
        <v>0</v>
      </c>
      <c r="T23" s="194">
        <f t="shared" ca="1" si="7"/>
        <v>0</v>
      </c>
      <c r="U23" s="194">
        <f t="shared" ca="1" si="6"/>
        <v>0</v>
      </c>
      <c r="V23" s="194">
        <f t="shared" ca="1" si="6"/>
        <v>0</v>
      </c>
      <c r="W23" s="194">
        <f t="shared" ca="1" si="6"/>
        <v>0</v>
      </c>
      <c r="X23" s="194">
        <f t="shared" ca="1" si="6"/>
        <v>0</v>
      </c>
      <c r="Y23" s="194">
        <f t="shared" ca="1" si="6"/>
        <v>0</v>
      </c>
      <c r="Z23" s="194">
        <f t="shared" ca="1" si="6"/>
        <v>0</v>
      </c>
      <c r="AA23" s="194">
        <f t="shared" ca="1" si="6"/>
        <v>0</v>
      </c>
      <c r="AB23" s="194">
        <f t="shared" ca="1" si="6"/>
        <v>0</v>
      </c>
      <c r="AC23" s="194">
        <f t="shared" ca="1" si="6"/>
        <v>0</v>
      </c>
      <c r="AD23" s="194">
        <f t="shared" ca="1" si="6"/>
        <v>0</v>
      </c>
      <c r="AE23" s="194">
        <f t="shared" ca="1" si="6"/>
        <v>0</v>
      </c>
      <c r="AF23" s="194">
        <f t="shared" ca="1" si="6"/>
        <v>0</v>
      </c>
      <c r="AG23" s="194">
        <f t="shared" ca="1" si="6"/>
        <v>0</v>
      </c>
      <c r="AH23" s="194">
        <f t="shared" ca="1" si="6"/>
        <v>0</v>
      </c>
      <c r="AI23" s="194">
        <f t="shared" ca="1" si="6"/>
        <v>0</v>
      </c>
      <c r="AJ23" s="194">
        <f t="shared" ref="AJ23:AN26" ca="1" si="8">SUMIFS(INDIRECT($B$1 &amp; "_Direct"), Resource_Name, $B23, WBSL3, AJ$1, Inst, $B$2)</f>
        <v>0</v>
      </c>
      <c r="AK23" s="194">
        <f t="shared" ca="1" si="8"/>
        <v>0</v>
      </c>
      <c r="AL23" s="194">
        <f t="shared" ca="1" si="8"/>
        <v>0</v>
      </c>
      <c r="AM23" s="194">
        <f t="shared" ca="1" si="8"/>
        <v>0</v>
      </c>
      <c r="AN23" s="194">
        <f t="shared" ca="1" si="8"/>
        <v>0</v>
      </c>
    </row>
    <row r="24" spans="1:40" x14ac:dyDescent="0.3">
      <c r="C24" s="51">
        <f t="shared" ca="1" si="4"/>
        <v>0</v>
      </c>
      <c r="D24" s="192">
        <f t="shared" ca="1" si="5"/>
        <v>0</v>
      </c>
      <c r="E24" s="194">
        <f t="shared" ca="1" si="7"/>
        <v>0</v>
      </c>
      <c r="F24" s="194">
        <f t="shared" ca="1" si="7"/>
        <v>0</v>
      </c>
      <c r="G24" s="194">
        <f t="shared" ca="1" si="7"/>
        <v>0</v>
      </c>
      <c r="H24" s="194">
        <f t="shared" ca="1" si="7"/>
        <v>0</v>
      </c>
      <c r="I24" s="194">
        <f t="shared" ca="1" si="7"/>
        <v>0</v>
      </c>
      <c r="J24" s="194">
        <f t="shared" ca="1" si="7"/>
        <v>0</v>
      </c>
      <c r="K24" s="194">
        <f t="shared" ca="1" si="7"/>
        <v>0</v>
      </c>
      <c r="L24" s="194">
        <f t="shared" ca="1" si="7"/>
        <v>0</v>
      </c>
      <c r="M24" s="194">
        <f t="shared" ca="1" si="7"/>
        <v>0</v>
      </c>
      <c r="N24" s="194">
        <f t="shared" ca="1" si="7"/>
        <v>0</v>
      </c>
      <c r="O24" s="194">
        <f t="shared" ca="1" si="7"/>
        <v>0</v>
      </c>
      <c r="P24" s="194">
        <f t="shared" ca="1" si="7"/>
        <v>0</v>
      </c>
      <c r="Q24" s="194">
        <f t="shared" ca="1" si="7"/>
        <v>0</v>
      </c>
      <c r="R24" s="194">
        <f t="shared" ca="1" si="7"/>
        <v>0</v>
      </c>
      <c r="S24" s="194">
        <f t="shared" ca="1" si="7"/>
        <v>0</v>
      </c>
      <c r="T24" s="194">
        <f t="shared" ca="1" si="7"/>
        <v>0</v>
      </c>
      <c r="U24" s="194">
        <f t="shared" ca="1" si="6"/>
        <v>0</v>
      </c>
      <c r="V24" s="194">
        <f t="shared" ca="1" si="6"/>
        <v>0</v>
      </c>
      <c r="W24" s="194">
        <f t="shared" ca="1" si="6"/>
        <v>0</v>
      </c>
      <c r="X24" s="194">
        <f t="shared" ca="1" si="6"/>
        <v>0</v>
      </c>
      <c r="Y24" s="194">
        <f t="shared" ca="1" si="6"/>
        <v>0</v>
      </c>
      <c r="Z24" s="194">
        <f t="shared" ca="1" si="6"/>
        <v>0</v>
      </c>
      <c r="AA24" s="194">
        <f t="shared" ca="1" si="6"/>
        <v>0</v>
      </c>
      <c r="AB24" s="194">
        <f t="shared" ca="1" si="6"/>
        <v>0</v>
      </c>
      <c r="AC24" s="194">
        <f t="shared" ca="1" si="6"/>
        <v>0</v>
      </c>
      <c r="AD24" s="194">
        <f t="shared" ca="1" si="6"/>
        <v>0</v>
      </c>
      <c r="AE24" s="194">
        <f t="shared" ca="1" si="6"/>
        <v>0</v>
      </c>
      <c r="AF24" s="194">
        <f t="shared" ca="1" si="6"/>
        <v>0</v>
      </c>
      <c r="AG24" s="194">
        <f t="shared" ca="1" si="6"/>
        <v>0</v>
      </c>
      <c r="AH24" s="194">
        <f t="shared" ca="1" si="6"/>
        <v>0</v>
      </c>
      <c r="AI24" s="194">
        <f t="shared" ca="1" si="6"/>
        <v>0</v>
      </c>
      <c r="AJ24" s="194">
        <f t="shared" ca="1" si="8"/>
        <v>0</v>
      </c>
      <c r="AK24" s="194">
        <f t="shared" ca="1" si="8"/>
        <v>0</v>
      </c>
      <c r="AL24" s="194">
        <f t="shared" ca="1" si="8"/>
        <v>0</v>
      </c>
      <c r="AM24" s="194">
        <f t="shared" ca="1" si="8"/>
        <v>0</v>
      </c>
      <c r="AN24" s="194">
        <f t="shared" ca="1" si="8"/>
        <v>0</v>
      </c>
    </row>
    <row r="25" spans="1:40" x14ac:dyDescent="0.3">
      <c r="C25" s="51">
        <f t="shared" ca="1" si="4"/>
        <v>0</v>
      </c>
      <c r="D25" s="192">
        <f t="shared" ca="1" si="5"/>
        <v>0</v>
      </c>
      <c r="E25" s="194">
        <f t="shared" ca="1" si="7"/>
        <v>0</v>
      </c>
      <c r="F25" s="194">
        <f t="shared" ca="1" si="7"/>
        <v>0</v>
      </c>
      <c r="G25" s="194">
        <f t="shared" ca="1" si="7"/>
        <v>0</v>
      </c>
      <c r="H25" s="194">
        <f t="shared" ca="1" si="7"/>
        <v>0</v>
      </c>
      <c r="I25" s="194">
        <f t="shared" ca="1" si="7"/>
        <v>0</v>
      </c>
      <c r="J25" s="194">
        <f t="shared" ca="1" si="7"/>
        <v>0</v>
      </c>
      <c r="K25" s="194">
        <f t="shared" ca="1" si="7"/>
        <v>0</v>
      </c>
      <c r="L25" s="194">
        <f t="shared" ca="1" si="7"/>
        <v>0</v>
      </c>
      <c r="M25" s="194">
        <f t="shared" ca="1" si="7"/>
        <v>0</v>
      </c>
      <c r="N25" s="194">
        <f t="shared" ca="1" si="7"/>
        <v>0</v>
      </c>
      <c r="O25" s="194">
        <f t="shared" ca="1" si="7"/>
        <v>0</v>
      </c>
      <c r="P25" s="194">
        <f t="shared" ca="1" si="7"/>
        <v>0</v>
      </c>
      <c r="Q25" s="194">
        <f t="shared" ca="1" si="7"/>
        <v>0</v>
      </c>
      <c r="R25" s="194">
        <f t="shared" ca="1" si="7"/>
        <v>0</v>
      </c>
      <c r="S25" s="194">
        <f t="shared" ca="1" si="7"/>
        <v>0</v>
      </c>
      <c r="T25" s="194">
        <f t="shared" ca="1" si="7"/>
        <v>0</v>
      </c>
      <c r="U25" s="194">
        <f t="shared" ca="1" si="6"/>
        <v>0</v>
      </c>
      <c r="V25" s="194">
        <f t="shared" ca="1" si="6"/>
        <v>0</v>
      </c>
      <c r="W25" s="194">
        <f t="shared" ca="1" si="6"/>
        <v>0</v>
      </c>
      <c r="X25" s="194">
        <f t="shared" ca="1" si="6"/>
        <v>0</v>
      </c>
      <c r="Y25" s="194">
        <f t="shared" ca="1" si="6"/>
        <v>0</v>
      </c>
      <c r="Z25" s="194">
        <f t="shared" ca="1" si="6"/>
        <v>0</v>
      </c>
      <c r="AA25" s="194">
        <f t="shared" ca="1" si="6"/>
        <v>0</v>
      </c>
      <c r="AB25" s="194">
        <f t="shared" ca="1" si="6"/>
        <v>0</v>
      </c>
      <c r="AC25" s="194">
        <f t="shared" ca="1" si="6"/>
        <v>0</v>
      </c>
      <c r="AD25" s="194">
        <f t="shared" ca="1" si="6"/>
        <v>0</v>
      </c>
      <c r="AE25" s="194">
        <f t="shared" ca="1" si="6"/>
        <v>0</v>
      </c>
      <c r="AF25" s="194">
        <f t="shared" ca="1" si="6"/>
        <v>0</v>
      </c>
      <c r="AG25" s="194">
        <f t="shared" ca="1" si="6"/>
        <v>0</v>
      </c>
      <c r="AH25" s="194">
        <f t="shared" ca="1" si="6"/>
        <v>0</v>
      </c>
      <c r="AI25" s="194">
        <f t="shared" ca="1" si="6"/>
        <v>0</v>
      </c>
      <c r="AJ25" s="194">
        <f t="shared" ca="1" si="8"/>
        <v>0</v>
      </c>
      <c r="AK25" s="194">
        <f t="shared" ca="1" si="8"/>
        <v>0</v>
      </c>
      <c r="AL25" s="194">
        <f t="shared" ca="1" si="8"/>
        <v>0</v>
      </c>
      <c r="AM25" s="194">
        <f t="shared" ca="1" si="8"/>
        <v>0</v>
      </c>
      <c r="AN25" s="194">
        <f t="shared" ca="1" si="8"/>
        <v>0</v>
      </c>
    </row>
    <row r="26" spans="1:40" x14ac:dyDescent="0.3">
      <c r="A26" s="54"/>
      <c r="B26" s="54"/>
      <c r="C26" s="51">
        <f t="shared" ca="1" si="4"/>
        <v>0</v>
      </c>
      <c r="D26" s="192">
        <f t="shared" ca="1" si="5"/>
        <v>0</v>
      </c>
      <c r="E26" s="194">
        <f t="shared" ca="1" si="7"/>
        <v>0</v>
      </c>
      <c r="F26" s="194">
        <f t="shared" ca="1" si="7"/>
        <v>0</v>
      </c>
      <c r="G26" s="194">
        <f t="shared" ca="1" si="7"/>
        <v>0</v>
      </c>
      <c r="H26" s="194">
        <f t="shared" ca="1" si="7"/>
        <v>0</v>
      </c>
      <c r="I26" s="194">
        <f t="shared" ca="1" si="7"/>
        <v>0</v>
      </c>
      <c r="J26" s="194">
        <f t="shared" ca="1" si="7"/>
        <v>0</v>
      </c>
      <c r="K26" s="194">
        <f t="shared" ca="1" si="7"/>
        <v>0</v>
      </c>
      <c r="L26" s="194">
        <f t="shared" ca="1" si="7"/>
        <v>0</v>
      </c>
      <c r="M26" s="194">
        <f t="shared" ca="1" si="7"/>
        <v>0</v>
      </c>
      <c r="N26" s="194">
        <f t="shared" ca="1" si="7"/>
        <v>0</v>
      </c>
      <c r="O26" s="194">
        <f t="shared" ca="1" si="7"/>
        <v>0</v>
      </c>
      <c r="P26" s="194">
        <f t="shared" ca="1" si="7"/>
        <v>0</v>
      </c>
      <c r="Q26" s="194">
        <f t="shared" ca="1" si="7"/>
        <v>0</v>
      </c>
      <c r="R26" s="194">
        <f t="shared" ca="1" si="7"/>
        <v>0</v>
      </c>
      <c r="S26" s="194">
        <f t="shared" ca="1" si="7"/>
        <v>0</v>
      </c>
      <c r="T26" s="194">
        <f t="shared" ca="1" si="7"/>
        <v>0</v>
      </c>
      <c r="U26" s="194">
        <f t="shared" ca="1" si="6"/>
        <v>0</v>
      </c>
      <c r="V26" s="194">
        <f t="shared" ca="1" si="6"/>
        <v>0</v>
      </c>
      <c r="W26" s="194">
        <f t="shared" ca="1" si="6"/>
        <v>0</v>
      </c>
      <c r="X26" s="194">
        <f t="shared" ca="1" si="6"/>
        <v>0</v>
      </c>
      <c r="Y26" s="194">
        <f t="shared" ca="1" si="6"/>
        <v>0</v>
      </c>
      <c r="Z26" s="194">
        <f t="shared" ca="1" si="6"/>
        <v>0</v>
      </c>
      <c r="AA26" s="194">
        <f t="shared" ca="1" si="6"/>
        <v>0</v>
      </c>
      <c r="AB26" s="194">
        <f t="shared" ca="1" si="6"/>
        <v>0</v>
      </c>
      <c r="AC26" s="194">
        <f t="shared" ca="1" si="6"/>
        <v>0</v>
      </c>
      <c r="AD26" s="194">
        <f t="shared" ca="1" si="6"/>
        <v>0</v>
      </c>
      <c r="AE26" s="194">
        <f t="shared" ca="1" si="6"/>
        <v>0</v>
      </c>
      <c r="AF26" s="194">
        <f t="shared" ca="1" si="6"/>
        <v>0</v>
      </c>
      <c r="AG26" s="194">
        <f t="shared" ca="1" si="6"/>
        <v>0</v>
      </c>
      <c r="AH26" s="194">
        <f t="shared" ca="1" si="6"/>
        <v>0</v>
      </c>
      <c r="AI26" s="194">
        <f t="shared" ca="1" si="6"/>
        <v>0</v>
      </c>
      <c r="AJ26" s="194">
        <f t="shared" ca="1" si="8"/>
        <v>0</v>
      </c>
      <c r="AK26" s="194">
        <f t="shared" ca="1" si="8"/>
        <v>0</v>
      </c>
      <c r="AL26" s="194">
        <f t="shared" ca="1" si="8"/>
        <v>0</v>
      </c>
      <c r="AM26" s="194">
        <f t="shared" ca="1" si="8"/>
        <v>0</v>
      </c>
      <c r="AN26" s="194">
        <f t="shared" ca="1" si="8"/>
        <v>0</v>
      </c>
    </row>
    <row r="27" spans="1:40" x14ac:dyDescent="0.3">
      <c r="A27" s="60" t="s">
        <v>1466</v>
      </c>
      <c r="B27" s="64"/>
      <c r="C27" s="64"/>
      <c r="D27" s="196"/>
      <c r="E27" s="196"/>
      <c r="F27" s="196"/>
      <c r="G27" s="196"/>
      <c r="H27" s="196"/>
      <c r="I27" s="196"/>
      <c r="J27" s="196"/>
      <c r="K27" s="196"/>
      <c r="L27" s="196"/>
      <c r="M27" s="196"/>
      <c r="N27" s="196"/>
      <c r="O27" s="196"/>
      <c r="P27" s="196"/>
      <c r="Q27" s="196"/>
      <c r="R27" s="196"/>
      <c r="S27" s="196"/>
      <c r="T27" s="196"/>
      <c r="U27" s="196"/>
      <c r="V27" s="196"/>
      <c r="W27" s="196"/>
      <c r="X27" s="196"/>
      <c r="Y27" s="196"/>
      <c r="Z27" s="196"/>
      <c r="AA27" s="196"/>
      <c r="AB27" s="196"/>
      <c r="AC27" s="196"/>
      <c r="AD27" s="196"/>
      <c r="AE27" s="196"/>
      <c r="AF27" s="196"/>
      <c r="AG27" s="196"/>
      <c r="AH27" s="196"/>
      <c r="AI27" s="196"/>
      <c r="AJ27" s="196"/>
      <c r="AK27" s="196"/>
      <c r="AL27" s="196"/>
      <c r="AM27" s="196"/>
      <c r="AN27" s="196"/>
    </row>
    <row r="28" spans="1:40" x14ac:dyDescent="0.3">
      <c r="D28" s="192">
        <f ca="1">SUM(E28:AN28)</f>
        <v>18902.318976556002</v>
      </c>
      <c r="E28" s="194">
        <f t="shared" ref="E28:AN28" ca="1" si="9">SUM(E7:E26)</f>
        <v>4226.2022525033262</v>
      </c>
      <c r="F28" s="181">
        <f t="shared" ca="1" si="9"/>
        <v>0</v>
      </c>
      <c r="G28" s="181">
        <f t="shared" ca="1" si="9"/>
        <v>0</v>
      </c>
      <c r="H28" s="181">
        <f t="shared" ca="1" si="9"/>
        <v>0</v>
      </c>
      <c r="I28" s="181">
        <f t="shared" ca="1" si="9"/>
        <v>0</v>
      </c>
      <c r="J28" s="194">
        <f t="shared" ca="1" si="9"/>
        <v>0</v>
      </c>
      <c r="K28" s="194">
        <f t="shared" ca="1" si="9"/>
        <v>0</v>
      </c>
      <c r="L28" s="194">
        <f t="shared" ca="1" si="9"/>
        <v>0</v>
      </c>
      <c r="M28" s="194">
        <f t="shared" ca="1" si="9"/>
        <v>0</v>
      </c>
      <c r="N28" s="194">
        <f t="shared" ca="1" si="9"/>
        <v>0</v>
      </c>
      <c r="O28" s="194">
        <f t="shared" ca="1" si="9"/>
        <v>0</v>
      </c>
      <c r="P28" s="194">
        <f t="shared" ca="1" si="9"/>
        <v>0</v>
      </c>
      <c r="Q28" s="194">
        <f t="shared" ca="1" si="9"/>
        <v>0</v>
      </c>
      <c r="R28" s="194">
        <f t="shared" ca="1" si="9"/>
        <v>0</v>
      </c>
      <c r="S28" s="194">
        <f t="shared" ca="1" si="9"/>
        <v>0</v>
      </c>
      <c r="T28" s="194">
        <f t="shared" ca="1" si="9"/>
        <v>0</v>
      </c>
      <c r="U28" s="194">
        <f t="shared" ca="1" si="9"/>
        <v>0</v>
      </c>
      <c r="V28" s="194">
        <f t="shared" ca="1" si="9"/>
        <v>0</v>
      </c>
      <c r="W28" s="194">
        <f t="shared" ca="1" si="9"/>
        <v>0</v>
      </c>
      <c r="X28" s="194">
        <f t="shared" ca="1" si="9"/>
        <v>0</v>
      </c>
      <c r="Y28" s="194">
        <f t="shared" ca="1" si="9"/>
        <v>0</v>
      </c>
      <c r="Z28" s="194">
        <f t="shared" ca="1" si="9"/>
        <v>0</v>
      </c>
      <c r="AA28" s="194">
        <f t="shared" ca="1" si="9"/>
        <v>0</v>
      </c>
      <c r="AB28" s="194">
        <f t="shared" ca="1" si="9"/>
        <v>0</v>
      </c>
      <c r="AC28" s="194">
        <f t="shared" ca="1" si="9"/>
        <v>0</v>
      </c>
      <c r="AD28" s="194">
        <f t="shared" ca="1" si="9"/>
        <v>0</v>
      </c>
      <c r="AE28" s="194">
        <f t="shared" ca="1" si="9"/>
        <v>0</v>
      </c>
      <c r="AF28" s="194">
        <f t="shared" ca="1" si="9"/>
        <v>0</v>
      </c>
      <c r="AG28" s="194">
        <f t="shared" ca="1" si="9"/>
        <v>0</v>
      </c>
      <c r="AH28" s="194">
        <f t="shared" ca="1" si="9"/>
        <v>0</v>
      </c>
      <c r="AI28" s="194">
        <f t="shared" ca="1" si="9"/>
        <v>12292.660491867775</v>
      </c>
      <c r="AJ28" s="194">
        <f t="shared" ca="1" si="9"/>
        <v>0</v>
      </c>
      <c r="AK28" s="194">
        <f t="shared" ca="1" si="9"/>
        <v>0</v>
      </c>
      <c r="AL28" s="194">
        <f t="shared" ca="1" si="9"/>
        <v>0</v>
      </c>
      <c r="AM28" s="194">
        <f t="shared" ca="1" si="9"/>
        <v>0</v>
      </c>
      <c r="AN28" s="194">
        <f t="shared" ca="1" si="9"/>
        <v>2383.4562321848998</v>
      </c>
    </row>
    <row r="29" spans="1:40" x14ac:dyDescent="0.3">
      <c r="A29" s="60" t="s">
        <v>1467</v>
      </c>
      <c r="B29" s="60"/>
      <c r="C29" s="60"/>
      <c r="D29" s="189"/>
      <c r="E29" s="198"/>
      <c r="F29" s="198"/>
      <c r="G29" s="198"/>
      <c r="H29" s="198"/>
      <c r="I29" s="198"/>
      <c r="J29" s="198"/>
      <c r="K29" s="198"/>
      <c r="L29" s="198"/>
      <c r="M29" s="198"/>
      <c r="N29" s="198"/>
      <c r="O29" s="198"/>
      <c r="P29" s="198"/>
      <c r="Q29" s="198"/>
      <c r="R29" s="198"/>
      <c r="S29" s="198"/>
      <c r="T29" s="198"/>
      <c r="U29" s="198"/>
      <c r="V29" s="198"/>
      <c r="W29" s="198"/>
      <c r="X29" s="198"/>
      <c r="Y29" s="198"/>
      <c r="Z29" s="198"/>
      <c r="AA29" s="198"/>
      <c r="AB29" s="198"/>
      <c r="AC29" s="198"/>
      <c r="AD29" s="198"/>
      <c r="AE29" s="198"/>
      <c r="AF29" s="198"/>
      <c r="AG29" s="198"/>
      <c r="AH29" s="198"/>
      <c r="AI29" s="198"/>
      <c r="AJ29" s="198"/>
      <c r="AK29" s="198"/>
      <c r="AL29" s="198"/>
      <c r="AM29" s="198"/>
      <c r="AN29" s="198"/>
    </row>
    <row r="30" spans="1:40" x14ac:dyDescent="0.3">
      <c r="D30" s="192">
        <f ca="1">SUM(E30:AN30)</f>
        <v>5787.650379224784</v>
      </c>
      <c r="E30" s="194">
        <f t="shared" ref="E30:AN30" ca="1" si="10">SUMIFS(INDIRECT($B$1 &amp; "_Fringe"), WBSL3, E$1, Inst, $B$2)</f>
        <v>1263.6344734984946</v>
      </c>
      <c r="F30" s="194">
        <f t="shared" ca="1" si="10"/>
        <v>0</v>
      </c>
      <c r="G30" s="194">
        <f t="shared" ca="1" si="10"/>
        <v>0</v>
      </c>
      <c r="H30" s="194">
        <f t="shared" ca="1" si="10"/>
        <v>0</v>
      </c>
      <c r="I30" s="194">
        <f t="shared" ca="1" si="10"/>
        <v>0</v>
      </c>
      <c r="J30" s="194">
        <f t="shared" ca="1" si="10"/>
        <v>0</v>
      </c>
      <c r="K30" s="194">
        <f t="shared" ca="1" si="10"/>
        <v>0</v>
      </c>
      <c r="L30" s="194">
        <f t="shared" ca="1" si="10"/>
        <v>0</v>
      </c>
      <c r="M30" s="194">
        <f t="shared" ca="1" si="10"/>
        <v>0</v>
      </c>
      <c r="N30" s="194">
        <f t="shared" ca="1" si="10"/>
        <v>0</v>
      </c>
      <c r="O30" s="194">
        <f t="shared" ca="1" si="10"/>
        <v>0</v>
      </c>
      <c r="P30" s="194">
        <f t="shared" ca="1" si="10"/>
        <v>0</v>
      </c>
      <c r="Q30" s="194">
        <f t="shared" ca="1" si="10"/>
        <v>0</v>
      </c>
      <c r="R30" s="194">
        <f t="shared" ca="1" si="10"/>
        <v>0</v>
      </c>
      <c r="S30" s="194">
        <f t="shared" ca="1" si="10"/>
        <v>0</v>
      </c>
      <c r="T30" s="194">
        <f t="shared" ca="1" si="10"/>
        <v>0</v>
      </c>
      <c r="U30" s="194">
        <f t="shared" ca="1" si="10"/>
        <v>0</v>
      </c>
      <c r="V30" s="194">
        <f t="shared" ca="1" si="10"/>
        <v>0</v>
      </c>
      <c r="W30" s="194">
        <f t="shared" ca="1" si="10"/>
        <v>0</v>
      </c>
      <c r="X30" s="194">
        <f t="shared" ca="1" si="10"/>
        <v>0</v>
      </c>
      <c r="Y30" s="194">
        <f t="shared" ca="1" si="10"/>
        <v>0</v>
      </c>
      <c r="Z30" s="194">
        <f t="shared" ca="1" si="10"/>
        <v>0</v>
      </c>
      <c r="AA30" s="194">
        <f t="shared" ca="1" si="10"/>
        <v>0</v>
      </c>
      <c r="AB30" s="194">
        <f t="shared" ca="1" si="10"/>
        <v>0</v>
      </c>
      <c r="AC30" s="194">
        <f t="shared" ca="1" si="10"/>
        <v>0</v>
      </c>
      <c r="AD30" s="194">
        <f t="shared" ca="1" si="10"/>
        <v>0</v>
      </c>
      <c r="AE30" s="194">
        <f t="shared" ca="1" si="10"/>
        <v>0</v>
      </c>
      <c r="AF30" s="194">
        <f t="shared" ca="1" si="10"/>
        <v>0</v>
      </c>
      <c r="AG30" s="194">
        <f t="shared" ca="1" si="10"/>
        <v>0</v>
      </c>
      <c r="AH30" s="194">
        <f t="shared" ca="1" si="10"/>
        <v>0</v>
      </c>
      <c r="AI30" s="194">
        <f t="shared" ca="1" si="10"/>
        <v>3675.5054870684644</v>
      </c>
      <c r="AJ30" s="194">
        <f t="shared" ca="1" si="10"/>
        <v>0</v>
      </c>
      <c r="AK30" s="194">
        <f t="shared" ca="1" si="10"/>
        <v>0</v>
      </c>
      <c r="AL30" s="194">
        <f t="shared" ca="1" si="10"/>
        <v>0</v>
      </c>
      <c r="AM30" s="194">
        <f t="shared" ca="1" si="10"/>
        <v>0</v>
      </c>
      <c r="AN30" s="194">
        <f t="shared" ca="1" si="10"/>
        <v>848.51041865782429</v>
      </c>
    </row>
    <row r="31" spans="1:40" x14ac:dyDescent="0.3">
      <c r="A31" s="60" t="s">
        <v>1468</v>
      </c>
      <c r="B31" s="60"/>
      <c r="C31" s="60"/>
      <c r="D31" s="189"/>
      <c r="E31" s="189"/>
      <c r="F31" s="189"/>
      <c r="G31" s="189"/>
      <c r="H31" s="189"/>
      <c r="I31" s="189"/>
      <c r="J31" s="189"/>
      <c r="K31" s="189"/>
      <c r="L31" s="189"/>
      <c r="M31" s="189"/>
      <c r="N31" s="189"/>
      <c r="O31" s="189"/>
      <c r="P31" s="189"/>
      <c r="Q31" s="189"/>
      <c r="R31" s="189"/>
      <c r="S31" s="189"/>
      <c r="T31" s="189"/>
      <c r="U31" s="189"/>
      <c r="V31" s="189"/>
      <c r="W31" s="189"/>
      <c r="X31" s="189"/>
      <c r="Y31" s="189"/>
      <c r="Z31" s="189"/>
      <c r="AA31" s="189"/>
      <c r="AB31" s="189"/>
      <c r="AC31" s="189"/>
      <c r="AD31" s="189"/>
      <c r="AE31" s="189"/>
      <c r="AF31" s="189"/>
      <c r="AG31" s="189"/>
      <c r="AH31" s="189"/>
      <c r="AI31" s="189"/>
      <c r="AJ31" s="189"/>
      <c r="AK31" s="189"/>
      <c r="AL31" s="189"/>
      <c r="AM31" s="189"/>
      <c r="AN31" s="189"/>
    </row>
    <row r="32" spans="1:40" x14ac:dyDescent="0.3">
      <c r="A32" s="65" t="s">
        <v>1469</v>
      </c>
      <c r="B32" s="65" t="s">
        <v>1470</v>
      </c>
      <c r="C32" s="65" t="s">
        <v>1471</v>
      </c>
      <c r="D32" s="195"/>
      <c r="E32" s="194"/>
      <c r="F32" s="194"/>
      <c r="G32" s="194"/>
      <c r="H32" s="194"/>
      <c r="I32" s="194"/>
      <c r="J32" s="194"/>
      <c r="K32" s="194"/>
      <c r="L32" s="194"/>
      <c r="M32" s="194"/>
      <c r="N32" s="194"/>
      <c r="O32" s="194"/>
      <c r="P32" s="194"/>
      <c r="Q32" s="194"/>
      <c r="R32" s="194"/>
      <c r="S32" s="194"/>
      <c r="T32" s="194"/>
      <c r="U32" s="194"/>
      <c r="V32" s="194"/>
      <c r="W32" s="194"/>
      <c r="X32" s="194"/>
      <c r="Y32" s="194"/>
      <c r="Z32" s="194"/>
      <c r="AA32" s="194"/>
      <c r="AB32" s="194"/>
      <c r="AC32" s="194"/>
      <c r="AD32" s="194"/>
      <c r="AE32" s="194"/>
      <c r="AF32" s="194"/>
      <c r="AG32" s="194"/>
      <c r="AH32" s="194"/>
      <c r="AI32" s="194"/>
      <c r="AJ32" s="194"/>
      <c r="AK32" s="194"/>
      <c r="AL32" s="194"/>
      <c r="AM32" s="194"/>
      <c r="AN32" s="194"/>
    </row>
    <row r="33" spans="1:40" x14ac:dyDescent="0.3">
      <c r="A33" s="54" t="s">
        <v>1535</v>
      </c>
      <c r="B33" s="54">
        <v>1</v>
      </c>
      <c r="C33" s="54">
        <v>1</v>
      </c>
      <c r="D33" s="195">
        <f ca="1">SUM(E33:AN33)</f>
        <v>0</v>
      </c>
      <c r="E33" s="182">
        <f t="shared" ref="E33:AN33" ca="1" si="11">SUMIFS(INDIRECT($B$1 &amp; "_Direct"), Type, "CapEx", WBSL3, E$1, Inst, $B$2)</f>
        <v>0</v>
      </c>
      <c r="F33" s="182">
        <f t="shared" ca="1" si="11"/>
        <v>0</v>
      </c>
      <c r="G33" s="182">
        <f t="shared" ca="1" si="11"/>
        <v>0</v>
      </c>
      <c r="H33" s="182">
        <f t="shared" ca="1" si="11"/>
        <v>0</v>
      </c>
      <c r="I33" s="182">
        <f t="shared" ca="1" si="11"/>
        <v>0</v>
      </c>
      <c r="J33" s="182">
        <f t="shared" ca="1" si="11"/>
        <v>0</v>
      </c>
      <c r="K33" s="182">
        <f t="shared" ca="1" si="11"/>
        <v>0</v>
      </c>
      <c r="L33" s="182">
        <f t="shared" ca="1" si="11"/>
        <v>0</v>
      </c>
      <c r="M33" s="182">
        <f t="shared" ca="1" si="11"/>
        <v>0</v>
      </c>
      <c r="N33" s="182">
        <f t="shared" ca="1" si="11"/>
        <v>0</v>
      </c>
      <c r="O33" s="182">
        <f t="shared" ca="1" si="11"/>
        <v>0</v>
      </c>
      <c r="P33" s="182">
        <f t="shared" ca="1" si="11"/>
        <v>0</v>
      </c>
      <c r="Q33" s="182">
        <f t="shared" ca="1" si="11"/>
        <v>0</v>
      </c>
      <c r="R33" s="182">
        <f t="shared" ca="1" si="11"/>
        <v>0</v>
      </c>
      <c r="S33" s="182">
        <f t="shared" ca="1" si="11"/>
        <v>0</v>
      </c>
      <c r="T33" s="182">
        <f t="shared" ca="1" si="11"/>
        <v>0</v>
      </c>
      <c r="U33" s="182">
        <f t="shared" ca="1" si="11"/>
        <v>0</v>
      </c>
      <c r="V33" s="182">
        <f t="shared" ca="1" si="11"/>
        <v>0</v>
      </c>
      <c r="W33" s="182">
        <f t="shared" ca="1" si="11"/>
        <v>0</v>
      </c>
      <c r="X33" s="182">
        <f t="shared" ca="1" si="11"/>
        <v>0</v>
      </c>
      <c r="Y33" s="182">
        <f t="shared" ca="1" si="11"/>
        <v>0</v>
      </c>
      <c r="Z33" s="182">
        <f t="shared" ca="1" si="11"/>
        <v>0</v>
      </c>
      <c r="AA33" s="182">
        <f t="shared" ca="1" si="11"/>
        <v>0</v>
      </c>
      <c r="AB33" s="182">
        <f t="shared" ca="1" si="11"/>
        <v>0</v>
      </c>
      <c r="AC33" s="182">
        <f t="shared" ca="1" si="11"/>
        <v>0</v>
      </c>
      <c r="AD33" s="182">
        <f t="shared" ca="1" si="11"/>
        <v>0</v>
      </c>
      <c r="AE33" s="182">
        <f t="shared" ca="1" si="11"/>
        <v>0</v>
      </c>
      <c r="AF33" s="182">
        <f t="shared" ca="1" si="11"/>
        <v>0</v>
      </c>
      <c r="AG33" s="182">
        <f t="shared" ca="1" si="11"/>
        <v>0</v>
      </c>
      <c r="AH33" s="182">
        <f t="shared" ca="1" si="11"/>
        <v>0</v>
      </c>
      <c r="AI33" s="182">
        <f t="shared" ca="1" si="11"/>
        <v>0</v>
      </c>
      <c r="AJ33" s="182">
        <f t="shared" ca="1" si="11"/>
        <v>0</v>
      </c>
      <c r="AK33" s="182">
        <f t="shared" ca="1" si="11"/>
        <v>0</v>
      </c>
      <c r="AL33" s="182">
        <f t="shared" ca="1" si="11"/>
        <v>0</v>
      </c>
      <c r="AM33" s="182">
        <f t="shared" ca="1" si="11"/>
        <v>0</v>
      </c>
      <c r="AN33" s="182">
        <f t="shared" ca="1" si="11"/>
        <v>0</v>
      </c>
    </row>
    <row r="34" spans="1:40" x14ac:dyDescent="0.3">
      <c r="A34" s="54" t="s">
        <v>1472</v>
      </c>
      <c r="B34" s="54">
        <v>1</v>
      </c>
      <c r="C34" s="54">
        <v>1</v>
      </c>
      <c r="D34" s="195">
        <f ca="1">SUM(E34:AN34)</f>
        <v>0</v>
      </c>
      <c r="E34" s="182">
        <f t="shared" ref="E34:AN34" ca="1" si="12">SUMIFS(INDIRECT($B$1 &amp; "_Direct"), Type, "Labor Hours", WBSL3, E$1, Inst, $B$2, Center, "PSL")</f>
        <v>0</v>
      </c>
      <c r="F34" s="182">
        <f t="shared" ca="1" si="12"/>
        <v>0</v>
      </c>
      <c r="G34" s="182">
        <f t="shared" ca="1" si="12"/>
        <v>0</v>
      </c>
      <c r="H34" s="182">
        <f t="shared" ca="1" si="12"/>
        <v>0</v>
      </c>
      <c r="I34" s="182">
        <f t="shared" ca="1" si="12"/>
        <v>0</v>
      </c>
      <c r="J34" s="182">
        <f t="shared" ca="1" si="12"/>
        <v>0</v>
      </c>
      <c r="K34" s="182">
        <f t="shared" ca="1" si="12"/>
        <v>0</v>
      </c>
      <c r="L34" s="182">
        <f t="shared" ca="1" si="12"/>
        <v>0</v>
      </c>
      <c r="M34" s="182">
        <f t="shared" ca="1" si="12"/>
        <v>0</v>
      </c>
      <c r="N34" s="182">
        <f t="shared" ca="1" si="12"/>
        <v>0</v>
      </c>
      <c r="O34" s="182">
        <f t="shared" ca="1" si="12"/>
        <v>0</v>
      </c>
      <c r="P34" s="182">
        <f t="shared" ca="1" si="12"/>
        <v>0</v>
      </c>
      <c r="Q34" s="182">
        <f t="shared" ca="1" si="12"/>
        <v>0</v>
      </c>
      <c r="R34" s="182">
        <f t="shared" ca="1" si="12"/>
        <v>0</v>
      </c>
      <c r="S34" s="182">
        <f t="shared" ca="1" si="12"/>
        <v>0</v>
      </c>
      <c r="T34" s="182">
        <f t="shared" ca="1" si="12"/>
        <v>0</v>
      </c>
      <c r="U34" s="182">
        <f t="shared" ca="1" si="12"/>
        <v>0</v>
      </c>
      <c r="V34" s="182">
        <f t="shared" ca="1" si="12"/>
        <v>0</v>
      </c>
      <c r="W34" s="182">
        <f t="shared" ca="1" si="12"/>
        <v>0</v>
      </c>
      <c r="X34" s="182">
        <f t="shared" ca="1" si="12"/>
        <v>0</v>
      </c>
      <c r="Y34" s="182">
        <f t="shared" ca="1" si="12"/>
        <v>0</v>
      </c>
      <c r="Z34" s="182">
        <f t="shared" ca="1" si="12"/>
        <v>0</v>
      </c>
      <c r="AA34" s="182">
        <f t="shared" ca="1" si="12"/>
        <v>0</v>
      </c>
      <c r="AB34" s="182">
        <f t="shared" ca="1" si="12"/>
        <v>0</v>
      </c>
      <c r="AC34" s="182">
        <f t="shared" ca="1" si="12"/>
        <v>0</v>
      </c>
      <c r="AD34" s="182">
        <f t="shared" ca="1" si="12"/>
        <v>0</v>
      </c>
      <c r="AE34" s="182">
        <f t="shared" ca="1" si="12"/>
        <v>0</v>
      </c>
      <c r="AF34" s="182">
        <f t="shared" ca="1" si="12"/>
        <v>0</v>
      </c>
      <c r="AG34" s="182">
        <f t="shared" ca="1" si="12"/>
        <v>0</v>
      </c>
      <c r="AH34" s="182">
        <f t="shared" ca="1" si="12"/>
        <v>0</v>
      </c>
      <c r="AI34" s="182">
        <f t="shared" ca="1" si="12"/>
        <v>0</v>
      </c>
      <c r="AJ34" s="182">
        <f t="shared" ca="1" si="12"/>
        <v>0</v>
      </c>
      <c r="AK34" s="182">
        <f t="shared" ca="1" si="12"/>
        <v>0</v>
      </c>
      <c r="AL34" s="182">
        <f t="shared" ca="1" si="12"/>
        <v>0</v>
      </c>
      <c r="AM34" s="182">
        <f t="shared" ca="1" si="12"/>
        <v>0</v>
      </c>
      <c r="AN34" s="182">
        <f t="shared" ca="1" si="12"/>
        <v>0</v>
      </c>
    </row>
    <row r="35" spans="1:40" x14ac:dyDescent="0.3">
      <c r="D35" s="192"/>
      <c r="E35" s="311"/>
      <c r="F35" s="311"/>
      <c r="G35" s="311"/>
      <c r="H35" s="311"/>
      <c r="I35" s="311"/>
      <c r="J35" s="312"/>
      <c r="K35" s="312"/>
      <c r="L35" s="312"/>
      <c r="M35" s="312"/>
      <c r="N35" s="312"/>
      <c r="O35" s="312"/>
      <c r="P35" s="312"/>
      <c r="Q35" s="312"/>
      <c r="R35" s="312"/>
      <c r="S35" s="312"/>
      <c r="T35" s="312"/>
      <c r="U35" s="312"/>
      <c r="V35" s="312"/>
      <c r="W35" s="312"/>
      <c r="X35" s="312"/>
      <c r="Y35" s="312"/>
      <c r="Z35" s="312"/>
      <c r="AA35" s="312"/>
      <c r="AB35" s="312"/>
      <c r="AC35" s="312"/>
      <c r="AD35" s="312"/>
      <c r="AE35" s="312"/>
      <c r="AF35" s="312"/>
      <c r="AG35" s="312"/>
      <c r="AH35" s="312"/>
      <c r="AI35" s="312"/>
      <c r="AJ35" s="312"/>
      <c r="AK35" s="312"/>
      <c r="AL35" s="312"/>
      <c r="AM35" s="312"/>
      <c r="AN35" s="312"/>
    </row>
    <row r="36" spans="1:40" x14ac:dyDescent="0.3">
      <c r="A36" s="60" t="s">
        <v>1473</v>
      </c>
      <c r="B36" s="60"/>
      <c r="C36" s="60"/>
      <c r="D36" s="189"/>
      <c r="E36" s="189"/>
      <c r="F36" s="189"/>
      <c r="G36" s="189"/>
      <c r="H36" s="189"/>
      <c r="I36" s="189"/>
      <c r="J36" s="189"/>
      <c r="K36" s="189"/>
      <c r="L36" s="189"/>
      <c r="M36" s="189"/>
      <c r="N36" s="189"/>
      <c r="O36" s="189"/>
      <c r="P36" s="189"/>
      <c r="Q36" s="189"/>
      <c r="R36" s="189"/>
      <c r="S36" s="189"/>
      <c r="T36" s="189"/>
      <c r="U36" s="189"/>
      <c r="V36" s="189"/>
      <c r="W36" s="189"/>
      <c r="X36" s="189"/>
      <c r="Y36" s="189"/>
      <c r="Z36" s="189"/>
      <c r="AA36" s="189"/>
      <c r="AB36" s="189"/>
      <c r="AC36" s="189"/>
      <c r="AD36" s="189"/>
      <c r="AE36" s="189"/>
      <c r="AF36" s="189"/>
      <c r="AG36" s="189"/>
      <c r="AH36" s="189"/>
      <c r="AI36" s="189"/>
      <c r="AJ36" s="189"/>
      <c r="AK36" s="189"/>
      <c r="AL36" s="189"/>
      <c r="AM36" s="189"/>
      <c r="AN36" s="189"/>
    </row>
    <row r="37" spans="1:40" x14ac:dyDescent="0.3">
      <c r="D37" s="192">
        <f ca="1">SUM(E37:AN37)</f>
        <v>0</v>
      </c>
      <c r="E37" s="183">
        <f t="shared" ref="E37:AN37" ca="1" si="13">SUM(E33:E34)</f>
        <v>0</v>
      </c>
      <c r="F37" s="183">
        <f t="shared" ca="1" si="13"/>
        <v>0</v>
      </c>
      <c r="G37" s="183">
        <f t="shared" ca="1" si="13"/>
        <v>0</v>
      </c>
      <c r="H37" s="183">
        <f t="shared" ca="1" si="13"/>
        <v>0</v>
      </c>
      <c r="I37" s="183">
        <f t="shared" ca="1" si="13"/>
        <v>0</v>
      </c>
      <c r="J37" s="183">
        <f t="shared" ca="1" si="13"/>
        <v>0</v>
      </c>
      <c r="K37" s="183">
        <f t="shared" ca="1" si="13"/>
        <v>0</v>
      </c>
      <c r="L37" s="183">
        <f t="shared" ca="1" si="13"/>
        <v>0</v>
      </c>
      <c r="M37" s="183">
        <f t="shared" ca="1" si="13"/>
        <v>0</v>
      </c>
      <c r="N37" s="183">
        <f t="shared" ca="1" si="13"/>
        <v>0</v>
      </c>
      <c r="O37" s="183">
        <f t="shared" ca="1" si="13"/>
        <v>0</v>
      </c>
      <c r="P37" s="183">
        <f t="shared" ca="1" si="13"/>
        <v>0</v>
      </c>
      <c r="Q37" s="183">
        <f t="shared" ca="1" si="13"/>
        <v>0</v>
      </c>
      <c r="R37" s="183">
        <f t="shared" ca="1" si="13"/>
        <v>0</v>
      </c>
      <c r="S37" s="183">
        <f t="shared" ca="1" si="13"/>
        <v>0</v>
      </c>
      <c r="T37" s="183">
        <f t="shared" ca="1" si="13"/>
        <v>0</v>
      </c>
      <c r="U37" s="183">
        <f t="shared" ca="1" si="13"/>
        <v>0</v>
      </c>
      <c r="V37" s="183">
        <f t="shared" ca="1" si="13"/>
        <v>0</v>
      </c>
      <c r="W37" s="183">
        <f t="shared" ca="1" si="13"/>
        <v>0</v>
      </c>
      <c r="X37" s="183">
        <f t="shared" ca="1" si="13"/>
        <v>0</v>
      </c>
      <c r="Y37" s="183">
        <f t="shared" ca="1" si="13"/>
        <v>0</v>
      </c>
      <c r="Z37" s="183">
        <f t="shared" ca="1" si="13"/>
        <v>0</v>
      </c>
      <c r="AA37" s="183">
        <f t="shared" ca="1" si="13"/>
        <v>0</v>
      </c>
      <c r="AB37" s="183">
        <f t="shared" ca="1" si="13"/>
        <v>0</v>
      </c>
      <c r="AC37" s="183">
        <f t="shared" ca="1" si="13"/>
        <v>0</v>
      </c>
      <c r="AD37" s="183">
        <f t="shared" ca="1" si="13"/>
        <v>0</v>
      </c>
      <c r="AE37" s="183">
        <f t="shared" ca="1" si="13"/>
        <v>0</v>
      </c>
      <c r="AF37" s="183">
        <f t="shared" ca="1" si="13"/>
        <v>0</v>
      </c>
      <c r="AG37" s="183">
        <f t="shared" ca="1" si="13"/>
        <v>0</v>
      </c>
      <c r="AH37" s="183">
        <f t="shared" ca="1" si="13"/>
        <v>0</v>
      </c>
      <c r="AI37" s="183">
        <f t="shared" ca="1" si="13"/>
        <v>0</v>
      </c>
      <c r="AJ37" s="183">
        <f t="shared" ca="1" si="13"/>
        <v>0</v>
      </c>
      <c r="AK37" s="183">
        <f t="shared" ca="1" si="13"/>
        <v>0</v>
      </c>
      <c r="AL37" s="183">
        <f t="shared" ca="1" si="13"/>
        <v>0</v>
      </c>
      <c r="AM37" s="183">
        <f t="shared" ca="1" si="13"/>
        <v>0</v>
      </c>
      <c r="AN37" s="183">
        <f t="shared" ca="1" si="13"/>
        <v>0</v>
      </c>
    </row>
    <row r="38" spans="1:40" x14ac:dyDescent="0.3">
      <c r="A38" s="60" t="s">
        <v>125</v>
      </c>
      <c r="B38" s="60"/>
      <c r="C38" s="60"/>
      <c r="D38" s="189"/>
      <c r="E38" s="189"/>
      <c r="F38" s="189"/>
      <c r="G38" s="189"/>
      <c r="H38" s="189"/>
      <c r="I38" s="189"/>
      <c r="J38" s="189"/>
      <c r="K38" s="189"/>
      <c r="L38" s="189"/>
      <c r="M38" s="189"/>
      <c r="N38" s="189"/>
      <c r="O38" s="189"/>
      <c r="P38" s="189"/>
      <c r="Q38" s="189"/>
      <c r="R38" s="189"/>
      <c r="S38" s="189"/>
      <c r="T38" s="189"/>
      <c r="U38" s="189"/>
      <c r="V38" s="189"/>
      <c r="W38" s="189"/>
      <c r="X38" s="189"/>
      <c r="Y38" s="189"/>
      <c r="Z38" s="189"/>
      <c r="AA38" s="189"/>
      <c r="AB38" s="189"/>
      <c r="AC38" s="189"/>
      <c r="AD38" s="189"/>
      <c r="AE38" s="189"/>
      <c r="AF38" s="189"/>
      <c r="AG38" s="189"/>
      <c r="AH38" s="189"/>
      <c r="AI38" s="189"/>
      <c r="AJ38" s="189"/>
      <c r="AK38" s="189"/>
      <c r="AL38" s="189"/>
      <c r="AM38" s="189"/>
      <c r="AN38" s="189"/>
    </row>
    <row r="39" spans="1:40" x14ac:dyDescent="0.3">
      <c r="A39" s="54" t="s">
        <v>128</v>
      </c>
      <c r="C39" s="54"/>
      <c r="D39" s="195">
        <f ca="1">SUM(E39:AN39)</f>
        <v>0</v>
      </c>
      <c r="E39" s="194">
        <f t="shared" ref="E39:T40" ca="1" si="14">SUMIFS(INDIRECT($B$1 &amp; "_Direct"), Type, "Travel", Resource_Name, $A39, WBSL3, E$1, Inst, $B$2)</f>
        <v>0</v>
      </c>
      <c r="F39" s="194">
        <f t="shared" ca="1" si="14"/>
        <v>0</v>
      </c>
      <c r="G39" s="194">
        <f t="shared" ca="1" si="14"/>
        <v>0</v>
      </c>
      <c r="H39" s="194">
        <f t="shared" ca="1" si="14"/>
        <v>0</v>
      </c>
      <c r="I39" s="194">
        <f t="shared" ca="1" si="14"/>
        <v>0</v>
      </c>
      <c r="J39" s="194">
        <f t="shared" ca="1" si="14"/>
        <v>0</v>
      </c>
      <c r="K39" s="194">
        <f t="shared" ca="1" si="14"/>
        <v>0</v>
      </c>
      <c r="L39" s="194">
        <f t="shared" ca="1" si="14"/>
        <v>0</v>
      </c>
      <c r="M39" s="194">
        <f t="shared" ca="1" si="14"/>
        <v>0</v>
      </c>
      <c r="N39" s="194">
        <f t="shared" ca="1" si="14"/>
        <v>0</v>
      </c>
      <c r="O39" s="194">
        <f t="shared" ca="1" si="14"/>
        <v>0</v>
      </c>
      <c r="P39" s="194">
        <f t="shared" ca="1" si="14"/>
        <v>0</v>
      </c>
      <c r="Q39" s="194">
        <f t="shared" ca="1" si="14"/>
        <v>0</v>
      </c>
      <c r="R39" s="194">
        <f t="shared" ca="1" si="14"/>
        <v>0</v>
      </c>
      <c r="S39" s="194">
        <f t="shared" ca="1" si="14"/>
        <v>0</v>
      </c>
      <c r="T39" s="194">
        <f t="shared" ca="1" si="14"/>
        <v>0</v>
      </c>
      <c r="U39" s="194">
        <f t="shared" ref="U39:AJ40" ca="1" si="15">SUMIFS(INDIRECT($B$1 &amp; "_Direct"), Type, "Travel", Resource_Name, $A39, WBSL3, U$1, Inst, $B$2)</f>
        <v>0</v>
      </c>
      <c r="V39" s="194">
        <f t="shared" ca="1" si="15"/>
        <v>0</v>
      </c>
      <c r="W39" s="194">
        <f t="shared" ca="1" si="15"/>
        <v>0</v>
      </c>
      <c r="X39" s="194">
        <f t="shared" ca="1" si="15"/>
        <v>0</v>
      </c>
      <c r="Y39" s="194">
        <f t="shared" ca="1" si="15"/>
        <v>0</v>
      </c>
      <c r="Z39" s="194">
        <f t="shared" ca="1" si="15"/>
        <v>0</v>
      </c>
      <c r="AA39" s="194">
        <f t="shared" ca="1" si="15"/>
        <v>0</v>
      </c>
      <c r="AB39" s="194">
        <f t="shared" ca="1" si="15"/>
        <v>0</v>
      </c>
      <c r="AC39" s="194">
        <f t="shared" ca="1" si="15"/>
        <v>0</v>
      </c>
      <c r="AD39" s="194">
        <f t="shared" ca="1" si="15"/>
        <v>0</v>
      </c>
      <c r="AE39" s="194">
        <f t="shared" ca="1" si="15"/>
        <v>0</v>
      </c>
      <c r="AF39" s="194">
        <f t="shared" ca="1" si="15"/>
        <v>0</v>
      </c>
      <c r="AG39" s="194">
        <f t="shared" ca="1" si="15"/>
        <v>0</v>
      </c>
      <c r="AH39" s="194">
        <f t="shared" ca="1" si="15"/>
        <v>0</v>
      </c>
      <c r="AI39" s="194">
        <f t="shared" ca="1" si="15"/>
        <v>0</v>
      </c>
      <c r="AJ39" s="194">
        <f t="shared" ca="1" si="15"/>
        <v>0</v>
      </c>
      <c r="AK39" s="194">
        <f t="shared" ref="AK39:AN40" ca="1" si="16">SUMIFS(INDIRECT($B$1 &amp; "_Direct"), Type, "Travel", Resource_Name, $A39, WBSL3, AK$1, Inst, $B$2)</f>
        <v>0</v>
      </c>
      <c r="AL39" s="194">
        <f t="shared" ca="1" si="16"/>
        <v>0</v>
      </c>
      <c r="AM39" s="194">
        <f t="shared" ca="1" si="16"/>
        <v>0</v>
      </c>
      <c r="AN39" s="194">
        <f t="shared" ca="1" si="16"/>
        <v>0</v>
      </c>
    </row>
    <row r="40" spans="1:40" x14ac:dyDescent="0.3">
      <c r="A40" s="54" t="s">
        <v>834</v>
      </c>
      <c r="C40" s="54"/>
      <c r="D40" s="195">
        <f ca="1">SUM(E40:AN40)</f>
        <v>0</v>
      </c>
      <c r="E40" s="194">
        <f t="shared" ca="1" si="14"/>
        <v>0</v>
      </c>
      <c r="F40" s="194">
        <f t="shared" ca="1" si="14"/>
        <v>0</v>
      </c>
      <c r="G40" s="194">
        <f t="shared" ca="1" si="14"/>
        <v>0</v>
      </c>
      <c r="H40" s="194">
        <f t="shared" ca="1" si="14"/>
        <v>0</v>
      </c>
      <c r="I40" s="194">
        <f t="shared" ca="1" si="14"/>
        <v>0</v>
      </c>
      <c r="J40" s="194">
        <f t="shared" ca="1" si="14"/>
        <v>0</v>
      </c>
      <c r="K40" s="194">
        <f t="shared" ca="1" si="14"/>
        <v>0</v>
      </c>
      <c r="L40" s="194">
        <f t="shared" ca="1" si="14"/>
        <v>0</v>
      </c>
      <c r="M40" s="194">
        <f t="shared" ca="1" si="14"/>
        <v>0</v>
      </c>
      <c r="N40" s="194">
        <f t="shared" ca="1" si="14"/>
        <v>0</v>
      </c>
      <c r="O40" s="194">
        <f t="shared" ca="1" si="14"/>
        <v>0</v>
      </c>
      <c r="P40" s="194">
        <f t="shared" ca="1" si="14"/>
        <v>0</v>
      </c>
      <c r="Q40" s="194">
        <f t="shared" ca="1" si="14"/>
        <v>0</v>
      </c>
      <c r="R40" s="194">
        <f t="shared" ca="1" si="14"/>
        <v>0</v>
      </c>
      <c r="S40" s="194">
        <f t="shared" ca="1" si="14"/>
        <v>0</v>
      </c>
      <c r="T40" s="194">
        <f t="shared" ca="1" si="14"/>
        <v>0</v>
      </c>
      <c r="U40" s="194">
        <f t="shared" ca="1" si="15"/>
        <v>0</v>
      </c>
      <c r="V40" s="194">
        <f t="shared" ca="1" si="15"/>
        <v>0</v>
      </c>
      <c r="W40" s="194">
        <f t="shared" ca="1" si="15"/>
        <v>0</v>
      </c>
      <c r="X40" s="194">
        <f t="shared" ca="1" si="15"/>
        <v>0</v>
      </c>
      <c r="Y40" s="194">
        <f t="shared" ca="1" si="15"/>
        <v>0</v>
      </c>
      <c r="Z40" s="194">
        <f t="shared" ca="1" si="15"/>
        <v>0</v>
      </c>
      <c r="AA40" s="194">
        <f t="shared" ca="1" si="15"/>
        <v>0</v>
      </c>
      <c r="AB40" s="194">
        <f t="shared" ca="1" si="15"/>
        <v>0</v>
      </c>
      <c r="AC40" s="194">
        <f t="shared" ca="1" si="15"/>
        <v>0</v>
      </c>
      <c r="AD40" s="194">
        <f t="shared" ca="1" si="15"/>
        <v>0</v>
      </c>
      <c r="AE40" s="194">
        <f t="shared" ca="1" si="15"/>
        <v>0</v>
      </c>
      <c r="AF40" s="194">
        <f t="shared" ca="1" si="15"/>
        <v>0</v>
      </c>
      <c r="AG40" s="194">
        <f t="shared" ca="1" si="15"/>
        <v>0</v>
      </c>
      <c r="AH40" s="194">
        <f t="shared" ca="1" si="15"/>
        <v>0</v>
      </c>
      <c r="AI40" s="194">
        <f t="shared" ca="1" si="15"/>
        <v>0</v>
      </c>
      <c r="AJ40" s="194">
        <f t="shared" ca="1" si="15"/>
        <v>0</v>
      </c>
      <c r="AK40" s="194">
        <f t="shared" ca="1" si="16"/>
        <v>0</v>
      </c>
      <c r="AL40" s="194">
        <f t="shared" ca="1" si="16"/>
        <v>0</v>
      </c>
      <c r="AM40" s="194">
        <f t="shared" ca="1" si="16"/>
        <v>0</v>
      </c>
      <c r="AN40" s="194">
        <f t="shared" ca="1" si="16"/>
        <v>0</v>
      </c>
    </row>
    <row r="41" spans="1:40" x14ac:dyDescent="0.3">
      <c r="A41" s="60" t="s">
        <v>1474</v>
      </c>
      <c r="B41" s="60"/>
      <c r="C41" s="60"/>
      <c r="D41" s="189"/>
      <c r="E41" s="189"/>
      <c r="F41" s="189"/>
      <c r="G41" s="189"/>
      <c r="H41" s="189"/>
      <c r="I41" s="189"/>
      <c r="J41" s="189"/>
      <c r="K41" s="189"/>
      <c r="L41" s="189"/>
      <c r="M41" s="189"/>
      <c r="N41" s="189"/>
      <c r="O41" s="189"/>
      <c r="P41" s="189"/>
      <c r="Q41" s="189"/>
      <c r="R41" s="189"/>
      <c r="S41" s="189"/>
      <c r="T41" s="189"/>
      <c r="U41" s="189"/>
      <c r="V41" s="189"/>
      <c r="W41" s="189"/>
      <c r="X41" s="189"/>
      <c r="Y41" s="189"/>
      <c r="Z41" s="189"/>
      <c r="AA41" s="189"/>
      <c r="AB41" s="189"/>
      <c r="AC41" s="189"/>
      <c r="AD41" s="189"/>
      <c r="AE41" s="189"/>
      <c r="AF41" s="189"/>
      <c r="AG41" s="189"/>
      <c r="AH41" s="189"/>
      <c r="AI41" s="189"/>
      <c r="AJ41" s="189"/>
      <c r="AK41" s="189"/>
      <c r="AL41" s="189"/>
      <c r="AM41" s="189"/>
      <c r="AN41" s="189"/>
    </row>
    <row r="42" spans="1:40" x14ac:dyDescent="0.3">
      <c r="D42" s="195">
        <f ca="1">SUM(E42:AN42)</f>
        <v>0</v>
      </c>
      <c r="E42" s="184">
        <f t="shared" ref="E42:AN42" ca="1" si="17">SUM(E39:E40)</f>
        <v>0</v>
      </c>
      <c r="F42" s="183">
        <f t="shared" ca="1" si="17"/>
        <v>0</v>
      </c>
      <c r="G42" s="183">
        <f t="shared" ca="1" si="17"/>
        <v>0</v>
      </c>
      <c r="H42" s="183">
        <f t="shared" ca="1" si="17"/>
        <v>0</v>
      </c>
      <c r="I42" s="183">
        <f t="shared" ca="1" si="17"/>
        <v>0</v>
      </c>
      <c r="J42" s="184">
        <f t="shared" ca="1" si="17"/>
        <v>0</v>
      </c>
      <c r="K42" s="183">
        <f t="shared" ca="1" si="17"/>
        <v>0</v>
      </c>
      <c r="L42" s="183">
        <f t="shared" ca="1" si="17"/>
        <v>0</v>
      </c>
      <c r="M42" s="183">
        <f t="shared" ca="1" si="17"/>
        <v>0</v>
      </c>
      <c r="N42" s="183">
        <f t="shared" ca="1" si="17"/>
        <v>0</v>
      </c>
      <c r="O42" s="183">
        <f t="shared" ca="1" si="17"/>
        <v>0</v>
      </c>
      <c r="P42" s="183">
        <f t="shared" ca="1" si="17"/>
        <v>0</v>
      </c>
      <c r="Q42" s="184">
        <f t="shared" ca="1" si="17"/>
        <v>0</v>
      </c>
      <c r="R42" s="183">
        <f t="shared" ca="1" si="17"/>
        <v>0</v>
      </c>
      <c r="S42" s="183">
        <f t="shared" ca="1" si="17"/>
        <v>0</v>
      </c>
      <c r="T42" s="183">
        <f t="shared" ca="1" si="17"/>
        <v>0</v>
      </c>
      <c r="U42" s="183">
        <f t="shared" ca="1" si="17"/>
        <v>0</v>
      </c>
      <c r="V42" s="183">
        <f t="shared" ca="1" si="17"/>
        <v>0</v>
      </c>
      <c r="W42" s="183">
        <f t="shared" ca="1" si="17"/>
        <v>0</v>
      </c>
      <c r="X42" s="183">
        <f t="shared" ca="1" si="17"/>
        <v>0</v>
      </c>
      <c r="Y42" s="183">
        <f t="shared" ca="1" si="17"/>
        <v>0</v>
      </c>
      <c r="Z42" s="183">
        <f t="shared" ca="1" si="17"/>
        <v>0</v>
      </c>
      <c r="AA42" s="183">
        <f t="shared" ca="1" si="17"/>
        <v>0</v>
      </c>
      <c r="AB42" s="183">
        <f t="shared" ca="1" si="17"/>
        <v>0</v>
      </c>
      <c r="AC42" s="183">
        <f t="shared" ca="1" si="17"/>
        <v>0</v>
      </c>
      <c r="AD42" s="183">
        <f t="shared" ca="1" si="17"/>
        <v>0</v>
      </c>
      <c r="AE42" s="183">
        <f t="shared" ca="1" si="17"/>
        <v>0</v>
      </c>
      <c r="AF42" s="183">
        <f t="shared" ca="1" si="17"/>
        <v>0</v>
      </c>
      <c r="AG42" s="183">
        <f t="shared" ca="1" si="17"/>
        <v>0</v>
      </c>
      <c r="AH42" s="183">
        <f t="shared" ca="1" si="17"/>
        <v>0</v>
      </c>
      <c r="AI42" s="183">
        <f t="shared" ca="1" si="17"/>
        <v>0</v>
      </c>
      <c r="AJ42" s="183">
        <f t="shared" ca="1" si="17"/>
        <v>0</v>
      </c>
      <c r="AK42" s="183">
        <f t="shared" ca="1" si="17"/>
        <v>0</v>
      </c>
      <c r="AL42" s="183">
        <f t="shared" ca="1" si="17"/>
        <v>0</v>
      </c>
      <c r="AM42" s="183">
        <f t="shared" ca="1" si="17"/>
        <v>0</v>
      </c>
      <c r="AN42" s="183">
        <f t="shared" ca="1" si="17"/>
        <v>0</v>
      </c>
    </row>
    <row r="43" spans="1:40" x14ac:dyDescent="0.3">
      <c r="A43" s="60" t="s">
        <v>1475</v>
      </c>
      <c r="B43" s="60"/>
      <c r="C43" s="60"/>
      <c r="D43" s="189"/>
      <c r="E43" s="189"/>
      <c r="F43" s="189"/>
      <c r="G43" s="189"/>
      <c r="H43" s="189"/>
      <c r="I43" s="189"/>
      <c r="J43" s="189"/>
      <c r="K43" s="189"/>
      <c r="L43" s="189"/>
      <c r="M43" s="189"/>
      <c r="N43" s="189"/>
      <c r="O43" s="189"/>
      <c r="P43" s="189"/>
      <c r="Q43" s="189"/>
      <c r="R43" s="189"/>
      <c r="S43" s="189"/>
      <c r="T43" s="189"/>
      <c r="U43" s="189"/>
      <c r="V43" s="189"/>
      <c r="W43" s="189"/>
      <c r="X43" s="189"/>
      <c r="Y43" s="189"/>
      <c r="Z43" s="189"/>
      <c r="AA43" s="189"/>
      <c r="AB43" s="189"/>
      <c r="AC43" s="189"/>
      <c r="AD43" s="189"/>
      <c r="AE43" s="189"/>
      <c r="AF43" s="189"/>
      <c r="AG43" s="189"/>
      <c r="AH43" s="189"/>
      <c r="AI43" s="189"/>
      <c r="AJ43" s="189"/>
      <c r="AK43" s="189"/>
      <c r="AL43" s="189"/>
      <c r="AM43" s="189"/>
      <c r="AN43" s="189"/>
    </row>
    <row r="44" spans="1:40" x14ac:dyDescent="0.3">
      <c r="A44" t="s">
        <v>1476</v>
      </c>
      <c r="B44" t="s">
        <v>1477</v>
      </c>
      <c r="D44" s="192">
        <f>SUM(E44:AN44)</f>
        <v>0</v>
      </c>
      <c r="E44" s="183">
        <v>0</v>
      </c>
      <c r="F44" s="183">
        <v>0</v>
      </c>
      <c r="G44" s="183">
        <v>0</v>
      </c>
      <c r="H44" s="183">
        <v>0</v>
      </c>
      <c r="I44" s="183">
        <v>0</v>
      </c>
      <c r="J44" s="183">
        <v>0</v>
      </c>
      <c r="K44" s="183">
        <v>0</v>
      </c>
      <c r="L44" s="183">
        <v>0</v>
      </c>
      <c r="M44" s="183">
        <v>0</v>
      </c>
      <c r="N44" s="183">
        <v>0</v>
      </c>
      <c r="O44" s="183">
        <v>0</v>
      </c>
      <c r="P44" s="183">
        <v>0</v>
      </c>
      <c r="Q44" s="183"/>
      <c r="R44" s="183">
        <v>0</v>
      </c>
      <c r="S44" s="183">
        <v>0</v>
      </c>
      <c r="T44" s="183">
        <v>0</v>
      </c>
      <c r="U44" s="183">
        <v>0</v>
      </c>
      <c r="V44" s="183">
        <v>0</v>
      </c>
      <c r="W44" s="183">
        <v>0</v>
      </c>
      <c r="X44" s="183">
        <v>0</v>
      </c>
      <c r="Y44" s="183">
        <v>0</v>
      </c>
      <c r="Z44" s="183">
        <v>0</v>
      </c>
      <c r="AA44" s="183">
        <v>0</v>
      </c>
      <c r="AB44" s="183">
        <v>0</v>
      </c>
      <c r="AC44" s="183">
        <v>0</v>
      </c>
      <c r="AD44" s="183">
        <v>0</v>
      </c>
      <c r="AE44" s="183">
        <v>0</v>
      </c>
      <c r="AF44" s="183">
        <v>0</v>
      </c>
      <c r="AG44" s="183">
        <v>0</v>
      </c>
      <c r="AH44" s="183">
        <v>0</v>
      </c>
      <c r="AI44" s="183">
        <v>0</v>
      </c>
      <c r="AJ44" s="183">
        <v>0</v>
      </c>
      <c r="AK44" s="183">
        <v>0</v>
      </c>
      <c r="AL44" s="183">
        <v>0</v>
      </c>
      <c r="AM44" s="183">
        <v>0</v>
      </c>
      <c r="AN44" s="183">
        <v>0</v>
      </c>
    </row>
    <row r="45" spans="1:40" x14ac:dyDescent="0.3">
      <c r="A45" s="60" t="s">
        <v>1478</v>
      </c>
      <c r="B45" s="64"/>
      <c r="C45" s="64"/>
      <c r="D45" s="196"/>
      <c r="E45" s="196"/>
      <c r="F45" s="196"/>
      <c r="G45" s="196"/>
      <c r="H45" s="196"/>
      <c r="I45" s="196"/>
      <c r="J45" s="196"/>
      <c r="K45" s="196"/>
      <c r="L45" s="196"/>
      <c r="M45" s="196"/>
      <c r="N45" s="196"/>
      <c r="O45" s="196"/>
      <c r="P45" s="196"/>
      <c r="Q45" s="196"/>
      <c r="R45" s="196"/>
      <c r="S45" s="196"/>
      <c r="T45" s="196"/>
      <c r="U45" s="196"/>
      <c r="V45" s="196"/>
      <c r="W45" s="196"/>
      <c r="X45" s="196"/>
      <c r="Y45" s="196"/>
      <c r="Z45" s="196"/>
      <c r="AA45" s="196"/>
      <c r="AB45" s="196"/>
      <c r="AC45" s="196"/>
      <c r="AD45" s="196"/>
      <c r="AE45" s="196"/>
      <c r="AF45" s="196"/>
      <c r="AG45" s="196"/>
      <c r="AH45" s="196"/>
      <c r="AI45" s="196"/>
      <c r="AJ45" s="196"/>
      <c r="AK45" s="196"/>
      <c r="AL45" s="196"/>
      <c r="AM45" s="196"/>
      <c r="AN45" s="196"/>
    </row>
    <row r="46" spans="1:40" x14ac:dyDescent="0.3">
      <c r="D46" s="192">
        <f>SUM(E46:AN46)</f>
        <v>0</v>
      </c>
      <c r="E46" s="183">
        <v>0</v>
      </c>
      <c r="F46" s="183">
        <v>0</v>
      </c>
      <c r="G46" s="183">
        <v>0</v>
      </c>
      <c r="H46" s="183">
        <v>0</v>
      </c>
      <c r="I46" s="183">
        <v>0</v>
      </c>
      <c r="J46" s="183">
        <v>0</v>
      </c>
      <c r="K46" s="183">
        <v>0</v>
      </c>
      <c r="L46" s="183">
        <v>0</v>
      </c>
      <c r="M46" s="183">
        <v>0</v>
      </c>
      <c r="N46" s="183">
        <v>0</v>
      </c>
      <c r="O46" s="183">
        <v>0</v>
      </c>
      <c r="P46" s="183">
        <v>0</v>
      </c>
      <c r="Q46" s="183"/>
      <c r="R46" s="183">
        <v>0</v>
      </c>
      <c r="S46" s="183">
        <v>0</v>
      </c>
      <c r="T46" s="183">
        <f t="shared" ref="T46:AN46" si="18">T44</f>
        <v>0</v>
      </c>
      <c r="U46" s="183">
        <f t="shared" si="18"/>
        <v>0</v>
      </c>
      <c r="V46" s="183">
        <f t="shared" si="18"/>
        <v>0</v>
      </c>
      <c r="W46" s="183">
        <f t="shared" si="18"/>
        <v>0</v>
      </c>
      <c r="X46" s="183">
        <f t="shared" si="18"/>
        <v>0</v>
      </c>
      <c r="Y46" s="183">
        <f t="shared" si="18"/>
        <v>0</v>
      </c>
      <c r="Z46" s="183">
        <f t="shared" si="18"/>
        <v>0</v>
      </c>
      <c r="AA46" s="183">
        <f t="shared" si="18"/>
        <v>0</v>
      </c>
      <c r="AB46" s="183">
        <f t="shared" si="18"/>
        <v>0</v>
      </c>
      <c r="AC46" s="183">
        <f t="shared" si="18"/>
        <v>0</v>
      </c>
      <c r="AD46" s="183">
        <f t="shared" si="18"/>
        <v>0</v>
      </c>
      <c r="AE46" s="183">
        <f t="shared" si="18"/>
        <v>0</v>
      </c>
      <c r="AF46" s="183">
        <f t="shared" si="18"/>
        <v>0</v>
      </c>
      <c r="AG46" s="183">
        <f t="shared" si="18"/>
        <v>0</v>
      </c>
      <c r="AH46" s="183">
        <f t="shared" si="18"/>
        <v>0</v>
      </c>
      <c r="AI46" s="183">
        <f t="shared" si="18"/>
        <v>0</v>
      </c>
      <c r="AJ46" s="183">
        <f t="shared" si="18"/>
        <v>0</v>
      </c>
      <c r="AK46" s="183">
        <f t="shared" si="18"/>
        <v>0</v>
      </c>
      <c r="AL46" s="183">
        <f t="shared" si="18"/>
        <v>0</v>
      </c>
      <c r="AM46" s="183">
        <f t="shared" si="18"/>
        <v>0</v>
      </c>
      <c r="AN46" s="183">
        <f t="shared" si="18"/>
        <v>0</v>
      </c>
    </row>
    <row r="47" spans="1:40" x14ac:dyDescent="0.3">
      <c r="A47" s="60" t="s">
        <v>1479</v>
      </c>
      <c r="B47" s="60"/>
      <c r="C47" s="60"/>
      <c r="D47" s="189"/>
      <c r="E47" s="189"/>
      <c r="F47" s="189"/>
      <c r="G47" s="189"/>
      <c r="H47" s="189"/>
      <c r="I47" s="189"/>
      <c r="J47" s="189"/>
      <c r="K47" s="189"/>
      <c r="L47" s="189"/>
      <c r="M47" s="189"/>
      <c r="N47" s="189"/>
      <c r="O47" s="189"/>
      <c r="P47" s="189"/>
      <c r="Q47" s="189"/>
      <c r="R47" s="189"/>
      <c r="S47" s="189"/>
      <c r="T47" s="189"/>
      <c r="U47" s="189"/>
      <c r="V47" s="189"/>
      <c r="W47" s="189"/>
      <c r="X47" s="189"/>
      <c r="Y47" s="189"/>
      <c r="Z47" s="189"/>
      <c r="AA47" s="189"/>
      <c r="AB47" s="189"/>
      <c r="AC47" s="189"/>
      <c r="AD47" s="189"/>
      <c r="AE47" s="189"/>
      <c r="AF47" s="189"/>
      <c r="AG47" s="189"/>
      <c r="AH47" s="189"/>
      <c r="AI47" s="189"/>
      <c r="AJ47" s="189"/>
      <c r="AK47" s="189"/>
      <c r="AL47" s="189"/>
      <c r="AM47" s="189"/>
      <c r="AN47" s="189"/>
    </row>
    <row r="48" spans="1:40" x14ac:dyDescent="0.3">
      <c r="A48" s="54" t="s">
        <v>1480</v>
      </c>
      <c r="B48" s="54"/>
      <c r="C48" s="54"/>
      <c r="D48" s="195">
        <f ca="1">SUM(E48:AN48)</f>
        <v>0</v>
      </c>
      <c r="E48" s="194">
        <f t="shared" ref="E48:AN48" ca="1" si="19">SUMIFS(INDIRECT($B$1 &amp; "_Direct"), Type, "M &amp; S", WBSL3, E$1, Inst, $B$2)</f>
        <v>0</v>
      </c>
      <c r="F48" s="194">
        <f t="shared" ca="1" si="19"/>
        <v>0</v>
      </c>
      <c r="G48" s="194">
        <f t="shared" ca="1" si="19"/>
        <v>0</v>
      </c>
      <c r="H48" s="194">
        <f t="shared" ca="1" si="19"/>
        <v>0</v>
      </c>
      <c r="I48" s="194">
        <f t="shared" ca="1" si="19"/>
        <v>0</v>
      </c>
      <c r="J48" s="194">
        <f t="shared" ca="1" si="19"/>
        <v>0</v>
      </c>
      <c r="K48" s="194">
        <f t="shared" ca="1" si="19"/>
        <v>0</v>
      </c>
      <c r="L48" s="194">
        <f t="shared" ca="1" si="19"/>
        <v>0</v>
      </c>
      <c r="M48" s="194">
        <f t="shared" ca="1" si="19"/>
        <v>0</v>
      </c>
      <c r="N48" s="194">
        <f t="shared" ca="1" si="19"/>
        <v>0</v>
      </c>
      <c r="O48" s="194">
        <f t="shared" ca="1" si="19"/>
        <v>0</v>
      </c>
      <c r="P48" s="194">
        <f t="shared" ca="1" si="19"/>
        <v>0</v>
      </c>
      <c r="Q48" s="194">
        <f t="shared" ca="1" si="19"/>
        <v>0</v>
      </c>
      <c r="R48" s="194">
        <f t="shared" ca="1" si="19"/>
        <v>0</v>
      </c>
      <c r="S48" s="194">
        <f t="shared" ca="1" si="19"/>
        <v>0</v>
      </c>
      <c r="T48" s="194">
        <f t="shared" ca="1" si="19"/>
        <v>0</v>
      </c>
      <c r="U48" s="194">
        <f t="shared" ca="1" si="19"/>
        <v>0</v>
      </c>
      <c r="V48" s="194">
        <f t="shared" ca="1" si="19"/>
        <v>0</v>
      </c>
      <c r="W48" s="194">
        <f t="shared" ca="1" si="19"/>
        <v>0</v>
      </c>
      <c r="X48" s="194">
        <f t="shared" ca="1" si="19"/>
        <v>0</v>
      </c>
      <c r="Y48" s="194">
        <f t="shared" ca="1" si="19"/>
        <v>0</v>
      </c>
      <c r="Z48" s="194">
        <f t="shared" ca="1" si="19"/>
        <v>0</v>
      </c>
      <c r="AA48" s="194">
        <f t="shared" ca="1" si="19"/>
        <v>0</v>
      </c>
      <c r="AB48" s="194">
        <f t="shared" ca="1" si="19"/>
        <v>0</v>
      </c>
      <c r="AC48" s="194">
        <f t="shared" ca="1" si="19"/>
        <v>0</v>
      </c>
      <c r="AD48" s="194">
        <f t="shared" ca="1" si="19"/>
        <v>0</v>
      </c>
      <c r="AE48" s="194">
        <f t="shared" ca="1" si="19"/>
        <v>0</v>
      </c>
      <c r="AF48" s="194">
        <f t="shared" ca="1" si="19"/>
        <v>0</v>
      </c>
      <c r="AG48" s="194">
        <f t="shared" ca="1" si="19"/>
        <v>0</v>
      </c>
      <c r="AH48" s="194">
        <f t="shared" ca="1" si="19"/>
        <v>0</v>
      </c>
      <c r="AI48" s="194">
        <f t="shared" ca="1" si="19"/>
        <v>0</v>
      </c>
      <c r="AJ48" s="194">
        <f t="shared" ca="1" si="19"/>
        <v>0</v>
      </c>
      <c r="AK48" s="194">
        <f t="shared" ca="1" si="19"/>
        <v>0</v>
      </c>
      <c r="AL48" s="194">
        <f t="shared" ca="1" si="19"/>
        <v>0</v>
      </c>
      <c r="AM48" s="194">
        <f t="shared" ca="1" si="19"/>
        <v>0</v>
      </c>
      <c r="AN48" s="194">
        <f t="shared" ca="1" si="19"/>
        <v>0</v>
      </c>
    </row>
    <row r="49" spans="1:40" x14ac:dyDescent="0.3">
      <c r="A49" t="s">
        <v>1481</v>
      </c>
      <c r="D49" s="192">
        <f>SUM(E49:AN49)</f>
        <v>0</v>
      </c>
      <c r="E49" s="181">
        <v>0</v>
      </c>
      <c r="F49" s="183">
        <v>0</v>
      </c>
      <c r="G49" s="183">
        <v>0</v>
      </c>
      <c r="H49" s="183">
        <v>0</v>
      </c>
      <c r="I49" s="183">
        <v>0</v>
      </c>
      <c r="J49" s="183">
        <v>0</v>
      </c>
      <c r="K49" s="183">
        <v>0</v>
      </c>
      <c r="L49" s="183">
        <v>0</v>
      </c>
      <c r="M49" s="183">
        <v>0</v>
      </c>
      <c r="N49" s="183">
        <v>0</v>
      </c>
      <c r="O49" s="183">
        <v>0</v>
      </c>
      <c r="P49" s="183">
        <v>0</v>
      </c>
      <c r="Q49" s="183"/>
      <c r="R49" s="183">
        <v>0</v>
      </c>
      <c r="S49" s="183">
        <v>0</v>
      </c>
      <c r="T49" s="183">
        <v>0</v>
      </c>
      <c r="U49" s="183">
        <v>0</v>
      </c>
      <c r="V49" s="183">
        <v>0</v>
      </c>
      <c r="W49" s="183">
        <v>0</v>
      </c>
      <c r="X49" s="183">
        <v>0</v>
      </c>
      <c r="Y49" s="183">
        <v>0</v>
      </c>
      <c r="Z49" s="183">
        <v>0</v>
      </c>
      <c r="AA49" s="183">
        <v>0</v>
      </c>
      <c r="AB49" s="183">
        <v>0</v>
      </c>
      <c r="AC49" s="183">
        <v>0</v>
      </c>
      <c r="AD49" s="183">
        <v>0</v>
      </c>
      <c r="AE49" s="183">
        <v>0</v>
      </c>
      <c r="AF49" s="183">
        <v>0</v>
      </c>
      <c r="AG49" s="183">
        <v>0</v>
      </c>
      <c r="AH49" s="183">
        <v>0</v>
      </c>
      <c r="AI49" s="183">
        <v>0</v>
      </c>
      <c r="AJ49" s="183">
        <v>0</v>
      </c>
      <c r="AK49" s="183">
        <v>0</v>
      </c>
      <c r="AL49" s="183">
        <v>0</v>
      </c>
      <c r="AM49" s="183">
        <v>0</v>
      </c>
      <c r="AN49" s="183">
        <v>0</v>
      </c>
    </row>
    <row r="50" spans="1:40" x14ac:dyDescent="0.3">
      <c r="A50" t="s">
        <v>1482</v>
      </c>
      <c r="D50" s="192">
        <f>SUM(E50:AN50)</f>
        <v>0</v>
      </c>
      <c r="E50" s="181">
        <v>0</v>
      </c>
      <c r="F50" s="183">
        <v>0</v>
      </c>
      <c r="G50" s="183">
        <v>0</v>
      </c>
      <c r="H50" s="183">
        <v>0</v>
      </c>
      <c r="I50" s="183">
        <v>0</v>
      </c>
      <c r="J50" s="183">
        <v>0</v>
      </c>
      <c r="K50" s="183">
        <v>0</v>
      </c>
      <c r="L50" s="183">
        <v>0</v>
      </c>
      <c r="M50" s="183">
        <v>0</v>
      </c>
      <c r="N50" s="183">
        <v>0</v>
      </c>
      <c r="O50" s="183">
        <v>0</v>
      </c>
      <c r="P50" s="183">
        <v>0</v>
      </c>
      <c r="Q50" s="183"/>
      <c r="R50" s="183">
        <v>0</v>
      </c>
      <c r="S50" s="183">
        <v>0</v>
      </c>
      <c r="T50" s="183">
        <v>0</v>
      </c>
      <c r="U50" s="183">
        <v>0</v>
      </c>
      <c r="V50" s="183">
        <v>0</v>
      </c>
      <c r="W50" s="183">
        <v>0</v>
      </c>
      <c r="X50" s="183">
        <v>0</v>
      </c>
      <c r="Y50" s="183">
        <v>0</v>
      </c>
      <c r="Z50" s="183">
        <v>0</v>
      </c>
      <c r="AA50" s="183">
        <v>0</v>
      </c>
      <c r="AB50" s="183">
        <v>0</v>
      </c>
      <c r="AC50" s="183">
        <v>0</v>
      </c>
      <c r="AD50" s="183">
        <v>0</v>
      </c>
      <c r="AE50" s="183">
        <v>0</v>
      </c>
      <c r="AF50" s="183">
        <v>0</v>
      </c>
      <c r="AG50" s="183">
        <v>0</v>
      </c>
      <c r="AH50" s="183">
        <v>0</v>
      </c>
      <c r="AI50" s="183">
        <v>0</v>
      </c>
      <c r="AJ50" s="183">
        <v>0</v>
      </c>
      <c r="AK50" s="183">
        <v>0</v>
      </c>
      <c r="AL50" s="183">
        <v>0</v>
      </c>
      <c r="AM50" s="183">
        <v>0</v>
      </c>
      <c r="AN50" s="183">
        <v>0</v>
      </c>
    </row>
    <row r="51" spans="1:40" x14ac:dyDescent="0.3">
      <c r="A51" t="s">
        <v>1483</v>
      </c>
      <c r="D51" s="192">
        <f>SUM(E51:AN51)</f>
        <v>0</v>
      </c>
      <c r="E51" s="181">
        <v>0</v>
      </c>
      <c r="F51" s="183">
        <v>0</v>
      </c>
      <c r="G51" s="183">
        <v>0</v>
      </c>
      <c r="H51" s="183">
        <v>0</v>
      </c>
      <c r="I51" s="183">
        <v>0</v>
      </c>
      <c r="J51" s="183">
        <v>0</v>
      </c>
      <c r="K51" s="183">
        <v>0</v>
      </c>
      <c r="L51" s="183">
        <v>0</v>
      </c>
      <c r="M51" s="183">
        <v>0</v>
      </c>
      <c r="N51" s="183">
        <v>0</v>
      </c>
      <c r="O51" s="183">
        <v>0</v>
      </c>
      <c r="P51" s="183">
        <v>0</v>
      </c>
      <c r="Q51" s="183"/>
      <c r="R51" s="183">
        <v>0</v>
      </c>
      <c r="S51" s="183">
        <v>0</v>
      </c>
      <c r="T51" s="183">
        <v>0</v>
      </c>
      <c r="U51" s="183">
        <v>0</v>
      </c>
      <c r="V51" s="183">
        <v>0</v>
      </c>
      <c r="W51" s="183">
        <v>0</v>
      </c>
      <c r="X51" s="183">
        <v>0</v>
      </c>
      <c r="Y51" s="183">
        <v>0</v>
      </c>
      <c r="Z51" s="183">
        <v>0</v>
      </c>
      <c r="AA51" s="183">
        <v>0</v>
      </c>
      <c r="AB51" s="183">
        <v>0</v>
      </c>
      <c r="AC51" s="183">
        <v>0</v>
      </c>
      <c r="AD51" s="183">
        <v>0</v>
      </c>
      <c r="AE51" s="183">
        <v>0</v>
      </c>
      <c r="AF51" s="183">
        <v>0</v>
      </c>
      <c r="AG51" s="183">
        <v>0</v>
      </c>
      <c r="AH51" s="183">
        <v>0</v>
      </c>
      <c r="AI51" s="183">
        <v>0</v>
      </c>
      <c r="AJ51" s="183">
        <v>0</v>
      </c>
      <c r="AK51" s="183">
        <v>0</v>
      </c>
      <c r="AL51" s="183">
        <v>0</v>
      </c>
      <c r="AM51" s="183">
        <v>0</v>
      </c>
      <c r="AN51" s="183">
        <v>0</v>
      </c>
    </row>
    <row r="52" spans="1:40" x14ac:dyDescent="0.3">
      <c r="A52" t="s">
        <v>1484</v>
      </c>
      <c r="D52" s="192">
        <f>SUM(E52:AN52)</f>
        <v>0</v>
      </c>
      <c r="E52" s="181">
        <v>0</v>
      </c>
      <c r="F52" s="183">
        <v>0</v>
      </c>
      <c r="G52" s="183">
        <v>0</v>
      </c>
      <c r="H52" s="183">
        <v>0</v>
      </c>
      <c r="I52" s="183">
        <v>0</v>
      </c>
      <c r="J52" s="183">
        <v>0</v>
      </c>
      <c r="K52" s="183">
        <v>0</v>
      </c>
      <c r="L52" s="183">
        <v>0</v>
      </c>
      <c r="M52" s="183">
        <v>0</v>
      </c>
      <c r="N52" s="183">
        <v>0</v>
      </c>
      <c r="O52" s="183">
        <v>0</v>
      </c>
      <c r="P52" s="183">
        <v>0</v>
      </c>
      <c r="Q52" s="183"/>
      <c r="R52" s="183">
        <v>0</v>
      </c>
      <c r="S52" s="183">
        <v>0</v>
      </c>
      <c r="T52" s="183">
        <v>0</v>
      </c>
      <c r="U52" s="183">
        <v>0</v>
      </c>
      <c r="V52" s="183">
        <v>0</v>
      </c>
      <c r="W52" s="183">
        <v>0</v>
      </c>
      <c r="X52" s="183">
        <v>0</v>
      </c>
      <c r="Y52" s="183">
        <v>0</v>
      </c>
      <c r="Z52" s="183">
        <v>0</v>
      </c>
      <c r="AA52" s="183">
        <v>0</v>
      </c>
      <c r="AB52" s="183">
        <v>0</v>
      </c>
      <c r="AC52" s="183">
        <v>0</v>
      </c>
      <c r="AD52" s="183">
        <v>0</v>
      </c>
      <c r="AE52" s="183">
        <v>0</v>
      </c>
      <c r="AF52" s="183">
        <v>0</v>
      </c>
      <c r="AG52" s="183">
        <v>0</v>
      </c>
      <c r="AH52" s="183">
        <v>0</v>
      </c>
      <c r="AI52" s="183">
        <v>0</v>
      </c>
      <c r="AJ52" s="183">
        <v>0</v>
      </c>
      <c r="AK52" s="183">
        <v>0</v>
      </c>
      <c r="AL52" s="183">
        <v>0</v>
      </c>
      <c r="AM52" s="183">
        <v>0</v>
      </c>
      <c r="AN52" s="183">
        <v>0</v>
      </c>
    </row>
    <row r="53" spans="1:40" x14ac:dyDescent="0.3">
      <c r="A53" s="60" t="s">
        <v>1485</v>
      </c>
      <c r="B53" s="64"/>
      <c r="C53" s="64"/>
      <c r="D53" s="196"/>
      <c r="E53" s="196"/>
      <c r="F53" s="196"/>
      <c r="G53" s="196"/>
      <c r="H53" s="196"/>
      <c r="I53" s="196"/>
      <c r="J53" s="196"/>
      <c r="K53" s="196"/>
      <c r="L53" s="196"/>
      <c r="M53" s="196"/>
      <c r="N53" s="196"/>
      <c r="O53" s="196"/>
      <c r="P53" s="196"/>
      <c r="Q53" s="196"/>
      <c r="R53" s="196"/>
      <c r="S53" s="196"/>
      <c r="T53" s="196"/>
      <c r="U53" s="196"/>
      <c r="V53" s="196"/>
      <c r="W53" s="196"/>
      <c r="X53" s="196"/>
      <c r="Y53" s="196"/>
      <c r="Z53" s="196"/>
      <c r="AA53" s="196"/>
      <c r="AB53" s="196"/>
      <c r="AC53" s="196"/>
      <c r="AD53" s="196"/>
      <c r="AE53" s="196"/>
      <c r="AF53" s="196"/>
      <c r="AG53" s="196"/>
      <c r="AH53" s="196"/>
      <c r="AI53" s="196"/>
      <c r="AJ53" s="196"/>
      <c r="AK53" s="196"/>
      <c r="AL53" s="196"/>
      <c r="AM53" s="196"/>
      <c r="AN53" s="196"/>
    </row>
    <row r="54" spans="1:40" x14ac:dyDescent="0.3">
      <c r="D54" s="195">
        <f ca="1">SUM(E54:AN54)</f>
        <v>0</v>
      </c>
      <c r="E54" s="163">
        <f t="shared" ref="E54:AN54" ca="1" si="20">SUM(E48:E52)</f>
        <v>0</v>
      </c>
      <c r="F54" s="163">
        <f t="shared" ca="1" si="20"/>
        <v>0</v>
      </c>
      <c r="G54" s="163">
        <f t="shared" ca="1" si="20"/>
        <v>0</v>
      </c>
      <c r="H54" s="163">
        <f t="shared" ca="1" si="20"/>
        <v>0</v>
      </c>
      <c r="I54" s="163">
        <f t="shared" ca="1" si="20"/>
        <v>0</v>
      </c>
      <c r="J54" s="163">
        <f t="shared" ca="1" si="20"/>
        <v>0</v>
      </c>
      <c r="K54" s="163">
        <f t="shared" ca="1" si="20"/>
        <v>0</v>
      </c>
      <c r="L54" s="163">
        <f t="shared" ca="1" si="20"/>
        <v>0</v>
      </c>
      <c r="M54" s="163">
        <f t="shared" ca="1" si="20"/>
        <v>0</v>
      </c>
      <c r="N54" s="163">
        <f t="shared" ca="1" si="20"/>
        <v>0</v>
      </c>
      <c r="O54" s="163">
        <f t="shared" ca="1" si="20"/>
        <v>0</v>
      </c>
      <c r="P54" s="163">
        <f t="shared" ca="1" si="20"/>
        <v>0</v>
      </c>
      <c r="Q54" s="163">
        <f t="shared" ca="1" si="20"/>
        <v>0</v>
      </c>
      <c r="R54" s="163">
        <f t="shared" ca="1" si="20"/>
        <v>0</v>
      </c>
      <c r="S54" s="163">
        <f t="shared" ca="1" si="20"/>
        <v>0</v>
      </c>
      <c r="T54" s="163">
        <f t="shared" ca="1" si="20"/>
        <v>0</v>
      </c>
      <c r="U54" s="163">
        <f t="shared" ca="1" si="20"/>
        <v>0</v>
      </c>
      <c r="V54" s="163">
        <f t="shared" ca="1" si="20"/>
        <v>0</v>
      </c>
      <c r="W54" s="163">
        <f t="shared" ca="1" si="20"/>
        <v>0</v>
      </c>
      <c r="X54" s="163">
        <f t="shared" ca="1" si="20"/>
        <v>0</v>
      </c>
      <c r="Y54" s="163">
        <f t="shared" ca="1" si="20"/>
        <v>0</v>
      </c>
      <c r="Z54" s="163">
        <f t="shared" ca="1" si="20"/>
        <v>0</v>
      </c>
      <c r="AA54" s="163">
        <f t="shared" ca="1" si="20"/>
        <v>0</v>
      </c>
      <c r="AB54" s="163">
        <f t="shared" ca="1" si="20"/>
        <v>0</v>
      </c>
      <c r="AC54" s="163">
        <f t="shared" ca="1" si="20"/>
        <v>0</v>
      </c>
      <c r="AD54" s="163">
        <f t="shared" ca="1" si="20"/>
        <v>0</v>
      </c>
      <c r="AE54" s="163">
        <f t="shared" ca="1" si="20"/>
        <v>0</v>
      </c>
      <c r="AF54" s="163">
        <f t="shared" ca="1" si="20"/>
        <v>0</v>
      </c>
      <c r="AG54" s="163">
        <f t="shared" ca="1" si="20"/>
        <v>0</v>
      </c>
      <c r="AH54" s="163">
        <f t="shared" ca="1" si="20"/>
        <v>0</v>
      </c>
      <c r="AI54" s="163">
        <f t="shared" ca="1" si="20"/>
        <v>0</v>
      </c>
      <c r="AJ54" s="163">
        <f t="shared" ca="1" si="20"/>
        <v>0</v>
      </c>
      <c r="AK54" s="163">
        <f t="shared" ca="1" si="20"/>
        <v>0</v>
      </c>
      <c r="AL54" s="163">
        <f t="shared" ca="1" si="20"/>
        <v>0</v>
      </c>
      <c r="AM54" s="163">
        <f t="shared" ca="1" si="20"/>
        <v>0</v>
      </c>
      <c r="AN54" s="163">
        <f t="shared" ca="1" si="20"/>
        <v>0</v>
      </c>
    </row>
    <row r="55" spans="1:40" x14ac:dyDescent="0.3">
      <c r="A55" s="60" t="s">
        <v>1486</v>
      </c>
      <c r="B55" s="64"/>
      <c r="C55" s="64"/>
      <c r="D55" s="196"/>
      <c r="E55" s="196"/>
      <c r="F55" s="196"/>
      <c r="G55" s="196"/>
      <c r="H55" s="196"/>
      <c r="I55" s="196"/>
      <c r="J55" s="196"/>
      <c r="K55" s="196"/>
      <c r="L55" s="196"/>
      <c r="M55" s="196"/>
      <c r="N55" s="196"/>
      <c r="O55" s="196"/>
      <c r="P55" s="196"/>
      <c r="Q55" s="196"/>
      <c r="R55" s="196"/>
      <c r="S55" s="196"/>
      <c r="T55" s="196"/>
      <c r="U55" s="196"/>
      <c r="V55" s="196"/>
      <c r="W55" s="196"/>
      <c r="X55" s="196"/>
      <c r="Y55" s="196"/>
      <c r="Z55" s="196"/>
      <c r="AA55" s="196"/>
      <c r="AB55" s="196"/>
      <c r="AC55" s="196"/>
      <c r="AD55" s="196"/>
      <c r="AE55" s="196"/>
      <c r="AF55" s="196"/>
      <c r="AG55" s="196"/>
      <c r="AH55" s="196"/>
      <c r="AI55" s="196"/>
      <c r="AJ55" s="196"/>
      <c r="AK55" s="196"/>
      <c r="AL55" s="196"/>
      <c r="AM55" s="196"/>
      <c r="AN55" s="196"/>
    </row>
    <row r="56" spans="1:40" x14ac:dyDescent="0.3">
      <c r="A56" s="66"/>
      <c r="B56" s="66"/>
      <c r="C56" s="66"/>
      <c r="D56" s="197"/>
      <c r="E56" s="197"/>
      <c r="F56" s="197"/>
      <c r="G56" s="197"/>
      <c r="H56" s="197"/>
      <c r="I56" s="197"/>
      <c r="J56" s="197"/>
      <c r="K56" s="197"/>
      <c r="L56" s="197"/>
      <c r="M56" s="197"/>
      <c r="N56" s="197"/>
      <c r="O56" s="197"/>
      <c r="P56" s="197"/>
      <c r="Q56" s="197"/>
      <c r="R56" s="197"/>
      <c r="S56" s="197"/>
      <c r="T56" s="197"/>
      <c r="U56" s="197"/>
      <c r="V56" s="197"/>
      <c r="W56" s="197"/>
      <c r="X56" s="197"/>
      <c r="Y56" s="197"/>
      <c r="Z56" s="197"/>
      <c r="AA56" s="197"/>
      <c r="AB56" s="197"/>
      <c r="AC56" s="197"/>
      <c r="AD56" s="197"/>
      <c r="AE56" s="197"/>
      <c r="AF56" s="197"/>
      <c r="AG56" s="197"/>
      <c r="AH56" s="197"/>
      <c r="AI56" s="197"/>
      <c r="AJ56" s="197"/>
      <c r="AK56" s="197"/>
      <c r="AL56" s="197"/>
      <c r="AM56" s="197"/>
      <c r="AN56" s="197"/>
    </row>
    <row r="57" spans="1:40" x14ac:dyDescent="0.3">
      <c r="A57" t="s">
        <v>1487</v>
      </c>
      <c r="D57" s="192">
        <f>SUM(E57:AN57)</f>
        <v>0</v>
      </c>
      <c r="E57" s="183">
        <v>0</v>
      </c>
      <c r="F57" s="183">
        <v>0</v>
      </c>
      <c r="G57" s="183">
        <v>0</v>
      </c>
      <c r="H57" s="183">
        <v>0</v>
      </c>
      <c r="I57" s="183">
        <v>0</v>
      </c>
      <c r="J57" s="183">
        <v>0</v>
      </c>
      <c r="K57" s="183">
        <v>0</v>
      </c>
      <c r="L57" s="183">
        <v>0</v>
      </c>
      <c r="M57" s="183">
        <v>0</v>
      </c>
      <c r="N57" s="183">
        <v>0</v>
      </c>
      <c r="O57" s="183">
        <v>0</v>
      </c>
      <c r="P57" s="183">
        <v>0</v>
      </c>
      <c r="Q57" s="183"/>
      <c r="R57" s="183">
        <v>0</v>
      </c>
      <c r="S57" s="183">
        <v>0</v>
      </c>
      <c r="T57" s="183">
        <v>0</v>
      </c>
      <c r="U57" s="183">
        <v>0</v>
      </c>
      <c r="V57" s="183">
        <v>0</v>
      </c>
      <c r="W57" s="183">
        <v>0</v>
      </c>
      <c r="X57" s="183">
        <v>0</v>
      </c>
      <c r="Y57" s="183">
        <v>0</v>
      </c>
      <c r="Z57" s="183">
        <v>0</v>
      </c>
      <c r="AA57" s="183">
        <v>0</v>
      </c>
      <c r="AB57" s="183">
        <v>0</v>
      </c>
      <c r="AC57" s="183">
        <v>0</v>
      </c>
      <c r="AD57" s="183">
        <v>0</v>
      </c>
      <c r="AE57" s="183">
        <v>0</v>
      </c>
      <c r="AF57" s="183">
        <v>0</v>
      </c>
      <c r="AG57" s="183">
        <v>0</v>
      </c>
      <c r="AH57" s="183">
        <v>0</v>
      </c>
      <c r="AI57" s="183">
        <v>0</v>
      </c>
      <c r="AJ57" s="183">
        <v>0</v>
      </c>
      <c r="AK57" s="183">
        <v>0</v>
      </c>
      <c r="AL57" s="183">
        <v>0</v>
      </c>
      <c r="AM57" s="183">
        <v>0</v>
      </c>
      <c r="AN57" s="183">
        <v>0</v>
      </c>
    </row>
    <row r="58" spans="1:40" x14ac:dyDescent="0.3">
      <c r="A58" t="s">
        <v>1488</v>
      </c>
      <c r="D58" s="192">
        <f>SUM(E58:AN58)</f>
        <v>0</v>
      </c>
      <c r="E58" s="183">
        <v>0</v>
      </c>
      <c r="F58" s="183">
        <v>0</v>
      </c>
      <c r="G58" s="183">
        <v>0</v>
      </c>
      <c r="H58" s="183">
        <v>0</v>
      </c>
      <c r="I58" s="183">
        <v>0</v>
      </c>
      <c r="J58" s="183">
        <v>0</v>
      </c>
      <c r="K58" s="183">
        <v>0</v>
      </c>
      <c r="L58" s="183">
        <v>0</v>
      </c>
      <c r="M58" s="183">
        <v>0</v>
      </c>
      <c r="N58" s="183">
        <v>0</v>
      </c>
      <c r="O58" s="183">
        <v>0</v>
      </c>
      <c r="P58" s="183">
        <v>0</v>
      </c>
      <c r="Q58" s="183"/>
      <c r="R58" s="183">
        <v>0</v>
      </c>
      <c r="S58" s="183">
        <v>0</v>
      </c>
      <c r="T58" s="183">
        <v>0</v>
      </c>
      <c r="U58" s="183">
        <v>0</v>
      </c>
      <c r="V58" s="183">
        <v>0</v>
      </c>
      <c r="W58" s="183">
        <v>0</v>
      </c>
      <c r="X58" s="183">
        <v>0</v>
      </c>
      <c r="Y58" s="183">
        <v>0</v>
      </c>
      <c r="Z58" s="183">
        <v>0</v>
      </c>
      <c r="AA58" s="183">
        <v>0</v>
      </c>
      <c r="AB58" s="183">
        <v>0</v>
      </c>
      <c r="AC58" s="183">
        <v>0</v>
      </c>
      <c r="AD58" s="183">
        <v>0</v>
      </c>
      <c r="AE58" s="183">
        <v>0</v>
      </c>
      <c r="AF58" s="183">
        <v>0</v>
      </c>
      <c r="AG58" s="183">
        <v>0</v>
      </c>
      <c r="AH58" s="183">
        <v>0</v>
      </c>
      <c r="AI58" s="183">
        <v>0</v>
      </c>
      <c r="AJ58" s="183">
        <v>0</v>
      </c>
      <c r="AK58" s="183">
        <v>0</v>
      </c>
      <c r="AL58" s="183">
        <v>0</v>
      </c>
      <c r="AM58" s="183">
        <v>0</v>
      </c>
      <c r="AN58" s="183">
        <v>0</v>
      </c>
    </row>
    <row r="59" spans="1:40" x14ac:dyDescent="0.3">
      <c r="A59" t="s">
        <v>1489</v>
      </c>
      <c r="D59" s="192">
        <f>SUM(E59:AN59)</f>
        <v>0</v>
      </c>
      <c r="E59" s="183">
        <v>0</v>
      </c>
      <c r="F59" s="183">
        <v>0</v>
      </c>
      <c r="G59" s="183">
        <v>0</v>
      </c>
      <c r="H59" s="183">
        <v>0</v>
      </c>
      <c r="I59" s="183">
        <v>0</v>
      </c>
      <c r="J59" s="183">
        <v>0</v>
      </c>
      <c r="K59" s="183">
        <v>0</v>
      </c>
      <c r="L59" s="183">
        <v>0</v>
      </c>
      <c r="M59" s="183">
        <v>0</v>
      </c>
      <c r="N59" s="183">
        <v>0</v>
      </c>
      <c r="O59" s="183">
        <v>0</v>
      </c>
      <c r="P59" s="183">
        <v>0</v>
      </c>
      <c r="Q59" s="183"/>
      <c r="R59" s="183">
        <v>0</v>
      </c>
      <c r="S59" s="183">
        <v>0</v>
      </c>
      <c r="T59" s="183">
        <v>0</v>
      </c>
      <c r="U59" s="183">
        <v>0</v>
      </c>
      <c r="V59" s="183">
        <v>0</v>
      </c>
      <c r="W59" s="183">
        <v>0</v>
      </c>
      <c r="X59" s="183">
        <v>0</v>
      </c>
      <c r="Y59" s="183">
        <v>0</v>
      </c>
      <c r="Z59" s="183">
        <v>0</v>
      </c>
      <c r="AA59" s="183">
        <v>0</v>
      </c>
      <c r="AB59" s="183">
        <v>0</v>
      </c>
      <c r="AC59" s="183">
        <v>0</v>
      </c>
      <c r="AD59" s="183">
        <v>0</v>
      </c>
      <c r="AE59" s="183">
        <v>0</v>
      </c>
      <c r="AF59" s="183">
        <v>0</v>
      </c>
      <c r="AG59" s="183">
        <v>0</v>
      </c>
      <c r="AH59" s="183">
        <v>0</v>
      </c>
      <c r="AI59" s="183">
        <v>0</v>
      </c>
      <c r="AJ59" s="183">
        <v>0</v>
      </c>
      <c r="AK59" s="183">
        <v>0</v>
      </c>
      <c r="AL59" s="183">
        <v>0</v>
      </c>
      <c r="AM59" s="183">
        <v>0</v>
      </c>
      <c r="AN59" s="183">
        <v>0</v>
      </c>
    </row>
    <row r="60" spans="1:40" x14ac:dyDescent="0.3">
      <c r="D60" s="192">
        <f ca="1">SUM(E60:AN60)</f>
        <v>0</v>
      </c>
      <c r="E60" s="194">
        <f t="shared" ref="E60:AN60" ca="1" si="21">SUMIFS(INDIRECT($B$1 &amp; "_Direct"), Type, "Services", Resource_Name, $B60, WBSL3, E$1, Inst, $B$2)</f>
        <v>0</v>
      </c>
      <c r="F60" s="194">
        <f t="shared" ca="1" si="21"/>
        <v>0</v>
      </c>
      <c r="G60" s="194">
        <f t="shared" ca="1" si="21"/>
        <v>0</v>
      </c>
      <c r="H60" s="194">
        <f t="shared" ca="1" si="21"/>
        <v>0</v>
      </c>
      <c r="I60" s="194">
        <f t="shared" ca="1" si="21"/>
        <v>0</v>
      </c>
      <c r="J60" s="194">
        <f t="shared" ca="1" si="21"/>
        <v>0</v>
      </c>
      <c r="K60" s="194">
        <f t="shared" ca="1" si="21"/>
        <v>0</v>
      </c>
      <c r="L60" s="194">
        <f t="shared" ca="1" si="21"/>
        <v>0</v>
      </c>
      <c r="M60" s="194">
        <f t="shared" ca="1" si="21"/>
        <v>0</v>
      </c>
      <c r="N60" s="194">
        <f t="shared" ca="1" si="21"/>
        <v>0</v>
      </c>
      <c r="O60" s="194">
        <f t="shared" ca="1" si="21"/>
        <v>0</v>
      </c>
      <c r="P60" s="194">
        <f t="shared" ca="1" si="21"/>
        <v>0</v>
      </c>
      <c r="Q60" s="194">
        <f t="shared" ca="1" si="21"/>
        <v>0</v>
      </c>
      <c r="R60" s="194">
        <f t="shared" ca="1" si="21"/>
        <v>0</v>
      </c>
      <c r="S60" s="194">
        <f t="shared" ca="1" si="21"/>
        <v>0</v>
      </c>
      <c r="T60" s="194">
        <f t="shared" ca="1" si="21"/>
        <v>0</v>
      </c>
      <c r="U60" s="194">
        <f t="shared" ca="1" si="21"/>
        <v>0</v>
      </c>
      <c r="V60" s="194">
        <f t="shared" ca="1" si="21"/>
        <v>0</v>
      </c>
      <c r="W60" s="194">
        <f t="shared" ca="1" si="21"/>
        <v>0</v>
      </c>
      <c r="X60" s="194">
        <f t="shared" ca="1" si="21"/>
        <v>0</v>
      </c>
      <c r="Y60" s="194">
        <f t="shared" ca="1" si="21"/>
        <v>0</v>
      </c>
      <c r="Z60" s="194">
        <f t="shared" ca="1" si="21"/>
        <v>0</v>
      </c>
      <c r="AA60" s="194">
        <f t="shared" ca="1" si="21"/>
        <v>0</v>
      </c>
      <c r="AB60" s="194">
        <f t="shared" ca="1" si="21"/>
        <v>0</v>
      </c>
      <c r="AC60" s="194">
        <f t="shared" ca="1" si="21"/>
        <v>0</v>
      </c>
      <c r="AD60" s="194">
        <f t="shared" ca="1" si="21"/>
        <v>0</v>
      </c>
      <c r="AE60" s="194">
        <f t="shared" ca="1" si="21"/>
        <v>0</v>
      </c>
      <c r="AF60" s="194">
        <f t="shared" ca="1" si="21"/>
        <v>0</v>
      </c>
      <c r="AG60" s="194">
        <f t="shared" ca="1" si="21"/>
        <v>0</v>
      </c>
      <c r="AH60" s="194">
        <f t="shared" ca="1" si="21"/>
        <v>0</v>
      </c>
      <c r="AI60" s="194">
        <f t="shared" ca="1" si="21"/>
        <v>0</v>
      </c>
      <c r="AJ60" s="194">
        <f t="shared" ca="1" si="21"/>
        <v>0</v>
      </c>
      <c r="AK60" s="194">
        <f t="shared" ca="1" si="21"/>
        <v>0</v>
      </c>
      <c r="AL60" s="194">
        <f t="shared" ca="1" si="21"/>
        <v>0</v>
      </c>
      <c r="AM60" s="194">
        <f t="shared" ca="1" si="21"/>
        <v>0</v>
      </c>
      <c r="AN60" s="194">
        <f t="shared" ca="1" si="21"/>
        <v>0</v>
      </c>
    </row>
    <row r="61" spans="1:40" x14ac:dyDescent="0.3">
      <c r="A61" t="s">
        <v>1490</v>
      </c>
      <c r="D61" s="192">
        <f>SUM(E61:AN61)</f>
        <v>0</v>
      </c>
      <c r="E61" s="183">
        <v>0</v>
      </c>
      <c r="F61" s="183">
        <v>0</v>
      </c>
      <c r="G61" s="183">
        <v>0</v>
      </c>
      <c r="H61" s="183">
        <v>0</v>
      </c>
      <c r="I61" s="183">
        <v>0</v>
      </c>
      <c r="J61" s="183">
        <v>0</v>
      </c>
      <c r="K61" s="183">
        <v>0</v>
      </c>
      <c r="L61" s="183">
        <v>0</v>
      </c>
      <c r="M61" s="183">
        <v>0</v>
      </c>
      <c r="N61" s="183">
        <v>0</v>
      </c>
      <c r="O61" s="183">
        <v>0</v>
      </c>
      <c r="P61" s="183">
        <v>0</v>
      </c>
      <c r="Q61" s="183"/>
      <c r="R61" s="183">
        <v>0</v>
      </c>
      <c r="S61" s="183">
        <v>0</v>
      </c>
      <c r="T61" s="183">
        <v>0</v>
      </c>
      <c r="U61" s="183">
        <v>0</v>
      </c>
      <c r="V61" s="183">
        <v>0</v>
      </c>
      <c r="W61" s="183">
        <v>0</v>
      </c>
      <c r="X61" s="183">
        <v>0</v>
      </c>
      <c r="Y61" s="183">
        <v>0</v>
      </c>
      <c r="Z61" s="183">
        <v>0</v>
      </c>
      <c r="AA61" s="183">
        <v>0</v>
      </c>
      <c r="AB61" s="183">
        <v>0</v>
      </c>
      <c r="AC61" s="183">
        <v>0</v>
      </c>
      <c r="AD61" s="183">
        <v>0</v>
      </c>
      <c r="AE61" s="183">
        <v>0</v>
      </c>
      <c r="AF61" s="183">
        <v>0</v>
      </c>
      <c r="AG61" s="183">
        <v>0</v>
      </c>
      <c r="AH61" s="183">
        <v>0</v>
      </c>
      <c r="AI61" s="183">
        <v>0</v>
      </c>
      <c r="AJ61" s="183">
        <v>0</v>
      </c>
      <c r="AK61" s="183">
        <v>0</v>
      </c>
      <c r="AL61" s="183">
        <v>0</v>
      </c>
      <c r="AM61" s="183">
        <v>0</v>
      </c>
      <c r="AN61" s="183">
        <v>0</v>
      </c>
    </row>
    <row r="62" spans="1:40" x14ac:dyDescent="0.3">
      <c r="A62" s="60" t="s">
        <v>1491</v>
      </c>
      <c r="B62" s="64"/>
      <c r="C62" s="64"/>
      <c r="D62" s="196"/>
      <c r="E62" s="196"/>
      <c r="F62" s="196"/>
      <c r="G62" s="196"/>
      <c r="H62" s="196"/>
      <c r="I62" s="196"/>
      <c r="J62" s="196"/>
      <c r="K62" s="196"/>
      <c r="L62" s="196"/>
      <c r="M62" s="196"/>
      <c r="N62" s="196"/>
      <c r="O62" s="196"/>
      <c r="P62" s="196"/>
      <c r="Q62" s="196"/>
      <c r="R62" s="196"/>
      <c r="S62" s="196"/>
      <c r="T62" s="196"/>
      <c r="U62" s="196"/>
      <c r="V62" s="196"/>
      <c r="W62" s="196"/>
      <c r="X62" s="196"/>
      <c r="Y62" s="196"/>
      <c r="Z62" s="196"/>
      <c r="AA62" s="196"/>
      <c r="AB62" s="196"/>
      <c r="AC62" s="196"/>
      <c r="AD62" s="196"/>
      <c r="AE62" s="196"/>
      <c r="AF62" s="196"/>
      <c r="AG62" s="196"/>
      <c r="AH62" s="196"/>
      <c r="AI62" s="196"/>
      <c r="AJ62" s="196"/>
      <c r="AK62" s="196"/>
      <c r="AL62" s="196"/>
      <c r="AM62" s="196"/>
      <c r="AN62" s="196"/>
    </row>
    <row r="63" spans="1:40" x14ac:dyDescent="0.3">
      <c r="D63" s="192">
        <f ca="1">SUM(E63:AN63)</f>
        <v>0</v>
      </c>
      <c r="E63" s="163">
        <f t="shared" ref="E63:P63" ca="1" si="22">SUM(E57:E61)</f>
        <v>0</v>
      </c>
      <c r="F63" s="163">
        <f t="shared" ca="1" si="22"/>
        <v>0</v>
      </c>
      <c r="G63" s="163">
        <f t="shared" ca="1" si="22"/>
        <v>0</v>
      </c>
      <c r="H63" s="163">
        <f t="shared" ca="1" si="22"/>
        <v>0</v>
      </c>
      <c r="I63" s="163">
        <f t="shared" ca="1" si="22"/>
        <v>0</v>
      </c>
      <c r="J63" s="163">
        <f t="shared" ca="1" si="22"/>
        <v>0</v>
      </c>
      <c r="K63" s="163">
        <f t="shared" ca="1" si="22"/>
        <v>0</v>
      </c>
      <c r="L63" s="163">
        <f t="shared" ca="1" si="22"/>
        <v>0</v>
      </c>
      <c r="M63" s="163">
        <f t="shared" ca="1" si="22"/>
        <v>0</v>
      </c>
      <c r="N63" s="163">
        <f t="shared" ca="1" si="22"/>
        <v>0</v>
      </c>
      <c r="O63" s="163">
        <f t="shared" ca="1" si="22"/>
        <v>0</v>
      </c>
      <c r="P63" s="163">
        <f t="shared" ca="1" si="22"/>
        <v>0</v>
      </c>
      <c r="Q63" s="163"/>
      <c r="R63" s="163">
        <f t="shared" ref="R63:AN63" ca="1" si="23">SUM(R57:R61)</f>
        <v>0</v>
      </c>
      <c r="S63" s="163">
        <f t="shared" ca="1" si="23"/>
        <v>0</v>
      </c>
      <c r="T63" s="163">
        <f t="shared" ca="1" si="23"/>
        <v>0</v>
      </c>
      <c r="U63" s="163">
        <f t="shared" ca="1" si="23"/>
        <v>0</v>
      </c>
      <c r="V63" s="163">
        <f t="shared" ca="1" si="23"/>
        <v>0</v>
      </c>
      <c r="W63" s="163">
        <f t="shared" ca="1" si="23"/>
        <v>0</v>
      </c>
      <c r="X63" s="163">
        <f t="shared" ca="1" si="23"/>
        <v>0</v>
      </c>
      <c r="Y63" s="163">
        <f t="shared" ca="1" si="23"/>
        <v>0</v>
      </c>
      <c r="Z63" s="163">
        <f t="shared" ca="1" si="23"/>
        <v>0</v>
      </c>
      <c r="AA63" s="163">
        <f t="shared" ca="1" si="23"/>
        <v>0</v>
      </c>
      <c r="AB63" s="163">
        <f t="shared" ca="1" si="23"/>
        <v>0</v>
      </c>
      <c r="AC63" s="163">
        <f t="shared" ca="1" si="23"/>
        <v>0</v>
      </c>
      <c r="AD63" s="163">
        <f t="shared" ca="1" si="23"/>
        <v>0</v>
      </c>
      <c r="AE63" s="163">
        <f t="shared" ca="1" si="23"/>
        <v>0</v>
      </c>
      <c r="AF63" s="163">
        <f t="shared" ca="1" si="23"/>
        <v>0</v>
      </c>
      <c r="AG63" s="163">
        <f t="shared" ca="1" si="23"/>
        <v>0</v>
      </c>
      <c r="AH63" s="163">
        <f t="shared" ca="1" si="23"/>
        <v>0</v>
      </c>
      <c r="AI63" s="163">
        <f t="shared" ca="1" si="23"/>
        <v>0</v>
      </c>
      <c r="AJ63" s="163">
        <f t="shared" ca="1" si="23"/>
        <v>0</v>
      </c>
      <c r="AK63" s="163">
        <f t="shared" ca="1" si="23"/>
        <v>0</v>
      </c>
      <c r="AL63" s="163">
        <f t="shared" ca="1" si="23"/>
        <v>0</v>
      </c>
      <c r="AM63" s="163">
        <f t="shared" ca="1" si="23"/>
        <v>0</v>
      </c>
      <c r="AN63" s="163">
        <f t="shared" ca="1" si="23"/>
        <v>0</v>
      </c>
    </row>
    <row r="64" spans="1:40" x14ac:dyDescent="0.3">
      <c r="A64" t="s">
        <v>1492</v>
      </c>
      <c r="D64" s="192">
        <f>SUM(E64:AN64)</f>
        <v>0</v>
      </c>
      <c r="E64" s="183">
        <v>0</v>
      </c>
      <c r="F64" s="183">
        <v>0</v>
      </c>
      <c r="G64" s="183">
        <v>0</v>
      </c>
      <c r="H64" s="183">
        <v>0</v>
      </c>
      <c r="I64" s="183">
        <v>0</v>
      </c>
      <c r="J64" s="183">
        <v>0</v>
      </c>
      <c r="K64" s="183">
        <v>0</v>
      </c>
      <c r="L64" s="183">
        <v>0</v>
      </c>
      <c r="M64" s="183">
        <v>0</v>
      </c>
      <c r="N64" s="183">
        <v>0</v>
      </c>
      <c r="O64" s="183">
        <v>0</v>
      </c>
      <c r="P64" s="183">
        <v>0</v>
      </c>
      <c r="Q64" s="183"/>
      <c r="R64" s="183">
        <v>0</v>
      </c>
      <c r="S64" s="183">
        <v>0</v>
      </c>
      <c r="T64" s="183">
        <v>0</v>
      </c>
      <c r="U64" s="183">
        <v>0</v>
      </c>
      <c r="V64" s="183">
        <v>0</v>
      </c>
      <c r="W64" s="183">
        <v>0</v>
      </c>
      <c r="X64" s="183">
        <v>0</v>
      </c>
      <c r="Y64" s="183">
        <v>0</v>
      </c>
      <c r="Z64" s="183">
        <v>0</v>
      </c>
      <c r="AA64" s="183">
        <v>0</v>
      </c>
      <c r="AB64" s="183">
        <v>0</v>
      </c>
      <c r="AC64" s="183">
        <v>0</v>
      </c>
      <c r="AD64" s="183">
        <v>0</v>
      </c>
      <c r="AE64" s="183">
        <v>0</v>
      </c>
      <c r="AF64" s="183">
        <v>0</v>
      </c>
      <c r="AG64" s="183">
        <v>0</v>
      </c>
      <c r="AH64" s="183">
        <v>0</v>
      </c>
      <c r="AI64" s="183">
        <v>0</v>
      </c>
      <c r="AJ64" s="183">
        <v>0</v>
      </c>
      <c r="AK64" s="183">
        <v>0</v>
      </c>
      <c r="AL64" s="183">
        <v>0</v>
      </c>
      <c r="AM64" s="183">
        <v>0</v>
      </c>
      <c r="AN64" s="183">
        <v>0</v>
      </c>
    </row>
    <row r="65" spans="1:40" x14ac:dyDescent="0.3">
      <c r="A65" s="60" t="s">
        <v>1493</v>
      </c>
      <c r="B65" s="64"/>
      <c r="C65" s="64"/>
      <c r="D65" s="196"/>
      <c r="E65" s="196"/>
      <c r="F65" s="196"/>
      <c r="G65" s="196"/>
      <c r="H65" s="196"/>
      <c r="I65" s="196"/>
      <c r="J65" s="196"/>
      <c r="K65" s="196"/>
      <c r="L65" s="196"/>
      <c r="M65" s="196"/>
      <c r="N65" s="196"/>
      <c r="O65" s="196"/>
      <c r="P65" s="196"/>
      <c r="Q65" s="196"/>
      <c r="R65" s="196"/>
      <c r="S65" s="196"/>
      <c r="T65" s="196"/>
      <c r="U65" s="196"/>
      <c r="V65" s="196"/>
      <c r="W65" s="196"/>
      <c r="X65" s="196"/>
      <c r="Y65" s="196"/>
      <c r="Z65" s="196"/>
      <c r="AA65" s="196"/>
      <c r="AB65" s="196"/>
      <c r="AC65" s="196"/>
      <c r="AD65" s="196"/>
      <c r="AE65" s="196"/>
      <c r="AF65" s="196"/>
      <c r="AG65" s="196"/>
      <c r="AH65" s="196"/>
      <c r="AI65" s="196"/>
      <c r="AJ65" s="196"/>
      <c r="AK65" s="196"/>
      <c r="AL65" s="196"/>
      <c r="AM65" s="196"/>
      <c r="AN65" s="196"/>
    </row>
    <row r="66" spans="1:40" x14ac:dyDescent="0.3">
      <c r="D66" s="192">
        <f>SUM(E66:AN66)</f>
        <v>0</v>
      </c>
      <c r="E66" s="181">
        <v>0</v>
      </c>
      <c r="F66" s="181">
        <v>0</v>
      </c>
      <c r="G66" s="181">
        <v>0</v>
      </c>
      <c r="H66" s="181">
        <v>0</v>
      </c>
      <c r="I66" s="181">
        <v>0</v>
      </c>
      <c r="J66" s="181">
        <v>0</v>
      </c>
      <c r="K66" s="181">
        <v>0</v>
      </c>
      <c r="L66" s="181">
        <v>0</v>
      </c>
      <c r="M66" s="181">
        <v>0</v>
      </c>
      <c r="N66" s="181">
        <v>0</v>
      </c>
      <c r="O66" s="181">
        <v>0</v>
      </c>
      <c r="P66" s="181">
        <v>0</v>
      </c>
      <c r="Q66" s="181"/>
      <c r="R66" s="181">
        <v>0</v>
      </c>
      <c r="S66" s="181">
        <v>0</v>
      </c>
      <c r="T66" s="181">
        <v>0</v>
      </c>
      <c r="U66" s="181">
        <v>0</v>
      </c>
      <c r="V66" s="181">
        <v>0</v>
      </c>
      <c r="W66" s="181">
        <v>0</v>
      </c>
      <c r="X66" s="181">
        <v>0</v>
      </c>
      <c r="Y66" s="181">
        <v>0</v>
      </c>
      <c r="Z66" s="181">
        <v>0</v>
      </c>
      <c r="AA66" s="181">
        <v>0</v>
      </c>
      <c r="AB66" s="181">
        <v>0</v>
      </c>
      <c r="AC66" s="181">
        <v>0</v>
      </c>
      <c r="AD66" s="181">
        <v>0</v>
      </c>
      <c r="AE66" s="181">
        <v>0</v>
      </c>
      <c r="AF66" s="181">
        <v>0</v>
      </c>
      <c r="AG66" s="181">
        <v>0</v>
      </c>
      <c r="AH66" s="181">
        <v>0</v>
      </c>
      <c r="AI66" s="181">
        <v>0</v>
      </c>
      <c r="AJ66" s="181">
        <v>0</v>
      </c>
      <c r="AK66" s="181">
        <v>0</v>
      </c>
      <c r="AL66" s="181">
        <v>0</v>
      </c>
      <c r="AM66" s="181">
        <v>0</v>
      </c>
      <c r="AN66" s="181">
        <v>0</v>
      </c>
    </row>
    <row r="67" spans="1:40" x14ac:dyDescent="0.3">
      <c r="A67" t="s">
        <v>1494</v>
      </c>
      <c r="B67" s="310"/>
      <c r="C67" s="310"/>
      <c r="D67" s="192"/>
      <c r="E67" s="194"/>
      <c r="F67" s="194"/>
      <c r="G67" s="194"/>
      <c r="H67" s="194"/>
      <c r="I67" s="194"/>
      <c r="J67" s="194"/>
      <c r="K67" s="194"/>
      <c r="L67" s="194"/>
      <c r="M67" s="194"/>
      <c r="N67" s="194"/>
      <c r="O67" s="194"/>
      <c r="P67" s="194"/>
      <c r="Q67" s="194"/>
      <c r="R67" s="194"/>
      <c r="S67" s="194"/>
      <c r="T67" s="194"/>
      <c r="U67" s="194"/>
      <c r="V67" s="194"/>
      <c r="W67" s="194"/>
      <c r="X67" s="194"/>
      <c r="Y67" s="194"/>
      <c r="Z67" s="194"/>
      <c r="AA67" s="194"/>
      <c r="AB67" s="194"/>
      <c r="AC67" s="194"/>
      <c r="AD67" s="194"/>
      <c r="AE67" s="194"/>
      <c r="AF67" s="194"/>
      <c r="AG67" s="194"/>
      <c r="AH67" s="194"/>
      <c r="AI67" s="194"/>
      <c r="AJ67" s="194"/>
      <c r="AK67" s="194"/>
      <c r="AL67" s="194"/>
      <c r="AM67" s="194"/>
      <c r="AN67" s="194"/>
    </row>
    <row r="68" spans="1:40" x14ac:dyDescent="0.3">
      <c r="A68" s="54"/>
      <c r="B68" s="54"/>
      <c r="C68" s="54"/>
      <c r="D68" s="195">
        <f ca="1">SUM(E68:AN68)</f>
        <v>0</v>
      </c>
      <c r="E68" s="194">
        <f t="shared" ref="E68:T71" ca="1" si="24">SUMIFS(INDIRECT($B$1 &amp; "_Total"), WBSL3, E$1, Inst, $A68)</f>
        <v>0</v>
      </c>
      <c r="F68" s="194">
        <f t="shared" ca="1" si="24"/>
        <v>0</v>
      </c>
      <c r="G68" s="194">
        <f t="shared" ca="1" si="24"/>
        <v>0</v>
      </c>
      <c r="H68" s="194">
        <f t="shared" ca="1" si="24"/>
        <v>0</v>
      </c>
      <c r="I68" s="194">
        <f t="shared" ca="1" si="24"/>
        <v>0</v>
      </c>
      <c r="J68" s="194">
        <f t="shared" ca="1" si="24"/>
        <v>0</v>
      </c>
      <c r="K68" s="194">
        <f t="shared" ca="1" si="24"/>
        <v>0</v>
      </c>
      <c r="L68" s="194">
        <f t="shared" ca="1" si="24"/>
        <v>0</v>
      </c>
      <c r="M68" s="194">
        <f t="shared" ca="1" si="24"/>
        <v>0</v>
      </c>
      <c r="N68" s="194">
        <f t="shared" ca="1" si="24"/>
        <v>0</v>
      </c>
      <c r="O68" s="194">
        <f t="shared" ca="1" si="24"/>
        <v>0</v>
      </c>
      <c r="P68" s="194">
        <f t="shared" ca="1" si="24"/>
        <v>0</v>
      </c>
      <c r="Q68" s="194">
        <f t="shared" ca="1" si="24"/>
        <v>0</v>
      </c>
      <c r="R68" s="194">
        <f t="shared" ca="1" si="24"/>
        <v>0</v>
      </c>
      <c r="S68" s="194">
        <f t="shared" ca="1" si="24"/>
        <v>0</v>
      </c>
      <c r="T68" s="194">
        <f t="shared" ca="1" si="24"/>
        <v>0</v>
      </c>
      <c r="U68" s="194">
        <f t="shared" ref="U68:AJ71" ca="1" si="25">SUMIFS(INDIRECT($B$1 &amp; "_Total"), WBSL3, U$1, Inst, $A68)</f>
        <v>0</v>
      </c>
      <c r="V68" s="194">
        <f t="shared" ca="1" si="25"/>
        <v>0</v>
      </c>
      <c r="W68" s="194">
        <f t="shared" ca="1" si="25"/>
        <v>0</v>
      </c>
      <c r="X68" s="194">
        <f t="shared" ca="1" si="25"/>
        <v>0</v>
      </c>
      <c r="Y68" s="194">
        <f t="shared" ca="1" si="25"/>
        <v>0</v>
      </c>
      <c r="Z68" s="194">
        <f t="shared" ca="1" si="25"/>
        <v>0</v>
      </c>
      <c r="AA68" s="194">
        <f t="shared" ca="1" si="25"/>
        <v>0</v>
      </c>
      <c r="AB68" s="194">
        <f t="shared" ca="1" si="25"/>
        <v>0</v>
      </c>
      <c r="AC68" s="194">
        <f t="shared" ca="1" si="25"/>
        <v>0</v>
      </c>
      <c r="AD68" s="194">
        <f t="shared" ca="1" si="25"/>
        <v>0</v>
      </c>
      <c r="AE68" s="194">
        <f t="shared" ca="1" si="25"/>
        <v>0</v>
      </c>
      <c r="AF68" s="194">
        <f t="shared" ca="1" si="25"/>
        <v>0</v>
      </c>
      <c r="AG68" s="194">
        <f t="shared" ca="1" si="25"/>
        <v>0</v>
      </c>
      <c r="AH68" s="194">
        <f t="shared" ca="1" si="25"/>
        <v>0</v>
      </c>
      <c r="AI68" s="194">
        <f t="shared" ca="1" si="25"/>
        <v>0</v>
      </c>
      <c r="AJ68" s="194">
        <f t="shared" ca="1" si="25"/>
        <v>0</v>
      </c>
      <c r="AK68" s="194">
        <f t="shared" ref="AK68:AN71" ca="1" si="26">SUMIFS(INDIRECT($B$1 &amp; "_Total"), WBSL3, AK$1, Inst, $A68)</f>
        <v>0</v>
      </c>
      <c r="AL68" s="194">
        <f t="shared" ca="1" si="26"/>
        <v>0</v>
      </c>
      <c r="AM68" s="194">
        <f t="shared" ca="1" si="26"/>
        <v>0</v>
      </c>
      <c r="AN68" s="194">
        <f t="shared" ca="1" si="26"/>
        <v>0</v>
      </c>
    </row>
    <row r="69" spans="1:40" x14ac:dyDescent="0.3">
      <c r="A69" s="54"/>
      <c r="B69" s="54"/>
      <c r="C69" s="54"/>
      <c r="D69" s="195">
        <f ca="1">SUM(E69:AN69)</f>
        <v>0</v>
      </c>
      <c r="E69" s="194">
        <f t="shared" ca="1" si="24"/>
        <v>0</v>
      </c>
      <c r="F69" s="194">
        <f t="shared" ca="1" si="24"/>
        <v>0</v>
      </c>
      <c r="G69" s="194">
        <f t="shared" ca="1" si="24"/>
        <v>0</v>
      </c>
      <c r="H69" s="194">
        <f t="shared" ca="1" si="24"/>
        <v>0</v>
      </c>
      <c r="I69" s="194">
        <f t="shared" ca="1" si="24"/>
        <v>0</v>
      </c>
      <c r="J69" s="194">
        <f t="shared" ca="1" si="24"/>
        <v>0</v>
      </c>
      <c r="K69" s="194">
        <f t="shared" ca="1" si="24"/>
        <v>0</v>
      </c>
      <c r="L69" s="194">
        <f t="shared" ca="1" si="24"/>
        <v>0</v>
      </c>
      <c r="M69" s="194">
        <f t="shared" ca="1" si="24"/>
        <v>0</v>
      </c>
      <c r="N69" s="194">
        <f t="shared" ca="1" si="24"/>
        <v>0</v>
      </c>
      <c r="O69" s="194">
        <f t="shared" ca="1" si="24"/>
        <v>0</v>
      </c>
      <c r="P69" s="194">
        <f t="shared" ca="1" si="24"/>
        <v>0</v>
      </c>
      <c r="Q69" s="194">
        <f t="shared" ca="1" si="24"/>
        <v>0</v>
      </c>
      <c r="R69" s="194">
        <f t="shared" ca="1" si="24"/>
        <v>0</v>
      </c>
      <c r="S69" s="194">
        <f t="shared" ca="1" si="24"/>
        <v>0</v>
      </c>
      <c r="T69" s="194">
        <f t="shared" ca="1" si="24"/>
        <v>0</v>
      </c>
      <c r="U69" s="194">
        <f t="shared" ca="1" si="25"/>
        <v>0</v>
      </c>
      <c r="V69" s="194">
        <f t="shared" ca="1" si="25"/>
        <v>0</v>
      </c>
      <c r="W69" s="194">
        <f t="shared" ca="1" si="25"/>
        <v>0</v>
      </c>
      <c r="X69" s="194">
        <f t="shared" ca="1" si="25"/>
        <v>0</v>
      </c>
      <c r="Y69" s="194">
        <f t="shared" ca="1" si="25"/>
        <v>0</v>
      </c>
      <c r="Z69" s="194">
        <f t="shared" ca="1" si="25"/>
        <v>0</v>
      </c>
      <c r="AA69" s="194">
        <f t="shared" ca="1" si="25"/>
        <v>0</v>
      </c>
      <c r="AB69" s="194">
        <f t="shared" ca="1" si="25"/>
        <v>0</v>
      </c>
      <c r="AC69" s="194">
        <f t="shared" ca="1" si="25"/>
        <v>0</v>
      </c>
      <c r="AD69" s="194">
        <f t="shared" ca="1" si="25"/>
        <v>0</v>
      </c>
      <c r="AE69" s="194">
        <f t="shared" ca="1" si="25"/>
        <v>0</v>
      </c>
      <c r="AF69" s="194">
        <f t="shared" ca="1" si="25"/>
        <v>0</v>
      </c>
      <c r="AG69" s="194">
        <f t="shared" ca="1" si="25"/>
        <v>0</v>
      </c>
      <c r="AH69" s="194">
        <f t="shared" ca="1" si="25"/>
        <v>0</v>
      </c>
      <c r="AI69" s="194">
        <f t="shared" ca="1" si="25"/>
        <v>0</v>
      </c>
      <c r="AJ69" s="194">
        <f t="shared" ca="1" si="25"/>
        <v>0</v>
      </c>
      <c r="AK69" s="194">
        <f t="shared" ca="1" si="26"/>
        <v>0</v>
      </c>
      <c r="AL69" s="194">
        <f t="shared" ca="1" si="26"/>
        <v>0</v>
      </c>
      <c r="AM69" s="194">
        <f t="shared" ca="1" si="26"/>
        <v>0</v>
      </c>
      <c r="AN69" s="194">
        <f t="shared" ca="1" si="26"/>
        <v>0</v>
      </c>
    </row>
    <row r="70" spans="1:40" x14ac:dyDescent="0.3">
      <c r="A70" s="54"/>
      <c r="B70" s="54"/>
      <c r="C70" s="54"/>
      <c r="D70" s="195">
        <f ca="1">SUM(E70:AN70)</f>
        <v>0</v>
      </c>
      <c r="E70" s="194">
        <f t="shared" ca="1" si="24"/>
        <v>0</v>
      </c>
      <c r="F70" s="194">
        <f t="shared" ca="1" si="24"/>
        <v>0</v>
      </c>
      <c r="G70" s="194">
        <f t="shared" ca="1" si="24"/>
        <v>0</v>
      </c>
      <c r="H70" s="194">
        <f t="shared" ca="1" si="24"/>
        <v>0</v>
      </c>
      <c r="I70" s="194">
        <f t="shared" ca="1" si="24"/>
        <v>0</v>
      </c>
      <c r="J70" s="194">
        <f t="shared" ca="1" si="24"/>
        <v>0</v>
      </c>
      <c r="K70" s="194">
        <f t="shared" ca="1" si="24"/>
        <v>0</v>
      </c>
      <c r="L70" s="194">
        <f t="shared" ca="1" si="24"/>
        <v>0</v>
      </c>
      <c r="M70" s="194">
        <f t="shared" ca="1" si="24"/>
        <v>0</v>
      </c>
      <c r="N70" s="194">
        <f t="shared" ca="1" si="24"/>
        <v>0</v>
      </c>
      <c r="O70" s="194">
        <f t="shared" ca="1" si="24"/>
        <v>0</v>
      </c>
      <c r="P70" s="194">
        <f t="shared" ca="1" si="24"/>
        <v>0</v>
      </c>
      <c r="Q70" s="194">
        <f t="shared" ca="1" si="24"/>
        <v>0</v>
      </c>
      <c r="R70" s="194">
        <f t="shared" ca="1" si="24"/>
        <v>0</v>
      </c>
      <c r="S70" s="194">
        <f t="shared" ca="1" si="24"/>
        <v>0</v>
      </c>
      <c r="T70" s="194">
        <f t="shared" ca="1" si="24"/>
        <v>0</v>
      </c>
      <c r="U70" s="194">
        <f t="shared" ca="1" si="25"/>
        <v>0</v>
      </c>
      <c r="V70" s="194">
        <f t="shared" ca="1" si="25"/>
        <v>0</v>
      </c>
      <c r="W70" s="194">
        <f t="shared" ca="1" si="25"/>
        <v>0</v>
      </c>
      <c r="X70" s="194">
        <f t="shared" ca="1" si="25"/>
        <v>0</v>
      </c>
      <c r="Y70" s="194">
        <f t="shared" ca="1" si="25"/>
        <v>0</v>
      </c>
      <c r="Z70" s="194">
        <f t="shared" ca="1" si="25"/>
        <v>0</v>
      </c>
      <c r="AA70" s="194">
        <f t="shared" ca="1" si="25"/>
        <v>0</v>
      </c>
      <c r="AB70" s="194">
        <f t="shared" ca="1" si="25"/>
        <v>0</v>
      </c>
      <c r="AC70" s="194">
        <f t="shared" ca="1" si="25"/>
        <v>0</v>
      </c>
      <c r="AD70" s="194">
        <f t="shared" ca="1" si="25"/>
        <v>0</v>
      </c>
      <c r="AE70" s="194">
        <f t="shared" ca="1" si="25"/>
        <v>0</v>
      </c>
      <c r="AF70" s="194">
        <f t="shared" ca="1" si="25"/>
        <v>0</v>
      </c>
      <c r="AG70" s="194">
        <f t="shared" ca="1" si="25"/>
        <v>0</v>
      </c>
      <c r="AH70" s="194">
        <f t="shared" ca="1" si="25"/>
        <v>0</v>
      </c>
      <c r="AI70" s="194">
        <f t="shared" ca="1" si="25"/>
        <v>0</v>
      </c>
      <c r="AJ70" s="194">
        <f t="shared" ca="1" si="25"/>
        <v>0</v>
      </c>
      <c r="AK70" s="194">
        <f t="shared" ca="1" si="26"/>
        <v>0</v>
      </c>
      <c r="AL70" s="194">
        <f t="shared" ca="1" si="26"/>
        <v>0</v>
      </c>
      <c r="AM70" s="194">
        <f t="shared" ca="1" si="26"/>
        <v>0</v>
      </c>
      <c r="AN70" s="194">
        <f t="shared" ca="1" si="26"/>
        <v>0</v>
      </c>
    </row>
    <row r="71" spans="1:40" x14ac:dyDescent="0.3">
      <c r="A71" s="54"/>
      <c r="B71" s="54"/>
      <c r="C71" s="54"/>
      <c r="D71" s="195">
        <f ca="1">SUM(E71:AN71)</f>
        <v>0</v>
      </c>
      <c r="E71" s="194">
        <f t="shared" ca="1" si="24"/>
        <v>0</v>
      </c>
      <c r="F71" s="194">
        <f t="shared" ca="1" si="24"/>
        <v>0</v>
      </c>
      <c r="G71" s="194">
        <f t="shared" ca="1" si="24"/>
        <v>0</v>
      </c>
      <c r="H71" s="194">
        <f t="shared" ca="1" si="24"/>
        <v>0</v>
      </c>
      <c r="I71" s="194">
        <f t="shared" ca="1" si="24"/>
        <v>0</v>
      </c>
      <c r="J71" s="194">
        <f t="shared" ca="1" si="24"/>
        <v>0</v>
      </c>
      <c r="K71" s="194">
        <f t="shared" ca="1" si="24"/>
        <v>0</v>
      </c>
      <c r="L71" s="194">
        <f t="shared" ca="1" si="24"/>
        <v>0</v>
      </c>
      <c r="M71" s="194">
        <f t="shared" ca="1" si="24"/>
        <v>0</v>
      </c>
      <c r="N71" s="194">
        <f t="shared" ca="1" si="24"/>
        <v>0</v>
      </c>
      <c r="O71" s="194">
        <f t="shared" ca="1" si="24"/>
        <v>0</v>
      </c>
      <c r="P71" s="194">
        <f t="shared" ca="1" si="24"/>
        <v>0</v>
      </c>
      <c r="Q71" s="194">
        <f t="shared" ca="1" si="24"/>
        <v>0</v>
      </c>
      <c r="R71" s="194">
        <f t="shared" ca="1" si="24"/>
        <v>0</v>
      </c>
      <c r="S71" s="194">
        <f t="shared" ca="1" si="24"/>
        <v>0</v>
      </c>
      <c r="T71" s="194">
        <f t="shared" ca="1" si="24"/>
        <v>0</v>
      </c>
      <c r="U71" s="194">
        <f t="shared" ca="1" si="25"/>
        <v>0</v>
      </c>
      <c r="V71" s="194">
        <f t="shared" ca="1" si="25"/>
        <v>0</v>
      </c>
      <c r="W71" s="194">
        <f t="shared" ca="1" si="25"/>
        <v>0</v>
      </c>
      <c r="X71" s="194">
        <f t="shared" ca="1" si="25"/>
        <v>0</v>
      </c>
      <c r="Y71" s="194">
        <f t="shared" ca="1" si="25"/>
        <v>0</v>
      </c>
      <c r="Z71" s="194">
        <f t="shared" ca="1" si="25"/>
        <v>0</v>
      </c>
      <c r="AA71" s="194">
        <f t="shared" ca="1" si="25"/>
        <v>0</v>
      </c>
      <c r="AB71" s="194">
        <f t="shared" ca="1" si="25"/>
        <v>0</v>
      </c>
      <c r="AC71" s="194">
        <f t="shared" ca="1" si="25"/>
        <v>0</v>
      </c>
      <c r="AD71" s="194">
        <f t="shared" ca="1" si="25"/>
        <v>0</v>
      </c>
      <c r="AE71" s="194">
        <f t="shared" ca="1" si="25"/>
        <v>0</v>
      </c>
      <c r="AF71" s="194">
        <f t="shared" ca="1" si="25"/>
        <v>0</v>
      </c>
      <c r="AG71" s="194">
        <f t="shared" ca="1" si="25"/>
        <v>0</v>
      </c>
      <c r="AH71" s="194">
        <f t="shared" ca="1" si="25"/>
        <v>0</v>
      </c>
      <c r="AI71" s="194">
        <f t="shared" ca="1" si="25"/>
        <v>0</v>
      </c>
      <c r="AJ71" s="194">
        <f t="shared" ca="1" si="25"/>
        <v>0</v>
      </c>
      <c r="AK71" s="194">
        <f t="shared" ca="1" si="26"/>
        <v>0</v>
      </c>
      <c r="AL71" s="194">
        <f t="shared" ca="1" si="26"/>
        <v>0</v>
      </c>
      <c r="AM71" s="194">
        <f t="shared" ca="1" si="26"/>
        <v>0</v>
      </c>
      <c r="AN71" s="194">
        <f t="shared" ca="1" si="26"/>
        <v>0</v>
      </c>
    </row>
    <row r="72" spans="1:40" x14ac:dyDescent="0.3">
      <c r="A72" s="60" t="s">
        <v>1495</v>
      </c>
      <c r="B72" s="64"/>
      <c r="C72" s="64"/>
      <c r="D72" s="196"/>
      <c r="E72" s="196"/>
      <c r="F72" s="196"/>
      <c r="G72" s="196"/>
      <c r="H72" s="196"/>
      <c r="I72" s="196"/>
      <c r="J72" s="196"/>
      <c r="K72" s="196"/>
      <c r="L72" s="196"/>
      <c r="M72" s="196"/>
      <c r="N72" s="196"/>
      <c r="O72" s="196"/>
      <c r="P72" s="196"/>
      <c r="Q72" s="196"/>
      <c r="R72" s="196"/>
      <c r="S72" s="196"/>
      <c r="T72" s="196"/>
      <c r="U72" s="196"/>
      <c r="V72" s="196"/>
      <c r="W72" s="196"/>
      <c r="X72" s="196"/>
      <c r="Y72" s="196"/>
      <c r="Z72" s="196"/>
      <c r="AA72" s="196"/>
      <c r="AB72" s="196"/>
      <c r="AC72" s="196"/>
      <c r="AD72" s="196"/>
      <c r="AE72" s="196"/>
      <c r="AF72" s="196"/>
      <c r="AG72" s="196"/>
      <c r="AH72" s="196"/>
      <c r="AI72" s="196"/>
      <c r="AJ72" s="196"/>
      <c r="AK72" s="196"/>
      <c r="AL72" s="196"/>
      <c r="AM72" s="196"/>
      <c r="AN72" s="196"/>
    </row>
    <row r="73" spans="1:40" x14ac:dyDescent="0.3">
      <c r="D73" s="195">
        <f ca="1">SUM(E73:AN73)</f>
        <v>0</v>
      </c>
      <c r="E73" s="184">
        <f t="shared" ref="E73:AN73" ca="1" si="27">SUM(E68:E71)</f>
        <v>0</v>
      </c>
      <c r="F73" s="184">
        <f t="shared" ca="1" si="27"/>
        <v>0</v>
      </c>
      <c r="G73" s="184">
        <f t="shared" ca="1" si="27"/>
        <v>0</v>
      </c>
      <c r="H73" s="184">
        <f t="shared" ca="1" si="27"/>
        <v>0</v>
      </c>
      <c r="I73" s="184">
        <f t="shared" ca="1" si="27"/>
        <v>0</v>
      </c>
      <c r="J73" s="184">
        <f t="shared" ca="1" si="27"/>
        <v>0</v>
      </c>
      <c r="K73" s="184">
        <f t="shared" ca="1" si="27"/>
        <v>0</v>
      </c>
      <c r="L73" s="184">
        <f t="shared" ca="1" si="27"/>
        <v>0</v>
      </c>
      <c r="M73" s="184">
        <f t="shared" ca="1" si="27"/>
        <v>0</v>
      </c>
      <c r="N73" s="184">
        <f t="shared" ca="1" si="27"/>
        <v>0</v>
      </c>
      <c r="O73" s="184">
        <f t="shared" ca="1" si="27"/>
        <v>0</v>
      </c>
      <c r="P73" s="184">
        <f t="shared" ca="1" si="27"/>
        <v>0</v>
      </c>
      <c r="Q73" s="184">
        <f t="shared" ca="1" si="27"/>
        <v>0</v>
      </c>
      <c r="R73" s="184">
        <f t="shared" ca="1" si="27"/>
        <v>0</v>
      </c>
      <c r="S73" s="184">
        <f t="shared" ca="1" si="27"/>
        <v>0</v>
      </c>
      <c r="T73" s="184">
        <f t="shared" ca="1" si="27"/>
        <v>0</v>
      </c>
      <c r="U73" s="184">
        <f t="shared" ca="1" si="27"/>
        <v>0</v>
      </c>
      <c r="V73" s="184">
        <f t="shared" ca="1" si="27"/>
        <v>0</v>
      </c>
      <c r="W73" s="184">
        <f t="shared" ca="1" si="27"/>
        <v>0</v>
      </c>
      <c r="X73" s="184">
        <f t="shared" ca="1" si="27"/>
        <v>0</v>
      </c>
      <c r="Y73" s="184">
        <f t="shared" ca="1" si="27"/>
        <v>0</v>
      </c>
      <c r="Z73" s="184">
        <f t="shared" ca="1" si="27"/>
        <v>0</v>
      </c>
      <c r="AA73" s="184">
        <f t="shared" ca="1" si="27"/>
        <v>0</v>
      </c>
      <c r="AB73" s="184">
        <f t="shared" ca="1" si="27"/>
        <v>0</v>
      </c>
      <c r="AC73" s="184">
        <f t="shared" ca="1" si="27"/>
        <v>0</v>
      </c>
      <c r="AD73" s="184">
        <f t="shared" ca="1" si="27"/>
        <v>0</v>
      </c>
      <c r="AE73" s="184">
        <f t="shared" ca="1" si="27"/>
        <v>0</v>
      </c>
      <c r="AF73" s="184">
        <f t="shared" ca="1" si="27"/>
        <v>0</v>
      </c>
      <c r="AG73" s="184">
        <f t="shared" ca="1" si="27"/>
        <v>0</v>
      </c>
      <c r="AH73" s="184">
        <f t="shared" ca="1" si="27"/>
        <v>0</v>
      </c>
      <c r="AI73" s="184">
        <f t="shared" ca="1" si="27"/>
        <v>0</v>
      </c>
      <c r="AJ73" s="184">
        <f t="shared" ca="1" si="27"/>
        <v>0</v>
      </c>
      <c r="AK73" s="184">
        <f t="shared" ca="1" si="27"/>
        <v>0</v>
      </c>
      <c r="AL73" s="184">
        <f t="shared" ca="1" si="27"/>
        <v>0</v>
      </c>
      <c r="AM73" s="184">
        <f t="shared" ca="1" si="27"/>
        <v>0</v>
      </c>
      <c r="AN73" s="184">
        <f t="shared" ca="1" si="27"/>
        <v>0</v>
      </c>
    </row>
    <row r="74" spans="1:40" x14ac:dyDescent="0.3">
      <c r="A74" t="s">
        <v>1626</v>
      </c>
      <c r="D74" s="192"/>
      <c r="E74" s="183">
        <v>0</v>
      </c>
      <c r="F74" s="183">
        <v>0</v>
      </c>
      <c r="G74" s="183">
        <v>0</v>
      </c>
      <c r="H74" s="183">
        <v>0</v>
      </c>
      <c r="I74" s="183">
        <v>0</v>
      </c>
      <c r="J74" s="183">
        <v>0</v>
      </c>
      <c r="K74" s="183">
        <v>0</v>
      </c>
      <c r="L74" s="183">
        <v>0</v>
      </c>
      <c r="M74" s="183">
        <v>0</v>
      </c>
      <c r="N74" s="183">
        <v>0</v>
      </c>
      <c r="O74" s="183">
        <v>0</v>
      </c>
      <c r="P74" s="183">
        <v>0</v>
      </c>
      <c r="Q74" s="183"/>
      <c r="R74" s="183">
        <v>0</v>
      </c>
      <c r="S74" s="183">
        <v>0</v>
      </c>
      <c r="T74" s="183">
        <v>0</v>
      </c>
      <c r="U74" s="183">
        <v>0</v>
      </c>
      <c r="V74" s="183">
        <v>0</v>
      </c>
      <c r="W74" s="183">
        <v>0</v>
      </c>
      <c r="X74" s="183">
        <v>0</v>
      </c>
      <c r="Y74" s="183">
        <v>0</v>
      </c>
      <c r="Z74" s="183">
        <v>0</v>
      </c>
      <c r="AA74" s="183">
        <v>0</v>
      </c>
      <c r="AB74" s="183">
        <v>0</v>
      </c>
      <c r="AC74" s="183">
        <v>0</v>
      </c>
      <c r="AD74" s="183">
        <v>0</v>
      </c>
      <c r="AE74" s="183">
        <v>0</v>
      </c>
      <c r="AF74" s="183">
        <v>0</v>
      </c>
      <c r="AG74" s="183">
        <v>0</v>
      </c>
      <c r="AH74" s="183">
        <v>0</v>
      </c>
      <c r="AI74" s="183">
        <v>0</v>
      </c>
      <c r="AJ74" s="183">
        <v>0</v>
      </c>
      <c r="AK74" s="183">
        <v>0</v>
      </c>
      <c r="AL74" s="183">
        <v>0</v>
      </c>
      <c r="AM74" s="183">
        <v>0</v>
      </c>
      <c r="AN74" s="183">
        <v>0</v>
      </c>
    </row>
    <row r="75" spans="1:40" x14ac:dyDescent="0.3">
      <c r="A75" t="s">
        <v>1496</v>
      </c>
      <c r="D75" s="192">
        <f>SUM(E75:AN75)</f>
        <v>0</v>
      </c>
      <c r="E75" s="183">
        <v>0</v>
      </c>
      <c r="F75" s="183">
        <v>0</v>
      </c>
      <c r="G75" s="183">
        <v>0</v>
      </c>
      <c r="H75" s="183">
        <v>0</v>
      </c>
      <c r="I75" s="183">
        <v>0</v>
      </c>
      <c r="J75" s="183">
        <v>0</v>
      </c>
      <c r="K75" s="183">
        <v>0</v>
      </c>
      <c r="L75" s="183">
        <v>0</v>
      </c>
      <c r="M75" s="183">
        <v>0</v>
      </c>
      <c r="N75" s="183">
        <v>0</v>
      </c>
      <c r="O75" s="183">
        <v>0</v>
      </c>
      <c r="P75" s="183">
        <v>0</v>
      </c>
      <c r="Q75" s="183"/>
      <c r="R75" s="183">
        <v>0</v>
      </c>
      <c r="S75" s="183">
        <v>0</v>
      </c>
      <c r="T75" s="183">
        <v>0</v>
      </c>
      <c r="U75" s="183">
        <v>0</v>
      </c>
      <c r="V75" s="183">
        <v>0</v>
      </c>
      <c r="W75" s="183">
        <v>0</v>
      </c>
      <c r="X75" s="183">
        <v>0</v>
      </c>
      <c r="Y75" s="183">
        <v>0</v>
      </c>
      <c r="Z75" s="183">
        <v>0</v>
      </c>
      <c r="AA75" s="183">
        <v>0</v>
      </c>
      <c r="AB75" s="183">
        <v>0</v>
      </c>
      <c r="AC75" s="183">
        <v>0</v>
      </c>
      <c r="AD75" s="183">
        <v>0</v>
      </c>
      <c r="AE75" s="183">
        <v>0</v>
      </c>
      <c r="AF75" s="183">
        <v>0</v>
      </c>
      <c r="AG75" s="183">
        <v>0</v>
      </c>
      <c r="AH75" s="183">
        <v>0</v>
      </c>
      <c r="AI75" s="183">
        <v>0</v>
      </c>
      <c r="AJ75" s="183">
        <v>0</v>
      </c>
      <c r="AK75" s="183">
        <v>0</v>
      </c>
      <c r="AL75" s="183">
        <v>0</v>
      </c>
      <c r="AM75" s="183">
        <v>0</v>
      </c>
      <c r="AN75" s="183">
        <v>0</v>
      </c>
    </row>
    <row r="76" spans="1:40" x14ac:dyDescent="0.3">
      <c r="A76" t="s">
        <v>1497</v>
      </c>
      <c r="D76" s="192">
        <f>SUM(E76:AN76)</f>
        <v>0</v>
      </c>
      <c r="E76" s="183">
        <v>0</v>
      </c>
      <c r="F76" s="183">
        <v>0</v>
      </c>
      <c r="G76" s="183">
        <v>0</v>
      </c>
      <c r="H76" s="183">
        <v>0</v>
      </c>
      <c r="I76" s="183">
        <v>0</v>
      </c>
      <c r="J76" s="183">
        <v>0</v>
      </c>
      <c r="K76" s="183">
        <v>0</v>
      </c>
      <c r="L76" s="183">
        <v>0</v>
      </c>
      <c r="M76" s="183">
        <v>0</v>
      </c>
      <c r="N76" s="183">
        <v>0</v>
      </c>
      <c r="O76" s="183">
        <v>0</v>
      </c>
      <c r="P76" s="183">
        <v>0</v>
      </c>
      <c r="Q76" s="183"/>
      <c r="R76" s="183">
        <v>0</v>
      </c>
      <c r="S76" s="183">
        <v>0</v>
      </c>
      <c r="T76" s="183">
        <v>0</v>
      </c>
      <c r="U76" s="183">
        <v>0</v>
      </c>
      <c r="V76" s="183">
        <v>0</v>
      </c>
      <c r="W76" s="183">
        <v>0</v>
      </c>
      <c r="X76" s="183">
        <v>0</v>
      </c>
      <c r="Y76" s="183">
        <v>0</v>
      </c>
      <c r="Z76" s="183">
        <v>0</v>
      </c>
      <c r="AA76" s="183">
        <v>0</v>
      </c>
      <c r="AB76" s="183">
        <v>0</v>
      </c>
      <c r="AC76" s="183">
        <v>0</v>
      </c>
      <c r="AD76" s="183">
        <v>0</v>
      </c>
      <c r="AE76" s="183">
        <v>0</v>
      </c>
      <c r="AF76" s="183">
        <v>0</v>
      </c>
      <c r="AG76" s="183">
        <v>0</v>
      </c>
      <c r="AH76" s="183">
        <v>0</v>
      </c>
      <c r="AI76" s="183">
        <v>0</v>
      </c>
      <c r="AJ76" s="183">
        <v>0</v>
      </c>
      <c r="AK76" s="183">
        <v>0</v>
      </c>
      <c r="AL76" s="183">
        <v>0</v>
      </c>
      <c r="AM76" s="183">
        <v>0</v>
      </c>
      <c r="AN76" s="183">
        <v>0</v>
      </c>
    </row>
    <row r="77" spans="1:40" x14ac:dyDescent="0.3">
      <c r="A77" t="s">
        <v>1498</v>
      </c>
      <c r="D77" s="192">
        <f>SUM(E77:AN77)</f>
        <v>0</v>
      </c>
      <c r="E77" s="183">
        <v>0</v>
      </c>
      <c r="F77" s="183">
        <v>0</v>
      </c>
      <c r="G77" s="183">
        <v>0</v>
      </c>
      <c r="H77" s="183">
        <v>0</v>
      </c>
      <c r="I77" s="183">
        <v>0</v>
      </c>
      <c r="J77" s="183">
        <v>0</v>
      </c>
      <c r="K77" s="183">
        <v>0</v>
      </c>
      <c r="L77" s="183">
        <v>0</v>
      </c>
      <c r="M77" s="183">
        <v>0</v>
      </c>
      <c r="N77" s="183">
        <v>0</v>
      </c>
      <c r="O77" s="183">
        <v>0</v>
      </c>
      <c r="P77" s="183">
        <v>0</v>
      </c>
      <c r="Q77" s="183"/>
      <c r="R77" s="183">
        <v>0</v>
      </c>
      <c r="S77" s="183">
        <v>0</v>
      </c>
      <c r="T77" s="183">
        <v>0</v>
      </c>
      <c r="U77" s="183">
        <v>0</v>
      </c>
      <c r="V77" s="183">
        <v>0</v>
      </c>
      <c r="W77" s="183">
        <v>0</v>
      </c>
      <c r="X77" s="183">
        <v>0</v>
      </c>
      <c r="Y77" s="183">
        <v>0</v>
      </c>
      <c r="Z77" s="183">
        <v>0</v>
      </c>
      <c r="AA77" s="183">
        <v>0</v>
      </c>
      <c r="AB77" s="183">
        <v>0</v>
      </c>
      <c r="AC77" s="183">
        <v>0</v>
      </c>
      <c r="AD77" s="183">
        <v>0</v>
      </c>
      <c r="AE77" s="183">
        <v>0</v>
      </c>
      <c r="AF77" s="183">
        <v>0</v>
      </c>
      <c r="AG77" s="183">
        <v>0</v>
      </c>
      <c r="AH77" s="183">
        <v>0</v>
      </c>
      <c r="AI77" s="183">
        <v>0</v>
      </c>
      <c r="AJ77" s="183">
        <v>0</v>
      </c>
      <c r="AK77" s="183">
        <v>0</v>
      </c>
      <c r="AL77" s="183">
        <v>0</v>
      </c>
      <c r="AM77" s="183">
        <v>0</v>
      </c>
      <c r="AN77" s="183">
        <v>0</v>
      </c>
    </row>
    <row r="78" spans="1:40" x14ac:dyDescent="0.3">
      <c r="A78" s="60" t="s">
        <v>1499</v>
      </c>
      <c r="B78" s="60"/>
      <c r="C78" s="60"/>
      <c r="D78" s="189"/>
      <c r="E78" s="189"/>
      <c r="F78" s="189"/>
      <c r="G78" s="189"/>
      <c r="H78" s="189"/>
      <c r="I78" s="189"/>
      <c r="J78" s="189"/>
      <c r="K78" s="189"/>
      <c r="L78" s="189"/>
      <c r="M78" s="189"/>
      <c r="N78" s="189"/>
      <c r="O78" s="189"/>
      <c r="P78" s="189"/>
      <c r="Q78" s="189"/>
      <c r="R78" s="189"/>
      <c r="S78" s="189"/>
      <c r="T78" s="189"/>
      <c r="U78" s="189"/>
      <c r="V78" s="189"/>
      <c r="W78" s="189"/>
      <c r="X78" s="189"/>
      <c r="Y78" s="189"/>
      <c r="Z78" s="189"/>
      <c r="AA78" s="189"/>
      <c r="AB78" s="189"/>
      <c r="AC78" s="189"/>
      <c r="AD78" s="189"/>
      <c r="AE78" s="189"/>
      <c r="AF78" s="189"/>
      <c r="AG78" s="189"/>
      <c r="AH78" s="189"/>
      <c r="AI78" s="189"/>
      <c r="AJ78" s="189"/>
      <c r="AK78" s="189"/>
      <c r="AL78" s="189"/>
      <c r="AM78" s="189"/>
      <c r="AN78" s="189"/>
    </row>
    <row r="79" spans="1:40" x14ac:dyDescent="0.3">
      <c r="D79" s="192">
        <f>SUM(D74:D77)</f>
        <v>0</v>
      </c>
      <c r="E79" s="183">
        <v>0</v>
      </c>
      <c r="F79" s="183">
        <v>0</v>
      </c>
      <c r="G79" s="183">
        <v>0</v>
      </c>
      <c r="H79" s="183">
        <v>0</v>
      </c>
      <c r="I79" s="183">
        <v>0</v>
      </c>
      <c r="J79" s="183">
        <v>0</v>
      </c>
      <c r="K79" s="183">
        <v>0</v>
      </c>
      <c r="L79" s="183">
        <v>0</v>
      </c>
      <c r="M79" s="183">
        <v>0</v>
      </c>
      <c r="N79" s="183">
        <v>0</v>
      </c>
      <c r="O79" s="183">
        <v>0</v>
      </c>
      <c r="P79" s="183">
        <v>0</v>
      </c>
      <c r="Q79" s="183"/>
      <c r="R79" s="183">
        <v>0</v>
      </c>
      <c r="S79" s="183">
        <v>0</v>
      </c>
      <c r="T79" s="183">
        <v>0</v>
      </c>
      <c r="U79" s="183">
        <v>0</v>
      </c>
      <c r="V79" s="183">
        <v>0</v>
      </c>
      <c r="W79" s="183">
        <v>0</v>
      </c>
      <c r="X79" s="183">
        <v>0</v>
      </c>
      <c r="Y79" s="183">
        <v>0</v>
      </c>
      <c r="Z79" s="183">
        <v>0</v>
      </c>
      <c r="AA79" s="183">
        <v>0</v>
      </c>
      <c r="AB79" s="183">
        <v>0</v>
      </c>
      <c r="AC79" s="183">
        <v>0</v>
      </c>
      <c r="AD79" s="183">
        <v>0</v>
      </c>
      <c r="AE79" s="183">
        <v>0</v>
      </c>
      <c r="AF79" s="183">
        <v>0</v>
      </c>
      <c r="AG79" s="183">
        <v>0</v>
      </c>
      <c r="AH79" s="183">
        <v>0</v>
      </c>
      <c r="AI79" s="183">
        <v>0</v>
      </c>
      <c r="AJ79" s="183">
        <v>0</v>
      </c>
      <c r="AK79" s="183">
        <v>0</v>
      </c>
      <c r="AL79" s="183">
        <v>0</v>
      </c>
      <c r="AM79" s="183">
        <v>0</v>
      </c>
      <c r="AN79" s="183">
        <v>0</v>
      </c>
    </row>
    <row r="80" spans="1:40" x14ac:dyDescent="0.3">
      <c r="A80" s="60" t="s">
        <v>1500</v>
      </c>
      <c r="B80" s="60"/>
      <c r="C80" s="60"/>
      <c r="D80" s="189"/>
      <c r="E80" s="189"/>
      <c r="F80" s="189"/>
      <c r="G80" s="189"/>
      <c r="H80" s="189"/>
      <c r="I80" s="189"/>
      <c r="J80" s="189"/>
      <c r="K80" s="189"/>
      <c r="L80" s="189"/>
      <c r="M80" s="189"/>
      <c r="N80" s="189"/>
      <c r="O80" s="189"/>
      <c r="P80" s="189"/>
      <c r="Q80" s="189"/>
      <c r="R80" s="189"/>
      <c r="S80" s="189"/>
      <c r="T80" s="189"/>
      <c r="U80" s="189"/>
      <c r="V80" s="189"/>
      <c r="W80" s="189"/>
      <c r="X80" s="189"/>
      <c r="Y80" s="189"/>
      <c r="Z80" s="189"/>
      <c r="AA80" s="189"/>
      <c r="AB80" s="189"/>
      <c r="AC80" s="189"/>
      <c r="AD80" s="189"/>
      <c r="AE80" s="189"/>
      <c r="AF80" s="189"/>
      <c r="AG80" s="189"/>
      <c r="AH80" s="189"/>
      <c r="AI80" s="189"/>
      <c r="AJ80" s="189"/>
      <c r="AK80" s="189"/>
      <c r="AL80" s="189"/>
      <c r="AM80" s="189"/>
      <c r="AN80" s="189"/>
    </row>
    <row r="81" spans="1:40" x14ac:dyDescent="0.3">
      <c r="D81" s="192">
        <f ca="1">D28+D30+D37+D42+D46+D54+D63+D66+D73+D79</f>
        <v>24689.969355780784</v>
      </c>
      <c r="E81" s="163">
        <f ca="1">E28+E30+E37+E42+E46+E54+E63+E66+E73+E79</f>
        <v>5489.8367260018204</v>
      </c>
      <c r="F81" s="163">
        <f ca="1">F28+F30+F37+F42+F46+F54+F63+F66+F73+F79</f>
        <v>0</v>
      </c>
      <c r="G81" s="163">
        <f ca="1">G28+G30+G37+G42+G46+G54+G63+G66+G73+G79</f>
        <v>0</v>
      </c>
      <c r="H81" s="163">
        <f t="shared" ref="H81:AN81" ca="1" si="28">H28+H30+H37+H42+H46+H54+H63+H66+H73+H79</f>
        <v>0</v>
      </c>
      <c r="I81" s="163">
        <f t="shared" ca="1" si="28"/>
        <v>0</v>
      </c>
      <c r="J81" s="163">
        <f t="shared" ca="1" si="28"/>
        <v>0</v>
      </c>
      <c r="K81" s="163">
        <f t="shared" ca="1" si="28"/>
        <v>0</v>
      </c>
      <c r="L81" s="163">
        <f t="shared" ca="1" si="28"/>
        <v>0</v>
      </c>
      <c r="M81" s="163">
        <f t="shared" ca="1" si="28"/>
        <v>0</v>
      </c>
      <c r="N81" s="163">
        <f t="shared" ca="1" si="28"/>
        <v>0</v>
      </c>
      <c r="O81" s="163">
        <f t="shared" ca="1" si="28"/>
        <v>0</v>
      </c>
      <c r="P81" s="163">
        <f t="shared" ca="1" si="28"/>
        <v>0</v>
      </c>
      <c r="Q81" s="163">
        <f t="shared" ca="1" si="28"/>
        <v>0</v>
      </c>
      <c r="R81" s="163">
        <f t="shared" ca="1" si="28"/>
        <v>0</v>
      </c>
      <c r="S81" s="163">
        <f t="shared" ca="1" si="28"/>
        <v>0</v>
      </c>
      <c r="T81" s="163">
        <f t="shared" ca="1" si="28"/>
        <v>0</v>
      </c>
      <c r="U81" s="163">
        <f t="shared" ca="1" si="28"/>
        <v>0</v>
      </c>
      <c r="V81" s="163">
        <f t="shared" ca="1" si="28"/>
        <v>0</v>
      </c>
      <c r="W81" s="163">
        <f t="shared" ca="1" si="28"/>
        <v>0</v>
      </c>
      <c r="X81" s="163">
        <f t="shared" ca="1" si="28"/>
        <v>0</v>
      </c>
      <c r="Y81" s="163">
        <f t="shared" ca="1" si="28"/>
        <v>0</v>
      </c>
      <c r="Z81" s="163">
        <f t="shared" ca="1" si="28"/>
        <v>0</v>
      </c>
      <c r="AA81" s="163">
        <f t="shared" ca="1" si="28"/>
        <v>0</v>
      </c>
      <c r="AB81" s="163">
        <f t="shared" ca="1" si="28"/>
        <v>0</v>
      </c>
      <c r="AC81" s="163">
        <f t="shared" ca="1" si="28"/>
        <v>0</v>
      </c>
      <c r="AD81" s="163">
        <f t="shared" ca="1" si="28"/>
        <v>0</v>
      </c>
      <c r="AE81" s="163">
        <f t="shared" ca="1" si="28"/>
        <v>0</v>
      </c>
      <c r="AF81" s="163">
        <f t="shared" ca="1" si="28"/>
        <v>0</v>
      </c>
      <c r="AG81" s="163">
        <f t="shared" ca="1" si="28"/>
        <v>0</v>
      </c>
      <c r="AH81" s="163">
        <f t="shared" ca="1" si="28"/>
        <v>0</v>
      </c>
      <c r="AI81" s="163">
        <f t="shared" ca="1" si="28"/>
        <v>15968.165978936238</v>
      </c>
      <c r="AJ81" s="163">
        <f t="shared" ca="1" si="28"/>
        <v>0</v>
      </c>
      <c r="AK81" s="163">
        <f t="shared" ca="1" si="28"/>
        <v>0</v>
      </c>
      <c r="AL81" s="163">
        <f t="shared" ca="1" si="28"/>
        <v>0</v>
      </c>
      <c r="AM81" s="163">
        <f t="shared" ca="1" si="28"/>
        <v>0</v>
      </c>
      <c r="AN81" s="163">
        <f t="shared" ca="1" si="28"/>
        <v>3231.966650842724</v>
      </c>
    </row>
    <row r="82" spans="1:40" x14ac:dyDescent="0.3">
      <c r="A82" s="60" t="s">
        <v>1501</v>
      </c>
      <c r="B82" s="60"/>
      <c r="C82" s="60"/>
      <c r="D82" s="189"/>
      <c r="E82" s="189"/>
      <c r="F82" s="189"/>
      <c r="G82" s="189"/>
      <c r="H82" s="189"/>
      <c r="I82" s="189"/>
      <c r="J82" s="189"/>
      <c r="K82" s="189"/>
      <c r="L82" s="189"/>
      <c r="M82" s="189"/>
      <c r="N82" s="189"/>
      <c r="O82" s="189"/>
      <c r="P82" s="189"/>
      <c r="Q82" s="189"/>
      <c r="R82" s="189"/>
      <c r="S82" s="189"/>
      <c r="T82" s="189"/>
      <c r="U82" s="189"/>
      <c r="V82" s="189"/>
      <c r="W82" s="189"/>
      <c r="X82" s="189"/>
      <c r="Y82" s="189"/>
      <c r="Z82" s="189"/>
      <c r="AA82" s="189"/>
      <c r="AB82" s="189"/>
      <c r="AC82" s="189"/>
      <c r="AD82" s="189"/>
      <c r="AE82" s="189"/>
      <c r="AF82" s="189"/>
      <c r="AG82" s="189"/>
      <c r="AH82" s="189"/>
      <c r="AI82" s="189"/>
      <c r="AJ82" s="189"/>
      <c r="AK82" s="189"/>
      <c r="AL82" s="189"/>
      <c r="AM82" s="189"/>
      <c r="AN82" s="189"/>
    </row>
    <row r="83" spans="1:40" x14ac:dyDescent="0.3">
      <c r="A83" s="54" t="s">
        <v>10</v>
      </c>
      <c r="B83" s="54"/>
      <c r="C83" s="54"/>
      <c r="D83" s="195">
        <f ca="1">SUM(E83:AN83)</f>
        <v>13456.033298900527</v>
      </c>
      <c r="E83" s="194">
        <f t="shared" ref="E83:AN83" ca="1" si="29">SUMIFS(INDIRECT($B$1 &amp; "_Indirect"), WBSL3, E$1, Inst, $B$2)</f>
        <v>2991.9610156709923</v>
      </c>
      <c r="F83" s="194">
        <f t="shared" ca="1" si="29"/>
        <v>0</v>
      </c>
      <c r="G83" s="194">
        <f t="shared" ca="1" si="29"/>
        <v>0</v>
      </c>
      <c r="H83" s="194">
        <f t="shared" ca="1" si="29"/>
        <v>0</v>
      </c>
      <c r="I83" s="194">
        <f t="shared" ca="1" si="29"/>
        <v>0</v>
      </c>
      <c r="J83" s="194">
        <f t="shared" ca="1" si="29"/>
        <v>0</v>
      </c>
      <c r="K83" s="194">
        <f t="shared" ca="1" si="29"/>
        <v>0</v>
      </c>
      <c r="L83" s="194">
        <f t="shared" ca="1" si="29"/>
        <v>0</v>
      </c>
      <c r="M83" s="194">
        <f t="shared" ca="1" si="29"/>
        <v>0</v>
      </c>
      <c r="N83" s="194">
        <f t="shared" ca="1" si="29"/>
        <v>0</v>
      </c>
      <c r="O83" s="194">
        <f t="shared" ca="1" si="29"/>
        <v>0</v>
      </c>
      <c r="P83" s="194">
        <f t="shared" ca="1" si="29"/>
        <v>0</v>
      </c>
      <c r="Q83" s="194">
        <f t="shared" ca="1" si="29"/>
        <v>0</v>
      </c>
      <c r="R83" s="194">
        <f t="shared" ca="1" si="29"/>
        <v>0</v>
      </c>
      <c r="S83" s="194">
        <f t="shared" ca="1" si="29"/>
        <v>0</v>
      </c>
      <c r="T83" s="194">
        <f t="shared" ca="1" si="29"/>
        <v>0</v>
      </c>
      <c r="U83" s="194">
        <f t="shared" ca="1" si="29"/>
        <v>0</v>
      </c>
      <c r="V83" s="194">
        <f t="shared" ca="1" si="29"/>
        <v>0</v>
      </c>
      <c r="W83" s="194">
        <f t="shared" ca="1" si="29"/>
        <v>0</v>
      </c>
      <c r="X83" s="194">
        <f t="shared" ca="1" si="29"/>
        <v>0</v>
      </c>
      <c r="Y83" s="194">
        <f t="shared" ca="1" si="29"/>
        <v>0</v>
      </c>
      <c r="Z83" s="194">
        <f t="shared" ca="1" si="29"/>
        <v>0</v>
      </c>
      <c r="AA83" s="194">
        <f t="shared" ca="1" si="29"/>
        <v>0</v>
      </c>
      <c r="AB83" s="194">
        <f t="shared" ca="1" si="29"/>
        <v>0</v>
      </c>
      <c r="AC83" s="194">
        <f t="shared" ca="1" si="29"/>
        <v>0</v>
      </c>
      <c r="AD83" s="194">
        <f t="shared" ca="1" si="29"/>
        <v>0</v>
      </c>
      <c r="AE83" s="194">
        <f t="shared" ca="1" si="29"/>
        <v>0</v>
      </c>
      <c r="AF83" s="194">
        <f t="shared" ca="1" si="29"/>
        <v>0</v>
      </c>
      <c r="AG83" s="194">
        <f t="shared" ca="1" si="29"/>
        <v>0</v>
      </c>
      <c r="AH83" s="194">
        <f t="shared" ca="1" si="29"/>
        <v>0</v>
      </c>
      <c r="AI83" s="194">
        <f t="shared" ca="1" si="29"/>
        <v>8702.650458520251</v>
      </c>
      <c r="AJ83" s="194">
        <f t="shared" ca="1" si="29"/>
        <v>0</v>
      </c>
      <c r="AK83" s="194">
        <f t="shared" ca="1" si="29"/>
        <v>0</v>
      </c>
      <c r="AL83" s="194">
        <f t="shared" ca="1" si="29"/>
        <v>0</v>
      </c>
      <c r="AM83" s="194">
        <f t="shared" ca="1" si="29"/>
        <v>0</v>
      </c>
      <c r="AN83" s="194">
        <f t="shared" ca="1" si="29"/>
        <v>1761.4218247092847</v>
      </c>
    </row>
    <row r="84" spans="1:40" x14ac:dyDescent="0.3">
      <c r="A84" t="s">
        <v>1626</v>
      </c>
      <c r="D84" s="192"/>
      <c r="E84" s="193">
        <v>0</v>
      </c>
      <c r="F84" s="193"/>
      <c r="G84" s="193"/>
      <c r="H84" s="193"/>
      <c r="I84" s="193"/>
      <c r="J84" s="184">
        <v>0</v>
      </c>
      <c r="K84" s="184">
        <v>0</v>
      </c>
      <c r="L84" s="184">
        <v>0</v>
      </c>
      <c r="M84" s="184">
        <v>0</v>
      </c>
      <c r="N84" s="184">
        <v>0</v>
      </c>
      <c r="O84" s="184">
        <v>0</v>
      </c>
      <c r="P84" s="184">
        <v>0</v>
      </c>
      <c r="Q84" s="184"/>
      <c r="R84" s="184">
        <v>0</v>
      </c>
      <c r="S84" s="184">
        <v>0</v>
      </c>
      <c r="T84" s="184">
        <v>0</v>
      </c>
      <c r="U84" s="184">
        <v>0</v>
      </c>
      <c r="V84" s="184">
        <v>0</v>
      </c>
      <c r="W84" s="184">
        <v>0</v>
      </c>
      <c r="X84" s="184">
        <v>0</v>
      </c>
      <c r="Y84" s="184">
        <v>0</v>
      </c>
      <c r="Z84" s="184">
        <v>0</v>
      </c>
      <c r="AA84" s="184">
        <v>0</v>
      </c>
      <c r="AB84" s="184">
        <v>0</v>
      </c>
      <c r="AC84" s="184">
        <v>0</v>
      </c>
      <c r="AD84" s="184">
        <v>0</v>
      </c>
      <c r="AE84" s="184">
        <v>0</v>
      </c>
      <c r="AF84" s="184">
        <v>0</v>
      </c>
      <c r="AG84" s="184">
        <v>0</v>
      </c>
      <c r="AH84" s="184">
        <v>0</v>
      </c>
      <c r="AI84" s="184">
        <v>0</v>
      </c>
      <c r="AJ84" s="184">
        <v>0</v>
      </c>
      <c r="AK84" s="184">
        <v>0</v>
      </c>
      <c r="AL84" s="184">
        <v>0</v>
      </c>
      <c r="AM84" s="184">
        <v>0</v>
      </c>
      <c r="AN84" s="184">
        <v>0</v>
      </c>
    </row>
    <row r="85" spans="1:40" x14ac:dyDescent="0.3">
      <c r="A85" t="s">
        <v>1502</v>
      </c>
      <c r="D85" s="192">
        <f t="shared" ref="D85:AN85" ca="1" si="30">SUM(D83:D84)</f>
        <v>13456.033298900527</v>
      </c>
      <c r="E85" s="163">
        <f t="shared" ca="1" si="30"/>
        <v>2991.9610156709923</v>
      </c>
      <c r="F85" s="163">
        <f t="shared" ca="1" si="30"/>
        <v>0</v>
      </c>
      <c r="G85" s="163">
        <f t="shared" ca="1" si="30"/>
        <v>0</v>
      </c>
      <c r="H85" s="163">
        <f t="shared" ca="1" si="30"/>
        <v>0</v>
      </c>
      <c r="I85" s="163">
        <f t="shared" ca="1" si="30"/>
        <v>0</v>
      </c>
      <c r="J85" s="202">
        <f t="shared" ca="1" si="30"/>
        <v>0</v>
      </c>
      <c r="K85" s="202">
        <f t="shared" ca="1" si="30"/>
        <v>0</v>
      </c>
      <c r="L85" s="202">
        <f t="shared" ca="1" si="30"/>
        <v>0</v>
      </c>
      <c r="M85" s="202">
        <f t="shared" ca="1" si="30"/>
        <v>0</v>
      </c>
      <c r="N85" s="202">
        <f t="shared" ca="1" si="30"/>
        <v>0</v>
      </c>
      <c r="O85" s="202">
        <f t="shared" ca="1" si="30"/>
        <v>0</v>
      </c>
      <c r="P85" s="202">
        <f t="shared" ca="1" si="30"/>
        <v>0</v>
      </c>
      <c r="Q85" s="202">
        <f t="shared" ca="1" si="30"/>
        <v>0</v>
      </c>
      <c r="R85" s="202">
        <f t="shared" ca="1" si="30"/>
        <v>0</v>
      </c>
      <c r="S85" s="202">
        <f t="shared" ca="1" si="30"/>
        <v>0</v>
      </c>
      <c r="T85" s="202">
        <f t="shared" ca="1" si="30"/>
        <v>0</v>
      </c>
      <c r="U85" s="202">
        <f t="shared" ca="1" si="30"/>
        <v>0</v>
      </c>
      <c r="V85" s="202">
        <f t="shared" ca="1" si="30"/>
        <v>0</v>
      </c>
      <c r="W85" s="202">
        <f t="shared" ca="1" si="30"/>
        <v>0</v>
      </c>
      <c r="X85" s="202">
        <f t="shared" ca="1" si="30"/>
        <v>0</v>
      </c>
      <c r="Y85" s="202">
        <f t="shared" ca="1" si="30"/>
        <v>0</v>
      </c>
      <c r="Z85" s="202">
        <f t="shared" ca="1" si="30"/>
        <v>0</v>
      </c>
      <c r="AA85" s="202">
        <f t="shared" ca="1" si="30"/>
        <v>0</v>
      </c>
      <c r="AB85" s="202">
        <f t="shared" ca="1" si="30"/>
        <v>0</v>
      </c>
      <c r="AC85" s="202">
        <f t="shared" ca="1" si="30"/>
        <v>0</v>
      </c>
      <c r="AD85" s="202">
        <f t="shared" ca="1" si="30"/>
        <v>0</v>
      </c>
      <c r="AE85" s="202">
        <f t="shared" ca="1" si="30"/>
        <v>0</v>
      </c>
      <c r="AF85" s="202">
        <f t="shared" ca="1" si="30"/>
        <v>0</v>
      </c>
      <c r="AG85" s="202">
        <f t="shared" ca="1" si="30"/>
        <v>0</v>
      </c>
      <c r="AH85" s="202">
        <f t="shared" ca="1" si="30"/>
        <v>0</v>
      </c>
      <c r="AI85" s="202">
        <f t="shared" ca="1" si="30"/>
        <v>8702.650458520251</v>
      </c>
      <c r="AJ85" s="202">
        <f t="shared" ca="1" si="30"/>
        <v>0</v>
      </c>
      <c r="AK85" s="202">
        <f t="shared" ca="1" si="30"/>
        <v>0</v>
      </c>
      <c r="AL85" s="202">
        <f t="shared" ca="1" si="30"/>
        <v>0</v>
      </c>
      <c r="AM85" s="202">
        <f t="shared" ca="1" si="30"/>
        <v>0</v>
      </c>
      <c r="AN85" s="202">
        <f t="shared" ca="1" si="30"/>
        <v>1761.4218247092847</v>
      </c>
    </row>
    <row r="86" spans="1:40" x14ac:dyDescent="0.3">
      <c r="D86" s="192">
        <f>SUM(E86:AN86)</f>
        <v>0</v>
      </c>
      <c r="E86" s="163"/>
      <c r="F86" s="163"/>
      <c r="G86" s="163"/>
      <c r="H86" s="163"/>
      <c r="I86" s="163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  <c r="AA86" s="202"/>
      <c r="AB86" s="202"/>
      <c r="AC86" s="202"/>
      <c r="AD86" s="202"/>
      <c r="AE86" s="202"/>
      <c r="AF86" s="202"/>
      <c r="AG86" s="202"/>
      <c r="AH86" s="202"/>
      <c r="AI86" s="202"/>
      <c r="AJ86" s="202"/>
      <c r="AK86" s="202"/>
      <c r="AL86" s="202"/>
      <c r="AM86" s="202"/>
      <c r="AN86" s="202"/>
    </row>
    <row r="87" spans="1:40" x14ac:dyDescent="0.3">
      <c r="A87" s="60" t="s">
        <v>1503</v>
      </c>
      <c r="B87" s="60"/>
      <c r="C87" s="60"/>
      <c r="D87" s="189"/>
      <c r="E87" s="189"/>
      <c r="F87" s="189"/>
      <c r="G87" s="189"/>
      <c r="H87" s="189"/>
      <c r="I87" s="189"/>
      <c r="J87" s="189"/>
      <c r="K87" s="189"/>
      <c r="L87" s="189"/>
      <c r="M87" s="189"/>
      <c r="N87" s="189"/>
      <c r="O87" s="189"/>
      <c r="P87" s="189"/>
      <c r="Q87" s="189"/>
      <c r="R87" s="189"/>
      <c r="S87" s="189"/>
      <c r="T87" s="189"/>
      <c r="U87" s="189"/>
      <c r="V87" s="189"/>
      <c r="W87" s="189"/>
      <c r="X87" s="189"/>
      <c r="Y87" s="189"/>
      <c r="Z87" s="189"/>
      <c r="AA87" s="189"/>
      <c r="AB87" s="189"/>
      <c r="AC87" s="189"/>
      <c r="AD87" s="189"/>
      <c r="AE87" s="189"/>
      <c r="AF87" s="189"/>
      <c r="AG87" s="189"/>
      <c r="AH87" s="189"/>
      <c r="AI87" s="189"/>
      <c r="AJ87" s="189"/>
      <c r="AK87" s="189"/>
      <c r="AL87" s="189"/>
      <c r="AM87" s="189"/>
      <c r="AN87" s="189"/>
    </row>
    <row r="88" spans="1:40" x14ac:dyDescent="0.3">
      <c r="D88" s="188">
        <f ca="1">D81+D85</f>
        <v>38146.00265468131</v>
      </c>
      <c r="E88" s="188">
        <f t="shared" ref="E88:AN88" ca="1" si="31">SUM(E85,E81)</f>
        <v>8481.7977416728136</v>
      </c>
      <c r="F88" s="188">
        <f t="shared" ca="1" si="31"/>
        <v>0</v>
      </c>
      <c r="G88" s="188">
        <f t="shared" ca="1" si="31"/>
        <v>0</v>
      </c>
      <c r="H88" s="188">
        <f t="shared" ca="1" si="31"/>
        <v>0</v>
      </c>
      <c r="I88" s="188">
        <f t="shared" ca="1" si="31"/>
        <v>0</v>
      </c>
      <c r="J88" s="188">
        <f t="shared" ca="1" si="31"/>
        <v>0</v>
      </c>
      <c r="K88" s="188">
        <f t="shared" ca="1" si="31"/>
        <v>0</v>
      </c>
      <c r="L88" s="188">
        <f t="shared" ca="1" si="31"/>
        <v>0</v>
      </c>
      <c r="M88" s="188">
        <f t="shared" ca="1" si="31"/>
        <v>0</v>
      </c>
      <c r="N88" s="188">
        <f t="shared" ca="1" si="31"/>
        <v>0</v>
      </c>
      <c r="O88" s="188">
        <f t="shared" ca="1" si="31"/>
        <v>0</v>
      </c>
      <c r="P88" s="188">
        <f t="shared" ca="1" si="31"/>
        <v>0</v>
      </c>
      <c r="Q88" s="188">
        <f t="shared" ca="1" si="31"/>
        <v>0</v>
      </c>
      <c r="R88" s="188">
        <f t="shared" ca="1" si="31"/>
        <v>0</v>
      </c>
      <c r="S88" s="188">
        <f t="shared" ca="1" si="31"/>
        <v>0</v>
      </c>
      <c r="T88" s="188">
        <f t="shared" ca="1" si="31"/>
        <v>0</v>
      </c>
      <c r="U88" s="188">
        <f t="shared" ca="1" si="31"/>
        <v>0</v>
      </c>
      <c r="V88" s="188">
        <f t="shared" ca="1" si="31"/>
        <v>0</v>
      </c>
      <c r="W88" s="188">
        <f t="shared" ca="1" si="31"/>
        <v>0</v>
      </c>
      <c r="X88" s="188">
        <f t="shared" ca="1" si="31"/>
        <v>0</v>
      </c>
      <c r="Y88" s="188">
        <f t="shared" ca="1" si="31"/>
        <v>0</v>
      </c>
      <c r="Z88" s="188">
        <f t="shared" ca="1" si="31"/>
        <v>0</v>
      </c>
      <c r="AA88" s="188">
        <f t="shared" ca="1" si="31"/>
        <v>0</v>
      </c>
      <c r="AB88" s="188">
        <f t="shared" ca="1" si="31"/>
        <v>0</v>
      </c>
      <c r="AC88" s="188">
        <f t="shared" ca="1" si="31"/>
        <v>0</v>
      </c>
      <c r="AD88" s="188">
        <f t="shared" ca="1" si="31"/>
        <v>0</v>
      </c>
      <c r="AE88" s="188">
        <f t="shared" ca="1" si="31"/>
        <v>0</v>
      </c>
      <c r="AF88" s="188">
        <f t="shared" ca="1" si="31"/>
        <v>0</v>
      </c>
      <c r="AG88" s="188">
        <f t="shared" ca="1" si="31"/>
        <v>0</v>
      </c>
      <c r="AH88" s="188">
        <f t="shared" ca="1" si="31"/>
        <v>0</v>
      </c>
      <c r="AI88" s="188">
        <f t="shared" ca="1" si="31"/>
        <v>24670.816437456488</v>
      </c>
      <c r="AJ88" s="188">
        <f t="shared" ca="1" si="31"/>
        <v>0</v>
      </c>
      <c r="AK88" s="188">
        <f t="shared" ca="1" si="31"/>
        <v>0</v>
      </c>
      <c r="AL88" s="188">
        <f t="shared" ca="1" si="31"/>
        <v>0</v>
      </c>
      <c r="AM88" s="188">
        <f t="shared" ca="1" si="31"/>
        <v>0</v>
      </c>
      <c r="AN88" s="188">
        <f t="shared" ca="1" si="31"/>
        <v>4993.3884755520085</v>
      </c>
    </row>
  </sheetData>
  <mergeCells count="13">
    <mergeCell ref="B67:C67"/>
    <mergeCell ref="E35:I35"/>
    <mergeCell ref="J35:S35"/>
    <mergeCell ref="T35:X35"/>
    <mergeCell ref="Y35:AD35"/>
    <mergeCell ref="AE35:AH35"/>
    <mergeCell ref="AI35:AN35"/>
    <mergeCell ref="E2:I2"/>
    <mergeCell ref="J2:S2"/>
    <mergeCell ref="T2:X2"/>
    <mergeCell ref="Y2:AD2"/>
    <mergeCell ref="AE2:AH2"/>
    <mergeCell ref="AI2:AN2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31A7AA-1A76-453B-9CA2-955626102F42}">
  <dimension ref="A1:H68"/>
  <sheetViews>
    <sheetView tabSelected="1" topLeftCell="A37" workbookViewId="0">
      <selection activeCell="K68" sqref="K68"/>
    </sheetView>
  </sheetViews>
  <sheetFormatPr defaultRowHeight="14.4" x14ac:dyDescent="0.3"/>
  <cols>
    <col min="1" max="1" width="39.5546875" customWidth="1"/>
    <col min="2" max="5" width="12.33203125" bestFit="1" customWidth="1"/>
    <col min="6" max="6" width="12.109375" bestFit="1" customWidth="1"/>
    <col min="8" max="8" width="10.5546875" bestFit="1" customWidth="1"/>
  </cols>
  <sheetData>
    <row r="1" spans="1:8" x14ac:dyDescent="0.3">
      <c r="A1" t="s">
        <v>1465</v>
      </c>
    </row>
    <row r="4" spans="1:8" ht="15" thickBot="1" x14ac:dyDescent="0.35"/>
    <row r="5" spans="1:8" s="74" customFormat="1" ht="15" thickBot="1" x14ac:dyDescent="0.35">
      <c r="A5" s="254" t="s">
        <v>1633</v>
      </c>
      <c r="B5" s="255" t="s">
        <v>1531</v>
      </c>
      <c r="C5" s="255" t="s">
        <v>1532</v>
      </c>
      <c r="D5" s="255" t="s">
        <v>1533</v>
      </c>
      <c r="E5" s="255" t="s">
        <v>1534</v>
      </c>
      <c r="F5" s="255" t="s">
        <v>1594</v>
      </c>
    </row>
    <row r="6" spans="1:8" x14ac:dyDescent="0.3">
      <c r="A6" s="327" t="s">
        <v>1634</v>
      </c>
      <c r="B6" s="328">
        <f ca="1">'PY5 1030 - UW'!E7</f>
        <v>12907.674000000001</v>
      </c>
      <c r="C6" s="328">
        <f ca="1">'PY6 1030 - UW'!E7</f>
        <v>13185.188991000003</v>
      </c>
      <c r="D6" s="328">
        <f ca="1">'PY7 1030 - UW'!E7</f>
        <v>13468.670554306504</v>
      </c>
      <c r="E6" s="328">
        <f ca="1">'PY8 1030 - UW'!E7</f>
        <v>0</v>
      </c>
      <c r="F6" s="328">
        <f ca="1">SUM(B6:E7)</f>
        <v>39561.533545306505</v>
      </c>
      <c r="G6" s="316"/>
      <c r="H6" s="316"/>
    </row>
    <row r="7" spans="1:8" ht="15" thickBot="1" x14ac:dyDescent="0.35">
      <c r="A7" s="329" t="s">
        <v>1635</v>
      </c>
      <c r="B7" s="330"/>
      <c r="C7" s="330"/>
      <c r="D7" s="330"/>
      <c r="E7" s="330"/>
      <c r="F7" s="330"/>
      <c r="G7" s="316"/>
      <c r="H7" s="316"/>
    </row>
    <row r="8" spans="1:8" x14ac:dyDescent="0.3">
      <c r="A8" s="327" t="s">
        <v>1636</v>
      </c>
      <c r="B8" s="328">
        <f ca="1">'PY5 1030 - UW'!D8</f>
        <v>178868.736</v>
      </c>
      <c r="C8" s="328">
        <f ca="1">'PY6 1030 - UW'!E8</f>
        <v>96432.607296000017</v>
      </c>
      <c r="D8" s="328">
        <f ca="1">'PY7 1030 - UW'!E8</f>
        <v>75175.561637712017</v>
      </c>
      <c r="E8" s="328">
        <f ca="1">'PY8 1030 - UW'!E8</f>
        <v>45015.903986885802</v>
      </c>
      <c r="F8" s="328">
        <f ca="1">SUM(B8:E9)+1</f>
        <v>395493.80892059783</v>
      </c>
      <c r="G8" s="316"/>
      <c r="H8" s="316"/>
    </row>
    <row r="9" spans="1:8" ht="15" thickBot="1" x14ac:dyDescent="0.35">
      <c r="A9" s="329" t="s">
        <v>1637</v>
      </c>
      <c r="B9" s="330"/>
      <c r="C9" s="330"/>
      <c r="D9" s="330"/>
      <c r="E9" s="330"/>
      <c r="F9" s="330"/>
      <c r="G9" s="316"/>
      <c r="H9" s="316"/>
    </row>
    <row r="10" spans="1:8" x14ac:dyDescent="0.3">
      <c r="A10" s="331" t="s">
        <v>1638</v>
      </c>
      <c r="B10" s="332">
        <f ca="1">'PY5 1030 - UW'!D9</f>
        <v>82520.856</v>
      </c>
      <c r="C10" s="332">
        <f ca="1">'PY6 1030 - UW'!D9</f>
        <v>70245.878670000006</v>
      </c>
      <c r="D10" s="332">
        <f ca="1">'PY7 1030 - UW'!E9</f>
        <v>63384.61247090777</v>
      </c>
      <c r="E10" s="332">
        <f ca="1">'PY8 1030 - UW'!E9</f>
        <v>29319.569044090094</v>
      </c>
      <c r="F10" s="328">
        <f ca="1">SUM(B10:E11)+1</f>
        <v>245471.91618499788</v>
      </c>
      <c r="G10" s="316"/>
      <c r="H10" s="316"/>
    </row>
    <row r="11" spans="1:8" ht="15" thickBot="1" x14ac:dyDescent="0.35">
      <c r="A11" s="333" t="s">
        <v>1639</v>
      </c>
      <c r="B11" s="334"/>
      <c r="C11" s="334"/>
      <c r="D11" s="334"/>
      <c r="E11" s="334"/>
      <c r="F11" s="330"/>
      <c r="G11" s="316"/>
      <c r="H11" s="316"/>
    </row>
    <row r="12" spans="1:8" ht="15" thickBot="1" x14ac:dyDescent="0.35">
      <c r="A12" s="335" t="s">
        <v>1640</v>
      </c>
      <c r="B12" s="336">
        <f ca="1">SUM(B6:B11)</f>
        <v>274297.266</v>
      </c>
      <c r="C12" s="336">
        <f t="shared" ref="C12:F12" ca="1" si="0">SUM(C6:C11)</f>
        <v>179863.67495700001</v>
      </c>
      <c r="D12" s="336">
        <f ca="1">SUM(D6:D11)+1</f>
        <v>152029.84466292628</v>
      </c>
      <c r="E12" s="336">
        <f ca="1">SUM(E6:E11)+1</f>
        <v>74336.473030975903</v>
      </c>
      <c r="F12" s="336">
        <f t="shared" ca="1" si="0"/>
        <v>680527.25865090219</v>
      </c>
      <c r="G12" s="316"/>
      <c r="H12" s="202">
        <f ca="1">SUM(B12:E12)</f>
        <v>680527.25865090219</v>
      </c>
    </row>
    <row r="13" spans="1:8" x14ac:dyDescent="0.3">
      <c r="A13" s="316"/>
      <c r="B13" s="316"/>
      <c r="C13" s="316"/>
      <c r="D13" s="316"/>
      <c r="E13" s="316"/>
      <c r="F13" s="316"/>
      <c r="G13" s="316"/>
      <c r="H13" s="316"/>
    </row>
    <row r="14" spans="1:8" x14ac:dyDescent="0.3">
      <c r="A14" s="316"/>
      <c r="B14" s="316"/>
      <c r="C14" s="316"/>
      <c r="D14" s="316"/>
      <c r="E14" s="316"/>
      <c r="F14" s="316"/>
      <c r="G14" s="316"/>
      <c r="H14" s="316"/>
    </row>
    <row r="15" spans="1:8" ht="15" thickBot="1" x14ac:dyDescent="0.35">
      <c r="A15" s="316"/>
      <c r="B15" s="316"/>
      <c r="C15" s="316"/>
      <c r="D15" s="316"/>
      <c r="E15" s="316"/>
      <c r="F15" s="316"/>
      <c r="G15" s="316"/>
      <c r="H15" s="316"/>
    </row>
    <row r="16" spans="1:8" ht="15" thickBot="1" x14ac:dyDescent="0.35">
      <c r="A16" s="337" t="s">
        <v>1641</v>
      </c>
      <c r="B16" s="338" t="s">
        <v>1531</v>
      </c>
      <c r="C16" s="338" t="s">
        <v>1532</v>
      </c>
      <c r="D16" s="338" t="s">
        <v>1533</v>
      </c>
      <c r="E16" s="338" t="s">
        <v>1534</v>
      </c>
      <c r="F16" s="338" t="s">
        <v>1594</v>
      </c>
      <c r="G16" s="316"/>
      <c r="H16" s="316"/>
    </row>
    <row r="17" spans="1:8" ht="15" thickBot="1" x14ac:dyDescent="0.35">
      <c r="A17" s="329" t="s">
        <v>1642</v>
      </c>
      <c r="B17" s="339">
        <f ca="1">'PY5 1030 - UW'!F28+'PY5 1030 - UW'!G28+'PY5 1030 - UW'!H28+'PY5 1030 - UW'!I28</f>
        <v>260445.97116000002</v>
      </c>
      <c r="C17" s="339">
        <f ca="1">'PY6 1030 - UW'!F28+'PY6 1030 - UW'!G28+'PY6 1030 - UW'!H28+'PY6 1030 - UW'!I28</f>
        <v>238872.95734551753</v>
      </c>
      <c r="D17" s="339">
        <f ca="1">'PY7 1030 - UW'!F28+'PY7 1030 - UW'!G28+'PY7 1030 - UW'!H28+'PY7 1030 - UW'!I28</f>
        <v>221434.70752646442</v>
      </c>
      <c r="E17" s="339">
        <f ca="1">'PY8 1030 - UW'!F28+'PY8 1030 - UW'!G28+'PY8 1030 - UW'!H28+'PY8 1030 - UW'!I28</f>
        <v>51514.868250433668</v>
      </c>
      <c r="F17" s="340">
        <f t="shared" ref="F17:F22" ca="1" si="1">SUM(B17:E17)</f>
        <v>772268.50428241573</v>
      </c>
      <c r="G17" s="316"/>
      <c r="H17" s="316"/>
    </row>
    <row r="18" spans="1:8" ht="15" thickBot="1" x14ac:dyDescent="0.35">
      <c r="A18" s="329" t="s">
        <v>1643</v>
      </c>
      <c r="B18" s="339">
        <f ca="1">'PY5 1030 - UW'!J28+'PY5 1030 - UW'!K28+'PY5 1030 - UW'!L28+'PY5 1030 - UW'!M28+'PY5 1030 - UW'!N28+'PY5 1030 - UW'!O28+'PY5 1030 - UW'!P28+'PY5 1030 - UW'!Q28+'PY5 1030 - UW'!R28+'PY5 1030 - UW'!S28</f>
        <v>146327.42340000003</v>
      </c>
      <c r="C18" s="339">
        <f ca="1">'PY6 1030 - UW'!J28+'PY6 1030 - UW'!K28+'PY6 1030 - UW'!L28+'PY6 1030 - UW'!M28+'PY6 1030 - UW'!N28+'PY6 1030 - UW'!O28+'PY6 1030 - UW'!P28+'PY6 1030 - UW'!Q28+'PY6 1030 - UW'!R28+'PY6 1030 - UW'!S28</f>
        <v>167459.91397578001</v>
      </c>
      <c r="D18" s="339">
        <f ca="1">'PY7 1030 - UW'!J28+'PY7 1030 - UW'!K28+'PY7 1030 - UW'!L28+'PY7 1030 - UW'!M28+'PY7 1030 - UW'!N28+'PY7 1030 - UW'!O28+'PY7 1030 - UW'!P28+'PY7 1030 - UW'!Q28+'PY7 1030 - UW'!R28+'PY7 1030 - UW'!S28</f>
        <v>180793.3032388842</v>
      </c>
      <c r="E18" s="339">
        <f ca="1">'PY8 1030 - UW'!J28+'PY8 1030 - UW'!K28+'PY8 1030 - UW'!L28+'PY8 1030 - UW'!M28+'PY8 1030 - UW'!N28+'PY8 1030 - UW'!O28+'PY8 1030 - UW'!P28+'PY8 1030 - UW'!Q28+'PY8 1030 - UW'!R28+'PY8 1030 - UW'!S28</f>
        <v>129716.28237796134</v>
      </c>
      <c r="F18" s="340">
        <f t="shared" ca="1" si="1"/>
        <v>624296.92299262562</v>
      </c>
      <c r="G18" s="316"/>
      <c r="H18" s="316"/>
    </row>
    <row r="19" spans="1:8" ht="15" thickBot="1" x14ac:dyDescent="0.35">
      <c r="A19" s="329" t="s">
        <v>1644</v>
      </c>
      <c r="B19" s="339">
        <f ca="1">'PY5 1030 - UW'!T28+'PY5 1030 - UW'!U28+'PY5 1030 - UW'!V28+'PY5 1030 - UW'!W28+'PY5 1030 - UW'!X28</f>
        <v>34812.209250000007</v>
      </c>
      <c r="C19" s="339">
        <f ca="1">'PY6 1030 - UW'!T28+'PY6 1030 - UW'!U28+'PY6 1030 - UW'!V28+'PY6 1030 - UW'!W28+'PY6 1030 - UW'!X28</f>
        <v>30014.148159000004</v>
      </c>
      <c r="D19" s="339">
        <f ca="1">'PY7 1030 - UW'!T28+'PY7 1030 - UW'!U28+'PY7 1030 - UW'!V28+'PY7 1030 - UW'!W28+'PY7 1030 - UW'!X28</f>
        <v>30659.452344418507</v>
      </c>
      <c r="E19" s="339">
        <f ca="1">'PY8 1030 - UW'!T28+'PY8 1030 - UW'!U28+'PY8 1030 - UW'!V28+'PY8 1030 - UW'!W28+'PY8 1030 - UW'!X28</f>
        <v>18269.201165730381</v>
      </c>
      <c r="F19" s="340">
        <f t="shared" ca="1" si="1"/>
        <v>113755.0109191489</v>
      </c>
      <c r="G19" s="316"/>
      <c r="H19" s="316"/>
    </row>
    <row r="20" spans="1:8" ht="15" thickBot="1" x14ac:dyDescent="0.35">
      <c r="A20" s="329" t="s">
        <v>1645</v>
      </c>
      <c r="B20" s="339">
        <f ca="1">'PY5 1030 - UW'!Y28+'PY5 1030 - UW'!Z28+'PY5 1030 - UW'!AA28+'PY5 1030 - UW'!AB28+'PY5 1030 - UW'!AC28+'PY5 1030 - UW'!AD28</f>
        <v>44420.949000000001</v>
      </c>
      <c r="C20" s="339">
        <f ca="1">'PY6 1030 - UW'!Y28+'PY6 1030 - UW'!Z28+'PY6 1030 - UW'!AA28+'PY6 1030 - UW'!AB28+'PY6 1030 - UW'!AC28+'PY6 1030 - UW'!AD28</f>
        <v>27225.599642100002</v>
      </c>
      <c r="D20" s="341">
        <f ca="1">'PY7 1030 - UW'!Y28+'PY7 1030 - UW'!Z28+'PY7 1030 - UW'!AA28+'PY7 1030 - UW'!AB28+'PY7 1030 - UW'!AC28+'PY7 1030 - UW'!AD28</f>
        <v>0</v>
      </c>
      <c r="E20" s="339">
        <f ca="1">'PY8 1030 - UW'!Y28+'PY8 1030 - UW'!Z28+'PY8 1030 - UW'!AA28+'PY8 1030 - UW'!AB28+'PY8 1030 - UW'!AC28+'PY8 1030 - UW'!AD28</f>
        <v>10444.44318387679</v>
      </c>
      <c r="F20" s="340">
        <f t="shared" ca="1" si="1"/>
        <v>82090.991825976802</v>
      </c>
      <c r="G20" s="316"/>
      <c r="H20" s="316"/>
    </row>
    <row r="21" spans="1:8" ht="15" thickBot="1" x14ac:dyDescent="0.35">
      <c r="A21" s="329" t="s">
        <v>1646</v>
      </c>
      <c r="B21" s="339">
        <f ca="1">'PY5 1030 - UW'!AE28+'PY5 1030 - UW'!AF28+'PY5 1030 - UW'!AG28+'PY5 1030 - UW'!AH28</f>
        <v>29878.875000000004</v>
      </c>
      <c r="C21" s="339">
        <f ca="1">'PY6 1030 - UW'!AE28+'PY6 1030 - UW'!AF28+'PY6 1030 - UW'!AG28+'PY6 1030 - UW'!AH28</f>
        <v>35863.067108925003</v>
      </c>
      <c r="D21" s="341">
        <f ca="1">'PY7 1030 - UW'!AE28+'PY7 1030 - UW'!AF28+'PY7 1030 - UW'!AG28+'PY7 1030 - UW'!AH28</f>
        <v>0</v>
      </c>
      <c r="E21" s="341">
        <f ca="1">'PY8 1030 - UW'!AE28+'PY8 1030 - UW'!AF28+'PY8 1030 - UW'!AG28+'PY8 1030 - UW'!AH28</f>
        <v>0</v>
      </c>
      <c r="F21" s="340">
        <f t="shared" ca="1" si="1"/>
        <v>65741.94210892501</v>
      </c>
      <c r="G21" s="316"/>
      <c r="H21" s="316"/>
    </row>
    <row r="22" spans="1:8" ht="15" thickBot="1" x14ac:dyDescent="0.35">
      <c r="A22" s="329" t="s">
        <v>1647</v>
      </c>
      <c r="B22" s="339">
        <f ca="1">'PY5 1030 - UW'!AI28+'PY5 1030 - UW'!AJ28+'PY5 1030 - UW'!AK28+'PY5 1030 - UW'!AL28+'PY5 1030 - UW'!AM28+'PY5 1030 - UW'!AN28</f>
        <v>103882.8726</v>
      </c>
      <c r="C22" s="339">
        <f ca="1">'PY6 1030 - UW'!AI28+'PY6 1030 - UW'!AJ28+'PY6 1030 - UW'!AK28+'PY6 1030 - UW'!AL28+'PY6 1030 - UW'!AM28+'PY6 1030 - UW'!AN28</f>
        <v>117306.02614500001</v>
      </c>
      <c r="D22" s="339">
        <f ca="1">'PY7 1030 - UW'!AI28+'PY7 1030 - UW'!AJ28+'PY7 1030 - UW'!AK28+'PY7 1030 - UW'!AL28+'PY7 1030 - UW'!AM28+'PY7 1030 - UW'!AN28</f>
        <v>74005.20707387627</v>
      </c>
      <c r="E22" s="339">
        <f ca="1">'PY8 1030 - UW'!AI28+'PY8 1030 - UW'!AJ28+'PY8 1030 - UW'!AK28+'PY8 1030 - UW'!AL28+'PY8 1030 - UW'!AM28+'PY8 1030 - UW'!AN28</f>
        <v>45450.340560288641</v>
      </c>
      <c r="F22" s="340">
        <f t="shared" ca="1" si="1"/>
        <v>340644.44637916493</v>
      </c>
      <c r="G22" s="316"/>
      <c r="H22" s="316"/>
    </row>
    <row r="23" spans="1:8" ht="15" thickBot="1" x14ac:dyDescent="0.35">
      <c r="A23" s="335" t="s">
        <v>1648</v>
      </c>
      <c r="B23" s="339">
        <f ca="1">SUM(B17:B22)</f>
        <v>619768.30041000014</v>
      </c>
      <c r="C23" s="339">
        <f t="shared" ref="C23:E23" ca="1" si="2">SUM(C17:C22)</f>
        <v>616741.7123763226</v>
      </c>
      <c r="D23" s="339">
        <f t="shared" ca="1" si="2"/>
        <v>506892.67018364341</v>
      </c>
      <c r="E23" s="339">
        <f t="shared" ca="1" si="2"/>
        <v>255395.13553829081</v>
      </c>
      <c r="F23" s="340">
        <f ca="1">SUM(F17:F22)</f>
        <v>1998797.8185082569</v>
      </c>
      <c r="G23" s="316"/>
      <c r="H23" s="317">
        <f ca="1">SUM(B23:E23)</f>
        <v>1998797.8185082569</v>
      </c>
    </row>
    <row r="24" spans="1:8" ht="15" thickBot="1" x14ac:dyDescent="0.35">
      <c r="A24" s="329" t="s">
        <v>1649</v>
      </c>
      <c r="B24" s="342">
        <f ca="1">SUM('PY5 1030 - UW'!C12:C26)</f>
        <v>67.92</v>
      </c>
      <c r="C24" s="342">
        <f ca="1">SUM('PY6 1030 - UW'!C12:C26)</f>
        <v>66.91</v>
      </c>
      <c r="D24" s="342">
        <f ca="1">SUM('PY7 1030 - UW'!C12:C26)</f>
        <v>55.58</v>
      </c>
      <c r="E24" s="342">
        <f ca="1">SUM('PY8 1030 - UW'!C12:C26)</f>
        <v>29.599999999999998</v>
      </c>
      <c r="F24" s="342">
        <f ca="1">SUM(B24:E24)</f>
        <v>220.00999999999996</v>
      </c>
      <c r="G24" s="316"/>
      <c r="H24" s="316"/>
    </row>
    <row r="25" spans="1:8" x14ac:dyDescent="0.3">
      <c r="A25" s="316"/>
      <c r="B25" s="316"/>
      <c r="C25" s="316"/>
      <c r="D25" s="316"/>
      <c r="E25" s="316"/>
      <c r="F25" s="316"/>
      <c r="G25" s="316"/>
      <c r="H25" s="316"/>
    </row>
    <row r="27" spans="1:8" ht="15" thickBot="1" x14ac:dyDescent="0.35"/>
    <row r="28" spans="1:8" ht="15" thickBot="1" x14ac:dyDescent="0.35">
      <c r="A28" s="257" t="s">
        <v>1650</v>
      </c>
      <c r="B28" s="258" t="s">
        <v>1531</v>
      </c>
      <c r="C28" s="258" t="s">
        <v>1532</v>
      </c>
      <c r="D28" s="258" t="s">
        <v>1533</v>
      </c>
      <c r="E28" s="258" t="s">
        <v>1534</v>
      </c>
      <c r="F28" s="258" t="s">
        <v>1594</v>
      </c>
    </row>
    <row r="29" spans="1:8" ht="15" thickBot="1" x14ac:dyDescent="0.35">
      <c r="A29" s="256" t="s">
        <v>1651</v>
      </c>
      <c r="B29" s="315">
        <f ca="1">'PY5 1030 - UW'!D28</f>
        <v>894065.56640999997</v>
      </c>
      <c r="C29" s="315">
        <f ca="1">'PY6 1030 - UW'!D28</f>
        <v>796605.38733332255</v>
      </c>
      <c r="D29" s="315">
        <f ca="1">'PY7 1030 - UW'!D28</f>
        <v>658921.51484656974</v>
      </c>
      <c r="E29" s="315">
        <f ca="1">'PY8 1030 - UW'!D28</f>
        <v>329730.60856926674</v>
      </c>
      <c r="F29" s="315">
        <f ca="1">SUM(B29:E29)</f>
        <v>2679323.0771591589</v>
      </c>
      <c r="G29" s="316"/>
      <c r="H29" s="316"/>
    </row>
    <row r="30" spans="1:8" ht="15" thickBot="1" x14ac:dyDescent="0.35">
      <c r="A30" s="256" t="s">
        <v>1652</v>
      </c>
      <c r="B30" s="315">
        <f ca="1">'PY5 1030 - UW'!D30</f>
        <v>312922.94824349997</v>
      </c>
      <c r="C30" s="315">
        <f ca="1">'PY6 1030 - UW'!D30</f>
        <v>278811.88556666282</v>
      </c>
      <c r="D30" s="315">
        <f ca="1">'PY7 1030 - UW'!D30</f>
        <v>230622.53019629937</v>
      </c>
      <c r="E30" s="315">
        <f ca="1">'PY8 1030 - UW'!D30</f>
        <v>115405.71299924332</v>
      </c>
      <c r="F30" s="315">
        <f ca="1">SUM(B30:E30)</f>
        <v>937763.07700570533</v>
      </c>
      <c r="G30" s="316"/>
      <c r="H30" s="316"/>
    </row>
    <row r="31" spans="1:8" ht="15" thickBot="1" x14ac:dyDescent="0.35">
      <c r="A31" s="256" t="s">
        <v>1653</v>
      </c>
      <c r="B31" s="315">
        <f ca="1">SUM(B29:B30)</f>
        <v>1206988.5146534999</v>
      </c>
      <c r="C31" s="315">
        <f t="shared" ref="C31:E31" ca="1" si="3">SUM(C29:C30)</f>
        <v>1075417.2728999853</v>
      </c>
      <c r="D31" s="315">
        <f t="shared" ca="1" si="3"/>
        <v>889544.04504286917</v>
      </c>
      <c r="E31" s="315">
        <f t="shared" ca="1" si="3"/>
        <v>445136.32156851003</v>
      </c>
      <c r="F31" s="315">
        <f ca="1">SUM(F29:F30)</f>
        <v>3617086.1541648642</v>
      </c>
      <c r="G31" s="316"/>
      <c r="H31" s="317">
        <f ca="1">SUM(B31:E31)</f>
        <v>3617086.1541648647</v>
      </c>
    </row>
    <row r="32" spans="1:8" x14ac:dyDescent="0.3">
      <c r="B32" s="316"/>
      <c r="C32" s="316"/>
      <c r="D32" s="316"/>
      <c r="E32" s="316"/>
      <c r="F32" s="316"/>
      <c r="G32" s="316"/>
      <c r="H32" s="316"/>
    </row>
    <row r="33" spans="1:8" ht="15" thickBot="1" x14ac:dyDescent="0.35">
      <c r="B33" s="316"/>
      <c r="C33" s="316"/>
      <c r="D33" s="316"/>
      <c r="E33" s="316"/>
      <c r="F33" s="316"/>
      <c r="G33" s="316"/>
      <c r="H33" s="316"/>
    </row>
    <row r="34" spans="1:8" ht="15" thickBot="1" x14ac:dyDescent="0.35">
      <c r="A34" s="259" t="s">
        <v>1654</v>
      </c>
      <c r="B34" s="318" t="s">
        <v>1531</v>
      </c>
      <c r="C34" s="318" t="s">
        <v>1532</v>
      </c>
      <c r="D34" s="318" t="s">
        <v>1533</v>
      </c>
      <c r="E34" s="318" t="s">
        <v>1534</v>
      </c>
      <c r="F34" s="318" t="s">
        <v>1594</v>
      </c>
      <c r="G34" s="316"/>
      <c r="H34" s="316"/>
    </row>
    <row r="35" spans="1:8" ht="15" thickBot="1" x14ac:dyDescent="0.35">
      <c r="A35" s="260" t="s">
        <v>1535</v>
      </c>
      <c r="B35" s="319">
        <f ca="1">'PY5 1030 - UW'!D33</f>
        <v>556542.82350000006</v>
      </c>
      <c r="C35" s="319">
        <f ca="1">'PY6 1030 - UW'!D33</f>
        <v>266989.64244525007</v>
      </c>
      <c r="D35" s="319">
        <f ca="1">'PY7 1030 - UW'!D33</f>
        <v>115321.49450866802</v>
      </c>
      <c r="E35" s="319">
        <f ca="1">'PY8 1030 - UW'!D33</f>
        <v>2177.6269343501258</v>
      </c>
      <c r="F35" s="320">
        <f ca="1">SUM(B35:E35)</f>
        <v>941031.58738826832</v>
      </c>
      <c r="G35" s="316"/>
      <c r="H35" s="316"/>
    </row>
    <row r="36" spans="1:8" ht="15" thickBot="1" x14ac:dyDescent="0.35">
      <c r="A36" s="260" t="s">
        <v>1655</v>
      </c>
      <c r="B36" s="319">
        <f ca="1">'PY5 1030 - UW'!D34</f>
        <v>1262830.3965000007</v>
      </c>
      <c r="C36" s="319">
        <f ca="1">'PY6 1030 - UW'!D34</f>
        <v>1224134.2603800003</v>
      </c>
      <c r="D36" s="319">
        <f ca="1">'PY7 1030 - UW'!D34</f>
        <v>1487959.8000708492</v>
      </c>
      <c r="E36" s="319">
        <f ca="1">'PY8 1030 - UW'!D34</f>
        <v>1392095.1997002284</v>
      </c>
      <c r="F36" s="320">
        <f ca="1">SUM(B36:E36)</f>
        <v>5367019.6566510787</v>
      </c>
      <c r="G36" s="316"/>
      <c r="H36" s="316"/>
    </row>
    <row r="37" spans="1:8" ht="15" thickBot="1" x14ac:dyDescent="0.35">
      <c r="A37" s="261" t="s">
        <v>1656</v>
      </c>
      <c r="B37" s="320">
        <f ca="1">SUM(B35:B36)</f>
        <v>1819373.2200000007</v>
      </c>
      <c r="C37" s="320">
        <f t="shared" ref="C37:F37" ca="1" si="4">SUM(C35:C36)</f>
        <v>1491123.9028252503</v>
      </c>
      <c r="D37" s="320">
        <f t="shared" ca="1" si="4"/>
        <v>1603281.2945795173</v>
      </c>
      <c r="E37" s="320">
        <f t="shared" ca="1" si="4"/>
        <v>1394272.8266345786</v>
      </c>
      <c r="F37" s="320">
        <f t="shared" ca="1" si="4"/>
        <v>6308051.2440393474</v>
      </c>
      <c r="G37" s="316"/>
      <c r="H37" s="317">
        <f ca="1">SUM(B37:E37)</f>
        <v>6308051.2440393465</v>
      </c>
    </row>
    <row r="38" spans="1:8" x14ac:dyDescent="0.3">
      <c r="B38" s="316"/>
      <c r="C38" s="316"/>
      <c r="D38" s="316"/>
      <c r="E38" s="316"/>
      <c r="F38" s="316"/>
      <c r="G38" s="316"/>
      <c r="H38" s="316"/>
    </row>
    <row r="39" spans="1:8" ht="15" thickBot="1" x14ac:dyDescent="0.35">
      <c r="B39" s="316"/>
      <c r="C39" s="316"/>
      <c r="D39" s="316"/>
      <c r="E39" s="316"/>
      <c r="F39" s="316"/>
      <c r="G39" s="316"/>
      <c r="H39" s="316"/>
    </row>
    <row r="40" spans="1:8" ht="15" thickBot="1" x14ac:dyDescent="0.35">
      <c r="A40" s="257" t="s">
        <v>1657</v>
      </c>
      <c r="B40" s="321" t="s">
        <v>1531</v>
      </c>
      <c r="C40" s="321" t="s">
        <v>1532</v>
      </c>
      <c r="D40" s="321" t="s">
        <v>1533</v>
      </c>
      <c r="E40" s="321" t="s">
        <v>1534</v>
      </c>
      <c r="F40" s="321" t="s">
        <v>1594</v>
      </c>
      <c r="G40" s="316"/>
      <c r="H40" s="316"/>
    </row>
    <row r="41" spans="1:8" ht="15" thickBot="1" x14ac:dyDescent="0.35">
      <c r="A41" s="256" t="s">
        <v>128</v>
      </c>
      <c r="B41" s="322">
        <f ca="1">'PY5 1030 - UW'!D39</f>
        <v>52709.399999999994</v>
      </c>
      <c r="C41" s="322">
        <f ca="1">'PY6 1030 - UW'!D39</f>
        <v>59477.34825000001</v>
      </c>
      <c r="D41" s="322">
        <f ca="1">'PY7 1030 - UW'!D39</f>
        <v>74186.409510900034</v>
      </c>
      <c r="E41" s="322">
        <f ca="1">'PY8 1030 - UW'!D39</f>
        <v>1959.8642409151132</v>
      </c>
      <c r="F41" s="322">
        <f ca="1">SUM(B41:E41)</f>
        <v>188333.02200181514</v>
      </c>
      <c r="G41" s="316"/>
      <c r="H41" s="316"/>
    </row>
    <row r="42" spans="1:8" ht="15" thickBot="1" x14ac:dyDescent="0.35">
      <c r="A42" s="256" t="s">
        <v>1658</v>
      </c>
      <c r="B42" s="322">
        <f ca="1">'PY5 1030 - UW'!D40</f>
        <v>42085.8</v>
      </c>
      <c r="C42" s="322">
        <f ca="1">'PY6 1030 - UW'!D40</f>
        <v>53842.652100000007</v>
      </c>
      <c r="D42" s="322">
        <f ca="1">'PY7 1030 - UW'!D40</f>
        <v>90174.859836525051</v>
      </c>
      <c r="E42" s="322">
        <f ca="1">'PY8 1030 - UW'!D40</f>
        <v>3919.7284818302264</v>
      </c>
      <c r="F42" s="322">
        <f ca="1">SUM(B42:E42)</f>
        <v>190023.04041835526</v>
      </c>
      <c r="G42" s="316"/>
      <c r="H42" s="316"/>
    </row>
    <row r="43" spans="1:8" ht="15" thickBot="1" x14ac:dyDescent="0.35">
      <c r="A43" s="256" t="s">
        <v>1594</v>
      </c>
      <c r="B43" s="322">
        <f ca="1">SUM(B41:B42)</f>
        <v>94795.199999999997</v>
      </c>
      <c r="C43" s="322">
        <f t="shared" ref="C43:E43" ca="1" si="5">SUM(C41:C42)</f>
        <v>113320.00035000002</v>
      </c>
      <c r="D43" s="322">
        <f t="shared" ca="1" si="5"/>
        <v>164361.26934742508</v>
      </c>
      <c r="E43" s="322">
        <f t="shared" ca="1" si="5"/>
        <v>5879.5927227453394</v>
      </c>
      <c r="F43" s="322">
        <f ca="1">SUM(F41:F42)</f>
        <v>378356.0624201704</v>
      </c>
      <c r="G43" s="316"/>
      <c r="H43" s="317">
        <f ca="1">SUM(B43:E43)</f>
        <v>378356.0624201704</v>
      </c>
    </row>
    <row r="44" spans="1:8" x14ac:dyDescent="0.3">
      <c r="A44" s="262"/>
      <c r="B44" s="316"/>
      <c r="C44" s="316"/>
      <c r="D44" s="316"/>
      <c r="E44" s="316"/>
      <c r="F44" s="316"/>
      <c r="G44" s="316"/>
      <c r="H44" s="316"/>
    </row>
    <row r="45" spans="1:8" ht="15" thickBot="1" x14ac:dyDescent="0.35">
      <c r="B45" s="316"/>
      <c r="C45" s="316"/>
      <c r="D45" s="316"/>
      <c r="E45" s="316"/>
      <c r="F45" s="316"/>
      <c r="G45" s="316"/>
      <c r="H45" s="316"/>
    </row>
    <row r="46" spans="1:8" ht="15" thickBot="1" x14ac:dyDescent="0.35">
      <c r="A46" s="263"/>
      <c r="B46" s="323" t="s">
        <v>1531</v>
      </c>
      <c r="C46" s="323" t="s">
        <v>1532</v>
      </c>
      <c r="D46" s="323" t="s">
        <v>1533</v>
      </c>
      <c r="E46" s="323" t="s">
        <v>1534</v>
      </c>
      <c r="F46" s="323" t="s">
        <v>1594</v>
      </c>
      <c r="G46" s="316"/>
      <c r="H46" s="316"/>
    </row>
    <row r="47" spans="1:8" ht="15" thickBot="1" x14ac:dyDescent="0.35">
      <c r="A47" s="264" t="s">
        <v>1480</v>
      </c>
      <c r="B47" s="315">
        <f ca="1">'PY5 1030 - UW'!D48</f>
        <v>120452.21550000001</v>
      </c>
      <c r="C47" s="315">
        <f ca="1">'PY6 1030 - UW'!D48</f>
        <v>68100.520284000013</v>
      </c>
      <c r="D47" s="315">
        <f ca="1">'PY7 1030 - UW'!D48</f>
        <v>78947.770017871153</v>
      </c>
      <c r="E47" s="315">
        <f ca="1">'PY8 1030 - UW'!D48</f>
        <v>9037.151777553021</v>
      </c>
      <c r="F47" s="315">
        <f ca="1">SUM(B47:E47)</f>
        <v>276537.65757942421</v>
      </c>
      <c r="G47" s="316"/>
      <c r="H47" s="316"/>
    </row>
    <row r="48" spans="1:8" x14ac:dyDescent="0.3">
      <c r="A48" s="267"/>
      <c r="B48" s="324"/>
      <c r="C48" s="324"/>
      <c r="D48" s="324"/>
      <c r="E48" s="324"/>
      <c r="F48" s="324"/>
      <c r="G48" s="316"/>
      <c r="H48" s="316"/>
    </row>
    <row r="49" spans="1:8" ht="15" thickBot="1" x14ac:dyDescent="0.35">
      <c r="B49" s="316"/>
      <c r="C49" s="316"/>
      <c r="D49" s="316"/>
      <c r="E49" s="316"/>
      <c r="F49" s="316"/>
      <c r="G49" s="316"/>
      <c r="H49" s="316"/>
    </row>
    <row r="50" spans="1:8" ht="15" thickBot="1" x14ac:dyDescent="0.35">
      <c r="A50" s="263"/>
      <c r="B50" s="323" t="s">
        <v>1531</v>
      </c>
      <c r="C50" s="323" t="s">
        <v>1532</v>
      </c>
      <c r="D50" s="323" t="s">
        <v>1533</v>
      </c>
      <c r="E50" s="323" t="s">
        <v>1534</v>
      </c>
      <c r="F50" s="323" t="s">
        <v>1594</v>
      </c>
      <c r="G50" s="316"/>
      <c r="H50" s="316"/>
    </row>
    <row r="51" spans="1:8" ht="15" thickBot="1" x14ac:dyDescent="0.35">
      <c r="A51" s="266" t="s">
        <v>1665</v>
      </c>
      <c r="B51" s="325">
        <f ca="1">'PY5 1030 - UW'!D60</f>
        <v>334896</v>
      </c>
      <c r="C51" s="325">
        <f ca="1">'PY6 1030 - UW'!D60</f>
        <v>343467</v>
      </c>
      <c r="D51" s="325">
        <f ca="1">'PY7 1030 - UW'!D60</f>
        <v>359151.99999999994</v>
      </c>
      <c r="E51" s="325">
        <f ca="1">'PY8 1030 - UW'!D60</f>
        <v>280327</v>
      </c>
      <c r="F51" s="325">
        <f ca="1">SUM(B51:E51)</f>
        <v>1317842</v>
      </c>
      <c r="G51" s="316"/>
      <c r="H51" s="316"/>
    </row>
    <row r="52" spans="1:8" x14ac:dyDescent="0.3">
      <c r="B52" s="316"/>
      <c r="C52" s="316"/>
      <c r="D52" s="316"/>
      <c r="E52" s="316"/>
      <c r="F52" s="316"/>
      <c r="G52" s="316"/>
      <c r="H52" s="316"/>
    </row>
    <row r="53" spans="1:8" x14ac:dyDescent="0.3">
      <c r="B53" s="316"/>
      <c r="C53" s="316"/>
      <c r="D53" s="316"/>
      <c r="E53" s="316"/>
      <c r="F53" s="316"/>
      <c r="G53" s="316"/>
      <c r="H53" s="316"/>
    </row>
    <row r="54" spans="1:8" ht="15" thickBot="1" x14ac:dyDescent="0.35">
      <c r="B54" s="316"/>
      <c r="C54" s="316"/>
      <c r="D54" s="316"/>
      <c r="E54" s="316"/>
      <c r="F54" s="316"/>
      <c r="G54" s="316"/>
      <c r="H54" s="316"/>
    </row>
    <row r="55" spans="1:8" ht="15" thickBot="1" x14ac:dyDescent="0.35">
      <c r="A55" s="259"/>
      <c r="B55" s="323" t="s">
        <v>1531</v>
      </c>
      <c r="C55" s="323" t="s">
        <v>1532</v>
      </c>
      <c r="D55" s="323" t="s">
        <v>1533</v>
      </c>
      <c r="E55" s="323" t="s">
        <v>1534</v>
      </c>
      <c r="F55" s="323" t="s">
        <v>1594</v>
      </c>
      <c r="G55" s="316"/>
      <c r="H55" s="316"/>
    </row>
    <row r="56" spans="1:8" ht="15" thickBot="1" x14ac:dyDescent="0.35">
      <c r="A56" s="264" t="s">
        <v>1659</v>
      </c>
      <c r="B56" s="315">
        <f ca="1">'PY5 1030 - MSU'!D88</f>
        <v>593417.39017500007</v>
      </c>
      <c r="C56" s="315">
        <f ca="1">'PY6 1030 - MSU'!D88</f>
        <v>125362.493831025</v>
      </c>
      <c r="D56" s="315">
        <f ca="1">'PY7 1030 - MSU'!D88</f>
        <v>110928.80101878862</v>
      </c>
      <c r="E56" s="315">
        <f ca="1">'PY8 1030 - MSU'!D88</f>
        <v>63844.210868010574</v>
      </c>
      <c r="F56" s="315">
        <f ca="1">SUM(B56:E56)</f>
        <v>893552.89589282416</v>
      </c>
      <c r="G56" s="316"/>
      <c r="H56" s="316"/>
    </row>
    <row r="57" spans="1:8" ht="15" thickBot="1" x14ac:dyDescent="0.35">
      <c r="A57" s="264" t="s">
        <v>1660</v>
      </c>
      <c r="B57" s="315">
        <f ca="1">'PY5 1030 - PSU'!D88</f>
        <v>42312.311496000002</v>
      </c>
      <c r="C57" s="315">
        <f ca="1">'PY6 1030 - PSU'!D88</f>
        <v>30809.546876152803</v>
      </c>
      <c r="D57" s="315">
        <f ca="1">'PY7 1030 - PSU'!D88</f>
        <v>31471.952133990097</v>
      </c>
      <c r="E57" s="315">
        <f ca="1">'PY8 1030 - PSU'!D88</f>
        <v>18965.360623017354</v>
      </c>
      <c r="F57" s="315">
        <f t="shared" ref="F57:F59" ca="1" si="6">SUM(B57:E57)</f>
        <v>123559.17112916027</v>
      </c>
      <c r="G57" s="316"/>
      <c r="H57" s="316"/>
    </row>
    <row r="58" spans="1:8" ht="15" thickBot="1" x14ac:dyDescent="0.35">
      <c r="A58" s="264" t="s">
        <v>1662</v>
      </c>
      <c r="B58" s="315">
        <f ca="1">'PY5 1030 - UA'!D88</f>
        <v>31519.518408</v>
      </c>
      <c r="C58" s="315">
        <f ca="1">'PY6 1030 - UA'!D88</f>
        <v>119511.69330997081</v>
      </c>
      <c r="D58" s="315">
        <f ca="1">'PY7 1030 - UA'!D88</f>
        <v>216037.52003237855</v>
      </c>
      <c r="E58" s="315">
        <f ca="1">'PY8 1030 - UA'!D88</f>
        <v>98896.584029506106</v>
      </c>
      <c r="F58" s="315">
        <f ca="1">SUM(B58:E58)</f>
        <v>465965.31577985547</v>
      </c>
      <c r="G58" s="316"/>
      <c r="H58" s="316"/>
    </row>
    <row r="59" spans="1:8" ht="15" thickBot="1" x14ac:dyDescent="0.35">
      <c r="A59" s="264" t="s">
        <v>1661</v>
      </c>
      <c r="B59" s="315">
        <f ca="1">'PY5 1030 - UMD'!D88</f>
        <v>70728.429816058284</v>
      </c>
      <c r="C59" s="315">
        <f ca="1">'PY6 1030 - UMD'!D88</f>
        <v>69347.222539853537</v>
      </c>
      <c r="D59" s="315">
        <f ca="1">'PY7 1030 - UMD'!D88</f>
        <v>79735.093042056309</v>
      </c>
      <c r="E59" s="315">
        <f ca="1">'PY8 1030 - UMD'!D88</f>
        <v>38146.00265468131</v>
      </c>
      <c r="F59" s="315">
        <f t="shared" ca="1" si="6"/>
        <v>257956.74805264943</v>
      </c>
      <c r="G59" s="316"/>
      <c r="H59" s="316"/>
    </row>
    <row r="60" spans="1:8" ht="15" thickBot="1" x14ac:dyDescent="0.35">
      <c r="A60" s="264" t="s">
        <v>1594</v>
      </c>
      <c r="B60" s="315">
        <f ca="1">SUM(B56:B59)</f>
        <v>737977.64989505836</v>
      </c>
      <c r="C60" s="315">
        <f ca="1">SUM(C56:C59)</f>
        <v>345030.95655700215</v>
      </c>
      <c r="D60" s="315">
        <f ca="1">SUM(D56:D59)</f>
        <v>438173.36622721358</v>
      </c>
      <c r="E60" s="315">
        <f ca="1">SUM(E56:E59)</f>
        <v>219852.15817521533</v>
      </c>
      <c r="F60" s="315">
        <f ca="1">SUM(F56:F59)</f>
        <v>1741034.1308544893</v>
      </c>
      <c r="G60" s="316"/>
      <c r="H60" s="317">
        <f ca="1">SUM(B60:E60)</f>
        <v>1741034.1308544893</v>
      </c>
    </row>
    <row r="61" spans="1:8" x14ac:dyDescent="0.3">
      <c r="B61" s="316"/>
      <c r="C61" s="316"/>
      <c r="D61" s="316"/>
      <c r="E61" s="316"/>
      <c r="F61" s="316"/>
      <c r="G61" s="316"/>
      <c r="H61" s="316"/>
    </row>
    <row r="62" spans="1:8" ht="15" thickBot="1" x14ac:dyDescent="0.35">
      <c r="B62" s="316"/>
      <c r="C62" s="316"/>
      <c r="D62" s="316"/>
      <c r="E62" s="316"/>
      <c r="F62" s="316"/>
      <c r="G62" s="316"/>
      <c r="H62" s="316"/>
    </row>
    <row r="63" spans="1:8" ht="15" thickBot="1" x14ac:dyDescent="0.35">
      <c r="A63" s="259"/>
      <c r="B63" s="323" t="s">
        <v>1531</v>
      </c>
      <c r="C63" s="323" t="s">
        <v>1532</v>
      </c>
      <c r="D63" s="323" t="s">
        <v>1533</v>
      </c>
      <c r="E63" s="323" t="s">
        <v>1534</v>
      </c>
      <c r="F63" s="323" t="s">
        <v>1594</v>
      </c>
      <c r="G63" s="316"/>
      <c r="H63" s="316"/>
    </row>
    <row r="64" spans="1:8" ht="15" thickBot="1" x14ac:dyDescent="0.35">
      <c r="A64" s="264" t="s">
        <v>1663</v>
      </c>
      <c r="B64" s="315">
        <f ca="1">'PY5 1030 - UW'!D74</f>
        <v>686418.4955835077</v>
      </c>
      <c r="C64" s="315">
        <f ca="1">'PY6 1030 - UW'!D74</f>
        <v>1475708.5669764045</v>
      </c>
      <c r="D64" s="315">
        <f ca="1">'PY7 1030 - UW'!D74</f>
        <v>1482234.780495533</v>
      </c>
      <c r="E64" s="315">
        <f ca="1">'PY8 1030 - UW'!D74</f>
        <v>248423.08977976022</v>
      </c>
      <c r="F64" s="326">
        <f ca="1">SUM(B64:E64)</f>
        <v>3892784.932835205</v>
      </c>
      <c r="G64" s="316"/>
      <c r="H64" s="316"/>
    </row>
    <row r="65" spans="1:8" x14ac:dyDescent="0.3">
      <c r="B65" s="316"/>
      <c r="C65" s="316"/>
      <c r="D65" s="316"/>
      <c r="E65" s="316"/>
      <c r="F65" s="316"/>
      <c r="G65" s="316"/>
      <c r="H65" s="316"/>
    </row>
    <row r="66" spans="1:8" ht="15" thickBot="1" x14ac:dyDescent="0.35">
      <c r="B66" s="316"/>
      <c r="C66" s="316"/>
      <c r="D66" s="316"/>
      <c r="E66" s="316"/>
      <c r="F66" s="316"/>
      <c r="G66" s="316"/>
      <c r="H66" s="316"/>
    </row>
    <row r="67" spans="1:8" ht="15" thickBot="1" x14ac:dyDescent="0.35">
      <c r="A67" s="259"/>
      <c r="B67" s="323" t="s">
        <v>1531</v>
      </c>
      <c r="C67" s="323" t="s">
        <v>1532</v>
      </c>
      <c r="D67" s="323" t="s">
        <v>1533</v>
      </c>
      <c r="E67" s="323" t="s">
        <v>1534</v>
      </c>
      <c r="F67" s="323" t="s">
        <v>1594</v>
      </c>
      <c r="G67" s="316"/>
      <c r="H67" s="316"/>
    </row>
    <row r="68" spans="1:8" ht="15" thickBot="1" x14ac:dyDescent="0.35">
      <c r="A68" s="264" t="s">
        <v>1664</v>
      </c>
      <c r="B68" s="315">
        <f ca="1">'PY5 1030 - UW'!D84</f>
        <v>133185.97048724757</v>
      </c>
      <c r="C68" s="315">
        <f ca="1">'PY6 1030 - UW'!D84</f>
        <v>340173.64073468396</v>
      </c>
      <c r="D68" s="315">
        <f ca="1">'PY7 1030 - UW'!D84</f>
        <v>344990.75826671807</v>
      </c>
      <c r="E68" s="315">
        <f ca="1">'PY8 1030 - UW'!D84</f>
        <v>44158.320628516747</v>
      </c>
      <c r="F68" s="326">
        <f ca="1">SUM(B68:E68)</f>
        <v>862508.69011716626</v>
      </c>
      <c r="G68" s="316"/>
      <c r="H68" s="316"/>
    </row>
  </sheetData>
  <mergeCells count="15">
    <mergeCell ref="B8:B9"/>
    <mergeCell ref="C8:C9"/>
    <mergeCell ref="D8:D9"/>
    <mergeCell ref="E8:E9"/>
    <mergeCell ref="F8:F9"/>
    <mergeCell ref="B6:B7"/>
    <mergeCell ref="C6:C7"/>
    <mergeCell ref="D6:D7"/>
    <mergeCell ref="E6:E7"/>
    <mergeCell ref="F6:F7"/>
    <mergeCell ref="B10:B11"/>
    <mergeCell ref="C10:C11"/>
    <mergeCell ref="D10:D11"/>
    <mergeCell ref="E10:E11"/>
    <mergeCell ref="F10:F11"/>
  </mergeCells>
  <pageMargins left="0.7" right="0.7" top="0.75" bottom="0.75" header="0.3" footer="0.3"/>
  <pageSetup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ED324F-2854-484B-A68A-4476B0809D96}">
  <dimension ref="A1:S19"/>
  <sheetViews>
    <sheetView workbookViewId="0">
      <selection activeCell="O11" sqref="O11"/>
    </sheetView>
  </sheetViews>
  <sheetFormatPr defaultRowHeight="14.4" x14ac:dyDescent="0.3"/>
  <cols>
    <col min="1" max="1" width="11.44140625" bestFit="1" customWidth="1"/>
    <col min="2" max="6" width="8.5546875" customWidth="1"/>
    <col min="7" max="7" width="3.33203125" customWidth="1"/>
    <col min="8" max="8" width="23.33203125" customWidth="1"/>
    <col min="9" max="12" width="12.6640625" customWidth="1"/>
    <col min="13" max="13" width="13" customWidth="1"/>
    <col min="15" max="15" width="11.5546875" bestFit="1" customWidth="1"/>
  </cols>
  <sheetData>
    <row r="1" spans="1:19" x14ac:dyDescent="0.3">
      <c r="A1" s="279" t="s">
        <v>1573</v>
      </c>
      <c r="B1" s="279"/>
      <c r="C1" s="279"/>
      <c r="D1" s="279"/>
      <c r="E1" s="279"/>
      <c r="F1" s="279"/>
      <c r="H1" s="279" t="s">
        <v>1574</v>
      </c>
      <c r="I1" s="279"/>
      <c r="J1" s="279"/>
      <c r="K1" s="279"/>
      <c r="L1" s="279"/>
    </row>
    <row r="2" spans="1:19" x14ac:dyDescent="0.3">
      <c r="A2" t="s">
        <v>6</v>
      </c>
      <c r="B2" t="s">
        <v>1537</v>
      </c>
      <c r="C2" t="s">
        <v>1531</v>
      </c>
      <c r="D2" t="s">
        <v>1532</v>
      </c>
      <c r="E2" t="s">
        <v>1533</v>
      </c>
      <c r="F2" t="s">
        <v>1534</v>
      </c>
      <c r="H2" s="175" t="s">
        <v>1554</v>
      </c>
      <c r="I2" s="176" t="s">
        <v>1531</v>
      </c>
      <c r="J2" s="176" t="s">
        <v>1532</v>
      </c>
      <c r="K2" s="176" t="s">
        <v>1533</v>
      </c>
      <c r="L2" s="177" t="s">
        <v>1534</v>
      </c>
      <c r="M2" s="176" t="s">
        <v>1594</v>
      </c>
    </row>
    <row r="3" spans="1:19" x14ac:dyDescent="0.3">
      <c r="A3" t="s">
        <v>19</v>
      </c>
      <c r="B3" s="150">
        <v>1</v>
      </c>
      <c r="C3" s="150">
        <f>Escalation[[#This Row],[PY4]]*1.0215</f>
        <v>1.0215000000000001</v>
      </c>
      <c r="D3" s="150">
        <f>Escalation[[#This Row],[PY5]]*1.0215</f>
        <v>1.0434622500000001</v>
      </c>
      <c r="E3" s="150">
        <f>Escalation[[#This Row],[PY6]]*1.0215</f>
        <v>1.0658966883750003</v>
      </c>
      <c r="F3" s="150">
        <f>Escalation[[#This Row],[PY7]]*1.0215</f>
        <v>1.0888134671750629</v>
      </c>
      <c r="H3" s="169" t="s">
        <v>1545</v>
      </c>
      <c r="I3" s="165">
        <f ca="1">SUM(INDIRECT(I$2 &amp; "_" &amp; SUBSTITUTE($H3, " ", "_")))</f>
        <v>623140.74036817276</v>
      </c>
      <c r="J3" s="165">
        <f t="shared" ref="J3:L4" ca="1" si="0">SUM(INDIRECT(J$2 &amp; "_" &amp; SUBSTITUTE($H3, " ", "_")))</f>
        <v>431882.23153301619</v>
      </c>
      <c r="K3" s="165">
        <f t="shared" ca="1" si="0"/>
        <v>379010.65259754006</v>
      </c>
      <c r="L3" s="171">
        <f t="shared" ca="1" si="0"/>
        <v>248423.08977976022</v>
      </c>
      <c r="M3" s="240">
        <f ca="1">SUM(Contingency[[#This Row],[PY5]:[PY8]])</f>
        <v>1682456.7142784894</v>
      </c>
    </row>
    <row r="4" spans="1:19" x14ac:dyDescent="0.3">
      <c r="A4" t="s">
        <v>125</v>
      </c>
      <c r="B4" s="150">
        <v>1</v>
      </c>
      <c r="C4" s="150">
        <f>Escalation[[#This Row],[PY4]]*1.0215</f>
        <v>1.0215000000000001</v>
      </c>
      <c r="D4" s="150">
        <f>Escalation[[#This Row],[PY5]]*1.0215</f>
        <v>1.0434622500000001</v>
      </c>
      <c r="E4" s="150">
        <f>Escalation[[#This Row],[PY6]]*1.0215</f>
        <v>1.0658966883750003</v>
      </c>
      <c r="F4" s="150">
        <f>Escalation[[#This Row],[PY7]]*1.0215</f>
        <v>1.0888134671750629</v>
      </c>
      <c r="H4" s="169" t="s">
        <v>1546</v>
      </c>
      <c r="I4" s="165">
        <f ca="1">SUM(INDIRECT(I$2 &amp; "_" &amp; SUBSTITUTE($H4, " ", "_")))</f>
        <v>120908.17014702699</v>
      </c>
      <c r="J4" s="165">
        <f t="shared" ca="1" si="0"/>
        <v>99555.531733627795</v>
      </c>
      <c r="K4" s="165">
        <f t="shared" ca="1" si="0"/>
        <v>88214.886164711075</v>
      </c>
      <c r="L4" s="171">
        <f t="shared" ca="1" si="0"/>
        <v>44158.320628516747</v>
      </c>
      <c r="M4" s="168">
        <f ca="1">SUM(Contingency[[#This Row],[PY5]:[PY8]])</f>
        <v>352836.9086738826</v>
      </c>
    </row>
    <row r="5" spans="1:19" x14ac:dyDescent="0.3">
      <c r="A5" t="s">
        <v>135</v>
      </c>
      <c r="B5" s="150">
        <v>1</v>
      </c>
      <c r="C5" s="150">
        <f>Escalation[[#This Row],[PY4]]*1.0215</f>
        <v>1.0215000000000001</v>
      </c>
      <c r="D5" s="150">
        <f>Escalation[[#This Row],[PY5]]*1.0215</f>
        <v>1.0434622500000001</v>
      </c>
      <c r="E5" s="150">
        <f>Escalation[[#This Row],[PY6]]*1.0215</f>
        <v>1.0658966883750003</v>
      </c>
      <c r="F5" s="150">
        <f>Escalation[[#This Row],[PY7]]*1.0215</f>
        <v>1.0888134671750629</v>
      </c>
      <c r="H5" s="169" t="s">
        <v>1547</v>
      </c>
      <c r="I5" s="166">
        <f ca="1">I3/SUM(I3:I4)</f>
        <v>0.83749970137943364</v>
      </c>
      <c r="J5" s="166">
        <f t="shared" ref="J5:L5" ca="1" si="1">J3/SUM(J3:J4)</f>
        <v>0.81266756219640957</v>
      </c>
      <c r="K5" s="166">
        <f t="shared" ca="1" si="1"/>
        <v>0.81119421168970074</v>
      </c>
      <c r="L5" s="172">
        <f t="shared" ca="1" si="1"/>
        <v>0.84907338929395115</v>
      </c>
      <c r="M5" s="168"/>
    </row>
    <row r="6" spans="1:19" x14ac:dyDescent="0.3">
      <c r="A6" t="s">
        <v>215</v>
      </c>
      <c r="B6" s="150">
        <v>1</v>
      </c>
      <c r="C6" s="150">
        <f>Escalation[[#This Row],[PY4]]*1.0215</f>
        <v>1.0215000000000001</v>
      </c>
      <c r="D6" s="150">
        <f>Escalation[[#This Row],[PY5]]*1.0215</f>
        <v>1.0434622500000001</v>
      </c>
      <c r="E6" s="150">
        <f>Escalation[[#This Row],[PY6]]*1.0215</f>
        <v>1.0658966883750003</v>
      </c>
      <c r="F6" s="150">
        <f>Escalation[[#This Row],[PY7]]*1.0215</f>
        <v>1.0888134671750629</v>
      </c>
      <c r="H6" s="169" t="s">
        <v>1548</v>
      </c>
      <c r="I6" s="167">
        <f ca="1">1-I5</f>
        <v>0.16250029862056636</v>
      </c>
      <c r="J6" s="167">
        <f t="shared" ref="J6:L6" ca="1" si="2">1-J5</f>
        <v>0.18733243780359043</v>
      </c>
      <c r="K6" s="167">
        <f t="shared" ca="1" si="2"/>
        <v>0.18880578831029926</v>
      </c>
      <c r="L6" s="173">
        <f t="shared" ca="1" si="2"/>
        <v>0.15092661070604885</v>
      </c>
      <c r="M6" s="168"/>
      <c r="N6" s="281" t="s">
        <v>1580</v>
      </c>
      <c r="O6" s="281"/>
    </row>
    <row r="7" spans="1:19" x14ac:dyDescent="0.3">
      <c r="A7" t="s">
        <v>1536</v>
      </c>
      <c r="B7" s="150">
        <v>1</v>
      </c>
      <c r="C7" s="150">
        <v>1</v>
      </c>
      <c r="D7" s="150">
        <v>1</v>
      </c>
      <c r="E7" s="150">
        <v>1</v>
      </c>
      <c r="F7" s="150">
        <v>1</v>
      </c>
      <c r="H7" s="169" t="s">
        <v>1549</v>
      </c>
      <c r="I7" s="165">
        <f>N7/36</f>
        <v>75555.555555555562</v>
      </c>
      <c r="J7" s="165">
        <f>N7/2-N7/36</f>
        <v>1284444.4444444445</v>
      </c>
      <c r="K7" s="165">
        <f>N7/2</f>
        <v>1360000</v>
      </c>
      <c r="L7" s="171"/>
      <c r="M7" s="168">
        <f>SUM(Contingency[[#This Row],[PY5]:[PY8]])</f>
        <v>2720000</v>
      </c>
      <c r="N7" s="280">
        <v>2720000</v>
      </c>
      <c r="O7" s="280"/>
      <c r="R7" s="241"/>
      <c r="S7" s="241"/>
    </row>
    <row r="8" spans="1:19" x14ac:dyDescent="0.3">
      <c r="H8" s="169" t="s">
        <v>1550</v>
      </c>
      <c r="I8" s="168">
        <f ca="1">I5*I$7</f>
        <v>63277.75521533499</v>
      </c>
      <c r="J8" s="168">
        <f t="shared" ref="J8:K8" ca="1" si="3">J5*J$7</f>
        <v>1043826.3354433883</v>
      </c>
      <c r="K8" s="168">
        <f t="shared" ca="1" si="3"/>
        <v>1103224.127897993</v>
      </c>
      <c r="L8" s="174">
        <f t="shared" ref="L8" ca="1" si="4">L5*L$7</f>
        <v>0</v>
      </c>
      <c r="M8" s="168">
        <f ca="1">SUM(Contingency[[#This Row],[PY5]:[PY8]])</f>
        <v>2210328.2185567161</v>
      </c>
    </row>
    <row r="9" spans="1:19" x14ac:dyDescent="0.3">
      <c r="H9" s="169" t="s">
        <v>1551</v>
      </c>
      <c r="I9" s="168">
        <f ca="1">I6*I$7</f>
        <v>12277.80034022057</v>
      </c>
      <c r="J9" s="168">
        <f t="shared" ref="J9:K9" ca="1" si="5">J6*J$7</f>
        <v>240618.10900105617</v>
      </c>
      <c r="K9" s="168">
        <f t="shared" ca="1" si="5"/>
        <v>256775.87210200701</v>
      </c>
      <c r="L9" s="174">
        <f t="shared" ref="L9" ca="1" si="6">L6*L$7</f>
        <v>0</v>
      </c>
      <c r="M9" s="168">
        <f ca="1">SUM(Contingency[[#This Row],[PY5]:[PY8]])</f>
        <v>509671.78144328378</v>
      </c>
    </row>
    <row r="10" spans="1:19" x14ac:dyDescent="0.3">
      <c r="H10" s="169" t="s">
        <v>1552</v>
      </c>
      <c r="I10" s="168">
        <f ca="1">I3+I8</f>
        <v>686418.4955835077</v>
      </c>
      <c r="J10" s="168">
        <f t="shared" ref="J10:L10" ca="1" si="7">J3+J8</f>
        <v>1475708.5669764045</v>
      </c>
      <c r="K10" s="168">
        <f t="shared" ca="1" si="7"/>
        <v>1482234.780495533</v>
      </c>
      <c r="L10" s="174">
        <f t="shared" ca="1" si="7"/>
        <v>248423.08977976022</v>
      </c>
      <c r="M10" s="168">
        <f ca="1">SUM(Contingency[[#This Row],[PY5]:[PY8]])</f>
        <v>3892784.932835205</v>
      </c>
    </row>
    <row r="11" spans="1:19" x14ac:dyDescent="0.3">
      <c r="H11" s="178" t="s">
        <v>1553</v>
      </c>
      <c r="I11" s="179">
        <f ca="1">I4+I9</f>
        <v>133185.97048724757</v>
      </c>
      <c r="J11" s="179">
        <f t="shared" ref="J11:L11" ca="1" si="8">J4+J9</f>
        <v>340173.64073468396</v>
      </c>
      <c r="K11" s="179">
        <f t="shared" ca="1" si="8"/>
        <v>344990.75826671807</v>
      </c>
      <c r="L11" s="180">
        <f t="shared" ca="1" si="8"/>
        <v>44158.320628516747</v>
      </c>
      <c r="M11" s="179">
        <f ca="1">SUM(Contingency[[#This Row],[PY5]:[PY8]])</f>
        <v>862508.69011716626</v>
      </c>
      <c r="O11" s="163">
        <f ca="1">SUM(M10:M11)</f>
        <v>4755293.6229523709</v>
      </c>
    </row>
    <row r="12" spans="1:19" ht="15" thickBot="1" x14ac:dyDescent="0.35">
      <c r="N12" s="228"/>
    </row>
    <row r="13" spans="1:19" ht="21" x14ac:dyDescent="0.4">
      <c r="H13" s="231"/>
      <c r="I13" s="276" t="s">
        <v>1590</v>
      </c>
      <c r="J13" s="277"/>
      <c r="K13" s="277"/>
      <c r="L13" s="277"/>
      <c r="M13" s="278"/>
      <c r="N13" s="229"/>
    </row>
    <row r="14" spans="1:19" x14ac:dyDescent="0.3">
      <c r="H14" s="232"/>
      <c r="I14" s="230" t="s">
        <v>1531</v>
      </c>
      <c r="J14" s="230" t="s">
        <v>1532</v>
      </c>
      <c r="K14" s="230" t="s">
        <v>1533</v>
      </c>
      <c r="L14" s="230" t="s">
        <v>1534</v>
      </c>
      <c r="M14" s="233" t="s">
        <v>1564</v>
      </c>
      <c r="N14" s="228"/>
    </row>
    <row r="15" spans="1:19" x14ac:dyDescent="0.3">
      <c r="H15" s="234" t="s">
        <v>1583</v>
      </c>
      <c r="I15" s="165">
        <f ca="1">ByWBS!C45</f>
        <v>5245762.7230299143</v>
      </c>
      <c r="J15" s="165">
        <f ca="1">ByWBS!D45</f>
        <v>4284621.1934892498</v>
      </c>
      <c r="K15" s="165">
        <f ca="1">ByWBS!E45</f>
        <v>4324222.4399512233</v>
      </c>
      <c r="L15" s="165">
        <f ca="1">ByWBS!F45</f>
        <v>2746906.4858950702</v>
      </c>
      <c r="M15" s="235">
        <f ca="1">SUM(I15:L15)</f>
        <v>16601512.842365459</v>
      </c>
    </row>
    <row r="16" spans="1:19" x14ac:dyDescent="0.3">
      <c r="H16" s="234" t="s">
        <v>1587</v>
      </c>
      <c r="I16" s="165">
        <f ca="1">I15+I10+I11</f>
        <v>6065367.1891006688</v>
      </c>
      <c r="J16" s="165">
        <f t="shared" ref="J16:K16" ca="1" si="9">J15+J10+J11</f>
        <v>6100503.4012003383</v>
      </c>
      <c r="K16" s="165">
        <f t="shared" ca="1" si="9"/>
        <v>6151447.9787134742</v>
      </c>
      <c r="L16" s="165">
        <f ca="1">L15+L10+L11</f>
        <v>3039487.8963033473</v>
      </c>
      <c r="M16" s="235">
        <f ca="1">SUM(I16:L16)</f>
        <v>21356806.46531783</v>
      </c>
      <c r="O16" s="163"/>
    </row>
    <row r="17" spans="8:13" x14ac:dyDescent="0.3">
      <c r="H17" s="234" t="s">
        <v>1584</v>
      </c>
      <c r="I17" s="166">
        <f ca="1">SUM(I3:I4)/I15</f>
        <v>0.14183807957014163</v>
      </c>
      <c r="J17" s="166">
        <f t="shared" ref="J17:L17" ca="1" si="10">SUM(J3:J4)/J15</f>
        <v>0.12403378017972673</v>
      </c>
      <c r="K17" s="166">
        <f t="shared" ca="1" si="10"/>
        <v>0.108048451542544</v>
      </c>
      <c r="L17" s="166">
        <f t="shared" ca="1" si="10"/>
        <v>0.10651305820224902</v>
      </c>
      <c r="M17" s="236">
        <f ca="1">SUM(I3:L4)/M15</f>
        <v>0.12259687669900174</v>
      </c>
    </row>
    <row r="18" spans="8:13" x14ac:dyDescent="0.3">
      <c r="H18" s="234" t="s">
        <v>1585</v>
      </c>
      <c r="I18" s="166">
        <f ca="1">I7/I15</f>
        <v>1.4403159186718842E-2</v>
      </c>
      <c r="J18" s="166">
        <f t="shared" ref="J18:L18" ca="1" si="11">J7/J15</f>
        <v>0.29978016408924041</v>
      </c>
      <c r="K18" s="166">
        <f t="shared" ca="1" si="11"/>
        <v>0.31450741003400851</v>
      </c>
      <c r="L18" s="166">
        <f t="shared" ca="1" si="11"/>
        <v>0</v>
      </c>
      <c r="M18" s="236">
        <f ca="1">SUM(I7:L7)/M15</f>
        <v>0.16384049007020748</v>
      </c>
    </row>
    <row r="19" spans="8:13" ht="15" thickBot="1" x14ac:dyDescent="0.35">
      <c r="H19" s="237" t="s">
        <v>1586</v>
      </c>
      <c r="I19" s="238">
        <f ca="1">I17+I18</f>
        <v>0.15624123875686047</v>
      </c>
      <c r="J19" s="238">
        <f t="shared" ref="J19:M19" ca="1" si="12">J17+J18</f>
        <v>0.42381394426896712</v>
      </c>
      <c r="K19" s="238">
        <f t="shared" ca="1" si="12"/>
        <v>0.42255586157655251</v>
      </c>
      <c r="L19" s="238">
        <f t="shared" ca="1" si="12"/>
        <v>0.10651305820224902</v>
      </c>
      <c r="M19" s="239">
        <f t="shared" ca="1" si="12"/>
        <v>0.28643736676920922</v>
      </c>
    </row>
  </sheetData>
  <mergeCells count="5">
    <mergeCell ref="I13:M13"/>
    <mergeCell ref="A1:F1"/>
    <mergeCell ref="H1:L1"/>
    <mergeCell ref="N7:O7"/>
    <mergeCell ref="N6:O6"/>
  </mergeCells>
  <phoneticPr fontId="72" type="noConversion"/>
  <pageMargins left="0.7" right="0.7" top="0.75" bottom="0.75" header="0.3" footer="0.3"/>
  <pageSetup orientation="portrait" horizontalDpi="1200" verticalDpi="1200" r:id="rId1"/>
  <tableParts count="2">
    <tablePart r:id="rId2"/>
    <tablePart r:id="rId3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17B0C0-03C2-4251-8A4C-16EF28E7417D}">
  <dimension ref="A1:Z62"/>
  <sheetViews>
    <sheetView workbookViewId="0">
      <selection activeCell="G52" sqref="G52"/>
    </sheetView>
  </sheetViews>
  <sheetFormatPr defaultRowHeight="14.4" outlineLevelRow="2" x14ac:dyDescent="0.3"/>
  <cols>
    <col min="1" max="2" width="8.109375" customWidth="1"/>
    <col min="3" max="6" width="11.6640625" customWidth="1"/>
    <col min="7" max="26" width="12.6640625" customWidth="1"/>
  </cols>
  <sheetData>
    <row r="1" spans="1:26" x14ac:dyDescent="0.3">
      <c r="A1" s="293" t="s">
        <v>1</v>
      </c>
      <c r="B1" s="293"/>
      <c r="C1" s="292" t="s">
        <v>1564</v>
      </c>
      <c r="D1" s="292"/>
      <c r="E1" s="292"/>
      <c r="F1" s="292"/>
      <c r="G1" s="292" t="s">
        <v>15</v>
      </c>
      <c r="H1" s="292"/>
      <c r="I1" s="292"/>
      <c r="J1" s="292"/>
      <c r="K1" s="292" t="s">
        <v>1070</v>
      </c>
      <c r="L1" s="292"/>
      <c r="M1" s="292"/>
      <c r="N1" s="292"/>
      <c r="O1" s="292" t="s">
        <v>1007</v>
      </c>
      <c r="P1" s="292"/>
      <c r="Q1" s="292"/>
      <c r="R1" s="292"/>
      <c r="S1" s="292" t="s">
        <v>1293</v>
      </c>
      <c r="T1" s="292"/>
      <c r="U1" s="292"/>
      <c r="V1" s="292"/>
      <c r="W1" s="292" t="s">
        <v>1010</v>
      </c>
      <c r="X1" s="292"/>
      <c r="Y1" s="292"/>
      <c r="Z1" s="292"/>
    </row>
    <row r="2" spans="1:26" x14ac:dyDescent="0.3">
      <c r="A2" s="164" t="s">
        <v>0</v>
      </c>
      <c r="B2" s="170" t="s">
        <v>1379</v>
      </c>
      <c r="C2" s="170" t="s">
        <v>1531</v>
      </c>
      <c r="D2" s="217" t="s">
        <v>1532</v>
      </c>
      <c r="E2" s="217" t="s">
        <v>1533</v>
      </c>
      <c r="F2" s="217" t="s">
        <v>1534</v>
      </c>
      <c r="G2" s="170" t="s">
        <v>1531</v>
      </c>
      <c r="H2" s="217" t="s">
        <v>1532</v>
      </c>
      <c r="I2" s="217" t="s">
        <v>1533</v>
      </c>
      <c r="J2" s="216" t="s">
        <v>1534</v>
      </c>
      <c r="K2" s="170" t="s">
        <v>1531</v>
      </c>
      <c r="L2" s="217" t="s">
        <v>1532</v>
      </c>
      <c r="M2" s="217" t="s">
        <v>1533</v>
      </c>
      <c r="N2" s="216" t="s">
        <v>1534</v>
      </c>
      <c r="O2" s="170" t="s">
        <v>1531</v>
      </c>
      <c r="P2" s="217" t="s">
        <v>1532</v>
      </c>
      <c r="Q2" s="217" t="s">
        <v>1533</v>
      </c>
      <c r="R2" s="216" t="s">
        <v>1534</v>
      </c>
      <c r="S2" s="170" t="s">
        <v>1531</v>
      </c>
      <c r="T2" s="217" t="s">
        <v>1532</v>
      </c>
      <c r="U2" s="217" t="s">
        <v>1533</v>
      </c>
      <c r="V2" s="216" t="s">
        <v>1534</v>
      </c>
      <c r="W2" s="170" t="s">
        <v>1531</v>
      </c>
      <c r="X2" s="217" t="s">
        <v>1532</v>
      </c>
      <c r="Y2" s="217" t="s">
        <v>1533</v>
      </c>
      <c r="Z2" s="216" t="s">
        <v>1534</v>
      </c>
    </row>
    <row r="3" spans="1:26" hidden="1" outlineLevel="2" x14ac:dyDescent="0.3">
      <c r="A3" s="73" t="str">
        <f>LEFT(B3,3)</f>
        <v>1.1</v>
      </c>
      <c r="B3" s="74" t="s">
        <v>1380</v>
      </c>
      <c r="C3" s="203">
        <f ca="1">G3+K3+O3+S3+W3</f>
        <v>682052.13136357092</v>
      </c>
      <c r="D3" s="185">
        <f t="shared" ref="D3:F3" ca="1" si="0">H3+L3+P3+T3+X3</f>
        <v>489482.6083257267</v>
      </c>
      <c r="E3" s="185">
        <f t="shared" ca="1" si="0"/>
        <v>434526.21138891135</v>
      </c>
      <c r="F3" s="204">
        <f t="shared" ca="1" si="0"/>
        <v>189578.45377534849</v>
      </c>
      <c r="G3" s="205">
        <f ca="1">SUMIFS(INDIRECT(G$2 &amp; "_Total"), Inst, G$1, WBSL3, $B3)</f>
        <v>649863.30642300006</v>
      </c>
      <c r="H3" s="183">
        <f ca="1">SUMIFS(INDIRECT(H$2 &amp; "_Total"), Inst, G$1, WBSL3, $B3)</f>
        <v>456601.72364893352</v>
      </c>
      <c r="I3" s="183">
        <f ca="1">SUMIFS(INDIRECT(I$2 &amp; "_Total"), Inst, G$1, WBSL3, $B3)</f>
        <v>400938.38769156713</v>
      </c>
      <c r="J3" s="206">
        <f ca="1">SUMIFS(INDIRECT(J$2 &amp; "_Total"), Inst, G$1, WBSL3, $B3)</f>
        <v>169532.41175134803</v>
      </c>
      <c r="K3" s="205">
        <f ca="1">SUMIFS(INDIRECT(K$2 &amp; "_Total"), Inst, K$1, WBSL3, $B3)</f>
        <v>0</v>
      </c>
      <c r="L3" s="183">
        <f ca="1">SUMIFS(INDIRECT(L$2 &amp; "_Total"), Inst, K$1, WBSL3, $B3)</f>
        <v>0</v>
      </c>
      <c r="M3" s="183">
        <f ca="1">SUMIFS(INDIRECT(M$2 &amp; "_Total"), Inst, K$1, WBSL3, $B3)</f>
        <v>0</v>
      </c>
      <c r="N3" s="206">
        <f ca="1">SUMIFS(INDIRECT(N$2 &amp; "_Total"), Inst, K$1, WBSL3, $B3)</f>
        <v>0</v>
      </c>
      <c r="O3" s="205">
        <f ca="1">SUMIFS(INDIRECT(O$2 &amp; "_Total"), Inst, O$1, WBSL3, $B3)</f>
        <v>16273.965960000001</v>
      </c>
      <c r="P3" s="183">
        <f ca="1">SUMIFS(INDIRECT(P$2 &amp; "_Total"), Inst, O$1, WBSL3, $B3)</f>
        <v>16623.856228140001</v>
      </c>
      <c r="Q3" s="183">
        <f ca="1">SUMIFS(INDIRECT(Q$2 &amp; "_Total"), Inst, O$1, WBSL3, $B3)</f>
        <v>16981.269137045016</v>
      </c>
      <c r="R3" s="206">
        <f ca="1">SUMIFS(INDIRECT(R$2 &amp; "_Total"), Inst, O$1, WBSL3, $B3)</f>
        <v>11564.244282327656</v>
      </c>
      <c r="S3" s="205">
        <f ca="1">SUMIFS(INDIRECT(S$2 &amp; "_Total"), Inst, S$1, WBSL3, $B3)</f>
        <v>0</v>
      </c>
      <c r="T3" s="183">
        <f ca="1">SUMIFS(INDIRECT(T$2 &amp; "_Total"), Inst, S$1, WBSL3, $B3)</f>
        <v>0</v>
      </c>
      <c r="U3" s="183">
        <f ca="1">SUMIFS(INDIRECT(U$2 &amp; "_Total"), Inst, S$1, WBSL3, $B3)</f>
        <v>0</v>
      </c>
      <c r="V3" s="206">
        <f ca="1">SUMIFS(INDIRECT(V$2 &amp; "_Total"), Inst, S$1, WBSL3, $B3)</f>
        <v>0</v>
      </c>
      <c r="W3" s="205">
        <f ca="1">SUMIFS(INDIRECT(W$2 &amp; "_Total"), Inst, W$1, WBSL3, $B3)</f>
        <v>15914.858980570876</v>
      </c>
      <c r="X3" s="183">
        <f ca="1">SUMIFS(INDIRECT(X$2 &amp; "_Total"), Inst, W$1, WBSL3, $B3)</f>
        <v>16257.028448653153</v>
      </c>
      <c r="Y3" s="183">
        <f ca="1">SUMIFS(INDIRECT(Y$2 &amp; "_Total"), Inst, W$1, WBSL3, $B3)</f>
        <v>16606.554560299199</v>
      </c>
      <c r="Z3" s="206">
        <f ca="1">SUMIFS(INDIRECT(Z$2 &amp; "_Total"), Inst, W$1, WBSL3, $B3)</f>
        <v>8481.7977416728136</v>
      </c>
    </row>
    <row r="4" spans="1:26" hidden="1" outlineLevel="2" x14ac:dyDescent="0.3">
      <c r="A4" s="73" t="str">
        <f t="shared" ref="A4:A43" si="1">LEFT(B4,3)</f>
        <v>1.1</v>
      </c>
      <c r="B4" s="74" t="s">
        <v>1381</v>
      </c>
      <c r="C4" s="203">
        <f t="shared" ref="C4:C43" ca="1" si="2">G4+K4+O4+S4+W4</f>
        <v>579901.19229360006</v>
      </c>
      <c r="D4" s="185">
        <f t="shared" ref="D4:D43" ca="1" si="3">H4+L4+P4+T4+X4</f>
        <v>594466.29400791239</v>
      </c>
      <c r="E4" s="185">
        <f t="shared" ref="E4:E43" ca="1" si="4">I4+M4+Q4+U4+Y4</f>
        <v>619947.02236408251</v>
      </c>
      <c r="F4" s="204">
        <f t="shared" ref="F4:F43" ca="1" si="5">J4+N4+R4+V4+Z4</f>
        <v>476872.98886994022</v>
      </c>
      <c r="G4" s="205">
        <f ca="1">SUMIFS(INDIRECT(G$2 &amp; "_Total"), Inst, G$1, WBSL3, $B4)</f>
        <v>579901.19229360006</v>
      </c>
      <c r="H4" s="183">
        <f ca="1">SUMIFS(INDIRECT(H$2 &amp; "_Total"), Inst, G$1, WBSL3, $B4)</f>
        <v>594466.29400791239</v>
      </c>
      <c r="I4" s="183">
        <f ca="1">SUMIFS(INDIRECT(I$2 &amp; "_Total"), Inst, G$1, WBSL3, $B4)</f>
        <v>619947.02236408251</v>
      </c>
      <c r="J4" s="206">
        <f ca="1">SUMIFS(INDIRECT(J$2 &amp; "_Total"), Inst, G$1, WBSL3, $B4)</f>
        <v>476872.98886994022</v>
      </c>
      <c r="K4" s="205">
        <f ca="1">SUMIFS(INDIRECT(K$2 &amp; "_Total"), Inst, K$1, WBSL3, $B4)</f>
        <v>0</v>
      </c>
      <c r="L4" s="183">
        <f ca="1">SUMIFS(INDIRECT(L$2 &amp; "_Total"), Inst, K$1, WBSL3, $B4)</f>
        <v>0</v>
      </c>
      <c r="M4" s="183">
        <f ca="1">SUMIFS(INDIRECT(M$2 &amp; "_Total"), Inst, K$1, WBSL3, $B4)</f>
        <v>0</v>
      </c>
      <c r="N4" s="206">
        <f ca="1">SUMIFS(INDIRECT(N$2 &amp; "_Total"), Inst, K$1, WBSL3, $B4)</f>
        <v>0</v>
      </c>
      <c r="O4" s="205">
        <f ca="1">SUMIFS(INDIRECT(O$2 &amp; "_Total"), Inst, O$1, WBSL3, $B4)</f>
        <v>0</v>
      </c>
      <c r="P4" s="183">
        <f ca="1">SUMIFS(INDIRECT(P$2 &amp; "_Total"), Inst, O$1, WBSL3, $B4)</f>
        <v>0</v>
      </c>
      <c r="Q4" s="183">
        <f ca="1">SUMIFS(INDIRECT(Q$2 &amp; "_Total"), Inst, O$1, WBSL3, $B4)</f>
        <v>0</v>
      </c>
      <c r="R4" s="206">
        <f ca="1">SUMIFS(INDIRECT(R$2 &amp; "_Total"), Inst, O$1, WBSL3, $B4)</f>
        <v>0</v>
      </c>
      <c r="S4" s="205">
        <f ca="1">SUMIFS(INDIRECT(S$2 &amp; "_Total"), Inst, S$1, WBSL3, $B4)</f>
        <v>0</v>
      </c>
      <c r="T4" s="183">
        <f ca="1">SUMIFS(INDIRECT(T$2 &amp; "_Total"), Inst, S$1, WBSL3, $B4)</f>
        <v>0</v>
      </c>
      <c r="U4" s="183">
        <f ca="1">SUMIFS(INDIRECT(U$2 &amp; "_Total"), Inst, S$1, WBSL3, $B4)</f>
        <v>0</v>
      </c>
      <c r="V4" s="206">
        <f ca="1">SUMIFS(INDIRECT(V$2 &amp; "_Total"), Inst, S$1, WBSL3, $B4)</f>
        <v>0</v>
      </c>
      <c r="W4" s="205">
        <f ca="1">SUMIFS(INDIRECT(W$2 &amp; "_Total"), Inst, W$1, WBSL3, $B4)</f>
        <v>0</v>
      </c>
      <c r="X4" s="183">
        <f ca="1">SUMIFS(INDIRECT(X$2 &amp; "_Total"), Inst, W$1, WBSL3, $B4)</f>
        <v>0</v>
      </c>
      <c r="Y4" s="183">
        <f ca="1">SUMIFS(INDIRECT(Y$2 &amp; "_Total"), Inst, W$1, WBSL3, $B4)</f>
        <v>0</v>
      </c>
      <c r="Z4" s="206">
        <f ca="1">SUMIFS(INDIRECT(Z$2 &amp; "_Total"), Inst, W$1, WBSL3, $B4)</f>
        <v>0</v>
      </c>
    </row>
    <row r="5" spans="1:26" hidden="1" outlineLevel="2" x14ac:dyDescent="0.3">
      <c r="A5" s="73" t="str">
        <f t="shared" si="1"/>
        <v>1.1</v>
      </c>
      <c r="B5" s="74" t="s">
        <v>1382</v>
      </c>
      <c r="C5" s="203">
        <f t="shared" ca="1" si="2"/>
        <v>173636.24977503001</v>
      </c>
      <c r="D5" s="185">
        <f t="shared" ca="1" si="3"/>
        <v>139567.24255008932</v>
      </c>
      <c r="E5" s="185">
        <f t="shared" ca="1" si="4"/>
        <v>142567.93826491627</v>
      </c>
      <c r="F5" s="204">
        <f t="shared" ca="1" si="5"/>
        <v>30846.383936176477</v>
      </c>
      <c r="G5" s="205">
        <f ca="1">SUMIFS(INDIRECT(G$2 &amp; "_Total"), Inst, G$1, WBSL3, $B5)</f>
        <v>173636.24977503001</v>
      </c>
      <c r="H5" s="183">
        <f ca="1">SUMIFS(INDIRECT(H$2 &amp; "_Total"), Inst, G$1, WBSL3, $B5)</f>
        <v>139567.24255008932</v>
      </c>
      <c r="I5" s="183">
        <f ca="1">SUMIFS(INDIRECT(I$2 &amp; "_Total"), Inst, G$1, WBSL3, $B5)</f>
        <v>142567.93826491627</v>
      </c>
      <c r="J5" s="206">
        <f ca="1">SUMIFS(INDIRECT(J$2 &amp; "_Total"), Inst, G$1, WBSL3, $B5)</f>
        <v>30846.383936176477</v>
      </c>
      <c r="K5" s="205">
        <f ca="1">SUMIFS(INDIRECT(K$2 &amp; "_Total"), Inst, K$1, WBSL3, $B5)</f>
        <v>0</v>
      </c>
      <c r="L5" s="183">
        <f ca="1">SUMIFS(INDIRECT(L$2 &amp; "_Total"), Inst, K$1, WBSL3, $B5)</f>
        <v>0</v>
      </c>
      <c r="M5" s="183">
        <f ca="1">SUMIFS(INDIRECT(M$2 &amp; "_Total"), Inst, K$1, WBSL3, $B5)</f>
        <v>0</v>
      </c>
      <c r="N5" s="206">
        <f ca="1">SUMIFS(INDIRECT(N$2 &amp; "_Total"), Inst, K$1, WBSL3, $B5)</f>
        <v>0</v>
      </c>
      <c r="O5" s="205">
        <f ca="1">SUMIFS(INDIRECT(O$2 &amp; "_Total"), Inst, O$1, WBSL3, $B5)</f>
        <v>0</v>
      </c>
      <c r="P5" s="183">
        <f ca="1">SUMIFS(INDIRECT(P$2 &amp; "_Total"), Inst, O$1, WBSL3, $B5)</f>
        <v>0</v>
      </c>
      <c r="Q5" s="183">
        <f ca="1">SUMIFS(INDIRECT(Q$2 &amp; "_Total"), Inst, O$1, WBSL3, $B5)</f>
        <v>0</v>
      </c>
      <c r="R5" s="206">
        <f ca="1">SUMIFS(INDIRECT(R$2 &amp; "_Total"), Inst, O$1, WBSL3, $B5)</f>
        <v>0</v>
      </c>
      <c r="S5" s="205">
        <f ca="1">SUMIFS(INDIRECT(S$2 &amp; "_Total"), Inst, S$1, WBSL3, $B5)</f>
        <v>0</v>
      </c>
      <c r="T5" s="183">
        <f ca="1">SUMIFS(INDIRECT(T$2 &amp; "_Total"), Inst, S$1, WBSL3, $B5)</f>
        <v>0</v>
      </c>
      <c r="U5" s="183">
        <f ca="1">SUMIFS(INDIRECT(U$2 &amp; "_Total"), Inst, S$1, WBSL3, $B5)</f>
        <v>0</v>
      </c>
      <c r="V5" s="206">
        <f ca="1">SUMIFS(INDIRECT(V$2 &amp; "_Total"), Inst, S$1, WBSL3, $B5)</f>
        <v>0</v>
      </c>
      <c r="W5" s="205">
        <f ca="1">SUMIFS(INDIRECT(W$2 &amp; "_Total"), Inst, W$1, WBSL3, $B5)</f>
        <v>0</v>
      </c>
      <c r="X5" s="183">
        <f ca="1">SUMIFS(INDIRECT(X$2 &amp; "_Total"), Inst, W$1, WBSL3, $B5)</f>
        <v>0</v>
      </c>
      <c r="Y5" s="183">
        <f ca="1">SUMIFS(INDIRECT(Y$2 &amp; "_Total"), Inst, W$1, WBSL3, $B5)</f>
        <v>0</v>
      </c>
      <c r="Z5" s="206">
        <f ca="1">SUMIFS(INDIRECT(Z$2 &amp; "_Total"), Inst, W$1, WBSL3, $B5)</f>
        <v>0</v>
      </c>
    </row>
    <row r="6" spans="1:26" hidden="1" outlineLevel="2" x14ac:dyDescent="0.3">
      <c r="A6" s="73" t="str">
        <f t="shared" si="1"/>
        <v>1.1</v>
      </c>
      <c r="B6" s="74" t="s">
        <v>1383</v>
      </c>
      <c r="C6" s="203">
        <f t="shared" ca="1" si="2"/>
        <v>35874.347993099997</v>
      </c>
      <c r="D6" s="185">
        <f t="shared" ca="1" si="3"/>
        <v>18322.823237475823</v>
      </c>
      <c r="E6" s="185">
        <f t="shared" ca="1" si="4"/>
        <v>14453.501040301871</v>
      </c>
      <c r="F6" s="204">
        <f t="shared" ca="1" si="5"/>
        <v>2867.8761542593224</v>
      </c>
      <c r="G6" s="205">
        <f ca="1">SUMIFS(INDIRECT(G$2 &amp; "_Total"), Inst, G$1, WBSL3, $B6)</f>
        <v>35874.347993099997</v>
      </c>
      <c r="H6" s="183">
        <f ca="1">SUMIFS(INDIRECT(H$2 &amp; "_Total"), Inst, G$1, WBSL3, $B6)</f>
        <v>18322.823237475823</v>
      </c>
      <c r="I6" s="183">
        <f ca="1">SUMIFS(INDIRECT(I$2 &amp; "_Total"), Inst, G$1, WBSL3, $B6)</f>
        <v>14453.501040301871</v>
      </c>
      <c r="J6" s="206">
        <f ca="1">SUMIFS(INDIRECT(J$2 &amp; "_Total"), Inst, G$1, WBSL3, $B6)</f>
        <v>2867.8761542593224</v>
      </c>
      <c r="K6" s="205">
        <f ca="1">SUMIFS(INDIRECT(K$2 &amp; "_Total"), Inst, K$1, WBSL3, $B6)</f>
        <v>0</v>
      </c>
      <c r="L6" s="183">
        <f ca="1">SUMIFS(INDIRECT(L$2 &amp; "_Total"), Inst, K$1, WBSL3, $B6)</f>
        <v>0</v>
      </c>
      <c r="M6" s="183">
        <f ca="1">SUMIFS(INDIRECT(M$2 &amp; "_Total"), Inst, K$1, WBSL3, $B6)</f>
        <v>0</v>
      </c>
      <c r="N6" s="206">
        <f ca="1">SUMIFS(INDIRECT(N$2 &amp; "_Total"), Inst, K$1, WBSL3, $B6)</f>
        <v>0</v>
      </c>
      <c r="O6" s="205">
        <f ca="1">SUMIFS(INDIRECT(O$2 &amp; "_Total"), Inst, O$1, WBSL3, $B6)</f>
        <v>0</v>
      </c>
      <c r="P6" s="183">
        <f ca="1">SUMIFS(INDIRECT(P$2 &amp; "_Total"), Inst, O$1, WBSL3, $B6)</f>
        <v>0</v>
      </c>
      <c r="Q6" s="183">
        <f ca="1">SUMIFS(INDIRECT(Q$2 &amp; "_Total"), Inst, O$1, WBSL3, $B6)</f>
        <v>0</v>
      </c>
      <c r="R6" s="206">
        <f ca="1">SUMIFS(INDIRECT(R$2 &amp; "_Total"), Inst, O$1, WBSL3, $B6)</f>
        <v>0</v>
      </c>
      <c r="S6" s="205">
        <f ca="1">SUMIFS(INDIRECT(S$2 &amp; "_Total"), Inst, S$1, WBSL3, $B6)</f>
        <v>0</v>
      </c>
      <c r="T6" s="183">
        <f ca="1">SUMIFS(INDIRECT(T$2 &amp; "_Total"), Inst, S$1, WBSL3, $B6)</f>
        <v>0</v>
      </c>
      <c r="U6" s="183">
        <f ca="1">SUMIFS(INDIRECT(U$2 &amp; "_Total"), Inst, S$1, WBSL3, $B6)</f>
        <v>0</v>
      </c>
      <c r="V6" s="206">
        <f ca="1">SUMIFS(INDIRECT(V$2 &amp; "_Total"), Inst, S$1, WBSL3, $B6)</f>
        <v>0</v>
      </c>
      <c r="W6" s="205">
        <f ca="1">SUMIFS(INDIRECT(W$2 &amp; "_Total"), Inst, W$1, WBSL3, $B6)</f>
        <v>0</v>
      </c>
      <c r="X6" s="183">
        <f ca="1">SUMIFS(INDIRECT(X$2 &amp; "_Total"), Inst, W$1, WBSL3, $B6)</f>
        <v>0</v>
      </c>
      <c r="Y6" s="183">
        <f ca="1">SUMIFS(INDIRECT(Y$2 &amp; "_Total"), Inst, W$1, WBSL3, $B6)</f>
        <v>0</v>
      </c>
      <c r="Z6" s="206">
        <f ca="1">SUMIFS(INDIRECT(Z$2 &amp; "_Total"), Inst, W$1, WBSL3, $B6)</f>
        <v>0</v>
      </c>
    </row>
    <row r="7" spans="1:26" hidden="1" outlineLevel="2" x14ac:dyDescent="0.3">
      <c r="A7" s="73" t="str">
        <f t="shared" si="1"/>
        <v>1.1</v>
      </c>
      <c r="B7" s="74" t="s">
        <v>1384</v>
      </c>
      <c r="C7" s="203">
        <f t="shared" ca="1" si="2"/>
        <v>260930.24336925001</v>
      </c>
      <c r="D7" s="185">
        <f t="shared" ca="1" si="3"/>
        <v>266540.24360168888</v>
      </c>
      <c r="E7" s="185">
        <f t="shared" ca="1" si="4"/>
        <v>229907.48672661162</v>
      </c>
      <c r="F7" s="204">
        <f t="shared" ca="1" si="5"/>
        <v>24717.02141089474</v>
      </c>
      <c r="G7" s="205">
        <f ca="1">SUMIFS(INDIRECT(G$2 &amp; "_Total"), Inst, G$1, WBSL3, $B7)</f>
        <v>260930.24336925001</v>
      </c>
      <c r="H7" s="183">
        <f ca="1">SUMIFS(INDIRECT(H$2 &amp; "_Total"), Inst, G$1, WBSL3, $B7)</f>
        <v>266540.24360168888</v>
      </c>
      <c r="I7" s="183">
        <f ca="1">SUMIFS(INDIRECT(I$2 &amp; "_Total"), Inst, G$1, WBSL3, $B7)</f>
        <v>229907.48672661162</v>
      </c>
      <c r="J7" s="206">
        <f ca="1">SUMIFS(INDIRECT(J$2 &amp; "_Total"), Inst, G$1, WBSL3, $B7)</f>
        <v>24717.02141089474</v>
      </c>
      <c r="K7" s="205">
        <f ca="1">SUMIFS(INDIRECT(K$2 &amp; "_Total"), Inst, K$1, WBSL3, $B7)</f>
        <v>0</v>
      </c>
      <c r="L7" s="183">
        <f ca="1">SUMIFS(INDIRECT(L$2 &amp; "_Total"), Inst, K$1, WBSL3, $B7)</f>
        <v>0</v>
      </c>
      <c r="M7" s="183">
        <f ca="1">SUMIFS(INDIRECT(M$2 &amp; "_Total"), Inst, K$1, WBSL3, $B7)</f>
        <v>0</v>
      </c>
      <c r="N7" s="206">
        <f ca="1">SUMIFS(INDIRECT(N$2 &amp; "_Total"), Inst, K$1, WBSL3, $B7)</f>
        <v>0</v>
      </c>
      <c r="O7" s="205">
        <f ca="1">SUMIFS(INDIRECT(O$2 &amp; "_Total"), Inst, O$1, WBSL3, $B7)</f>
        <v>0</v>
      </c>
      <c r="P7" s="183">
        <f ca="1">SUMIFS(INDIRECT(P$2 &amp; "_Total"), Inst, O$1, WBSL3, $B7)</f>
        <v>0</v>
      </c>
      <c r="Q7" s="183">
        <f ca="1">SUMIFS(INDIRECT(Q$2 &amp; "_Total"), Inst, O$1, WBSL3, $B7)</f>
        <v>0</v>
      </c>
      <c r="R7" s="206">
        <f ca="1">SUMIFS(INDIRECT(R$2 &amp; "_Total"), Inst, O$1, WBSL3, $B7)</f>
        <v>0</v>
      </c>
      <c r="S7" s="205">
        <f ca="1">SUMIFS(INDIRECT(S$2 &amp; "_Total"), Inst, S$1, WBSL3, $B7)</f>
        <v>0</v>
      </c>
      <c r="T7" s="183">
        <f ca="1">SUMIFS(INDIRECT(T$2 &amp; "_Total"), Inst, S$1, WBSL3, $B7)</f>
        <v>0</v>
      </c>
      <c r="U7" s="183">
        <f ca="1">SUMIFS(INDIRECT(U$2 &amp; "_Total"), Inst, S$1, WBSL3, $B7)</f>
        <v>0</v>
      </c>
      <c r="V7" s="206">
        <f ca="1">SUMIFS(INDIRECT(V$2 &amp; "_Total"), Inst, S$1, WBSL3, $B7)</f>
        <v>0</v>
      </c>
      <c r="W7" s="205">
        <f ca="1">SUMIFS(INDIRECT(W$2 &amp; "_Total"), Inst, W$1, WBSL3, $B7)</f>
        <v>0</v>
      </c>
      <c r="X7" s="183">
        <f ca="1">SUMIFS(INDIRECT(X$2 &amp; "_Total"), Inst, W$1, WBSL3, $B7)</f>
        <v>0</v>
      </c>
      <c r="Y7" s="183">
        <f ca="1">SUMIFS(INDIRECT(Y$2 &amp; "_Total"), Inst, W$1, WBSL3, $B7)</f>
        <v>0</v>
      </c>
      <c r="Z7" s="206">
        <f ca="1">SUMIFS(INDIRECT(Z$2 &amp; "_Total"), Inst, W$1, WBSL3, $B7)</f>
        <v>0</v>
      </c>
    </row>
    <row r="8" spans="1:26" outlineLevel="1" collapsed="1" x14ac:dyDescent="0.3">
      <c r="A8" s="294" t="s">
        <v>1565</v>
      </c>
      <c r="B8" s="295"/>
      <c r="C8" s="174">
        <f ca="1">SUBTOTAL(9,C3:C7)</f>
        <v>1732394.164794551</v>
      </c>
      <c r="D8" s="210">
        <f t="shared" ref="D8:Z8" ca="1" si="6">SUBTOTAL(9,D3:D7)</f>
        <v>1508379.2117228929</v>
      </c>
      <c r="E8" s="210">
        <f t="shared" ca="1" si="6"/>
        <v>1441402.1597848237</v>
      </c>
      <c r="F8" s="211">
        <f t="shared" ca="1" si="6"/>
        <v>724882.72414661921</v>
      </c>
      <c r="G8" s="171">
        <f t="shared" ca="1" si="6"/>
        <v>1700205.3398539803</v>
      </c>
      <c r="H8" s="212">
        <f t="shared" ca="1" si="6"/>
        <v>1475498.3270460998</v>
      </c>
      <c r="I8" s="212">
        <f t="shared" ca="1" si="6"/>
        <v>1407814.3360874795</v>
      </c>
      <c r="J8" s="213">
        <f t="shared" ca="1" si="6"/>
        <v>704836.68212261866</v>
      </c>
      <c r="K8" s="171">
        <f t="shared" ca="1" si="6"/>
        <v>0</v>
      </c>
      <c r="L8" s="212">
        <f t="shared" ca="1" si="6"/>
        <v>0</v>
      </c>
      <c r="M8" s="212">
        <f t="shared" ca="1" si="6"/>
        <v>0</v>
      </c>
      <c r="N8" s="213">
        <f t="shared" ca="1" si="6"/>
        <v>0</v>
      </c>
      <c r="O8" s="171">
        <f t="shared" ca="1" si="6"/>
        <v>16273.965960000001</v>
      </c>
      <c r="P8" s="212">
        <f t="shared" ca="1" si="6"/>
        <v>16623.856228140001</v>
      </c>
      <c r="Q8" s="212">
        <f t="shared" ca="1" si="6"/>
        <v>16981.269137045016</v>
      </c>
      <c r="R8" s="213">
        <f t="shared" ca="1" si="6"/>
        <v>11564.244282327656</v>
      </c>
      <c r="S8" s="171">
        <f t="shared" ca="1" si="6"/>
        <v>0</v>
      </c>
      <c r="T8" s="212">
        <f t="shared" ca="1" si="6"/>
        <v>0</v>
      </c>
      <c r="U8" s="212">
        <f t="shared" ca="1" si="6"/>
        <v>0</v>
      </c>
      <c r="V8" s="213">
        <f t="shared" ca="1" si="6"/>
        <v>0</v>
      </c>
      <c r="W8" s="171">
        <f t="shared" ca="1" si="6"/>
        <v>15914.858980570876</v>
      </c>
      <c r="X8" s="212">
        <f t="shared" ca="1" si="6"/>
        <v>16257.028448653153</v>
      </c>
      <c r="Y8" s="212">
        <f t="shared" ca="1" si="6"/>
        <v>16606.554560299199</v>
      </c>
      <c r="Z8" s="213">
        <f t="shared" ca="1" si="6"/>
        <v>8481.7977416728136</v>
      </c>
    </row>
    <row r="9" spans="1:26" hidden="1" outlineLevel="2" x14ac:dyDescent="0.3">
      <c r="A9" s="73" t="str">
        <f t="shared" si="1"/>
        <v>1.2</v>
      </c>
      <c r="B9" s="74" t="s">
        <v>1385</v>
      </c>
      <c r="C9" s="203">
        <f t="shared" ca="1" si="2"/>
        <v>771098.86512270023</v>
      </c>
      <c r="D9" s="185">
        <f t="shared" ca="1" si="3"/>
        <v>648719.78984429769</v>
      </c>
      <c r="E9" s="185">
        <f t="shared" ca="1" si="4"/>
        <v>660174.34433915489</v>
      </c>
      <c r="F9" s="204">
        <f t="shared" ca="1" si="5"/>
        <v>280370.05948603712</v>
      </c>
      <c r="G9" s="205">
        <f t="shared" ref="G9:G18" ca="1" si="7">SUMIFS(INDIRECT(G$2 &amp; "_Total"), Inst, G$1, WBSL3, $B9)</f>
        <v>771098.86512270023</v>
      </c>
      <c r="H9" s="183">
        <f t="shared" ref="H9:H18" ca="1" si="8">SUMIFS(INDIRECT(H$2 &amp; "_Total"), Inst, G$1, WBSL3, $B9)</f>
        <v>648719.78984429769</v>
      </c>
      <c r="I9" s="183">
        <f t="shared" ref="I9:I18" ca="1" si="9">SUMIFS(INDIRECT(I$2 &amp; "_Total"), Inst, G$1, WBSL3, $B9)</f>
        <v>660174.34433915489</v>
      </c>
      <c r="J9" s="206">
        <f t="shared" ref="J9:J18" ca="1" si="10">SUMIFS(INDIRECT(J$2 &amp; "_Total"), Inst, G$1, WBSL3, $B9)</f>
        <v>280370.05948603712</v>
      </c>
      <c r="K9" s="205">
        <f t="shared" ref="K9:K18" ca="1" si="11">SUMIFS(INDIRECT(K$2 &amp; "_Total"), Inst, K$1, WBSL3, $B9)</f>
        <v>0</v>
      </c>
      <c r="L9" s="183">
        <f t="shared" ref="L9:L18" ca="1" si="12">SUMIFS(INDIRECT(L$2 &amp; "_Total"), Inst, K$1, WBSL3, $B9)</f>
        <v>0</v>
      </c>
      <c r="M9" s="183">
        <f t="shared" ref="M9:M18" ca="1" si="13">SUMIFS(INDIRECT(M$2 &amp; "_Total"), Inst, K$1, WBSL3, $B9)</f>
        <v>0</v>
      </c>
      <c r="N9" s="206">
        <f t="shared" ref="N9:N18" ca="1" si="14">SUMIFS(INDIRECT(N$2 &amp; "_Total"), Inst, K$1, WBSL3, $B9)</f>
        <v>0</v>
      </c>
      <c r="O9" s="205">
        <f t="shared" ref="O9:O18" ca="1" si="15">SUMIFS(INDIRECT(O$2 &amp; "_Total"), Inst, O$1, WBSL3, $B9)</f>
        <v>0</v>
      </c>
      <c r="P9" s="183">
        <f t="shared" ref="P9:P18" ca="1" si="16">SUMIFS(INDIRECT(P$2 &amp; "_Total"), Inst, O$1, WBSL3, $B9)</f>
        <v>0</v>
      </c>
      <c r="Q9" s="183">
        <f t="shared" ref="Q9:Q18" ca="1" si="17">SUMIFS(INDIRECT(Q$2 &amp; "_Total"), Inst, O$1, WBSL3, $B9)</f>
        <v>0</v>
      </c>
      <c r="R9" s="206">
        <f t="shared" ref="R9:R18" ca="1" si="18">SUMIFS(INDIRECT(R$2 &amp; "_Total"), Inst, O$1, WBSL3, $B9)</f>
        <v>0</v>
      </c>
      <c r="S9" s="205">
        <f t="shared" ref="S9:S18" ca="1" si="19">SUMIFS(INDIRECT(S$2 &amp; "_Total"), Inst, S$1, WBSL3, $B9)</f>
        <v>0</v>
      </c>
      <c r="T9" s="183">
        <f t="shared" ref="T9:T18" ca="1" si="20">SUMIFS(INDIRECT(T$2 &amp; "_Total"), Inst, S$1, WBSL3, $B9)</f>
        <v>0</v>
      </c>
      <c r="U9" s="183">
        <f t="shared" ref="U9:U18" ca="1" si="21">SUMIFS(INDIRECT(U$2 &amp; "_Total"), Inst, S$1, WBSL3, $B9)</f>
        <v>0</v>
      </c>
      <c r="V9" s="206">
        <f t="shared" ref="V9:V18" ca="1" si="22">SUMIFS(INDIRECT(V$2 &amp; "_Total"), Inst, S$1, WBSL3, $B9)</f>
        <v>0</v>
      </c>
      <c r="W9" s="205">
        <f t="shared" ref="W9:W18" ca="1" si="23">SUMIFS(INDIRECT(W$2 &amp; "_Total"), Inst, W$1, WBSL3, $B9)</f>
        <v>0</v>
      </c>
      <c r="X9" s="183">
        <f t="shared" ref="X9:X18" ca="1" si="24">SUMIFS(INDIRECT(X$2 &amp; "_Total"), Inst, W$1, WBSL3, $B9)</f>
        <v>0</v>
      </c>
      <c r="Y9" s="183">
        <f t="shared" ref="Y9:Y18" ca="1" si="25">SUMIFS(INDIRECT(Y$2 &amp; "_Total"), Inst, W$1, WBSL3, $B9)</f>
        <v>0</v>
      </c>
      <c r="Z9" s="206">
        <f t="shared" ref="Z9:Z18" ca="1" si="26">SUMIFS(INDIRECT(Z$2 &amp; "_Total"), Inst, W$1, WBSL3, $B9)</f>
        <v>0</v>
      </c>
    </row>
    <row r="10" spans="1:26" hidden="1" outlineLevel="2" x14ac:dyDescent="0.3">
      <c r="A10" s="73" t="str">
        <f t="shared" si="1"/>
        <v>1.2</v>
      </c>
      <c r="B10" s="74" t="s">
        <v>1391</v>
      </c>
      <c r="C10" s="203">
        <f t="shared" ca="1" si="2"/>
        <v>18074.421000000002</v>
      </c>
      <c r="D10" s="185">
        <f t="shared" ca="1" si="3"/>
        <v>78878.44186425001</v>
      </c>
      <c r="E10" s="185">
        <f t="shared" ca="1" si="4"/>
        <v>0</v>
      </c>
      <c r="F10" s="204">
        <f t="shared" ca="1" si="5"/>
        <v>0</v>
      </c>
      <c r="G10" s="205">
        <f t="shared" ca="1" si="7"/>
        <v>18074.421000000002</v>
      </c>
      <c r="H10" s="183">
        <f t="shared" ca="1" si="8"/>
        <v>78878.44186425001</v>
      </c>
      <c r="I10" s="183">
        <f t="shared" ca="1" si="9"/>
        <v>0</v>
      </c>
      <c r="J10" s="206">
        <f t="shared" ca="1" si="10"/>
        <v>0</v>
      </c>
      <c r="K10" s="205">
        <f t="shared" ca="1" si="11"/>
        <v>0</v>
      </c>
      <c r="L10" s="183">
        <f t="shared" ca="1" si="12"/>
        <v>0</v>
      </c>
      <c r="M10" s="183">
        <f t="shared" ca="1" si="13"/>
        <v>0</v>
      </c>
      <c r="N10" s="206">
        <f t="shared" ca="1" si="14"/>
        <v>0</v>
      </c>
      <c r="O10" s="205">
        <f t="shared" ca="1" si="15"/>
        <v>0</v>
      </c>
      <c r="P10" s="183">
        <f t="shared" ca="1" si="16"/>
        <v>0</v>
      </c>
      <c r="Q10" s="183">
        <f t="shared" ca="1" si="17"/>
        <v>0</v>
      </c>
      <c r="R10" s="206">
        <f t="shared" ca="1" si="18"/>
        <v>0</v>
      </c>
      <c r="S10" s="205">
        <f t="shared" ca="1" si="19"/>
        <v>0</v>
      </c>
      <c r="T10" s="183">
        <f t="shared" ca="1" si="20"/>
        <v>0</v>
      </c>
      <c r="U10" s="183">
        <f t="shared" ca="1" si="21"/>
        <v>0</v>
      </c>
      <c r="V10" s="206">
        <f t="shared" ca="1" si="22"/>
        <v>0</v>
      </c>
      <c r="W10" s="205">
        <f t="shared" ca="1" si="23"/>
        <v>0</v>
      </c>
      <c r="X10" s="183">
        <f t="shared" ca="1" si="24"/>
        <v>0</v>
      </c>
      <c r="Y10" s="183">
        <f t="shared" ca="1" si="25"/>
        <v>0</v>
      </c>
      <c r="Z10" s="206">
        <f t="shared" ca="1" si="26"/>
        <v>0</v>
      </c>
    </row>
    <row r="11" spans="1:26" hidden="1" outlineLevel="2" x14ac:dyDescent="0.3">
      <c r="A11" s="73" t="str">
        <f t="shared" si="1"/>
        <v>1.2</v>
      </c>
      <c r="B11" s="74" t="s">
        <v>1387</v>
      </c>
      <c r="C11" s="203">
        <f t="shared" ca="1" si="2"/>
        <v>60290.973000000005</v>
      </c>
      <c r="D11" s="185">
        <f t="shared" ca="1" si="3"/>
        <v>42846.646909499999</v>
      </c>
      <c r="E11" s="185">
        <f t="shared" ca="1" si="4"/>
        <v>28429.596472338009</v>
      </c>
      <c r="F11" s="204">
        <f t="shared" ca="1" si="5"/>
        <v>0</v>
      </c>
      <c r="G11" s="205">
        <f t="shared" ca="1" si="7"/>
        <v>60290.973000000005</v>
      </c>
      <c r="H11" s="183">
        <f t="shared" ca="1" si="8"/>
        <v>42846.646909499999</v>
      </c>
      <c r="I11" s="183">
        <f t="shared" ca="1" si="9"/>
        <v>28429.596472338009</v>
      </c>
      <c r="J11" s="206">
        <f t="shared" ca="1" si="10"/>
        <v>0</v>
      </c>
      <c r="K11" s="205">
        <f t="shared" ca="1" si="11"/>
        <v>0</v>
      </c>
      <c r="L11" s="183">
        <f t="shared" ca="1" si="12"/>
        <v>0</v>
      </c>
      <c r="M11" s="183">
        <f t="shared" ca="1" si="13"/>
        <v>0</v>
      </c>
      <c r="N11" s="206">
        <f t="shared" ca="1" si="14"/>
        <v>0</v>
      </c>
      <c r="O11" s="205">
        <f t="shared" ca="1" si="15"/>
        <v>0</v>
      </c>
      <c r="P11" s="183">
        <f t="shared" ca="1" si="16"/>
        <v>0</v>
      </c>
      <c r="Q11" s="183">
        <f t="shared" ca="1" si="17"/>
        <v>0</v>
      </c>
      <c r="R11" s="206">
        <f t="shared" ca="1" si="18"/>
        <v>0</v>
      </c>
      <c r="S11" s="205">
        <f t="shared" ca="1" si="19"/>
        <v>0</v>
      </c>
      <c r="T11" s="183">
        <f t="shared" ca="1" si="20"/>
        <v>0</v>
      </c>
      <c r="U11" s="183">
        <f t="shared" ca="1" si="21"/>
        <v>0</v>
      </c>
      <c r="V11" s="206">
        <f t="shared" ca="1" si="22"/>
        <v>0</v>
      </c>
      <c r="W11" s="205">
        <f t="shared" ca="1" si="23"/>
        <v>0</v>
      </c>
      <c r="X11" s="183">
        <f t="shared" ca="1" si="24"/>
        <v>0</v>
      </c>
      <c r="Y11" s="183">
        <f t="shared" ca="1" si="25"/>
        <v>0</v>
      </c>
      <c r="Z11" s="206">
        <f t="shared" ca="1" si="26"/>
        <v>0</v>
      </c>
    </row>
    <row r="12" spans="1:26" hidden="1" outlineLevel="2" x14ac:dyDescent="0.3">
      <c r="A12" s="73" t="str">
        <f t="shared" si="1"/>
        <v>1.2</v>
      </c>
      <c r="B12" s="74" t="s">
        <v>1392</v>
      </c>
      <c r="C12" s="203">
        <f t="shared" ca="1" si="2"/>
        <v>869385.37050000089</v>
      </c>
      <c r="D12" s="185">
        <f t="shared" ca="1" si="3"/>
        <v>152886.0019455</v>
      </c>
      <c r="E12" s="185">
        <f t="shared" ca="1" si="4"/>
        <v>90439.20221524201</v>
      </c>
      <c r="F12" s="204">
        <f t="shared" ca="1" si="5"/>
        <v>4006.8335592042313</v>
      </c>
      <c r="G12" s="205">
        <f t="shared" ca="1" si="7"/>
        <v>869385.37050000089</v>
      </c>
      <c r="H12" s="183">
        <f t="shared" ca="1" si="8"/>
        <v>152886.0019455</v>
      </c>
      <c r="I12" s="183">
        <f t="shared" ca="1" si="9"/>
        <v>90439.20221524201</v>
      </c>
      <c r="J12" s="206">
        <f t="shared" ca="1" si="10"/>
        <v>4006.8335592042313</v>
      </c>
      <c r="K12" s="205">
        <f t="shared" ca="1" si="11"/>
        <v>0</v>
      </c>
      <c r="L12" s="183">
        <f t="shared" ca="1" si="12"/>
        <v>0</v>
      </c>
      <c r="M12" s="183">
        <f t="shared" ca="1" si="13"/>
        <v>0</v>
      </c>
      <c r="N12" s="206">
        <f t="shared" ca="1" si="14"/>
        <v>0</v>
      </c>
      <c r="O12" s="205">
        <f t="shared" ca="1" si="15"/>
        <v>0</v>
      </c>
      <c r="P12" s="183">
        <f t="shared" ca="1" si="16"/>
        <v>0</v>
      </c>
      <c r="Q12" s="183">
        <f t="shared" ca="1" si="17"/>
        <v>0</v>
      </c>
      <c r="R12" s="206">
        <f t="shared" ca="1" si="18"/>
        <v>0</v>
      </c>
      <c r="S12" s="205">
        <f t="shared" ca="1" si="19"/>
        <v>0</v>
      </c>
      <c r="T12" s="183">
        <f t="shared" ca="1" si="20"/>
        <v>0</v>
      </c>
      <c r="U12" s="183">
        <f t="shared" ca="1" si="21"/>
        <v>0</v>
      </c>
      <c r="V12" s="206">
        <f t="shared" ca="1" si="22"/>
        <v>0</v>
      </c>
      <c r="W12" s="205">
        <f t="shared" ca="1" si="23"/>
        <v>0</v>
      </c>
      <c r="X12" s="183">
        <f t="shared" ca="1" si="24"/>
        <v>0</v>
      </c>
      <c r="Y12" s="183">
        <f t="shared" ca="1" si="25"/>
        <v>0</v>
      </c>
      <c r="Z12" s="206">
        <f t="shared" ca="1" si="26"/>
        <v>0</v>
      </c>
    </row>
    <row r="13" spans="1:26" hidden="1" outlineLevel="2" x14ac:dyDescent="0.3">
      <c r="A13" s="73" t="str">
        <f t="shared" si="1"/>
        <v>1.2</v>
      </c>
      <c r="B13" s="74" t="s">
        <v>1393</v>
      </c>
      <c r="C13" s="203">
        <f t="shared" ca="1" si="2"/>
        <v>35572.716000000008</v>
      </c>
      <c r="D13" s="185">
        <f t="shared" ca="1" si="3"/>
        <v>19625.437998000001</v>
      </c>
      <c r="E13" s="185">
        <f t="shared" ca="1" si="4"/>
        <v>10241.135381907003</v>
      </c>
      <c r="F13" s="204">
        <f t="shared" ca="1" si="5"/>
        <v>0</v>
      </c>
      <c r="G13" s="205">
        <f t="shared" ca="1" si="7"/>
        <v>35572.716000000008</v>
      </c>
      <c r="H13" s="183">
        <f t="shared" ca="1" si="8"/>
        <v>19625.437998000001</v>
      </c>
      <c r="I13" s="183">
        <f t="shared" ca="1" si="9"/>
        <v>10241.135381907003</v>
      </c>
      <c r="J13" s="206">
        <f t="shared" ca="1" si="10"/>
        <v>0</v>
      </c>
      <c r="K13" s="205">
        <f t="shared" ca="1" si="11"/>
        <v>0</v>
      </c>
      <c r="L13" s="183">
        <f t="shared" ca="1" si="12"/>
        <v>0</v>
      </c>
      <c r="M13" s="183">
        <f t="shared" ca="1" si="13"/>
        <v>0</v>
      </c>
      <c r="N13" s="206">
        <f t="shared" ca="1" si="14"/>
        <v>0</v>
      </c>
      <c r="O13" s="205">
        <f t="shared" ca="1" si="15"/>
        <v>0</v>
      </c>
      <c r="P13" s="183">
        <f t="shared" ca="1" si="16"/>
        <v>0</v>
      </c>
      <c r="Q13" s="183">
        <f t="shared" ca="1" si="17"/>
        <v>0</v>
      </c>
      <c r="R13" s="206">
        <f t="shared" ca="1" si="18"/>
        <v>0</v>
      </c>
      <c r="S13" s="205">
        <f t="shared" ca="1" si="19"/>
        <v>0</v>
      </c>
      <c r="T13" s="183">
        <f t="shared" ca="1" si="20"/>
        <v>0</v>
      </c>
      <c r="U13" s="183">
        <f t="shared" ca="1" si="21"/>
        <v>0</v>
      </c>
      <c r="V13" s="206">
        <f t="shared" ca="1" si="22"/>
        <v>0</v>
      </c>
      <c r="W13" s="205">
        <f t="shared" ca="1" si="23"/>
        <v>0</v>
      </c>
      <c r="X13" s="183">
        <f t="shared" ca="1" si="24"/>
        <v>0</v>
      </c>
      <c r="Y13" s="183">
        <f t="shared" ca="1" si="25"/>
        <v>0</v>
      </c>
      <c r="Z13" s="206">
        <f t="shared" ca="1" si="26"/>
        <v>0</v>
      </c>
    </row>
    <row r="14" spans="1:26" hidden="1" outlineLevel="2" x14ac:dyDescent="0.3">
      <c r="A14" s="73" t="str">
        <f t="shared" si="1"/>
        <v>1.2</v>
      </c>
      <c r="B14" s="74" t="s">
        <v>1386</v>
      </c>
      <c r="C14" s="203">
        <f t="shared" ca="1" si="2"/>
        <v>11440.800000000001</v>
      </c>
      <c r="D14" s="185">
        <f t="shared" ca="1" si="3"/>
        <v>47702.920221000008</v>
      </c>
      <c r="E14" s="185">
        <f t="shared" ca="1" si="4"/>
        <v>0</v>
      </c>
      <c r="F14" s="204">
        <f t="shared" ca="1" si="5"/>
        <v>0</v>
      </c>
      <c r="G14" s="205">
        <f t="shared" ca="1" si="7"/>
        <v>11440.800000000001</v>
      </c>
      <c r="H14" s="183">
        <f t="shared" ca="1" si="8"/>
        <v>47702.920221000008</v>
      </c>
      <c r="I14" s="183">
        <f t="shared" ca="1" si="9"/>
        <v>0</v>
      </c>
      <c r="J14" s="206">
        <f t="shared" ca="1" si="10"/>
        <v>0</v>
      </c>
      <c r="K14" s="205">
        <f t="shared" ca="1" si="11"/>
        <v>0</v>
      </c>
      <c r="L14" s="183">
        <f t="shared" ca="1" si="12"/>
        <v>0</v>
      </c>
      <c r="M14" s="183">
        <f t="shared" ca="1" si="13"/>
        <v>0</v>
      </c>
      <c r="N14" s="206">
        <f t="shared" ca="1" si="14"/>
        <v>0</v>
      </c>
      <c r="O14" s="205">
        <f t="shared" ca="1" si="15"/>
        <v>0</v>
      </c>
      <c r="P14" s="183">
        <f t="shared" ca="1" si="16"/>
        <v>0</v>
      </c>
      <c r="Q14" s="183">
        <f t="shared" ca="1" si="17"/>
        <v>0</v>
      </c>
      <c r="R14" s="206">
        <f t="shared" ca="1" si="18"/>
        <v>0</v>
      </c>
      <c r="S14" s="205">
        <f t="shared" ca="1" si="19"/>
        <v>0</v>
      </c>
      <c r="T14" s="183">
        <f t="shared" ca="1" si="20"/>
        <v>0</v>
      </c>
      <c r="U14" s="183">
        <f t="shared" ca="1" si="21"/>
        <v>0</v>
      </c>
      <c r="V14" s="206">
        <f t="shared" ca="1" si="22"/>
        <v>0</v>
      </c>
      <c r="W14" s="205">
        <f t="shared" ca="1" si="23"/>
        <v>0</v>
      </c>
      <c r="X14" s="183">
        <f t="shared" ca="1" si="24"/>
        <v>0</v>
      </c>
      <c r="Y14" s="183">
        <f t="shared" ca="1" si="25"/>
        <v>0</v>
      </c>
      <c r="Z14" s="206">
        <f t="shared" ca="1" si="26"/>
        <v>0</v>
      </c>
    </row>
    <row r="15" spans="1:26" hidden="1" outlineLevel="2" x14ac:dyDescent="0.3">
      <c r="A15" s="73" t="str">
        <f t="shared" si="1"/>
        <v>1.2</v>
      </c>
      <c r="B15" s="74" t="s">
        <v>1394</v>
      </c>
      <c r="C15" s="203">
        <f t="shared" ca="1" si="2"/>
        <v>73443.807000000015</v>
      </c>
      <c r="D15" s="185">
        <f t="shared" ca="1" si="3"/>
        <v>43898.456857500008</v>
      </c>
      <c r="E15" s="185">
        <f t="shared" ca="1" si="4"/>
        <v>38127.124543173763</v>
      </c>
      <c r="F15" s="204">
        <f t="shared" ca="1" si="5"/>
        <v>10539.71436225461</v>
      </c>
      <c r="G15" s="205">
        <f t="shared" ca="1" si="7"/>
        <v>73443.807000000015</v>
      </c>
      <c r="H15" s="183">
        <f t="shared" ca="1" si="8"/>
        <v>43898.456857500008</v>
      </c>
      <c r="I15" s="183">
        <f t="shared" ca="1" si="9"/>
        <v>38127.124543173763</v>
      </c>
      <c r="J15" s="206">
        <f t="shared" ca="1" si="10"/>
        <v>10539.71436225461</v>
      </c>
      <c r="K15" s="205">
        <f t="shared" ca="1" si="11"/>
        <v>0</v>
      </c>
      <c r="L15" s="183">
        <f t="shared" ca="1" si="12"/>
        <v>0</v>
      </c>
      <c r="M15" s="183">
        <f t="shared" ca="1" si="13"/>
        <v>0</v>
      </c>
      <c r="N15" s="206">
        <f t="shared" ca="1" si="14"/>
        <v>0</v>
      </c>
      <c r="O15" s="205">
        <f t="shared" ca="1" si="15"/>
        <v>0</v>
      </c>
      <c r="P15" s="183">
        <f t="shared" ca="1" si="16"/>
        <v>0</v>
      </c>
      <c r="Q15" s="183">
        <f t="shared" ca="1" si="17"/>
        <v>0</v>
      </c>
      <c r="R15" s="206">
        <f t="shared" ca="1" si="18"/>
        <v>0</v>
      </c>
      <c r="S15" s="205">
        <f t="shared" ca="1" si="19"/>
        <v>0</v>
      </c>
      <c r="T15" s="183">
        <f t="shared" ca="1" si="20"/>
        <v>0</v>
      </c>
      <c r="U15" s="183">
        <f t="shared" ca="1" si="21"/>
        <v>0</v>
      </c>
      <c r="V15" s="206">
        <f t="shared" ca="1" si="22"/>
        <v>0</v>
      </c>
      <c r="W15" s="205">
        <f t="shared" ca="1" si="23"/>
        <v>0</v>
      </c>
      <c r="X15" s="183">
        <f t="shared" ca="1" si="24"/>
        <v>0</v>
      </c>
      <c r="Y15" s="183">
        <f t="shared" ca="1" si="25"/>
        <v>0</v>
      </c>
      <c r="Z15" s="206">
        <f t="shared" ca="1" si="26"/>
        <v>0</v>
      </c>
    </row>
    <row r="16" spans="1:26" hidden="1" outlineLevel="2" x14ac:dyDescent="0.3">
      <c r="A16" s="73" t="str">
        <f t="shared" si="1"/>
        <v>1.2</v>
      </c>
      <c r="B16" s="74" t="s">
        <v>1395</v>
      </c>
      <c r="C16" s="203">
        <f t="shared" ca="1" si="2"/>
        <v>144474.83100000001</v>
      </c>
      <c r="D16" s="185">
        <f t="shared" ca="1" si="3"/>
        <v>806809.98745669576</v>
      </c>
      <c r="E16" s="185">
        <f t="shared" ca="1" si="4"/>
        <v>1333605.9701323831</v>
      </c>
      <c r="F16" s="204">
        <f t="shared" ca="1" si="5"/>
        <v>1323375.8690402193</v>
      </c>
      <c r="G16" s="205">
        <f t="shared" ca="1" si="7"/>
        <v>144474.83100000001</v>
      </c>
      <c r="H16" s="183">
        <f t="shared" ca="1" si="8"/>
        <v>806809.98745669576</v>
      </c>
      <c r="I16" s="183">
        <f t="shared" ca="1" si="9"/>
        <v>1333605.9701323831</v>
      </c>
      <c r="J16" s="206">
        <f t="shared" ca="1" si="10"/>
        <v>1323375.8690402193</v>
      </c>
      <c r="K16" s="205">
        <f t="shared" ca="1" si="11"/>
        <v>0</v>
      </c>
      <c r="L16" s="183">
        <f t="shared" ca="1" si="12"/>
        <v>0</v>
      </c>
      <c r="M16" s="183">
        <f t="shared" ca="1" si="13"/>
        <v>0</v>
      </c>
      <c r="N16" s="206">
        <f t="shared" ca="1" si="14"/>
        <v>0</v>
      </c>
      <c r="O16" s="205">
        <f t="shared" ca="1" si="15"/>
        <v>0</v>
      </c>
      <c r="P16" s="183">
        <f t="shared" ca="1" si="16"/>
        <v>0</v>
      </c>
      <c r="Q16" s="183">
        <f t="shared" ca="1" si="17"/>
        <v>0</v>
      </c>
      <c r="R16" s="206">
        <f t="shared" ca="1" si="18"/>
        <v>0</v>
      </c>
      <c r="S16" s="205">
        <f t="shared" ca="1" si="19"/>
        <v>0</v>
      </c>
      <c r="T16" s="183">
        <f t="shared" ca="1" si="20"/>
        <v>0</v>
      </c>
      <c r="U16" s="183">
        <f t="shared" ca="1" si="21"/>
        <v>0</v>
      </c>
      <c r="V16" s="206">
        <f t="shared" ca="1" si="22"/>
        <v>0</v>
      </c>
      <c r="W16" s="205">
        <f t="shared" ca="1" si="23"/>
        <v>0</v>
      </c>
      <c r="X16" s="183">
        <f t="shared" ca="1" si="24"/>
        <v>0</v>
      </c>
      <c r="Y16" s="183">
        <f t="shared" ca="1" si="25"/>
        <v>0</v>
      </c>
      <c r="Z16" s="206">
        <f t="shared" ca="1" si="26"/>
        <v>0</v>
      </c>
    </row>
    <row r="17" spans="1:26" hidden="1" outlineLevel="2" x14ac:dyDescent="0.3">
      <c r="A17" s="73" t="str">
        <f t="shared" si="1"/>
        <v>1.2</v>
      </c>
      <c r="B17" s="74" t="s">
        <v>1396</v>
      </c>
      <c r="C17" s="203">
        <f t="shared" ca="1" si="2"/>
        <v>148072.55400000003</v>
      </c>
      <c r="D17" s="185">
        <f t="shared" ca="1" si="3"/>
        <v>133846.98973200002</v>
      </c>
      <c r="E17" s="185">
        <f t="shared" ca="1" si="4"/>
        <v>0</v>
      </c>
      <c r="F17" s="204">
        <f t="shared" ca="1" si="5"/>
        <v>0</v>
      </c>
      <c r="G17" s="205">
        <f t="shared" ca="1" si="7"/>
        <v>148072.55400000003</v>
      </c>
      <c r="H17" s="183">
        <f t="shared" ca="1" si="8"/>
        <v>133846.98973200002</v>
      </c>
      <c r="I17" s="183">
        <f t="shared" ca="1" si="9"/>
        <v>0</v>
      </c>
      <c r="J17" s="206">
        <f t="shared" ca="1" si="10"/>
        <v>0</v>
      </c>
      <c r="K17" s="205">
        <f t="shared" ca="1" si="11"/>
        <v>0</v>
      </c>
      <c r="L17" s="183">
        <f t="shared" ca="1" si="12"/>
        <v>0</v>
      </c>
      <c r="M17" s="183">
        <f t="shared" ca="1" si="13"/>
        <v>0</v>
      </c>
      <c r="N17" s="206">
        <f t="shared" ca="1" si="14"/>
        <v>0</v>
      </c>
      <c r="O17" s="205">
        <f t="shared" ca="1" si="15"/>
        <v>0</v>
      </c>
      <c r="P17" s="183">
        <f t="shared" ca="1" si="16"/>
        <v>0</v>
      </c>
      <c r="Q17" s="183">
        <f t="shared" ca="1" si="17"/>
        <v>0</v>
      </c>
      <c r="R17" s="206">
        <f t="shared" ca="1" si="18"/>
        <v>0</v>
      </c>
      <c r="S17" s="205">
        <f t="shared" ca="1" si="19"/>
        <v>0</v>
      </c>
      <c r="T17" s="183">
        <f t="shared" ca="1" si="20"/>
        <v>0</v>
      </c>
      <c r="U17" s="183">
        <f t="shared" ca="1" si="21"/>
        <v>0</v>
      </c>
      <c r="V17" s="206">
        <f t="shared" ca="1" si="22"/>
        <v>0</v>
      </c>
      <c r="W17" s="205">
        <f t="shared" ca="1" si="23"/>
        <v>0</v>
      </c>
      <c r="X17" s="183">
        <f t="shared" ca="1" si="24"/>
        <v>0</v>
      </c>
      <c r="Y17" s="183">
        <f t="shared" ca="1" si="25"/>
        <v>0</v>
      </c>
      <c r="Z17" s="206">
        <f t="shared" ca="1" si="26"/>
        <v>0</v>
      </c>
    </row>
    <row r="18" spans="1:26" hidden="1" outlineLevel="2" x14ac:dyDescent="0.3">
      <c r="A18" s="73" t="str">
        <f t="shared" si="1"/>
        <v>1.2</v>
      </c>
      <c r="B18" s="74" t="s">
        <v>1397</v>
      </c>
      <c r="C18" s="203">
        <f t="shared" ca="1" si="2"/>
        <v>0</v>
      </c>
      <c r="D18" s="185">
        <f t="shared" ca="1" si="3"/>
        <v>1516.6723803750001</v>
      </c>
      <c r="E18" s="185">
        <f t="shared" ca="1" si="4"/>
        <v>58627.676096049334</v>
      </c>
      <c r="F18" s="204">
        <f t="shared" ca="1" si="5"/>
        <v>46907.923727142639</v>
      </c>
      <c r="G18" s="205">
        <f t="shared" ca="1" si="7"/>
        <v>0</v>
      </c>
      <c r="H18" s="183">
        <f t="shared" ca="1" si="8"/>
        <v>1516.6723803750001</v>
      </c>
      <c r="I18" s="183">
        <f t="shared" ca="1" si="9"/>
        <v>58627.676096049334</v>
      </c>
      <c r="J18" s="206">
        <f t="shared" ca="1" si="10"/>
        <v>46907.923727142639</v>
      </c>
      <c r="K18" s="205">
        <f t="shared" ca="1" si="11"/>
        <v>0</v>
      </c>
      <c r="L18" s="183">
        <f t="shared" ca="1" si="12"/>
        <v>0</v>
      </c>
      <c r="M18" s="183">
        <f t="shared" ca="1" si="13"/>
        <v>0</v>
      </c>
      <c r="N18" s="206">
        <f t="shared" ca="1" si="14"/>
        <v>0</v>
      </c>
      <c r="O18" s="205">
        <f t="shared" ca="1" si="15"/>
        <v>0</v>
      </c>
      <c r="P18" s="183">
        <f t="shared" ca="1" si="16"/>
        <v>0</v>
      </c>
      <c r="Q18" s="183">
        <f t="shared" ca="1" si="17"/>
        <v>0</v>
      </c>
      <c r="R18" s="206">
        <f t="shared" ca="1" si="18"/>
        <v>0</v>
      </c>
      <c r="S18" s="205">
        <f t="shared" ca="1" si="19"/>
        <v>0</v>
      </c>
      <c r="T18" s="183">
        <f t="shared" ca="1" si="20"/>
        <v>0</v>
      </c>
      <c r="U18" s="183">
        <f t="shared" ca="1" si="21"/>
        <v>0</v>
      </c>
      <c r="V18" s="206">
        <f t="shared" ca="1" si="22"/>
        <v>0</v>
      </c>
      <c r="W18" s="205">
        <f t="shared" ca="1" si="23"/>
        <v>0</v>
      </c>
      <c r="X18" s="183">
        <f t="shared" ca="1" si="24"/>
        <v>0</v>
      </c>
      <c r="Y18" s="183">
        <f t="shared" ca="1" si="25"/>
        <v>0</v>
      </c>
      <c r="Z18" s="206">
        <f t="shared" ca="1" si="26"/>
        <v>0</v>
      </c>
    </row>
    <row r="19" spans="1:26" outlineLevel="1" collapsed="1" x14ac:dyDescent="0.3">
      <c r="A19" s="294" t="s">
        <v>1566</v>
      </c>
      <c r="B19" s="295"/>
      <c r="C19" s="174">
        <f t="shared" ref="C19:Z19" ca="1" si="27">SUBTOTAL(9,C9:C18)</f>
        <v>2131854.3376227012</v>
      </c>
      <c r="D19" s="210">
        <f t="shared" ca="1" si="27"/>
        <v>1976731.3452091184</v>
      </c>
      <c r="E19" s="210">
        <f t="shared" ca="1" si="27"/>
        <v>2219645.0491802478</v>
      </c>
      <c r="F19" s="211">
        <f t="shared" ca="1" si="27"/>
        <v>1665200.400174858</v>
      </c>
      <c r="G19" s="171">
        <f t="shared" ca="1" si="27"/>
        <v>2131854.3376227012</v>
      </c>
      <c r="H19" s="212">
        <f t="shared" ca="1" si="27"/>
        <v>1976731.3452091184</v>
      </c>
      <c r="I19" s="212">
        <f t="shared" ca="1" si="27"/>
        <v>2219645.0491802478</v>
      </c>
      <c r="J19" s="213">
        <f t="shared" ca="1" si="27"/>
        <v>1665200.400174858</v>
      </c>
      <c r="K19" s="171">
        <f t="shared" ca="1" si="27"/>
        <v>0</v>
      </c>
      <c r="L19" s="212">
        <f t="shared" ca="1" si="27"/>
        <v>0</v>
      </c>
      <c r="M19" s="212">
        <f t="shared" ca="1" si="27"/>
        <v>0</v>
      </c>
      <c r="N19" s="213">
        <f t="shared" ca="1" si="27"/>
        <v>0</v>
      </c>
      <c r="O19" s="171">
        <f t="shared" ca="1" si="27"/>
        <v>0</v>
      </c>
      <c r="P19" s="212">
        <f t="shared" ca="1" si="27"/>
        <v>0</v>
      </c>
      <c r="Q19" s="212">
        <f t="shared" ca="1" si="27"/>
        <v>0</v>
      </c>
      <c r="R19" s="213">
        <f t="shared" ca="1" si="27"/>
        <v>0</v>
      </c>
      <c r="S19" s="171">
        <f t="shared" ca="1" si="27"/>
        <v>0</v>
      </c>
      <c r="T19" s="212">
        <f t="shared" ca="1" si="27"/>
        <v>0</v>
      </c>
      <c r="U19" s="212">
        <f t="shared" ca="1" si="27"/>
        <v>0</v>
      </c>
      <c r="V19" s="213">
        <f t="shared" ca="1" si="27"/>
        <v>0</v>
      </c>
      <c r="W19" s="171">
        <f t="shared" ca="1" si="27"/>
        <v>0</v>
      </c>
      <c r="X19" s="212">
        <f t="shared" ca="1" si="27"/>
        <v>0</v>
      </c>
      <c r="Y19" s="212">
        <f t="shared" ca="1" si="27"/>
        <v>0</v>
      </c>
      <c r="Z19" s="213">
        <f t="shared" ca="1" si="27"/>
        <v>0</v>
      </c>
    </row>
    <row r="20" spans="1:26" hidden="1" outlineLevel="2" x14ac:dyDescent="0.3">
      <c r="A20" s="73" t="str">
        <f t="shared" si="1"/>
        <v>1.3</v>
      </c>
      <c r="B20" s="74" t="s">
        <v>1556</v>
      </c>
      <c r="C20" s="203">
        <f t="shared" ca="1" si="2"/>
        <v>0</v>
      </c>
      <c r="D20" s="185">
        <f t="shared" ca="1" si="3"/>
        <v>0</v>
      </c>
      <c r="E20" s="185">
        <f t="shared" ca="1" si="4"/>
        <v>0</v>
      </c>
      <c r="F20" s="204">
        <f t="shared" ca="1" si="5"/>
        <v>0</v>
      </c>
      <c r="G20" s="205">
        <f ca="1">SUMIFS(INDIRECT(G$2 &amp; "_Total"), Inst, G$1, WBSL3, $B20)</f>
        <v>0</v>
      </c>
      <c r="H20" s="183">
        <f ca="1">SUMIFS(INDIRECT(H$2 &amp; "_Total"), Inst, G$1, WBSL3, $B20)</f>
        <v>0</v>
      </c>
      <c r="I20" s="183">
        <f ca="1">SUMIFS(INDIRECT(I$2 &amp; "_Total"), Inst, G$1, WBSL3, $B20)</f>
        <v>0</v>
      </c>
      <c r="J20" s="206">
        <f ca="1">SUMIFS(INDIRECT(J$2 &amp; "_Total"), Inst, G$1, WBSL3, $B20)</f>
        <v>0</v>
      </c>
      <c r="K20" s="205">
        <f ca="1">SUMIFS(INDIRECT(K$2 &amp; "_Total"), Inst, K$1, WBSL3, $B20)</f>
        <v>0</v>
      </c>
      <c r="L20" s="183">
        <f ca="1">SUMIFS(INDIRECT(L$2 &amp; "_Total"), Inst, K$1, WBSL3, $B20)</f>
        <v>0</v>
      </c>
      <c r="M20" s="183">
        <f ca="1">SUMIFS(INDIRECT(M$2 &amp; "_Total"), Inst, K$1, WBSL3, $B20)</f>
        <v>0</v>
      </c>
      <c r="N20" s="206">
        <f ca="1">SUMIFS(INDIRECT(N$2 &amp; "_Total"), Inst, K$1, WBSL3, $B20)</f>
        <v>0</v>
      </c>
      <c r="O20" s="205">
        <f ca="1">SUMIFS(INDIRECT(O$2 &amp; "_Total"), Inst, O$1, WBSL3, $B20)</f>
        <v>0</v>
      </c>
      <c r="P20" s="183">
        <f ca="1">SUMIFS(INDIRECT(P$2 &amp; "_Total"), Inst, O$1, WBSL3, $B20)</f>
        <v>0</v>
      </c>
      <c r="Q20" s="183">
        <f ca="1">SUMIFS(INDIRECT(Q$2 &amp; "_Total"), Inst, O$1, WBSL3, $B20)</f>
        <v>0</v>
      </c>
      <c r="R20" s="206">
        <f ca="1">SUMIFS(INDIRECT(R$2 &amp; "_Total"), Inst, O$1, WBSL3, $B20)</f>
        <v>0</v>
      </c>
      <c r="S20" s="205">
        <f ca="1">SUMIFS(INDIRECT(S$2 &amp; "_Total"), Inst, S$1, WBSL3, $B20)</f>
        <v>0</v>
      </c>
      <c r="T20" s="183">
        <f ca="1">SUMIFS(INDIRECT(T$2 &amp; "_Total"), Inst, S$1, WBSL3, $B20)</f>
        <v>0</v>
      </c>
      <c r="U20" s="183">
        <f ca="1">SUMIFS(INDIRECT(U$2 &amp; "_Total"), Inst, S$1, WBSL3, $B20)</f>
        <v>0</v>
      </c>
      <c r="V20" s="206">
        <f ca="1">SUMIFS(INDIRECT(V$2 &amp; "_Total"), Inst, S$1, WBSL3, $B20)</f>
        <v>0</v>
      </c>
      <c r="W20" s="205">
        <f ca="1">SUMIFS(INDIRECT(W$2 &amp; "_Total"), Inst, W$1, WBSL3, $B20)</f>
        <v>0</v>
      </c>
      <c r="X20" s="183">
        <f ca="1">SUMIFS(INDIRECT(X$2 &amp; "_Total"), Inst, W$1, WBSL3, $B20)</f>
        <v>0</v>
      </c>
      <c r="Y20" s="183">
        <f ca="1">SUMIFS(INDIRECT(Y$2 &amp; "_Total"), Inst, W$1, WBSL3, $B20)</f>
        <v>0</v>
      </c>
      <c r="Z20" s="206">
        <f ca="1">SUMIFS(INDIRECT(Z$2 &amp; "_Total"), Inst, W$1, WBSL3, $B20)</f>
        <v>0</v>
      </c>
    </row>
    <row r="21" spans="1:26" hidden="1" outlineLevel="2" x14ac:dyDescent="0.3">
      <c r="A21" s="73" t="str">
        <f t="shared" si="1"/>
        <v>1.3</v>
      </c>
      <c r="B21" s="74" t="s">
        <v>1557</v>
      </c>
      <c r="C21" s="203">
        <f t="shared" ca="1" si="2"/>
        <v>0</v>
      </c>
      <c r="D21" s="185">
        <f t="shared" ca="1" si="3"/>
        <v>0</v>
      </c>
      <c r="E21" s="185">
        <f t="shared" ca="1" si="4"/>
        <v>0</v>
      </c>
      <c r="F21" s="204">
        <f t="shared" ca="1" si="5"/>
        <v>0</v>
      </c>
      <c r="G21" s="205">
        <f ca="1">SUMIFS(INDIRECT(G$2 &amp; "_Total"), Inst, G$1, WBSL3, $B21)</f>
        <v>0</v>
      </c>
      <c r="H21" s="183">
        <f ca="1">SUMIFS(INDIRECT(H$2 &amp; "_Total"), Inst, G$1, WBSL3, $B21)</f>
        <v>0</v>
      </c>
      <c r="I21" s="183">
        <f ca="1">SUMIFS(INDIRECT(I$2 &amp; "_Total"), Inst, G$1, WBSL3, $B21)</f>
        <v>0</v>
      </c>
      <c r="J21" s="206">
        <f ca="1">SUMIFS(INDIRECT(J$2 &amp; "_Total"), Inst, G$1, WBSL3, $B21)</f>
        <v>0</v>
      </c>
      <c r="K21" s="205">
        <f ca="1">SUMIFS(INDIRECT(K$2 &amp; "_Total"), Inst, K$1, WBSL3, $B21)</f>
        <v>0</v>
      </c>
      <c r="L21" s="183">
        <f ca="1">SUMIFS(INDIRECT(L$2 &amp; "_Total"), Inst, K$1, WBSL3, $B21)</f>
        <v>0</v>
      </c>
      <c r="M21" s="183">
        <f ca="1">SUMIFS(INDIRECT(M$2 &amp; "_Total"), Inst, K$1, WBSL3, $B21)</f>
        <v>0</v>
      </c>
      <c r="N21" s="206">
        <f ca="1">SUMIFS(INDIRECT(N$2 &amp; "_Total"), Inst, K$1, WBSL3, $B21)</f>
        <v>0</v>
      </c>
      <c r="O21" s="205">
        <f ca="1">SUMIFS(INDIRECT(O$2 &amp; "_Total"), Inst, O$1, WBSL3, $B21)</f>
        <v>0</v>
      </c>
      <c r="P21" s="183">
        <f ca="1">SUMIFS(INDIRECT(P$2 &amp; "_Total"), Inst, O$1, WBSL3, $B21)</f>
        <v>0</v>
      </c>
      <c r="Q21" s="183">
        <f ca="1">SUMIFS(INDIRECT(Q$2 &amp; "_Total"), Inst, O$1, WBSL3, $B21)</f>
        <v>0</v>
      </c>
      <c r="R21" s="206">
        <f ca="1">SUMIFS(INDIRECT(R$2 &amp; "_Total"), Inst, O$1, WBSL3, $B21)</f>
        <v>0</v>
      </c>
      <c r="S21" s="205">
        <f ca="1">SUMIFS(INDIRECT(S$2 &amp; "_Total"), Inst, S$1, WBSL3, $B21)</f>
        <v>0</v>
      </c>
      <c r="T21" s="183">
        <f ca="1">SUMIFS(INDIRECT(T$2 &amp; "_Total"), Inst, S$1, WBSL3, $B21)</f>
        <v>0</v>
      </c>
      <c r="U21" s="183">
        <f ca="1">SUMIFS(INDIRECT(U$2 &amp; "_Total"), Inst, S$1, WBSL3, $B21)</f>
        <v>0</v>
      </c>
      <c r="V21" s="206">
        <f ca="1">SUMIFS(INDIRECT(V$2 &amp; "_Total"), Inst, S$1, WBSL3, $B21)</f>
        <v>0</v>
      </c>
      <c r="W21" s="205">
        <f ca="1">SUMIFS(INDIRECT(W$2 &amp; "_Total"), Inst, W$1, WBSL3, $B21)</f>
        <v>0</v>
      </c>
      <c r="X21" s="183">
        <f ca="1">SUMIFS(INDIRECT(X$2 &amp; "_Total"), Inst, W$1, WBSL3, $B21)</f>
        <v>0</v>
      </c>
      <c r="Y21" s="183">
        <f ca="1">SUMIFS(INDIRECT(Y$2 &amp; "_Total"), Inst, W$1, WBSL3, $B21)</f>
        <v>0</v>
      </c>
      <c r="Z21" s="206">
        <f ca="1">SUMIFS(INDIRECT(Z$2 &amp; "_Total"), Inst, W$1, WBSL3, $B21)</f>
        <v>0</v>
      </c>
    </row>
    <row r="22" spans="1:26" hidden="1" outlineLevel="2" x14ac:dyDescent="0.3">
      <c r="A22" s="73" t="str">
        <f t="shared" si="1"/>
        <v>1.3</v>
      </c>
      <c r="B22" s="74" t="s">
        <v>1389</v>
      </c>
      <c r="C22" s="203">
        <f t="shared" ca="1" si="2"/>
        <v>156912.96869437501</v>
      </c>
      <c r="D22" s="185">
        <f t="shared" ca="1" si="3"/>
        <v>1596.4972425000001</v>
      </c>
      <c r="E22" s="185">
        <f t="shared" ca="1" si="4"/>
        <v>0</v>
      </c>
      <c r="F22" s="204">
        <f t="shared" ca="1" si="5"/>
        <v>0</v>
      </c>
      <c r="G22" s="205">
        <f ca="1">SUMIFS(INDIRECT(G$2 &amp; "_Total"), Inst, G$1, WBSL3, $B22)</f>
        <v>156912.96869437501</v>
      </c>
      <c r="H22" s="183">
        <f ca="1">SUMIFS(INDIRECT(H$2 &amp; "_Total"), Inst, G$1, WBSL3, $B22)</f>
        <v>1596.4972425000001</v>
      </c>
      <c r="I22" s="183">
        <f ca="1">SUMIFS(INDIRECT(I$2 &amp; "_Total"), Inst, G$1, WBSL3, $B22)</f>
        <v>0</v>
      </c>
      <c r="J22" s="206">
        <f ca="1">SUMIFS(INDIRECT(J$2 &amp; "_Total"), Inst, G$1, WBSL3, $B22)</f>
        <v>0</v>
      </c>
      <c r="K22" s="205">
        <f ca="1">SUMIFS(INDIRECT(K$2 &amp; "_Total"), Inst, K$1, WBSL3, $B22)</f>
        <v>0</v>
      </c>
      <c r="L22" s="183">
        <f ca="1">SUMIFS(INDIRECT(L$2 &amp; "_Total"), Inst, K$1, WBSL3, $B22)</f>
        <v>0</v>
      </c>
      <c r="M22" s="183">
        <f ca="1">SUMIFS(INDIRECT(M$2 &amp; "_Total"), Inst, K$1, WBSL3, $B22)</f>
        <v>0</v>
      </c>
      <c r="N22" s="206">
        <f ca="1">SUMIFS(INDIRECT(N$2 &amp; "_Total"), Inst, K$1, WBSL3, $B22)</f>
        <v>0</v>
      </c>
      <c r="O22" s="205">
        <f ca="1">SUMIFS(INDIRECT(O$2 &amp; "_Total"), Inst, O$1, WBSL3, $B22)</f>
        <v>0</v>
      </c>
      <c r="P22" s="183">
        <f ca="1">SUMIFS(INDIRECT(P$2 &amp; "_Total"), Inst, O$1, WBSL3, $B22)</f>
        <v>0</v>
      </c>
      <c r="Q22" s="183">
        <f ca="1">SUMIFS(INDIRECT(Q$2 &amp; "_Total"), Inst, O$1, WBSL3, $B22)</f>
        <v>0</v>
      </c>
      <c r="R22" s="206">
        <f ca="1">SUMIFS(INDIRECT(R$2 &amp; "_Total"), Inst, O$1, WBSL3, $B22)</f>
        <v>0</v>
      </c>
      <c r="S22" s="205">
        <f ca="1">SUMIFS(INDIRECT(S$2 &amp; "_Total"), Inst, S$1, WBSL3, $B22)</f>
        <v>0</v>
      </c>
      <c r="T22" s="183">
        <f ca="1">SUMIFS(INDIRECT(T$2 &amp; "_Total"), Inst, S$1, WBSL3, $B22)</f>
        <v>0</v>
      </c>
      <c r="U22" s="183">
        <f ca="1">SUMIFS(INDIRECT(U$2 &amp; "_Total"), Inst, S$1, WBSL3, $B22)</f>
        <v>0</v>
      </c>
      <c r="V22" s="206">
        <f ca="1">SUMIFS(INDIRECT(V$2 &amp; "_Total"), Inst, S$1, WBSL3, $B22)</f>
        <v>0</v>
      </c>
      <c r="W22" s="205">
        <f ca="1">SUMIFS(INDIRECT(W$2 &amp; "_Total"), Inst, W$1, WBSL3, $B22)</f>
        <v>0</v>
      </c>
      <c r="X22" s="183">
        <f ca="1">SUMIFS(INDIRECT(X$2 &amp; "_Total"), Inst, W$1, WBSL3, $B22)</f>
        <v>0</v>
      </c>
      <c r="Y22" s="183">
        <f ca="1">SUMIFS(INDIRECT(Y$2 &amp; "_Total"), Inst, W$1, WBSL3, $B22)</f>
        <v>0</v>
      </c>
      <c r="Z22" s="206">
        <f ca="1">SUMIFS(INDIRECT(Z$2 &amp; "_Total"), Inst, W$1, WBSL3, $B22)</f>
        <v>0</v>
      </c>
    </row>
    <row r="23" spans="1:26" hidden="1" outlineLevel="2" x14ac:dyDescent="0.3">
      <c r="A23" s="73" t="str">
        <f t="shared" si="1"/>
        <v>1.3</v>
      </c>
      <c r="B23" s="74" t="s">
        <v>1398</v>
      </c>
      <c r="C23" s="203">
        <f t="shared" ca="1" si="2"/>
        <v>54144.465511500006</v>
      </c>
      <c r="D23" s="185">
        <f t="shared" ca="1" si="3"/>
        <v>61994.22302241451</v>
      </c>
      <c r="E23" s="185">
        <f t="shared" ca="1" si="4"/>
        <v>63327.098817396429</v>
      </c>
      <c r="F23" s="204">
        <f t="shared" ca="1" si="5"/>
        <v>37735.035007816099</v>
      </c>
      <c r="G23" s="205">
        <f ca="1">SUMIFS(INDIRECT(G$2 &amp; "_Total"), Inst, G$1, WBSL3, $B23)</f>
        <v>54144.465511500006</v>
      </c>
      <c r="H23" s="183">
        <f ca="1">SUMIFS(INDIRECT(H$2 &amp; "_Total"), Inst, G$1, WBSL3, $B23)</f>
        <v>61994.22302241451</v>
      </c>
      <c r="I23" s="183">
        <f ca="1">SUMIFS(INDIRECT(I$2 &amp; "_Total"), Inst, G$1, WBSL3, $B23)</f>
        <v>63327.098817396429</v>
      </c>
      <c r="J23" s="206">
        <f ca="1">SUMIFS(INDIRECT(J$2 &amp; "_Total"), Inst, G$1, WBSL3, $B23)</f>
        <v>37735.035007816099</v>
      </c>
      <c r="K23" s="205">
        <f ca="1">SUMIFS(INDIRECT(K$2 &amp; "_Total"), Inst, K$1, WBSL3, $B23)</f>
        <v>0</v>
      </c>
      <c r="L23" s="183">
        <f ca="1">SUMIFS(INDIRECT(L$2 &amp; "_Total"), Inst, K$1, WBSL3, $B23)</f>
        <v>0</v>
      </c>
      <c r="M23" s="183">
        <f ca="1">SUMIFS(INDIRECT(M$2 &amp; "_Total"), Inst, K$1, WBSL3, $B23)</f>
        <v>0</v>
      </c>
      <c r="N23" s="206">
        <f ca="1">SUMIFS(INDIRECT(N$2 &amp; "_Total"), Inst, K$1, WBSL3, $B23)</f>
        <v>0</v>
      </c>
      <c r="O23" s="205">
        <f ca="1">SUMIFS(INDIRECT(O$2 &amp; "_Total"), Inst, O$1, WBSL3, $B23)</f>
        <v>0</v>
      </c>
      <c r="P23" s="183">
        <f ca="1">SUMIFS(INDIRECT(P$2 &amp; "_Total"), Inst, O$1, WBSL3, $B23)</f>
        <v>0</v>
      </c>
      <c r="Q23" s="183">
        <f ca="1">SUMIFS(INDIRECT(Q$2 &amp; "_Total"), Inst, O$1, WBSL3, $B23)</f>
        <v>0</v>
      </c>
      <c r="R23" s="206">
        <f ca="1">SUMIFS(INDIRECT(R$2 &amp; "_Total"), Inst, O$1, WBSL3, $B23)</f>
        <v>0</v>
      </c>
      <c r="S23" s="205">
        <f ca="1">SUMIFS(INDIRECT(S$2 &amp; "_Total"), Inst, S$1, WBSL3, $B23)</f>
        <v>0</v>
      </c>
      <c r="T23" s="183">
        <f ca="1">SUMIFS(INDIRECT(T$2 &amp; "_Total"), Inst, S$1, WBSL3, $B23)</f>
        <v>0</v>
      </c>
      <c r="U23" s="183">
        <f ca="1">SUMIFS(INDIRECT(U$2 &amp; "_Total"), Inst, S$1, WBSL3, $B23)</f>
        <v>0</v>
      </c>
      <c r="V23" s="206">
        <f ca="1">SUMIFS(INDIRECT(V$2 &amp; "_Total"), Inst, S$1, WBSL3, $B23)</f>
        <v>0</v>
      </c>
      <c r="W23" s="205">
        <f ca="1">SUMIFS(INDIRECT(W$2 &amp; "_Total"), Inst, W$1, WBSL3, $B23)</f>
        <v>0</v>
      </c>
      <c r="X23" s="183">
        <f ca="1">SUMIFS(INDIRECT(X$2 &amp; "_Total"), Inst, W$1, WBSL3, $B23)</f>
        <v>0</v>
      </c>
      <c r="Y23" s="183">
        <f ca="1">SUMIFS(INDIRECT(Y$2 &amp; "_Total"), Inst, W$1, WBSL3, $B23)</f>
        <v>0</v>
      </c>
      <c r="Z23" s="206">
        <f ca="1">SUMIFS(INDIRECT(Z$2 &amp; "_Total"), Inst, W$1, WBSL3, $B23)</f>
        <v>0</v>
      </c>
    </row>
    <row r="24" spans="1:26" hidden="1" outlineLevel="2" x14ac:dyDescent="0.3">
      <c r="A24" s="73" t="str">
        <f t="shared" si="1"/>
        <v>1.3</v>
      </c>
      <c r="B24" s="74" t="s">
        <v>1558</v>
      </c>
      <c r="C24" s="203">
        <f t="shared" ca="1" si="2"/>
        <v>0</v>
      </c>
      <c r="D24" s="185">
        <f t="shared" ca="1" si="3"/>
        <v>0</v>
      </c>
      <c r="E24" s="185">
        <f t="shared" ca="1" si="4"/>
        <v>0</v>
      </c>
      <c r="F24" s="204">
        <f t="shared" ca="1" si="5"/>
        <v>0</v>
      </c>
      <c r="G24" s="205">
        <f ca="1">SUMIFS(INDIRECT(G$2 &amp; "_Total"), Inst, G$1, WBSL3, $B24)</f>
        <v>0</v>
      </c>
      <c r="H24" s="183">
        <f ca="1">SUMIFS(INDIRECT(H$2 &amp; "_Total"), Inst, G$1, WBSL3, $B24)</f>
        <v>0</v>
      </c>
      <c r="I24" s="183">
        <f ca="1">SUMIFS(INDIRECT(I$2 &amp; "_Total"), Inst, G$1, WBSL3, $B24)</f>
        <v>0</v>
      </c>
      <c r="J24" s="206">
        <f ca="1">SUMIFS(INDIRECT(J$2 &amp; "_Total"), Inst, G$1, WBSL3, $B24)</f>
        <v>0</v>
      </c>
      <c r="K24" s="205">
        <f ca="1">SUMIFS(INDIRECT(K$2 &amp; "_Total"), Inst, K$1, WBSL3, $B24)</f>
        <v>0</v>
      </c>
      <c r="L24" s="183">
        <f ca="1">SUMIFS(INDIRECT(L$2 &amp; "_Total"), Inst, K$1, WBSL3, $B24)</f>
        <v>0</v>
      </c>
      <c r="M24" s="183">
        <f ca="1">SUMIFS(INDIRECT(M$2 &amp; "_Total"), Inst, K$1, WBSL3, $B24)</f>
        <v>0</v>
      </c>
      <c r="N24" s="206">
        <f ca="1">SUMIFS(INDIRECT(N$2 &amp; "_Total"), Inst, K$1, WBSL3, $B24)</f>
        <v>0</v>
      </c>
      <c r="O24" s="205">
        <f ca="1">SUMIFS(INDIRECT(O$2 &amp; "_Total"), Inst, O$1, WBSL3, $B24)</f>
        <v>0</v>
      </c>
      <c r="P24" s="183">
        <f ca="1">SUMIFS(INDIRECT(P$2 &amp; "_Total"), Inst, O$1, WBSL3, $B24)</f>
        <v>0</v>
      </c>
      <c r="Q24" s="183">
        <f ca="1">SUMIFS(INDIRECT(Q$2 &amp; "_Total"), Inst, O$1, WBSL3, $B24)</f>
        <v>0</v>
      </c>
      <c r="R24" s="206">
        <f ca="1">SUMIFS(INDIRECT(R$2 &amp; "_Total"), Inst, O$1, WBSL3, $B24)</f>
        <v>0</v>
      </c>
      <c r="S24" s="205">
        <f ca="1">SUMIFS(INDIRECT(S$2 &amp; "_Total"), Inst, S$1, WBSL3, $B24)</f>
        <v>0</v>
      </c>
      <c r="T24" s="183">
        <f ca="1">SUMIFS(INDIRECT(T$2 &amp; "_Total"), Inst, S$1, WBSL3, $B24)</f>
        <v>0</v>
      </c>
      <c r="U24" s="183">
        <f ca="1">SUMIFS(INDIRECT(U$2 &amp; "_Total"), Inst, S$1, WBSL3, $B24)</f>
        <v>0</v>
      </c>
      <c r="V24" s="206">
        <f ca="1">SUMIFS(INDIRECT(V$2 &amp; "_Total"), Inst, S$1, WBSL3, $B24)</f>
        <v>0</v>
      </c>
      <c r="W24" s="205">
        <f ca="1">SUMIFS(INDIRECT(W$2 &amp; "_Total"), Inst, W$1, WBSL3, $B24)</f>
        <v>0</v>
      </c>
      <c r="X24" s="183">
        <f ca="1">SUMIFS(INDIRECT(X$2 &amp; "_Total"), Inst, W$1, WBSL3, $B24)</f>
        <v>0</v>
      </c>
      <c r="Y24" s="183">
        <f ca="1">SUMIFS(INDIRECT(Y$2 &amp; "_Total"), Inst, W$1, WBSL3, $B24)</f>
        <v>0</v>
      </c>
      <c r="Z24" s="206">
        <f ca="1">SUMIFS(INDIRECT(Z$2 &amp; "_Total"), Inst, W$1, WBSL3, $B24)</f>
        <v>0</v>
      </c>
    </row>
    <row r="25" spans="1:26" outlineLevel="1" collapsed="1" x14ac:dyDescent="0.3">
      <c r="A25" s="294" t="s">
        <v>1567</v>
      </c>
      <c r="B25" s="295"/>
      <c r="C25" s="174">
        <f t="shared" ref="C25:Z25" ca="1" si="28">SUBTOTAL(9,C20:C24)</f>
        <v>211057.43420587503</v>
      </c>
      <c r="D25" s="210">
        <f t="shared" ca="1" si="28"/>
        <v>63590.720264914511</v>
      </c>
      <c r="E25" s="210">
        <f t="shared" ca="1" si="28"/>
        <v>63327.098817396429</v>
      </c>
      <c r="F25" s="211">
        <f t="shared" ca="1" si="28"/>
        <v>37735.035007816099</v>
      </c>
      <c r="G25" s="171">
        <f t="shared" ca="1" si="28"/>
        <v>211057.43420587503</v>
      </c>
      <c r="H25" s="212">
        <f t="shared" ca="1" si="28"/>
        <v>63590.720264914511</v>
      </c>
      <c r="I25" s="212">
        <f t="shared" ca="1" si="28"/>
        <v>63327.098817396429</v>
      </c>
      <c r="J25" s="213">
        <f t="shared" ca="1" si="28"/>
        <v>37735.035007816099</v>
      </c>
      <c r="K25" s="171">
        <f t="shared" ca="1" si="28"/>
        <v>0</v>
      </c>
      <c r="L25" s="212">
        <f t="shared" ca="1" si="28"/>
        <v>0</v>
      </c>
      <c r="M25" s="212">
        <f t="shared" ca="1" si="28"/>
        <v>0</v>
      </c>
      <c r="N25" s="213">
        <f t="shared" ca="1" si="28"/>
        <v>0</v>
      </c>
      <c r="O25" s="171">
        <f t="shared" ca="1" si="28"/>
        <v>0</v>
      </c>
      <c r="P25" s="212">
        <f t="shared" ca="1" si="28"/>
        <v>0</v>
      </c>
      <c r="Q25" s="212">
        <f t="shared" ca="1" si="28"/>
        <v>0</v>
      </c>
      <c r="R25" s="213">
        <f t="shared" ca="1" si="28"/>
        <v>0</v>
      </c>
      <c r="S25" s="171">
        <f t="shared" ca="1" si="28"/>
        <v>0</v>
      </c>
      <c r="T25" s="212">
        <f t="shared" ca="1" si="28"/>
        <v>0</v>
      </c>
      <c r="U25" s="212">
        <f t="shared" ca="1" si="28"/>
        <v>0</v>
      </c>
      <c r="V25" s="213">
        <f t="shared" ca="1" si="28"/>
        <v>0</v>
      </c>
      <c r="W25" s="171">
        <f t="shared" ca="1" si="28"/>
        <v>0</v>
      </c>
      <c r="X25" s="212">
        <f t="shared" ca="1" si="28"/>
        <v>0</v>
      </c>
      <c r="Y25" s="212">
        <f t="shared" ca="1" si="28"/>
        <v>0</v>
      </c>
      <c r="Z25" s="213">
        <f t="shared" ca="1" si="28"/>
        <v>0</v>
      </c>
    </row>
    <row r="26" spans="1:26" hidden="1" outlineLevel="2" x14ac:dyDescent="0.3">
      <c r="A26" s="73" t="str">
        <f t="shared" si="1"/>
        <v>1.4</v>
      </c>
      <c r="B26" s="74" t="s">
        <v>1390</v>
      </c>
      <c r="C26" s="203">
        <f t="shared" ca="1" si="2"/>
        <v>511308.91372500017</v>
      </c>
      <c r="D26" s="185">
        <f t="shared" ca="1" si="3"/>
        <v>69749.347158337507</v>
      </c>
      <c r="E26" s="185">
        <f t="shared" ca="1" si="4"/>
        <v>9086.769268396878</v>
      </c>
      <c r="F26" s="204">
        <f t="shared" ca="1" si="5"/>
        <v>57346.716502643394</v>
      </c>
      <c r="G26" s="205">
        <f t="shared" ref="G26:G31" ca="1" si="29">SUMIFS(INDIRECT(G$2 &amp; "_Total"), Inst, G$1, WBSL3, $B26)</f>
        <v>0</v>
      </c>
      <c r="H26" s="183">
        <f t="shared" ref="H26:H31" ca="1" si="30">SUMIFS(INDIRECT(H$2 &amp; "_Total"), Inst, G$1, WBSL3, $B26)</f>
        <v>0</v>
      </c>
      <c r="I26" s="183">
        <f t="shared" ref="I26:I31" ca="1" si="31">SUMIFS(INDIRECT(I$2 &amp; "_Total"), Inst, G$1, WBSL3, $B26)</f>
        <v>0</v>
      </c>
      <c r="J26" s="206">
        <f t="shared" ref="J26:J31" ca="1" si="32">SUMIFS(INDIRECT(J$2 &amp; "_Total"), Inst, G$1, WBSL3, $B26)</f>
        <v>0</v>
      </c>
      <c r="K26" s="205">
        <f t="shared" ref="K26:K31" ca="1" si="33">SUMIFS(INDIRECT(K$2 &amp; "_Total"), Inst, K$1, WBSL3, $B26)</f>
        <v>511308.91372500017</v>
      </c>
      <c r="L26" s="183">
        <f t="shared" ref="L26:L31" ca="1" si="34">SUMIFS(INDIRECT(L$2 &amp; "_Total"), Inst, K$1, WBSL3, $B26)</f>
        <v>69749.347158337507</v>
      </c>
      <c r="M26" s="183">
        <f t="shared" ref="M26:M31" ca="1" si="35">SUMIFS(INDIRECT(M$2 &amp; "_Total"), Inst, K$1, WBSL3, $B26)</f>
        <v>9086.769268396878</v>
      </c>
      <c r="N26" s="206">
        <f t="shared" ref="N26:N31" ca="1" si="36">SUMIFS(INDIRECT(N$2 &amp; "_Total"), Inst, K$1, WBSL3, $B26)</f>
        <v>57346.716502643394</v>
      </c>
      <c r="O26" s="205">
        <f t="shared" ref="O26:O31" ca="1" si="37">SUMIFS(INDIRECT(O$2 &amp; "_Total"), Inst, O$1, WBSL3, $B26)</f>
        <v>0</v>
      </c>
      <c r="P26" s="183">
        <f t="shared" ref="P26:P31" ca="1" si="38">SUMIFS(INDIRECT(P$2 &amp; "_Total"), Inst, O$1, WBSL3, $B26)</f>
        <v>0</v>
      </c>
      <c r="Q26" s="183">
        <f t="shared" ref="Q26:Q31" ca="1" si="39">SUMIFS(INDIRECT(Q$2 &amp; "_Total"), Inst, O$1, WBSL3, $B26)</f>
        <v>0</v>
      </c>
      <c r="R26" s="206">
        <f t="shared" ref="R26:R31" ca="1" si="40">SUMIFS(INDIRECT(R$2 &amp; "_Total"), Inst, O$1, WBSL3, $B26)</f>
        <v>0</v>
      </c>
      <c r="S26" s="205">
        <f t="shared" ref="S26:S31" ca="1" si="41">SUMIFS(INDIRECT(S$2 &amp; "_Total"), Inst, S$1, WBSL3, $B26)</f>
        <v>0</v>
      </c>
      <c r="T26" s="183">
        <f t="shared" ref="T26:T31" ca="1" si="42">SUMIFS(INDIRECT(T$2 &amp; "_Total"), Inst, S$1, WBSL3, $B26)</f>
        <v>0</v>
      </c>
      <c r="U26" s="183">
        <f t="shared" ref="U26:U31" ca="1" si="43">SUMIFS(INDIRECT(U$2 &amp; "_Total"), Inst, S$1, WBSL3, $B26)</f>
        <v>0</v>
      </c>
      <c r="V26" s="206">
        <f t="shared" ref="V26:V31" ca="1" si="44">SUMIFS(INDIRECT(V$2 &amp; "_Total"), Inst, S$1, WBSL3, $B26)</f>
        <v>0</v>
      </c>
      <c r="W26" s="205">
        <f t="shared" ref="W26:W31" ca="1" si="45">SUMIFS(INDIRECT(W$2 &amp; "_Total"), Inst, W$1, WBSL3, $B26)</f>
        <v>0</v>
      </c>
      <c r="X26" s="183">
        <f t="shared" ref="X26:X31" ca="1" si="46">SUMIFS(INDIRECT(X$2 &amp; "_Total"), Inst, W$1, WBSL3, $B26)</f>
        <v>0</v>
      </c>
      <c r="Y26" s="183">
        <f t="shared" ref="Y26:Y31" ca="1" si="47">SUMIFS(INDIRECT(Y$2 &amp; "_Total"), Inst, W$1, WBSL3, $B26)</f>
        <v>0</v>
      </c>
      <c r="Z26" s="206">
        <f t="shared" ref="Z26:Z31" ca="1" si="48">SUMIFS(INDIRECT(Z$2 &amp; "_Total"), Inst, W$1, WBSL3, $B26)</f>
        <v>0</v>
      </c>
    </row>
    <row r="27" spans="1:26" hidden="1" outlineLevel="2" x14ac:dyDescent="0.3">
      <c r="A27" s="73" t="str">
        <f t="shared" si="1"/>
        <v>1.4</v>
      </c>
      <c r="B27" s="74" t="s">
        <v>1399</v>
      </c>
      <c r="C27" s="203">
        <f t="shared" ca="1" si="2"/>
        <v>108991.54824435001</v>
      </c>
      <c r="D27" s="185">
        <f t="shared" ca="1" si="3"/>
        <v>13807.957939590153</v>
      </c>
      <c r="E27" s="185">
        <f t="shared" ca="1" si="4"/>
        <v>36385.982302713201</v>
      </c>
      <c r="F27" s="204">
        <f t="shared" ca="1" si="5"/>
        <v>416.47115119446153</v>
      </c>
      <c r="G27" s="205">
        <f t="shared" ca="1" si="29"/>
        <v>70695.257869350011</v>
      </c>
      <c r="H27" s="183">
        <f t="shared" ca="1" si="30"/>
        <v>6021.9556687651511</v>
      </c>
      <c r="I27" s="183">
        <f t="shared" ca="1" si="31"/>
        <v>815.41096660687526</v>
      </c>
      <c r="J27" s="206">
        <f t="shared" ca="1" si="32"/>
        <v>416.47115119446153</v>
      </c>
      <c r="K27" s="205">
        <f t="shared" ca="1" si="33"/>
        <v>38296.290375000004</v>
      </c>
      <c r="L27" s="183">
        <f t="shared" ca="1" si="34"/>
        <v>7786.0022708250017</v>
      </c>
      <c r="M27" s="183">
        <f t="shared" ca="1" si="35"/>
        <v>35570.571336106324</v>
      </c>
      <c r="N27" s="206">
        <f t="shared" ca="1" si="36"/>
        <v>0</v>
      </c>
      <c r="O27" s="205">
        <f t="shared" ca="1" si="37"/>
        <v>0</v>
      </c>
      <c r="P27" s="183">
        <f t="shared" ca="1" si="38"/>
        <v>0</v>
      </c>
      <c r="Q27" s="183">
        <f t="shared" ca="1" si="39"/>
        <v>0</v>
      </c>
      <c r="R27" s="206">
        <f t="shared" ca="1" si="40"/>
        <v>0</v>
      </c>
      <c r="S27" s="205">
        <f t="shared" ca="1" si="41"/>
        <v>0</v>
      </c>
      <c r="T27" s="183">
        <f t="shared" ca="1" si="42"/>
        <v>0</v>
      </c>
      <c r="U27" s="183">
        <f t="shared" ca="1" si="43"/>
        <v>0</v>
      </c>
      <c r="V27" s="206">
        <f t="shared" ca="1" si="44"/>
        <v>0</v>
      </c>
      <c r="W27" s="205">
        <f t="shared" ca="1" si="45"/>
        <v>0</v>
      </c>
      <c r="X27" s="183">
        <f t="shared" ca="1" si="46"/>
        <v>0</v>
      </c>
      <c r="Y27" s="183">
        <f t="shared" ca="1" si="47"/>
        <v>0</v>
      </c>
      <c r="Z27" s="206">
        <f t="shared" ca="1" si="48"/>
        <v>0</v>
      </c>
    </row>
    <row r="28" spans="1:26" hidden="1" outlineLevel="2" x14ac:dyDescent="0.3">
      <c r="A28" s="73" t="str">
        <f t="shared" si="1"/>
        <v>1.4</v>
      </c>
      <c r="B28" s="74" t="s">
        <v>1559</v>
      </c>
      <c r="C28" s="203">
        <f t="shared" ca="1" si="2"/>
        <v>0</v>
      </c>
      <c r="D28" s="185">
        <f t="shared" ca="1" si="3"/>
        <v>0</v>
      </c>
      <c r="E28" s="185">
        <f t="shared" ca="1" si="4"/>
        <v>0</v>
      </c>
      <c r="F28" s="204">
        <f t="shared" ca="1" si="5"/>
        <v>0</v>
      </c>
      <c r="G28" s="205">
        <f t="shared" ca="1" si="29"/>
        <v>0</v>
      </c>
      <c r="H28" s="183">
        <f t="shared" ca="1" si="30"/>
        <v>0</v>
      </c>
      <c r="I28" s="183">
        <f t="shared" ca="1" si="31"/>
        <v>0</v>
      </c>
      <c r="J28" s="206">
        <f t="shared" ca="1" si="32"/>
        <v>0</v>
      </c>
      <c r="K28" s="205">
        <f t="shared" ca="1" si="33"/>
        <v>0</v>
      </c>
      <c r="L28" s="183">
        <f t="shared" ca="1" si="34"/>
        <v>0</v>
      </c>
      <c r="M28" s="183">
        <f t="shared" ca="1" si="35"/>
        <v>0</v>
      </c>
      <c r="N28" s="206">
        <f t="shared" ca="1" si="36"/>
        <v>0</v>
      </c>
      <c r="O28" s="205">
        <f t="shared" ca="1" si="37"/>
        <v>0</v>
      </c>
      <c r="P28" s="183">
        <f t="shared" ca="1" si="38"/>
        <v>0</v>
      </c>
      <c r="Q28" s="183">
        <f t="shared" ca="1" si="39"/>
        <v>0</v>
      </c>
      <c r="R28" s="206">
        <f t="shared" ca="1" si="40"/>
        <v>0</v>
      </c>
      <c r="S28" s="205">
        <f t="shared" ca="1" si="41"/>
        <v>0</v>
      </c>
      <c r="T28" s="183">
        <f t="shared" ca="1" si="42"/>
        <v>0</v>
      </c>
      <c r="U28" s="183">
        <f t="shared" ca="1" si="43"/>
        <v>0</v>
      </c>
      <c r="V28" s="206">
        <f t="shared" ca="1" si="44"/>
        <v>0</v>
      </c>
      <c r="W28" s="205">
        <f t="shared" ca="1" si="45"/>
        <v>0</v>
      </c>
      <c r="X28" s="183">
        <f t="shared" ca="1" si="46"/>
        <v>0</v>
      </c>
      <c r="Y28" s="183">
        <f t="shared" ca="1" si="47"/>
        <v>0</v>
      </c>
      <c r="Z28" s="206">
        <f t="shared" ca="1" si="48"/>
        <v>0</v>
      </c>
    </row>
    <row r="29" spans="1:26" hidden="1" outlineLevel="2" x14ac:dyDescent="0.3">
      <c r="A29" s="73" t="str">
        <f t="shared" si="1"/>
        <v>1.4</v>
      </c>
      <c r="B29" s="74" t="s">
        <v>1400</v>
      </c>
      <c r="C29" s="203">
        <f t="shared" ca="1" si="2"/>
        <v>111279.94441514999</v>
      </c>
      <c r="D29" s="185">
        <f t="shared" ca="1" si="3"/>
        <v>70339.863732242404</v>
      </c>
      <c r="E29" s="185">
        <f t="shared" ca="1" si="4"/>
        <v>23123.642699858879</v>
      </c>
      <c r="F29" s="204">
        <f t="shared" ca="1" si="5"/>
        <v>28025.850409510524</v>
      </c>
      <c r="G29" s="205">
        <f t="shared" ca="1" si="29"/>
        <v>111279.94441514999</v>
      </c>
      <c r="H29" s="183">
        <f t="shared" ca="1" si="30"/>
        <v>67266.867405992409</v>
      </c>
      <c r="I29" s="183">
        <f t="shared" ca="1" si="31"/>
        <v>2568.544544811657</v>
      </c>
      <c r="J29" s="206">
        <f t="shared" ca="1" si="32"/>
        <v>24988.060836092096</v>
      </c>
      <c r="K29" s="205">
        <f t="shared" ca="1" si="33"/>
        <v>0</v>
      </c>
      <c r="L29" s="183">
        <f t="shared" ca="1" si="34"/>
        <v>3072.9963262500005</v>
      </c>
      <c r="M29" s="183">
        <f t="shared" ca="1" si="35"/>
        <v>20555.098155047224</v>
      </c>
      <c r="N29" s="206">
        <f t="shared" ca="1" si="36"/>
        <v>3037.7895734184258</v>
      </c>
      <c r="O29" s="205">
        <f t="shared" ca="1" si="37"/>
        <v>0</v>
      </c>
      <c r="P29" s="183">
        <f t="shared" ca="1" si="38"/>
        <v>0</v>
      </c>
      <c r="Q29" s="183">
        <f t="shared" ca="1" si="39"/>
        <v>0</v>
      </c>
      <c r="R29" s="206">
        <f t="shared" ca="1" si="40"/>
        <v>0</v>
      </c>
      <c r="S29" s="205">
        <f t="shared" ca="1" si="41"/>
        <v>0</v>
      </c>
      <c r="T29" s="183">
        <f t="shared" ca="1" si="42"/>
        <v>0</v>
      </c>
      <c r="U29" s="183">
        <f t="shared" ca="1" si="43"/>
        <v>0</v>
      </c>
      <c r="V29" s="206">
        <f t="shared" ca="1" si="44"/>
        <v>0</v>
      </c>
      <c r="W29" s="205">
        <f t="shared" ca="1" si="45"/>
        <v>0</v>
      </c>
      <c r="X29" s="183">
        <f t="shared" ca="1" si="46"/>
        <v>0</v>
      </c>
      <c r="Y29" s="183">
        <f t="shared" ca="1" si="47"/>
        <v>0</v>
      </c>
      <c r="Z29" s="206">
        <f t="shared" ca="1" si="48"/>
        <v>0</v>
      </c>
    </row>
    <row r="30" spans="1:26" hidden="1" outlineLevel="2" x14ac:dyDescent="0.3">
      <c r="A30" s="73" t="str">
        <f t="shared" si="1"/>
        <v>1.4</v>
      </c>
      <c r="B30" s="74" t="s">
        <v>1560</v>
      </c>
      <c r="C30" s="203">
        <f t="shared" ca="1" si="2"/>
        <v>0</v>
      </c>
      <c r="D30" s="185">
        <f t="shared" ca="1" si="3"/>
        <v>0</v>
      </c>
      <c r="E30" s="185">
        <f t="shared" ca="1" si="4"/>
        <v>0</v>
      </c>
      <c r="F30" s="204">
        <f t="shared" ca="1" si="5"/>
        <v>0</v>
      </c>
      <c r="G30" s="205">
        <f t="shared" ca="1" si="29"/>
        <v>0</v>
      </c>
      <c r="H30" s="183">
        <f t="shared" ca="1" si="30"/>
        <v>0</v>
      </c>
      <c r="I30" s="183">
        <f t="shared" ca="1" si="31"/>
        <v>0</v>
      </c>
      <c r="J30" s="206">
        <f t="shared" ca="1" si="32"/>
        <v>0</v>
      </c>
      <c r="K30" s="205">
        <f t="shared" ca="1" si="33"/>
        <v>0</v>
      </c>
      <c r="L30" s="183">
        <f t="shared" ca="1" si="34"/>
        <v>0</v>
      </c>
      <c r="M30" s="183">
        <f t="shared" ca="1" si="35"/>
        <v>0</v>
      </c>
      <c r="N30" s="206">
        <f t="shared" ca="1" si="36"/>
        <v>0</v>
      </c>
      <c r="O30" s="205">
        <f t="shared" ca="1" si="37"/>
        <v>0</v>
      </c>
      <c r="P30" s="183">
        <f t="shared" ca="1" si="38"/>
        <v>0</v>
      </c>
      <c r="Q30" s="183">
        <f t="shared" ca="1" si="39"/>
        <v>0</v>
      </c>
      <c r="R30" s="206">
        <f t="shared" ca="1" si="40"/>
        <v>0</v>
      </c>
      <c r="S30" s="205">
        <f t="shared" ca="1" si="41"/>
        <v>0</v>
      </c>
      <c r="T30" s="183">
        <f t="shared" ca="1" si="42"/>
        <v>0</v>
      </c>
      <c r="U30" s="183">
        <f t="shared" ca="1" si="43"/>
        <v>0</v>
      </c>
      <c r="V30" s="206">
        <f t="shared" ca="1" si="44"/>
        <v>0</v>
      </c>
      <c r="W30" s="205">
        <f t="shared" ca="1" si="45"/>
        <v>0</v>
      </c>
      <c r="X30" s="183">
        <f t="shared" ca="1" si="46"/>
        <v>0</v>
      </c>
      <c r="Y30" s="183">
        <f t="shared" ca="1" si="47"/>
        <v>0</v>
      </c>
      <c r="Z30" s="206">
        <f t="shared" ca="1" si="48"/>
        <v>0</v>
      </c>
    </row>
    <row r="31" spans="1:26" hidden="1" outlineLevel="2" x14ac:dyDescent="0.3">
      <c r="A31" s="73" t="str">
        <f t="shared" si="1"/>
        <v>1.4</v>
      </c>
      <c r="B31" s="74" t="s">
        <v>1282</v>
      </c>
      <c r="C31" s="203">
        <f t="shared" ca="1" si="2"/>
        <v>43812.186075000005</v>
      </c>
      <c r="D31" s="185">
        <f t="shared" ca="1" si="3"/>
        <v>44754.148075612502</v>
      </c>
      <c r="E31" s="185">
        <f t="shared" ca="1" si="4"/>
        <v>45716.362259238187</v>
      </c>
      <c r="F31" s="204">
        <f t="shared" ca="1" si="5"/>
        <v>3459.7047919487627</v>
      </c>
      <c r="G31" s="205">
        <f t="shared" ca="1" si="29"/>
        <v>0</v>
      </c>
      <c r="H31" s="183">
        <f t="shared" ca="1" si="30"/>
        <v>0</v>
      </c>
      <c r="I31" s="183">
        <f t="shared" ca="1" si="31"/>
        <v>0</v>
      </c>
      <c r="J31" s="206">
        <f t="shared" ca="1" si="32"/>
        <v>0</v>
      </c>
      <c r="K31" s="205">
        <f t="shared" ca="1" si="33"/>
        <v>43812.186075000005</v>
      </c>
      <c r="L31" s="183">
        <f t="shared" ca="1" si="34"/>
        <v>44754.148075612502</v>
      </c>
      <c r="M31" s="183">
        <f t="shared" ca="1" si="35"/>
        <v>45716.362259238187</v>
      </c>
      <c r="N31" s="206">
        <f t="shared" ca="1" si="36"/>
        <v>3459.7047919487627</v>
      </c>
      <c r="O31" s="205">
        <f t="shared" ca="1" si="37"/>
        <v>0</v>
      </c>
      <c r="P31" s="183">
        <f t="shared" ca="1" si="38"/>
        <v>0</v>
      </c>
      <c r="Q31" s="183">
        <f t="shared" ca="1" si="39"/>
        <v>0</v>
      </c>
      <c r="R31" s="206">
        <f t="shared" ca="1" si="40"/>
        <v>0</v>
      </c>
      <c r="S31" s="205">
        <f t="shared" ca="1" si="41"/>
        <v>0</v>
      </c>
      <c r="T31" s="183">
        <f t="shared" ca="1" si="42"/>
        <v>0</v>
      </c>
      <c r="U31" s="183">
        <f t="shared" ca="1" si="43"/>
        <v>0</v>
      </c>
      <c r="V31" s="206">
        <f t="shared" ca="1" si="44"/>
        <v>0</v>
      </c>
      <c r="W31" s="205">
        <f t="shared" ca="1" si="45"/>
        <v>0</v>
      </c>
      <c r="X31" s="183">
        <f t="shared" ca="1" si="46"/>
        <v>0</v>
      </c>
      <c r="Y31" s="183">
        <f t="shared" ca="1" si="47"/>
        <v>0</v>
      </c>
      <c r="Z31" s="206">
        <f t="shared" ca="1" si="48"/>
        <v>0</v>
      </c>
    </row>
    <row r="32" spans="1:26" outlineLevel="1" collapsed="1" x14ac:dyDescent="0.3">
      <c r="A32" s="294" t="s">
        <v>1568</v>
      </c>
      <c r="B32" s="295"/>
      <c r="C32" s="174">
        <f t="shared" ref="C32:Z32" ca="1" si="49">SUBTOTAL(9,C26:C31)</f>
        <v>775392.59245950019</v>
      </c>
      <c r="D32" s="210">
        <f t="shared" ca="1" si="49"/>
        <v>198651.31690578256</v>
      </c>
      <c r="E32" s="210">
        <f t="shared" ca="1" si="49"/>
        <v>114312.75653020715</v>
      </c>
      <c r="F32" s="211">
        <f t="shared" ca="1" si="49"/>
        <v>89248.742855297154</v>
      </c>
      <c r="G32" s="171">
        <f t="shared" ca="1" si="49"/>
        <v>181975.2022845</v>
      </c>
      <c r="H32" s="212">
        <f t="shared" ca="1" si="49"/>
        <v>73288.823074757558</v>
      </c>
      <c r="I32" s="212">
        <f t="shared" ca="1" si="49"/>
        <v>3383.9555114185323</v>
      </c>
      <c r="J32" s="213">
        <f t="shared" ca="1" si="49"/>
        <v>25404.531987286558</v>
      </c>
      <c r="K32" s="171">
        <f t="shared" ca="1" si="49"/>
        <v>593417.39017500018</v>
      </c>
      <c r="L32" s="212">
        <f t="shared" ca="1" si="49"/>
        <v>125362.493831025</v>
      </c>
      <c r="M32" s="212">
        <f t="shared" ca="1" si="49"/>
        <v>110928.80101878861</v>
      </c>
      <c r="N32" s="213">
        <f t="shared" ca="1" si="49"/>
        <v>63844.210868010581</v>
      </c>
      <c r="O32" s="171">
        <f t="shared" ca="1" si="49"/>
        <v>0</v>
      </c>
      <c r="P32" s="212">
        <f t="shared" ca="1" si="49"/>
        <v>0</v>
      </c>
      <c r="Q32" s="212">
        <f t="shared" ca="1" si="49"/>
        <v>0</v>
      </c>
      <c r="R32" s="213">
        <f t="shared" ca="1" si="49"/>
        <v>0</v>
      </c>
      <c r="S32" s="171">
        <f t="shared" ca="1" si="49"/>
        <v>0</v>
      </c>
      <c r="T32" s="212">
        <f t="shared" ca="1" si="49"/>
        <v>0</v>
      </c>
      <c r="U32" s="212">
        <f t="shared" ca="1" si="49"/>
        <v>0</v>
      </c>
      <c r="V32" s="213">
        <f t="shared" ca="1" si="49"/>
        <v>0</v>
      </c>
      <c r="W32" s="171">
        <f t="shared" ca="1" si="49"/>
        <v>0</v>
      </c>
      <c r="X32" s="212">
        <f t="shared" ca="1" si="49"/>
        <v>0</v>
      </c>
      <c r="Y32" s="212">
        <f t="shared" ca="1" si="49"/>
        <v>0</v>
      </c>
      <c r="Z32" s="213">
        <f t="shared" ca="1" si="49"/>
        <v>0</v>
      </c>
    </row>
    <row r="33" spans="1:26" hidden="1" outlineLevel="2" x14ac:dyDescent="0.3">
      <c r="A33" s="73" t="str">
        <f t="shared" si="1"/>
        <v>1.5</v>
      </c>
      <c r="B33" s="74" t="s">
        <v>1561</v>
      </c>
      <c r="C33" s="203">
        <f t="shared" ca="1" si="2"/>
        <v>0</v>
      </c>
      <c r="D33" s="185">
        <f t="shared" ca="1" si="3"/>
        <v>0</v>
      </c>
      <c r="E33" s="185">
        <f t="shared" ca="1" si="4"/>
        <v>0</v>
      </c>
      <c r="F33" s="204">
        <f t="shared" ca="1" si="5"/>
        <v>0</v>
      </c>
      <c r="G33" s="205">
        <f ca="1">SUMIFS(INDIRECT(G$2 &amp; "_Total"), Inst, G$1, WBSL3, $B33)</f>
        <v>0</v>
      </c>
      <c r="H33" s="183">
        <f ca="1">SUMIFS(INDIRECT(H$2 &amp; "_Total"), Inst, G$1, WBSL3, $B33)</f>
        <v>0</v>
      </c>
      <c r="I33" s="183">
        <f ca="1">SUMIFS(INDIRECT(I$2 &amp; "_Total"), Inst, G$1, WBSL3, $B33)</f>
        <v>0</v>
      </c>
      <c r="J33" s="206">
        <f ca="1">SUMIFS(INDIRECT(J$2 &amp; "_Total"), Inst, G$1, WBSL3, $B33)</f>
        <v>0</v>
      </c>
      <c r="K33" s="205">
        <f ca="1">SUMIFS(INDIRECT(K$2 &amp; "_Total"), Inst, K$1, WBSL3, $B33)</f>
        <v>0</v>
      </c>
      <c r="L33" s="183">
        <f ca="1">SUMIFS(INDIRECT(L$2 &amp; "_Total"), Inst, K$1, WBSL3, $B33)</f>
        <v>0</v>
      </c>
      <c r="M33" s="183">
        <f ca="1">SUMIFS(INDIRECT(M$2 &amp; "_Total"), Inst, K$1, WBSL3, $B33)</f>
        <v>0</v>
      </c>
      <c r="N33" s="206">
        <f ca="1">SUMIFS(INDIRECT(N$2 &amp; "_Total"), Inst, K$1, WBSL3, $B33)</f>
        <v>0</v>
      </c>
      <c r="O33" s="205">
        <f ca="1">SUMIFS(INDIRECT(O$2 &amp; "_Total"), Inst, O$1, WBSL3, $B33)</f>
        <v>0</v>
      </c>
      <c r="P33" s="183">
        <f ca="1">SUMIFS(INDIRECT(P$2 &amp; "_Total"), Inst, O$1, WBSL3, $B33)</f>
        <v>0</v>
      </c>
      <c r="Q33" s="183">
        <f ca="1">SUMIFS(INDIRECT(Q$2 &amp; "_Total"), Inst, O$1, WBSL3, $B33)</f>
        <v>0</v>
      </c>
      <c r="R33" s="206">
        <f ca="1">SUMIFS(INDIRECT(R$2 &amp; "_Total"), Inst, O$1, WBSL3, $B33)</f>
        <v>0</v>
      </c>
      <c r="S33" s="205">
        <f ca="1">SUMIFS(INDIRECT(S$2 &amp; "_Total"), Inst, S$1, WBSL3, $B33)</f>
        <v>0</v>
      </c>
      <c r="T33" s="183">
        <f ca="1">SUMIFS(INDIRECT(T$2 &amp; "_Total"), Inst, S$1, WBSL3, $B33)</f>
        <v>0</v>
      </c>
      <c r="U33" s="183">
        <f ca="1">SUMIFS(INDIRECT(U$2 &amp; "_Total"), Inst, S$1, WBSL3, $B33)</f>
        <v>0</v>
      </c>
      <c r="V33" s="206">
        <f ca="1">SUMIFS(INDIRECT(V$2 &amp; "_Total"), Inst, S$1, WBSL3, $B33)</f>
        <v>0</v>
      </c>
      <c r="W33" s="205">
        <f ca="1">SUMIFS(INDIRECT(W$2 &amp; "_Total"), Inst, W$1, WBSL3, $B33)</f>
        <v>0</v>
      </c>
      <c r="X33" s="183">
        <f ca="1">SUMIFS(INDIRECT(X$2 &amp; "_Total"), Inst, W$1, WBSL3, $B33)</f>
        <v>0</v>
      </c>
      <c r="Y33" s="183">
        <f ca="1">SUMIFS(INDIRECT(Y$2 &amp; "_Total"), Inst, W$1, WBSL3, $B33)</f>
        <v>0</v>
      </c>
      <c r="Z33" s="206">
        <f ca="1">SUMIFS(INDIRECT(Z$2 &amp; "_Total"), Inst, W$1, WBSL3, $B33)</f>
        <v>0</v>
      </c>
    </row>
    <row r="34" spans="1:26" hidden="1" outlineLevel="2" x14ac:dyDescent="0.3">
      <c r="A34" s="73" t="str">
        <f t="shared" si="1"/>
        <v>1.5</v>
      </c>
      <c r="B34" s="74" t="s">
        <v>1401</v>
      </c>
      <c r="C34" s="203">
        <f t="shared" ca="1" si="2"/>
        <v>61714.816312500006</v>
      </c>
      <c r="D34" s="185">
        <f t="shared" ca="1" si="3"/>
        <v>57788.211124617199</v>
      </c>
      <c r="E34" s="185">
        <f t="shared" ca="1" si="4"/>
        <v>0</v>
      </c>
      <c r="F34" s="204">
        <f t="shared" ca="1" si="5"/>
        <v>0</v>
      </c>
      <c r="G34" s="205">
        <f ca="1">SUMIFS(INDIRECT(G$2 &amp; "_Total"), Inst, G$1, WBSL3, $B34)</f>
        <v>61714.816312500006</v>
      </c>
      <c r="H34" s="183">
        <f ca="1">SUMIFS(INDIRECT(H$2 &amp; "_Total"), Inst, G$1, WBSL3, $B34)</f>
        <v>57788.211124617199</v>
      </c>
      <c r="I34" s="183">
        <f ca="1">SUMIFS(INDIRECT(I$2 &amp; "_Total"), Inst, G$1, WBSL3, $B34)</f>
        <v>0</v>
      </c>
      <c r="J34" s="206">
        <f ca="1">SUMIFS(INDIRECT(J$2 &amp; "_Total"), Inst, G$1, WBSL3, $B34)</f>
        <v>0</v>
      </c>
      <c r="K34" s="205">
        <f ca="1">SUMIFS(INDIRECT(K$2 &amp; "_Total"), Inst, K$1, WBSL3, $B34)</f>
        <v>0</v>
      </c>
      <c r="L34" s="183">
        <f ca="1">SUMIFS(INDIRECT(L$2 &amp; "_Total"), Inst, K$1, WBSL3, $B34)</f>
        <v>0</v>
      </c>
      <c r="M34" s="183">
        <f ca="1">SUMIFS(INDIRECT(M$2 &amp; "_Total"), Inst, K$1, WBSL3, $B34)</f>
        <v>0</v>
      </c>
      <c r="N34" s="206">
        <f ca="1">SUMIFS(INDIRECT(N$2 &amp; "_Total"), Inst, K$1, WBSL3, $B34)</f>
        <v>0</v>
      </c>
      <c r="O34" s="205">
        <f ca="1">SUMIFS(INDIRECT(O$2 &amp; "_Total"), Inst, O$1, WBSL3, $B34)</f>
        <v>0</v>
      </c>
      <c r="P34" s="183">
        <f ca="1">SUMIFS(INDIRECT(P$2 &amp; "_Total"), Inst, O$1, WBSL3, $B34)</f>
        <v>0</v>
      </c>
      <c r="Q34" s="183">
        <f ca="1">SUMIFS(INDIRECT(Q$2 &amp; "_Total"), Inst, O$1, WBSL3, $B34)</f>
        <v>0</v>
      </c>
      <c r="R34" s="206">
        <f ca="1">SUMIFS(INDIRECT(R$2 &amp; "_Total"), Inst, O$1, WBSL3, $B34)</f>
        <v>0</v>
      </c>
      <c r="S34" s="205">
        <f ca="1">SUMIFS(INDIRECT(S$2 &amp; "_Total"), Inst, S$1, WBSL3, $B34)</f>
        <v>0</v>
      </c>
      <c r="T34" s="183">
        <f ca="1">SUMIFS(INDIRECT(T$2 &amp; "_Total"), Inst, S$1, WBSL3, $B34)</f>
        <v>0</v>
      </c>
      <c r="U34" s="183">
        <f ca="1">SUMIFS(INDIRECT(U$2 &amp; "_Total"), Inst, S$1, WBSL3, $B34)</f>
        <v>0</v>
      </c>
      <c r="V34" s="206">
        <f ca="1">SUMIFS(INDIRECT(V$2 &amp; "_Total"), Inst, S$1, WBSL3, $B34)</f>
        <v>0</v>
      </c>
      <c r="W34" s="205">
        <f ca="1">SUMIFS(INDIRECT(W$2 &amp; "_Total"), Inst, W$1, WBSL3, $B34)</f>
        <v>0</v>
      </c>
      <c r="X34" s="183">
        <f ca="1">SUMIFS(INDIRECT(X$2 &amp; "_Total"), Inst, W$1, WBSL3, $B34)</f>
        <v>0</v>
      </c>
      <c r="Y34" s="183">
        <f ca="1">SUMIFS(INDIRECT(Y$2 &amp; "_Total"), Inst, W$1, WBSL3, $B34)</f>
        <v>0</v>
      </c>
      <c r="Z34" s="206">
        <f ca="1">SUMIFS(INDIRECT(Z$2 &amp; "_Total"), Inst, W$1, WBSL3, $B34)</f>
        <v>0</v>
      </c>
    </row>
    <row r="35" spans="1:26" hidden="1" outlineLevel="2" x14ac:dyDescent="0.3">
      <c r="A35" s="73" t="str">
        <f t="shared" si="1"/>
        <v>1.5</v>
      </c>
      <c r="B35" s="74" t="s">
        <v>1388</v>
      </c>
      <c r="C35" s="203">
        <f t="shared" ca="1" si="2"/>
        <v>0</v>
      </c>
      <c r="D35" s="185">
        <f t="shared" ca="1" si="3"/>
        <v>116592.56425756624</v>
      </c>
      <c r="E35" s="185">
        <f t="shared" ca="1" si="4"/>
        <v>194435.93836534172</v>
      </c>
      <c r="F35" s="204">
        <f t="shared" ca="1" si="5"/>
        <v>95976.386310542599</v>
      </c>
      <c r="G35" s="205">
        <f ca="1">SUMIFS(INDIRECT(G$2 &amp; "_Total"), Inst, G$1, WBSL3, $B35)</f>
        <v>0</v>
      </c>
      <c r="H35" s="183">
        <f ca="1">SUMIFS(INDIRECT(H$2 &amp; "_Total"), Inst, G$1, WBSL3, $B35)</f>
        <v>24613.782743867407</v>
      </c>
      <c r="I35" s="183">
        <f ca="1">SUMIFS(INDIRECT(I$2 &amp; "_Total"), Inst, G$1, WBSL3, $B35)</f>
        <v>6523.2877328550021</v>
      </c>
      <c r="J35" s="206">
        <f ca="1">SUMIFS(INDIRECT(J$2 &amp; "_Total"), Inst, G$1, WBSL3, $B35)</f>
        <v>0</v>
      </c>
      <c r="K35" s="205">
        <f ca="1">SUMIFS(INDIRECT(K$2 &amp; "_Total"), Inst, K$1, WBSL3, $B35)</f>
        <v>0</v>
      </c>
      <c r="L35" s="183">
        <f ca="1">SUMIFS(INDIRECT(L$2 &amp; "_Total"), Inst, K$1, WBSL3, $B35)</f>
        <v>0</v>
      </c>
      <c r="M35" s="183">
        <f ca="1">SUMIFS(INDIRECT(M$2 &amp; "_Total"), Inst, K$1, WBSL3, $B35)</f>
        <v>0</v>
      </c>
      <c r="N35" s="206">
        <f ca="1">SUMIFS(INDIRECT(N$2 &amp; "_Total"), Inst, K$1, WBSL3, $B35)</f>
        <v>0</v>
      </c>
      <c r="O35" s="205">
        <f ca="1">SUMIFS(INDIRECT(O$2 &amp; "_Total"), Inst, O$1, WBSL3, $B35)</f>
        <v>0</v>
      </c>
      <c r="P35" s="183">
        <f ca="1">SUMIFS(INDIRECT(P$2 &amp; "_Total"), Inst, O$1, WBSL3, $B35)</f>
        <v>0</v>
      </c>
      <c r="Q35" s="183">
        <f ca="1">SUMIFS(INDIRECT(Q$2 &amp; "_Total"), Inst, O$1, WBSL3, $B35)</f>
        <v>0</v>
      </c>
      <c r="R35" s="206">
        <f ca="1">SUMIFS(INDIRECT(R$2 &amp; "_Total"), Inst, O$1, WBSL3, $B35)</f>
        <v>0</v>
      </c>
      <c r="S35" s="205">
        <f ca="1">SUMIFS(INDIRECT(S$2 &amp; "_Total"), Inst, S$1, WBSL3, $B35)</f>
        <v>0</v>
      </c>
      <c r="T35" s="183">
        <f ca="1">SUMIFS(INDIRECT(T$2 &amp; "_Total"), Inst, S$1, WBSL3, $B35)</f>
        <v>91978.781513698821</v>
      </c>
      <c r="U35" s="183">
        <f ca="1">SUMIFS(INDIRECT(U$2 &amp; "_Total"), Inst, S$1, WBSL3, $B35)</f>
        <v>187912.65063248671</v>
      </c>
      <c r="V35" s="206">
        <f ca="1">SUMIFS(INDIRECT(V$2 &amp; "_Total"), Inst, S$1, WBSL3, $B35)</f>
        <v>95976.386310542599</v>
      </c>
      <c r="W35" s="205">
        <f ca="1">SUMIFS(INDIRECT(W$2 &amp; "_Total"), Inst, W$1, WBSL3, $B35)</f>
        <v>0</v>
      </c>
      <c r="X35" s="183">
        <f ca="1">SUMIFS(INDIRECT(X$2 &amp; "_Total"), Inst, W$1, WBSL3, $B35)</f>
        <v>0</v>
      </c>
      <c r="Y35" s="183">
        <f ca="1">SUMIFS(INDIRECT(Y$2 &amp; "_Total"), Inst, W$1, WBSL3, $B35)</f>
        <v>0</v>
      </c>
      <c r="Z35" s="206">
        <f ca="1">SUMIFS(INDIRECT(Z$2 &amp; "_Total"), Inst, W$1, WBSL3, $B35)</f>
        <v>0</v>
      </c>
    </row>
    <row r="36" spans="1:26" hidden="1" outlineLevel="2" x14ac:dyDescent="0.3">
      <c r="A36" s="73" t="str">
        <f t="shared" si="1"/>
        <v>1.5</v>
      </c>
      <c r="B36" s="74" t="s">
        <v>1402</v>
      </c>
      <c r="C36" s="203">
        <f t="shared" ca="1" si="2"/>
        <v>31519.518408000004</v>
      </c>
      <c r="D36" s="185">
        <f t="shared" ca="1" si="3"/>
        <v>27532.911796272005</v>
      </c>
      <c r="E36" s="185">
        <f t="shared" ca="1" si="4"/>
        <v>28124.869399891853</v>
      </c>
      <c r="F36" s="204">
        <f t="shared" ca="1" si="5"/>
        <v>2920.1977189635186</v>
      </c>
      <c r="G36" s="205">
        <f ca="1">SUMIFS(INDIRECT(G$2 &amp; "_Total"), Inst, G$1, WBSL3, $B36)</f>
        <v>0</v>
      </c>
      <c r="H36" s="183">
        <f ca="1">SUMIFS(INDIRECT(H$2 &amp; "_Total"), Inst, G$1, WBSL3, $B36)</f>
        <v>0</v>
      </c>
      <c r="I36" s="183">
        <f ca="1">SUMIFS(INDIRECT(I$2 &amp; "_Total"), Inst, G$1, WBSL3, $B36)</f>
        <v>0</v>
      </c>
      <c r="J36" s="206">
        <f ca="1">SUMIFS(INDIRECT(J$2 &amp; "_Total"), Inst, G$1, WBSL3, $B36)</f>
        <v>0</v>
      </c>
      <c r="K36" s="205">
        <f ca="1">SUMIFS(INDIRECT(K$2 &amp; "_Total"), Inst, K$1, WBSL3, $B36)</f>
        <v>0</v>
      </c>
      <c r="L36" s="183">
        <f ca="1">SUMIFS(INDIRECT(L$2 &amp; "_Total"), Inst, K$1, WBSL3, $B36)</f>
        <v>0</v>
      </c>
      <c r="M36" s="183">
        <f ca="1">SUMIFS(INDIRECT(M$2 &amp; "_Total"), Inst, K$1, WBSL3, $B36)</f>
        <v>0</v>
      </c>
      <c r="N36" s="206">
        <f ca="1">SUMIFS(INDIRECT(N$2 &amp; "_Total"), Inst, K$1, WBSL3, $B36)</f>
        <v>0</v>
      </c>
      <c r="O36" s="205">
        <f ca="1">SUMIFS(INDIRECT(O$2 &amp; "_Total"), Inst, O$1, WBSL3, $B36)</f>
        <v>0</v>
      </c>
      <c r="P36" s="183">
        <f ca="1">SUMIFS(INDIRECT(P$2 &amp; "_Total"), Inst, O$1, WBSL3, $B36)</f>
        <v>0</v>
      </c>
      <c r="Q36" s="183">
        <f ca="1">SUMIFS(INDIRECT(Q$2 &amp; "_Total"), Inst, O$1, WBSL3, $B36)</f>
        <v>0</v>
      </c>
      <c r="R36" s="206">
        <f ca="1">SUMIFS(INDIRECT(R$2 &amp; "_Total"), Inst, O$1, WBSL3, $B36)</f>
        <v>0</v>
      </c>
      <c r="S36" s="205">
        <f ca="1">SUMIFS(INDIRECT(S$2 &amp; "_Total"), Inst, S$1, WBSL3, $B36)</f>
        <v>31519.518408000004</v>
      </c>
      <c r="T36" s="183">
        <f ca="1">SUMIFS(INDIRECT(T$2 &amp; "_Total"), Inst, S$1, WBSL3, $B36)</f>
        <v>27532.911796272005</v>
      </c>
      <c r="U36" s="183">
        <f ca="1">SUMIFS(INDIRECT(U$2 &amp; "_Total"), Inst, S$1, WBSL3, $B36)</f>
        <v>28124.869399891853</v>
      </c>
      <c r="V36" s="206">
        <f ca="1">SUMIFS(INDIRECT(V$2 &amp; "_Total"), Inst, S$1, WBSL3, $B36)</f>
        <v>2920.1977189635186</v>
      </c>
      <c r="W36" s="205">
        <f ca="1">SUMIFS(INDIRECT(W$2 &amp; "_Total"), Inst, W$1, WBSL3, $B36)</f>
        <v>0</v>
      </c>
      <c r="X36" s="183">
        <f ca="1">SUMIFS(INDIRECT(X$2 &amp; "_Total"), Inst, W$1, WBSL3, $B36)</f>
        <v>0</v>
      </c>
      <c r="Y36" s="183">
        <f ca="1">SUMIFS(INDIRECT(Y$2 &amp; "_Total"), Inst, W$1, WBSL3, $B36)</f>
        <v>0</v>
      </c>
      <c r="Z36" s="206">
        <f ca="1">SUMIFS(INDIRECT(Z$2 &amp; "_Total"), Inst, W$1, WBSL3, $B36)</f>
        <v>0</v>
      </c>
    </row>
    <row r="37" spans="1:26" outlineLevel="1" collapsed="1" x14ac:dyDescent="0.3">
      <c r="A37" s="294" t="s">
        <v>1569</v>
      </c>
      <c r="B37" s="295"/>
      <c r="C37" s="174">
        <f t="shared" ref="C37:Z37" ca="1" si="50">SUBTOTAL(9,C33:C36)</f>
        <v>93234.334720500017</v>
      </c>
      <c r="D37" s="210">
        <f t="shared" ca="1" si="50"/>
        <v>201913.68717845544</v>
      </c>
      <c r="E37" s="210">
        <f t="shared" ca="1" si="50"/>
        <v>222560.80776523356</v>
      </c>
      <c r="F37" s="211">
        <f t="shared" ca="1" si="50"/>
        <v>98896.584029506121</v>
      </c>
      <c r="G37" s="171">
        <f t="shared" ca="1" si="50"/>
        <v>61714.816312500006</v>
      </c>
      <c r="H37" s="212">
        <f t="shared" ca="1" si="50"/>
        <v>82401.993868484598</v>
      </c>
      <c r="I37" s="212">
        <f t="shared" ca="1" si="50"/>
        <v>6523.2877328550021</v>
      </c>
      <c r="J37" s="213">
        <f t="shared" ca="1" si="50"/>
        <v>0</v>
      </c>
      <c r="K37" s="171">
        <f t="shared" ca="1" si="50"/>
        <v>0</v>
      </c>
      <c r="L37" s="212">
        <f t="shared" ca="1" si="50"/>
        <v>0</v>
      </c>
      <c r="M37" s="212">
        <f t="shared" ca="1" si="50"/>
        <v>0</v>
      </c>
      <c r="N37" s="213">
        <f t="shared" ca="1" si="50"/>
        <v>0</v>
      </c>
      <c r="O37" s="171">
        <f t="shared" ca="1" si="50"/>
        <v>0</v>
      </c>
      <c r="P37" s="212">
        <f t="shared" ca="1" si="50"/>
        <v>0</v>
      </c>
      <c r="Q37" s="212">
        <f t="shared" ca="1" si="50"/>
        <v>0</v>
      </c>
      <c r="R37" s="213">
        <f t="shared" ca="1" si="50"/>
        <v>0</v>
      </c>
      <c r="S37" s="171">
        <f t="shared" ca="1" si="50"/>
        <v>31519.518408000004</v>
      </c>
      <c r="T37" s="212">
        <f t="shared" ca="1" si="50"/>
        <v>119511.69330997083</v>
      </c>
      <c r="U37" s="212">
        <f t="shared" ca="1" si="50"/>
        <v>216037.52003237855</v>
      </c>
      <c r="V37" s="213">
        <f t="shared" ca="1" si="50"/>
        <v>98896.584029506121</v>
      </c>
      <c r="W37" s="171">
        <f t="shared" ca="1" si="50"/>
        <v>0</v>
      </c>
      <c r="X37" s="212">
        <f t="shared" ca="1" si="50"/>
        <v>0</v>
      </c>
      <c r="Y37" s="212">
        <f t="shared" ca="1" si="50"/>
        <v>0</v>
      </c>
      <c r="Z37" s="213">
        <f t="shared" ca="1" si="50"/>
        <v>0</v>
      </c>
    </row>
    <row r="38" spans="1:26" hidden="1" outlineLevel="2" x14ac:dyDescent="0.3">
      <c r="A38" s="73" t="str">
        <f t="shared" si="1"/>
        <v>1.6</v>
      </c>
      <c r="B38" s="74" t="s">
        <v>1327</v>
      </c>
      <c r="C38" s="203">
        <f t="shared" ca="1" si="2"/>
        <v>54813.5708354874</v>
      </c>
      <c r="D38" s="185">
        <f t="shared" ca="1" si="3"/>
        <v>57480.5615080754</v>
      </c>
      <c r="E38" s="185">
        <f t="shared" ca="1" si="4"/>
        <v>60280.863444861439</v>
      </c>
      <c r="F38" s="204">
        <f t="shared" ca="1" si="5"/>
        <v>24670.816437456488</v>
      </c>
      <c r="G38" s="205">
        <f t="shared" ref="G38:G43" ca="1" si="51">SUMIFS(INDIRECT(G$2 &amp; "_Total"), Inst, G$1, WBSL3, $B38)</f>
        <v>0</v>
      </c>
      <c r="H38" s="183">
        <f t="shared" ref="H38:H43" ca="1" si="52">SUMIFS(INDIRECT(H$2 &amp; "_Total"), Inst, G$1, WBSL3, $B38)</f>
        <v>4390.3674168750003</v>
      </c>
      <c r="I38" s="183">
        <f t="shared" ref="I38:I43" ca="1" si="53">SUMIFS(INDIRECT(I$2 &amp; "_Total"), Inst, G$1, WBSL3, $B38)</f>
        <v>4484.7603163378135</v>
      </c>
      <c r="J38" s="206">
        <f t="shared" ref="J38:J43" ca="1" si="54">SUMIFS(INDIRECT(J$2 &amp; "_Total"), Inst, G$1, WBSL3, $B38)</f>
        <v>0</v>
      </c>
      <c r="K38" s="205">
        <f t="shared" ref="K38:K43" ca="1" si="55">SUMIFS(INDIRECT(K$2 &amp; "_Total"), Inst, K$1, WBSL3, $B38)</f>
        <v>0</v>
      </c>
      <c r="L38" s="183">
        <f t="shared" ref="L38:L43" ca="1" si="56">SUMIFS(INDIRECT(L$2 &amp; "_Total"), Inst, K$1, WBSL3, $B38)</f>
        <v>0</v>
      </c>
      <c r="M38" s="183">
        <f t="shared" ref="M38:M43" ca="1" si="57">SUMIFS(INDIRECT(M$2 &amp; "_Total"), Inst, K$1, WBSL3, $B38)</f>
        <v>0</v>
      </c>
      <c r="N38" s="206">
        <f t="shared" ref="N38:N43" ca="1" si="58">SUMIFS(INDIRECT(N$2 &amp; "_Total"), Inst, K$1, WBSL3, $B38)</f>
        <v>0</v>
      </c>
      <c r="O38" s="205">
        <f t="shared" ref="O38:O43" ca="1" si="59">SUMIFS(INDIRECT(O$2 &amp; "_Total"), Inst, O$1, WBSL3, $B38)</f>
        <v>0</v>
      </c>
      <c r="P38" s="183">
        <f t="shared" ref="P38:P43" ca="1" si="60">SUMIFS(INDIRECT(P$2 &amp; "_Total"), Inst, O$1, WBSL3, $B38)</f>
        <v>0</v>
      </c>
      <c r="Q38" s="183">
        <f t="shared" ref="Q38:Q43" ca="1" si="61">SUMIFS(INDIRECT(Q$2 &amp; "_Total"), Inst, O$1, WBSL3, $B38)</f>
        <v>0</v>
      </c>
      <c r="R38" s="206">
        <f t="shared" ref="R38:R43" ca="1" si="62">SUMIFS(INDIRECT(R$2 &amp; "_Total"), Inst, O$1, WBSL3, $B38)</f>
        <v>0</v>
      </c>
      <c r="S38" s="205">
        <f t="shared" ref="S38:S43" ca="1" si="63">SUMIFS(INDIRECT(S$2 &amp; "_Total"), Inst, S$1, WBSL3, $B38)</f>
        <v>0</v>
      </c>
      <c r="T38" s="183">
        <f t="shared" ref="T38:T43" ca="1" si="64">SUMIFS(INDIRECT(T$2 &amp; "_Total"), Inst, S$1, WBSL3, $B38)</f>
        <v>0</v>
      </c>
      <c r="U38" s="183">
        <f t="shared" ref="U38:U43" ca="1" si="65">SUMIFS(INDIRECT(U$2 &amp; "_Total"), Inst, S$1, WBSL3, $B38)</f>
        <v>0</v>
      </c>
      <c r="V38" s="206">
        <f t="shared" ref="V38:V43" ca="1" si="66">SUMIFS(INDIRECT(V$2 &amp; "_Total"), Inst, S$1, WBSL3, $B38)</f>
        <v>0</v>
      </c>
      <c r="W38" s="205">
        <f t="shared" ref="W38:W43" ca="1" si="67">SUMIFS(INDIRECT(W$2 &amp; "_Total"), Inst, W$1, WBSL3, $B38)</f>
        <v>54813.5708354874</v>
      </c>
      <c r="X38" s="183">
        <f t="shared" ref="X38:X43" ca="1" si="68">SUMIFS(INDIRECT(X$2 &amp; "_Total"), Inst, W$1, WBSL3, $B38)</f>
        <v>53090.194091200399</v>
      </c>
      <c r="Y38" s="183">
        <f t="shared" ref="Y38:Y43" ca="1" si="69">SUMIFS(INDIRECT(Y$2 &amp; "_Total"), Inst, W$1, WBSL3, $B38)</f>
        <v>55796.103128523624</v>
      </c>
      <c r="Z38" s="206">
        <f t="shared" ref="Z38:Z43" ca="1" si="70">SUMIFS(INDIRECT(Z$2 &amp; "_Total"), Inst, W$1, WBSL3, $B38)</f>
        <v>24670.816437456488</v>
      </c>
    </row>
    <row r="39" spans="1:26" hidden="1" outlineLevel="2" x14ac:dyDescent="0.3">
      <c r="A39" s="73" t="str">
        <f t="shared" si="1"/>
        <v>1.6</v>
      </c>
      <c r="B39" s="74" t="s">
        <v>1403</v>
      </c>
      <c r="C39" s="203">
        <f t="shared" ca="1" si="2"/>
        <v>246234.84089129997</v>
      </c>
      <c r="D39" s="185">
        <f t="shared" ca="1" si="3"/>
        <v>277076.10207876033</v>
      </c>
      <c r="E39" s="185">
        <f t="shared" ca="1" si="4"/>
        <v>166643.92313288819</v>
      </c>
      <c r="F39" s="204">
        <f t="shared" ca="1" si="5"/>
        <v>94801.835424589619</v>
      </c>
      <c r="G39" s="205">
        <f t="shared" ca="1" si="51"/>
        <v>220196.49535529997</v>
      </c>
      <c r="H39" s="183">
        <f t="shared" ca="1" si="52"/>
        <v>262890.41143074754</v>
      </c>
      <c r="I39" s="183">
        <f t="shared" ca="1" si="53"/>
        <v>152153.24013594311</v>
      </c>
      <c r="J39" s="206">
        <f t="shared" ca="1" si="54"/>
        <v>87400.719083899923</v>
      </c>
      <c r="K39" s="205">
        <f t="shared" ca="1" si="55"/>
        <v>0</v>
      </c>
      <c r="L39" s="183">
        <f t="shared" ca="1" si="56"/>
        <v>0</v>
      </c>
      <c r="M39" s="183">
        <f t="shared" ca="1" si="57"/>
        <v>0</v>
      </c>
      <c r="N39" s="206">
        <f t="shared" ca="1" si="58"/>
        <v>0</v>
      </c>
      <c r="O39" s="205">
        <f t="shared" ca="1" si="59"/>
        <v>26038.345536000001</v>
      </c>
      <c r="P39" s="183">
        <f t="shared" ca="1" si="60"/>
        <v>14185.690648012802</v>
      </c>
      <c r="Q39" s="183">
        <f t="shared" ca="1" si="61"/>
        <v>14490.682996945081</v>
      </c>
      <c r="R39" s="206">
        <f t="shared" ca="1" si="62"/>
        <v>7401.1163406896994</v>
      </c>
      <c r="S39" s="205">
        <f t="shared" ca="1" si="63"/>
        <v>0</v>
      </c>
      <c r="T39" s="183">
        <f t="shared" ca="1" si="64"/>
        <v>0</v>
      </c>
      <c r="U39" s="183">
        <f t="shared" ca="1" si="65"/>
        <v>0</v>
      </c>
      <c r="V39" s="206">
        <f t="shared" ca="1" si="66"/>
        <v>0</v>
      </c>
      <c r="W39" s="205">
        <f t="shared" ca="1" si="67"/>
        <v>0</v>
      </c>
      <c r="X39" s="183">
        <f t="shared" ca="1" si="68"/>
        <v>0</v>
      </c>
      <c r="Y39" s="183">
        <f t="shared" ca="1" si="69"/>
        <v>0</v>
      </c>
      <c r="Z39" s="206">
        <f t="shared" ca="1" si="70"/>
        <v>0</v>
      </c>
    </row>
    <row r="40" spans="1:26" hidden="1" outlineLevel="2" x14ac:dyDescent="0.3">
      <c r="A40" s="73" t="str">
        <f t="shared" si="1"/>
        <v>1.6</v>
      </c>
      <c r="B40" s="74" t="s">
        <v>1562</v>
      </c>
      <c r="C40" s="203">
        <f t="shared" ca="1" si="2"/>
        <v>0</v>
      </c>
      <c r="D40" s="185">
        <f t="shared" ca="1" si="3"/>
        <v>0</v>
      </c>
      <c r="E40" s="185">
        <f t="shared" ca="1" si="4"/>
        <v>0</v>
      </c>
      <c r="F40" s="204">
        <f t="shared" ca="1" si="5"/>
        <v>0</v>
      </c>
      <c r="G40" s="205">
        <f t="shared" ca="1" si="51"/>
        <v>0</v>
      </c>
      <c r="H40" s="183">
        <f t="shared" ca="1" si="52"/>
        <v>0</v>
      </c>
      <c r="I40" s="183">
        <f t="shared" ca="1" si="53"/>
        <v>0</v>
      </c>
      <c r="J40" s="206">
        <f t="shared" ca="1" si="54"/>
        <v>0</v>
      </c>
      <c r="K40" s="205">
        <f t="shared" ca="1" si="55"/>
        <v>0</v>
      </c>
      <c r="L40" s="183">
        <f t="shared" ca="1" si="56"/>
        <v>0</v>
      </c>
      <c r="M40" s="183">
        <f t="shared" ca="1" si="57"/>
        <v>0</v>
      </c>
      <c r="N40" s="206">
        <f t="shared" ca="1" si="58"/>
        <v>0</v>
      </c>
      <c r="O40" s="205">
        <f t="shared" ca="1" si="59"/>
        <v>0</v>
      </c>
      <c r="P40" s="183">
        <f t="shared" ca="1" si="60"/>
        <v>0</v>
      </c>
      <c r="Q40" s="183">
        <f t="shared" ca="1" si="61"/>
        <v>0</v>
      </c>
      <c r="R40" s="206">
        <f t="shared" ca="1" si="62"/>
        <v>0</v>
      </c>
      <c r="S40" s="205">
        <f t="shared" ca="1" si="63"/>
        <v>0</v>
      </c>
      <c r="T40" s="183">
        <f t="shared" ca="1" si="64"/>
        <v>0</v>
      </c>
      <c r="U40" s="183">
        <f t="shared" ca="1" si="65"/>
        <v>0</v>
      </c>
      <c r="V40" s="206">
        <f t="shared" ca="1" si="66"/>
        <v>0</v>
      </c>
      <c r="W40" s="205">
        <f t="shared" ca="1" si="67"/>
        <v>0</v>
      </c>
      <c r="X40" s="183">
        <f t="shared" ca="1" si="68"/>
        <v>0</v>
      </c>
      <c r="Y40" s="183">
        <f t="shared" ca="1" si="69"/>
        <v>0</v>
      </c>
      <c r="Z40" s="206">
        <f t="shared" ca="1" si="70"/>
        <v>0</v>
      </c>
    </row>
    <row r="41" spans="1:26" hidden="1" outlineLevel="2" x14ac:dyDescent="0.3">
      <c r="A41" s="73" t="str">
        <f t="shared" si="1"/>
        <v>1.6</v>
      </c>
      <c r="B41" s="74" t="s">
        <v>1563</v>
      </c>
      <c r="C41" s="203">
        <f t="shared" ca="1" si="2"/>
        <v>0</v>
      </c>
      <c r="D41" s="185">
        <f t="shared" ca="1" si="3"/>
        <v>0</v>
      </c>
      <c r="E41" s="185">
        <f t="shared" ca="1" si="4"/>
        <v>0</v>
      </c>
      <c r="F41" s="204">
        <f t="shared" ca="1" si="5"/>
        <v>0</v>
      </c>
      <c r="G41" s="205">
        <f t="shared" ca="1" si="51"/>
        <v>0</v>
      </c>
      <c r="H41" s="183">
        <f t="shared" ca="1" si="52"/>
        <v>0</v>
      </c>
      <c r="I41" s="183">
        <f t="shared" ca="1" si="53"/>
        <v>0</v>
      </c>
      <c r="J41" s="206">
        <f t="shared" ca="1" si="54"/>
        <v>0</v>
      </c>
      <c r="K41" s="205">
        <f t="shared" ca="1" si="55"/>
        <v>0</v>
      </c>
      <c r="L41" s="183">
        <f t="shared" ca="1" si="56"/>
        <v>0</v>
      </c>
      <c r="M41" s="183">
        <f t="shared" ca="1" si="57"/>
        <v>0</v>
      </c>
      <c r="N41" s="206">
        <f t="shared" ca="1" si="58"/>
        <v>0</v>
      </c>
      <c r="O41" s="205">
        <f t="shared" ca="1" si="59"/>
        <v>0</v>
      </c>
      <c r="P41" s="183">
        <f t="shared" ca="1" si="60"/>
        <v>0</v>
      </c>
      <c r="Q41" s="183">
        <f t="shared" ca="1" si="61"/>
        <v>0</v>
      </c>
      <c r="R41" s="206">
        <f t="shared" ca="1" si="62"/>
        <v>0</v>
      </c>
      <c r="S41" s="205">
        <f t="shared" ca="1" si="63"/>
        <v>0</v>
      </c>
      <c r="T41" s="183">
        <f t="shared" ca="1" si="64"/>
        <v>0</v>
      </c>
      <c r="U41" s="183">
        <f t="shared" ca="1" si="65"/>
        <v>0</v>
      </c>
      <c r="V41" s="206">
        <f t="shared" ca="1" si="66"/>
        <v>0</v>
      </c>
      <c r="W41" s="205">
        <f t="shared" ca="1" si="67"/>
        <v>0</v>
      </c>
      <c r="X41" s="183">
        <f t="shared" ca="1" si="68"/>
        <v>0</v>
      </c>
      <c r="Y41" s="183">
        <f t="shared" ca="1" si="69"/>
        <v>0</v>
      </c>
      <c r="Z41" s="206">
        <f t="shared" ca="1" si="70"/>
        <v>0</v>
      </c>
    </row>
    <row r="42" spans="1:26" hidden="1" outlineLevel="2" x14ac:dyDescent="0.3">
      <c r="A42" s="73" t="str">
        <f t="shared" si="1"/>
        <v>1.6</v>
      </c>
      <c r="B42" s="74" t="s">
        <v>1404</v>
      </c>
      <c r="C42" s="203">
        <f t="shared" ca="1" si="2"/>
        <v>781.4475000000001</v>
      </c>
      <c r="D42" s="185">
        <f t="shared" ca="1" si="3"/>
        <v>798.24862125000004</v>
      </c>
      <c r="E42" s="185">
        <f t="shared" ca="1" si="4"/>
        <v>28717.345942331725</v>
      </c>
      <c r="F42" s="204">
        <f t="shared" ca="1" si="5"/>
        <v>6476.9593433762657</v>
      </c>
      <c r="G42" s="205">
        <f t="shared" ca="1" si="51"/>
        <v>781.4475000000001</v>
      </c>
      <c r="H42" s="183">
        <f t="shared" ca="1" si="52"/>
        <v>798.24862125000004</v>
      </c>
      <c r="I42" s="183">
        <f t="shared" ca="1" si="53"/>
        <v>28717.345942331725</v>
      </c>
      <c r="J42" s="206">
        <f t="shared" ca="1" si="54"/>
        <v>6476.9593433762657</v>
      </c>
      <c r="K42" s="205">
        <f t="shared" ca="1" si="55"/>
        <v>0</v>
      </c>
      <c r="L42" s="183">
        <f t="shared" ca="1" si="56"/>
        <v>0</v>
      </c>
      <c r="M42" s="183">
        <f t="shared" ca="1" si="57"/>
        <v>0</v>
      </c>
      <c r="N42" s="206">
        <f t="shared" ca="1" si="58"/>
        <v>0</v>
      </c>
      <c r="O42" s="205">
        <f t="shared" ca="1" si="59"/>
        <v>0</v>
      </c>
      <c r="P42" s="183">
        <f t="shared" ca="1" si="60"/>
        <v>0</v>
      </c>
      <c r="Q42" s="183">
        <f t="shared" ca="1" si="61"/>
        <v>0</v>
      </c>
      <c r="R42" s="206">
        <f t="shared" ca="1" si="62"/>
        <v>0</v>
      </c>
      <c r="S42" s="205">
        <f t="shared" ca="1" si="63"/>
        <v>0</v>
      </c>
      <c r="T42" s="183">
        <f t="shared" ca="1" si="64"/>
        <v>0</v>
      </c>
      <c r="U42" s="183">
        <f t="shared" ca="1" si="65"/>
        <v>0</v>
      </c>
      <c r="V42" s="206">
        <f t="shared" ca="1" si="66"/>
        <v>0</v>
      </c>
      <c r="W42" s="205">
        <f t="shared" ca="1" si="67"/>
        <v>0</v>
      </c>
      <c r="X42" s="183">
        <f t="shared" ca="1" si="68"/>
        <v>0</v>
      </c>
      <c r="Y42" s="183">
        <f t="shared" ca="1" si="69"/>
        <v>0</v>
      </c>
      <c r="Z42" s="206">
        <f t="shared" ca="1" si="70"/>
        <v>0</v>
      </c>
    </row>
    <row r="43" spans="1:26" hidden="1" outlineLevel="2" x14ac:dyDescent="0.3">
      <c r="A43" s="73" t="str">
        <f t="shared" si="1"/>
        <v>1.6</v>
      </c>
      <c r="B43" s="74" t="s">
        <v>1405</v>
      </c>
      <c r="C43" s="203">
        <f t="shared" ca="1" si="2"/>
        <v>0</v>
      </c>
      <c r="D43" s="185">
        <f t="shared" ca="1" si="3"/>
        <v>0</v>
      </c>
      <c r="E43" s="185">
        <f t="shared" ca="1" si="4"/>
        <v>7332.4353532334935</v>
      </c>
      <c r="F43" s="204">
        <f t="shared" ca="1" si="5"/>
        <v>4993.3884755520085</v>
      </c>
      <c r="G43" s="205">
        <f t="shared" ca="1" si="51"/>
        <v>0</v>
      </c>
      <c r="H43" s="183">
        <f t="shared" ca="1" si="52"/>
        <v>0</v>
      </c>
      <c r="I43" s="183">
        <f t="shared" ca="1" si="53"/>
        <v>0</v>
      </c>
      <c r="J43" s="206">
        <f t="shared" ca="1" si="54"/>
        <v>0</v>
      </c>
      <c r="K43" s="205">
        <f t="shared" ca="1" si="55"/>
        <v>0</v>
      </c>
      <c r="L43" s="183">
        <f t="shared" ca="1" si="56"/>
        <v>0</v>
      </c>
      <c r="M43" s="183">
        <f t="shared" ca="1" si="57"/>
        <v>0</v>
      </c>
      <c r="N43" s="206">
        <f t="shared" ca="1" si="58"/>
        <v>0</v>
      </c>
      <c r="O43" s="205">
        <f t="shared" ca="1" si="59"/>
        <v>0</v>
      </c>
      <c r="P43" s="183">
        <f t="shared" ca="1" si="60"/>
        <v>0</v>
      </c>
      <c r="Q43" s="183">
        <f t="shared" ca="1" si="61"/>
        <v>0</v>
      </c>
      <c r="R43" s="206">
        <f t="shared" ca="1" si="62"/>
        <v>0</v>
      </c>
      <c r="S43" s="205">
        <f t="shared" ca="1" si="63"/>
        <v>0</v>
      </c>
      <c r="T43" s="183">
        <f t="shared" ca="1" si="64"/>
        <v>0</v>
      </c>
      <c r="U43" s="183">
        <f t="shared" ca="1" si="65"/>
        <v>0</v>
      </c>
      <c r="V43" s="206">
        <f t="shared" ca="1" si="66"/>
        <v>0</v>
      </c>
      <c r="W43" s="205">
        <f t="shared" ca="1" si="67"/>
        <v>0</v>
      </c>
      <c r="X43" s="183">
        <f t="shared" ca="1" si="68"/>
        <v>0</v>
      </c>
      <c r="Y43" s="183">
        <f t="shared" ca="1" si="69"/>
        <v>7332.4353532334935</v>
      </c>
      <c r="Z43" s="206">
        <f t="shared" ca="1" si="70"/>
        <v>4993.3884755520085</v>
      </c>
    </row>
    <row r="44" spans="1:26" outlineLevel="1" collapsed="1" x14ac:dyDescent="0.3">
      <c r="A44" s="294" t="s">
        <v>1570</v>
      </c>
      <c r="B44" s="295"/>
      <c r="C44" s="174">
        <f t="shared" ref="C44:Z44" ca="1" si="71">SUBTOTAL(9,C38:C43)</f>
        <v>301829.8592267874</v>
      </c>
      <c r="D44" s="210">
        <f t="shared" ca="1" si="71"/>
        <v>335354.91220808571</v>
      </c>
      <c r="E44" s="210">
        <f t="shared" ca="1" si="71"/>
        <v>262974.56787331484</v>
      </c>
      <c r="F44" s="211">
        <f t="shared" ca="1" si="71"/>
        <v>130942.99968097438</v>
      </c>
      <c r="G44" s="212">
        <f t="shared" ca="1" si="71"/>
        <v>220977.94285529997</v>
      </c>
      <c r="H44" s="212">
        <f t="shared" ca="1" si="71"/>
        <v>268079.02746887255</v>
      </c>
      <c r="I44" s="212">
        <f t="shared" ca="1" si="71"/>
        <v>185355.34639461263</v>
      </c>
      <c r="J44" s="213">
        <f t="shared" ca="1" si="71"/>
        <v>93877.678427276187</v>
      </c>
      <c r="K44" s="171">
        <f t="shared" ca="1" si="71"/>
        <v>0</v>
      </c>
      <c r="L44" s="212">
        <f t="shared" ca="1" si="71"/>
        <v>0</v>
      </c>
      <c r="M44" s="212">
        <f t="shared" ca="1" si="71"/>
        <v>0</v>
      </c>
      <c r="N44" s="213">
        <f t="shared" ca="1" si="71"/>
        <v>0</v>
      </c>
      <c r="O44" s="171">
        <f t="shared" ca="1" si="71"/>
        <v>26038.345536000001</v>
      </c>
      <c r="P44" s="212">
        <f t="shared" ca="1" si="71"/>
        <v>14185.690648012802</v>
      </c>
      <c r="Q44" s="212">
        <f t="shared" ca="1" si="71"/>
        <v>14490.682996945081</v>
      </c>
      <c r="R44" s="213">
        <f t="shared" ca="1" si="71"/>
        <v>7401.1163406896994</v>
      </c>
      <c r="S44" s="171">
        <f t="shared" ca="1" si="71"/>
        <v>0</v>
      </c>
      <c r="T44" s="212">
        <f t="shared" ca="1" si="71"/>
        <v>0</v>
      </c>
      <c r="U44" s="212">
        <f t="shared" ca="1" si="71"/>
        <v>0</v>
      </c>
      <c r="V44" s="213">
        <f t="shared" ca="1" si="71"/>
        <v>0</v>
      </c>
      <c r="W44" s="171">
        <f t="shared" ca="1" si="71"/>
        <v>54813.5708354874</v>
      </c>
      <c r="X44" s="212">
        <f t="shared" ca="1" si="71"/>
        <v>53090.194091200399</v>
      </c>
      <c r="Y44" s="212">
        <f t="shared" ca="1" si="71"/>
        <v>63128.538481757118</v>
      </c>
      <c r="Z44" s="213">
        <f t="shared" ca="1" si="71"/>
        <v>29664.204913008496</v>
      </c>
    </row>
    <row r="45" spans="1:26" x14ac:dyDescent="0.3">
      <c r="A45" s="290" t="s">
        <v>1575</v>
      </c>
      <c r="B45" s="291"/>
      <c r="C45" s="174">
        <f ca="1">SUBTOTAL(9,C3:C43)</f>
        <v>5245762.7230299143</v>
      </c>
      <c r="D45" s="210">
        <f t="shared" ref="D45:Z45" ca="1" si="72">SUBTOTAL(9,D3:D43)</f>
        <v>4284621.1934892498</v>
      </c>
      <c r="E45" s="210">
        <f t="shared" ca="1" si="72"/>
        <v>4324222.4399512233</v>
      </c>
      <c r="F45" s="211">
        <f t="shared" ca="1" si="72"/>
        <v>2746906.4858950702</v>
      </c>
      <c r="G45" s="208">
        <f t="shared" ca="1" si="72"/>
        <v>4507785.0731348563</v>
      </c>
      <c r="H45" s="208">
        <f t="shared" ca="1" si="72"/>
        <v>3939590.2369322479</v>
      </c>
      <c r="I45" s="208">
        <f t="shared" ca="1" si="72"/>
        <v>3886049.0737240105</v>
      </c>
      <c r="J45" s="209">
        <f t="shared" ca="1" si="72"/>
        <v>2527054.3277198556</v>
      </c>
      <c r="K45" s="207">
        <f t="shared" ca="1" si="72"/>
        <v>593417.39017500018</v>
      </c>
      <c r="L45" s="208">
        <f t="shared" ca="1" si="72"/>
        <v>125362.493831025</v>
      </c>
      <c r="M45" s="208">
        <f t="shared" ca="1" si="72"/>
        <v>110928.80101878861</v>
      </c>
      <c r="N45" s="209">
        <f t="shared" ca="1" si="72"/>
        <v>63844.210868010581</v>
      </c>
      <c r="O45" s="207">
        <f t="shared" ca="1" si="72"/>
        <v>42312.311496000002</v>
      </c>
      <c r="P45" s="208">
        <f t="shared" ca="1" si="72"/>
        <v>30809.546876152803</v>
      </c>
      <c r="Q45" s="208">
        <f t="shared" ca="1" si="72"/>
        <v>31471.952133990097</v>
      </c>
      <c r="R45" s="209">
        <f t="shared" ca="1" si="72"/>
        <v>18965.360623017354</v>
      </c>
      <c r="S45" s="207">
        <f t="shared" ca="1" si="72"/>
        <v>31519.518408000004</v>
      </c>
      <c r="T45" s="208">
        <f t="shared" ca="1" si="72"/>
        <v>119511.69330997083</v>
      </c>
      <c r="U45" s="208">
        <f t="shared" ca="1" si="72"/>
        <v>216037.52003237855</v>
      </c>
      <c r="V45" s="209">
        <f t="shared" ca="1" si="72"/>
        <v>98896.584029506121</v>
      </c>
      <c r="W45" s="207">
        <f t="shared" ca="1" si="72"/>
        <v>70728.429816058284</v>
      </c>
      <c r="X45" s="208">
        <f t="shared" ca="1" si="72"/>
        <v>69347.222539853552</v>
      </c>
      <c r="Y45" s="208">
        <f t="shared" ca="1" si="72"/>
        <v>79735.093042056324</v>
      </c>
      <c r="Z45" s="209">
        <f t="shared" ca="1" si="72"/>
        <v>38146.002654681317</v>
      </c>
    </row>
    <row r="46" spans="1:26" x14ac:dyDescent="0.3">
      <c r="A46" s="282" t="s">
        <v>1571</v>
      </c>
      <c r="B46" s="283"/>
      <c r="C46" s="203">
        <f ca="1">Info!I10+Info!I11</f>
        <v>819604.46607075527</v>
      </c>
      <c r="D46" s="185">
        <f ca="1">Info!J10+Info!J11</f>
        <v>1815882.2077110885</v>
      </c>
      <c r="E46" s="185">
        <f ca="1">Info!K10+Info!K11</f>
        <v>1827225.5387622511</v>
      </c>
      <c r="F46" s="204">
        <f ca="1">Info!L10+Info!L11</f>
        <v>292581.41040827695</v>
      </c>
      <c r="G46" s="163"/>
      <c r="H46" s="163"/>
      <c r="I46" s="163"/>
      <c r="J46" s="163"/>
      <c r="K46" s="163"/>
      <c r="L46" s="163"/>
      <c r="M46" s="163"/>
      <c r="N46" s="163"/>
      <c r="O46" s="163"/>
      <c r="P46" s="163"/>
      <c r="Q46" s="163"/>
      <c r="R46" s="163"/>
      <c r="S46" s="163"/>
      <c r="T46" s="163"/>
      <c r="U46" s="163"/>
      <c r="V46" s="163"/>
      <c r="W46" s="163"/>
      <c r="X46" s="163"/>
      <c r="Y46" s="163"/>
      <c r="Z46" s="163"/>
    </row>
    <row r="47" spans="1:26" x14ac:dyDescent="0.3">
      <c r="A47" s="284" t="s">
        <v>1572</v>
      </c>
      <c r="B47" s="285"/>
      <c r="C47" s="219">
        <f ca="1">C45+C46</f>
        <v>6065367.1891006697</v>
      </c>
      <c r="D47" s="220">
        <f t="shared" ref="D47:F47" ca="1" si="73">D45+D46</f>
        <v>6100503.4012003383</v>
      </c>
      <c r="E47" s="220">
        <f t="shared" ca="1" si="73"/>
        <v>6151447.9787134742</v>
      </c>
      <c r="F47" s="221">
        <f t="shared" ca="1" si="73"/>
        <v>3039487.8963033473</v>
      </c>
      <c r="G47" s="218">
        <f ca="1">SUM(C47:F47)</f>
        <v>21356806.46531783</v>
      </c>
      <c r="I47" s="163"/>
    </row>
    <row r="48" spans="1:26" x14ac:dyDescent="0.3">
      <c r="I48" s="163"/>
    </row>
    <row r="49" spans="1:13" x14ac:dyDescent="0.3">
      <c r="B49" s="75"/>
      <c r="C49" s="286" t="s">
        <v>1576</v>
      </c>
      <c r="D49" s="287"/>
      <c r="E49" s="287"/>
      <c r="F49" s="288"/>
    </row>
    <row r="50" spans="1:13" x14ac:dyDescent="0.3">
      <c r="A50" s="74"/>
      <c r="B50" s="74"/>
      <c r="C50" s="170" t="s">
        <v>1531</v>
      </c>
      <c r="D50" s="217" t="s">
        <v>1532</v>
      </c>
      <c r="E50" s="217" t="s">
        <v>1533</v>
      </c>
      <c r="F50" s="216" t="s">
        <v>1534</v>
      </c>
    </row>
    <row r="51" spans="1:13" x14ac:dyDescent="0.3">
      <c r="A51" s="290" t="s">
        <v>1575</v>
      </c>
      <c r="B51" s="291"/>
      <c r="C51" s="203">
        <f>C53-C52</f>
        <v>4806290.6413991284</v>
      </c>
      <c r="D51" s="185">
        <f t="shared" ref="D51:F51" si="74">D53-D52</f>
        <v>3876967.0133606801</v>
      </c>
      <c r="E51" s="185">
        <f t="shared" si="74"/>
        <v>3792745.9104227507</v>
      </c>
      <c r="F51" s="204">
        <f t="shared" si="74"/>
        <v>2355620.8418801688</v>
      </c>
      <c r="G51" s="163">
        <f>SUM(C51:F51)</f>
        <v>14831624.407062728</v>
      </c>
    </row>
    <row r="52" spans="1:13" x14ac:dyDescent="0.3">
      <c r="A52" s="282" t="s">
        <v>1571</v>
      </c>
      <c r="B52" s="283"/>
      <c r="C52" s="205">
        <v>1300997.6399999999</v>
      </c>
      <c r="D52" s="183">
        <v>1000079.3</v>
      </c>
      <c r="E52" s="183">
        <v>1038378.83</v>
      </c>
      <c r="F52" s="206">
        <v>256870.7</v>
      </c>
      <c r="G52" s="163">
        <f>SUM(C52:F52)</f>
        <v>3596326.47</v>
      </c>
    </row>
    <row r="53" spans="1:13" x14ac:dyDescent="0.3">
      <c r="A53" s="284" t="s">
        <v>1572</v>
      </c>
      <c r="B53" s="285"/>
      <c r="C53" s="222">
        <v>6107288.281399128</v>
      </c>
      <c r="D53" s="223">
        <v>4877046.3133606799</v>
      </c>
      <c r="E53" s="223">
        <v>4831124.7404227508</v>
      </c>
      <c r="F53" s="224">
        <v>2612491.541880169</v>
      </c>
      <c r="G53" s="218">
        <f>SUM(C53:F53)</f>
        <v>18427950.877062727</v>
      </c>
    </row>
    <row r="55" spans="1:13" x14ac:dyDescent="0.3">
      <c r="C55" s="289" t="s">
        <v>1577</v>
      </c>
      <c r="D55" s="287"/>
      <c r="E55" s="287"/>
      <c r="F55" s="288"/>
    </row>
    <row r="56" spans="1:13" x14ac:dyDescent="0.3">
      <c r="C56" s="170" t="s">
        <v>1531</v>
      </c>
      <c r="D56" s="217" t="s">
        <v>1532</v>
      </c>
      <c r="E56" s="217" t="s">
        <v>1533</v>
      </c>
      <c r="F56" s="216" t="s">
        <v>1534</v>
      </c>
    </row>
    <row r="57" spans="1:13" x14ac:dyDescent="0.3">
      <c r="A57" s="290" t="s">
        <v>1575</v>
      </c>
      <c r="B57" s="291"/>
      <c r="C57" s="180">
        <f ca="1">C45-C51</f>
        <v>439472.08163078595</v>
      </c>
      <c r="D57" s="214">
        <f t="shared" ref="D57:F57" ca="1" si="75">D45-D51</f>
        <v>407654.18012856971</v>
      </c>
      <c r="E57" s="214">
        <f t="shared" ca="1" si="75"/>
        <v>531476.52952847257</v>
      </c>
      <c r="F57" s="215">
        <f t="shared" ca="1" si="75"/>
        <v>391285.64401490148</v>
      </c>
      <c r="H57" s="163">
        <f ca="1">G51+SUM(C57:F57)</f>
        <v>16601512.842365459</v>
      </c>
    </row>
    <row r="58" spans="1:13" x14ac:dyDescent="0.3">
      <c r="A58" s="282" t="s">
        <v>1571</v>
      </c>
      <c r="B58" s="283"/>
      <c r="C58" s="203">
        <f t="shared" ref="C58:F59" ca="1" si="76">C46-C52</f>
        <v>-481393.17392924463</v>
      </c>
      <c r="D58" s="185">
        <f t="shared" ca="1" si="76"/>
        <v>815802.90771108842</v>
      </c>
      <c r="E58" s="185">
        <f t="shared" ca="1" si="76"/>
        <v>788846.70876225119</v>
      </c>
      <c r="F58" s="204">
        <f t="shared" ca="1" si="76"/>
        <v>35710.710408276937</v>
      </c>
      <c r="H58" s="163">
        <f ca="1">G52+SUM(C58:F58)</f>
        <v>4755293.6229523718</v>
      </c>
    </row>
    <row r="59" spans="1:13" x14ac:dyDescent="0.3">
      <c r="A59" s="284" t="s">
        <v>1572</v>
      </c>
      <c r="B59" s="285"/>
      <c r="C59" s="225">
        <f t="shared" ca="1" si="76"/>
        <v>-41921.09229845833</v>
      </c>
      <c r="D59" s="226">
        <f t="shared" ca="1" si="76"/>
        <v>1223457.0878396584</v>
      </c>
      <c r="E59" s="226">
        <f t="shared" ca="1" si="76"/>
        <v>1320323.2382907234</v>
      </c>
      <c r="F59" s="227">
        <f t="shared" ca="1" si="76"/>
        <v>426996.35442317836</v>
      </c>
      <c r="G59" s="218">
        <f ca="1">SUM(C59:F59)</f>
        <v>2928855.5882551018</v>
      </c>
    </row>
    <row r="62" spans="1:13" x14ac:dyDescent="0.3">
      <c r="G62" s="163">
        <f ca="1">G53+G59</f>
        <v>21356806.46531783</v>
      </c>
      <c r="H62" s="163">
        <f ca="1">SUM(H57:H58)</f>
        <v>21356806.46531783</v>
      </c>
      <c r="K62">
        <v>21376005.504668087</v>
      </c>
      <c r="L62" t="s">
        <v>1412</v>
      </c>
      <c r="M62" s="163">
        <f ca="1">H62-K62</f>
        <v>-19199.039350256324</v>
      </c>
    </row>
  </sheetData>
  <mergeCells count="24">
    <mergeCell ref="W1:Z1"/>
    <mergeCell ref="A1:B1"/>
    <mergeCell ref="A45:B45"/>
    <mergeCell ref="A44:B44"/>
    <mergeCell ref="A37:B37"/>
    <mergeCell ref="A32:B32"/>
    <mergeCell ref="A25:B25"/>
    <mergeCell ref="A19:B19"/>
    <mergeCell ref="A8:B8"/>
    <mergeCell ref="C1:F1"/>
    <mergeCell ref="G1:J1"/>
    <mergeCell ref="K1:N1"/>
    <mergeCell ref="O1:R1"/>
    <mergeCell ref="S1:V1"/>
    <mergeCell ref="A46:B46"/>
    <mergeCell ref="A47:B47"/>
    <mergeCell ref="A51:B51"/>
    <mergeCell ref="A52:B52"/>
    <mergeCell ref="A53:B53"/>
    <mergeCell ref="A58:B58"/>
    <mergeCell ref="A59:B59"/>
    <mergeCell ref="C49:F49"/>
    <mergeCell ref="C55:F55"/>
    <mergeCell ref="A57:B57"/>
  </mergeCells>
  <phoneticPr fontId="72" type="noConversion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filterMode="1">
    <outlinePr summaryBelow="0"/>
  </sheetPr>
  <dimension ref="A1:FD702"/>
  <sheetViews>
    <sheetView zoomScale="90" zoomScaleNormal="90" workbookViewId="0">
      <pane xSplit="22" ySplit="2" topLeftCell="EP5" activePane="bottomRight" state="frozen"/>
      <selection pane="topRight" activeCell="W1" sqref="W1"/>
      <selection pane="bottomLeft" activeCell="A3" sqref="A3"/>
      <selection pane="bottomRight" activeCell="EQ699" sqref="EQ699"/>
    </sheetView>
  </sheetViews>
  <sheetFormatPr defaultRowHeight="14.4" x14ac:dyDescent="0.3"/>
  <cols>
    <col min="1" max="1" width="13.5546875" customWidth="1"/>
    <col min="2" max="2" width="6.33203125" style="74" customWidth="1"/>
    <col min="4" max="5" width="7.109375" customWidth="1"/>
    <col min="6" max="6" width="46.88671875" customWidth="1"/>
    <col min="7" max="7" width="8.6640625" customWidth="1"/>
    <col min="8" max="8" width="12.6640625" customWidth="1"/>
    <col min="9" max="9" width="12.109375" customWidth="1"/>
    <col min="10" max="10" width="4.6640625" customWidth="1"/>
    <col min="11" max="11" width="4.88671875" customWidth="1"/>
    <col min="12" max="12" width="11.6640625" customWidth="1"/>
    <col min="13" max="13" width="8.33203125" style="40" customWidth="1"/>
    <col min="14" max="14" width="8.33203125" style="21" customWidth="1"/>
    <col min="15" max="15" width="9.6640625" style="26" customWidth="1"/>
    <col min="16" max="16" width="9.33203125" style="26" customWidth="1"/>
    <col min="17" max="17" width="8.44140625" customWidth="1"/>
    <col min="18" max="18" width="5.33203125" customWidth="1"/>
    <col min="19" max="19" width="9" style="70" customWidth="1"/>
    <col min="20" max="21" width="13.5546875" style="55" customWidth="1"/>
    <col min="22" max="22" width="12.33203125" customWidth="1"/>
    <col min="23" max="34" width="7.88671875" customWidth="1"/>
    <col min="35" max="35" width="7.44140625" customWidth="1"/>
    <col min="36" max="47" width="12.5546875" customWidth="1"/>
    <col min="48" max="48" width="12.6640625" customWidth="1"/>
    <col min="49" max="49" width="10.88671875" customWidth="1"/>
    <col min="50" max="50" width="11.5546875" bestFit="1" customWidth="1"/>
    <col min="51" max="51" width="12.6640625" customWidth="1"/>
    <col min="52" max="53" width="14.44140625" customWidth="1"/>
    <col min="54" max="65" width="10" customWidth="1"/>
    <col min="66" max="66" width="6.88671875" bestFit="1" customWidth="1"/>
    <col min="67" max="78" width="14.33203125" customWidth="1"/>
    <col min="79" max="80" width="14.44140625" customWidth="1"/>
    <col min="81" max="81" width="16.109375" customWidth="1"/>
    <col min="82" max="82" width="16.44140625" customWidth="1"/>
    <col min="83" max="84" width="14.44140625" customWidth="1"/>
    <col min="85" max="96" width="7.5546875" customWidth="1"/>
    <col min="97" max="97" width="6.88671875" bestFit="1" customWidth="1"/>
    <col min="98" max="99" width="11" bestFit="1" customWidth="1"/>
    <col min="100" max="101" width="12" bestFit="1" customWidth="1"/>
    <col min="102" max="106" width="11" bestFit="1" customWidth="1"/>
    <col min="107" max="108" width="12" bestFit="1" customWidth="1"/>
    <col min="109" max="109" width="11" bestFit="1" customWidth="1"/>
    <col min="110" max="111" width="14.5546875" customWidth="1"/>
    <col min="112" max="112" width="14.44140625" customWidth="1"/>
    <col min="113" max="113" width="14" customWidth="1"/>
    <col min="114" max="114" width="12.88671875" bestFit="1" customWidth="1"/>
    <col min="115" max="115" width="14.5546875" bestFit="1" customWidth="1"/>
    <col min="116" max="127" width="6.6640625" customWidth="1"/>
    <col min="128" max="128" width="6.88671875" bestFit="1" customWidth="1"/>
    <col min="129" max="140" width="11.44140625" customWidth="1"/>
    <col min="141" max="142" width="12" customWidth="1"/>
    <col min="143" max="143" width="11.88671875" customWidth="1"/>
    <col min="144" max="144" width="15.5546875" customWidth="1"/>
    <col min="145" max="145" width="12.88671875" bestFit="1" customWidth="1"/>
    <col min="146" max="146" width="14.5546875" bestFit="1" customWidth="1"/>
    <col min="147" max="147" width="18.33203125" customWidth="1"/>
    <col min="148" max="152" width="9.44140625" customWidth="1"/>
    <col min="153" max="153" width="14.6640625" customWidth="1"/>
    <col min="154" max="154" width="18.6640625" customWidth="1"/>
    <col min="155" max="155" width="15.109375" customWidth="1"/>
    <col min="156" max="156" width="14.44140625" bestFit="1" customWidth="1"/>
    <col min="157" max="157" width="14.88671875" customWidth="1"/>
    <col min="158" max="158" width="15.109375" customWidth="1"/>
    <col min="159" max="159" width="13.88671875" customWidth="1"/>
    <col min="160" max="160" width="12.6640625" customWidth="1"/>
  </cols>
  <sheetData>
    <row r="1" spans="1:160" x14ac:dyDescent="0.3">
      <c r="A1" s="300" t="s">
        <v>1</v>
      </c>
      <c r="B1" s="299" t="s">
        <v>0</v>
      </c>
      <c r="C1" s="299" t="s">
        <v>1379</v>
      </c>
      <c r="D1" s="300" t="s">
        <v>1526</v>
      </c>
      <c r="E1" s="300" t="s">
        <v>1539</v>
      </c>
      <c r="F1" s="300" t="s">
        <v>3</v>
      </c>
      <c r="G1" s="300" t="s">
        <v>4</v>
      </c>
      <c r="H1" s="307" t="s">
        <v>5</v>
      </c>
      <c r="I1" s="300" t="s">
        <v>6</v>
      </c>
      <c r="J1" s="305" t="s">
        <v>7</v>
      </c>
      <c r="K1" s="307" t="s">
        <v>8</v>
      </c>
      <c r="L1" s="305" t="s">
        <v>9</v>
      </c>
      <c r="M1" s="309" t="s">
        <v>1523</v>
      </c>
      <c r="N1" s="309"/>
      <c r="O1" s="306" t="s">
        <v>1527</v>
      </c>
      <c r="P1" s="306" t="s">
        <v>10</v>
      </c>
      <c r="Q1" s="307" t="s">
        <v>11</v>
      </c>
      <c r="R1" s="307" t="s">
        <v>1509</v>
      </c>
      <c r="S1" s="308" t="s">
        <v>1528</v>
      </c>
      <c r="T1" s="308"/>
      <c r="U1" s="308"/>
      <c r="V1" s="301" t="s">
        <v>12</v>
      </c>
      <c r="W1" s="302" t="s">
        <v>1531</v>
      </c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4"/>
      <c r="BB1" s="302" t="s">
        <v>1532</v>
      </c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4"/>
      <c r="CG1" s="302" t="s">
        <v>1533</v>
      </c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303"/>
      <c r="DH1" s="303"/>
      <c r="DI1" s="303"/>
      <c r="DJ1" s="303"/>
      <c r="DK1" s="304"/>
      <c r="DL1" s="302" t="s">
        <v>1534</v>
      </c>
      <c r="DM1" s="303"/>
      <c r="DN1" s="303"/>
      <c r="DO1" s="303"/>
      <c r="DP1" s="303"/>
      <c r="DQ1" s="303"/>
      <c r="DR1" s="303"/>
      <c r="DS1" s="303"/>
      <c r="DT1" s="303"/>
      <c r="DU1" s="303"/>
      <c r="DV1" s="303"/>
      <c r="DW1" s="303"/>
      <c r="DX1" s="303"/>
      <c r="DY1" s="303"/>
      <c r="DZ1" s="303"/>
      <c r="EA1" s="303"/>
      <c r="EB1" s="303"/>
      <c r="EC1" s="303"/>
      <c r="ED1" s="303"/>
      <c r="EE1" s="303"/>
      <c r="EF1" s="303"/>
      <c r="EG1" s="303"/>
      <c r="EH1" s="303"/>
      <c r="EI1" s="303"/>
      <c r="EJ1" s="303"/>
      <c r="EK1" s="303"/>
      <c r="EL1" s="303"/>
      <c r="EM1" s="303"/>
      <c r="EN1" s="303"/>
      <c r="EO1" s="303"/>
      <c r="EP1" s="304"/>
      <c r="EQ1" s="296" t="s">
        <v>13</v>
      </c>
      <c r="ER1" s="298"/>
      <c r="ES1" s="279"/>
      <c r="ET1" s="279"/>
      <c r="EU1" s="279"/>
      <c r="EV1" s="279"/>
    </row>
    <row r="2" spans="1:160" ht="34.5" hidden="1" customHeight="1" x14ac:dyDescent="0.3">
      <c r="A2" s="300"/>
      <c r="B2" s="299"/>
      <c r="C2" s="299"/>
      <c r="D2" s="300"/>
      <c r="E2" s="300"/>
      <c r="F2" s="300"/>
      <c r="G2" s="300"/>
      <c r="H2" s="307"/>
      <c r="I2" s="300"/>
      <c r="J2" s="305"/>
      <c r="K2" s="307"/>
      <c r="L2" s="305"/>
      <c r="M2" s="87" t="s">
        <v>1524</v>
      </c>
      <c r="N2" s="88" t="s">
        <v>1525</v>
      </c>
      <c r="O2" s="306"/>
      <c r="P2" s="306"/>
      <c r="Q2" s="307"/>
      <c r="R2" s="307"/>
      <c r="S2" s="85" t="s">
        <v>1529</v>
      </c>
      <c r="T2" s="86" t="s">
        <v>1530</v>
      </c>
      <c r="U2" s="86" t="s">
        <v>10</v>
      </c>
      <c r="V2" s="301"/>
      <c r="W2" s="95">
        <f>DATE(2017+INT(RIGHT(W1,1)),10,1)</f>
        <v>44835</v>
      </c>
      <c r="X2" s="96">
        <f>DATE(YEAR(W2),MONTH(W2)+1,1)</f>
        <v>44866</v>
      </c>
      <c r="Y2" s="96">
        <f t="shared" ref="Y2:AH2" si="0">DATE(YEAR(X2),MONTH(X2)+1,1)</f>
        <v>44896</v>
      </c>
      <c r="Z2" s="96">
        <f t="shared" si="0"/>
        <v>44927</v>
      </c>
      <c r="AA2" s="96">
        <f t="shared" si="0"/>
        <v>44958</v>
      </c>
      <c r="AB2" s="96">
        <f t="shared" si="0"/>
        <v>44986</v>
      </c>
      <c r="AC2" s="96">
        <f t="shared" si="0"/>
        <v>45017</v>
      </c>
      <c r="AD2" s="96">
        <f t="shared" si="0"/>
        <v>45047</v>
      </c>
      <c r="AE2" s="96">
        <f t="shared" si="0"/>
        <v>45078</v>
      </c>
      <c r="AF2" s="96">
        <f t="shared" si="0"/>
        <v>45108</v>
      </c>
      <c r="AG2" s="96">
        <f t="shared" si="0"/>
        <v>45139</v>
      </c>
      <c r="AH2" s="96">
        <f t="shared" si="0"/>
        <v>45170</v>
      </c>
      <c r="AI2" s="97" t="str">
        <f>CONCATENATE(W1,"HR")</f>
        <v>PY5HR</v>
      </c>
      <c r="AJ2" s="98">
        <f>DATE(2017+INT(RIGHT(W1,1)),10,1)</f>
        <v>44835</v>
      </c>
      <c r="AK2" s="98">
        <f>DATE(YEAR(AJ2),MONTH(AJ2)+1,1)</f>
        <v>44866</v>
      </c>
      <c r="AL2" s="98">
        <f t="shared" ref="AL2:AU2" si="1">DATE(YEAR(AK2),MONTH(AK2)+1,1)</f>
        <v>44896</v>
      </c>
      <c r="AM2" s="98">
        <f t="shared" si="1"/>
        <v>44927</v>
      </c>
      <c r="AN2" s="98">
        <f t="shared" si="1"/>
        <v>44958</v>
      </c>
      <c r="AO2" s="98">
        <f t="shared" si="1"/>
        <v>44986</v>
      </c>
      <c r="AP2" s="98">
        <f t="shared" si="1"/>
        <v>45017</v>
      </c>
      <c r="AQ2" s="98">
        <f t="shared" si="1"/>
        <v>45047</v>
      </c>
      <c r="AR2" s="98">
        <f t="shared" si="1"/>
        <v>45078</v>
      </c>
      <c r="AS2" s="98">
        <f t="shared" si="1"/>
        <v>45108</v>
      </c>
      <c r="AT2" s="98">
        <f t="shared" si="1"/>
        <v>45139</v>
      </c>
      <c r="AU2" s="98">
        <f t="shared" si="1"/>
        <v>45170</v>
      </c>
      <c r="AV2" s="97" t="str">
        <f>CONCATENATE(W1," Direct")</f>
        <v>PY5 Direct</v>
      </c>
      <c r="AW2" s="97" t="str">
        <f>CONCATENATE(W1, " Fringe")</f>
        <v>PY5 Fringe</v>
      </c>
      <c r="AX2" s="97" t="str">
        <f>CONCATENATE(W1," Indirect")</f>
        <v>PY5 Indirect</v>
      </c>
      <c r="AY2" s="97" t="str">
        <f>CONCATENATE(W1," Total")</f>
        <v>PY5 Total</v>
      </c>
      <c r="AZ2" s="97" t="str">
        <f>CONCATENATE(W1, " EU Direct")</f>
        <v>PY5 EU Direct</v>
      </c>
      <c r="BA2" s="99" t="str">
        <f>CONCATENATE(W1," EU Indirect")</f>
        <v>PY5 EU Indirect</v>
      </c>
      <c r="BB2" s="95">
        <f>DATE(2017+INT(RIGHT(BB1,1)),10,1)</f>
        <v>45200</v>
      </c>
      <c r="BC2" s="96">
        <f>DATE(YEAR(BB2),MONTH(BB2)+1,1)</f>
        <v>45231</v>
      </c>
      <c r="BD2" s="96">
        <f t="shared" ref="BD2:BM2" si="2">DATE(YEAR(BC2),MONTH(BC2)+1,1)</f>
        <v>45261</v>
      </c>
      <c r="BE2" s="96">
        <f t="shared" si="2"/>
        <v>45292</v>
      </c>
      <c r="BF2" s="96">
        <f t="shared" si="2"/>
        <v>45323</v>
      </c>
      <c r="BG2" s="96">
        <f t="shared" si="2"/>
        <v>45352</v>
      </c>
      <c r="BH2" s="96">
        <f t="shared" si="2"/>
        <v>45383</v>
      </c>
      <c r="BI2" s="96">
        <f t="shared" si="2"/>
        <v>45413</v>
      </c>
      <c r="BJ2" s="96">
        <f t="shared" si="2"/>
        <v>45444</v>
      </c>
      <c r="BK2" s="96">
        <f t="shared" si="2"/>
        <v>45474</v>
      </c>
      <c r="BL2" s="96">
        <f t="shared" si="2"/>
        <v>45505</v>
      </c>
      <c r="BM2" s="96">
        <f t="shared" si="2"/>
        <v>45536</v>
      </c>
      <c r="BN2" s="97" t="str">
        <f>CONCATENATE(BB1,"HR")</f>
        <v>PY6HR</v>
      </c>
      <c r="BO2" s="98">
        <f>DATE(2017+INT(RIGHT(BB1,1)),10,1)</f>
        <v>45200</v>
      </c>
      <c r="BP2" s="98">
        <f>DATE(YEAR(BO2),MONTH(BO2)+1,1)</f>
        <v>45231</v>
      </c>
      <c r="BQ2" s="98">
        <f t="shared" ref="BQ2:BZ2" si="3">DATE(YEAR(BP2),MONTH(BP2)+1,1)</f>
        <v>45261</v>
      </c>
      <c r="BR2" s="98">
        <f t="shared" si="3"/>
        <v>45292</v>
      </c>
      <c r="BS2" s="98">
        <f t="shared" si="3"/>
        <v>45323</v>
      </c>
      <c r="BT2" s="98">
        <f t="shared" si="3"/>
        <v>45352</v>
      </c>
      <c r="BU2" s="98">
        <f t="shared" si="3"/>
        <v>45383</v>
      </c>
      <c r="BV2" s="98">
        <f t="shared" si="3"/>
        <v>45413</v>
      </c>
      <c r="BW2" s="98">
        <f t="shared" si="3"/>
        <v>45444</v>
      </c>
      <c r="BX2" s="98">
        <f t="shared" si="3"/>
        <v>45474</v>
      </c>
      <c r="BY2" s="98">
        <f t="shared" si="3"/>
        <v>45505</v>
      </c>
      <c r="BZ2" s="98">
        <f t="shared" si="3"/>
        <v>45536</v>
      </c>
      <c r="CA2" s="97" t="str">
        <f>CONCATENATE(BB1," Direct")</f>
        <v>PY6 Direct</v>
      </c>
      <c r="CB2" s="97" t="str">
        <f>CONCATENATE(BB1, " Fringe")</f>
        <v>PY6 Fringe</v>
      </c>
      <c r="CC2" s="97" t="str">
        <f>CONCATENATE(BB1," Indirect")</f>
        <v>PY6 Indirect</v>
      </c>
      <c r="CD2" s="97" t="str">
        <f>CONCATENATE(BB1," Total")</f>
        <v>PY6 Total</v>
      </c>
      <c r="CE2" s="97" t="str">
        <f>CONCATENATE(BB1, " EU Direct")</f>
        <v>PY6 EU Direct</v>
      </c>
      <c r="CF2" s="99" t="str">
        <f>CONCATENATE(BB1," EU Indirect")</f>
        <v>PY6 EU Indirect</v>
      </c>
      <c r="CG2" s="95">
        <f>DATE(2017+INT(RIGHT(CG1,1)),10,1)</f>
        <v>45566</v>
      </c>
      <c r="CH2" s="96">
        <f>DATE(YEAR(CG2),MONTH(CG2)+1,1)</f>
        <v>45597</v>
      </c>
      <c r="CI2" s="96">
        <f t="shared" ref="CI2:CR2" si="4">DATE(YEAR(CH2),MONTH(CH2)+1,1)</f>
        <v>45627</v>
      </c>
      <c r="CJ2" s="96">
        <f t="shared" si="4"/>
        <v>45658</v>
      </c>
      <c r="CK2" s="96">
        <f t="shared" si="4"/>
        <v>45689</v>
      </c>
      <c r="CL2" s="96">
        <f t="shared" si="4"/>
        <v>45717</v>
      </c>
      <c r="CM2" s="96">
        <f t="shared" si="4"/>
        <v>45748</v>
      </c>
      <c r="CN2" s="96">
        <f t="shared" si="4"/>
        <v>45778</v>
      </c>
      <c r="CO2" s="96">
        <f t="shared" si="4"/>
        <v>45809</v>
      </c>
      <c r="CP2" s="96">
        <f t="shared" si="4"/>
        <v>45839</v>
      </c>
      <c r="CQ2" s="96">
        <f t="shared" si="4"/>
        <v>45870</v>
      </c>
      <c r="CR2" s="96">
        <f t="shared" si="4"/>
        <v>45901</v>
      </c>
      <c r="CS2" s="97" t="str">
        <f>CONCATENATE(CG1,"HR")</f>
        <v>PY7HR</v>
      </c>
      <c r="CT2" s="98">
        <f>DATE(2017+INT(RIGHT(CG1,1)),10,1)</f>
        <v>45566</v>
      </c>
      <c r="CU2" s="98">
        <f>DATE(YEAR(CT2),MONTH(CT2)+1,1)</f>
        <v>45597</v>
      </c>
      <c r="CV2" s="98">
        <f t="shared" ref="CV2:DE2" si="5">DATE(YEAR(CU2),MONTH(CU2)+1,1)</f>
        <v>45627</v>
      </c>
      <c r="CW2" s="98">
        <f t="shared" si="5"/>
        <v>45658</v>
      </c>
      <c r="CX2" s="98">
        <f t="shared" si="5"/>
        <v>45689</v>
      </c>
      <c r="CY2" s="98">
        <f t="shared" si="5"/>
        <v>45717</v>
      </c>
      <c r="CZ2" s="98">
        <f t="shared" si="5"/>
        <v>45748</v>
      </c>
      <c r="DA2" s="98">
        <f t="shared" si="5"/>
        <v>45778</v>
      </c>
      <c r="DB2" s="98">
        <f t="shared" si="5"/>
        <v>45809</v>
      </c>
      <c r="DC2" s="98">
        <f t="shared" si="5"/>
        <v>45839</v>
      </c>
      <c r="DD2" s="98">
        <f t="shared" si="5"/>
        <v>45870</v>
      </c>
      <c r="DE2" s="98">
        <f t="shared" si="5"/>
        <v>45901</v>
      </c>
      <c r="DF2" s="97" t="str">
        <f>CONCATENATE(CG1," Direct")</f>
        <v>PY7 Direct</v>
      </c>
      <c r="DG2" s="97" t="str">
        <f>CONCATENATE(CG1, " Fringe")</f>
        <v>PY7 Fringe</v>
      </c>
      <c r="DH2" s="97" t="str">
        <f>CONCATENATE(CG1," Indirect")</f>
        <v>PY7 Indirect</v>
      </c>
      <c r="DI2" s="97" t="str">
        <f>CONCATENATE(CG1," Total")</f>
        <v>PY7 Total</v>
      </c>
      <c r="DJ2" s="97" t="str">
        <f>CONCATENATE(CG1, " EU Direct")</f>
        <v>PY7 EU Direct</v>
      </c>
      <c r="DK2" s="99" t="str">
        <f>CONCATENATE(CG1," EU Indirect")</f>
        <v>PY7 EU Indirect</v>
      </c>
      <c r="DL2" s="95">
        <f>DATE(2017+INT(RIGHT(DL1,1)),10,1)</f>
        <v>45931</v>
      </c>
      <c r="DM2" s="96">
        <f>DATE(YEAR(DL2),MONTH(DL2)+1,1)</f>
        <v>45962</v>
      </c>
      <c r="DN2" s="96">
        <f t="shared" ref="DN2:DW2" si="6">DATE(YEAR(DM2),MONTH(DM2)+1,1)</f>
        <v>45992</v>
      </c>
      <c r="DO2" s="96">
        <f t="shared" si="6"/>
        <v>46023</v>
      </c>
      <c r="DP2" s="96">
        <f t="shared" si="6"/>
        <v>46054</v>
      </c>
      <c r="DQ2" s="96">
        <f t="shared" si="6"/>
        <v>46082</v>
      </c>
      <c r="DR2" s="96">
        <f t="shared" si="6"/>
        <v>46113</v>
      </c>
      <c r="DS2" s="96">
        <f t="shared" si="6"/>
        <v>46143</v>
      </c>
      <c r="DT2" s="96">
        <f t="shared" si="6"/>
        <v>46174</v>
      </c>
      <c r="DU2" s="96">
        <f t="shared" si="6"/>
        <v>46204</v>
      </c>
      <c r="DV2" s="96">
        <f t="shared" si="6"/>
        <v>46235</v>
      </c>
      <c r="DW2" s="96">
        <f t="shared" si="6"/>
        <v>46266</v>
      </c>
      <c r="DX2" s="97" t="str">
        <f>CONCATENATE(DL1,"HR")</f>
        <v>PY8HR</v>
      </c>
      <c r="DY2" s="98">
        <f>DATE(2017+INT(RIGHT(DL1,1)),10,1)</f>
        <v>45931</v>
      </c>
      <c r="DZ2" s="98">
        <f>DATE(YEAR(DY2),MONTH(DY2)+1,1)</f>
        <v>45962</v>
      </c>
      <c r="EA2" s="98">
        <f t="shared" ref="EA2:EJ2" si="7">DATE(YEAR(DZ2),MONTH(DZ2)+1,1)</f>
        <v>45992</v>
      </c>
      <c r="EB2" s="98">
        <f t="shared" si="7"/>
        <v>46023</v>
      </c>
      <c r="EC2" s="98">
        <f t="shared" si="7"/>
        <v>46054</v>
      </c>
      <c r="ED2" s="98">
        <f t="shared" si="7"/>
        <v>46082</v>
      </c>
      <c r="EE2" s="98">
        <f t="shared" si="7"/>
        <v>46113</v>
      </c>
      <c r="EF2" s="98">
        <f t="shared" si="7"/>
        <v>46143</v>
      </c>
      <c r="EG2" s="98">
        <f t="shared" si="7"/>
        <v>46174</v>
      </c>
      <c r="EH2" s="98">
        <f t="shared" si="7"/>
        <v>46204</v>
      </c>
      <c r="EI2" s="98">
        <f t="shared" si="7"/>
        <v>46235</v>
      </c>
      <c r="EJ2" s="98">
        <f t="shared" si="7"/>
        <v>46266</v>
      </c>
      <c r="EK2" s="97" t="str">
        <f>CONCATENATE(DL1," Direct")</f>
        <v>PY8 Direct</v>
      </c>
      <c r="EL2" s="97" t="str">
        <f>CONCATENATE(DL1, " Fringe")</f>
        <v>PY8 Fringe</v>
      </c>
      <c r="EM2" s="97" t="str">
        <f>CONCATENATE(DL1," Indirect")</f>
        <v>PY8 Indirect</v>
      </c>
      <c r="EN2" s="97" t="str">
        <f>CONCATENATE(DL1," Total")</f>
        <v>PY8 Total</v>
      </c>
      <c r="EO2" s="97" t="str">
        <f>CONCATENATE(DL1, " EU Direct")</f>
        <v>PY8 EU Direct</v>
      </c>
      <c r="EP2" s="99" t="str">
        <f>CONCATENATE(DL1," EU Indirect")</f>
        <v>PY8 EU Indirect</v>
      </c>
      <c r="EQ2" s="297"/>
      <c r="ER2" s="72"/>
      <c r="ES2" s="72"/>
      <c r="ET2" s="72"/>
      <c r="EU2" s="72"/>
      <c r="EV2" s="72"/>
      <c r="EW2" s="72"/>
      <c r="EX2" s="72"/>
      <c r="EY2" s="72"/>
      <c r="EZ2" s="72"/>
      <c r="FA2" s="72"/>
      <c r="FB2" s="72"/>
      <c r="FC2" s="72"/>
      <c r="FD2" s="72"/>
    </row>
    <row r="3" spans="1:160" ht="66" hidden="1" x14ac:dyDescent="0.3">
      <c r="A3" s="1" t="s">
        <v>1002</v>
      </c>
      <c r="B3" s="83">
        <v>1.1000000000000001</v>
      </c>
      <c r="C3" t="s">
        <v>1380</v>
      </c>
      <c r="D3" s="28" t="s">
        <v>15</v>
      </c>
      <c r="E3" s="28" t="s">
        <v>1540</v>
      </c>
      <c r="F3" s="29" t="s">
        <v>1003</v>
      </c>
      <c r="G3" s="30" t="s">
        <v>1004</v>
      </c>
      <c r="H3" s="1" t="s">
        <v>1622</v>
      </c>
      <c r="I3" s="28" t="s">
        <v>19</v>
      </c>
      <c r="J3" s="31" t="s">
        <v>20</v>
      </c>
      <c r="K3" s="28" t="s">
        <v>1005</v>
      </c>
      <c r="L3" s="32" t="s">
        <v>1006</v>
      </c>
      <c r="M3" s="38">
        <v>140.4</v>
      </c>
      <c r="N3" s="41">
        <v>121</v>
      </c>
      <c r="O3" s="24">
        <v>0.35</v>
      </c>
      <c r="P3" s="47">
        <v>0.53</v>
      </c>
      <c r="Q3" s="31" t="s">
        <v>23</v>
      </c>
      <c r="R3" s="1" t="s">
        <v>24</v>
      </c>
      <c r="S3" s="71">
        <f>VLOOKUP(R3,Contingencies!$A$2:$D$7,4,FALSE)</f>
        <v>0.09</v>
      </c>
      <c r="T3" s="22">
        <f t="shared" ref="T3:T66" si="8">S3*EQ3</f>
        <v>7354.291278404753</v>
      </c>
      <c r="U3" s="33">
        <f>IF($J3="CapEx",0,T3*P3/(1+P3))</f>
        <v>2547.5649526500124</v>
      </c>
      <c r="V3" s="89"/>
      <c r="W3" s="100"/>
      <c r="X3" s="101"/>
      <c r="Y3" s="101"/>
      <c r="Z3" s="101"/>
      <c r="AA3" s="101"/>
      <c r="AB3" s="101"/>
      <c r="AC3" s="101"/>
      <c r="AD3" s="101"/>
      <c r="AE3" s="101">
        <v>45</v>
      </c>
      <c r="AF3" s="101">
        <v>45</v>
      </c>
      <c r="AG3" s="101"/>
      <c r="AH3" s="101"/>
      <c r="AI3" s="102">
        <f>IF($I3="Labor Hours",SUM(W3:AH3),0)</f>
        <v>90</v>
      </c>
      <c r="AJ3" s="103">
        <f t="shared" ref="AJ3:AJ66" si="9">IF(ISNUMBER($M3),$M3,$N3)*W3</f>
        <v>0</v>
      </c>
      <c r="AK3" s="103">
        <f t="shared" ref="AK3:AK66" si="10">IF(ISNUMBER($M3),$M3,$N3)*X3</f>
        <v>0</v>
      </c>
      <c r="AL3" s="103">
        <f t="shared" ref="AL3:AL66" si="11">IF(ISNUMBER($M3),$M3,$N3)*Y3</f>
        <v>0</v>
      </c>
      <c r="AM3" s="103">
        <f t="shared" ref="AM3:AM66" si="12">IF(ISNUMBER($M3),$M3,$N3)*Z3</f>
        <v>0</v>
      </c>
      <c r="AN3" s="103">
        <f t="shared" ref="AN3:AN66" si="13">IF(ISNUMBER($M3),$M3,$N3)*AA3</f>
        <v>0</v>
      </c>
      <c r="AO3" s="103">
        <f t="shared" ref="AO3:AO66" si="14">IF(ISNUMBER($M3),$M3,$N3)*AB3</f>
        <v>0</v>
      </c>
      <c r="AP3" s="103">
        <f t="shared" ref="AP3:AP66" si="15">IF(ISNUMBER($M3),$M3,$N3)*AC3</f>
        <v>0</v>
      </c>
      <c r="AQ3" s="103">
        <f t="shared" ref="AQ3:AQ66" si="16">IF(ISNUMBER($M3),$M3,$N3)*AD3</f>
        <v>0</v>
      </c>
      <c r="AR3" s="103">
        <f t="shared" ref="AR3:AR66" si="17">IF(ISNUMBER($M3),$M3,$N3)*AE3</f>
        <v>6318</v>
      </c>
      <c r="AS3" s="103">
        <f t="shared" ref="AS3:AS66" si="18">IF(ISNUMBER($M3),$M3,$N3)*AF3</f>
        <v>6318</v>
      </c>
      <c r="AT3" s="103">
        <f t="shared" ref="AT3:AT66" si="19">IF(ISNUMBER($M3),$M3,$N3)*AG3</f>
        <v>0</v>
      </c>
      <c r="AU3" s="103">
        <f t="shared" ref="AU3:AU66" si="20">IF(ISNUMBER($M3),$M3,$N3)*AH3</f>
        <v>0</v>
      </c>
      <c r="AV3" s="104">
        <f>SUM(AJ3:AU3)*VLOOKUP($I3,Escalation[],MATCH(W$1,Escalation[#Headers]),FALSE)</f>
        <v>12907.674000000001</v>
      </c>
      <c r="AW3" s="104">
        <f>$O3*AV3</f>
        <v>4517.6859000000004</v>
      </c>
      <c r="AX3" s="104">
        <f>$P3*(AV3+AW3)</f>
        <v>9235.4407470000024</v>
      </c>
      <c r="AY3" s="104">
        <f>AV3+AW3+AX3</f>
        <v>26660.800647000004</v>
      </c>
      <c r="AZ3" s="103">
        <f>$S3*(AV3+AW3)</f>
        <v>1568.2823910000002</v>
      </c>
      <c r="BA3" s="105">
        <f>$S3*AX3</f>
        <v>831.18966723000017</v>
      </c>
      <c r="BB3" s="100"/>
      <c r="BC3" s="101"/>
      <c r="BD3" s="101"/>
      <c r="BE3" s="101"/>
      <c r="BF3" s="101"/>
      <c r="BG3" s="101"/>
      <c r="BH3" s="101"/>
      <c r="BI3" s="101"/>
      <c r="BJ3" s="101">
        <v>45</v>
      </c>
      <c r="BK3" s="101">
        <v>45</v>
      </c>
      <c r="BL3" s="101"/>
      <c r="BM3" s="101"/>
      <c r="BN3" s="102">
        <f t="shared" ref="BN3:BN66" si="21">IF($I3="Labor Hours",SUM(BB3:BM3),0)</f>
        <v>90</v>
      </c>
      <c r="BO3" s="103">
        <f t="shared" ref="BO3:BO66" si="22">IF(ISNUMBER($M3),$M3,$N3)*BB3</f>
        <v>0</v>
      </c>
      <c r="BP3" s="103">
        <f t="shared" ref="BP3:BP66" si="23">IF(ISNUMBER($M3),$M3,$N3)*BC3</f>
        <v>0</v>
      </c>
      <c r="BQ3" s="103">
        <f t="shared" ref="BQ3:BQ66" si="24">IF(ISNUMBER($M3),$M3,$N3)*BD3</f>
        <v>0</v>
      </c>
      <c r="BR3" s="103">
        <f t="shared" ref="BR3:BR66" si="25">IF(ISNUMBER($M3),$M3,$N3)*BE3</f>
        <v>0</v>
      </c>
      <c r="BS3" s="103">
        <f t="shared" ref="BS3:BS66" si="26">IF(ISNUMBER($M3),$M3,$N3)*BF3</f>
        <v>0</v>
      </c>
      <c r="BT3" s="103">
        <f t="shared" ref="BT3:BT66" si="27">IF(ISNUMBER($M3),$M3,$N3)*BG3</f>
        <v>0</v>
      </c>
      <c r="BU3" s="103">
        <f t="shared" ref="BU3:BU66" si="28">IF(ISNUMBER($M3),$M3,$N3)*BH3</f>
        <v>0</v>
      </c>
      <c r="BV3" s="103">
        <f t="shared" ref="BV3:BV66" si="29">IF(ISNUMBER($M3),$M3,$N3)*BI3</f>
        <v>0</v>
      </c>
      <c r="BW3" s="103">
        <f t="shared" ref="BW3:BW66" si="30">IF(ISNUMBER($M3),$M3,$N3)*BJ3</f>
        <v>6318</v>
      </c>
      <c r="BX3" s="103">
        <f t="shared" ref="BX3:BX66" si="31">IF(ISNUMBER($M3),$M3,$N3)*BK3</f>
        <v>6318</v>
      </c>
      <c r="BY3" s="103">
        <f t="shared" ref="BY3:BY66" si="32">IF(ISNUMBER($M3),$M3,$N3)*BL3</f>
        <v>0</v>
      </c>
      <c r="BZ3" s="103">
        <f t="shared" ref="BZ3:BZ66" si="33">IF(ISNUMBER($M3),$M3,$N3)*BM3</f>
        <v>0</v>
      </c>
      <c r="CA3" s="104">
        <f>SUM(BO3:BZ3)*VLOOKUP($I3,Escalation[],MATCH(BB$1,Escalation[#Headers]),FALSE)</f>
        <v>13185.188991000003</v>
      </c>
      <c r="CB3" s="104">
        <f t="shared" ref="CB3:CB66" si="34">$O3*CA3</f>
        <v>4614.8161468500002</v>
      </c>
      <c r="CC3" s="104">
        <f t="shared" ref="CC3:CC66" si="35">$P3*(CA3+CB3)</f>
        <v>9434.0027230605028</v>
      </c>
      <c r="CD3" s="104">
        <f t="shared" ref="CD3:CD66" si="36">CA3+CB3+CC3</f>
        <v>27234.007860910504</v>
      </c>
      <c r="CE3" s="103">
        <f t="shared" ref="CE3:CE66" si="37">$S3*(CA3+CB3)</f>
        <v>1602.0004624065002</v>
      </c>
      <c r="CF3" s="105">
        <f t="shared" ref="CF3:CF66" si="38">$S3*CC3</f>
        <v>849.06024507544521</v>
      </c>
      <c r="CG3" s="100"/>
      <c r="CH3" s="101"/>
      <c r="CI3" s="101"/>
      <c r="CJ3" s="101"/>
      <c r="CK3" s="101"/>
      <c r="CL3" s="101"/>
      <c r="CM3" s="101"/>
      <c r="CN3" s="101"/>
      <c r="CO3" s="101">
        <v>45</v>
      </c>
      <c r="CP3" s="101">
        <v>45</v>
      </c>
      <c r="CQ3" s="101"/>
      <c r="CR3" s="101"/>
      <c r="CS3" s="102">
        <f t="shared" ref="CS3" si="39">IF($I3="Labor Hours",SUM(CG3:CR3),0)</f>
        <v>90</v>
      </c>
      <c r="CT3" s="103">
        <f t="shared" ref="CT3:CT66" si="40">IF(ISNUMBER($M3),$M3,$N3)*CG3</f>
        <v>0</v>
      </c>
      <c r="CU3" s="103">
        <f t="shared" ref="CU3:CU66" si="41">IF(ISNUMBER($M3),$M3,$N3)*CH3</f>
        <v>0</v>
      </c>
      <c r="CV3" s="103">
        <f t="shared" ref="CV3:CV66" si="42">IF(ISNUMBER($M3),$M3,$N3)*CI3</f>
        <v>0</v>
      </c>
      <c r="CW3" s="103">
        <f t="shared" ref="CW3:CW66" si="43">IF(ISNUMBER($M3),$M3,$N3)*CJ3</f>
        <v>0</v>
      </c>
      <c r="CX3" s="103">
        <f t="shared" ref="CX3:CX66" si="44">IF(ISNUMBER($M3),$M3,$N3)*CK3</f>
        <v>0</v>
      </c>
      <c r="CY3" s="103">
        <f t="shared" ref="CY3:CY66" si="45">IF(ISNUMBER($M3),$M3,$N3)*CL3</f>
        <v>0</v>
      </c>
      <c r="CZ3" s="103">
        <f t="shared" ref="CZ3:CZ66" si="46">IF(ISNUMBER($M3),$M3,$N3)*CM3</f>
        <v>0</v>
      </c>
      <c r="DA3" s="103">
        <f t="shared" ref="DA3:DA66" si="47">IF(ISNUMBER($M3),$M3,$N3)*CN3</f>
        <v>0</v>
      </c>
      <c r="DB3" s="103">
        <f t="shared" ref="DB3:DB66" si="48">IF(ISNUMBER($M3),$M3,$N3)*CO3</f>
        <v>6318</v>
      </c>
      <c r="DC3" s="103">
        <f t="shared" ref="DC3:DC66" si="49">IF(ISNUMBER($M3),$M3,$N3)*CP3</f>
        <v>6318</v>
      </c>
      <c r="DD3" s="103">
        <f t="shared" ref="DD3:DD66" si="50">IF(ISNUMBER($M3),$M3,$N3)*CQ3</f>
        <v>0</v>
      </c>
      <c r="DE3" s="103">
        <f t="shared" ref="DE3:DE66" si="51">IF(ISNUMBER($M3),$M3,$N3)*CR3</f>
        <v>0</v>
      </c>
      <c r="DF3" s="104">
        <f>SUM(CT3:DE3)*VLOOKUP($I3,Escalation[],MATCH(CG$1,Escalation[#Headers]),FALSE)</f>
        <v>13468.670554306504</v>
      </c>
      <c r="DG3" s="104">
        <f t="shared" ref="DG3" si="52">$O3*DF3</f>
        <v>4714.0346940072759</v>
      </c>
      <c r="DH3" s="104">
        <f t="shared" ref="DH3" si="53">$P3*(DF3+DG3)</f>
        <v>9636.8337816063049</v>
      </c>
      <c r="DI3" s="104">
        <f t="shared" ref="DI3" si="54">DF3+DG3+DH3</f>
        <v>27819.539029920088</v>
      </c>
      <c r="DJ3" s="103">
        <f t="shared" ref="DJ3" si="55">$S3*(DF3+DG3)</f>
        <v>1636.4434723482402</v>
      </c>
      <c r="DK3" s="105">
        <f t="shared" ref="DK3" si="56">$S3*DH3</f>
        <v>867.31504034456736</v>
      </c>
      <c r="DL3" s="100"/>
      <c r="DM3" s="101"/>
      <c r="DN3" s="101"/>
      <c r="DO3" s="101"/>
      <c r="DP3" s="101"/>
      <c r="DQ3" s="101"/>
      <c r="DR3" s="101"/>
      <c r="DS3" s="101"/>
      <c r="DT3" s="101"/>
      <c r="DU3" s="101"/>
      <c r="DV3" s="101"/>
      <c r="DW3" s="101"/>
      <c r="DX3" s="102">
        <f t="shared" ref="DX3:DX66" si="57">IF($I3="Labor Hours",SUM(DL3:DW3),0)</f>
        <v>0</v>
      </c>
      <c r="DY3" s="103">
        <f t="shared" ref="DY3:DY66" si="58">IF(ISNUMBER($M3),$M3,$N3)*DL3</f>
        <v>0</v>
      </c>
      <c r="DZ3" s="103">
        <f t="shared" ref="DZ3:DZ66" si="59">IF(ISNUMBER($M3),$M3,$N3)*DM3</f>
        <v>0</v>
      </c>
      <c r="EA3" s="103">
        <f t="shared" ref="EA3:EA66" si="60">IF(ISNUMBER($M3),$M3,$N3)*DN3</f>
        <v>0</v>
      </c>
      <c r="EB3" s="103">
        <f t="shared" ref="EB3:EB66" si="61">IF(ISNUMBER($M3),$M3,$N3)*DO3</f>
        <v>0</v>
      </c>
      <c r="EC3" s="103">
        <f t="shared" ref="EC3:EC66" si="62">IF(ISNUMBER($M3),$M3,$N3)*DP3</f>
        <v>0</v>
      </c>
      <c r="ED3" s="103">
        <f t="shared" ref="ED3:ED66" si="63">IF(ISNUMBER($M3),$M3,$N3)*DQ3</f>
        <v>0</v>
      </c>
      <c r="EE3" s="103">
        <f t="shared" ref="EE3:EE66" si="64">IF(ISNUMBER($M3),$M3,$N3)*DR3</f>
        <v>0</v>
      </c>
      <c r="EF3" s="103">
        <f t="shared" ref="EF3:EF66" si="65">IF(ISNUMBER($M3),$M3,$N3)*DS3</f>
        <v>0</v>
      </c>
      <c r="EG3" s="103">
        <f t="shared" ref="EG3:EG66" si="66">IF(ISNUMBER($M3),$M3,$N3)*DT3</f>
        <v>0</v>
      </c>
      <c r="EH3" s="103">
        <f t="shared" ref="EH3:EH66" si="67">IF(ISNUMBER($M3),$M3,$N3)*DU3</f>
        <v>0</v>
      </c>
      <c r="EI3" s="103">
        <f t="shared" ref="EI3:EI66" si="68">IF(ISNUMBER($M3),$M3,$N3)*DV3</f>
        <v>0</v>
      </c>
      <c r="EJ3" s="103">
        <f t="shared" ref="EJ3:EJ66" si="69">IF(ISNUMBER($M3),$M3,$N3)*DW3</f>
        <v>0</v>
      </c>
      <c r="EK3" s="104">
        <f>SUM(DY3:EJ3)*VLOOKUP($I3,Escalation[],MATCH(DL$1,Escalation[#Headers]),FALSE)</f>
        <v>0</v>
      </c>
      <c r="EL3" s="104">
        <f t="shared" ref="EL3:EL66" si="70">$O3*EK3</f>
        <v>0</v>
      </c>
      <c r="EM3" s="104">
        <f t="shared" ref="EM3:EM66" si="71">$P3*(EK3+EL3)</f>
        <v>0</v>
      </c>
      <c r="EN3" s="104">
        <f t="shared" ref="EN3:EN66" si="72">EK3+EL3+EM3</f>
        <v>0</v>
      </c>
      <c r="EO3" s="103">
        <f t="shared" ref="EO3:EO66" si="73">$S3*(EK3+EL3)</f>
        <v>0</v>
      </c>
      <c r="EP3" s="105">
        <f t="shared" ref="EP3:EP66" si="74">$S3*EM3</f>
        <v>0</v>
      </c>
      <c r="EQ3" s="159">
        <f t="shared" ref="EQ3:EQ66" si="75">AY3+CD3+DI3+EN3</f>
        <v>81714.347537830588</v>
      </c>
      <c r="ER3" s="1"/>
      <c r="ES3" s="82"/>
      <c r="ET3" s="82"/>
      <c r="EU3" s="82"/>
      <c r="EV3" s="82"/>
      <c r="EW3" s="34"/>
      <c r="EX3" s="34"/>
      <c r="EY3" s="34"/>
      <c r="EZ3" s="34"/>
      <c r="FA3" s="34"/>
      <c r="FB3" s="34"/>
      <c r="FC3" s="34"/>
      <c r="FD3" s="34"/>
    </row>
    <row r="4" spans="1:160" ht="52.8" hidden="1" x14ac:dyDescent="0.3">
      <c r="A4" s="1" t="s">
        <v>1002</v>
      </c>
      <c r="B4" s="83">
        <v>1.1000000000000001</v>
      </c>
      <c r="C4" t="s">
        <v>1380</v>
      </c>
      <c r="D4" s="28" t="s">
        <v>1007</v>
      </c>
      <c r="E4" s="28"/>
      <c r="F4" s="29" t="s">
        <v>1003</v>
      </c>
      <c r="G4" s="30" t="s">
        <v>1008</v>
      </c>
      <c r="H4" s="1" t="s">
        <v>1009</v>
      </c>
      <c r="I4" s="28" t="s">
        <v>19</v>
      </c>
      <c r="J4" s="31" t="s">
        <v>20</v>
      </c>
      <c r="K4" s="28" t="s">
        <v>1005</v>
      </c>
      <c r="L4" s="32" t="s">
        <v>1006</v>
      </c>
      <c r="M4" s="38">
        <v>120</v>
      </c>
      <c r="N4" s="41">
        <v>116</v>
      </c>
      <c r="O4" s="24">
        <v>0.4</v>
      </c>
      <c r="P4" s="47">
        <v>0.58050000000000002</v>
      </c>
      <c r="Q4" s="31" t="s">
        <v>23</v>
      </c>
      <c r="R4" s="1" t="s">
        <v>24</v>
      </c>
      <c r="S4" s="71">
        <f>VLOOKUP(R4,Contingencies!$A$2:$D$7,4,FALSE)</f>
        <v>0.09</v>
      </c>
      <c r="T4" s="22">
        <f t="shared" si="8"/>
        <v>5529.9002046761407</v>
      </c>
      <c r="U4" s="33">
        <f>IF($J4="CapEx",0,T4*P4/(1+P4))</f>
        <v>2031.0705908348621</v>
      </c>
      <c r="V4" s="89"/>
      <c r="W4" s="100">
        <v>5</v>
      </c>
      <c r="X4" s="101">
        <v>5</v>
      </c>
      <c r="Y4" s="101">
        <v>5</v>
      </c>
      <c r="Z4" s="101">
        <v>5</v>
      </c>
      <c r="AA4" s="101">
        <v>5</v>
      </c>
      <c r="AB4" s="101">
        <v>5</v>
      </c>
      <c r="AC4" s="101">
        <v>5</v>
      </c>
      <c r="AD4" s="101">
        <v>5</v>
      </c>
      <c r="AE4" s="101">
        <v>5</v>
      </c>
      <c r="AF4" s="101">
        <v>5</v>
      </c>
      <c r="AG4" s="101">
        <v>5</v>
      </c>
      <c r="AH4" s="101">
        <v>5</v>
      </c>
      <c r="AI4" s="102">
        <f t="shared" ref="AI4:AI67" si="76">IF($I4="Labor Hours",SUM(W4:AH4),0)</f>
        <v>60</v>
      </c>
      <c r="AJ4" s="103">
        <f t="shared" si="9"/>
        <v>600</v>
      </c>
      <c r="AK4" s="103">
        <f t="shared" si="10"/>
        <v>600</v>
      </c>
      <c r="AL4" s="103">
        <f t="shared" si="11"/>
        <v>600</v>
      </c>
      <c r="AM4" s="103">
        <f t="shared" si="12"/>
        <v>600</v>
      </c>
      <c r="AN4" s="103">
        <f t="shared" si="13"/>
        <v>600</v>
      </c>
      <c r="AO4" s="103">
        <f t="shared" si="14"/>
        <v>600</v>
      </c>
      <c r="AP4" s="103">
        <f t="shared" si="15"/>
        <v>600</v>
      </c>
      <c r="AQ4" s="103">
        <f t="shared" si="16"/>
        <v>600</v>
      </c>
      <c r="AR4" s="103">
        <f t="shared" si="17"/>
        <v>600</v>
      </c>
      <c r="AS4" s="103">
        <f t="shared" si="18"/>
        <v>600</v>
      </c>
      <c r="AT4" s="103">
        <f t="shared" si="19"/>
        <v>600</v>
      </c>
      <c r="AU4" s="103">
        <f t="shared" si="20"/>
        <v>600</v>
      </c>
      <c r="AV4" s="104">
        <f>SUM(AJ4:AU4)*VLOOKUP($I4,Escalation[],MATCH(W$1,Escalation[#Headers]),FALSE)</f>
        <v>7354.8</v>
      </c>
      <c r="AW4" s="104">
        <f t="shared" ref="AW4:AW67" si="77">$O4*AV4</f>
        <v>2941.92</v>
      </c>
      <c r="AX4" s="104">
        <f t="shared" ref="AX4:AX67" si="78">$P4*(AV4+AW4)</f>
        <v>5977.2459600000011</v>
      </c>
      <c r="AY4" s="104">
        <f t="shared" ref="AY4:AY67" si="79">AV4+AW4+AX4</f>
        <v>16273.965960000001</v>
      </c>
      <c r="AZ4" s="103">
        <f t="shared" ref="AZ4:AZ67" si="80">$S4*(AV4+AW4)</f>
        <v>926.70480000000009</v>
      </c>
      <c r="BA4" s="105">
        <f t="shared" ref="BA4:BA67" si="81">$S4*AX4</f>
        <v>537.95213640000009</v>
      </c>
      <c r="BB4" s="100">
        <v>5</v>
      </c>
      <c r="BC4" s="101">
        <v>5</v>
      </c>
      <c r="BD4" s="101">
        <v>5</v>
      </c>
      <c r="BE4" s="101">
        <v>5</v>
      </c>
      <c r="BF4" s="101">
        <v>5</v>
      </c>
      <c r="BG4" s="101">
        <v>5</v>
      </c>
      <c r="BH4" s="101">
        <v>5</v>
      </c>
      <c r="BI4" s="101">
        <v>5</v>
      </c>
      <c r="BJ4" s="101">
        <v>5</v>
      </c>
      <c r="BK4" s="101">
        <v>5</v>
      </c>
      <c r="BL4" s="101">
        <v>5</v>
      </c>
      <c r="BM4" s="101">
        <v>5</v>
      </c>
      <c r="BN4" s="102">
        <f t="shared" si="21"/>
        <v>60</v>
      </c>
      <c r="BO4" s="103">
        <f t="shared" si="22"/>
        <v>600</v>
      </c>
      <c r="BP4" s="103">
        <f t="shared" si="23"/>
        <v>600</v>
      </c>
      <c r="BQ4" s="103">
        <f t="shared" si="24"/>
        <v>600</v>
      </c>
      <c r="BR4" s="103">
        <f t="shared" si="25"/>
        <v>600</v>
      </c>
      <c r="BS4" s="103">
        <f t="shared" si="26"/>
        <v>600</v>
      </c>
      <c r="BT4" s="103">
        <f t="shared" si="27"/>
        <v>600</v>
      </c>
      <c r="BU4" s="103">
        <f t="shared" si="28"/>
        <v>600</v>
      </c>
      <c r="BV4" s="103">
        <f t="shared" si="29"/>
        <v>600</v>
      </c>
      <c r="BW4" s="103">
        <f t="shared" si="30"/>
        <v>600</v>
      </c>
      <c r="BX4" s="103">
        <f t="shared" si="31"/>
        <v>600</v>
      </c>
      <c r="BY4" s="103">
        <f t="shared" si="32"/>
        <v>600</v>
      </c>
      <c r="BZ4" s="103">
        <f t="shared" si="33"/>
        <v>600</v>
      </c>
      <c r="CA4" s="104">
        <f>SUM(BO4:BZ4)*VLOOKUP($I4,Escalation[],MATCH(BB$1,Escalation[#Headers]),FALSE)</f>
        <v>7512.9282000000012</v>
      </c>
      <c r="CB4" s="104">
        <f t="shared" si="34"/>
        <v>3005.1712800000005</v>
      </c>
      <c r="CC4" s="104">
        <f t="shared" si="35"/>
        <v>6105.756748140001</v>
      </c>
      <c r="CD4" s="104">
        <f t="shared" si="36"/>
        <v>16623.856228140001</v>
      </c>
      <c r="CE4" s="103">
        <f t="shared" si="37"/>
        <v>946.62895320000007</v>
      </c>
      <c r="CF4" s="105">
        <f t="shared" si="38"/>
        <v>549.51810733260004</v>
      </c>
      <c r="CG4" s="100">
        <v>5</v>
      </c>
      <c r="CH4" s="101">
        <v>5</v>
      </c>
      <c r="CI4" s="101">
        <v>5</v>
      </c>
      <c r="CJ4" s="101">
        <v>5</v>
      </c>
      <c r="CK4" s="101">
        <v>5</v>
      </c>
      <c r="CL4" s="101">
        <v>5</v>
      </c>
      <c r="CM4" s="101">
        <v>5</v>
      </c>
      <c r="CN4" s="101">
        <v>5</v>
      </c>
      <c r="CO4" s="101">
        <v>5</v>
      </c>
      <c r="CP4" s="101">
        <v>5</v>
      </c>
      <c r="CQ4" s="101">
        <v>5</v>
      </c>
      <c r="CR4" s="101">
        <v>5</v>
      </c>
      <c r="CS4" s="102">
        <f t="shared" ref="CS4:CS66" si="82">IF($I4="Labor Hours",SUM(CG4:CR4),0)</f>
        <v>60</v>
      </c>
      <c r="CT4" s="103">
        <f t="shared" si="40"/>
        <v>600</v>
      </c>
      <c r="CU4" s="103">
        <f t="shared" si="41"/>
        <v>600</v>
      </c>
      <c r="CV4" s="103">
        <f t="shared" si="42"/>
        <v>600</v>
      </c>
      <c r="CW4" s="103">
        <f t="shared" si="43"/>
        <v>600</v>
      </c>
      <c r="CX4" s="103">
        <f t="shared" si="44"/>
        <v>600</v>
      </c>
      <c r="CY4" s="103">
        <f t="shared" si="45"/>
        <v>600</v>
      </c>
      <c r="CZ4" s="103">
        <f t="shared" si="46"/>
        <v>600</v>
      </c>
      <c r="DA4" s="103">
        <f t="shared" si="47"/>
        <v>600</v>
      </c>
      <c r="DB4" s="103">
        <f t="shared" si="48"/>
        <v>600</v>
      </c>
      <c r="DC4" s="103">
        <f t="shared" si="49"/>
        <v>600</v>
      </c>
      <c r="DD4" s="103">
        <f t="shared" si="50"/>
        <v>600</v>
      </c>
      <c r="DE4" s="103">
        <f t="shared" si="51"/>
        <v>600</v>
      </c>
      <c r="DF4" s="104">
        <f>SUM(CT4:DE4)*VLOOKUP($I4,Escalation[],MATCH(CG$1,Escalation[#Headers]),FALSE)</f>
        <v>7674.4561563000025</v>
      </c>
      <c r="DG4" s="104">
        <f t="shared" ref="DG4:DG66" si="83">$O4*DF4</f>
        <v>3069.782462520001</v>
      </c>
      <c r="DH4" s="104">
        <f t="shared" ref="DH4:DH66" si="84">$P4*(DF4+DG4)</f>
        <v>6237.0305182250122</v>
      </c>
      <c r="DI4" s="104">
        <f t="shared" ref="DI4:DI66" si="85">DF4+DG4+DH4</f>
        <v>16981.269137045016</v>
      </c>
      <c r="DJ4" s="103">
        <f t="shared" ref="DJ4:DJ66" si="86">$S4*(DF4+DG4)</f>
        <v>966.98147569380023</v>
      </c>
      <c r="DK4" s="105">
        <f t="shared" ref="DK4:DK66" si="87">$S4*DH4</f>
        <v>561.33274664025112</v>
      </c>
      <c r="DL4" s="100">
        <v>5</v>
      </c>
      <c r="DM4" s="101">
        <v>5</v>
      </c>
      <c r="DN4" s="101">
        <v>5</v>
      </c>
      <c r="DO4" s="101">
        <v>5</v>
      </c>
      <c r="DP4" s="101">
        <v>5</v>
      </c>
      <c r="DQ4" s="101">
        <v>5</v>
      </c>
      <c r="DR4" s="101">
        <v>5</v>
      </c>
      <c r="DS4" s="101">
        <v>5</v>
      </c>
      <c r="DT4" s="101"/>
      <c r="DU4" s="102"/>
      <c r="DV4" s="102"/>
      <c r="DW4" s="102"/>
      <c r="DX4" s="102">
        <f t="shared" si="57"/>
        <v>40</v>
      </c>
      <c r="DY4" s="103">
        <f t="shared" si="58"/>
        <v>600</v>
      </c>
      <c r="DZ4" s="103">
        <f t="shared" si="59"/>
        <v>600</v>
      </c>
      <c r="EA4" s="103">
        <f t="shared" si="60"/>
        <v>600</v>
      </c>
      <c r="EB4" s="103">
        <f t="shared" si="61"/>
        <v>600</v>
      </c>
      <c r="EC4" s="103">
        <f t="shared" si="62"/>
        <v>600</v>
      </c>
      <c r="ED4" s="103">
        <f t="shared" si="63"/>
        <v>600</v>
      </c>
      <c r="EE4" s="103">
        <f t="shared" si="64"/>
        <v>600</v>
      </c>
      <c r="EF4" s="103">
        <f t="shared" si="65"/>
        <v>600</v>
      </c>
      <c r="EG4" s="103">
        <f t="shared" si="66"/>
        <v>0</v>
      </c>
      <c r="EH4" s="103">
        <f t="shared" si="67"/>
        <v>0</v>
      </c>
      <c r="EI4" s="103">
        <f t="shared" si="68"/>
        <v>0</v>
      </c>
      <c r="EJ4" s="103">
        <f t="shared" si="69"/>
        <v>0</v>
      </c>
      <c r="EK4" s="104">
        <f>SUM(DY4:EJ4)*VLOOKUP($I4,Escalation[],MATCH(DL$1,Escalation[#Headers]),FALSE)</f>
        <v>5226.3046424403019</v>
      </c>
      <c r="EL4" s="104">
        <f t="shared" si="70"/>
        <v>2090.5218569761209</v>
      </c>
      <c r="EM4" s="104">
        <f t="shared" si="71"/>
        <v>4247.4177829112332</v>
      </c>
      <c r="EN4" s="104">
        <f t="shared" si="72"/>
        <v>11564.244282327656</v>
      </c>
      <c r="EO4" s="103">
        <f t="shared" si="73"/>
        <v>658.51438494747799</v>
      </c>
      <c r="EP4" s="105">
        <f t="shared" si="74"/>
        <v>382.26760046201099</v>
      </c>
      <c r="EQ4" s="159">
        <f t="shared" si="75"/>
        <v>61443.335607512672</v>
      </c>
      <c r="ER4" s="1"/>
      <c r="ES4" s="82"/>
      <c r="ET4" s="82"/>
      <c r="EU4" s="82"/>
      <c r="EV4" s="82"/>
      <c r="EW4" s="34"/>
      <c r="EX4" s="34"/>
      <c r="EY4" s="34"/>
      <c r="EZ4" s="34"/>
      <c r="FA4" s="34"/>
      <c r="FB4" s="34"/>
      <c r="FC4" s="34"/>
      <c r="FD4" s="34"/>
    </row>
    <row r="5" spans="1:160" ht="52.8" x14ac:dyDescent="0.3">
      <c r="A5" s="1" t="s">
        <v>1002</v>
      </c>
      <c r="B5" s="83">
        <v>1.1000000000000001</v>
      </c>
      <c r="C5" t="s">
        <v>1380</v>
      </c>
      <c r="D5" s="28" t="s">
        <v>1010</v>
      </c>
      <c r="E5" s="28"/>
      <c r="F5" s="29" t="s">
        <v>1003</v>
      </c>
      <c r="G5" s="30" t="s">
        <v>1011</v>
      </c>
      <c r="H5" s="1" t="s">
        <v>1012</v>
      </c>
      <c r="I5" s="28" t="s">
        <v>19</v>
      </c>
      <c r="J5" s="31" t="s">
        <v>20</v>
      </c>
      <c r="K5" s="28" t="s">
        <v>1005</v>
      </c>
      <c r="L5" s="32" t="s">
        <v>1006</v>
      </c>
      <c r="M5" s="38">
        <v>172.51</v>
      </c>
      <c r="N5" s="41">
        <v>116</v>
      </c>
      <c r="O5" s="24">
        <v>0.29899999999999999</v>
      </c>
      <c r="P5" s="47">
        <v>0.54500000000000004</v>
      </c>
      <c r="Q5" s="31" t="s">
        <v>23</v>
      </c>
      <c r="R5" s="1" t="s">
        <v>24</v>
      </c>
      <c r="S5" s="71">
        <f>VLOOKUP(R5,Contingencies!$A$2:$D$7,4,FALSE)</f>
        <v>0.09</v>
      </c>
      <c r="T5" s="22">
        <f t="shared" si="8"/>
        <v>5153.4215758076434</v>
      </c>
      <c r="U5" s="33">
        <f t="shared" ref="U5:U68" si="88">IF($J5="CapEx",0,T5*P5/(1+P5))</f>
        <v>1817.8736303010783</v>
      </c>
      <c r="V5" s="89" t="s">
        <v>1013</v>
      </c>
      <c r="W5" s="100">
        <v>3.75</v>
      </c>
      <c r="X5" s="100">
        <v>3.75</v>
      </c>
      <c r="Y5" s="100">
        <v>3.75</v>
      </c>
      <c r="Z5" s="100">
        <v>3.75</v>
      </c>
      <c r="AA5" s="100">
        <v>3.75</v>
      </c>
      <c r="AB5" s="100">
        <v>3.75</v>
      </c>
      <c r="AC5" s="100">
        <v>3.75</v>
      </c>
      <c r="AD5" s="100">
        <v>3.75</v>
      </c>
      <c r="AE5" s="100">
        <v>3.75</v>
      </c>
      <c r="AF5" s="100">
        <v>3.75</v>
      </c>
      <c r="AG5" s="100">
        <v>3.75</v>
      </c>
      <c r="AH5" s="100">
        <v>3.75</v>
      </c>
      <c r="AI5" s="102">
        <f t="shared" si="76"/>
        <v>45</v>
      </c>
      <c r="AJ5" s="103">
        <f t="shared" si="9"/>
        <v>646.91249999999991</v>
      </c>
      <c r="AK5" s="103">
        <f t="shared" si="10"/>
        <v>646.91249999999991</v>
      </c>
      <c r="AL5" s="103">
        <f t="shared" si="11"/>
        <v>646.91249999999991</v>
      </c>
      <c r="AM5" s="103">
        <f t="shared" si="12"/>
        <v>646.91249999999991</v>
      </c>
      <c r="AN5" s="103">
        <f t="shared" si="13"/>
        <v>646.91249999999991</v>
      </c>
      <c r="AO5" s="103">
        <f t="shared" si="14"/>
        <v>646.91249999999991</v>
      </c>
      <c r="AP5" s="103">
        <f t="shared" si="15"/>
        <v>646.91249999999991</v>
      </c>
      <c r="AQ5" s="103">
        <f t="shared" si="16"/>
        <v>646.91249999999991</v>
      </c>
      <c r="AR5" s="103">
        <f t="shared" si="17"/>
        <v>646.91249999999991</v>
      </c>
      <c r="AS5" s="103">
        <f t="shared" si="18"/>
        <v>646.91249999999991</v>
      </c>
      <c r="AT5" s="103">
        <f t="shared" si="19"/>
        <v>646.91249999999991</v>
      </c>
      <c r="AU5" s="103">
        <f t="shared" si="20"/>
        <v>646.91249999999991</v>
      </c>
      <c r="AV5" s="104">
        <f>SUM(AJ5:AU5)*VLOOKUP($I5,Escalation[],MATCH(W$1,Escalation[#Headers]),FALSE)</f>
        <v>7929.8534250000012</v>
      </c>
      <c r="AW5" s="104">
        <f t="shared" si="77"/>
        <v>2371.0261740750002</v>
      </c>
      <c r="AX5" s="104">
        <f t="shared" si="78"/>
        <v>5613.9793814958757</v>
      </c>
      <c r="AY5" s="104">
        <f t="shared" si="79"/>
        <v>15914.858980570876</v>
      </c>
      <c r="AZ5" s="103">
        <f t="shared" si="80"/>
        <v>927.07916391674996</v>
      </c>
      <c r="BA5" s="105">
        <f t="shared" si="81"/>
        <v>505.25814433462881</v>
      </c>
      <c r="BB5" s="100">
        <v>3.75</v>
      </c>
      <c r="BC5" s="100">
        <v>3.75</v>
      </c>
      <c r="BD5" s="100">
        <v>3.75</v>
      </c>
      <c r="BE5" s="100">
        <v>3.75</v>
      </c>
      <c r="BF5" s="100">
        <v>3.75</v>
      </c>
      <c r="BG5" s="100">
        <v>3.75</v>
      </c>
      <c r="BH5" s="100">
        <v>3.75</v>
      </c>
      <c r="BI5" s="100">
        <v>3.75</v>
      </c>
      <c r="BJ5" s="100">
        <v>3.75</v>
      </c>
      <c r="BK5" s="100">
        <v>3.75</v>
      </c>
      <c r="BL5" s="100">
        <v>3.75</v>
      </c>
      <c r="BM5" s="100">
        <v>3.75</v>
      </c>
      <c r="BN5" s="102">
        <f t="shared" si="21"/>
        <v>45</v>
      </c>
      <c r="BO5" s="103">
        <f t="shared" si="22"/>
        <v>646.91249999999991</v>
      </c>
      <c r="BP5" s="103">
        <f t="shared" si="23"/>
        <v>646.91249999999991</v>
      </c>
      <c r="BQ5" s="103">
        <f t="shared" si="24"/>
        <v>646.91249999999991</v>
      </c>
      <c r="BR5" s="103">
        <f t="shared" si="25"/>
        <v>646.91249999999991</v>
      </c>
      <c r="BS5" s="103">
        <f t="shared" si="26"/>
        <v>646.91249999999991</v>
      </c>
      <c r="BT5" s="103">
        <f t="shared" si="27"/>
        <v>646.91249999999991</v>
      </c>
      <c r="BU5" s="103">
        <f t="shared" si="28"/>
        <v>646.91249999999991</v>
      </c>
      <c r="BV5" s="103">
        <f t="shared" si="29"/>
        <v>646.91249999999991</v>
      </c>
      <c r="BW5" s="103">
        <f t="shared" si="30"/>
        <v>646.91249999999991</v>
      </c>
      <c r="BX5" s="103">
        <f t="shared" si="31"/>
        <v>646.91249999999991</v>
      </c>
      <c r="BY5" s="103">
        <f t="shared" si="32"/>
        <v>646.91249999999991</v>
      </c>
      <c r="BZ5" s="103">
        <f t="shared" si="33"/>
        <v>646.91249999999991</v>
      </c>
      <c r="CA5" s="104">
        <f>SUM(BO5:BZ5)*VLOOKUP($I5,Escalation[],MATCH(BB$1,Escalation[#Headers]),FALSE)</f>
        <v>8100.345273637502</v>
      </c>
      <c r="CB5" s="104">
        <f t="shared" si="34"/>
        <v>2422.003236817613</v>
      </c>
      <c r="CC5" s="104">
        <f t="shared" si="35"/>
        <v>5734.6799381980381</v>
      </c>
      <c r="CD5" s="104">
        <f t="shared" si="36"/>
        <v>16257.028448653153</v>
      </c>
      <c r="CE5" s="103">
        <f t="shared" si="37"/>
        <v>947.01136594096033</v>
      </c>
      <c r="CF5" s="105">
        <f t="shared" si="38"/>
        <v>516.12119443782342</v>
      </c>
      <c r="CG5" s="100">
        <v>3.75</v>
      </c>
      <c r="CH5" s="100">
        <v>3.75</v>
      </c>
      <c r="CI5" s="100">
        <v>3.75</v>
      </c>
      <c r="CJ5" s="100">
        <v>3.75</v>
      </c>
      <c r="CK5" s="100">
        <v>3.75</v>
      </c>
      <c r="CL5" s="100">
        <v>3.75</v>
      </c>
      <c r="CM5" s="100">
        <v>3.75</v>
      </c>
      <c r="CN5" s="100">
        <v>3.75</v>
      </c>
      <c r="CO5" s="100">
        <v>3.75</v>
      </c>
      <c r="CP5" s="100">
        <v>3.75</v>
      </c>
      <c r="CQ5" s="100">
        <v>3.75</v>
      </c>
      <c r="CR5" s="100">
        <v>3.75</v>
      </c>
      <c r="CS5" s="102">
        <f t="shared" si="82"/>
        <v>45</v>
      </c>
      <c r="CT5" s="103">
        <f t="shared" si="40"/>
        <v>646.91249999999991</v>
      </c>
      <c r="CU5" s="103">
        <f t="shared" si="41"/>
        <v>646.91249999999991</v>
      </c>
      <c r="CV5" s="103">
        <f t="shared" si="42"/>
        <v>646.91249999999991</v>
      </c>
      <c r="CW5" s="103">
        <f t="shared" si="43"/>
        <v>646.91249999999991</v>
      </c>
      <c r="CX5" s="103">
        <f t="shared" si="44"/>
        <v>646.91249999999991</v>
      </c>
      <c r="CY5" s="103">
        <f t="shared" si="45"/>
        <v>646.91249999999991</v>
      </c>
      <c r="CZ5" s="103">
        <f t="shared" si="46"/>
        <v>646.91249999999991</v>
      </c>
      <c r="DA5" s="103">
        <f t="shared" si="47"/>
        <v>646.91249999999991</v>
      </c>
      <c r="DB5" s="103">
        <f t="shared" si="48"/>
        <v>646.91249999999991</v>
      </c>
      <c r="DC5" s="103">
        <f t="shared" si="49"/>
        <v>646.91249999999991</v>
      </c>
      <c r="DD5" s="103">
        <f t="shared" si="50"/>
        <v>646.91249999999991</v>
      </c>
      <c r="DE5" s="103">
        <f t="shared" si="51"/>
        <v>646.91249999999991</v>
      </c>
      <c r="DF5" s="104">
        <f>SUM(CT5:DE5)*VLOOKUP($I5,Escalation[],MATCH(CG$1,Escalation[#Headers]),FALSE)</f>
        <v>8274.5026970207091</v>
      </c>
      <c r="DG5" s="104">
        <f t="shared" si="83"/>
        <v>2474.0763064091921</v>
      </c>
      <c r="DH5" s="104">
        <f t="shared" si="84"/>
        <v>5857.9755568692963</v>
      </c>
      <c r="DI5" s="104">
        <f t="shared" si="85"/>
        <v>16606.554560299199</v>
      </c>
      <c r="DJ5" s="103">
        <f t="shared" si="86"/>
        <v>967.37211030869105</v>
      </c>
      <c r="DK5" s="105">
        <f t="shared" si="87"/>
        <v>527.2178001182366</v>
      </c>
      <c r="DL5" s="100">
        <v>3.75</v>
      </c>
      <c r="DM5" s="100">
        <v>3.75</v>
      </c>
      <c r="DN5" s="100">
        <v>3.75</v>
      </c>
      <c r="DO5" s="100">
        <v>3.75</v>
      </c>
      <c r="DP5" s="100">
        <v>3.75</v>
      </c>
      <c r="DQ5" s="100">
        <v>3.75</v>
      </c>
      <c r="DR5" s="100"/>
      <c r="DS5" s="100"/>
      <c r="DT5" s="101"/>
      <c r="DU5" s="102"/>
      <c r="DV5" s="102"/>
      <c r="DW5" s="102"/>
      <c r="DX5" s="102">
        <f t="shared" si="57"/>
        <v>22.5</v>
      </c>
      <c r="DY5" s="103">
        <f t="shared" si="58"/>
        <v>646.91249999999991</v>
      </c>
      <c r="DZ5" s="103">
        <f t="shared" si="59"/>
        <v>646.91249999999991</v>
      </c>
      <c r="EA5" s="103">
        <f t="shared" si="60"/>
        <v>646.91249999999991</v>
      </c>
      <c r="EB5" s="103">
        <f t="shared" si="61"/>
        <v>646.91249999999991</v>
      </c>
      <c r="EC5" s="103">
        <f t="shared" si="62"/>
        <v>646.91249999999991</v>
      </c>
      <c r="ED5" s="103">
        <f t="shared" si="63"/>
        <v>646.91249999999991</v>
      </c>
      <c r="EE5" s="103">
        <f t="shared" si="64"/>
        <v>0</v>
      </c>
      <c r="EF5" s="103">
        <f t="shared" si="65"/>
        <v>0</v>
      </c>
      <c r="EG5" s="103">
        <f t="shared" si="66"/>
        <v>0</v>
      </c>
      <c r="EH5" s="103">
        <f t="shared" si="67"/>
        <v>0</v>
      </c>
      <c r="EI5" s="103">
        <f t="shared" si="68"/>
        <v>0</v>
      </c>
      <c r="EJ5" s="103">
        <f t="shared" si="69"/>
        <v>0</v>
      </c>
      <c r="EK5" s="104">
        <f>SUM(DY5:EJ5)*VLOOKUP($I5,Escalation[],MATCH(DL$1,Escalation[#Headers]),FALSE)</f>
        <v>4226.2022525033262</v>
      </c>
      <c r="EL5" s="104">
        <f t="shared" si="70"/>
        <v>1263.6344734984946</v>
      </c>
      <c r="EM5" s="104">
        <f t="shared" si="71"/>
        <v>2991.9610156709923</v>
      </c>
      <c r="EN5" s="104">
        <f t="shared" si="72"/>
        <v>8481.7977416728136</v>
      </c>
      <c r="EO5" s="103">
        <f t="shared" si="73"/>
        <v>494.08530534016381</v>
      </c>
      <c r="EP5" s="105">
        <f t="shared" si="74"/>
        <v>269.27649141038933</v>
      </c>
      <c r="EQ5" s="159">
        <f t="shared" si="75"/>
        <v>57260.239731196038</v>
      </c>
      <c r="ER5" s="1"/>
      <c r="ES5" s="82"/>
      <c r="ET5" s="82"/>
      <c r="EU5" s="82"/>
      <c r="EV5" s="82"/>
      <c r="EW5" s="34"/>
      <c r="EX5" s="34"/>
      <c r="EY5" s="34"/>
      <c r="EZ5" s="34"/>
      <c r="FA5" s="34"/>
      <c r="FB5" s="34"/>
      <c r="FC5" s="34"/>
      <c r="FD5" s="34"/>
    </row>
    <row r="6" spans="1:160" ht="39.6" hidden="1" x14ac:dyDescent="0.3">
      <c r="A6" s="1" t="s">
        <v>1002</v>
      </c>
      <c r="B6" s="83">
        <v>1.1000000000000001</v>
      </c>
      <c r="C6" t="s">
        <v>1380</v>
      </c>
      <c r="D6" s="28" t="s">
        <v>15</v>
      </c>
      <c r="E6" s="28" t="s">
        <v>1540</v>
      </c>
      <c r="F6" s="29" t="s">
        <v>1003</v>
      </c>
      <c r="G6" s="30" t="s">
        <v>1014</v>
      </c>
      <c r="H6" s="1" t="s">
        <v>1015</v>
      </c>
      <c r="I6" s="28" t="s">
        <v>19</v>
      </c>
      <c r="J6" s="31" t="s">
        <v>20</v>
      </c>
      <c r="K6" s="28" t="s">
        <v>1005</v>
      </c>
      <c r="L6" s="32" t="s">
        <v>1006</v>
      </c>
      <c r="M6" s="38">
        <v>112.2</v>
      </c>
      <c r="N6" s="41">
        <v>121</v>
      </c>
      <c r="O6" s="24">
        <v>0.35</v>
      </c>
      <c r="P6" s="47">
        <v>0.53</v>
      </c>
      <c r="Q6" s="31" t="s">
        <v>23</v>
      </c>
      <c r="R6" s="1" t="s">
        <v>24</v>
      </c>
      <c r="S6" s="71">
        <f>VLOOKUP(R6,Contingencies!$A$2:$D$7,4,FALSE)</f>
        <v>0.09</v>
      </c>
      <c r="T6" s="22">
        <f t="shared" si="8"/>
        <v>45631.815964210175</v>
      </c>
      <c r="U6" s="33">
        <f t="shared" si="88"/>
        <v>15807.099647732935</v>
      </c>
      <c r="V6" s="89"/>
      <c r="W6" s="100">
        <v>60</v>
      </c>
      <c r="X6" s="101">
        <v>60</v>
      </c>
      <c r="Y6" s="101">
        <v>60</v>
      </c>
      <c r="Z6" s="101">
        <v>60</v>
      </c>
      <c r="AA6" s="101">
        <v>60</v>
      </c>
      <c r="AB6" s="101">
        <v>60</v>
      </c>
      <c r="AC6" s="101">
        <v>60</v>
      </c>
      <c r="AD6" s="101">
        <v>60</v>
      </c>
      <c r="AE6" s="101">
        <v>60</v>
      </c>
      <c r="AF6" s="101">
        <v>60</v>
      </c>
      <c r="AG6" s="101">
        <v>60</v>
      </c>
      <c r="AH6" s="101">
        <v>60</v>
      </c>
      <c r="AI6" s="102">
        <f t="shared" si="76"/>
        <v>720</v>
      </c>
      <c r="AJ6" s="103">
        <f t="shared" si="9"/>
        <v>6732</v>
      </c>
      <c r="AK6" s="103">
        <f t="shared" si="10"/>
        <v>6732</v>
      </c>
      <c r="AL6" s="103">
        <f t="shared" si="11"/>
        <v>6732</v>
      </c>
      <c r="AM6" s="103">
        <f t="shared" si="12"/>
        <v>6732</v>
      </c>
      <c r="AN6" s="103">
        <f t="shared" si="13"/>
        <v>6732</v>
      </c>
      <c r="AO6" s="103">
        <f t="shared" si="14"/>
        <v>6732</v>
      </c>
      <c r="AP6" s="103">
        <f t="shared" si="15"/>
        <v>6732</v>
      </c>
      <c r="AQ6" s="103">
        <f t="shared" si="16"/>
        <v>6732</v>
      </c>
      <c r="AR6" s="103">
        <f t="shared" si="17"/>
        <v>6732</v>
      </c>
      <c r="AS6" s="103">
        <f t="shared" si="18"/>
        <v>6732</v>
      </c>
      <c r="AT6" s="103">
        <f t="shared" si="19"/>
        <v>6732</v>
      </c>
      <c r="AU6" s="103">
        <f t="shared" si="20"/>
        <v>6732</v>
      </c>
      <c r="AV6" s="104">
        <f>SUM(AJ6:AU6)*VLOOKUP($I6,Escalation[],MATCH(W$1,Escalation[#Headers]),FALSE)</f>
        <v>82520.856</v>
      </c>
      <c r="AW6" s="104">
        <f t="shared" si="77"/>
        <v>28882.299599999998</v>
      </c>
      <c r="AX6" s="104">
        <f t="shared" si="78"/>
        <v>59043.672468000004</v>
      </c>
      <c r="AY6" s="104">
        <f t="shared" si="79"/>
        <v>170446.828068</v>
      </c>
      <c r="AZ6" s="103">
        <f t="shared" si="80"/>
        <v>10026.284003999999</v>
      </c>
      <c r="BA6" s="105">
        <f t="shared" si="81"/>
        <v>5313.9305221200002</v>
      </c>
      <c r="BB6" s="100">
        <v>50</v>
      </c>
      <c r="BC6" s="101">
        <v>50</v>
      </c>
      <c r="BD6" s="101">
        <v>50</v>
      </c>
      <c r="BE6" s="101">
        <v>50</v>
      </c>
      <c r="BF6" s="101">
        <v>50</v>
      </c>
      <c r="BG6" s="101">
        <v>50</v>
      </c>
      <c r="BH6" s="101">
        <v>50</v>
      </c>
      <c r="BI6" s="101">
        <v>50</v>
      </c>
      <c r="BJ6" s="101">
        <v>50</v>
      </c>
      <c r="BK6" s="101">
        <v>50</v>
      </c>
      <c r="BL6" s="101">
        <v>50</v>
      </c>
      <c r="BM6" s="101">
        <v>50</v>
      </c>
      <c r="BN6" s="102">
        <f t="shared" si="21"/>
        <v>600</v>
      </c>
      <c r="BO6" s="103">
        <f t="shared" si="22"/>
        <v>5610</v>
      </c>
      <c r="BP6" s="103">
        <f t="shared" si="23"/>
        <v>5610</v>
      </c>
      <c r="BQ6" s="103">
        <f t="shared" si="24"/>
        <v>5610</v>
      </c>
      <c r="BR6" s="103">
        <f t="shared" si="25"/>
        <v>5610</v>
      </c>
      <c r="BS6" s="103">
        <f t="shared" si="26"/>
        <v>5610</v>
      </c>
      <c r="BT6" s="103">
        <f t="shared" si="27"/>
        <v>5610</v>
      </c>
      <c r="BU6" s="103">
        <f t="shared" si="28"/>
        <v>5610</v>
      </c>
      <c r="BV6" s="103">
        <f t="shared" si="29"/>
        <v>5610</v>
      </c>
      <c r="BW6" s="103">
        <f t="shared" si="30"/>
        <v>5610</v>
      </c>
      <c r="BX6" s="103">
        <f t="shared" si="31"/>
        <v>5610</v>
      </c>
      <c r="BY6" s="103">
        <f t="shared" si="32"/>
        <v>5610</v>
      </c>
      <c r="BZ6" s="103">
        <f t="shared" si="33"/>
        <v>5610</v>
      </c>
      <c r="CA6" s="104">
        <f>SUM(BO6:BZ6)*VLOOKUP($I6,Escalation[],MATCH(BB$1,Escalation[#Headers]),FALSE)</f>
        <v>70245.878670000006</v>
      </c>
      <c r="CB6" s="104">
        <f t="shared" si="34"/>
        <v>24586.0575345</v>
      </c>
      <c r="CC6" s="104">
        <f t="shared" si="35"/>
        <v>50260.926188385005</v>
      </c>
      <c r="CD6" s="104">
        <f t="shared" si="36"/>
        <v>145092.862392885</v>
      </c>
      <c r="CE6" s="103">
        <f t="shared" si="37"/>
        <v>8534.8742584049996</v>
      </c>
      <c r="CF6" s="105">
        <f t="shared" si="38"/>
        <v>4523.4833569546499</v>
      </c>
      <c r="CG6" s="100">
        <v>50</v>
      </c>
      <c r="CH6" s="101">
        <v>50</v>
      </c>
      <c r="CI6" s="101">
        <v>50</v>
      </c>
      <c r="CJ6" s="101">
        <v>50</v>
      </c>
      <c r="CK6" s="101">
        <v>50</v>
      </c>
      <c r="CL6" s="101">
        <v>40</v>
      </c>
      <c r="CM6" s="101">
        <v>40</v>
      </c>
      <c r="CN6" s="101">
        <v>40</v>
      </c>
      <c r="CO6" s="101">
        <v>40</v>
      </c>
      <c r="CP6" s="101">
        <v>40</v>
      </c>
      <c r="CQ6" s="101">
        <v>40</v>
      </c>
      <c r="CR6" s="101">
        <v>40</v>
      </c>
      <c r="CS6" s="102">
        <f t="shared" si="82"/>
        <v>530</v>
      </c>
      <c r="CT6" s="103">
        <f t="shared" si="40"/>
        <v>5610</v>
      </c>
      <c r="CU6" s="103">
        <f t="shared" si="41"/>
        <v>5610</v>
      </c>
      <c r="CV6" s="103">
        <f t="shared" si="42"/>
        <v>5610</v>
      </c>
      <c r="CW6" s="103">
        <f t="shared" si="43"/>
        <v>5610</v>
      </c>
      <c r="CX6" s="103">
        <f t="shared" si="44"/>
        <v>5610</v>
      </c>
      <c r="CY6" s="103">
        <f t="shared" si="45"/>
        <v>4488</v>
      </c>
      <c r="CZ6" s="103">
        <f t="shared" si="46"/>
        <v>4488</v>
      </c>
      <c r="DA6" s="103">
        <f t="shared" si="47"/>
        <v>4488</v>
      </c>
      <c r="DB6" s="103">
        <f t="shared" si="48"/>
        <v>4488</v>
      </c>
      <c r="DC6" s="103">
        <f t="shared" si="49"/>
        <v>4488</v>
      </c>
      <c r="DD6" s="103">
        <f t="shared" si="50"/>
        <v>4488</v>
      </c>
      <c r="DE6" s="103">
        <f t="shared" si="51"/>
        <v>4488</v>
      </c>
      <c r="DF6" s="104">
        <f>SUM(CT6:DE6)*VLOOKUP($I6,Escalation[],MATCH(CG$1,Escalation[#Headers]),FALSE)</f>
        <v>63384.61247090777</v>
      </c>
      <c r="DG6" s="104">
        <f t="shared" si="83"/>
        <v>22184.614364817717</v>
      </c>
      <c r="DH6" s="104">
        <f t="shared" si="84"/>
        <v>45351.690222934507</v>
      </c>
      <c r="DI6" s="104">
        <f t="shared" si="85"/>
        <v>130920.91705865998</v>
      </c>
      <c r="DJ6" s="103">
        <f t="shared" si="86"/>
        <v>7701.2304152152929</v>
      </c>
      <c r="DK6" s="105">
        <f t="shared" si="87"/>
        <v>4081.6521200641055</v>
      </c>
      <c r="DL6" s="100">
        <v>30</v>
      </c>
      <c r="DM6" s="101">
        <v>30</v>
      </c>
      <c r="DN6" s="101">
        <v>30</v>
      </c>
      <c r="DO6" s="101">
        <v>30</v>
      </c>
      <c r="DP6" s="101">
        <v>30</v>
      </c>
      <c r="DQ6" s="101">
        <v>30</v>
      </c>
      <c r="DR6" s="101">
        <v>30</v>
      </c>
      <c r="DS6" s="101">
        <v>30</v>
      </c>
      <c r="DT6" s="101"/>
      <c r="DU6" s="102"/>
      <c r="DV6" s="102"/>
      <c r="DW6" s="102"/>
      <c r="DX6" s="102">
        <f t="shared" si="57"/>
        <v>240</v>
      </c>
      <c r="DY6" s="103">
        <f t="shared" si="58"/>
        <v>3366</v>
      </c>
      <c r="DZ6" s="103">
        <f t="shared" si="59"/>
        <v>3366</v>
      </c>
      <c r="EA6" s="103">
        <f t="shared" si="60"/>
        <v>3366</v>
      </c>
      <c r="EB6" s="103">
        <f t="shared" si="61"/>
        <v>3366</v>
      </c>
      <c r="EC6" s="103">
        <f t="shared" si="62"/>
        <v>3366</v>
      </c>
      <c r="ED6" s="103">
        <f t="shared" si="63"/>
        <v>3366</v>
      </c>
      <c r="EE6" s="103">
        <f t="shared" si="64"/>
        <v>3366</v>
      </c>
      <c r="EF6" s="103">
        <f t="shared" si="65"/>
        <v>3366</v>
      </c>
      <c r="EG6" s="103">
        <f t="shared" si="66"/>
        <v>0</v>
      </c>
      <c r="EH6" s="103">
        <f t="shared" si="67"/>
        <v>0</v>
      </c>
      <c r="EI6" s="103">
        <f t="shared" si="68"/>
        <v>0</v>
      </c>
      <c r="EJ6" s="103">
        <f t="shared" si="69"/>
        <v>0</v>
      </c>
      <c r="EK6" s="104">
        <f>SUM(DY6:EJ6)*VLOOKUP($I6,Escalation[],MATCH(DL$1,Escalation[#Headers]),FALSE)</f>
        <v>29319.569044090094</v>
      </c>
      <c r="EL6" s="104">
        <f t="shared" si="70"/>
        <v>10261.849165431533</v>
      </c>
      <c r="EM6" s="104">
        <f t="shared" si="71"/>
        <v>20978.151651046461</v>
      </c>
      <c r="EN6" s="104">
        <f t="shared" si="72"/>
        <v>60559.569860568081</v>
      </c>
      <c r="EO6" s="103">
        <f t="shared" si="73"/>
        <v>3562.3276388569461</v>
      </c>
      <c r="EP6" s="105">
        <f t="shared" si="74"/>
        <v>1888.0336485941814</v>
      </c>
      <c r="EQ6" s="159">
        <f t="shared" si="75"/>
        <v>507020.17738011311</v>
      </c>
      <c r="ER6" s="1"/>
      <c r="ES6" s="82"/>
      <c r="ET6" s="82"/>
      <c r="EU6" s="82"/>
      <c r="EV6" s="82"/>
      <c r="EW6" s="34"/>
      <c r="EX6" s="34"/>
      <c r="EY6" s="34"/>
      <c r="EZ6" s="34"/>
      <c r="FA6" s="34"/>
      <c r="FB6" s="34"/>
      <c r="FC6" s="34"/>
      <c r="FD6" s="34"/>
    </row>
    <row r="7" spans="1:160" ht="39.6" hidden="1" x14ac:dyDescent="0.3">
      <c r="A7" s="1" t="s">
        <v>1002</v>
      </c>
      <c r="B7" s="83">
        <v>1.1000000000000001</v>
      </c>
      <c r="C7" t="s">
        <v>1380</v>
      </c>
      <c r="D7" s="28" t="s">
        <v>15</v>
      </c>
      <c r="E7" s="28" t="s">
        <v>1540</v>
      </c>
      <c r="F7" s="29" t="s">
        <v>1003</v>
      </c>
      <c r="G7" s="30" t="s">
        <v>1016</v>
      </c>
      <c r="H7" s="1" t="s">
        <v>1017</v>
      </c>
      <c r="I7" s="28" t="s">
        <v>19</v>
      </c>
      <c r="J7" s="31" t="s">
        <v>20</v>
      </c>
      <c r="K7" s="28" t="s">
        <v>1005</v>
      </c>
      <c r="L7" s="32" t="s">
        <v>1006</v>
      </c>
      <c r="M7" s="38">
        <v>97.28</v>
      </c>
      <c r="N7" s="41">
        <v>121</v>
      </c>
      <c r="O7" s="24">
        <v>0.35</v>
      </c>
      <c r="P7" s="47">
        <v>0.53</v>
      </c>
      <c r="Q7" s="31" t="s">
        <v>23</v>
      </c>
      <c r="R7" s="1" t="s">
        <v>24</v>
      </c>
      <c r="S7" s="71">
        <f>VLOOKUP(R7,Contingencies!$A$2:$D$7,4,FALSE)</f>
        <v>0.09</v>
      </c>
      <c r="T7" s="22">
        <f t="shared" si="8"/>
        <v>73520.135714294534</v>
      </c>
      <c r="U7" s="33">
        <f t="shared" si="88"/>
        <v>25467.7594304419</v>
      </c>
      <c r="V7" s="89"/>
      <c r="W7" s="100">
        <v>150</v>
      </c>
      <c r="X7" s="101">
        <v>150</v>
      </c>
      <c r="Y7" s="101">
        <v>150</v>
      </c>
      <c r="Z7" s="101">
        <v>150</v>
      </c>
      <c r="AA7" s="101">
        <v>150</v>
      </c>
      <c r="AB7" s="101">
        <v>150</v>
      </c>
      <c r="AC7" s="101">
        <v>150</v>
      </c>
      <c r="AD7" s="101">
        <v>150</v>
      </c>
      <c r="AE7" s="101">
        <v>150</v>
      </c>
      <c r="AF7" s="101">
        <v>150</v>
      </c>
      <c r="AG7" s="101">
        <v>150</v>
      </c>
      <c r="AH7" s="101">
        <v>150</v>
      </c>
      <c r="AI7" s="102">
        <f t="shared" si="76"/>
        <v>1800</v>
      </c>
      <c r="AJ7" s="103">
        <f t="shared" si="9"/>
        <v>14592</v>
      </c>
      <c r="AK7" s="103">
        <f t="shared" si="10"/>
        <v>14592</v>
      </c>
      <c r="AL7" s="103">
        <f t="shared" si="11"/>
        <v>14592</v>
      </c>
      <c r="AM7" s="103">
        <f t="shared" si="12"/>
        <v>14592</v>
      </c>
      <c r="AN7" s="103">
        <f t="shared" si="13"/>
        <v>14592</v>
      </c>
      <c r="AO7" s="103">
        <f t="shared" si="14"/>
        <v>14592</v>
      </c>
      <c r="AP7" s="103">
        <f t="shared" si="15"/>
        <v>14592</v>
      </c>
      <c r="AQ7" s="103">
        <f t="shared" si="16"/>
        <v>14592</v>
      </c>
      <c r="AR7" s="103">
        <f t="shared" si="17"/>
        <v>14592</v>
      </c>
      <c r="AS7" s="103">
        <f t="shared" si="18"/>
        <v>14592</v>
      </c>
      <c r="AT7" s="103">
        <f t="shared" si="19"/>
        <v>14592</v>
      </c>
      <c r="AU7" s="103">
        <f t="shared" si="20"/>
        <v>14592</v>
      </c>
      <c r="AV7" s="104">
        <f>SUM(AJ7:AU7)*VLOOKUP($I7,Escalation[],MATCH(W$1,Escalation[#Headers]),FALSE)</f>
        <v>178868.736</v>
      </c>
      <c r="AW7" s="104">
        <f t="shared" si="77"/>
        <v>62604.0576</v>
      </c>
      <c r="AX7" s="104">
        <f t="shared" si="78"/>
        <v>127980.580608</v>
      </c>
      <c r="AY7" s="104">
        <f t="shared" si="79"/>
        <v>369453.37420800002</v>
      </c>
      <c r="AZ7" s="103">
        <f t="shared" si="80"/>
        <v>21732.551424000001</v>
      </c>
      <c r="BA7" s="105">
        <f t="shared" si="81"/>
        <v>11518.252254720001</v>
      </c>
      <c r="BB7" s="100">
        <v>100</v>
      </c>
      <c r="BC7" s="101">
        <v>100</v>
      </c>
      <c r="BD7" s="101">
        <v>0</v>
      </c>
      <c r="BE7" s="101">
        <v>0</v>
      </c>
      <c r="BF7" s="101">
        <v>50</v>
      </c>
      <c r="BG7" s="101">
        <v>100</v>
      </c>
      <c r="BH7" s="101">
        <v>100</v>
      </c>
      <c r="BI7" s="101">
        <v>100</v>
      </c>
      <c r="BJ7" s="101">
        <v>100</v>
      </c>
      <c r="BK7" s="101">
        <v>100</v>
      </c>
      <c r="BL7" s="101">
        <v>100</v>
      </c>
      <c r="BM7" s="101">
        <v>100</v>
      </c>
      <c r="BN7" s="102">
        <f t="shared" si="21"/>
        <v>950</v>
      </c>
      <c r="BO7" s="103">
        <f t="shared" si="22"/>
        <v>9728</v>
      </c>
      <c r="BP7" s="103">
        <f t="shared" si="23"/>
        <v>9728</v>
      </c>
      <c r="BQ7" s="103">
        <f t="shared" si="24"/>
        <v>0</v>
      </c>
      <c r="BR7" s="103">
        <f t="shared" si="25"/>
        <v>0</v>
      </c>
      <c r="BS7" s="103">
        <f t="shared" si="26"/>
        <v>4864</v>
      </c>
      <c r="BT7" s="103">
        <f t="shared" si="27"/>
        <v>9728</v>
      </c>
      <c r="BU7" s="103">
        <f t="shared" si="28"/>
        <v>9728</v>
      </c>
      <c r="BV7" s="103">
        <f t="shared" si="29"/>
        <v>9728</v>
      </c>
      <c r="BW7" s="103">
        <f t="shared" si="30"/>
        <v>9728</v>
      </c>
      <c r="BX7" s="103">
        <f t="shared" si="31"/>
        <v>9728</v>
      </c>
      <c r="BY7" s="103">
        <f t="shared" si="32"/>
        <v>9728</v>
      </c>
      <c r="BZ7" s="103">
        <f t="shared" si="33"/>
        <v>9728</v>
      </c>
      <c r="CA7" s="104">
        <f>SUM(BO7:BZ7)*VLOOKUP($I7,Escalation[],MATCH(BB$1,Escalation[#Headers]),FALSE)</f>
        <v>96432.607296000017</v>
      </c>
      <c r="CB7" s="104">
        <f t="shared" si="34"/>
        <v>33751.412553600007</v>
      </c>
      <c r="CC7" s="104">
        <f t="shared" si="35"/>
        <v>68997.530520288012</v>
      </c>
      <c r="CD7" s="104">
        <f t="shared" si="36"/>
        <v>199181.55036988802</v>
      </c>
      <c r="CE7" s="103">
        <f t="shared" si="37"/>
        <v>11716.561786464001</v>
      </c>
      <c r="CF7" s="105">
        <f t="shared" si="38"/>
        <v>6209.777746825921</v>
      </c>
      <c r="CG7" s="100">
        <v>75</v>
      </c>
      <c r="CH7" s="101">
        <v>75</v>
      </c>
      <c r="CI7" s="101">
        <v>0</v>
      </c>
      <c r="CJ7" s="101">
        <v>0</v>
      </c>
      <c r="CK7" s="101">
        <v>50</v>
      </c>
      <c r="CL7" s="101">
        <v>75</v>
      </c>
      <c r="CM7" s="101">
        <v>75</v>
      </c>
      <c r="CN7" s="101">
        <v>75</v>
      </c>
      <c r="CO7" s="101">
        <v>75</v>
      </c>
      <c r="CP7" s="101">
        <v>75</v>
      </c>
      <c r="CQ7" s="101">
        <v>75</v>
      </c>
      <c r="CR7" s="101">
        <v>75</v>
      </c>
      <c r="CS7" s="102">
        <f t="shared" si="82"/>
        <v>725</v>
      </c>
      <c r="CT7" s="103">
        <f t="shared" si="40"/>
        <v>7296</v>
      </c>
      <c r="CU7" s="103">
        <f t="shared" si="41"/>
        <v>7296</v>
      </c>
      <c r="CV7" s="103">
        <f t="shared" si="42"/>
        <v>0</v>
      </c>
      <c r="CW7" s="103">
        <f t="shared" si="43"/>
        <v>0</v>
      </c>
      <c r="CX7" s="103">
        <f t="shared" si="44"/>
        <v>4864</v>
      </c>
      <c r="CY7" s="103">
        <f t="shared" si="45"/>
        <v>7296</v>
      </c>
      <c r="CZ7" s="103">
        <f t="shared" si="46"/>
        <v>7296</v>
      </c>
      <c r="DA7" s="103">
        <f t="shared" si="47"/>
        <v>7296</v>
      </c>
      <c r="DB7" s="103">
        <f t="shared" si="48"/>
        <v>7296</v>
      </c>
      <c r="DC7" s="103">
        <f t="shared" si="49"/>
        <v>7296</v>
      </c>
      <c r="DD7" s="103">
        <f t="shared" si="50"/>
        <v>7296</v>
      </c>
      <c r="DE7" s="103">
        <f t="shared" si="51"/>
        <v>7296</v>
      </c>
      <c r="DF7" s="104">
        <f>SUM(CT7:DE7)*VLOOKUP($I7,Escalation[],MATCH(CG$1,Escalation[#Headers]),FALSE)</f>
        <v>75175.561637712017</v>
      </c>
      <c r="DG7" s="104">
        <f t="shared" si="83"/>
        <v>26311.446573199206</v>
      </c>
      <c r="DH7" s="104">
        <f t="shared" si="84"/>
        <v>53788.114351782955</v>
      </c>
      <c r="DI7" s="104">
        <f t="shared" si="85"/>
        <v>155275.12256269419</v>
      </c>
      <c r="DJ7" s="103">
        <f t="shared" si="86"/>
        <v>9133.8307389820093</v>
      </c>
      <c r="DK7" s="105">
        <f t="shared" si="87"/>
        <v>4840.9302916604656</v>
      </c>
      <c r="DL7" s="100">
        <v>75</v>
      </c>
      <c r="DM7" s="101">
        <v>75</v>
      </c>
      <c r="DN7" s="101">
        <v>0</v>
      </c>
      <c r="DO7" s="101">
        <v>0</v>
      </c>
      <c r="DP7" s="101">
        <v>50</v>
      </c>
      <c r="DQ7" s="101">
        <v>75</v>
      </c>
      <c r="DR7" s="101">
        <v>75</v>
      </c>
      <c r="DS7" s="101">
        <v>75</v>
      </c>
      <c r="DT7" s="101"/>
      <c r="DU7" s="102"/>
      <c r="DV7" s="102"/>
      <c r="DW7" s="102"/>
      <c r="DX7" s="102">
        <f t="shared" si="57"/>
        <v>425</v>
      </c>
      <c r="DY7" s="103">
        <f t="shared" si="58"/>
        <v>7296</v>
      </c>
      <c r="DZ7" s="103">
        <f t="shared" si="59"/>
        <v>7296</v>
      </c>
      <c r="EA7" s="103">
        <f t="shared" si="60"/>
        <v>0</v>
      </c>
      <c r="EB7" s="103">
        <f t="shared" si="61"/>
        <v>0</v>
      </c>
      <c r="EC7" s="103">
        <f t="shared" si="62"/>
        <v>4864</v>
      </c>
      <c r="ED7" s="103">
        <f t="shared" si="63"/>
        <v>7296</v>
      </c>
      <c r="EE7" s="103">
        <f t="shared" si="64"/>
        <v>7296</v>
      </c>
      <c r="EF7" s="103">
        <f t="shared" si="65"/>
        <v>7296</v>
      </c>
      <c r="EG7" s="103">
        <f t="shared" si="66"/>
        <v>0</v>
      </c>
      <c r="EH7" s="103">
        <f t="shared" si="67"/>
        <v>0</v>
      </c>
      <c r="EI7" s="103">
        <f t="shared" si="68"/>
        <v>0</v>
      </c>
      <c r="EJ7" s="103">
        <f t="shared" si="69"/>
        <v>0</v>
      </c>
      <c r="EK7" s="104">
        <f>SUM(DY7:EJ7)*VLOOKUP($I7,Escalation[],MATCH(DL$1,Escalation[#Headers]),FALSE)</f>
        <v>45015.903986885802</v>
      </c>
      <c r="EL7" s="104">
        <f t="shared" si="70"/>
        <v>15755.566395410029</v>
      </c>
      <c r="EM7" s="104">
        <f t="shared" si="71"/>
        <v>32208.879302616791</v>
      </c>
      <c r="EN7" s="104">
        <f t="shared" si="72"/>
        <v>92980.349684912624</v>
      </c>
      <c r="EO7" s="103">
        <f t="shared" si="73"/>
        <v>5469.4323344066252</v>
      </c>
      <c r="EP7" s="105">
        <f t="shared" si="74"/>
        <v>2898.7991372355109</v>
      </c>
      <c r="EQ7" s="159">
        <f t="shared" si="75"/>
        <v>816890.39682549483</v>
      </c>
      <c r="ER7" s="1"/>
      <c r="ES7" s="82"/>
      <c r="ET7" s="82"/>
      <c r="EU7" s="82"/>
      <c r="EV7" s="82"/>
      <c r="EW7" s="34"/>
      <c r="EX7" s="34"/>
      <c r="EY7" s="34"/>
      <c r="EZ7" s="34"/>
      <c r="FA7" s="34"/>
      <c r="FB7" s="34"/>
      <c r="FC7" s="34"/>
      <c r="FD7" s="34"/>
    </row>
    <row r="8" spans="1:160" ht="39.6" hidden="1" x14ac:dyDescent="0.3">
      <c r="A8" s="1" t="s">
        <v>1002</v>
      </c>
      <c r="B8" s="83">
        <v>1.1000000000000001</v>
      </c>
      <c r="C8" t="s">
        <v>1380</v>
      </c>
      <c r="D8" s="28" t="s">
        <v>15</v>
      </c>
      <c r="E8" s="28" t="s">
        <v>1540</v>
      </c>
      <c r="F8" s="29" t="s">
        <v>1003</v>
      </c>
      <c r="G8" s="30" t="s">
        <v>1018</v>
      </c>
      <c r="H8" s="1"/>
      <c r="I8" s="28" t="s">
        <v>135</v>
      </c>
      <c r="J8" s="31" t="s">
        <v>135</v>
      </c>
      <c r="K8" s="28"/>
      <c r="L8" s="32" t="s">
        <v>129</v>
      </c>
      <c r="M8" s="38"/>
      <c r="N8" s="42">
        <v>1</v>
      </c>
      <c r="O8" s="24">
        <v>0</v>
      </c>
      <c r="P8" s="47">
        <v>0.53</v>
      </c>
      <c r="Q8" s="31" t="s">
        <v>23</v>
      </c>
      <c r="R8" s="1" t="s">
        <v>24</v>
      </c>
      <c r="S8" s="71">
        <f>VLOOKUP(R8,Contingencies!$A$2:$D$7,4,FALSE)</f>
        <v>0.09</v>
      </c>
      <c r="T8" s="22">
        <f t="shared" si="8"/>
        <v>7851.7997676747318</v>
      </c>
      <c r="U8" s="33">
        <f t="shared" si="88"/>
        <v>2719.9044946847112</v>
      </c>
      <c r="V8" s="89"/>
      <c r="W8" s="100">
        <v>1300</v>
      </c>
      <c r="X8" s="101">
        <v>1300</v>
      </c>
      <c r="Y8" s="101">
        <v>1300</v>
      </c>
      <c r="Z8" s="101">
        <v>1300</v>
      </c>
      <c r="AA8" s="101">
        <v>1300</v>
      </c>
      <c r="AB8" s="101">
        <v>1300</v>
      </c>
      <c r="AC8" s="101">
        <v>1300</v>
      </c>
      <c r="AD8" s="101">
        <v>1300</v>
      </c>
      <c r="AE8" s="101">
        <v>1300</v>
      </c>
      <c r="AF8" s="101">
        <v>1300</v>
      </c>
      <c r="AG8" s="101">
        <v>1300</v>
      </c>
      <c r="AH8" s="101">
        <v>1200</v>
      </c>
      <c r="AI8" s="102">
        <f t="shared" si="76"/>
        <v>0</v>
      </c>
      <c r="AJ8" s="103">
        <f t="shared" si="9"/>
        <v>1300</v>
      </c>
      <c r="AK8" s="103">
        <f t="shared" si="10"/>
        <v>1300</v>
      </c>
      <c r="AL8" s="103">
        <f t="shared" si="11"/>
        <v>1300</v>
      </c>
      <c r="AM8" s="103">
        <f t="shared" si="12"/>
        <v>1300</v>
      </c>
      <c r="AN8" s="103">
        <f t="shared" si="13"/>
        <v>1300</v>
      </c>
      <c r="AO8" s="103">
        <f t="shared" si="14"/>
        <v>1300</v>
      </c>
      <c r="AP8" s="103">
        <f t="shared" si="15"/>
        <v>1300</v>
      </c>
      <c r="AQ8" s="103">
        <f t="shared" si="16"/>
        <v>1300</v>
      </c>
      <c r="AR8" s="103">
        <f t="shared" si="17"/>
        <v>1300</v>
      </c>
      <c r="AS8" s="103">
        <f t="shared" si="18"/>
        <v>1300</v>
      </c>
      <c r="AT8" s="103">
        <f t="shared" si="19"/>
        <v>1300</v>
      </c>
      <c r="AU8" s="103">
        <f t="shared" si="20"/>
        <v>1200</v>
      </c>
      <c r="AV8" s="104">
        <f>SUM(AJ8:AU8)*VLOOKUP($I8,Escalation[],MATCH(W$1,Escalation[#Headers]),FALSE)</f>
        <v>15833.250000000002</v>
      </c>
      <c r="AW8" s="104">
        <f t="shared" si="77"/>
        <v>0</v>
      </c>
      <c r="AX8" s="104">
        <f t="shared" si="78"/>
        <v>8391.6225000000013</v>
      </c>
      <c r="AY8" s="104">
        <f t="shared" si="79"/>
        <v>24224.872500000005</v>
      </c>
      <c r="AZ8" s="103">
        <f t="shared" si="80"/>
        <v>1424.9925000000001</v>
      </c>
      <c r="BA8" s="105">
        <f t="shared" si="81"/>
        <v>755.24602500000015</v>
      </c>
      <c r="BB8" s="100">
        <v>1300</v>
      </c>
      <c r="BC8" s="101">
        <v>1300</v>
      </c>
      <c r="BD8" s="101">
        <v>1300</v>
      </c>
      <c r="BE8" s="101">
        <v>1300</v>
      </c>
      <c r="BF8" s="101">
        <v>1300</v>
      </c>
      <c r="BG8" s="101">
        <v>1300</v>
      </c>
      <c r="BH8" s="101">
        <v>1300</v>
      </c>
      <c r="BI8" s="101">
        <v>1300</v>
      </c>
      <c r="BJ8" s="101">
        <v>1300</v>
      </c>
      <c r="BK8" s="101">
        <v>1300</v>
      </c>
      <c r="BL8" s="101">
        <v>1300</v>
      </c>
      <c r="BM8" s="101">
        <v>1200</v>
      </c>
      <c r="BN8" s="102">
        <f t="shared" si="21"/>
        <v>0</v>
      </c>
      <c r="BO8" s="103">
        <f t="shared" si="22"/>
        <v>1300</v>
      </c>
      <c r="BP8" s="103">
        <f t="shared" si="23"/>
        <v>1300</v>
      </c>
      <c r="BQ8" s="103">
        <f t="shared" si="24"/>
        <v>1300</v>
      </c>
      <c r="BR8" s="103">
        <f t="shared" si="25"/>
        <v>1300</v>
      </c>
      <c r="BS8" s="103">
        <f t="shared" si="26"/>
        <v>1300</v>
      </c>
      <c r="BT8" s="103">
        <f t="shared" si="27"/>
        <v>1300</v>
      </c>
      <c r="BU8" s="103">
        <f t="shared" si="28"/>
        <v>1300</v>
      </c>
      <c r="BV8" s="103">
        <f t="shared" si="29"/>
        <v>1300</v>
      </c>
      <c r="BW8" s="103">
        <f t="shared" si="30"/>
        <v>1300</v>
      </c>
      <c r="BX8" s="103">
        <f t="shared" si="31"/>
        <v>1300</v>
      </c>
      <c r="BY8" s="103">
        <f t="shared" si="32"/>
        <v>1300</v>
      </c>
      <c r="BZ8" s="103">
        <f t="shared" si="33"/>
        <v>1200</v>
      </c>
      <c r="CA8" s="104">
        <f>SUM(BO8:BZ8)*VLOOKUP($I8,Escalation[],MATCH(BB$1,Escalation[#Headers]),FALSE)</f>
        <v>16173.664875000002</v>
      </c>
      <c r="CB8" s="104">
        <f t="shared" si="34"/>
        <v>0</v>
      </c>
      <c r="CC8" s="104">
        <f t="shared" si="35"/>
        <v>8572.042383750002</v>
      </c>
      <c r="CD8" s="104">
        <f t="shared" si="36"/>
        <v>24745.707258750004</v>
      </c>
      <c r="CE8" s="103">
        <f t="shared" si="37"/>
        <v>1455.6298387500001</v>
      </c>
      <c r="CF8" s="105">
        <f t="shared" si="38"/>
        <v>771.48381453750017</v>
      </c>
      <c r="CG8" s="100">
        <v>1300</v>
      </c>
      <c r="CH8" s="101">
        <v>1300</v>
      </c>
      <c r="CI8" s="101">
        <v>1300</v>
      </c>
      <c r="CJ8" s="101">
        <v>1300</v>
      </c>
      <c r="CK8" s="101">
        <v>1300</v>
      </c>
      <c r="CL8" s="101">
        <v>1300</v>
      </c>
      <c r="CM8" s="101">
        <v>1300</v>
      </c>
      <c r="CN8" s="101">
        <v>1300</v>
      </c>
      <c r="CO8" s="101">
        <v>1300</v>
      </c>
      <c r="CP8" s="101">
        <v>1300</v>
      </c>
      <c r="CQ8" s="101">
        <v>1300</v>
      </c>
      <c r="CR8" s="101">
        <v>1200</v>
      </c>
      <c r="CS8" s="102">
        <f t="shared" si="82"/>
        <v>0</v>
      </c>
      <c r="CT8" s="103">
        <f t="shared" si="40"/>
        <v>1300</v>
      </c>
      <c r="CU8" s="103">
        <f t="shared" si="41"/>
        <v>1300</v>
      </c>
      <c r="CV8" s="103">
        <f t="shared" si="42"/>
        <v>1300</v>
      </c>
      <c r="CW8" s="103">
        <f t="shared" si="43"/>
        <v>1300</v>
      </c>
      <c r="CX8" s="103">
        <f t="shared" si="44"/>
        <v>1300</v>
      </c>
      <c r="CY8" s="103">
        <f t="shared" si="45"/>
        <v>1300</v>
      </c>
      <c r="CZ8" s="103">
        <f t="shared" si="46"/>
        <v>1300</v>
      </c>
      <c r="DA8" s="103">
        <f t="shared" si="47"/>
        <v>1300</v>
      </c>
      <c r="DB8" s="103">
        <f t="shared" si="48"/>
        <v>1300</v>
      </c>
      <c r="DC8" s="103">
        <f t="shared" si="49"/>
        <v>1300</v>
      </c>
      <c r="DD8" s="103">
        <f t="shared" si="50"/>
        <v>1300</v>
      </c>
      <c r="DE8" s="103">
        <f t="shared" si="51"/>
        <v>1200</v>
      </c>
      <c r="DF8" s="104">
        <f>SUM(CT8:DE8)*VLOOKUP($I8,Escalation[],MATCH(CG$1,Escalation[#Headers]),FALSE)</f>
        <v>16521.398669812505</v>
      </c>
      <c r="DG8" s="104">
        <f t="shared" si="83"/>
        <v>0</v>
      </c>
      <c r="DH8" s="104">
        <f t="shared" si="84"/>
        <v>8756.3412950006277</v>
      </c>
      <c r="DI8" s="104">
        <f t="shared" si="85"/>
        <v>25277.739964813132</v>
      </c>
      <c r="DJ8" s="103">
        <f t="shared" si="86"/>
        <v>1486.9258802831253</v>
      </c>
      <c r="DK8" s="105">
        <f t="shared" si="87"/>
        <v>788.07071655005643</v>
      </c>
      <c r="DL8" s="100">
        <v>1300</v>
      </c>
      <c r="DM8" s="101">
        <v>1300</v>
      </c>
      <c r="DN8" s="101">
        <v>1300</v>
      </c>
      <c r="DO8" s="101">
        <v>1300</v>
      </c>
      <c r="DP8" s="101">
        <v>1300</v>
      </c>
      <c r="DQ8" s="101">
        <v>1300</v>
      </c>
      <c r="DR8" s="101">
        <v>0</v>
      </c>
      <c r="DS8" s="101">
        <v>0</v>
      </c>
      <c r="DT8" s="101"/>
      <c r="DU8" s="102"/>
      <c r="DV8" s="102"/>
      <c r="DW8" s="102"/>
      <c r="DX8" s="102">
        <f t="shared" si="57"/>
        <v>0</v>
      </c>
      <c r="DY8" s="103">
        <f t="shared" si="58"/>
        <v>1300</v>
      </c>
      <c r="DZ8" s="103">
        <f t="shared" si="59"/>
        <v>1300</v>
      </c>
      <c r="EA8" s="103">
        <f t="shared" si="60"/>
        <v>1300</v>
      </c>
      <c r="EB8" s="103">
        <f t="shared" si="61"/>
        <v>1300</v>
      </c>
      <c r="EC8" s="103">
        <f t="shared" si="62"/>
        <v>1300</v>
      </c>
      <c r="ED8" s="103">
        <f t="shared" si="63"/>
        <v>1300</v>
      </c>
      <c r="EE8" s="103">
        <f t="shared" si="64"/>
        <v>0</v>
      </c>
      <c r="EF8" s="103">
        <f t="shared" si="65"/>
        <v>0</v>
      </c>
      <c r="EG8" s="103">
        <f t="shared" si="66"/>
        <v>0</v>
      </c>
      <c r="EH8" s="103">
        <f t="shared" si="67"/>
        <v>0</v>
      </c>
      <c r="EI8" s="103">
        <f t="shared" si="68"/>
        <v>0</v>
      </c>
      <c r="EJ8" s="103">
        <f t="shared" si="69"/>
        <v>0</v>
      </c>
      <c r="EK8" s="104">
        <f>SUM(DY8:EJ8)*VLOOKUP($I8,Escalation[],MATCH(DL$1,Escalation[#Headers]),FALSE)</f>
        <v>8492.7450439654913</v>
      </c>
      <c r="EL8" s="104">
        <f t="shared" si="70"/>
        <v>0</v>
      </c>
      <c r="EM8" s="104">
        <f t="shared" si="71"/>
        <v>4501.1548733017107</v>
      </c>
      <c r="EN8" s="104">
        <f t="shared" si="72"/>
        <v>12993.899917267201</v>
      </c>
      <c r="EO8" s="103">
        <f t="shared" si="73"/>
        <v>764.34705395689423</v>
      </c>
      <c r="EP8" s="105">
        <f t="shared" si="74"/>
        <v>405.10393859715396</v>
      </c>
      <c r="EQ8" s="159">
        <f t="shared" si="75"/>
        <v>87242.219640830357</v>
      </c>
      <c r="ER8" s="1"/>
      <c r="ES8" s="82"/>
      <c r="ET8" s="82"/>
      <c r="EU8" s="82"/>
      <c r="EV8" s="82"/>
      <c r="EW8" s="34"/>
      <c r="EX8" s="34"/>
      <c r="EY8" s="34"/>
      <c r="EZ8" s="34"/>
      <c r="FA8" s="34"/>
      <c r="FB8" s="34"/>
      <c r="FC8" s="34"/>
      <c r="FD8" s="34"/>
    </row>
    <row r="9" spans="1:160" ht="105.6" hidden="1" x14ac:dyDescent="0.3">
      <c r="A9" s="1" t="s">
        <v>1002</v>
      </c>
      <c r="B9" s="83">
        <v>1.1000000000000001</v>
      </c>
      <c r="C9" t="s">
        <v>1380</v>
      </c>
      <c r="D9" s="28" t="s">
        <v>15</v>
      </c>
      <c r="E9" s="28" t="s">
        <v>1540</v>
      </c>
      <c r="F9" s="29" t="s">
        <v>1003</v>
      </c>
      <c r="G9" s="30" t="s">
        <v>1019</v>
      </c>
      <c r="H9" s="1" t="s">
        <v>128</v>
      </c>
      <c r="I9" s="28" t="s">
        <v>125</v>
      </c>
      <c r="J9" s="31" t="s">
        <v>125</v>
      </c>
      <c r="K9" s="28"/>
      <c r="L9" s="32" t="s">
        <v>129</v>
      </c>
      <c r="M9" s="38"/>
      <c r="N9" s="42">
        <v>1</v>
      </c>
      <c r="O9" s="24">
        <v>0</v>
      </c>
      <c r="P9" s="47">
        <v>0.53</v>
      </c>
      <c r="Q9" s="31" t="s">
        <v>23</v>
      </c>
      <c r="R9" s="1" t="s">
        <v>24</v>
      </c>
      <c r="S9" s="71">
        <f>VLOOKUP(R9,Contingencies!$A$2:$D$7,4,FALSE)</f>
        <v>0.09</v>
      </c>
      <c r="T9" s="22">
        <f t="shared" si="8"/>
        <v>5949.4460062364788</v>
      </c>
      <c r="U9" s="33">
        <f t="shared" si="88"/>
        <v>2060.9192047747279</v>
      </c>
      <c r="V9" s="89" t="s">
        <v>1020</v>
      </c>
      <c r="W9" s="100"/>
      <c r="X9" s="101"/>
      <c r="Y9" s="101"/>
      <c r="Z9" s="101"/>
      <c r="AA9" s="101">
        <v>13800</v>
      </c>
      <c r="AB9" s="101"/>
      <c r="AC9" s="101"/>
      <c r="AD9" s="101"/>
      <c r="AE9" s="101"/>
      <c r="AF9" s="101"/>
      <c r="AG9" s="101"/>
      <c r="AH9" s="101"/>
      <c r="AI9" s="102">
        <f t="shared" si="76"/>
        <v>0</v>
      </c>
      <c r="AJ9" s="103">
        <f t="shared" si="9"/>
        <v>0</v>
      </c>
      <c r="AK9" s="103">
        <f t="shared" si="10"/>
        <v>0</v>
      </c>
      <c r="AL9" s="103">
        <f t="shared" si="11"/>
        <v>0</v>
      </c>
      <c r="AM9" s="103">
        <f t="shared" si="12"/>
        <v>0</v>
      </c>
      <c r="AN9" s="103">
        <f t="shared" si="13"/>
        <v>13800</v>
      </c>
      <c r="AO9" s="103">
        <f t="shared" si="14"/>
        <v>0</v>
      </c>
      <c r="AP9" s="103">
        <f t="shared" si="15"/>
        <v>0</v>
      </c>
      <c r="AQ9" s="103">
        <f t="shared" si="16"/>
        <v>0</v>
      </c>
      <c r="AR9" s="103">
        <f t="shared" si="17"/>
        <v>0</v>
      </c>
      <c r="AS9" s="103">
        <f t="shared" si="18"/>
        <v>0</v>
      </c>
      <c r="AT9" s="103">
        <f t="shared" si="19"/>
        <v>0</v>
      </c>
      <c r="AU9" s="103">
        <f t="shared" si="20"/>
        <v>0</v>
      </c>
      <c r="AV9" s="104">
        <f>SUM(AJ9:AU9)*VLOOKUP($I9,Escalation[],MATCH(W$1,Escalation[#Headers]),FALSE)</f>
        <v>14096.7</v>
      </c>
      <c r="AW9" s="104">
        <f t="shared" si="77"/>
        <v>0</v>
      </c>
      <c r="AX9" s="104">
        <f t="shared" si="78"/>
        <v>7471.2510000000011</v>
      </c>
      <c r="AY9" s="104">
        <f t="shared" si="79"/>
        <v>21567.951000000001</v>
      </c>
      <c r="AZ9" s="103">
        <f t="shared" si="80"/>
        <v>1268.703</v>
      </c>
      <c r="BA9" s="105">
        <f t="shared" si="81"/>
        <v>672.41259000000002</v>
      </c>
      <c r="BB9" s="100"/>
      <c r="BC9" s="101"/>
      <c r="BD9" s="101"/>
      <c r="BE9" s="101"/>
      <c r="BF9" s="101">
        <v>13800</v>
      </c>
      <c r="BG9" s="101"/>
      <c r="BH9" s="101"/>
      <c r="BI9" s="101"/>
      <c r="BJ9" s="101"/>
      <c r="BK9" s="101"/>
      <c r="BL9" s="101"/>
      <c r="BM9" s="101"/>
      <c r="BN9" s="102">
        <f t="shared" si="21"/>
        <v>0</v>
      </c>
      <c r="BO9" s="103">
        <f t="shared" si="22"/>
        <v>0</v>
      </c>
      <c r="BP9" s="103">
        <f t="shared" si="23"/>
        <v>0</v>
      </c>
      <c r="BQ9" s="103">
        <f t="shared" si="24"/>
        <v>0</v>
      </c>
      <c r="BR9" s="103">
        <f t="shared" si="25"/>
        <v>0</v>
      </c>
      <c r="BS9" s="103">
        <f t="shared" si="26"/>
        <v>13800</v>
      </c>
      <c r="BT9" s="103">
        <f t="shared" si="27"/>
        <v>0</v>
      </c>
      <c r="BU9" s="103">
        <f t="shared" si="28"/>
        <v>0</v>
      </c>
      <c r="BV9" s="103">
        <f t="shared" si="29"/>
        <v>0</v>
      </c>
      <c r="BW9" s="103">
        <f t="shared" si="30"/>
        <v>0</v>
      </c>
      <c r="BX9" s="103">
        <f t="shared" si="31"/>
        <v>0</v>
      </c>
      <c r="BY9" s="103">
        <f t="shared" si="32"/>
        <v>0</v>
      </c>
      <c r="BZ9" s="103">
        <f t="shared" si="33"/>
        <v>0</v>
      </c>
      <c r="CA9" s="104">
        <f>SUM(BO9:BZ9)*VLOOKUP($I9,Escalation[],MATCH(BB$1,Escalation[#Headers]),FALSE)</f>
        <v>14399.779050000003</v>
      </c>
      <c r="CB9" s="104">
        <f t="shared" si="34"/>
        <v>0</v>
      </c>
      <c r="CC9" s="104">
        <f t="shared" si="35"/>
        <v>7631.8828965000021</v>
      </c>
      <c r="CD9" s="104">
        <f t="shared" si="36"/>
        <v>22031.661946500004</v>
      </c>
      <c r="CE9" s="103">
        <f t="shared" si="37"/>
        <v>1295.9801145000001</v>
      </c>
      <c r="CF9" s="105">
        <f t="shared" si="38"/>
        <v>686.86946068500015</v>
      </c>
      <c r="CG9" s="100"/>
      <c r="CH9" s="101"/>
      <c r="CI9" s="101"/>
      <c r="CJ9" s="101"/>
      <c r="CK9" s="101"/>
      <c r="CL9" s="101">
        <v>13800</v>
      </c>
      <c r="CM9" s="101"/>
      <c r="CN9" s="101"/>
      <c r="CO9" s="101"/>
      <c r="CP9" s="101"/>
      <c r="CQ9" s="101"/>
      <c r="CR9" s="101"/>
      <c r="CS9" s="102">
        <f t="shared" si="82"/>
        <v>0</v>
      </c>
      <c r="CT9" s="103">
        <f t="shared" si="40"/>
        <v>0</v>
      </c>
      <c r="CU9" s="103">
        <f t="shared" si="41"/>
        <v>0</v>
      </c>
      <c r="CV9" s="103">
        <f t="shared" si="42"/>
        <v>0</v>
      </c>
      <c r="CW9" s="103">
        <f t="shared" si="43"/>
        <v>0</v>
      </c>
      <c r="CX9" s="103">
        <f t="shared" si="44"/>
        <v>0</v>
      </c>
      <c r="CY9" s="103">
        <f t="shared" si="45"/>
        <v>13800</v>
      </c>
      <c r="CZ9" s="103">
        <f t="shared" si="46"/>
        <v>0</v>
      </c>
      <c r="DA9" s="103">
        <f t="shared" si="47"/>
        <v>0</v>
      </c>
      <c r="DB9" s="103">
        <f t="shared" si="48"/>
        <v>0</v>
      </c>
      <c r="DC9" s="103">
        <f t="shared" si="49"/>
        <v>0</v>
      </c>
      <c r="DD9" s="103">
        <f t="shared" si="50"/>
        <v>0</v>
      </c>
      <c r="DE9" s="103">
        <f t="shared" si="51"/>
        <v>0</v>
      </c>
      <c r="DF9" s="104">
        <f>SUM(CT9:DE9)*VLOOKUP($I9,Escalation[],MATCH(CG$1,Escalation[#Headers]),FALSE)</f>
        <v>14709.374299575004</v>
      </c>
      <c r="DG9" s="104">
        <f t="shared" si="83"/>
        <v>0</v>
      </c>
      <c r="DH9" s="104">
        <f t="shared" si="84"/>
        <v>7795.9683787747526</v>
      </c>
      <c r="DI9" s="104">
        <f t="shared" si="85"/>
        <v>22505.342678349756</v>
      </c>
      <c r="DJ9" s="103">
        <f t="shared" si="86"/>
        <v>1323.8436869617503</v>
      </c>
      <c r="DK9" s="105">
        <f t="shared" si="87"/>
        <v>701.63715408972769</v>
      </c>
      <c r="DL9" s="100"/>
      <c r="DM9" s="101"/>
      <c r="DN9" s="101"/>
      <c r="DO9" s="101"/>
      <c r="DP9" s="101"/>
      <c r="DQ9" s="101"/>
      <c r="DR9" s="101"/>
      <c r="DS9" s="101"/>
      <c r="DT9" s="101"/>
      <c r="DU9" s="102"/>
      <c r="DV9" s="102"/>
      <c r="DW9" s="102"/>
      <c r="DX9" s="102">
        <f t="shared" si="57"/>
        <v>0</v>
      </c>
      <c r="DY9" s="103">
        <f t="shared" si="58"/>
        <v>0</v>
      </c>
      <c r="DZ9" s="103">
        <f t="shared" si="59"/>
        <v>0</v>
      </c>
      <c r="EA9" s="103">
        <f t="shared" si="60"/>
        <v>0</v>
      </c>
      <c r="EB9" s="103">
        <f t="shared" si="61"/>
        <v>0</v>
      </c>
      <c r="EC9" s="103">
        <f t="shared" si="62"/>
        <v>0</v>
      </c>
      <c r="ED9" s="103">
        <f t="shared" si="63"/>
        <v>0</v>
      </c>
      <c r="EE9" s="103">
        <f t="shared" si="64"/>
        <v>0</v>
      </c>
      <c r="EF9" s="103">
        <f t="shared" si="65"/>
        <v>0</v>
      </c>
      <c r="EG9" s="103">
        <f t="shared" si="66"/>
        <v>0</v>
      </c>
      <c r="EH9" s="103">
        <f t="shared" si="67"/>
        <v>0</v>
      </c>
      <c r="EI9" s="103">
        <f t="shared" si="68"/>
        <v>0</v>
      </c>
      <c r="EJ9" s="103">
        <f t="shared" si="69"/>
        <v>0</v>
      </c>
      <c r="EK9" s="104">
        <f>SUM(DY9:EJ9)*VLOOKUP($I9,Escalation[],MATCH(DL$1,Escalation[#Headers]),FALSE)</f>
        <v>0</v>
      </c>
      <c r="EL9" s="104">
        <f t="shared" si="70"/>
        <v>0</v>
      </c>
      <c r="EM9" s="104">
        <f t="shared" si="71"/>
        <v>0</v>
      </c>
      <c r="EN9" s="104">
        <f t="shared" si="72"/>
        <v>0</v>
      </c>
      <c r="EO9" s="103">
        <f t="shared" si="73"/>
        <v>0</v>
      </c>
      <c r="EP9" s="105">
        <f t="shared" si="74"/>
        <v>0</v>
      </c>
      <c r="EQ9" s="159">
        <f t="shared" si="75"/>
        <v>66104.955624849768</v>
      </c>
      <c r="ER9" s="1"/>
      <c r="ES9" s="82"/>
      <c r="ET9" s="82"/>
      <c r="EU9" s="82"/>
      <c r="EV9" s="82"/>
      <c r="EW9" s="34"/>
      <c r="EX9" s="34"/>
      <c r="EY9" s="34"/>
      <c r="EZ9" s="34"/>
      <c r="FA9" s="34"/>
      <c r="FB9" s="34"/>
      <c r="FC9" s="34"/>
      <c r="FD9" s="34"/>
    </row>
    <row r="10" spans="1:160" ht="26.4" hidden="1" x14ac:dyDescent="0.3">
      <c r="A10" s="1" t="s">
        <v>1002</v>
      </c>
      <c r="B10" s="83">
        <v>1.1000000000000001</v>
      </c>
      <c r="C10" t="s">
        <v>1380</v>
      </c>
      <c r="D10" s="28" t="s">
        <v>15</v>
      </c>
      <c r="E10" s="28" t="s">
        <v>1540</v>
      </c>
      <c r="F10" s="29" t="s">
        <v>1003</v>
      </c>
      <c r="G10" s="30" t="s">
        <v>1021</v>
      </c>
      <c r="H10" s="1" t="s">
        <v>128</v>
      </c>
      <c r="I10" s="28" t="s">
        <v>125</v>
      </c>
      <c r="J10" s="31" t="s">
        <v>125</v>
      </c>
      <c r="K10" s="28"/>
      <c r="L10" s="32" t="s">
        <v>129</v>
      </c>
      <c r="M10" s="38"/>
      <c r="N10" s="42">
        <v>1</v>
      </c>
      <c r="O10" s="24">
        <v>0</v>
      </c>
      <c r="P10" s="47">
        <v>0.53</v>
      </c>
      <c r="Q10" s="31" t="s">
        <v>23</v>
      </c>
      <c r="R10" s="1" t="s">
        <v>24</v>
      </c>
      <c r="S10" s="71">
        <f>VLOOKUP(R10,Contingencies!$A$2:$D$7,4,FALSE)</f>
        <v>0.09</v>
      </c>
      <c r="T10" s="22">
        <f t="shared" si="8"/>
        <v>6477.9908776990305</v>
      </c>
      <c r="U10" s="33">
        <f t="shared" si="88"/>
        <v>2244.0099118826706</v>
      </c>
      <c r="V10" s="89"/>
      <c r="W10" s="100"/>
      <c r="X10" s="101"/>
      <c r="Y10" s="101"/>
      <c r="Z10" s="101"/>
      <c r="AA10" s="101"/>
      <c r="AB10" s="101"/>
      <c r="AC10" s="101"/>
      <c r="AD10" s="101">
        <v>14400</v>
      </c>
      <c r="AE10" s="101"/>
      <c r="AF10" s="101"/>
      <c r="AG10" s="101"/>
      <c r="AH10" s="101"/>
      <c r="AI10" s="102">
        <f t="shared" si="76"/>
        <v>0</v>
      </c>
      <c r="AJ10" s="103">
        <f t="shared" si="9"/>
        <v>0</v>
      </c>
      <c r="AK10" s="103">
        <f t="shared" si="10"/>
        <v>0</v>
      </c>
      <c r="AL10" s="103">
        <f t="shared" si="11"/>
        <v>0</v>
      </c>
      <c r="AM10" s="103">
        <f t="shared" si="12"/>
        <v>0</v>
      </c>
      <c r="AN10" s="103">
        <f t="shared" si="13"/>
        <v>0</v>
      </c>
      <c r="AO10" s="103">
        <f t="shared" si="14"/>
        <v>0</v>
      </c>
      <c r="AP10" s="103">
        <f t="shared" si="15"/>
        <v>0</v>
      </c>
      <c r="AQ10" s="103">
        <f t="shared" si="16"/>
        <v>14400</v>
      </c>
      <c r="AR10" s="103">
        <f t="shared" si="17"/>
        <v>0</v>
      </c>
      <c r="AS10" s="103">
        <f t="shared" si="18"/>
        <v>0</v>
      </c>
      <c r="AT10" s="103">
        <f t="shared" si="19"/>
        <v>0</v>
      </c>
      <c r="AU10" s="103">
        <f t="shared" si="20"/>
        <v>0</v>
      </c>
      <c r="AV10" s="104">
        <f>SUM(AJ10:AU10)*VLOOKUP($I10,Escalation[],MATCH(W$1,Escalation[#Headers]),FALSE)</f>
        <v>14709.6</v>
      </c>
      <c r="AW10" s="104">
        <f t="shared" si="77"/>
        <v>0</v>
      </c>
      <c r="AX10" s="104">
        <f t="shared" si="78"/>
        <v>7796.0880000000006</v>
      </c>
      <c r="AY10" s="104">
        <f t="shared" si="79"/>
        <v>22505.688000000002</v>
      </c>
      <c r="AZ10" s="103">
        <f t="shared" si="80"/>
        <v>1323.864</v>
      </c>
      <c r="BA10" s="105">
        <f t="shared" si="81"/>
        <v>701.64792</v>
      </c>
      <c r="BB10" s="100"/>
      <c r="BC10" s="101"/>
      <c r="BD10" s="101"/>
      <c r="BE10" s="101"/>
      <c r="BF10" s="101"/>
      <c r="BG10" s="101"/>
      <c r="BH10" s="101"/>
      <c r="BI10" s="101">
        <v>14400</v>
      </c>
      <c r="BJ10" s="101"/>
      <c r="BK10" s="101"/>
      <c r="BL10" s="101"/>
      <c r="BM10" s="101"/>
      <c r="BN10" s="102">
        <f t="shared" si="21"/>
        <v>0</v>
      </c>
      <c r="BO10" s="103">
        <f t="shared" si="22"/>
        <v>0</v>
      </c>
      <c r="BP10" s="103">
        <f t="shared" si="23"/>
        <v>0</v>
      </c>
      <c r="BQ10" s="103">
        <f t="shared" si="24"/>
        <v>0</v>
      </c>
      <c r="BR10" s="103">
        <f t="shared" si="25"/>
        <v>0</v>
      </c>
      <c r="BS10" s="103">
        <f t="shared" si="26"/>
        <v>0</v>
      </c>
      <c r="BT10" s="103">
        <f t="shared" si="27"/>
        <v>0</v>
      </c>
      <c r="BU10" s="103">
        <f t="shared" si="28"/>
        <v>0</v>
      </c>
      <c r="BV10" s="103">
        <f t="shared" si="29"/>
        <v>14400</v>
      </c>
      <c r="BW10" s="103">
        <f t="shared" si="30"/>
        <v>0</v>
      </c>
      <c r="BX10" s="103">
        <f t="shared" si="31"/>
        <v>0</v>
      </c>
      <c r="BY10" s="103">
        <f t="shared" si="32"/>
        <v>0</v>
      </c>
      <c r="BZ10" s="103">
        <f t="shared" si="33"/>
        <v>0</v>
      </c>
      <c r="CA10" s="104">
        <f>SUM(BO10:BZ10)*VLOOKUP($I10,Escalation[],MATCH(BB$1,Escalation[#Headers]),FALSE)</f>
        <v>15025.856400000002</v>
      </c>
      <c r="CB10" s="104">
        <f t="shared" si="34"/>
        <v>0</v>
      </c>
      <c r="CC10" s="104">
        <f t="shared" si="35"/>
        <v>7963.7038920000014</v>
      </c>
      <c r="CD10" s="104">
        <f t="shared" si="36"/>
        <v>22989.560292000002</v>
      </c>
      <c r="CE10" s="103">
        <f t="shared" si="37"/>
        <v>1352.3270760000003</v>
      </c>
      <c r="CF10" s="105">
        <f t="shared" si="38"/>
        <v>716.73335028000008</v>
      </c>
      <c r="CG10" s="100"/>
      <c r="CH10" s="101"/>
      <c r="CI10" s="101"/>
      <c r="CJ10" s="101"/>
      <c r="CK10" s="101"/>
      <c r="CL10" s="101"/>
      <c r="CM10" s="101"/>
      <c r="CN10" s="101">
        <v>14400</v>
      </c>
      <c r="CO10" s="101"/>
      <c r="CP10" s="101"/>
      <c r="CQ10" s="101"/>
      <c r="CR10" s="101"/>
      <c r="CS10" s="102">
        <f t="shared" si="82"/>
        <v>0</v>
      </c>
      <c r="CT10" s="103">
        <f t="shared" si="40"/>
        <v>0</v>
      </c>
      <c r="CU10" s="103">
        <f t="shared" si="41"/>
        <v>0</v>
      </c>
      <c r="CV10" s="103">
        <f t="shared" si="42"/>
        <v>0</v>
      </c>
      <c r="CW10" s="103">
        <f t="shared" si="43"/>
        <v>0</v>
      </c>
      <c r="CX10" s="103">
        <f t="shared" si="44"/>
        <v>0</v>
      </c>
      <c r="CY10" s="103">
        <f t="shared" si="45"/>
        <v>0</v>
      </c>
      <c r="CZ10" s="103">
        <f t="shared" si="46"/>
        <v>0</v>
      </c>
      <c r="DA10" s="103">
        <f t="shared" si="47"/>
        <v>14400</v>
      </c>
      <c r="DB10" s="103">
        <f t="shared" si="48"/>
        <v>0</v>
      </c>
      <c r="DC10" s="103">
        <f t="shared" si="49"/>
        <v>0</v>
      </c>
      <c r="DD10" s="103">
        <f t="shared" si="50"/>
        <v>0</v>
      </c>
      <c r="DE10" s="103">
        <f t="shared" si="51"/>
        <v>0</v>
      </c>
      <c r="DF10" s="104">
        <f>SUM(CT10:DE10)*VLOOKUP($I10,Escalation[],MATCH(CG$1,Escalation[#Headers]),FALSE)</f>
        <v>15348.912312600005</v>
      </c>
      <c r="DG10" s="104">
        <f t="shared" si="83"/>
        <v>0</v>
      </c>
      <c r="DH10" s="104">
        <f t="shared" si="84"/>
        <v>8134.923525678003</v>
      </c>
      <c r="DI10" s="104">
        <f t="shared" si="85"/>
        <v>23483.835838278006</v>
      </c>
      <c r="DJ10" s="103">
        <f t="shared" si="86"/>
        <v>1381.4021081340004</v>
      </c>
      <c r="DK10" s="105">
        <f t="shared" si="87"/>
        <v>732.14311731102021</v>
      </c>
      <c r="DL10" s="100">
        <v>1800</v>
      </c>
      <c r="DM10" s="101"/>
      <c r="DN10" s="101"/>
      <c r="DO10" s="101"/>
      <c r="DP10" s="101"/>
      <c r="DQ10" s="101"/>
      <c r="DR10" s="101"/>
      <c r="DS10" s="101"/>
      <c r="DT10" s="101"/>
      <c r="DU10" s="102"/>
      <c r="DV10" s="102"/>
      <c r="DW10" s="102"/>
      <c r="DX10" s="102">
        <f t="shared" si="57"/>
        <v>0</v>
      </c>
      <c r="DY10" s="103">
        <f t="shared" si="58"/>
        <v>1800</v>
      </c>
      <c r="DZ10" s="103">
        <f t="shared" si="59"/>
        <v>0</v>
      </c>
      <c r="EA10" s="103">
        <f t="shared" si="60"/>
        <v>0</v>
      </c>
      <c r="EB10" s="103">
        <f t="shared" si="61"/>
        <v>0</v>
      </c>
      <c r="EC10" s="103">
        <f t="shared" si="62"/>
        <v>0</v>
      </c>
      <c r="ED10" s="103">
        <f t="shared" si="63"/>
        <v>0</v>
      </c>
      <c r="EE10" s="103">
        <f t="shared" si="64"/>
        <v>0</v>
      </c>
      <c r="EF10" s="103">
        <f t="shared" si="65"/>
        <v>0</v>
      </c>
      <c r="EG10" s="103">
        <f t="shared" si="66"/>
        <v>0</v>
      </c>
      <c r="EH10" s="103">
        <f t="shared" si="67"/>
        <v>0</v>
      </c>
      <c r="EI10" s="103">
        <f t="shared" si="68"/>
        <v>0</v>
      </c>
      <c r="EJ10" s="103">
        <f t="shared" si="69"/>
        <v>0</v>
      </c>
      <c r="EK10" s="104">
        <f>SUM(DY10:EJ10)*VLOOKUP($I10,Escalation[],MATCH(DL$1,Escalation[#Headers]),FALSE)</f>
        <v>1959.8642409151132</v>
      </c>
      <c r="EL10" s="104">
        <f t="shared" si="70"/>
        <v>0</v>
      </c>
      <c r="EM10" s="104">
        <f t="shared" si="71"/>
        <v>1038.7280476850101</v>
      </c>
      <c r="EN10" s="104">
        <f t="shared" si="72"/>
        <v>2998.5922886001235</v>
      </c>
      <c r="EO10" s="103">
        <f t="shared" si="73"/>
        <v>176.38778168236018</v>
      </c>
      <c r="EP10" s="105">
        <f t="shared" si="74"/>
        <v>93.485524291650904</v>
      </c>
      <c r="EQ10" s="159">
        <f t="shared" si="75"/>
        <v>71977.676418878124</v>
      </c>
      <c r="ER10" s="1"/>
      <c r="ES10" s="82"/>
      <c r="ET10" s="82"/>
      <c r="EU10" s="82"/>
      <c r="EV10" s="82"/>
      <c r="EW10" s="34"/>
      <c r="EX10" s="34"/>
      <c r="EY10" s="34"/>
      <c r="EZ10" s="34"/>
      <c r="FA10" s="34"/>
      <c r="FB10" s="34"/>
      <c r="FC10" s="34"/>
      <c r="FD10" s="34"/>
    </row>
    <row r="11" spans="1:160" ht="26.4" hidden="1" x14ac:dyDescent="0.3">
      <c r="A11" s="1" t="s">
        <v>1002</v>
      </c>
      <c r="B11" s="83">
        <v>1.1000000000000001</v>
      </c>
      <c r="C11" t="s">
        <v>1380</v>
      </c>
      <c r="D11" s="28" t="s">
        <v>15</v>
      </c>
      <c r="E11" s="28" t="s">
        <v>1540</v>
      </c>
      <c r="F11" s="29" t="s">
        <v>1003</v>
      </c>
      <c r="G11" s="30" t="s">
        <v>1021</v>
      </c>
      <c r="H11" s="1" t="s">
        <v>834</v>
      </c>
      <c r="I11" s="28" t="s">
        <v>125</v>
      </c>
      <c r="J11" s="31" t="s">
        <v>125</v>
      </c>
      <c r="K11" s="28"/>
      <c r="L11" s="32" t="s">
        <v>129</v>
      </c>
      <c r="M11" s="38"/>
      <c r="N11" s="42">
        <v>1</v>
      </c>
      <c r="O11" s="24">
        <v>0</v>
      </c>
      <c r="P11" s="47">
        <v>0.53</v>
      </c>
      <c r="Q11" s="31" t="s">
        <v>23</v>
      </c>
      <c r="R11" s="1" t="s">
        <v>24</v>
      </c>
      <c r="S11" s="71">
        <f>VLOOKUP(R11,Contingencies!$A$2:$D$7,4,FALSE)</f>
        <v>0.09</v>
      </c>
      <c r="T11" s="22">
        <f t="shared" si="8"/>
        <v>4138.7450478166811</v>
      </c>
      <c r="U11" s="33">
        <f t="shared" si="88"/>
        <v>1433.6829250606804</v>
      </c>
      <c r="V11" s="89"/>
      <c r="W11" s="100"/>
      <c r="X11" s="101"/>
      <c r="Y11" s="101"/>
      <c r="Z11" s="101"/>
      <c r="AA11" s="101"/>
      <c r="AB11" s="101"/>
      <c r="AC11" s="101"/>
      <c r="AD11" s="101">
        <v>9600</v>
      </c>
      <c r="AE11" s="101"/>
      <c r="AF11" s="101"/>
      <c r="AG11" s="101"/>
      <c r="AH11" s="101"/>
      <c r="AI11" s="102">
        <f t="shared" si="76"/>
        <v>0</v>
      </c>
      <c r="AJ11" s="103">
        <f t="shared" si="9"/>
        <v>0</v>
      </c>
      <c r="AK11" s="103">
        <f t="shared" si="10"/>
        <v>0</v>
      </c>
      <c r="AL11" s="103">
        <f t="shared" si="11"/>
        <v>0</v>
      </c>
      <c r="AM11" s="103">
        <f t="shared" si="12"/>
        <v>0</v>
      </c>
      <c r="AN11" s="103">
        <f t="shared" si="13"/>
        <v>0</v>
      </c>
      <c r="AO11" s="103">
        <f t="shared" si="14"/>
        <v>0</v>
      </c>
      <c r="AP11" s="103">
        <f t="shared" si="15"/>
        <v>0</v>
      </c>
      <c r="AQ11" s="103">
        <f t="shared" si="16"/>
        <v>9600</v>
      </c>
      <c r="AR11" s="103">
        <f t="shared" si="17"/>
        <v>0</v>
      </c>
      <c r="AS11" s="103">
        <f t="shared" si="18"/>
        <v>0</v>
      </c>
      <c r="AT11" s="103">
        <f t="shared" si="19"/>
        <v>0</v>
      </c>
      <c r="AU11" s="103">
        <f t="shared" si="20"/>
        <v>0</v>
      </c>
      <c r="AV11" s="104">
        <f>SUM(AJ11:AU11)*VLOOKUP($I11,Escalation[],MATCH(W$1,Escalation[#Headers]),FALSE)</f>
        <v>9806.4000000000015</v>
      </c>
      <c r="AW11" s="104">
        <f t="shared" si="77"/>
        <v>0</v>
      </c>
      <c r="AX11" s="104">
        <f t="shared" si="78"/>
        <v>5197.3920000000007</v>
      </c>
      <c r="AY11" s="104">
        <f t="shared" si="79"/>
        <v>15003.792000000001</v>
      </c>
      <c r="AZ11" s="103">
        <f t="shared" si="80"/>
        <v>882.57600000000014</v>
      </c>
      <c r="BA11" s="105">
        <f t="shared" si="81"/>
        <v>467.76528000000008</v>
      </c>
      <c r="BB11" s="100"/>
      <c r="BC11" s="101"/>
      <c r="BD11" s="101"/>
      <c r="BE11" s="101"/>
      <c r="BF11" s="101"/>
      <c r="BG11" s="101"/>
      <c r="BH11" s="101"/>
      <c r="BI11" s="101">
        <v>9600</v>
      </c>
      <c r="BJ11" s="101"/>
      <c r="BK11" s="101"/>
      <c r="BL11" s="101"/>
      <c r="BM11" s="101"/>
      <c r="BN11" s="102">
        <f t="shared" si="21"/>
        <v>0</v>
      </c>
      <c r="BO11" s="103">
        <f t="shared" si="22"/>
        <v>0</v>
      </c>
      <c r="BP11" s="103">
        <f t="shared" si="23"/>
        <v>0</v>
      </c>
      <c r="BQ11" s="103">
        <f t="shared" si="24"/>
        <v>0</v>
      </c>
      <c r="BR11" s="103">
        <f t="shared" si="25"/>
        <v>0</v>
      </c>
      <c r="BS11" s="103">
        <f t="shared" si="26"/>
        <v>0</v>
      </c>
      <c r="BT11" s="103">
        <f t="shared" si="27"/>
        <v>0</v>
      </c>
      <c r="BU11" s="103">
        <f t="shared" si="28"/>
        <v>0</v>
      </c>
      <c r="BV11" s="103">
        <f t="shared" si="29"/>
        <v>9600</v>
      </c>
      <c r="BW11" s="103">
        <f t="shared" si="30"/>
        <v>0</v>
      </c>
      <c r="BX11" s="103">
        <f t="shared" si="31"/>
        <v>0</v>
      </c>
      <c r="BY11" s="103">
        <f t="shared" si="32"/>
        <v>0</v>
      </c>
      <c r="BZ11" s="103">
        <f t="shared" si="33"/>
        <v>0</v>
      </c>
      <c r="CA11" s="104">
        <f>SUM(BO11:BZ11)*VLOOKUP($I11,Escalation[],MATCH(BB$1,Escalation[#Headers]),FALSE)</f>
        <v>10017.237600000002</v>
      </c>
      <c r="CB11" s="104">
        <f t="shared" si="34"/>
        <v>0</v>
      </c>
      <c r="CC11" s="104">
        <f t="shared" si="35"/>
        <v>5309.1359280000015</v>
      </c>
      <c r="CD11" s="104">
        <f t="shared" si="36"/>
        <v>15326.373528000004</v>
      </c>
      <c r="CE11" s="103">
        <f t="shared" si="37"/>
        <v>901.55138400000021</v>
      </c>
      <c r="CF11" s="105">
        <f t="shared" si="38"/>
        <v>477.82223352000011</v>
      </c>
      <c r="CG11" s="100"/>
      <c r="CH11" s="101"/>
      <c r="CI11" s="101"/>
      <c r="CJ11" s="101"/>
      <c r="CK11" s="101"/>
      <c r="CL11" s="101"/>
      <c r="CM11" s="101"/>
      <c r="CN11" s="101">
        <v>9600</v>
      </c>
      <c r="CO11" s="101"/>
      <c r="CP11" s="101"/>
      <c r="CQ11" s="101"/>
      <c r="CR11" s="101"/>
      <c r="CS11" s="102">
        <f t="shared" si="82"/>
        <v>0</v>
      </c>
      <c r="CT11" s="103">
        <f t="shared" si="40"/>
        <v>0</v>
      </c>
      <c r="CU11" s="103">
        <f t="shared" si="41"/>
        <v>0</v>
      </c>
      <c r="CV11" s="103">
        <f t="shared" si="42"/>
        <v>0</v>
      </c>
      <c r="CW11" s="103">
        <f t="shared" si="43"/>
        <v>0</v>
      </c>
      <c r="CX11" s="103">
        <f t="shared" si="44"/>
        <v>0</v>
      </c>
      <c r="CY11" s="103">
        <f t="shared" si="45"/>
        <v>0</v>
      </c>
      <c r="CZ11" s="103">
        <f t="shared" si="46"/>
        <v>0</v>
      </c>
      <c r="DA11" s="103">
        <f t="shared" si="47"/>
        <v>9600</v>
      </c>
      <c r="DB11" s="103">
        <f t="shared" si="48"/>
        <v>0</v>
      </c>
      <c r="DC11" s="103">
        <f t="shared" si="49"/>
        <v>0</v>
      </c>
      <c r="DD11" s="103">
        <f t="shared" si="50"/>
        <v>0</v>
      </c>
      <c r="DE11" s="103">
        <f t="shared" si="51"/>
        <v>0</v>
      </c>
      <c r="DF11" s="104">
        <f>SUM(CT11:DE11)*VLOOKUP($I11,Escalation[],MATCH(CG$1,Escalation[#Headers]),FALSE)</f>
        <v>10232.608208400003</v>
      </c>
      <c r="DG11" s="104">
        <f t="shared" si="83"/>
        <v>0</v>
      </c>
      <c r="DH11" s="104">
        <f t="shared" si="84"/>
        <v>5423.282350452002</v>
      </c>
      <c r="DI11" s="104">
        <f t="shared" si="85"/>
        <v>15655.890558852005</v>
      </c>
      <c r="DJ11" s="103">
        <f t="shared" si="86"/>
        <v>920.93473875600023</v>
      </c>
      <c r="DK11" s="105">
        <f t="shared" si="87"/>
        <v>488.09541154068017</v>
      </c>
      <c r="DL11" s="100"/>
      <c r="DM11" s="101"/>
      <c r="DN11" s="101"/>
      <c r="DO11" s="101"/>
      <c r="DP11" s="101"/>
      <c r="DQ11" s="101"/>
      <c r="DR11" s="101"/>
      <c r="DS11" s="101"/>
      <c r="DT11" s="101"/>
      <c r="DU11" s="102"/>
      <c r="DV11" s="102"/>
      <c r="DW11" s="102"/>
      <c r="DX11" s="102">
        <f t="shared" si="57"/>
        <v>0</v>
      </c>
      <c r="DY11" s="103">
        <f t="shared" si="58"/>
        <v>0</v>
      </c>
      <c r="DZ11" s="103">
        <f t="shared" si="59"/>
        <v>0</v>
      </c>
      <c r="EA11" s="103">
        <f t="shared" si="60"/>
        <v>0</v>
      </c>
      <c r="EB11" s="103">
        <f t="shared" si="61"/>
        <v>0</v>
      </c>
      <c r="EC11" s="103">
        <f t="shared" si="62"/>
        <v>0</v>
      </c>
      <c r="ED11" s="103">
        <f t="shared" si="63"/>
        <v>0</v>
      </c>
      <c r="EE11" s="103">
        <f t="shared" si="64"/>
        <v>0</v>
      </c>
      <c r="EF11" s="103">
        <f t="shared" si="65"/>
        <v>0</v>
      </c>
      <c r="EG11" s="103">
        <f t="shared" si="66"/>
        <v>0</v>
      </c>
      <c r="EH11" s="103">
        <f t="shared" si="67"/>
        <v>0</v>
      </c>
      <c r="EI11" s="103">
        <f t="shared" si="68"/>
        <v>0</v>
      </c>
      <c r="EJ11" s="103">
        <f t="shared" si="69"/>
        <v>0</v>
      </c>
      <c r="EK11" s="104">
        <f>SUM(DY11:EJ11)*VLOOKUP($I11,Escalation[],MATCH(DL$1,Escalation[#Headers]),FALSE)</f>
        <v>0</v>
      </c>
      <c r="EL11" s="104">
        <f t="shared" si="70"/>
        <v>0</v>
      </c>
      <c r="EM11" s="104">
        <f t="shared" si="71"/>
        <v>0</v>
      </c>
      <c r="EN11" s="104">
        <f t="shared" si="72"/>
        <v>0</v>
      </c>
      <c r="EO11" s="103">
        <f t="shared" si="73"/>
        <v>0</v>
      </c>
      <c r="EP11" s="105">
        <f t="shared" si="74"/>
        <v>0</v>
      </c>
      <c r="EQ11" s="159">
        <f t="shared" si="75"/>
        <v>45986.056086852012</v>
      </c>
      <c r="ER11" s="1"/>
      <c r="ES11" s="82"/>
      <c r="ET11" s="82"/>
      <c r="EU11" s="82"/>
      <c r="EV11" s="82"/>
      <c r="EW11" s="34"/>
      <c r="EX11" s="34"/>
      <c r="EY11" s="34"/>
      <c r="EZ11" s="34"/>
      <c r="FA11" s="34"/>
      <c r="FB11" s="34"/>
      <c r="FC11" s="34"/>
      <c r="FD11" s="34"/>
    </row>
    <row r="12" spans="1:160" ht="52.8" hidden="1" x14ac:dyDescent="0.3">
      <c r="A12" s="1" t="s">
        <v>1022</v>
      </c>
      <c r="B12" s="83">
        <v>1.1000000000000001</v>
      </c>
      <c r="C12" t="s">
        <v>1381</v>
      </c>
      <c r="D12" s="28" t="s">
        <v>15</v>
      </c>
      <c r="E12" s="28" t="s">
        <v>1540</v>
      </c>
      <c r="F12" s="29" t="s">
        <v>1023</v>
      </c>
      <c r="G12" s="30" t="s">
        <v>1521</v>
      </c>
      <c r="H12" s="1" t="s">
        <v>1512</v>
      </c>
      <c r="I12" s="28" t="s">
        <v>19</v>
      </c>
      <c r="J12" s="31" t="s">
        <v>20</v>
      </c>
      <c r="K12" s="28" t="s">
        <v>1024</v>
      </c>
      <c r="L12" s="32" t="s">
        <v>1006</v>
      </c>
      <c r="M12" s="38">
        <v>44.44</v>
      </c>
      <c r="N12" s="41">
        <v>46</v>
      </c>
      <c r="O12" s="24">
        <v>0.35</v>
      </c>
      <c r="P12" s="47">
        <v>0.53</v>
      </c>
      <c r="Q12" s="31" t="s">
        <v>23</v>
      </c>
      <c r="R12" s="1" t="s">
        <v>24</v>
      </c>
      <c r="S12" s="71">
        <f>VLOOKUP(R12,Contingencies!$A$2:$D$7,4,FALSE)</f>
        <v>0.09</v>
      </c>
      <c r="T12" s="22">
        <f t="shared" si="8"/>
        <v>22940.031378198164</v>
      </c>
      <c r="U12" s="33">
        <f t="shared" si="88"/>
        <v>7946.5468172843312</v>
      </c>
      <c r="V12" s="89"/>
      <c r="W12" s="100">
        <v>60</v>
      </c>
      <c r="X12" s="101">
        <v>60</v>
      </c>
      <c r="Y12" s="101">
        <v>60</v>
      </c>
      <c r="Z12" s="101">
        <v>60</v>
      </c>
      <c r="AA12" s="101">
        <v>60</v>
      </c>
      <c r="AB12" s="101">
        <v>60</v>
      </c>
      <c r="AC12" s="101">
        <v>60</v>
      </c>
      <c r="AD12" s="101">
        <v>60</v>
      </c>
      <c r="AE12" s="101">
        <v>60</v>
      </c>
      <c r="AF12" s="101">
        <v>60</v>
      </c>
      <c r="AG12" s="101">
        <v>60</v>
      </c>
      <c r="AH12" s="101">
        <v>60</v>
      </c>
      <c r="AI12" s="102">
        <f t="shared" si="76"/>
        <v>720</v>
      </c>
      <c r="AJ12" s="103">
        <f t="shared" si="9"/>
        <v>2666.3999999999996</v>
      </c>
      <c r="AK12" s="103">
        <f t="shared" si="10"/>
        <v>2666.3999999999996</v>
      </c>
      <c r="AL12" s="103">
        <f t="shared" si="11"/>
        <v>2666.3999999999996</v>
      </c>
      <c r="AM12" s="103">
        <f t="shared" si="12"/>
        <v>2666.3999999999996</v>
      </c>
      <c r="AN12" s="103">
        <f t="shared" si="13"/>
        <v>2666.3999999999996</v>
      </c>
      <c r="AO12" s="103">
        <f t="shared" si="14"/>
        <v>2666.3999999999996</v>
      </c>
      <c r="AP12" s="103">
        <f t="shared" si="15"/>
        <v>2666.3999999999996</v>
      </c>
      <c r="AQ12" s="103">
        <f t="shared" si="16"/>
        <v>2666.3999999999996</v>
      </c>
      <c r="AR12" s="103">
        <f t="shared" si="17"/>
        <v>2666.3999999999996</v>
      </c>
      <c r="AS12" s="103">
        <f t="shared" si="18"/>
        <v>2666.3999999999996</v>
      </c>
      <c r="AT12" s="103">
        <f t="shared" si="19"/>
        <v>2666.3999999999996</v>
      </c>
      <c r="AU12" s="103">
        <f t="shared" si="20"/>
        <v>2666.3999999999996</v>
      </c>
      <c r="AV12" s="104">
        <f>SUM(AJ12:AU12)*VLOOKUP($I12,Escalation[],MATCH(W$1,Escalation[#Headers]),FALSE)</f>
        <v>32684.731200000006</v>
      </c>
      <c r="AW12" s="104">
        <f t="shared" si="77"/>
        <v>11439.655920000001</v>
      </c>
      <c r="AX12" s="104">
        <f t="shared" si="78"/>
        <v>23385.925173600004</v>
      </c>
      <c r="AY12" s="104">
        <f t="shared" si="79"/>
        <v>67510.312293600015</v>
      </c>
      <c r="AZ12" s="103">
        <f t="shared" si="80"/>
        <v>3971.1948408000003</v>
      </c>
      <c r="BA12" s="105">
        <f t="shared" si="81"/>
        <v>2104.7332656240005</v>
      </c>
      <c r="BB12" s="100">
        <v>60</v>
      </c>
      <c r="BC12" s="101">
        <v>60</v>
      </c>
      <c r="BD12" s="101">
        <v>60</v>
      </c>
      <c r="BE12" s="101">
        <v>60</v>
      </c>
      <c r="BF12" s="101">
        <v>60</v>
      </c>
      <c r="BG12" s="101">
        <v>60</v>
      </c>
      <c r="BH12" s="101">
        <v>60</v>
      </c>
      <c r="BI12" s="101">
        <v>60</v>
      </c>
      <c r="BJ12" s="101">
        <v>60</v>
      </c>
      <c r="BK12" s="101">
        <v>60</v>
      </c>
      <c r="BL12" s="101">
        <v>60</v>
      </c>
      <c r="BM12" s="101">
        <v>60</v>
      </c>
      <c r="BN12" s="102">
        <f t="shared" si="21"/>
        <v>720</v>
      </c>
      <c r="BO12" s="103">
        <f t="shared" si="22"/>
        <v>2666.3999999999996</v>
      </c>
      <c r="BP12" s="103">
        <f t="shared" si="23"/>
        <v>2666.3999999999996</v>
      </c>
      <c r="BQ12" s="103">
        <f t="shared" si="24"/>
        <v>2666.3999999999996</v>
      </c>
      <c r="BR12" s="103">
        <f t="shared" si="25"/>
        <v>2666.3999999999996</v>
      </c>
      <c r="BS12" s="103">
        <f t="shared" si="26"/>
        <v>2666.3999999999996</v>
      </c>
      <c r="BT12" s="103">
        <f t="shared" si="27"/>
        <v>2666.3999999999996</v>
      </c>
      <c r="BU12" s="103">
        <f t="shared" si="28"/>
        <v>2666.3999999999996</v>
      </c>
      <c r="BV12" s="103">
        <f t="shared" si="29"/>
        <v>2666.3999999999996</v>
      </c>
      <c r="BW12" s="103">
        <f t="shared" si="30"/>
        <v>2666.3999999999996</v>
      </c>
      <c r="BX12" s="103">
        <f t="shared" si="31"/>
        <v>2666.3999999999996</v>
      </c>
      <c r="BY12" s="103">
        <f t="shared" si="32"/>
        <v>2666.3999999999996</v>
      </c>
      <c r="BZ12" s="103">
        <f t="shared" si="33"/>
        <v>2666.3999999999996</v>
      </c>
      <c r="CA12" s="104">
        <f>SUM(BO12:BZ12)*VLOOKUP($I12,Escalation[],MATCH(BB$1,Escalation[#Headers]),FALSE)</f>
        <v>33387.452920800009</v>
      </c>
      <c r="CB12" s="104">
        <f t="shared" si="34"/>
        <v>11685.608522280003</v>
      </c>
      <c r="CC12" s="104">
        <f t="shared" si="35"/>
        <v>23888.722564832409</v>
      </c>
      <c r="CD12" s="104">
        <f t="shared" si="36"/>
        <v>68961.784007912414</v>
      </c>
      <c r="CE12" s="103">
        <f t="shared" si="37"/>
        <v>4056.575529877201</v>
      </c>
      <c r="CF12" s="105">
        <f t="shared" si="38"/>
        <v>2149.9850308349169</v>
      </c>
      <c r="CG12" s="100">
        <v>60</v>
      </c>
      <c r="CH12" s="101">
        <v>60</v>
      </c>
      <c r="CI12" s="101">
        <v>60</v>
      </c>
      <c r="CJ12" s="101">
        <v>60</v>
      </c>
      <c r="CK12" s="101">
        <v>60</v>
      </c>
      <c r="CL12" s="101">
        <v>60</v>
      </c>
      <c r="CM12" s="101">
        <v>60</v>
      </c>
      <c r="CN12" s="101">
        <v>60</v>
      </c>
      <c r="CO12" s="101">
        <v>60</v>
      </c>
      <c r="CP12" s="101">
        <v>60</v>
      </c>
      <c r="CQ12" s="101">
        <v>60</v>
      </c>
      <c r="CR12" s="101">
        <v>60</v>
      </c>
      <c r="CS12" s="102">
        <f t="shared" si="82"/>
        <v>720</v>
      </c>
      <c r="CT12" s="103">
        <f t="shared" si="40"/>
        <v>2666.3999999999996</v>
      </c>
      <c r="CU12" s="103">
        <f t="shared" si="41"/>
        <v>2666.3999999999996</v>
      </c>
      <c r="CV12" s="103">
        <f t="shared" si="42"/>
        <v>2666.3999999999996</v>
      </c>
      <c r="CW12" s="103">
        <f t="shared" si="43"/>
        <v>2666.3999999999996</v>
      </c>
      <c r="CX12" s="103">
        <f t="shared" si="44"/>
        <v>2666.3999999999996</v>
      </c>
      <c r="CY12" s="103">
        <f t="shared" si="45"/>
        <v>2666.3999999999996</v>
      </c>
      <c r="CZ12" s="103">
        <f t="shared" si="46"/>
        <v>2666.3999999999996</v>
      </c>
      <c r="DA12" s="103">
        <f t="shared" si="47"/>
        <v>2666.3999999999996</v>
      </c>
      <c r="DB12" s="103">
        <f t="shared" si="48"/>
        <v>2666.3999999999996</v>
      </c>
      <c r="DC12" s="103">
        <f t="shared" si="49"/>
        <v>2666.3999999999996</v>
      </c>
      <c r="DD12" s="103">
        <f t="shared" si="50"/>
        <v>2666.3999999999996</v>
      </c>
      <c r="DE12" s="103">
        <f t="shared" si="51"/>
        <v>2666.3999999999996</v>
      </c>
      <c r="DF12" s="104">
        <f>SUM(CT12:DE12)*VLOOKUP($I12,Escalation[],MATCH(CG$1,Escalation[#Headers]),FALSE)</f>
        <v>34105.283158597209</v>
      </c>
      <c r="DG12" s="104">
        <f t="shared" si="83"/>
        <v>11936.849105509022</v>
      </c>
      <c r="DH12" s="104">
        <f t="shared" si="84"/>
        <v>24402.330099976301</v>
      </c>
      <c r="DI12" s="104">
        <f t="shared" si="85"/>
        <v>70444.46236408253</v>
      </c>
      <c r="DJ12" s="103">
        <f t="shared" si="86"/>
        <v>4143.7919037695601</v>
      </c>
      <c r="DK12" s="105">
        <f t="shared" si="87"/>
        <v>2196.209708997867</v>
      </c>
      <c r="DL12" s="100">
        <v>60</v>
      </c>
      <c r="DM12" s="101">
        <v>60</v>
      </c>
      <c r="DN12" s="101">
        <v>60</v>
      </c>
      <c r="DO12" s="101">
        <v>60</v>
      </c>
      <c r="DP12" s="101">
        <v>60</v>
      </c>
      <c r="DQ12" s="101">
        <v>60</v>
      </c>
      <c r="DR12" s="101">
        <v>60</v>
      </c>
      <c r="DS12" s="101">
        <v>60</v>
      </c>
      <c r="DT12" s="101"/>
      <c r="DU12" s="102"/>
      <c r="DV12" s="102"/>
      <c r="DW12" s="102"/>
      <c r="DX12" s="102">
        <f t="shared" si="57"/>
        <v>480</v>
      </c>
      <c r="DY12" s="103">
        <f t="shared" si="58"/>
        <v>2666.3999999999996</v>
      </c>
      <c r="DZ12" s="103">
        <f t="shared" si="59"/>
        <v>2666.3999999999996</v>
      </c>
      <c r="EA12" s="103">
        <f t="shared" si="60"/>
        <v>2666.3999999999996</v>
      </c>
      <c r="EB12" s="103">
        <f t="shared" si="61"/>
        <v>2666.3999999999996</v>
      </c>
      <c r="EC12" s="103">
        <f t="shared" si="62"/>
        <v>2666.3999999999996</v>
      </c>
      <c r="ED12" s="103">
        <f t="shared" si="63"/>
        <v>2666.3999999999996</v>
      </c>
      <c r="EE12" s="103">
        <f t="shared" si="64"/>
        <v>2666.3999999999996</v>
      </c>
      <c r="EF12" s="103">
        <f t="shared" si="65"/>
        <v>2666.3999999999996</v>
      </c>
      <c r="EG12" s="103">
        <f t="shared" si="66"/>
        <v>0</v>
      </c>
      <c r="EH12" s="103">
        <f t="shared" si="67"/>
        <v>0</v>
      </c>
      <c r="EI12" s="103">
        <f t="shared" si="68"/>
        <v>0</v>
      </c>
      <c r="EJ12" s="103">
        <f t="shared" si="69"/>
        <v>0</v>
      </c>
      <c r="EK12" s="104">
        <f>SUM(DY12:EJ12)*VLOOKUP($I12,Escalation[],MATCH(DL$1,Escalation[#Headers]),FALSE)</f>
        <v>23225.697831004698</v>
      </c>
      <c r="EL12" s="104">
        <f t="shared" si="70"/>
        <v>8128.9942408516436</v>
      </c>
      <c r="EM12" s="104">
        <f t="shared" si="71"/>
        <v>16617.986798083861</v>
      </c>
      <c r="EN12" s="104">
        <f t="shared" si="72"/>
        <v>47972.678869940202</v>
      </c>
      <c r="EO12" s="103">
        <f t="shared" si="73"/>
        <v>2821.9222864670705</v>
      </c>
      <c r="EP12" s="105">
        <f t="shared" si="74"/>
        <v>1495.6188118275475</v>
      </c>
      <c r="EQ12" s="159">
        <f t="shared" si="75"/>
        <v>254889.23753553515</v>
      </c>
      <c r="ER12" s="1"/>
      <c r="ES12" s="82"/>
      <c r="ET12" s="82"/>
      <c r="EU12" s="82"/>
      <c r="EV12" s="82"/>
      <c r="EW12" s="34"/>
      <c r="EX12" s="34"/>
      <c r="EY12" s="34"/>
      <c r="EZ12" s="34"/>
      <c r="FA12" s="34"/>
      <c r="FB12" s="34"/>
      <c r="FC12" s="34"/>
      <c r="FD12" s="34"/>
    </row>
    <row r="13" spans="1:160" ht="79.2" hidden="1" x14ac:dyDescent="0.3">
      <c r="A13" s="1" t="s">
        <v>1022</v>
      </c>
      <c r="B13" s="83">
        <v>1.1000000000000001</v>
      </c>
      <c r="C13" t="s">
        <v>1381</v>
      </c>
      <c r="D13" s="28" t="s">
        <v>15</v>
      </c>
      <c r="E13" s="28" t="s">
        <v>1540</v>
      </c>
      <c r="F13" s="29" t="s">
        <v>1023</v>
      </c>
      <c r="G13" s="30" t="s">
        <v>1544</v>
      </c>
      <c r="H13" s="1" t="s">
        <v>1579</v>
      </c>
      <c r="I13" s="28" t="s">
        <v>1536</v>
      </c>
      <c r="J13" s="31" t="s">
        <v>1536</v>
      </c>
      <c r="K13" s="28"/>
      <c r="L13" s="32" t="s">
        <v>129</v>
      </c>
      <c r="M13" s="38"/>
      <c r="N13" s="41">
        <v>1</v>
      </c>
      <c r="O13" s="24">
        <v>0</v>
      </c>
      <c r="P13" s="47">
        <v>0.53</v>
      </c>
      <c r="Q13" s="31" t="s">
        <v>23</v>
      </c>
      <c r="R13" s="1" t="s">
        <v>24</v>
      </c>
      <c r="S13" s="71">
        <f>VLOOKUP(R13,Contingencies!$A$2:$D$7,4,FALSE)</f>
        <v>0.09</v>
      </c>
      <c r="T13" s="22">
        <f t="shared" si="8"/>
        <v>181466.84339999998</v>
      </c>
      <c r="U13" s="33">
        <f t="shared" si="88"/>
        <v>62861.063399999999</v>
      </c>
      <c r="V13" s="89" t="s">
        <v>1522</v>
      </c>
      <c r="W13" s="100">
        <v>27908</v>
      </c>
      <c r="X13" s="101">
        <v>27908</v>
      </c>
      <c r="Y13" s="101">
        <v>27908</v>
      </c>
      <c r="Z13" s="101">
        <v>27908</v>
      </c>
      <c r="AA13" s="101">
        <v>27908</v>
      </c>
      <c r="AB13" s="101">
        <v>27908</v>
      </c>
      <c r="AC13" s="101">
        <v>27908</v>
      </c>
      <c r="AD13" s="101">
        <v>27908</v>
      </c>
      <c r="AE13" s="101">
        <v>27908</v>
      </c>
      <c r="AF13" s="101">
        <v>27908</v>
      </c>
      <c r="AG13" s="101">
        <v>27908</v>
      </c>
      <c r="AH13" s="101">
        <v>27908</v>
      </c>
      <c r="AI13" s="102">
        <f t="shared" si="76"/>
        <v>0</v>
      </c>
      <c r="AJ13" s="103">
        <f t="shared" si="9"/>
        <v>27908</v>
      </c>
      <c r="AK13" s="103">
        <f t="shared" si="10"/>
        <v>27908</v>
      </c>
      <c r="AL13" s="103">
        <f t="shared" si="11"/>
        <v>27908</v>
      </c>
      <c r="AM13" s="103">
        <f t="shared" si="12"/>
        <v>27908</v>
      </c>
      <c r="AN13" s="103">
        <f t="shared" si="13"/>
        <v>27908</v>
      </c>
      <c r="AO13" s="103">
        <f t="shared" si="14"/>
        <v>27908</v>
      </c>
      <c r="AP13" s="103">
        <f t="shared" si="15"/>
        <v>27908</v>
      </c>
      <c r="AQ13" s="103">
        <f t="shared" si="16"/>
        <v>27908</v>
      </c>
      <c r="AR13" s="103">
        <f t="shared" si="17"/>
        <v>27908</v>
      </c>
      <c r="AS13" s="103">
        <f t="shared" si="18"/>
        <v>27908</v>
      </c>
      <c r="AT13" s="103">
        <f t="shared" si="19"/>
        <v>27908</v>
      </c>
      <c r="AU13" s="103">
        <f t="shared" si="20"/>
        <v>27908</v>
      </c>
      <c r="AV13" s="104">
        <f>SUM(AJ13:AU13)*VLOOKUP($I13,Escalation[],MATCH(W$1,Escalation[#Headers]),FALSE)</f>
        <v>334896</v>
      </c>
      <c r="AW13" s="104">
        <f t="shared" si="77"/>
        <v>0</v>
      </c>
      <c r="AX13" s="104">
        <f t="shared" si="78"/>
        <v>177494.88</v>
      </c>
      <c r="AY13" s="104">
        <f t="shared" si="79"/>
        <v>512390.88</v>
      </c>
      <c r="AZ13" s="103">
        <f t="shared" si="80"/>
        <v>30140.639999999999</v>
      </c>
      <c r="BA13" s="105">
        <f t="shared" si="81"/>
        <v>15974.539199999999</v>
      </c>
      <c r="BB13" s="100">
        <v>28622.25</v>
      </c>
      <c r="BC13" s="101">
        <v>28622.25</v>
      </c>
      <c r="BD13" s="101">
        <v>28622.25</v>
      </c>
      <c r="BE13" s="101">
        <v>28622.25</v>
      </c>
      <c r="BF13" s="101">
        <v>28622.25</v>
      </c>
      <c r="BG13" s="101">
        <v>28622.25</v>
      </c>
      <c r="BH13" s="101">
        <v>28622.25</v>
      </c>
      <c r="BI13" s="101">
        <v>28622.25</v>
      </c>
      <c r="BJ13" s="101">
        <v>28622.25</v>
      </c>
      <c r="BK13" s="101">
        <v>28622.25</v>
      </c>
      <c r="BL13" s="101">
        <v>28622.25</v>
      </c>
      <c r="BM13" s="101">
        <v>28622.25</v>
      </c>
      <c r="BN13" s="102">
        <f t="shared" si="21"/>
        <v>0</v>
      </c>
      <c r="BO13" s="103">
        <f t="shared" si="22"/>
        <v>28622.25</v>
      </c>
      <c r="BP13" s="103">
        <f t="shared" si="23"/>
        <v>28622.25</v>
      </c>
      <c r="BQ13" s="103">
        <f t="shared" si="24"/>
        <v>28622.25</v>
      </c>
      <c r="BR13" s="103">
        <f t="shared" si="25"/>
        <v>28622.25</v>
      </c>
      <c r="BS13" s="103">
        <f t="shared" si="26"/>
        <v>28622.25</v>
      </c>
      <c r="BT13" s="103">
        <f t="shared" si="27"/>
        <v>28622.25</v>
      </c>
      <c r="BU13" s="103">
        <f t="shared" si="28"/>
        <v>28622.25</v>
      </c>
      <c r="BV13" s="103">
        <f t="shared" si="29"/>
        <v>28622.25</v>
      </c>
      <c r="BW13" s="103">
        <f t="shared" si="30"/>
        <v>28622.25</v>
      </c>
      <c r="BX13" s="103">
        <f t="shared" si="31"/>
        <v>28622.25</v>
      </c>
      <c r="BY13" s="103">
        <f t="shared" si="32"/>
        <v>28622.25</v>
      </c>
      <c r="BZ13" s="103">
        <f t="shared" si="33"/>
        <v>28622.25</v>
      </c>
      <c r="CA13" s="104">
        <f>SUM(BO13:BZ13)*VLOOKUP($I13,Escalation[],MATCH(BB$1,Escalation[#Headers]),FALSE)</f>
        <v>343467</v>
      </c>
      <c r="CB13" s="104">
        <f t="shared" si="34"/>
        <v>0</v>
      </c>
      <c r="CC13" s="104">
        <f t="shared" si="35"/>
        <v>182037.51</v>
      </c>
      <c r="CD13" s="104">
        <f t="shared" si="36"/>
        <v>525504.51</v>
      </c>
      <c r="CE13" s="103">
        <f t="shared" si="37"/>
        <v>30912.03</v>
      </c>
      <c r="CF13" s="105">
        <f t="shared" si="38"/>
        <v>16383.375900000001</v>
      </c>
      <c r="CG13" s="151">
        <v>29929.333333333332</v>
      </c>
      <c r="CH13" s="152">
        <v>29929.333333333332</v>
      </c>
      <c r="CI13" s="152">
        <v>29929.333333333332</v>
      </c>
      <c r="CJ13" s="152">
        <v>29929.333333333332</v>
      </c>
      <c r="CK13" s="152">
        <v>29929.333333333332</v>
      </c>
      <c r="CL13" s="152">
        <v>29929.333333333332</v>
      </c>
      <c r="CM13" s="152">
        <v>29929.333333333332</v>
      </c>
      <c r="CN13" s="152">
        <v>29929.333333333332</v>
      </c>
      <c r="CO13" s="152">
        <v>29929.333333333332</v>
      </c>
      <c r="CP13" s="152">
        <v>29929.333333333332</v>
      </c>
      <c r="CQ13" s="152">
        <v>29929.333333333332</v>
      </c>
      <c r="CR13" s="152">
        <v>29929.333333333332</v>
      </c>
      <c r="CS13" s="102">
        <f t="shared" si="82"/>
        <v>0</v>
      </c>
      <c r="CT13" s="103">
        <f t="shared" si="40"/>
        <v>29929.333333333332</v>
      </c>
      <c r="CU13" s="103">
        <f t="shared" si="41"/>
        <v>29929.333333333332</v>
      </c>
      <c r="CV13" s="103">
        <f t="shared" si="42"/>
        <v>29929.333333333332</v>
      </c>
      <c r="CW13" s="103">
        <f t="shared" si="43"/>
        <v>29929.333333333332</v>
      </c>
      <c r="CX13" s="103">
        <f t="shared" si="44"/>
        <v>29929.333333333332</v>
      </c>
      <c r="CY13" s="103">
        <f t="shared" si="45"/>
        <v>29929.333333333332</v>
      </c>
      <c r="CZ13" s="103">
        <f t="shared" si="46"/>
        <v>29929.333333333332</v>
      </c>
      <c r="DA13" s="103">
        <f t="shared" si="47"/>
        <v>29929.333333333332</v>
      </c>
      <c r="DB13" s="103">
        <f t="shared" si="48"/>
        <v>29929.333333333332</v>
      </c>
      <c r="DC13" s="103">
        <f t="shared" si="49"/>
        <v>29929.333333333332</v>
      </c>
      <c r="DD13" s="103">
        <f t="shared" si="50"/>
        <v>29929.333333333332</v>
      </c>
      <c r="DE13" s="103">
        <f t="shared" si="51"/>
        <v>29929.333333333332</v>
      </c>
      <c r="DF13" s="104">
        <f>SUM(CT13:DE13)*VLOOKUP($I13,Escalation[],MATCH(CG$1,Escalation[#Headers]),FALSE)</f>
        <v>359151.99999999994</v>
      </c>
      <c r="DG13" s="104">
        <f t="shared" si="83"/>
        <v>0</v>
      </c>
      <c r="DH13" s="104">
        <f t="shared" si="84"/>
        <v>190350.55999999997</v>
      </c>
      <c r="DI13" s="104">
        <f t="shared" si="85"/>
        <v>549502.55999999994</v>
      </c>
      <c r="DJ13" s="103">
        <f t="shared" si="86"/>
        <v>32323.679999999993</v>
      </c>
      <c r="DK13" s="105">
        <f t="shared" si="87"/>
        <v>17131.550399999996</v>
      </c>
      <c r="DL13" s="151">
        <v>40046.714285714283</v>
      </c>
      <c r="DM13" s="152">
        <v>40046.714285714283</v>
      </c>
      <c r="DN13" s="152">
        <v>40046.714285714283</v>
      </c>
      <c r="DO13" s="152">
        <v>40046.714285714283</v>
      </c>
      <c r="DP13" s="152">
        <v>40046.714285714283</v>
      </c>
      <c r="DQ13" s="152">
        <v>40046.714285714283</v>
      </c>
      <c r="DR13" s="152">
        <v>40046.714285714283</v>
      </c>
      <c r="DS13" s="152"/>
      <c r="DT13" s="101"/>
      <c r="DU13" s="102"/>
      <c r="DV13" s="102"/>
      <c r="DW13" s="102"/>
      <c r="DX13" s="102">
        <f t="shared" si="57"/>
        <v>0</v>
      </c>
      <c r="DY13" s="103">
        <f t="shared" si="58"/>
        <v>40046.714285714283</v>
      </c>
      <c r="DZ13" s="103">
        <f t="shared" si="59"/>
        <v>40046.714285714283</v>
      </c>
      <c r="EA13" s="103">
        <f t="shared" si="60"/>
        <v>40046.714285714283</v>
      </c>
      <c r="EB13" s="103">
        <f t="shared" si="61"/>
        <v>40046.714285714283</v>
      </c>
      <c r="EC13" s="103">
        <f t="shared" si="62"/>
        <v>40046.714285714283</v>
      </c>
      <c r="ED13" s="103">
        <f t="shared" si="63"/>
        <v>40046.714285714283</v>
      </c>
      <c r="EE13" s="103">
        <f t="shared" si="64"/>
        <v>40046.714285714283</v>
      </c>
      <c r="EF13" s="103">
        <f t="shared" si="65"/>
        <v>0</v>
      </c>
      <c r="EG13" s="103">
        <f t="shared" si="66"/>
        <v>0</v>
      </c>
      <c r="EH13" s="103">
        <f t="shared" si="67"/>
        <v>0</v>
      </c>
      <c r="EI13" s="103">
        <f t="shared" si="68"/>
        <v>0</v>
      </c>
      <c r="EJ13" s="103">
        <f t="shared" si="69"/>
        <v>0</v>
      </c>
      <c r="EK13" s="104">
        <f>SUM(DY13:EJ13)*VLOOKUP($I13,Escalation[],MATCH(DL$1,Escalation[#Headers]),FALSE)</f>
        <v>280327</v>
      </c>
      <c r="EL13" s="104">
        <f t="shared" si="70"/>
        <v>0</v>
      </c>
      <c r="EM13" s="104">
        <f t="shared" si="71"/>
        <v>148573.31</v>
      </c>
      <c r="EN13" s="104">
        <f t="shared" si="72"/>
        <v>428900.31</v>
      </c>
      <c r="EO13" s="103">
        <f t="shared" si="73"/>
        <v>25229.43</v>
      </c>
      <c r="EP13" s="105">
        <f t="shared" si="74"/>
        <v>13371.597899999999</v>
      </c>
      <c r="EQ13" s="159">
        <f t="shared" si="75"/>
        <v>2016298.26</v>
      </c>
      <c r="ER13" s="1"/>
      <c r="ES13" s="82"/>
      <c r="ET13" s="82"/>
      <c r="EU13" s="82"/>
      <c r="EV13" s="82"/>
      <c r="EW13" s="34"/>
      <c r="EX13" s="34"/>
      <c r="EY13" s="34"/>
      <c r="EZ13" s="34"/>
      <c r="FA13" s="34"/>
      <c r="FB13" s="34"/>
      <c r="FC13" s="34"/>
      <c r="FD13" s="34"/>
    </row>
    <row r="14" spans="1:160" ht="39.6" hidden="1" x14ac:dyDescent="0.3">
      <c r="A14" s="1" t="s">
        <v>1025</v>
      </c>
      <c r="B14" s="83">
        <v>1.1000000000000001</v>
      </c>
      <c r="C14" t="s">
        <v>1382</v>
      </c>
      <c r="D14" s="28" t="s">
        <v>15</v>
      </c>
      <c r="E14" s="28" t="s">
        <v>1540</v>
      </c>
      <c r="F14" s="29" t="s">
        <v>1026</v>
      </c>
      <c r="G14" s="30" t="s">
        <v>1027</v>
      </c>
      <c r="H14" s="1" t="s">
        <v>110</v>
      </c>
      <c r="I14" s="28" t="s">
        <v>19</v>
      </c>
      <c r="J14" s="31" t="s">
        <v>20</v>
      </c>
      <c r="K14" s="28" t="s">
        <v>1024</v>
      </c>
      <c r="L14" s="32" t="s">
        <v>1006</v>
      </c>
      <c r="M14" s="38">
        <v>60.69</v>
      </c>
      <c r="N14" s="41">
        <v>46</v>
      </c>
      <c r="O14" s="24">
        <v>0.35</v>
      </c>
      <c r="P14" s="47">
        <v>0.53</v>
      </c>
      <c r="Q14" s="31" t="s">
        <v>23</v>
      </c>
      <c r="R14" s="1" t="s">
        <v>24</v>
      </c>
      <c r="S14" s="71">
        <f>VLOOKUP(R14,Contingencies!$A$2:$D$7,4,FALSE)</f>
        <v>0.09</v>
      </c>
      <c r="T14" s="22">
        <f t="shared" si="8"/>
        <v>43795.603307359088</v>
      </c>
      <c r="U14" s="33">
        <f t="shared" si="88"/>
        <v>15171.025982287789</v>
      </c>
      <c r="V14" s="89"/>
      <c r="W14" s="100">
        <v>113</v>
      </c>
      <c r="X14" s="101">
        <v>113</v>
      </c>
      <c r="Y14" s="101">
        <v>113</v>
      </c>
      <c r="Z14" s="101">
        <v>113</v>
      </c>
      <c r="AA14" s="101">
        <v>113</v>
      </c>
      <c r="AB14" s="101">
        <v>113</v>
      </c>
      <c r="AC14" s="101">
        <v>113</v>
      </c>
      <c r="AD14" s="101">
        <v>113</v>
      </c>
      <c r="AE14" s="101">
        <v>113</v>
      </c>
      <c r="AF14" s="101">
        <v>113</v>
      </c>
      <c r="AG14" s="101">
        <v>113</v>
      </c>
      <c r="AH14" s="101">
        <v>113</v>
      </c>
      <c r="AI14" s="102">
        <f t="shared" si="76"/>
        <v>1356</v>
      </c>
      <c r="AJ14" s="103">
        <f t="shared" si="9"/>
        <v>6857.9699999999993</v>
      </c>
      <c r="AK14" s="103">
        <f t="shared" si="10"/>
        <v>6857.9699999999993</v>
      </c>
      <c r="AL14" s="103">
        <f t="shared" si="11"/>
        <v>6857.9699999999993</v>
      </c>
      <c r="AM14" s="103">
        <f t="shared" si="12"/>
        <v>6857.9699999999993</v>
      </c>
      <c r="AN14" s="103">
        <f t="shared" si="13"/>
        <v>6857.9699999999993</v>
      </c>
      <c r="AO14" s="103">
        <f t="shared" si="14"/>
        <v>6857.9699999999993</v>
      </c>
      <c r="AP14" s="103">
        <f t="shared" si="15"/>
        <v>6857.9699999999993</v>
      </c>
      <c r="AQ14" s="103">
        <f t="shared" si="16"/>
        <v>6857.9699999999993</v>
      </c>
      <c r="AR14" s="103">
        <f t="shared" si="17"/>
        <v>6857.9699999999993</v>
      </c>
      <c r="AS14" s="103">
        <f t="shared" si="18"/>
        <v>6857.9699999999993</v>
      </c>
      <c r="AT14" s="103">
        <f t="shared" si="19"/>
        <v>6857.9699999999993</v>
      </c>
      <c r="AU14" s="103">
        <f t="shared" si="20"/>
        <v>6857.9699999999993</v>
      </c>
      <c r="AV14" s="104">
        <f>SUM(AJ14:AU14)*VLOOKUP($I14,Escalation[],MATCH(W$1,Escalation[#Headers]),FALSE)</f>
        <v>84064.99626</v>
      </c>
      <c r="AW14" s="104">
        <f t="shared" si="77"/>
        <v>29422.748690999997</v>
      </c>
      <c r="AX14" s="104">
        <f t="shared" si="78"/>
        <v>60148.504824030002</v>
      </c>
      <c r="AY14" s="104">
        <f t="shared" si="79"/>
        <v>173636.24977503001</v>
      </c>
      <c r="AZ14" s="103">
        <f t="shared" si="80"/>
        <v>10213.89704559</v>
      </c>
      <c r="BA14" s="105">
        <f t="shared" si="81"/>
        <v>5413.3654341626998</v>
      </c>
      <c r="BB14" s="100">
        <v>113</v>
      </c>
      <c r="BC14" s="101">
        <v>113</v>
      </c>
      <c r="BD14" s="101">
        <v>0</v>
      </c>
      <c r="BE14" s="101">
        <v>0</v>
      </c>
      <c r="BF14" s="101">
        <v>50</v>
      </c>
      <c r="BG14" s="101">
        <v>113</v>
      </c>
      <c r="BH14" s="101">
        <v>113</v>
      </c>
      <c r="BI14" s="101">
        <v>113</v>
      </c>
      <c r="BJ14" s="101">
        <v>113</v>
      </c>
      <c r="BK14" s="101">
        <v>113</v>
      </c>
      <c r="BL14" s="101">
        <v>113</v>
      </c>
      <c r="BM14" s="101">
        <v>113</v>
      </c>
      <c r="BN14" s="102">
        <f t="shared" si="21"/>
        <v>1067</v>
      </c>
      <c r="BO14" s="103">
        <f t="shared" si="22"/>
        <v>6857.9699999999993</v>
      </c>
      <c r="BP14" s="103">
        <f t="shared" si="23"/>
        <v>6857.9699999999993</v>
      </c>
      <c r="BQ14" s="103">
        <f t="shared" si="24"/>
        <v>0</v>
      </c>
      <c r="BR14" s="103">
        <f t="shared" si="25"/>
        <v>0</v>
      </c>
      <c r="BS14" s="103">
        <f t="shared" si="26"/>
        <v>3034.5</v>
      </c>
      <c r="BT14" s="103">
        <f t="shared" si="27"/>
        <v>6857.9699999999993</v>
      </c>
      <c r="BU14" s="103">
        <f t="shared" si="28"/>
        <v>6857.9699999999993</v>
      </c>
      <c r="BV14" s="103">
        <f t="shared" si="29"/>
        <v>6857.9699999999993</v>
      </c>
      <c r="BW14" s="103">
        <f t="shared" si="30"/>
        <v>6857.9699999999993</v>
      </c>
      <c r="BX14" s="103">
        <f t="shared" si="31"/>
        <v>6857.9699999999993</v>
      </c>
      <c r="BY14" s="103">
        <f t="shared" si="32"/>
        <v>6857.9699999999993</v>
      </c>
      <c r="BZ14" s="103">
        <f t="shared" si="33"/>
        <v>6857.9699999999993</v>
      </c>
      <c r="CA14" s="104">
        <f>SUM(BO14:BZ14)*VLOOKUP($I14,Escalation[],MATCH(BB$1,Escalation[#Headers]),FALSE)</f>
        <v>67570.681457317507</v>
      </c>
      <c r="CB14" s="104">
        <f t="shared" si="34"/>
        <v>23649.738510061125</v>
      </c>
      <c r="CC14" s="104">
        <f t="shared" si="35"/>
        <v>48346.82258271068</v>
      </c>
      <c r="CD14" s="104">
        <f t="shared" si="36"/>
        <v>139567.24255008932</v>
      </c>
      <c r="CE14" s="103">
        <f t="shared" si="37"/>
        <v>8209.8377970640777</v>
      </c>
      <c r="CF14" s="105">
        <f t="shared" si="38"/>
        <v>4351.2140324439606</v>
      </c>
      <c r="CG14" s="100">
        <v>113</v>
      </c>
      <c r="CH14" s="101">
        <v>113</v>
      </c>
      <c r="CI14" s="101">
        <v>0</v>
      </c>
      <c r="CJ14" s="101">
        <v>0</v>
      </c>
      <c r="CK14" s="101">
        <v>50</v>
      </c>
      <c r="CL14" s="101">
        <v>113</v>
      </c>
      <c r="CM14" s="101">
        <v>113</v>
      </c>
      <c r="CN14" s="101">
        <v>113</v>
      </c>
      <c r="CO14" s="101">
        <v>113</v>
      </c>
      <c r="CP14" s="101">
        <v>113</v>
      </c>
      <c r="CQ14" s="101">
        <v>113</v>
      </c>
      <c r="CR14" s="101">
        <v>113</v>
      </c>
      <c r="CS14" s="102">
        <f t="shared" si="82"/>
        <v>1067</v>
      </c>
      <c r="CT14" s="103">
        <f t="shared" si="40"/>
        <v>6857.9699999999993</v>
      </c>
      <c r="CU14" s="103">
        <f t="shared" si="41"/>
        <v>6857.9699999999993</v>
      </c>
      <c r="CV14" s="103">
        <f t="shared" si="42"/>
        <v>0</v>
      </c>
      <c r="CW14" s="103">
        <f t="shared" si="43"/>
        <v>0</v>
      </c>
      <c r="CX14" s="103">
        <f t="shared" si="44"/>
        <v>3034.5</v>
      </c>
      <c r="CY14" s="103">
        <f t="shared" si="45"/>
        <v>6857.9699999999993</v>
      </c>
      <c r="CZ14" s="103">
        <f t="shared" si="46"/>
        <v>6857.9699999999993</v>
      </c>
      <c r="DA14" s="103">
        <f t="shared" si="47"/>
        <v>6857.9699999999993</v>
      </c>
      <c r="DB14" s="103">
        <f t="shared" si="48"/>
        <v>6857.9699999999993</v>
      </c>
      <c r="DC14" s="103">
        <f t="shared" si="49"/>
        <v>6857.9699999999993</v>
      </c>
      <c r="DD14" s="103">
        <f t="shared" si="50"/>
        <v>6857.9699999999993</v>
      </c>
      <c r="DE14" s="103">
        <f t="shared" si="51"/>
        <v>6857.9699999999993</v>
      </c>
      <c r="DF14" s="104">
        <f>SUM(CT14:DE14)*VLOOKUP($I14,Escalation[],MATCH(CG$1,Escalation[#Headers]),FALSE)</f>
        <v>69023.451108649853</v>
      </c>
      <c r="DG14" s="104">
        <f t="shared" si="83"/>
        <v>24158.207888027446</v>
      </c>
      <c r="DH14" s="104">
        <f t="shared" si="84"/>
        <v>49386.27926823897</v>
      </c>
      <c r="DI14" s="104">
        <f t="shared" si="85"/>
        <v>142567.93826491627</v>
      </c>
      <c r="DJ14" s="103">
        <f t="shared" si="86"/>
        <v>8386.3493097009577</v>
      </c>
      <c r="DK14" s="105">
        <f t="shared" si="87"/>
        <v>4444.7651341415067</v>
      </c>
      <c r="DL14" s="100">
        <v>113</v>
      </c>
      <c r="DM14" s="101">
        <v>113</v>
      </c>
      <c r="DN14" s="101">
        <v>0</v>
      </c>
      <c r="DO14" s="101">
        <v>0</v>
      </c>
      <c r="DP14" s="101">
        <v>0</v>
      </c>
      <c r="DQ14" s="101">
        <v>0</v>
      </c>
      <c r="DR14" s="101">
        <v>0</v>
      </c>
      <c r="DS14" s="101">
        <v>0</v>
      </c>
      <c r="DT14" s="101"/>
      <c r="DU14" s="102"/>
      <c r="DV14" s="102"/>
      <c r="DW14" s="102"/>
      <c r="DX14" s="102">
        <f t="shared" si="57"/>
        <v>226</v>
      </c>
      <c r="DY14" s="103">
        <f t="shared" si="58"/>
        <v>6857.9699999999993</v>
      </c>
      <c r="DZ14" s="103">
        <f t="shared" si="59"/>
        <v>6857.9699999999993</v>
      </c>
      <c r="EA14" s="103">
        <f t="shared" si="60"/>
        <v>0</v>
      </c>
      <c r="EB14" s="103">
        <f t="shared" si="61"/>
        <v>0</v>
      </c>
      <c r="EC14" s="103">
        <f t="shared" si="62"/>
        <v>0</v>
      </c>
      <c r="ED14" s="103">
        <f t="shared" si="63"/>
        <v>0</v>
      </c>
      <c r="EE14" s="103">
        <f t="shared" si="64"/>
        <v>0</v>
      </c>
      <c r="EF14" s="103">
        <f t="shared" si="65"/>
        <v>0</v>
      </c>
      <c r="EG14" s="103">
        <f t="shared" si="66"/>
        <v>0</v>
      </c>
      <c r="EH14" s="103">
        <f t="shared" si="67"/>
        <v>0</v>
      </c>
      <c r="EI14" s="103">
        <f t="shared" si="68"/>
        <v>0</v>
      </c>
      <c r="EJ14" s="103">
        <f t="shared" si="69"/>
        <v>0</v>
      </c>
      <c r="EK14" s="104">
        <f>SUM(DY14:EJ14)*VLOOKUP($I14,Escalation[],MATCH(DL$1,Escalation[#Headers]),FALSE)</f>
        <v>14934.10018696513</v>
      </c>
      <c r="EL14" s="104">
        <f t="shared" si="70"/>
        <v>5226.9350654377949</v>
      </c>
      <c r="EM14" s="104">
        <f t="shared" si="71"/>
        <v>10685.348683773551</v>
      </c>
      <c r="EN14" s="104">
        <f t="shared" si="72"/>
        <v>30846.383936176477</v>
      </c>
      <c r="EO14" s="103">
        <f t="shared" si="73"/>
        <v>1814.4931727162632</v>
      </c>
      <c r="EP14" s="105">
        <f t="shared" si="74"/>
        <v>961.68138153961957</v>
      </c>
      <c r="EQ14" s="159">
        <f t="shared" si="75"/>
        <v>486617.81452621211</v>
      </c>
      <c r="ER14" s="1"/>
      <c r="ES14" s="82"/>
      <c r="ET14" s="82"/>
      <c r="EU14" s="82"/>
      <c r="EV14" s="82"/>
      <c r="EW14" s="34"/>
      <c r="EX14" s="34"/>
      <c r="EY14" s="34"/>
      <c r="EZ14" s="34"/>
      <c r="FA14" s="34"/>
      <c r="FB14" s="34"/>
      <c r="FC14" s="34"/>
      <c r="FD14" s="34"/>
    </row>
    <row r="15" spans="1:160" ht="26.4" hidden="1" x14ac:dyDescent="0.3">
      <c r="A15" s="1" t="s">
        <v>1028</v>
      </c>
      <c r="B15" s="83">
        <v>1.1000000000000001</v>
      </c>
      <c r="C15" t="s">
        <v>1383</v>
      </c>
      <c r="D15" s="28" t="s">
        <v>15</v>
      </c>
      <c r="E15" s="28" t="s">
        <v>1540</v>
      </c>
      <c r="F15" s="29" t="s">
        <v>1029</v>
      </c>
      <c r="G15" s="30" t="s">
        <v>1030</v>
      </c>
      <c r="H15" s="1" t="s">
        <v>80</v>
      </c>
      <c r="I15" s="28" t="s">
        <v>19</v>
      </c>
      <c r="J15" s="31" t="s">
        <v>20</v>
      </c>
      <c r="K15" s="28" t="s">
        <v>81</v>
      </c>
      <c r="L15" s="32" t="s">
        <v>1006</v>
      </c>
      <c r="M15" s="38">
        <v>47.23</v>
      </c>
      <c r="N15" s="41">
        <v>52</v>
      </c>
      <c r="O15" s="24">
        <v>0.35</v>
      </c>
      <c r="P15" s="47">
        <v>0.53</v>
      </c>
      <c r="Q15" s="31" t="s">
        <v>23</v>
      </c>
      <c r="R15" s="1" t="s">
        <v>24</v>
      </c>
      <c r="S15" s="71">
        <f>VLOOKUP(R15,Contingencies!$A$2:$D$7,4,FALSE)</f>
        <v>0.09</v>
      </c>
      <c r="T15" s="22">
        <f t="shared" si="8"/>
        <v>6436.669358262332</v>
      </c>
      <c r="U15" s="33">
        <f t="shared" si="88"/>
        <v>2229.695921489566</v>
      </c>
      <c r="V15" s="89" t="s">
        <v>83</v>
      </c>
      <c r="W15" s="100">
        <v>30</v>
      </c>
      <c r="X15" s="101">
        <v>30</v>
      </c>
      <c r="Y15" s="101">
        <v>30</v>
      </c>
      <c r="Z15" s="101">
        <v>30</v>
      </c>
      <c r="AA15" s="101">
        <v>30</v>
      </c>
      <c r="AB15" s="101">
        <v>30</v>
      </c>
      <c r="AC15" s="101">
        <v>30</v>
      </c>
      <c r="AD15" s="101">
        <v>30</v>
      </c>
      <c r="AE15" s="101">
        <v>30</v>
      </c>
      <c r="AF15" s="101">
        <v>30</v>
      </c>
      <c r="AG15" s="101">
        <v>30</v>
      </c>
      <c r="AH15" s="101">
        <v>30</v>
      </c>
      <c r="AI15" s="102">
        <f t="shared" si="76"/>
        <v>360</v>
      </c>
      <c r="AJ15" s="103">
        <f t="shared" si="9"/>
        <v>1416.8999999999999</v>
      </c>
      <c r="AK15" s="103">
        <f t="shared" si="10"/>
        <v>1416.8999999999999</v>
      </c>
      <c r="AL15" s="103">
        <f t="shared" si="11"/>
        <v>1416.8999999999999</v>
      </c>
      <c r="AM15" s="103">
        <f t="shared" si="12"/>
        <v>1416.8999999999999</v>
      </c>
      <c r="AN15" s="103">
        <f t="shared" si="13"/>
        <v>1416.8999999999999</v>
      </c>
      <c r="AO15" s="103">
        <f t="shared" si="14"/>
        <v>1416.8999999999999</v>
      </c>
      <c r="AP15" s="103">
        <f t="shared" si="15"/>
        <v>1416.8999999999999</v>
      </c>
      <c r="AQ15" s="103">
        <f t="shared" si="16"/>
        <v>1416.8999999999999</v>
      </c>
      <c r="AR15" s="103">
        <f t="shared" si="17"/>
        <v>1416.8999999999999</v>
      </c>
      <c r="AS15" s="103">
        <f t="shared" si="18"/>
        <v>1416.8999999999999</v>
      </c>
      <c r="AT15" s="103">
        <f t="shared" si="19"/>
        <v>1416.8999999999999</v>
      </c>
      <c r="AU15" s="103">
        <f t="shared" si="20"/>
        <v>1416.8999999999999</v>
      </c>
      <c r="AV15" s="104">
        <f>SUM(AJ15:AU15)*VLOOKUP($I15,Escalation[],MATCH(W$1,Escalation[#Headers]),FALSE)</f>
        <v>17368.360199999999</v>
      </c>
      <c r="AW15" s="104">
        <f t="shared" si="77"/>
        <v>6078.9260699999995</v>
      </c>
      <c r="AX15" s="104">
        <f t="shared" si="78"/>
        <v>12427.0617231</v>
      </c>
      <c r="AY15" s="104">
        <f t="shared" si="79"/>
        <v>35874.347993099997</v>
      </c>
      <c r="AZ15" s="103">
        <f t="shared" si="80"/>
        <v>2110.2557642999996</v>
      </c>
      <c r="BA15" s="105">
        <f t="shared" si="81"/>
        <v>1118.4355550789999</v>
      </c>
      <c r="BB15" s="100">
        <v>15</v>
      </c>
      <c r="BC15" s="101">
        <v>15</v>
      </c>
      <c r="BD15" s="101">
        <v>15</v>
      </c>
      <c r="BE15" s="101">
        <v>15</v>
      </c>
      <c r="BF15" s="101">
        <v>15</v>
      </c>
      <c r="BG15" s="101">
        <v>15</v>
      </c>
      <c r="BH15" s="101">
        <v>15</v>
      </c>
      <c r="BI15" s="101">
        <v>15</v>
      </c>
      <c r="BJ15" s="101">
        <v>15</v>
      </c>
      <c r="BK15" s="101">
        <v>15</v>
      </c>
      <c r="BL15" s="101">
        <v>15</v>
      </c>
      <c r="BM15" s="101">
        <v>15</v>
      </c>
      <c r="BN15" s="102">
        <f t="shared" si="21"/>
        <v>180</v>
      </c>
      <c r="BO15" s="103">
        <f t="shared" si="22"/>
        <v>708.44999999999993</v>
      </c>
      <c r="BP15" s="103">
        <f t="shared" si="23"/>
        <v>708.44999999999993</v>
      </c>
      <c r="BQ15" s="103">
        <f t="shared" si="24"/>
        <v>708.44999999999993</v>
      </c>
      <c r="BR15" s="103">
        <f t="shared" si="25"/>
        <v>708.44999999999993</v>
      </c>
      <c r="BS15" s="103">
        <f t="shared" si="26"/>
        <v>708.44999999999993</v>
      </c>
      <c r="BT15" s="103">
        <f t="shared" si="27"/>
        <v>708.44999999999993</v>
      </c>
      <c r="BU15" s="103">
        <f t="shared" si="28"/>
        <v>708.44999999999993</v>
      </c>
      <c r="BV15" s="103">
        <f t="shared" si="29"/>
        <v>708.44999999999993</v>
      </c>
      <c r="BW15" s="103">
        <f t="shared" si="30"/>
        <v>708.44999999999993</v>
      </c>
      <c r="BX15" s="103">
        <f t="shared" si="31"/>
        <v>708.44999999999993</v>
      </c>
      <c r="BY15" s="103">
        <f t="shared" si="32"/>
        <v>708.44999999999993</v>
      </c>
      <c r="BZ15" s="103">
        <f t="shared" si="33"/>
        <v>708.44999999999993</v>
      </c>
      <c r="CA15" s="104">
        <f>SUM(BO15:BZ15)*VLOOKUP($I15,Escalation[],MATCH(BB$1,Escalation[#Headers]),FALSE)</f>
        <v>8870.8899721500002</v>
      </c>
      <c r="CB15" s="104">
        <f t="shared" si="34"/>
        <v>3104.8114902524999</v>
      </c>
      <c r="CC15" s="104">
        <f t="shared" si="35"/>
        <v>6347.1217750733249</v>
      </c>
      <c r="CD15" s="104">
        <f t="shared" si="36"/>
        <v>18322.823237475823</v>
      </c>
      <c r="CE15" s="103">
        <f t="shared" si="37"/>
        <v>1077.8131316162248</v>
      </c>
      <c r="CF15" s="105">
        <f t="shared" si="38"/>
        <v>571.24095975659918</v>
      </c>
      <c r="CG15" s="100">
        <v>14</v>
      </c>
      <c r="CH15" s="101">
        <v>14</v>
      </c>
      <c r="CI15" s="101">
        <v>5</v>
      </c>
      <c r="CJ15" s="101">
        <v>0</v>
      </c>
      <c r="CK15" s="101">
        <v>8</v>
      </c>
      <c r="CL15" s="101">
        <v>14</v>
      </c>
      <c r="CM15" s="101">
        <v>14</v>
      </c>
      <c r="CN15" s="101">
        <v>14</v>
      </c>
      <c r="CO15" s="101">
        <v>14</v>
      </c>
      <c r="CP15" s="101">
        <v>14</v>
      </c>
      <c r="CQ15" s="101">
        <v>14</v>
      </c>
      <c r="CR15" s="101">
        <v>14</v>
      </c>
      <c r="CS15" s="102">
        <f t="shared" si="82"/>
        <v>139</v>
      </c>
      <c r="CT15" s="103">
        <f t="shared" si="40"/>
        <v>661.21999999999991</v>
      </c>
      <c r="CU15" s="103">
        <f t="shared" si="41"/>
        <v>661.21999999999991</v>
      </c>
      <c r="CV15" s="103">
        <f t="shared" si="42"/>
        <v>236.14999999999998</v>
      </c>
      <c r="CW15" s="103">
        <f t="shared" si="43"/>
        <v>0</v>
      </c>
      <c r="CX15" s="103">
        <f t="shared" si="44"/>
        <v>377.84</v>
      </c>
      <c r="CY15" s="103">
        <f t="shared" si="45"/>
        <v>661.21999999999991</v>
      </c>
      <c r="CZ15" s="103">
        <f t="shared" si="46"/>
        <v>661.21999999999991</v>
      </c>
      <c r="DA15" s="103">
        <f t="shared" si="47"/>
        <v>661.21999999999991</v>
      </c>
      <c r="DB15" s="103">
        <f t="shared" si="48"/>
        <v>661.21999999999991</v>
      </c>
      <c r="DC15" s="103">
        <f t="shared" si="49"/>
        <v>661.21999999999991</v>
      </c>
      <c r="DD15" s="103">
        <f t="shared" si="50"/>
        <v>661.21999999999991</v>
      </c>
      <c r="DE15" s="103">
        <f t="shared" si="51"/>
        <v>661.21999999999991</v>
      </c>
      <c r="DF15" s="104">
        <f>SUM(CT15:DE15)*VLOOKUP($I15,Escalation[],MATCH(CG$1,Escalation[#Headers]),FALSE)</f>
        <v>6997.5797822812256</v>
      </c>
      <c r="DG15" s="104">
        <f t="shared" si="83"/>
        <v>2449.1529237984287</v>
      </c>
      <c r="DH15" s="104">
        <f t="shared" si="84"/>
        <v>5006.7683342222172</v>
      </c>
      <c r="DI15" s="104">
        <f t="shared" si="85"/>
        <v>14453.501040301871</v>
      </c>
      <c r="DJ15" s="103">
        <f t="shared" si="86"/>
        <v>850.20594354716889</v>
      </c>
      <c r="DK15" s="105">
        <f t="shared" si="87"/>
        <v>450.60915007999955</v>
      </c>
      <c r="DL15" s="100">
        <v>9</v>
      </c>
      <c r="DM15" s="101">
        <v>9</v>
      </c>
      <c r="DN15" s="101">
        <v>0</v>
      </c>
      <c r="DO15" s="101">
        <v>0</v>
      </c>
      <c r="DP15" s="101">
        <v>0</v>
      </c>
      <c r="DQ15" s="101">
        <v>9</v>
      </c>
      <c r="DR15" s="101">
        <v>0</v>
      </c>
      <c r="DS15" s="101">
        <v>0</v>
      </c>
      <c r="DT15" s="101"/>
      <c r="DU15" s="102"/>
      <c r="DV15" s="102"/>
      <c r="DW15" s="102"/>
      <c r="DX15" s="102">
        <f t="shared" si="57"/>
        <v>27</v>
      </c>
      <c r="DY15" s="103">
        <f t="shared" si="58"/>
        <v>425.07</v>
      </c>
      <c r="DZ15" s="103">
        <f t="shared" si="59"/>
        <v>425.07</v>
      </c>
      <c r="EA15" s="103">
        <f t="shared" si="60"/>
        <v>0</v>
      </c>
      <c r="EB15" s="103">
        <f t="shared" si="61"/>
        <v>0</v>
      </c>
      <c r="EC15" s="103">
        <f t="shared" si="62"/>
        <v>0</v>
      </c>
      <c r="ED15" s="103">
        <f t="shared" si="63"/>
        <v>425.07</v>
      </c>
      <c r="EE15" s="103">
        <f t="shared" si="64"/>
        <v>0</v>
      </c>
      <c r="EF15" s="103">
        <f t="shared" si="65"/>
        <v>0</v>
      </c>
      <c r="EG15" s="103">
        <f t="shared" si="66"/>
        <v>0</v>
      </c>
      <c r="EH15" s="103">
        <f t="shared" si="67"/>
        <v>0</v>
      </c>
      <c r="EI15" s="103">
        <f t="shared" si="68"/>
        <v>0</v>
      </c>
      <c r="EJ15" s="103">
        <f t="shared" si="69"/>
        <v>0</v>
      </c>
      <c r="EK15" s="104">
        <f>SUM(DY15:EJ15)*VLOOKUP($I15,Escalation[],MATCH(DL$1,Escalation[#Headers]),FALSE)</f>
        <v>1388.4658214763119</v>
      </c>
      <c r="EL15" s="104">
        <f t="shared" si="70"/>
        <v>485.96303751670916</v>
      </c>
      <c r="EM15" s="104">
        <f t="shared" si="71"/>
        <v>993.44729526630124</v>
      </c>
      <c r="EN15" s="104">
        <f t="shared" si="72"/>
        <v>2867.8761542593224</v>
      </c>
      <c r="EO15" s="103">
        <f t="shared" si="73"/>
        <v>168.69859730937191</v>
      </c>
      <c r="EP15" s="105">
        <f t="shared" si="74"/>
        <v>89.410256573967104</v>
      </c>
      <c r="EQ15" s="159">
        <f t="shared" si="75"/>
        <v>71518.548425137022</v>
      </c>
      <c r="ER15" s="1"/>
      <c r="ES15" s="82"/>
      <c r="ET15" s="82"/>
      <c r="EU15" s="82"/>
      <c r="EV15" s="82"/>
      <c r="EW15" s="34"/>
      <c r="EX15" s="34"/>
      <c r="EY15" s="34"/>
      <c r="EZ15" s="34"/>
      <c r="FA15" s="34"/>
      <c r="FB15" s="34"/>
      <c r="FC15" s="34"/>
      <c r="FD15" s="34"/>
    </row>
    <row r="16" spans="1:160" ht="66" hidden="1" x14ac:dyDescent="0.3">
      <c r="A16" s="1" t="s">
        <v>1031</v>
      </c>
      <c r="B16" s="83">
        <v>1.1000000000000001</v>
      </c>
      <c r="C16" t="s">
        <v>1384</v>
      </c>
      <c r="D16" s="28" t="s">
        <v>15</v>
      </c>
      <c r="E16" s="28" t="s">
        <v>1540</v>
      </c>
      <c r="F16" s="29" t="s">
        <v>1032</v>
      </c>
      <c r="G16" s="30" t="s">
        <v>1033</v>
      </c>
      <c r="H16" s="1" t="s">
        <v>1034</v>
      </c>
      <c r="I16" s="28" t="s">
        <v>19</v>
      </c>
      <c r="J16" s="31" t="s">
        <v>20</v>
      </c>
      <c r="K16" s="28" t="s">
        <v>21</v>
      </c>
      <c r="L16" s="32" t="s">
        <v>1006</v>
      </c>
      <c r="M16" s="38">
        <v>64.14</v>
      </c>
      <c r="N16" s="41">
        <v>55</v>
      </c>
      <c r="O16" s="24">
        <v>0.35</v>
      </c>
      <c r="P16" s="47">
        <v>0.53</v>
      </c>
      <c r="Q16" s="31" t="s">
        <v>23</v>
      </c>
      <c r="R16" s="1" t="s">
        <v>24</v>
      </c>
      <c r="S16" s="71">
        <f>VLOOKUP(R16,Contingencies!$A$2:$D$7,4,FALSE)</f>
        <v>0.09</v>
      </c>
      <c r="T16" s="22">
        <f t="shared" si="8"/>
        <v>29784.464786004886</v>
      </c>
      <c r="U16" s="33">
        <f t="shared" si="88"/>
        <v>10317.49433763568</v>
      </c>
      <c r="V16" s="89"/>
      <c r="W16" s="100">
        <v>75</v>
      </c>
      <c r="X16" s="101">
        <v>75</v>
      </c>
      <c r="Y16" s="101">
        <v>75</v>
      </c>
      <c r="Z16" s="101">
        <v>75</v>
      </c>
      <c r="AA16" s="101">
        <v>75</v>
      </c>
      <c r="AB16" s="101">
        <v>75</v>
      </c>
      <c r="AC16" s="101">
        <v>75</v>
      </c>
      <c r="AD16" s="101">
        <v>75</v>
      </c>
      <c r="AE16" s="101">
        <v>75</v>
      </c>
      <c r="AF16" s="101">
        <v>75</v>
      </c>
      <c r="AG16" s="101">
        <v>75</v>
      </c>
      <c r="AH16" s="101">
        <v>75</v>
      </c>
      <c r="AI16" s="102">
        <f t="shared" si="76"/>
        <v>900</v>
      </c>
      <c r="AJ16" s="103">
        <f t="shared" si="9"/>
        <v>4810.5</v>
      </c>
      <c r="AK16" s="103">
        <f t="shared" si="10"/>
        <v>4810.5</v>
      </c>
      <c r="AL16" s="103">
        <f t="shared" si="11"/>
        <v>4810.5</v>
      </c>
      <c r="AM16" s="103">
        <f t="shared" si="12"/>
        <v>4810.5</v>
      </c>
      <c r="AN16" s="103">
        <f t="shared" si="13"/>
        <v>4810.5</v>
      </c>
      <c r="AO16" s="103">
        <f t="shared" si="14"/>
        <v>4810.5</v>
      </c>
      <c r="AP16" s="103">
        <f t="shared" si="15"/>
        <v>4810.5</v>
      </c>
      <c r="AQ16" s="103">
        <f t="shared" si="16"/>
        <v>4810.5</v>
      </c>
      <c r="AR16" s="103">
        <f t="shared" si="17"/>
        <v>4810.5</v>
      </c>
      <c r="AS16" s="103">
        <f t="shared" si="18"/>
        <v>4810.5</v>
      </c>
      <c r="AT16" s="103">
        <f t="shared" si="19"/>
        <v>4810.5</v>
      </c>
      <c r="AU16" s="103">
        <f t="shared" si="20"/>
        <v>4810.5</v>
      </c>
      <c r="AV16" s="104">
        <f>SUM(AJ16:AU16)*VLOOKUP($I16,Escalation[],MATCH(W$1,Escalation[#Headers]),FALSE)</f>
        <v>58967.109000000004</v>
      </c>
      <c r="AW16" s="104">
        <f t="shared" si="77"/>
        <v>20638.488150000001</v>
      </c>
      <c r="AX16" s="104">
        <f t="shared" si="78"/>
        <v>42190.966489500002</v>
      </c>
      <c r="AY16" s="104">
        <f t="shared" si="79"/>
        <v>121796.5636395</v>
      </c>
      <c r="AZ16" s="103">
        <f t="shared" si="80"/>
        <v>7164.5037434999995</v>
      </c>
      <c r="BA16" s="105">
        <f t="shared" si="81"/>
        <v>3797.1869840550003</v>
      </c>
      <c r="BB16" s="100">
        <v>75</v>
      </c>
      <c r="BC16" s="101">
        <v>75</v>
      </c>
      <c r="BD16" s="101">
        <v>75</v>
      </c>
      <c r="BE16" s="101">
        <v>75</v>
      </c>
      <c r="BF16" s="101">
        <v>75</v>
      </c>
      <c r="BG16" s="101">
        <v>75</v>
      </c>
      <c r="BH16" s="101">
        <v>75</v>
      </c>
      <c r="BI16" s="101">
        <v>75</v>
      </c>
      <c r="BJ16" s="101">
        <v>75</v>
      </c>
      <c r="BK16" s="101">
        <v>75</v>
      </c>
      <c r="BL16" s="101">
        <v>75</v>
      </c>
      <c r="BM16" s="101">
        <v>75</v>
      </c>
      <c r="BN16" s="102">
        <f t="shared" si="21"/>
        <v>900</v>
      </c>
      <c r="BO16" s="103">
        <f t="shared" si="22"/>
        <v>4810.5</v>
      </c>
      <c r="BP16" s="103">
        <f t="shared" si="23"/>
        <v>4810.5</v>
      </c>
      <c r="BQ16" s="103">
        <f t="shared" si="24"/>
        <v>4810.5</v>
      </c>
      <c r="BR16" s="103">
        <f t="shared" si="25"/>
        <v>4810.5</v>
      </c>
      <c r="BS16" s="103">
        <f t="shared" si="26"/>
        <v>4810.5</v>
      </c>
      <c r="BT16" s="103">
        <f t="shared" si="27"/>
        <v>4810.5</v>
      </c>
      <c r="BU16" s="103">
        <f t="shared" si="28"/>
        <v>4810.5</v>
      </c>
      <c r="BV16" s="103">
        <f t="shared" si="29"/>
        <v>4810.5</v>
      </c>
      <c r="BW16" s="103">
        <f t="shared" si="30"/>
        <v>4810.5</v>
      </c>
      <c r="BX16" s="103">
        <f t="shared" si="31"/>
        <v>4810.5</v>
      </c>
      <c r="BY16" s="103">
        <f t="shared" si="32"/>
        <v>4810.5</v>
      </c>
      <c r="BZ16" s="103">
        <f t="shared" si="33"/>
        <v>4810.5</v>
      </c>
      <c r="CA16" s="104">
        <f>SUM(BO16:BZ16)*VLOOKUP($I16,Escalation[],MATCH(BB$1,Escalation[#Headers]),FALSE)</f>
        <v>60234.901843500011</v>
      </c>
      <c r="CB16" s="104">
        <f t="shared" si="34"/>
        <v>21082.215645225002</v>
      </c>
      <c r="CC16" s="104">
        <f t="shared" si="35"/>
        <v>43098.072269024255</v>
      </c>
      <c r="CD16" s="104">
        <f t="shared" si="36"/>
        <v>124415.18975774926</v>
      </c>
      <c r="CE16" s="103">
        <f t="shared" si="37"/>
        <v>7318.5405739852504</v>
      </c>
      <c r="CF16" s="105">
        <f t="shared" si="38"/>
        <v>3878.826504212183</v>
      </c>
      <c r="CG16" s="100">
        <v>50</v>
      </c>
      <c r="CH16" s="101">
        <v>50</v>
      </c>
      <c r="CI16" s="101">
        <v>50</v>
      </c>
      <c r="CJ16" s="101">
        <v>50</v>
      </c>
      <c r="CK16" s="101">
        <v>50</v>
      </c>
      <c r="CL16" s="101">
        <v>50</v>
      </c>
      <c r="CM16" s="101">
        <v>50</v>
      </c>
      <c r="CN16" s="101">
        <v>50</v>
      </c>
      <c r="CO16" s="101">
        <v>50</v>
      </c>
      <c r="CP16" s="101">
        <v>50</v>
      </c>
      <c r="CQ16" s="101">
        <v>50</v>
      </c>
      <c r="CR16" s="101">
        <v>50</v>
      </c>
      <c r="CS16" s="102">
        <f t="shared" si="82"/>
        <v>600</v>
      </c>
      <c r="CT16" s="103">
        <f t="shared" si="40"/>
        <v>3207</v>
      </c>
      <c r="CU16" s="103">
        <f t="shared" si="41"/>
        <v>3207</v>
      </c>
      <c r="CV16" s="103">
        <f t="shared" si="42"/>
        <v>3207</v>
      </c>
      <c r="CW16" s="103">
        <f t="shared" si="43"/>
        <v>3207</v>
      </c>
      <c r="CX16" s="103">
        <f t="shared" si="44"/>
        <v>3207</v>
      </c>
      <c r="CY16" s="103">
        <f t="shared" si="45"/>
        <v>3207</v>
      </c>
      <c r="CZ16" s="103">
        <f t="shared" si="46"/>
        <v>3207</v>
      </c>
      <c r="DA16" s="103">
        <f t="shared" si="47"/>
        <v>3207</v>
      </c>
      <c r="DB16" s="103">
        <f t="shared" si="48"/>
        <v>3207</v>
      </c>
      <c r="DC16" s="103">
        <f t="shared" si="49"/>
        <v>3207</v>
      </c>
      <c r="DD16" s="103">
        <f t="shared" si="50"/>
        <v>3207</v>
      </c>
      <c r="DE16" s="103">
        <f t="shared" si="51"/>
        <v>3207</v>
      </c>
      <c r="DF16" s="104">
        <f>SUM(CT16:DE16)*VLOOKUP($I16,Escalation[],MATCH(CG$1,Escalation[#Headers]),FALSE)</f>
        <v>41019.968155423514</v>
      </c>
      <c r="DG16" s="104">
        <f t="shared" si="83"/>
        <v>14356.988854398229</v>
      </c>
      <c r="DH16" s="104">
        <f t="shared" si="84"/>
        <v>29349.787215205528</v>
      </c>
      <c r="DI16" s="104">
        <f t="shared" si="85"/>
        <v>84726.744225027272</v>
      </c>
      <c r="DJ16" s="103">
        <f t="shared" si="86"/>
        <v>4983.9261308839568</v>
      </c>
      <c r="DK16" s="105">
        <f t="shared" si="87"/>
        <v>2641.4808493684973</v>
      </c>
      <c r="DL16" s="100">
        <v>0</v>
      </c>
      <c r="DM16" s="101">
        <v>0</v>
      </c>
      <c r="DN16" s="101">
        <v>0</v>
      </c>
      <c r="DO16" s="101">
        <v>0</v>
      </c>
      <c r="DP16" s="101">
        <v>0</v>
      </c>
      <c r="DQ16" s="101">
        <v>0</v>
      </c>
      <c r="DR16" s="101">
        <v>0</v>
      </c>
      <c r="DS16" s="101">
        <v>0</v>
      </c>
      <c r="DT16" s="101"/>
      <c r="DU16" s="102"/>
      <c r="DV16" s="102"/>
      <c r="DW16" s="102"/>
      <c r="DX16" s="102">
        <f t="shared" si="57"/>
        <v>0</v>
      </c>
      <c r="DY16" s="103">
        <f t="shared" si="58"/>
        <v>0</v>
      </c>
      <c r="DZ16" s="103">
        <f t="shared" si="59"/>
        <v>0</v>
      </c>
      <c r="EA16" s="103">
        <f t="shared" si="60"/>
        <v>0</v>
      </c>
      <c r="EB16" s="103">
        <f t="shared" si="61"/>
        <v>0</v>
      </c>
      <c r="EC16" s="103">
        <f t="shared" si="62"/>
        <v>0</v>
      </c>
      <c r="ED16" s="103">
        <f t="shared" si="63"/>
        <v>0</v>
      </c>
      <c r="EE16" s="103">
        <f t="shared" si="64"/>
        <v>0</v>
      </c>
      <c r="EF16" s="103">
        <f t="shared" si="65"/>
        <v>0</v>
      </c>
      <c r="EG16" s="103">
        <f t="shared" si="66"/>
        <v>0</v>
      </c>
      <c r="EH16" s="103">
        <f t="shared" si="67"/>
        <v>0</v>
      </c>
      <c r="EI16" s="103">
        <f t="shared" si="68"/>
        <v>0</v>
      </c>
      <c r="EJ16" s="103">
        <f t="shared" si="69"/>
        <v>0</v>
      </c>
      <c r="EK16" s="104">
        <f>SUM(DY16:EJ16)*VLOOKUP($I16,Escalation[],MATCH(DL$1,Escalation[#Headers]),FALSE)</f>
        <v>0</v>
      </c>
      <c r="EL16" s="104">
        <f t="shared" si="70"/>
        <v>0</v>
      </c>
      <c r="EM16" s="104">
        <f t="shared" si="71"/>
        <v>0</v>
      </c>
      <c r="EN16" s="104">
        <f t="shared" si="72"/>
        <v>0</v>
      </c>
      <c r="EO16" s="103">
        <f t="shared" si="73"/>
        <v>0</v>
      </c>
      <c r="EP16" s="105">
        <f t="shared" si="74"/>
        <v>0</v>
      </c>
      <c r="EQ16" s="159">
        <f t="shared" si="75"/>
        <v>330938.49762227654</v>
      </c>
      <c r="ER16" s="1"/>
      <c r="ES16" s="82"/>
      <c r="ET16" s="82"/>
      <c r="EU16" s="82"/>
      <c r="EV16" s="82"/>
      <c r="EW16" s="34"/>
      <c r="EX16" s="34"/>
      <c r="EY16" s="34"/>
      <c r="EZ16" s="34"/>
      <c r="FA16" s="34"/>
      <c r="FB16" s="34"/>
      <c r="FC16" s="34"/>
      <c r="FD16" s="34"/>
    </row>
    <row r="17" spans="1:160" ht="79.2" hidden="1" x14ac:dyDescent="0.3">
      <c r="A17" s="1" t="s">
        <v>1031</v>
      </c>
      <c r="B17" s="83">
        <v>1.1000000000000001</v>
      </c>
      <c r="C17" t="s">
        <v>1384</v>
      </c>
      <c r="D17" s="28" t="s">
        <v>15</v>
      </c>
      <c r="E17" s="28" t="s">
        <v>1540</v>
      </c>
      <c r="F17" s="29" t="s">
        <v>1032</v>
      </c>
      <c r="G17" s="30" t="s">
        <v>1035</v>
      </c>
      <c r="H17" s="1" t="s">
        <v>1036</v>
      </c>
      <c r="I17" s="28" t="s">
        <v>19</v>
      </c>
      <c r="J17" s="31" t="s">
        <v>20</v>
      </c>
      <c r="K17" s="28" t="s">
        <v>1037</v>
      </c>
      <c r="L17" s="32" t="s">
        <v>1006</v>
      </c>
      <c r="M17" s="38">
        <v>73.27</v>
      </c>
      <c r="N17" s="41">
        <v>66</v>
      </c>
      <c r="O17" s="24">
        <v>0.35</v>
      </c>
      <c r="P17" s="47">
        <v>0.53</v>
      </c>
      <c r="Q17" s="31" t="s">
        <v>23</v>
      </c>
      <c r="R17" s="1" t="s">
        <v>24</v>
      </c>
      <c r="S17" s="71">
        <f>VLOOKUP(R17,Contingencies!$A$2:$D$7,4,FALSE)</f>
        <v>0.09</v>
      </c>
      <c r="T17" s="22">
        <f t="shared" si="8"/>
        <v>40604.084773755181</v>
      </c>
      <c r="U17" s="33">
        <f t="shared" si="88"/>
        <v>14065.467274568788</v>
      </c>
      <c r="V17" s="89"/>
      <c r="W17" s="100">
        <v>75</v>
      </c>
      <c r="X17" s="101">
        <v>75</v>
      </c>
      <c r="Y17" s="101">
        <v>75</v>
      </c>
      <c r="Z17" s="101">
        <v>75</v>
      </c>
      <c r="AA17" s="101">
        <v>75</v>
      </c>
      <c r="AB17" s="101">
        <v>75</v>
      </c>
      <c r="AC17" s="101">
        <v>75</v>
      </c>
      <c r="AD17" s="101">
        <v>75</v>
      </c>
      <c r="AE17" s="101">
        <v>75</v>
      </c>
      <c r="AF17" s="101">
        <v>75</v>
      </c>
      <c r="AG17" s="101">
        <v>75</v>
      </c>
      <c r="AH17" s="101">
        <v>75</v>
      </c>
      <c r="AI17" s="102">
        <f t="shared" si="76"/>
        <v>900</v>
      </c>
      <c r="AJ17" s="103">
        <f t="shared" si="9"/>
        <v>5495.25</v>
      </c>
      <c r="AK17" s="103">
        <f t="shared" si="10"/>
        <v>5495.25</v>
      </c>
      <c r="AL17" s="103">
        <f t="shared" si="11"/>
        <v>5495.25</v>
      </c>
      <c r="AM17" s="103">
        <f t="shared" si="12"/>
        <v>5495.25</v>
      </c>
      <c r="AN17" s="103">
        <f t="shared" si="13"/>
        <v>5495.25</v>
      </c>
      <c r="AO17" s="103">
        <f t="shared" si="14"/>
        <v>5495.25</v>
      </c>
      <c r="AP17" s="103">
        <f t="shared" si="15"/>
        <v>5495.25</v>
      </c>
      <c r="AQ17" s="103">
        <f t="shared" si="16"/>
        <v>5495.25</v>
      </c>
      <c r="AR17" s="103">
        <f t="shared" si="17"/>
        <v>5495.25</v>
      </c>
      <c r="AS17" s="103">
        <f t="shared" si="18"/>
        <v>5495.25</v>
      </c>
      <c r="AT17" s="103">
        <f t="shared" si="19"/>
        <v>5495.25</v>
      </c>
      <c r="AU17" s="103">
        <f t="shared" si="20"/>
        <v>5495.25</v>
      </c>
      <c r="AV17" s="104">
        <f>SUM(AJ17:AU17)*VLOOKUP($I17,Escalation[],MATCH(W$1,Escalation[#Headers]),FALSE)</f>
        <v>67360.7745</v>
      </c>
      <c r="AW17" s="104">
        <f t="shared" si="77"/>
        <v>23576.271074999997</v>
      </c>
      <c r="AX17" s="104">
        <f t="shared" si="78"/>
        <v>48196.634154749998</v>
      </c>
      <c r="AY17" s="104">
        <f t="shared" si="79"/>
        <v>139133.67972975</v>
      </c>
      <c r="AZ17" s="103">
        <f t="shared" si="80"/>
        <v>8184.3341017499997</v>
      </c>
      <c r="BA17" s="105">
        <f t="shared" si="81"/>
        <v>4337.6970739274993</v>
      </c>
      <c r="BB17" s="100">
        <v>75</v>
      </c>
      <c r="BC17" s="101">
        <v>75</v>
      </c>
      <c r="BD17" s="101">
        <v>75</v>
      </c>
      <c r="BE17" s="101">
        <v>75</v>
      </c>
      <c r="BF17" s="101">
        <v>75</v>
      </c>
      <c r="BG17" s="101">
        <v>75</v>
      </c>
      <c r="BH17" s="101">
        <v>75</v>
      </c>
      <c r="BI17" s="101">
        <v>75</v>
      </c>
      <c r="BJ17" s="101">
        <v>75</v>
      </c>
      <c r="BK17" s="101">
        <v>75</v>
      </c>
      <c r="BL17" s="101">
        <v>75</v>
      </c>
      <c r="BM17" s="101">
        <v>75</v>
      </c>
      <c r="BN17" s="102">
        <f t="shared" si="21"/>
        <v>900</v>
      </c>
      <c r="BO17" s="103">
        <f t="shared" si="22"/>
        <v>5495.25</v>
      </c>
      <c r="BP17" s="103">
        <f t="shared" si="23"/>
        <v>5495.25</v>
      </c>
      <c r="BQ17" s="103">
        <f t="shared" si="24"/>
        <v>5495.25</v>
      </c>
      <c r="BR17" s="103">
        <f t="shared" si="25"/>
        <v>5495.25</v>
      </c>
      <c r="BS17" s="103">
        <f t="shared" si="26"/>
        <v>5495.25</v>
      </c>
      <c r="BT17" s="103">
        <f t="shared" si="27"/>
        <v>5495.25</v>
      </c>
      <c r="BU17" s="103">
        <f t="shared" si="28"/>
        <v>5495.25</v>
      </c>
      <c r="BV17" s="103">
        <f t="shared" si="29"/>
        <v>5495.25</v>
      </c>
      <c r="BW17" s="103">
        <f t="shared" si="30"/>
        <v>5495.25</v>
      </c>
      <c r="BX17" s="103">
        <f t="shared" si="31"/>
        <v>5495.25</v>
      </c>
      <c r="BY17" s="103">
        <f t="shared" si="32"/>
        <v>5495.25</v>
      </c>
      <c r="BZ17" s="103">
        <f t="shared" si="33"/>
        <v>5495.25</v>
      </c>
      <c r="CA17" s="104">
        <f>SUM(BO17:BZ17)*VLOOKUP($I17,Escalation[],MATCH(BB$1,Escalation[#Headers]),FALSE)</f>
        <v>68809.031151750009</v>
      </c>
      <c r="CB17" s="104">
        <f t="shared" si="34"/>
        <v>24083.160903112501</v>
      </c>
      <c r="CC17" s="104">
        <f t="shared" si="35"/>
        <v>49232.861789077127</v>
      </c>
      <c r="CD17" s="104">
        <f t="shared" si="36"/>
        <v>142125.05384393962</v>
      </c>
      <c r="CE17" s="103">
        <f t="shared" si="37"/>
        <v>8360.2972849376256</v>
      </c>
      <c r="CF17" s="105">
        <f t="shared" si="38"/>
        <v>4430.9575610169413</v>
      </c>
      <c r="CG17" s="100">
        <v>75</v>
      </c>
      <c r="CH17" s="101">
        <v>75</v>
      </c>
      <c r="CI17" s="101">
        <v>75</v>
      </c>
      <c r="CJ17" s="101">
        <v>75</v>
      </c>
      <c r="CK17" s="101">
        <v>75</v>
      </c>
      <c r="CL17" s="101">
        <v>75</v>
      </c>
      <c r="CM17" s="101">
        <v>75</v>
      </c>
      <c r="CN17" s="101">
        <v>75</v>
      </c>
      <c r="CO17" s="101">
        <v>75</v>
      </c>
      <c r="CP17" s="101">
        <v>75</v>
      </c>
      <c r="CQ17" s="101">
        <v>75</v>
      </c>
      <c r="CR17" s="101">
        <v>75</v>
      </c>
      <c r="CS17" s="102">
        <f t="shared" si="82"/>
        <v>900</v>
      </c>
      <c r="CT17" s="103">
        <f t="shared" si="40"/>
        <v>5495.25</v>
      </c>
      <c r="CU17" s="103">
        <f t="shared" si="41"/>
        <v>5495.25</v>
      </c>
      <c r="CV17" s="103">
        <f t="shared" si="42"/>
        <v>5495.25</v>
      </c>
      <c r="CW17" s="103">
        <f t="shared" si="43"/>
        <v>5495.25</v>
      </c>
      <c r="CX17" s="103">
        <f t="shared" si="44"/>
        <v>5495.25</v>
      </c>
      <c r="CY17" s="103">
        <f t="shared" si="45"/>
        <v>5495.25</v>
      </c>
      <c r="CZ17" s="103">
        <f t="shared" si="46"/>
        <v>5495.25</v>
      </c>
      <c r="DA17" s="103">
        <f t="shared" si="47"/>
        <v>5495.25</v>
      </c>
      <c r="DB17" s="103">
        <f t="shared" si="48"/>
        <v>5495.25</v>
      </c>
      <c r="DC17" s="103">
        <f t="shared" si="49"/>
        <v>5495.25</v>
      </c>
      <c r="DD17" s="103">
        <f t="shared" si="50"/>
        <v>5495.25</v>
      </c>
      <c r="DE17" s="103">
        <f t="shared" si="51"/>
        <v>5495.25</v>
      </c>
      <c r="DF17" s="104">
        <f>SUM(CT17:DE17)*VLOOKUP($I17,Escalation[],MATCH(CG$1,Escalation[#Headers]),FALSE)</f>
        <v>70288.425321512637</v>
      </c>
      <c r="DG17" s="104">
        <f t="shared" si="83"/>
        <v>24600.948862529422</v>
      </c>
      <c r="DH17" s="104">
        <f t="shared" si="84"/>
        <v>50291.368317542292</v>
      </c>
      <c r="DI17" s="104">
        <f t="shared" si="85"/>
        <v>145180.74250158435</v>
      </c>
      <c r="DJ17" s="103">
        <f t="shared" si="86"/>
        <v>8540.0436765637842</v>
      </c>
      <c r="DK17" s="105">
        <f t="shared" si="87"/>
        <v>4526.2231485788061</v>
      </c>
      <c r="DL17" s="100">
        <v>75</v>
      </c>
      <c r="DM17" s="101">
        <v>75</v>
      </c>
      <c r="DN17" s="101">
        <v>0</v>
      </c>
      <c r="DO17" s="101">
        <v>0</v>
      </c>
      <c r="DP17" s="101">
        <v>0</v>
      </c>
      <c r="DQ17" s="101">
        <v>0</v>
      </c>
      <c r="DR17" s="101">
        <v>0</v>
      </c>
      <c r="DS17" s="101">
        <v>0</v>
      </c>
      <c r="DT17" s="101"/>
      <c r="DU17" s="102"/>
      <c r="DV17" s="102"/>
      <c r="DW17" s="102"/>
      <c r="DX17" s="102">
        <f t="shared" si="57"/>
        <v>150</v>
      </c>
      <c r="DY17" s="103">
        <f t="shared" si="58"/>
        <v>5495.25</v>
      </c>
      <c r="DZ17" s="103">
        <f t="shared" si="59"/>
        <v>5495.25</v>
      </c>
      <c r="EA17" s="103">
        <f t="shared" si="60"/>
        <v>0</v>
      </c>
      <c r="EB17" s="103">
        <f t="shared" si="61"/>
        <v>0</v>
      </c>
      <c r="EC17" s="103">
        <f t="shared" si="62"/>
        <v>0</v>
      </c>
      <c r="ED17" s="103">
        <f t="shared" si="63"/>
        <v>0</v>
      </c>
      <c r="EE17" s="103">
        <f t="shared" si="64"/>
        <v>0</v>
      </c>
      <c r="EF17" s="103">
        <f t="shared" si="65"/>
        <v>0</v>
      </c>
      <c r="EG17" s="103">
        <f t="shared" si="66"/>
        <v>0</v>
      </c>
      <c r="EH17" s="103">
        <f t="shared" si="67"/>
        <v>0</v>
      </c>
      <c r="EI17" s="103">
        <f t="shared" si="68"/>
        <v>0</v>
      </c>
      <c r="EJ17" s="103">
        <f t="shared" si="69"/>
        <v>0</v>
      </c>
      <c r="EK17" s="104">
        <f>SUM(DY17:EJ17)*VLOOKUP($I17,Escalation[],MATCH(DL$1,Escalation[#Headers]),FALSE)</f>
        <v>11966.604410987529</v>
      </c>
      <c r="EL17" s="104">
        <f t="shared" si="70"/>
        <v>4188.3115438456352</v>
      </c>
      <c r="EM17" s="104">
        <f t="shared" si="71"/>
        <v>8562.1054560615776</v>
      </c>
      <c r="EN17" s="104">
        <f t="shared" si="72"/>
        <v>24717.02141089474</v>
      </c>
      <c r="EO17" s="103">
        <f t="shared" si="73"/>
        <v>1453.9424359349848</v>
      </c>
      <c r="EP17" s="105">
        <f t="shared" si="74"/>
        <v>770.58949104554199</v>
      </c>
      <c r="EQ17" s="159">
        <f t="shared" si="75"/>
        <v>451156.49748616869</v>
      </c>
      <c r="ER17" s="1"/>
      <c r="ES17" s="82"/>
      <c r="ET17" s="82"/>
      <c r="EU17" s="82"/>
      <c r="EV17" s="82"/>
      <c r="EW17" s="34"/>
      <c r="EX17" s="34"/>
      <c r="EY17" s="34"/>
      <c r="EZ17" s="34"/>
      <c r="FA17" s="34"/>
      <c r="FB17" s="34"/>
      <c r="FC17" s="34"/>
      <c r="FD17" s="34"/>
    </row>
    <row r="18" spans="1:160" ht="132" hidden="1" x14ac:dyDescent="0.3">
      <c r="A18" s="1" t="s">
        <v>14</v>
      </c>
      <c r="B18" s="83">
        <v>1.2</v>
      </c>
      <c r="C18" t="s">
        <v>1385</v>
      </c>
      <c r="D18" s="3" t="s">
        <v>15</v>
      </c>
      <c r="E18" s="28" t="s">
        <v>1540</v>
      </c>
      <c r="F18" s="1" t="s">
        <v>16</v>
      </c>
      <c r="G18" s="4" t="s">
        <v>17</v>
      </c>
      <c r="H18" s="2" t="s">
        <v>18</v>
      </c>
      <c r="I18" s="3" t="s">
        <v>19</v>
      </c>
      <c r="J18" s="5" t="s">
        <v>20</v>
      </c>
      <c r="K18" s="3" t="s">
        <v>21</v>
      </c>
      <c r="L18" s="6" t="s">
        <v>22</v>
      </c>
      <c r="M18" s="38">
        <v>60.69</v>
      </c>
      <c r="N18" s="43">
        <v>55</v>
      </c>
      <c r="O18" s="23">
        <v>0.35</v>
      </c>
      <c r="P18" s="48">
        <v>0.53</v>
      </c>
      <c r="Q18" s="5" t="s">
        <v>23</v>
      </c>
      <c r="R18" s="1" t="s">
        <v>24</v>
      </c>
      <c r="S18" s="71">
        <f>VLOOKUP(R18,Contingencies!$A$2:$D$7,4,FALSE)</f>
        <v>0.09</v>
      </c>
      <c r="T18" s="22">
        <f t="shared" si="8"/>
        <v>76478.204218379222</v>
      </c>
      <c r="U18" s="33">
        <f t="shared" si="88"/>
        <v>26492.449827281689</v>
      </c>
      <c r="V18" s="90"/>
      <c r="W18" s="106">
        <v>150</v>
      </c>
      <c r="X18" s="107">
        <v>150</v>
      </c>
      <c r="Y18" s="107">
        <v>150</v>
      </c>
      <c r="Z18" s="107">
        <v>150</v>
      </c>
      <c r="AA18" s="107">
        <v>150</v>
      </c>
      <c r="AB18" s="107">
        <v>150</v>
      </c>
      <c r="AC18" s="107">
        <v>150</v>
      </c>
      <c r="AD18" s="107">
        <v>150</v>
      </c>
      <c r="AE18" s="107">
        <v>150</v>
      </c>
      <c r="AF18" s="107">
        <v>150</v>
      </c>
      <c r="AG18" s="107">
        <v>150</v>
      </c>
      <c r="AH18" s="107">
        <v>150</v>
      </c>
      <c r="AI18" s="102">
        <f t="shared" si="76"/>
        <v>1800</v>
      </c>
      <c r="AJ18" s="103">
        <f t="shared" si="9"/>
        <v>9103.5</v>
      </c>
      <c r="AK18" s="103">
        <f t="shared" si="10"/>
        <v>9103.5</v>
      </c>
      <c r="AL18" s="103">
        <f t="shared" si="11"/>
        <v>9103.5</v>
      </c>
      <c r="AM18" s="103">
        <f t="shared" si="12"/>
        <v>9103.5</v>
      </c>
      <c r="AN18" s="103">
        <f t="shared" si="13"/>
        <v>9103.5</v>
      </c>
      <c r="AO18" s="103">
        <f t="shared" si="14"/>
        <v>9103.5</v>
      </c>
      <c r="AP18" s="103">
        <f t="shared" si="15"/>
        <v>9103.5</v>
      </c>
      <c r="AQ18" s="103">
        <f t="shared" si="16"/>
        <v>9103.5</v>
      </c>
      <c r="AR18" s="103">
        <f t="shared" si="17"/>
        <v>9103.5</v>
      </c>
      <c r="AS18" s="103">
        <f t="shared" si="18"/>
        <v>9103.5</v>
      </c>
      <c r="AT18" s="103">
        <f t="shared" si="19"/>
        <v>9103.5</v>
      </c>
      <c r="AU18" s="103">
        <f t="shared" si="20"/>
        <v>9103.5</v>
      </c>
      <c r="AV18" s="104">
        <f>SUM(AJ18:AU18)*VLOOKUP($I18,Escalation[],MATCH(W$1,Escalation[#Headers]),FALSE)</f>
        <v>111590.70300000001</v>
      </c>
      <c r="AW18" s="104">
        <f t="shared" si="77"/>
        <v>39056.746050000002</v>
      </c>
      <c r="AX18" s="104">
        <f t="shared" si="78"/>
        <v>79843.147996500004</v>
      </c>
      <c r="AY18" s="104">
        <f t="shared" si="79"/>
        <v>230490.59704650001</v>
      </c>
      <c r="AZ18" s="103">
        <f t="shared" si="80"/>
        <v>13558.270414499999</v>
      </c>
      <c r="BA18" s="105">
        <f t="shared" si="81"/>
        <v>7185.8833196850001</v>
      </c>
      <c r="BB18" s="106">
        <v>150</v>
      </c>
      <c r="BC18" s="107">
        <v>150</v>
      </c>
      <c r="BD18" s="107">
        <v>150</v>
      </c>
      <c r="BE18" s="107">
        <v>150</v>
      </c>
      <c r="BF18" s="107">
        <v>150</v>
      </c>
      <c r="BG18" s="107">
        <v>150</v>
      </c>
      <c r="BH18" s="107">
        <v>150</v>
      </c>
      <c r="BI18" s="107">
        <v>150</v>
      </c>
      <c r="BJ18" s="107">
        <v>150</v>
      </c>
      <c r="BK18" s="107">
        <v>150</v>
      </c>
      <c r="BL18" s="107">
        <v>150</v>
      </c>
      <c r="BM18" s="107">
        <v>150</v>
      </c>
      <c r="BN18" s="102">
        <f t="shared" si="21"/>
        <v>1800</v>
      </c>
      <c r="BO18" s="103">
        <f t="shared" si="22"/>
        <v>9103.5</v>
      </c>
      <c r="BP18" s="103">
        <f t="shared" si="23"/>
        <v>9103.5</v>
      </c>
      <c r="BQ18" s="103">
        <f t="shared" si="24"/>
        <v>9103.5</v>
      </c>
      <c r="BR18" s="103">
        <f t="shared" si="25"/>
        <v>9103.5</v>
      </c>
      <c r="BS18" s="103">
        <f t="shared" si="26"/>
        <v>9103.5</v>
      </c>
      <c r="BT18" s="103">
        <f t="shared" si="27"/>
        <v>9103.5</v>
      </c>
      <c r="BU18" s="103">
        <f t="shared" si="28"/>
        <v>9103.5</v>
      </c>
      <c r="BV18" s="103">
        <f t="shared" si="29"/>
        <v>9103.5</v>
      </c>
      <c r="BW18" s="103">
        <f t="shared" si="30"/>
        <v>9103.5</v>
      </c>
      <c r="BX18" s="103">
        <f t="shared" si="31"/>
        <v>9103.5</v>
      </c>
      <c r="BY18" s="103">
        <f t="shared" si="32"/>
        <v>9103.5</v>
      </c>
      <c r="BZ18" s="103">
        <f t="shared" si="33"/>
        <v>9103.5</v>
      </c>
      <c r="CA18" s="104">
        <f>SUM(BO18:BZ18)*VLOOKUP($I18,Escalation[],MATCH(BB$1,Escalation[#Headers]),FALSE)</f>
        <v>113989.90311450002</v>
      </c>
      <c r="CB18" s="104">
        <f t="shared" si="34"/>
        <v>39896.466090075002</v>
      </c>
      <c r="CC18" s="104">
        <f t="shared" si="35"/>
        <v>81559.775678424761</v>
      </c>
      <c r="CD18" s="104">
        <f t="shared" si="36"/>
        <v>235446.14488299977</v>
      </c>
      <c r="CE18" s="103">
        <f t="shared" si="37"/>
        <v>13849.773228411752</v>
      </c>
      <c r="CF18" s="105">
        <f t="shared" si="38"/>
        <v>7340.3798110582284</v>
      </c>
      <c r="CG18" s="106">
        <v>150</v>
      </c>
      <c r="CH18" s="107">
        <v>150</v>
      </c>
      <c r="CI18" s="107">
        <v>150</v>
      </c>
      <c r="CJ18" s="107">
        <v>150</v>
      </c>
      <c r="CK18" s="107">
        <v>150</v>
      </c>
      <c r="CL18" s="107">
        <v>150</v>
      </c>
      <c r="CM18" s="107">
        <v>150</v>
      </c>
      <c r="CN18" s="107">
        <v>150</v>
      </c>
      <c r="CO18" s="107">
        <v>150</v>
      </c>
      <c r="CP18" s="107">
        <v>150</v>
      </c>
      <c r="CQ18" s="107">
        <v>150</v>
      </c>
      <c r="CR18" s="107">
        <v>150</v>
      </c>
      <c r="CS18" s="102">
        <f t="shared" si="82"/>
        <v>1800</v>
      </c>
      <c r="CT18" s="103">
        <f t="shared" si="40"/>
        <v>9103.5</v>
      </c>
      <c r="CU18" s="103">
        <f t="shared" si="41"/>
        <v>9103.5</v>
      </c>
      <c r="CV18" s="103">
        <f t="shared" si="42"/>
        <v>9103.5</v>
      </c>
      <c r="CW18" s="103">
        <f t="shared" si="43"/>
        <v>9103.5</v>
      </c>
      <c r="CX18" s="103">
        <f t="shared" si="44"/>
        <v>9103.5</v>
      </c>
      <c r="CY18" s="103">
        <f t="shared" si="45"/>
        <v>9103.5</v>
      </c>
      <c r="CZ18" s="103">
        <f t="shared" si="46"/>
        <v>9103.5</v>
      </c>
      <c r="DA18" s="103">
        <f t="shared" si="47"/>
        <v>9103.5</v>
      </c>
      <c r="DB18" s="103">
        <f t="shared" si="48"/>
        <v>9103.5</v>
      </c>
      <c r="DC18" s="103">
        <f t="shared" si="49"/>
        <v>9103.5</v>
      </c>
      <c r="DD18" s="103">
        <f t="shared" si="50"/>
        <v>9103.5</v>
      </c>
      <c r="DE18" s="103">
        <f t="shared" si="51"/>
        <v>9103.5</v>
      </c>
      <c r="DF18" s="104">
        <f>SUM(CT18:DE18)*VLOOKUP($I18,Escalation[],MATCH(CG$1,Escalation[#Headers]),FALSE)</f>
        <v>116440.68603146178</v>
      </c>
      <c r="DG18" s="104">
        <f t="shared" si="83"/>
        <v>40754.240111011619</v>
      </c>
      <c r="DH18" s="104">
        <f t="shared" si="84"/>
        <v>83313.310855510907</v>
      </c>
      <c r="DI18" s="104">
        <f t="shared" si="85"/>
        <v>240508.23699798432</v>
      </c>
      <c r="DJ18" s="103">
        <f t="shared" si="86"/>
        <v>14147.543352822608</v>
      </c>
      <c r="DK18" s="105">
        <f t="shared" si="87"/>
        <v>7498.1979769959817</v>
      </c>
      <c r="DL18" s="111">
        <v>150</v>
      </c>
      <c r="DM18" s="112">
        <v>150</v>
      </c>
      <c r="DN18" s="112">
        <v>150</v>
      </c>
      <c r="DO18" s="112">
        <v>150</v>
      </c>
      <c r="DP18" s="112">
        <v>150</v>
      </c>
      <c r="DQ18" s="112">
        <v>150</v>
      </c>
      <c r="DR18" s="112">
        <v>150</v>
      </c>
      <c r="DS18" s="102"/>
      <c r="DT18" s="102"/>
      <c r="DU18" s="102"/>
      <c r="DV18" s="102"/>
      <c r="DW18" s="102"/>
      <c r="DX18" s="102">
        <f t="shared" si="57"/>
        <v>1050</v>
      </c>
      <c r="DY18" s="103">
        <f t="shared" si="58"/>
        <v>9103.5</v>
      </c>
      <c r="DZ18" s="103">
        <f t="shared" si="59"/>
        <v>9103.5</v>
      </c>
      <c r="EA18" s="103">
        <f t="shared" si="60"/>
        <v>9103.5</v>
      </c>
      <c r="EB18" s="103">
        <f t="shared" si="61"/>
        <v>9103.5</v>
      </c>
      <c r="EC18" s="103">
        <f t="shared" si="62"/>
        <v>9103.5</v>
      </c>
      <c r="ED18" s="103">
        <f t="shared" si="63"/>
        <v>9103.5</v>
      </c>
      <c r="EE18" s="103">
        <f t="shared" si="64"/>
        <v>9103.5</v>
      </c>
      <c r="EF18" s="103">
        <f t="shared" si="65"/>
        <v>0</v>
      </c>
      <c r="EG18" s="103">
        <f t="shared" si="66"/>
        <v>0</v>
      </c>
      <c r="EH18" s="103">
        <f t="shared" si="67"/>
        <v>0</v>
      </c>
      <c r="EI18" s="103">
        <f t="shared" si="68"/>
        <v>0</v>
      </c>
      <c r="EJ18" s="103">
        <f t="shared" si="69"/>
        <v>0</v>
      </c>
      <c r="EK18" s="104">
        <f>SUM(DY18:EJ18)*VLOOKUP($I18,Escalation[],MATCH(DL$1,Escalation[#Headers]),FALSE)</f>
        <v>69384.093788997299</v>
      </c>
      <c r="EL18" s="104">
        <f t="shared" si="70"/>
        <v>24284.432826149052</v>
      </c>
      <c r="EM18" s="104">
        <f t="shared" si="71"/>
        <v>49644.319106027564</v>
      </c>
      <c r="EN18" s="104">
        <f t="shared" si="72"/>
        <v>143312.84572117392</v>
      </c>
      <c r="EO18" s="103">
        <f t="shared" si="73"/>
        <v>8430.1673953631707</v>
      </c>
      <c r="EP18" s="105">
        <f t="shared" si="74"/>
        <v>4467.9887195424808</v>
      </c>
      <c r="EQ18" s="160">
        <f t="shared" si="75"/>
        <v>849757.82464865805</v>
      </c>
      <c r="ER18" s="1"/>
      <c r="ES18" s="82"/>
      <c r="ET18" s="82"/>
      <c r="EU18" s="82"/>
      <c r="EV18" s="82"/>
      <c r="EW18" s="22"/>
      <c r="EX18" s="22"/>
      <c r="EY18" s="34"/>
      <c r="EZ18" s="34"/>
      <c r="FA18" s="7"/>
      <c r="FB18" s="7"/>
      <c r="FC18" s="7"/>
      <c r="FD18" s="7"/>
    </row>
    <row r="19" spans="1:160" ht="224.4" hidden="1" x14ac:dyDescent="0.3">
      <c r="A19" s="1" t="s">
        <v>28</v>
      </c>
      <c r="B19" s="83">
        <v>1.2</v>
      </c>
      <c r="C19" t="s">
        <v>1385</v>
      </c>
      <c r="D19" s="28" t="s">
        <v>15</v>
      </c>
      <c r="E19" s="3" t="s">
        <v>25</v>
      </c>
      <c r="F19" s="1" t="s">
        <v>29</v>
      </c>
      <c r="G19" s="8" t="s">
        <v>30</v>
      </c>
      <c r="H19" s="1" t="s">
        <v>26</v>
      </c>
      <c r="I19" s="3" t="s">
        <v>19</v>
      </c>
      <c r="J19" s="5" t="s">
        <v>31</v>
      </c>
      <c r="K19" s="3" t="s">
        <v>27</v>
      </c>
      <c r="L19" s="6" t="s">
        <v>22</v>
      </c>
      <c r="M19" s="38">
        <v>115</v>
      </c>
      <c r="N19" s="43">
        <v>115</v>
      </c>
      <c r="O19" s="23">
        <v>0</v>
      </c>
      <c r="P19" s="48">
        <v>0</v>
      </c>
      <c r="Q19" s="5" t="s">
        <v>23</v>
      </c>
      <c r="R19" s="1" t="s">
        <v>24</v>
      </c>
      <c r="S19" s="71">
        <f>VLOOKUP(R19,Contingencies!$A$2:$D$7,4,FALSE)</f>
        <v>0.09</v>
      </c>
      <c r="T19" s="22">
        <f t="shared" si="8"/>
        <v>9515.2725000000009</v>
      </c>
      <c r="U19" s="33">
        <f t="shared" si="88"/>
        <v>0</v>
      </c>
      <c r="V19" s="91" t="s">
        <v>32</v>
      </c>
      <c r="W19" s="106">
        <v>75</v>
      </c>
      <c r="X19" s="107">
        <v>75</v>
      </c>
      <c r="Y19" s="107">
        <v>75</v>
      </c>
      <c r="Z19" s="107">
        <v>75</v>
      </c>
      <c r="AA19" s="107">
        <v>75</v>
      </c>
      <c r="AB19" s="107">
        <v>75</v>
      </c>
      <c r="AC19" s="107">
        <v>75</v>
      </c>
      <c r="AD19" s="107">
        <v>75</v>
      </c>
      <c r="AE19" s="107">
        <v>75</v>
      </c>
      <c r="AF19" s="107">
        <v>75</v>
      </c>
      <c r="AG19" s="107">
        <v>75</v>
      </c>
      <c r="AH19" s="107">
        <v>75</v>
      </c>
      <c r="AI19" s="102">
        <f t="shared" si="76"/>
        <v>900</v>
      </c>
      <c r="AJ19" s="103">
        <f t="shared" si="9"/>
        <v>8625</v>
      </c>
      <c r="AK19" s="103">
        <f t="shared" si="10"/>
        <v>8625</v>
      </c>
      <c r="AL19" s="103">
        <f t="shared" si="11"/>
        <v>8625</v>
      </c>
      <c r="AM19" s="103">
        <f t="shared" si="12"/>
        <v>8625</v>
      </c>
      <c r="AN19" s="103">
        <f t="shared" si="13"/>
        <v>8625</v>
      </c>
      <c r="AO19" s="103">
        <f t="shared" si="14"/>
        <v>8625</v>
      </c>
      <c r="AP19" s="103">
        <f t="shared" si="15"/>
        <v>8625</v>
      </c>
      <c r="AQ19" s="103">
        <f t="shared" si="16"/>
        <v>8625</v>
      </c>
      <c r="AR19" s="103">
        <f t="shared" si="17"/>
        <v>8625</v>
      </c>
      <c r="AS19" s="103">
        <f t="shared" si="18"/>
        <v>8625</v>
      </c>
      <c r="AT19" s="103">
        <f t="shared" si="19"/>
        <v>8625</v>
      </c>
      <c r="AU19" s="103">
        <f t="shared" si="20"/>
        <v>8625</v>
      </c>
      <c r="AV19" s="104">
        <f>SUM(AJ19:AU19)*VLOOKUP($I19,Escalation[],MATCH(W$1,Escalation[#Headers]),FALSE)</f>
        <v>105725.25000000001</v>
      </c>
      <c r="AW19" s="104">
        <f t="shared" si="77"/>
        <v>0</v>
      </c>
      <c r="AX19" s="104">
        <f t="shared" si="78"/>
        <v>0</v>
      </c>
      <c r="AY19" s="104">
        <f t="shared" si="79"/>
        <v>105725.25000000001</v>
      </c>
      <c r="AZ19" s="103">
        <f t="shared" si="80"/>
        <v>9515.2725000000009</v>
      </c>
      <c r="BA19" s="105">
        <f t="shared" si="81"/>
        <v>0</v>
      </c>
      <c r="BB19" s="110"/>
      <c r="BC19" s="102"/>
      <c r="BD19" s="102"/>
      <c r="BE19" s="102"/>
      <c r="BF19" s="102"/>
      <c r="BG19" s="102"/>
      <c r="BH19" s="102"/>
      <c r="BI19" s="102"/>
      <c r="BJ19" s="102"/>
      <c r="BK19" s="102"/>
      <c r="BL19" s="102"/>
      <c r="BM19" s="102"/>
      <c r="BN19" s="102">
        <f t="shared" si="21"/>
        <v>0</v>
      </c>
      <c r="BO19" s="103">
        <f t="shared" si="22"/>
        <v>0</v>
      </c>
      <c r="BP19" s="103">
        <f t="shared" si="23"/>
        <v>0</v>
      </c>
      <c r="BQ19" s="103">
        <f t="shared" si="24"/>
        <v>0</v>
      </c>
      <c r="BR19" s="103">
        <f t="shared" si="25"/>
        <v>0</v>
      </c>
      <c r="BS19" s="103">
        <f t="shared" si="26"/>
        <v>0</v>
      </c>
      <c r="BT19" s="103">
        <f t="shared" si="27"/>
        <v>0</v>
      </c>
      <c r="BU19" s="103">
        <f t="shared" si="28"/>
        <v>0</v>
      </c>
      <c r="BV19" s="103">
        <f t="shared" si="29"/>
        <v>0</v>
      </c>
      <c r="BW19" s="103">
        <f t="shared" si="30"/>
        <v>0</v>
      </c>
      <c r="BX19" s="103">
        <f t="shared" si="31"/>
        <v>0</v>
      </c>
      <c r="BY19" s="103">
        <f t="shared" si="32"/>
        <v>0</v>
      </c>
      <c r="BZ19" s="103">
        <f t="shared" si="33"/>
        <v>0</v>
      </c>
      <c r="CA19" s="104">
        <f>SUM(BO19:BZ19)*VLOOKUP($I19,Escalation[],MATCH(BB$1,Escalation[#Headers]),FALSE)</f>
        <v>0</v>
      </c>
      <c r="CB19" s="104">
        <f t="shared" si="34"/>
        <v>0</v>
      </c>
      <c r="CC19" s="104">
        <f t="shared" si="35"/>
        <v>0</v>
      </c>
      <c r="CD19" s="104">
        <f t="shared" si="36"/>
        <v>0</v>
      </c>
      <c r="CE19" s="103">
        <f t="shared" si="37"/>
        <v>0</v>
      </c>
      <c r="CF19" s="105">
        <f t="shared" si="38"/>
        <v>0</v>
      </c>
      <c r="CG19" s="110"/>
      <c r="CH19" s="102"/>
      <c r="CI19" s="102"/>
      <c r="CJ19" s="102"/>
      <c r="CK19" s="102"/>
      <c r="CL19" s="102"/>
      <c r="CM19" s="102"/>
      <c r="CN19" s="102"/>
      <c r="CO19" s="102"/>
      <c r="CP19" s="102"/>
      <c r="CQ19" s="102"/>
      <c r="CR19" s="102"/>
      <c r="CS19" s="102">
        <f t="shared" si="82"/>
        <v>0</v>
      </c>
      <c r="CT19" s="103">
        <f t="shared" si="40"/>
        <v>0</v>
      </c>
      <c r="CU19" s="103">
        <f t="shared" si="41"/>
        <v>0</v>
      </c>
      <c r="CV19" s="103">
        <f t="shared" si="42"/>
        <v>0</v>
      </c>
      <c r="CW19" s="103">
        <f t="shared" si="43"/>
        <v>0</v>
      </c>
      <c r="CX19" s="103">
        <f t="shared" si="44"/>
        <v>0</v>
      </c>
      <c r="CY19" s="103">
        <f t="shared" si="45"/>
        <v>0</v>
      </c>
      <c r="CZ19" s="103">
        <f t="shared" si="46"/>
        <v>0</v>
      </c>
      <c r="DA19" s="103">
        <f t="shared" si="47"/>
        <v>0</v>
      </c>
      <c r="DB19" s="103">
        <f t="shared" si="48"/>
        <v>0</v>
      </c>
      <c r="DC19" s="103">
        <f t="shared" si="49"/>
        <v>0</v>
      </c>
      <c r="DD19" s="103">
        <f t="shared" si="50"/>
        <v>0</v>
      </c>
      <c r="DE19" s="103">
        <f t="shared" si="51"/>
        <v>0</v>
      </c>
      <c r="DF19" s="104">
        <f>SUM(CT19:DE19)*VLOOKUP($I19,Escalation[],MATCH(CG$1,Escalation[#Headers]),FALSE)</f>
        <v>0</v>
      </c>
      <c r="DG19" s="104">
        <f t="shared" si="83"/>
        <v>0</v>
      </c>
      <c r="DH19" s="104">
        <f t="shared" si="84"/>
        <v>0</v>
      </c>
      <c r="DI19" s="104">
        <f t="shared" si="85"/>
        <v>0</v>
      </c>
      <c r="DJ19" s="103">
        <f t="shared" si="86"/>
        <v>0</v>
      </c>
      <c r="DK19" s="105">
        <f t="shared" si="87"/>
        <v>0</v>
      </c>
      <c r="DL19" s="110"/>
      <c r="DM19" s="102"/>
      <c r="DN19" s="102"/>
      <c r="DO19" s="102"/>
      <c r="DP19" s="102"/>
      <c r="DQ19" s="102"/>
      <c r="DR19" s="102"/>
      <c r="DS19" s="102"/>
      <c r="DT19" s="102"/>
      <c r="DU19" s="102"/>
      <c r="DV19" s="102"/>
      <c r="DW19" s="102"/>
      <c r="DX19" s="102">
        <f t="shared" si="57"/>
        <v>0</v>
      </c>
      <c r="DY19" s="103">
        <f t="shared" si="58"/>
        <v>0</v>
      </c>
      <c r="DZ19" s="103">
        <f t="shared" si="59"/>
        <v>0</v>
      </c>
      <c r="EA19" s="103">
        <f t="shared" si="60"/>
        <v>0</v>
      </c>
      <c r="EB19" s="103">
        <f t="shared" si="61"/>
        <v>0</v>
      </c>
      <c r="EC19" s="103">
        <f t="shared" si="62"/>
        <v>0</v>
      </c>
      <c r="ED19" s="103">
        <f t="shared" si="63"/>
        <v>0</v>
      </c>
      <c r="EE19" s="103">
        <f t="shared" si="64"/>
        <v>0</v>
      </c>
      <c r="EF19" s="103">
        <f t="shared" si="65"/>
        <v>0</v>
      </c>
      <c r="EG19" s="103">
        <f t="shared" si="66"/>
        <v>0</v>
      </c>
      <c r="EH19" s="103">
        <f t="shared" si="67"/>
        <v>0</v>
      </c>
      <c r="EI19" s="103">
        <f t="shared" si="68"/>
        <v>0</v>
      </c>
      <c r="EJ19" s="103">
        <f t="shared" si="69"/>
        <v>0</v>
      </c>
      <c r="EK19" s="104">
        <f>SUM(DY19:EJ19)*VLOOKUP($I19,Escalation[],MATCH(DL$1,Escalation[#Headers]),FALSE)</f>
        <v>0</v>
      </c>
      <c r="EL19" s="104">
        <f t="shared" si="70"/>
        <v>0</v>
      </c>
      <c r="EM19" s="104">
        <f t="shared" si="71"/>
        <v>0</v>
      </c>
      <c r="EN19" s="104">
        <f t="shared" si="72"/>
        <v>0</v>
      </c>
      <c r="EO19" s="103">
        <f t="shared" si="73"/>
        <v>0</v>
      </c>
      <c r="EP19" s="105">
        <f t="shared" si="74"/>
        <v>0</v>
      </c>
      <c r="EQ19" s="160">
        <f t="shared" si="75"/>
        <v>105725.25000000001</v>
      </c>
      <c r="ER19" s="1"/>
      <c r="ES19" s="82"/>
      <c r="ET19" s="82"/>
      <c r="EU19" s="82"/>
      <c r="EV19" s="82"/>
      <c r="EW19" s="22"/>
      <c r="EX19" s="22"/>
      <c r="EY19" s="34"/>
      <c r="EZ19" s="34"/>
      <c r="FA19" s="7"/>
      <c r="FB19" s="7"/>
      <c r="FC19" s="7"/>
      <c r="FD19" s="7"/>
    </row>
    <row r="20" spans="1:160" ht="39.6" hidden="1" x14ac:dyDescent="0.3">
      <c r="A20" s="1" t="s">
        <v>28</v>
      </c>
      <c r="B20" s="83">
        <v>1.2</v>
      </c>
      <c r="C20" t="s">
        <v>1385</v>
      </c>
      <c r="D20" s="28" t="s">
        <v>15</v>
      </c>
      <c r="E20" s="3" t="s">
        <v>25</v>
      </c>
      <c r="F20" s="1" t="s">
        <v>29</v>
      </c>
      <c r="G20" s="10" t="s">
        <v>33</v>
      </c>
      <c r="H20" s="1" t="s">
        <v>34</v>
      </c>
      <c r="I20" s="3" t="s">
        <v>19</v>
      </c>
      <c r="J20" s="5" t="s">
        <v>31</v>
      </c>
      <c r="K20" s="3" t="s">
        <v>35</v>
      </c>
      <c r="L20" s="6" t="s">
        <v>22</v>
      </c>
      <c r="M20" s="38">
        <v>115</v>
      </c>
      <c r="N20" s="43">
        <v>115</v>
      </c>
      <c r="O20" s="23">
        <v>0</v>
      </c>
      <c r="P20" s="48">
        <v>0</v>
      </c>
      <c r="Q20" s="5" t="s">
        <v>23</v>
      </c>
      <c r="R20" s="1" t="s">
        <v>24</v>
      </c>
      <c r="S20" s="71">
        <f>VLOOKUP(R20,Contingencies!$A$2:$D$7,4,FALSE)</f>
        <v>0.09</v>
      </c>
      <c r="T20" s="22">
        <f t="shared" si="8"/>
        <v>15224.436000000002</v>
      </c>
      <c r="U20" s="33">
        <f t="shared" si="88"/>
        <v>0</v>
      </c>
      <c r="V20" s="91" t="s">
        <v>36</v>
      </c>
      <c r="W20" s="106">
        <v>120</v>
      </c>
      <c r="X20" s="107">
        <v>120</v>
      </c>
      <c r="Y20" s="107">
        <v>120</v>
      </c>
      <c r="Z20" s="107">
        <v>120</v>
      </c>
      <c r="AA20" s="107">
        <v>120</v>
      </c>
      <c r="AB20" s="107">
        <v>120</v>
      </c>
      <c r="AC20" s="107">
        <v>120</v>
      </c>
      <c r="AD20" s="107">
        <v>120</v>
      </c>
      <c r="AE20" s="107">
        <v>120</v>
      </c>
      <c r="AF20" s="107">
        <v>120</v>
      </c>
      <c r="AG20" s="107">
        <v>120</v>
      </c>
      <c r="AH20" s="107">
        <v>120</v>
      </c>
      <c r="AI20" s="102">
        <f t="shared" si="76"/>
        <v>1440</v>
      </c>
      <c r="AJ20" s="103">
        <f t="shared" si="9"/>
        <v>13800</v>
      </c>
      <c r="AK20" s="103">
        <f t="shared" si="10"/>
        <v>13800</v>
      </c>
      <c r="AL20" s="103">
        <f t="shared" si="11"/>
        <v>13800</v>
      </c>
      <c r="AM20" s="103">
        <f t="shared" si="12"/>
        <v>13800</v>
      </c>
      <c r="AN20" s="103">
        <f t="shared" si="13"/>
        <v>13800</v>
      </c>
      <c r="AO20" s="103">
        <f t="shared" si="14"/>
        <v>13800</v>
      </c>
      <c r="AP20" s="103">
        <f t="shared" si="15"/>
        <v>13800</v>
      </c>
      <c r="AQ20" s="103">
        <f t="shared" si="16"/>
        <v>13800</v>
      </c>
      <c r="AR20" s="103">
        <f t="shared" si="17"/>
        <v>13800</v>
      </c>
      <c r="AS20" s="103">
        <f t="shared" si="18"/>
        <v>13800</v>
      </c>
      <c r="AT20" s="103">
        <f t="shared" si="19"/>
        <v>13800</v>
      </c>
      <c r="AU20" s="103">
        <f t="shared" si="20"/>
        <v>13800</v>
      </c>
      <c r="AV20" s="104">
        <f>SUM(AJ20:AU20)*VLOOKUP($I20,Escalation[],MATCH(W$1,Escalation[#Headers]),FALSE)</f>
        <v>169160.40000000002</v>
      </c>
      <c r="AW20" s="104">
        <f t="shared" si="77"/>
        <v>0</v>
      </c>
      <c r="AX20" s="104">
        <f t="shared" si="78"/>
        <v>0</v>
      </c>
      <c r="AY20" s="104">
        <f t="shared" si="79"/>
        <v>169160.40000000002</v>
      </c>
      <c r="AZ20" s="103">
        <f t="shared" si="80"/>
        <v>15224.436000000002</v>
      </c>
      <c r="BA20" s="105">
        <f t="shared" si="81"/>
        <v>0</v>
      </c>
      <c r="BB20" s="110"/>
      <c r="BC20" s="102"/>
      <c r="BD20" s="102"/>
      <c r="BE20" s="102"/>
      <c r="BF20" s="102"/>
      <c r="BG20" s="102"/>
      <c r="BH20" s="102"/>
      <c r="BI20" s="102"/>
      <c r="BJ20" s="102"/>
      <c r="BK20" s="102"/>
      <c r="BL20" s="102"/>
      <c r="BM20" s="102"/>
      <c r="BN20" s="102">
        <f t="shared" si="21"/>
        <v>0</v>
      </c>
      <c r="BO20" s="103">
        <f t="shared" si="22"/>
        <v>0</v>
      </c>
      <c r="BP20" s="103">
        <f t="shared" si="23"/>
        <v>0</v>
      </c>
      <c r="BQ20" s="103">
        <f t="shared" si="24"/>
        <v>0</v>
      </c>
      <c r="BR20" s="103">
        <f t="shared" si="25"/>
        <v>0</v>
      </c>
      <c r="BS20" s="103">
        <f t="shared" si="26"/>
        <v>0</v>
      </c>
      <c r="BT20" s="103">
        <f t="shared" si="27"/>
        <v>0</v>
      </c>
      <c r="BU20" s="103">
        <f t="shared" si="28"/>
        <v>0</v>
      </c>
      <c r="BV20" s="103">
        <f t="shared" si="29"/>
        <v>0</v>
      </c>
      <c r="BW20" s="103">
        <f t="shared" si="30"/>
        <v>0</v>
      </c>
      <c r="BX20" s="103">
        <f t="shared" si="31"/>
        <v>0</v>
      </c>
      <c r="BY20" s="103">
        <f t="shared" si="32"/>
        <v>0</v>
      </c>
      <c r="BZ20" s="103">
        <f t="shared" si="33"/>
        <v>0</v>
      </c>
      <c r="CA20" s="104">
        <f>SUM(BO20:BZ20)*VLOOKUP($I20,Escalation[],MATCH(BB$1,Escalation[#Headers]),FALSE)</f>
        <v>0</v>
      </c>
      <c r="CB20" s="104">
        <f t="shared" si="34"/>
        <v>0</v>
      </c>
      <c r="CC20" s="104">
        <f t="shared" si="35"/>
        <v>0</v>
      </c>
      <c r="CD20" s="104">
        <f t="shared" si="36"/>
        <v>0</v>
      </c>
      <c r="CE20" s="103">
        <f t="shared" si="37"/>
        <v>0</v>
      </c>
      <c r="CF20" s="105">
        <f t="shared" si="38"/>
        <v>0</v>
      </c>
      <c r="CG20" s="153"/>
      <c r="CH20" s="126"/>
      <c r="CI20" s="126"/>
      <c r="CJ20" s="126"/>
      <c r="CK20" s="126"/>
      <c r="CL20" s="126"/>
      <c r="CM20" s="126"/>
      <c r="CN20" s="126"/>
      <c r="CO20" s="126"/>
      <c r="CP20" s="126"/>
      <c r="CQ20" s="126"/>
      <c r="CR20" s="109"/>
      <c r="CS20" s="102">
        <f t="shared" si="82"/>
        <v>0</v>
      </c>
      <c r="CT20" s="103">
        <f t="shared" si="40"/>
        <v>0</v>
      </c>
      <c r="CU20" s="103">
        <f t="shared" si="41"/>
        <v>0</v>
      </c>
      <c r="CV20" s="103">
        <f t="shared" si="42"/>
        <v>0</v>
      </c>
      <c r="CW20" s="103">
        <f t="shared" si="43"/>
        <v>0</v>
      </c>
      <c r="CX20" s="103">
        <f t="shared" si="44"/>
        <v>0</v>
      </c>
      <c r="CY20" s="103">
        <f t="shared" si="45"/>
        <v>0</v>
      </c>
      <c r="CZ20" s="103">
        <f t="shared" si="46"/>
        <v>0</v>
      </c>
      <c r="DA20" s="103">
        <f t="shared" si="47"/>
        <v>0</v>
      </c>
      <c r="DB20" s="103">
        <f t="shared" si="48"/>
        <v>0</v>
      </c>
      <c r="DC20" s="103">
        <f t="shared" si="49"/>
        <v>0</v>
      </c>
      <c r="DD20" s="103">
        <f t="shared" si="50"/>
        <v>0</v>
      </c>
      <c r="DE20" s="103">
        <f t="shared" si="51"/>
        <v>0</v>
      </c>
      <c r="DF20" s="104">
        <f>SUM(CT20:DE20)*VLOOKUP($I20,Escalation[],MATCH(CG$1,Escalation[#Headers]),FALSE)</f>
        <v>0</v>
      </c>
      <c r="DG20" s="104">
        <f t="shared" si="83"/>
        <v>0</v>
      </c>
      <c r="DH20" s="104">
        <f t="shared" si="84"/>
        <v>0</v>
      </c>
      <c r="DI20" s="104">
        <f t="shared" si="85"/>
        <v>0</v>
      </c>
      <c r="DJ20" s="103">
        <f t="shared" si="86"/>
        <v>0</v>
      </c>
      <c r="DK20" s="105">
        <f t="shared" si="87"/>
        <v>0</v>
      </c>
      <c r="DL20" s="110"/>
      <c r="DM20" s="102"/>
      <c r="DN20" s="102"/>
      <c r="DO20" s="102"/>
      <c r="DP20" s="102"/>
      <c r="DQ20" s="102"/>
      <c r="DR20" s="102"/>
      <c r="DS20" s="102"/>
      <c r="DT20" s="102"/>
      <c r="DU20" s="102"/>
      <c r="DV20" s="102"/>
      <c r="DW20" s="102"/>
      <c r="DX20" s="102">
        <f t="shared" si="57"/>
        <v>0</v>
      </c>
      <c r="DY20" s="103">
        <f t="shared" si="58"/>
        <v>0</v>
      </c>
      <c r="DZ20" s="103">
        <f t="shared" si="59"/>
        <v>0</v>
      </c>
      <c r="EA20" s="103">
        <f t="shared" si="60"/>
        <v>0</v>
      </c>
      <c r="EB20" s="103">
        <f t="shared" si="61"/>
        <v>0</v>
      </c>
      <c r="EC20" s="103">
        <f t="shared" si="62"/>
        <v>0</v>
      </c>
      <c r="ED20" s="103">
        <f t="shared" si="63"/>
        <v>0</v>
      </c>
      <c r="EE20" s="103">
        <f t="shared" si="64"/>
        <v>0</v>
      </c>
      <c r="EF20" s="103">
        <f t="shared" si="65"/>
        <v>0</v>
      </c>
      <c r="EG20" s="103">
        <f t="shared" si="66"/>
        <v>0</v>
      </c>
      <c r="EH20" s="103">
        <f t="shared" si="67"/>
        <v>0</v>
      </c>
      <c r="EI20" s="103">
        <f t="shared" si="68"/>
        <v>0</v>
      </c>
      <c r="EJ20" s="103">
        <f t="shared" si="69"/>
        <v>0</v>
      </c>
      <c r="EK20" s="104">
        <f>SUM(DY20:EJ20)*VLOOKUP($I20,Escalation[],MATCH(DL$1,Escalation[#Headers]),FALSE)</f>
        <v>0</v>
      </c>
      <c r="EL20" s="104">
        <f t="shared" si="70"/>
        <v>0</v>
      </c>
      <c r="EM20" s="104">
        <f t="shared" si="71"/>
        <v>0</v>
      </c>
      <c r="EN20" s="104">
        <f t="shared" si="72"/>
        <v>0</v>
      </c>
      <c r="EO20" s="103">
        <f t="shared" si="73"/>
        <v>0</v>
      </c>
      <c r="EP20" s="105">
        <f t="shared" si="74"/>
        <v>0</v>
      </c>
      <c r="EQ20" s="160">
        <f t="shared" si="75"/>
        <v>169160.40000000002</v>
      </c>
      <c r="ER20" s="1"/>
      <c r="ES20" s="82"/>
      <c r="ET20" s="82"/>
      <c r="EU20" s="82"/>
      <c r="EV20" s="82"/>
      <c r="EW20" s="22"/>
      <c r="EX20" s="22"/>
      <c r="EY20" s="34"/>
      <c r="EZ20" s="34"/>
      <c r="FA20" s="7"/>
      <c r="FB20" s="7"/>
      <c r="FC20" s="7"/>
      <c r="FD20" s="7"/>
    </row>
    <row r="21" spans="1:160" ht="237.6" hidden="1" x14ac:dyDescent="0.3">
      <c r="A21" s="1" t="s">
        <v>28</v>
      </c>
      <c r="B21" s="83">
        <v>1.2</v>
      </c>
      <c r="C21" t="s">
        <v>1385</v>
      </c>
      <c r="D21" s="28" t="s">
        <v>15</v>
      </c>
      <c r="E21" s="3" t="s">
        <v>25</v>
      </c>
      <c r="F21" s="1" t="s">
        <v>29</v>
      </c>
      <c r="G21" s="8" t="s">
        <v>37</v>
      </c>
      <c r="H21" s="1"/>
      <c r="I21" s="3" t="s">
        <v>19</v>
      </c>
      <c r="J21" s="5" t="s">
        <v>31</v>
      </c>
      <c r="K21" s="3" t="s">
        <v>35</v>
      </c>
      <c r="L21" s="6" t="s">
        <v>22</v>
      </c>
      <c r="M21" s="38">
        <v>115</v>
      </c>
      <c r="N21" s="43">
        <v>115</v>
      </c>
      <c r="O21" s="23">
        <v>0</v>
      </c>
      <c r="P21" s="48">
        <v>0</v>
      </c>
      <c r="Q21" s="5" t="s">
        <v>23</v>
      </c>
      <c r="R21" s="1" t="s">
        <v>24</v>
      </c>
      <c r="S21" s="71">
        <f>VLOOKUP(R21,Contingencies!$A$2:$D$7,4,FALSE)</f>
        <v>0.09</v>
      </c>
      <c r="T21" s="22">
        <f t="shared" si="8"/>
        <v>4859.13249</v>
      </c>
      <c r="U21" s="33">
        <f t="shared" si="88"/>
        <v>0</v>
      </c>
      <c r="V21" s="91" t="s">
        <v>38</v>
      </c>
      <c r="W21" s="106">
        <v>38.299999999999997</v>
      </c>
      <c r="X21" s="107">
        <v>38.299999999999997</v>
      </c>
      <c r="Y21" s="107">
        <v>38.299999999999997</v>
      </c>
      <c r="Z21" s="107">
        <v>38.299999999999997</v>
      </c>
      <c r="AA21" s="107">
        <v>38.299999999999997</v>
      </c>
      <c r="AB21" s="107">
        <v>38.299999999999997</v>
      </c>
      <c r="AC21" s="107">
        <v>38.299999999999997</v>
      </c>
      <c r="AD21" s="107">
        <v>38.299999999999997</v>
      </c>
      <c r="AE21" s="107">
        <v>38.299999999999997</v>
      </c>
      <c r="AF21" s="107">
        <v>38.299999999999997</v>
      </c>
      <c r="AG21" s="107">
        <v>38.299999999999997</v>
      </c>
      <c r="AH21" s="107">
        <v>38.299999999999997</v>
      </c>
      <c r="AI21" s="102">
        <f t="shared" si="76"/>
        <v>459.60000000000008</v>
      </c>
      <c r="AJ21" s="103">
        <f t="shared" si="9"/>
        <v>4404.5</v>
      </c>
      <c r="AK21" s="103">
        <f t="shared" si="10"/>
        <v>4404.5</v>
      </c>
      <c r="AL21" s="103">
        <f t="shared" si="11"/>
        <v>4404.5</v>
      </c>
      <c r="AM21" s="103">
        <f t="shared" si="12"/>
        <v>4404.5</v>
      </c>
      <c r="AN21" s="103">
        <f t="shared" si="13"/>
        <v>4404.5</v>
      </c>
      <c r="AO21" s="103">
        <f t="shared" si="14"/>
        <v>4404.5</v>
      </c>
      <c r="AP21" s="103">
        <f t="shared" si="15"/>
        <v>4404.5</v>
      </c>
      <c r="AQ21" s="103">
        <f t="shared" si="16"/>
        <v>4404.5</v>
      </c>
      <c r="AR21" s="103">
        <f t="shared" si="17"/>
        <v>4404.5</v>
      </c>
      <c r="AS21" s="103">
        <f t="shared" si="18"/>
        <v>4404.5</v>
      </c>
      <c r="AT21" s="103">
        <f t="shared" si="19"/>
        <v>4404.5</v>
      </c>
      <c r="AU21" s="103">
        <f t="shared" si="20"/>
        <v>4404.5</v>
      </c>
      <c r="AV21" s="104">
        <f>SUM(AJ21:AU21)*VLOOKUP($I21,Escalation[],MATCH(W$1,Escalation[#Headers]),FALSE)</f>
        <v>53990.361000000004</v>
      </c>
      <c r="AW21" s="104">
        <f t="shared" si="77"/>
        <v>0</v>
      </c>
      <c r="AX21" s="104">
        <f t="shared" si="78"/>
        <v>0</v>
      </c>
      <c r="AY21" s="104">
        <f t="shared" si="79"/>
        <v>53990.361000000004</v>
      </c>
      <c r="AZ21" s="103">
        <f t="shared" si="80"/>
        <v>4859.13249</v>
      </c>
      <c r="BA21" s="105">
        <f t="shared" si="81"/>
        <v>0</v>
      </c>
      <c r="BB21" s="110"/>
      <c r="BC21" s="102"/>
      <c r="BD21" s="102"/>
      <c r="BE21" s="102"/>
      <c r="BF21" s="102"/>
      <c r="BG21" s="102"/>
      <c r="BH21" s="102"/>
      <c r="BI21" s="102"/>
      <c r="BJ21" s="102"/>
      <c r="BK21" s="102"/>
      <c r="BL21" s="102"/>
      <c r="BM21" s="102"/>
      <c r="BN21" s="102">
        <f t="shared" si="21"/>
        <v>0</v>
      </c>
      <c r="BO21" s="103">
        <f t="shared" si="22"/>
        <v>0</v>
      </c>
      <c r="BP21" s="103">
        <f t="shared" si="23"/>
        <v>0</v>
      </c>
      <c r="BQ21" s="103">
        <f t="shared" si="24"/>
        <v>0</v>
      </c>
      <c r="BR21" s="103">
        <f t="shared" si="25"/>
        <v>0</v>
      </c>
      <c r="BS21" s="103">
        <f t="shared" si="26"/>
        <v>0</v>
      </c>
      <c r="BT21" s="103">
        <f t="shared" si="27"/>
        <v>0</v>
      </c>
      <c r="BU21" s="103">
        <f t="shared" si="28"/>
        <v>0</v>
      </c>
      <c r="BV21" s="103">
        <f t="shared" si="29"/>
        <v>0</v>
      </c>
      <c r="BW21" s="103">
        <f t="shared" si="30"/>
        <v>0</v>
      </c>
      <c r="BX21" s="103">
        <f t="shared" si="31"/>
        <v>0</v>
      </c>
      <c r="BY21" s="103">
        <f t="shared" si="32"/>
        <v>0</v>
      </c>
      <c r="BZ21" s="103">
        <f t="shared" si="33"/>
        <v>0</v>
      </c>
      <c r="CA21" s="104">
        <f>SUM(BO21:BZ21)*VLOOKUP($I21,Escalation[],MATCH(BB$1,Escalation[#Headers]),FALSE)</f>
        <v>0</v>
      </c>
      <c r="CB21" s="104">
        <f t="shared" si="34"/>
        <v>0</v>
      </c>
      <c r="CC21" s="104">
        <f t="shared" si="35"/>
        <v>0</v>
      </c>
      <c r="CD21" s="104">
        <f t="shared" si="36"/>
        <v>0</v>
      </c>
      <c r="CE21" s="103">
        <f t="shared" si="37"/>
        <v>0</v>
      </c>
      <c r="CF21" s="105">
        <f t="shared" si="38"/>
        <v>0</v>
      </c>
      <c r="CG21" s="153"/>
      <c r="CH21" s="126"/>
      <c r="CI21" s="126"/>
      <c r="CJ21" s="126"/>
      <c r="CK21" s="126"/>
      <c r="CL21" s="126"/>
      <c r="CM21" s="126"/>
      <c r="CN21" s="126"/>
      <c r="CO21" s="126"/>
      <c r="CP21" s="126"/>
      <c r="CQ21" s="126"/>
      <c r="CR21" s="109"/>
      <c r="CS21" s="102">
        <f t="shared" si="82"/>
        <v>0</v>
      </c>
      <c r="CT21" s="103">
        <f t="shared" si="40"/>
        <v>0</v>
      </c>
      <c r="CU21" s="103">
        <f t="shared" si="41"/>
        <v>0</v>
      </c>
      <c r="CV21" s="103">
        <f t="shared" si="42"/>
        <v>0</v>
      </c>
      <c r="CW21" s="103">
        <f t="shared" si="43"/>
        <v>0</v>
      </c>
      <c r="CX21" s="103">
        <f t="shared" si="44"/>
        <v>0</v>
      </c>
      <c r="CY21" s="103">
        <f t="shared" si="45"/>
        <v>0</v>
      </c>
      <c r="CZ21" s="103">
        <f t="shared" si="46"/>
        <v>0</v>
      </c>
      <c r="DA21" s="103">
        <f t="shared" si="47"/>
        <v>0</v>
      </c>
      <c r="DB21" s="103">
        <f t="shared" si="48"/>
        <v>0</v>
      </c>
      <c r="DC21" s="103">
        <f t="shared" si="49"/>
        <v>0</v>
      </c>
      <c r="DD21" s="103">
        <f t="shared" si="50"/>
        <v>0</v>
      </c>
      <c r="DE21" s="103">
        <f t="shared" si="51"/>
        <v>0</v>
      </c>
      <c r="DF21" s="104">
        <f>SUM(CT21:DE21)*VLOOKUP($I21,Escalation[],MATCH(CG$1,Escalation[#Headers]),FALSE)</f>
        <v>0</v>
      </c>
      <c r="DG21" s="104">
        <f t="shared" si="83"/>
        <v>0</v>
      </c>
      <c r="DH21" s="104">
        <f t="shared" si="84"/>
        <v>0</v>
      </c>
      <c r="DI21" s="104">
        <f t="shared" si="85"/>
        <v>0</v>
      </c>
      <c r="DJ21" s="103">
        <f t="shared" si="86"/>
        <v>0</v>
      </c>
      <c r="DK21" s="105">
        <f t="shared" si="87"/>
        <v>0</v>
      </c>
      <c r="DL21" s="110"/>
      <c r="DM21" s="102"/>
      <c r="DN21" s="102"/>
      <c r="DO21" s="102"/>
      <c r="DP21" s="102"/>
      <c r="DQ21" s="102"/>
      <c r="DR21" s="102"/>
      <c r="DS21" s="102"/>
      <c r="DT21" s="102"/>
      <c r="DU21" s="102"/>
      <c r="DV21" s="102"/>
      <c r="DW21" s="102"/>
      <c r="DX21" s="102">
        <f t="shared" si="57"/>
        <v>0</v>
      </c>
      <c r="DY21" s="103">
        <f t="shared" si="58"/>
        <v>0</v>
      </c>
      <c r="DZ21" s="103">
        <f t="shared" si="59"/>
        <v>0</v>
      </c>
      <c r="EA21" s="103">
        <f t="shared" si="60"/>
        <v>0</v>
      </c>
      <c r="EB21" s="103">
        <f t="shared" si="61"/>
        <v>0</v>
      </c>
      <c r="EC21" s="103">
        <f t="shared" si="62"/>
        <v>0</v>
      </c>
      <c r="ED21" s="103">
        <f t="shared" si="63"/>
        <v>0</v>
      </c>
      <c r="EE21" s="103">
        <f t="shared" si="64"/>
        <v>0</v>
      </c>
      <c r="EF21" s="103">
        <f t="shared" si="65"/>
        <v>0</v>
      </c>
      <c r="EG21" s="103">
        <f t="shared" si="66"/>
        <v>0</v>
      </c>
      <c r="EH21" s="103">
        <f t="shared" si="67"/>
        <v>0</v>
      </c>
      <c r="EI21" s="103">
        <f t="shared" si="68"/>
        <v>0</v>
      </c>
      <c r="EJ21" s="103">
        <f t="shared" si="69"/>
        <v>0</v>
      </c>
      <c r="EK21" s="104">
        <f>SUM(DY21:EJ21)*VLOOKUP($I21,Escalation[],MATCH(DL$1,Escalation[#Headers]),FALSE)</f>
        <v>0</v>
      </c>
      <c r="EL21" s="104">
        <f t="shared" si="70"/>
        <v>0</v>
      </c>
      <c r="EM21" s="104">
        <f t="shared" si="71"/>
        <v>0</v>
      </c>
      <c r="EN21" s="104">
        <f t="shared" si="72"/>
        <v>0</v>
      </c>
      <c r="EO21" s="103">
        <f t="shared" si="73"/>
        <v>0</v>
      </c>
      <c r="EP21" s="105">
        <f t="shared" si="74"/>
        <v>0</v>
      </c>
      <c r="EQ21" s="160">
        <f t="shared" si="75"/>
        <v>53990.361000000004</v>
      </c>
      <c r="ER21" s="1"/>
      <c r="ES21" s="82"/>
      <c r="ET21" s="82"/>
      <c r="EU21" s="82"/>
      <c r="EV21" s="82"/>
      <c r="EW21" s="22"/>
      <c r="EX21" s="22"/>
      <c r="EY21" s="34"/>
      <c r="EZ21" s="34"/>
      <c r="FA21" s="7"/>
      <c r="FB21" s="7"/>
      <c r="FC21" s="7"/>
      <c r="FD21" s="7"/>
    </row>
    <row r="22" spans="1:160" ht="79.2" hidden="1" x14ac:dyDescent="0.3">
      <c r="A22" s="1" t="s">
        <v>39</v>
      </c>
      <c r="B22" s="83">
        <v>1.2</v>
      </c>
      <c r="C22" t="s">
        <v>1385</v>
      </c>
      <c r="D22" s="28" t="s">
        <v>15</v>
      </c>
      <c r="E22" s="3" t="s">
        <v>25</v>
      </c>
      <c r="F22" s="1" t="s">
        <v>40</v>
      </c>
      <c r="G22" s="10" t="s">
        <v>40</v>
      </c>
      <c r="H22" s="1"/>
      <c r="I22" s="3" t="s">
        <v>19</v>
      </c>
      <c r="J22" s="5" t="s">
        <v>31</v>
      </c>
      <c r="K22" s="3" t="s">
        <v>35</v>
      </c>
      <c r="L22" s="6" t="s">
        <v>22</v>
      </c>
      <c r="M22" s="38">
        <v>115</v>
      </c>
      <c r="N22" s="43">
        <v>115</v>
      </c>
      <c r="O22" s="23">
        <v>0</v>
      </c>
      <c r="P22" s="48">
        <v>0</v>
      </c>
      <c r="Q22" s="5" t="s">
        <v>23</v>
      </c>
      <c r="R22" s="1" t="s">
        <v>41</v>
      </c>
      <c r="S22" s="71">
        <f>VLOOKUP(R22,Contingencies!$A$2:$D$7,4,FALSE)</f>
        <v>0.125</v>
      </c>
      <c r="T22" s="22">
        <f t="shared" si="8"/>
        <v>4111.5375000000004</v>
      </c>
      <c r="U22" s="33">
        <f t="shared" si="88"/>
        <v>0</v>
      </c>
      <c r="V22" s="91" t="s">
        <v>42</v>
      </c>
      <c r="W22" s="108"/>
      <c r="X22" s="109"/>
      <c r="Y22" s="109"/>
      <c r="Z22" s="109"/>
      <c r="AA22" s="109"/>
      <c r="AB22" s="109"/>
      <c r="AC22" s="107">
        <v>46</v>
      </c>
      <c r="AD22" s="107">
        <v>47</v>
      </c>
      <c r="AE22" s="107">
        <v>47</v>
      </c>
      <c r="AF22" s="107">
        <v>47</v>
      </c>
      <c r="AG22" s="107">
        <v>47</v>
      </c>
      <c r="AH22" s="107">
        <v>46</v>
      </c>
      <c r="AI22" s="102">
        <f t="shared" si="76"/>
        <v>280</v>
      </c>
      <c r="AJ22" s="103">
        <f t="shared" si="9"/>
        <v>0</v>
      </c>
      <c r="AK22" s="103">
        <f t="shared" si="10"/>
        <v>0</v>
      </c>
      <c r="AL22" s="103">
        <f t="shared" si="11"/>
        <v>0</v>
      </c>
      <c r="AM22" s="103">
        <f t="shared" si="12"/>
        <v>0</v>
      </c>
      <c r="AN22" s="103">
        <f t="shared" si="13"/>
        <v>0</v>
      </c>
      <c r="AO22" s="103">
        <f t="shared" si="14"/>
        <v>0</v>
      </c>
      <c r="AP22" s="103">
        <f t="shared" si="15"/>
        <v>5290</v>
      </c>
      <c r="AQ22" s="103">
        <f t="shared" si="16"/>
        <v>5405</v>
      </c>
      <c r="AR22" s="103">
        <f t="shared" si="17"/>
        <v>5405</v>
      </c>
      <c r="AS22" s="103">
        <f t="shared" si="18"/>
        <v>5405</v>
      </c>
      <c r="AT22" s="103">
        <f t="shared" si="19"/>
        <v>5405</v>
      </c>
      <c r="AU22" s="103">
        <f t="shared" si="20"/>
        <v>5290</v>
      </c>
      <c r="AV22" s="104">
        <f>SUM(AJ22:AU22)*VLOOKUP($I22,Escalation[],MATCH(W$1,Escalation[#Headers]),FALSE)</f>
        <v>32892.300000000003</v>
      </c>
      <c r="AW22" s="104">
        <f t="shared" si="77"/>
        <v>0</v>
      </c>
      <c r="AX22" s="104">
        <f t="shared" si="78"/>
        <v>0</v>
      </c>
      <c r="AY22" s="104">
        <f t="shared" si="79"/>
        <v>32892.300000000003</v>
      </c>
      <c r="AZ22" s="103">
        <f t="shared" si="80"/>
        <v>4111.5375000000004</v>
      </c>
      <c r="BA22" s="105">
        <f t="shared" si="81"/>
        <v>0</v>
      </c>
      <c r="BB22" s="110"/>
      <c r="BC22" s="102"/>
      <c r="BD22" s="102"/>
      <c r="BE22" s="102"/>
      <c r="BF22" s="102"/>
      <c r="BG22" s="102"/>
      <c r="BH22" s="102"/>
      <c r="BI22" s="102"/>
      <c r="BJ22" s="102"/>
      <c r="BK22" s="102"/>
      <c r="BL22" s="102"/>
      <c r="BM22" s="102"/>
      <c r="BN22" s="102">
        <f t="shared" si="21"/>
        <v>0</v>
      </c>
      <c r="BO22" s="103">
        <f t="shared" si="22"/>
        <v>0</v>
      </c>
      <c r="BP22" s="103">
        <f t="shared" si="23"/>
        <v>0</v>
      </c>
      <c r="BQ22" s="103">
        <f t="shared" si="24"/>
        <v>0</v>
      </c>
      <c r="BR22" s="103">
        <f t="shared" si="25"/>
        <v>0</v>
      </c>
      <c r="BS22" s="103">
        <f t="shared" si="26"/>
        <v>0</v>
      </c>
      <c r="BT22" s="103">
        <f t="shared" si="27"/>
        <v>0</v>
      </c>
      <c r="BU22" s="103">
        <f t="shared" si="28"/>
        <v>0</v>
      </c>
      <c r="BV22" s="103">
        <f t="shared" si="29"/>
        <v>0</v>
      </c>
      <c r="BW22" s="103">
        <f t="shared" si="30"/>
        <v>0</v>
      </c>
      <c r="BX22" s="103">
        <f t="shared" si="31"/>
        <v>0</v>
      </c>
      <c r="BY22" s="103">
        <f t="shared" si="32"/>
        <v>0</v>
      </c>
      <c r="BZ22" s="103">
        <f t="shared" si="33"/>
        <v>0</v>
      </c>
      <c r="CA22" s="104">
        <f>SUM(BO22:BZ22)*VLOOKUP($I22,Escalation[],MATCH(BB$1,Escalation[#Headers]),FALSE)</f>
        <v>0</v>
      </c>
      <c r="CB22" s="104">
        <f t="shared" si="34"/>
        <v>0</v>
      </c>
      <c r="CC22" s="104">
        <f t="shared" si="35"/>
        <v>0</v>
      </c>
      <c r="CD22" s="104">
        <f t="shared" si="36"/>
        <v>0</v>
      </c>
      <c r="CE22" s="103">
        <f t="shared" si="37"/>
        <v>0</v>
      </c>
      <c r="CF22" s="105">
        <f t="shared" si="38"/>
        <v>0</v>
      </c>
      <c r="CG22" s="153"/>
      <c r="CH22" s="126"/>
      <c r="CI22" s="126"/>
      <c r="CJ22" s="126"/>
      <c r="CK22" s="126"/>
      <c r="CL22" s="126"/>
      <c r="CM22" s="126"/>
      <c r="CN22" s="126"/>
      <c r="CO22" s="126"/>
      <c r="CP22" s="126"/>
      <c r="CQ22" s="126"/>
      <c r="CR22" s="109"/>
      <c r="CS22" s="102">
        <f t="shared" si="82"/>
        <v>0</v>
      </c>
      <c r="CT22" s="103">
        <f t="shared" si="40"/>
        <v>0</v>
      </c>
      <c r="CU22" s="103">
        <f t="shared" si="41"/>
        <v>0</v>
      </c>
      <c r="CV22" s="103">
        <f t="shared" si="42"/>
        <v>0</v>
      </c>
      <c r="CW22" s="103">
        <f t="shared" si="43"/>
        <v>0</v>
      </c>
      <c r="CX22" s="103">
        <f t="shared" si="44"/>
        <v>0</v>
      </c>
      <c r="CY22" s="103">
        <f t="shared" si="45"/>
        <v>0</v>
      </c>
      <c r="CZ22" s="103">
        <f t="shared" si="46"/>
        <v>0</v>
      </c>
      <c r="DA22" s="103">
        <f t="shared" si="47"/>
        <v>0</v>
      </c>
      <c r="DB22" s="103">
        <f t="shared" si="48"/>
        <v>0</v>
      </c>
      <c r="DC22" s="103">
        <f t="shared" si="49"/>
        <v>0</v>
      </c>
      <c r="DD22" s="103">
        <f t="shared" si="50"/>
        <v>0</v>
      </c>
      <c r="DE22" s="103">
        <f t="shared" si="51"/>
        <v>0</v>
      </c>
      <c r="DF22" s="104">
        <f>SUM(CT22:DE22)*VLOOKUP($I22,Escalation[],MATCH(CG$1,Escalation[#Headers]),FALSE)</f>
        <v>0</v>
      </c>
      <c r="DG22" s="104">
        <f t="shared" si="83"/>
        <v>0</v>
      </c>
      <c r="DH22" s="104">
        <f t="shared" si="84"/>
        <v>0</v>
      </c>
      <c r="DI22" s="104">
        <f t="shared" si="85"/>
        <v>0</v>
      </c>
      <c r="DJ22" s="103">
        <f t="shared" si="86"/>
        <v>0</v>
      </c>
      <c r="DK22" s="105">
        <f t="shared" si="87"/>
        <v>0</v>
      </c>
      <c r="DL22" s="110"/>
      <c r="DM22" s="102"/>
      <c r="DN22" s="102"/>
      <c r="DO22" s="102"/>
      <c r="DP22" s="102"/>
      <c r="DQ22" s="102"/>
      <c r="DR22" s="102"/>
      <c r="DS22" s="102"/>
      <c r="DT22" s="102"/>
      <c r="DU22" s="102"/>
      <c r="DV22" s="102"/>
      <c r="DW22" s="102"/>
      <c r="DX22" s="102">
        <f t="shared" si="57"/>
        <v>0</v>
      </c>
      <c r="DY22" s="103">
        <f t="shared" si="58"/>
        <v>0</v>
      </c>
      <c r="DZ22" s="103">
        <f t="shared" si="59"/>
        <v>0</v>
      </c>
      <c r="EA22" s="103">
        <f t="shared" si="60"/>
        <v>0</v>
      </c>
      <c r="EB22" s="103">
        <f t="shared" si="61"/>
        <v>0</v>
      </c>
      <c r="EC22" s="103">
        <f t="shared" si="62"/>
        <v>0</v>
      </c>
      <c r="ED22" s="103">
        <f t="shared" si="63"/>
        <v>0</v>
      </c>
      <c r="EE22" s="103">
        <f t="shared" si="64"/>
        <v>0</v>
      </c>
      <c r="EF22" s="103">
        <f t="shared" si="65"/>
        <v>0</v>
      </c>
      <c r="EG22" s="103">
        <f t="shared" si="66"/>
        <v>0</v>
      </c>
      <c r="EH22" s="103">
        <f t="shared" si="67"/>
        <v>0</v>
      </c>
      <c r="EI22" s="103">
        <f t="shared" si="68"/>
        <v>0</v>
      </c>
      <c r="EJ22" s="103">
        <f t="shared" si="69"/>
        <v>0</v>
      </c>
      <c r="EK22" s="104">
        <f>SUM(DY22:EJ22)*VLOOKUP($I22,Escalation[],MATCH(DL$1,Escalation[#Headers]),FALSE)</f>
        <v>0</v>
      </c>
      <c r="EL22" s="104">
        <f t="shared" si="70"/>
        <v>0</v>
      </c>
      <c r="EM22" s="104">
        <f t="shared" si="71"/>
        <v>0</v>
      </c>
      <c r="EN22" s="104">
        <f t="shared" si="72"/>
        <v>0</v>
      </c>
      <c r="EO22" s="103">
        <f t="shared" si="73"/>
        <v>0</v>
      </c>
      <c r="EP22" s="105">
        <f t="shared" si="74"/>
        <v>0</v>
      </c>
      <c r="EQ22" s="160">
        <f t="shared" si="75"/>
        <v>32892.300000000003</v>
      </c>
      <c r="ER22" s="1"/>
      <c r="ES22" s="82"/>
      <c r="ET22" s="82"/>
      <c r="EU22" s="82"/>
      <c r="EV22" s="82"/>
      <c r="EW22" s="22"/>
      <c r="EX22" s="22"/>
      <c r="EY22" s="34"/>
      <c r="EZ22" s="34"/>
      <c r="FA22" s="7"/>
      <c r="FB22" s="7"/>
      <c r="FC22" s="7"/>
      <c r="FD22" s="7"/>
    </row>
    <row r="23" spans="1:160" ht="39.6" hidden="1" x14ac:dyDescent="0.3">
      <c r="A23" s="1" t="s">
        <v>43</v>
      </c>
      <c r="B23" s="83">
        <v>1.2</v>
      </c>
      <c r="C23" t="s">
        <v>1385</v>
      </c>
      <c r="D23" s="28" t="s">
        <v>15</v>
      </c>
      <c r="E23" s="3" t="s">
        <v>25</v>
      </c>
      <c r="F23" s="1" t="s">
        <v>44</v>
      </c>
      <c r="G23" s="10" t="s">
        <v>44</v>
      </c>
      <c r="H23" s="1"/>
      <c r="I23" s="3" t="s">
        <v>19</v>
      </c>
      <c r="J23" s="5" t="s">
        <v>31</v>
      </c>
      <c r="K23" s="3" t="s">
        <v>27</v>
      </c>
      <c r="L23" s="6" t="s">
        <v>22</v>
      </c>
      <c r="M23" s="38">
        <v>115</v>
      </c>
      <c r="N23" s="43">
        <v>115</v>
      </c>
      <c r="O23" s="23">
        <v>0</v>
      </c>
      <c r="P23" s="48">
        <v>0</v>
      </c>
      <c r="Q23" s="5" t="s">
        <v>23</v>
      </c>
      <c r="R23" s="1" t="s">
        <v>41</v>
      </c>
      <c r="S23" s="71">
        <f>VLOOKUP(R23,Contingencies!$A$2:$D$7,4,FALSE)</f>
        <v>0.125</v>
      </c>
      <c r="T23" s="22">
        <f t="shared" si="8"/>
        <v>1174.7250000000001</v>
      </c>
      <c r="U23" s="33">
        <f t="shared" si="88"/>
        <v>0</v>
      </c>
      <c r="V23" s="91" t="s">
        <v>45</v>
      </c>
      <c r="W23" s="108"/>
      <c r="X23" s="109"/>
      <c r="Y23" s="109"/>
      <c r="Z23" s="109"/>
      <c r="AA23" s="109"/>
      <c r="AB23" s="109"/>
      <c r="AC23" s="109"/>
      <c r="AD23" s="109"/>
      <c r="AE23" s="107">
        <v>40</v>
      </c>
      <c r="AF23" s="107">
        <v>40</v>
      </c>
      <c r="AG23" s="109"/>
      <c r="AH23" s="109"/>
      <c r="AI23" s="102">
        <f t="shared" si="76"/>
        <v>80</v>
      </c>
      <c r="AJ23" s="103">
        <f t="shared" si="9"/>
        <v>0</v>
      </c>
      <c r="AK23" s="103">
        <f t="shared" si="10"/>
        <v>0</v>
      </c>
      <c r="AL23" s="103">
        <f t="shared" si="11"/>
        <v>0</v>
      </c>
      <c r="AM23" s="103">
        <f t="shared" si="12"/>
        <v>0</v>
      </c>
      <c r="AN23" s="103">
        <f t="shared" si="13"/>
        <v>0</v>
      </c>
      <c r="AO23" s="103">
        <f t="shared" si="14"/>
        <v>0</v>
      </c>
      <c r="AP23" s="103">
        <f t="shared" si="15"/>
        <v>0</v>
      </c>
      <c r="AQ23" s="103">
        <f t="shared" si="16"/>
        <v>0</v>
      </c>
      <c r="AR23" s="103">
        <f t="shared" si="17"/>
        <v>4600</v>
      </c>
      <c r="AS23" s="103">
        <f t="shared" si="18"/>
        <v>4600</v>
      </c>
      <c r="AT23" s="103">
        <f t="shared" si="19"/>
        <v>0</v>
      </c>
      <c r="AU23" s="103">
        <f t="shared" si="20"/>
        <v>0</v>
      </c>
      <c r="AV23" s="104">
        <f>SUM(AJ23:AU23)*VLOOKUP($I23,Escalation[],MATCH(W$1,Escalation[#Headers]),FALSE)</f>
        <v>9397.8000000000011</v>
      </c>
      <c r="AW23" s="104">
        <f t="shared" si="77"/>
        <v>0</v>
      </c>
      <c r="AX23" s="104">
        <f t="shared" si="78"/>
        <v>0</v>
      </c>
      <c r="AY23" s="104">
        <f t="shared" si="79"/>
        <v>9397.8000000000011</v>
      </c>
      <c r="AZ23" s="103">
        <f t="shared" si="80"/>
        <v>1174.7250000000001</v>
      </c>
      <c r="BA23" s="105">
        <f t="shared" si="81"/>
        <v>0</v>
      </c>
      <c r="BB23" s="110"/>
      <c r="BC23" s="102"/>
      <c r="BD23" s="102"/>
      <c r="BE23" s="102"/>
      <c r="BF23" s="102"/>
      <c r="BG23" s="102"/>
      <c r="BH23" s="102"/>
      <c r="BI23" s="102"/>
      <c r="BJ23" s="102"/>
      <c r="BK23" s="102"/>
      <c r="BL23" s="102"/>
      <c r="BM23" s="102"/>
      <c r="BN23" s="102">
        <f t="shared" si="21"/>
        <v>0</v>
      </c>
      <c r="BO23" s="103">
        <f t="shared" si="22"/>
        <v>0</v>
      </c>
      <c r="BP23" s="103">
        <f t="shared" si="23"/>
        <v>0</v>
      </c>
      <c r="BQ23" s="103">
        <f t="shared" si="24"/>
        <v>0</v>
      </c>
      <c r="BR23" s="103">
        <f t="shared" si="25"/>
        <v>0</v>
      </c>
      <c r="BS23" s="103">
        <f t="shared" si="26"/>
        <v>0</v>
      </c>
      <c r="BT23" s="103">
        <f t="shared" si="27"/>
        <v>0</v>
      </c>
      <c r="BU23" s="103">
        <f t="shared" si="28"/>
        <v>0</v>
      </c>
      <c r="BV23" s="103">
        <f t="shared" si="29"/>
        <v>0</v>
      </c>
      <c r="BW23" s="103">
        <f t="shared" si="30"/>
        <v>0</v>
      </c>
      <c r="BX23" s="103">
        <f t="shared" si="31"/>
        <v>0</v>
      </c>
      <c r="BY23" s="103">
        <f t="shared" si="32"/>
        <v>0</v>
      </c>
      <c r="BZ23" s="103">
        <f t="shared" si="33"/>
        <v>0</v>
      </c>
      <c r="CA23" s="104">
        <f>SUM(BO23:BZ23)*VLOOKUP($I23,Escalation[],MATCH(BB$1,Escalation[#Headers]),FALSE)</f>
        <v>0</v>
      </c>
      <c r="CB23" s="104">
        <f t="shared" si="34"/>
        <v>0</v>
      </c>
      <c r="CC23" s="104">
        <f t="shared" si="35"/>
        <v>0</v>
      </c>
      <c r="CD23" s="104">
        <f t="shared" si="36"/>
        <v>0</v>
      </c>
      <c r="CE23" s="103">
        <f t="shared" si="37"/>
        <v>0</v>
      </c>
      <c r="CF23" s="105">
        <f t="shared" si="38"/>
        <v>0</v>
      </c>
      <c r="CG23" s="153"/>
      <c r="CH23" s="126"/>
      <c r="CI23" s="126"/>
      <c r="CJ23" s="126"/>
      <c r="CK23" s="126"/>
      <c r="CL23" s="126"/>
      <c r="CM23" s="126"/>
      <c r="CN23" s="126"/>
      <c r="CO23" s="126"/>
      <c r="CP23" s="126"/>
      <c r="CQ23" s="126"/>
      <c r="CR23" s="109"/>
      <c r="CS23" s="102">
        <f t="shared" si="82"/>
        <v>0</v>
      </c>
      <c r="CT23" s="103">
        <f t="shared" si="40"/>
        <v>0</v>
      </c>
      <c r="CU23" s="103">
        <f t="shared" si="41"/>
        <v>0</v>
      </c>
      <c r="CV23" s="103">
        <f t="shared" si="42"/>
        <v>0</v>
      </c>
      <c r="CW23" s="103">
        <f t="shared" si="43"/>
        <v>0</v>
      </c>
      <c r="CX23" s="103">
        <f t="shared" si="44"/>
        <v>0</v>
      </c>
      <c r="CY23" s="103">
        <f t="shared" si="45"/>
        <v>0</v>
      </c>
      <c r="CZ23" s="103">
        <f t="shared" si="46"/>
        <v>0</v>
      </c>
      <c r="DA23" s="103">
        <f t="shared" si="47"/>
        <v>0</v>
      </c>
      <c r="DB23" s="103">
        <f t="shared" si="48"/>
        <v>0</v>
      </c>
      <c r="DC23" s="103">
        <f t="shared" si="49"/>
        <v>0</v>
      </c>
      <c r="DD23" s="103">
        <f t="shared" si="50"/>
        <v>0</v>
      </c>
      <c r="DE23" s="103">
        <f t="shared" si="51"/>
        <v>0</v>
      </c>
      <c r="DF23" s="104">
        <f>SUM(CT23:DE23)*VLOOKUP($I23,Escalation[],MATCH(CG$1,Escalation[#Headers]),FALSE)</f>
        <v>0</v>
      </c>
      <c r="DG23" s="104">
        <f t="shared" si="83"/>
        <v>0</v>
      </c>
      <c r="DH23" s="104">
        <f t="shared" si="84"/>
        <v>0</v>
      </c>
      <c r="DI23" s="104">
        <f t="shared" si="85"/>
        <v>0</v>
      </c>
      <c r="DJ23" s="103">
        <f t="shared" si="86"/>
        <v>0</v>
      </c>
      <c r="DK23" s="105">
        <f t="shared" si="87"/>
        <v>0</v>
      </c>
      <c r="DL23" s="110"/>
      <c r="DM23" s="102"/>
      <c r="DN23" s="102"/>
      <c r="DO23" s="102"/>
      <c r="DP23" s="102"/>
      <c r="DQ23" s="102"/>
      <c r="DR23" s="102"/>
      <c r="DS23" s="102"/>
      <c r="DT23" s="102"/>
      <c r="DU23" s="102"/>
      <c r="DV23" s="102"/>
      <c r="DW23" s="102"/>
      <c r="DX23" s="102">
        <f t="shared" si="57"/>
        <v>0</v>
      </c>
      <c r="DY23" s="103">
        <f t="shared" si="58"/>
        <v>0</v>
      </c>
      <c r="DZ23" s="103">
        <f t="shared" si="59"/>
        <v>0</v>
      </c>
      <c r="EA23" s="103">
        <f t="shared" si="60"/>
        <v>0</v>
      </c>
      <c r="EB23" s="103">
        <f t="shared" si="61"/>
        <v>0</v>
      </c>
      <c r="EC23" s="103">
        <f t="shared" si="62"/>
        <v>0</v>
      </c>
      <c r="ED23" s="103">
        <f t="shared" si="63"/>
        <v>0</v>
      </c>
      <c r="EE23" s="103">
        <f t="shared" si="64"/>
        <v>0</v>
      </c>
      <c r="EF23" s="103">
        <f t="shared" si="65"/>
        <v>0</v>
      </c>
      <c r="EG23" s="103">
        <f t="shared" si="66"/>
        <v>0</v>
      </c>
      <c r="EH23" s="103">
        <f t="shared" si="67"/>
        <v>0</v>
      </c>
      <c r="EI23" s="103">
        <f t="shared" si="68"/>
        <v>0</v>
      </c>
      <c r="EJ23" s="103">
        <f t="shared" si="69"/>
        <v>0</v>
      </c>
      <c r="EK23" s="104">
        <f>SUM(DY23:EJ23)*VLOOKUP($I23,Escalation[],MATCH(DL$1,Escalation[#Headers]),FALSE)</f>
        <v>0</v>
      </c>
      <c r="EL23" s="104">
        <f t="shared" si="70"/>
        <v>0</v>
      </c>
      <c r="EM23" s="104">
        <f t="shared" si="71"/>
        <v>0</v>
      </c>
      <c r="EN23" s="104">
        <f t="shared" si="72"/>
        <v>0</v>
      </c>
      <c r="EO23" s="103">
        <f t="shared" si="73"/>
        <v>0</v>
      </c>
      <c r="EP23" s="105">
        <f t="shared" si="74"/>
        <v>0</v>
      </c>
      <c r="EQ23" s="160">
        <f t="shared" si="75"/>
        <v>9397.8000000000011</v>
      </c>
      <c r="ER23" s="1"/>
      <c r="ES23" s="82"/>
      <c r="ET23" s="82"/>
      <c r="EU23" s="82"/>
      <c r="EV23" s="82"/>
      <c r="EW23" s="22"/>
      <c r="EX23" s="22"/>
      <c r="EY23" s="34"/>
      <c r="EZ23" s="34"/>
      <c r="FA23" s="7"/>
      <c r="FB23" s="7"/>
      <c r="FC23" s="7"/>
      <c r="FD23" s="7"/>
    </row>
    <row r="24" spans="1:160" ht="52.8" hidden="1" x14ac:dyDescent="0.3">
      <c r="A24" s="1" t="s">
        <v>46</v>
      </c>
      <c r="B24" s="83">
        <v>1.2</v>
      </c>
      <c r="C24" t="s">
        <v>1385</v>
      </c>
      <c r="D24" s="28" t="s">
        <v>15</v>
      </c>
      <c r="E24" s="3" t="s">
        <v>25</v>
      </c>
      <c r="F24" s="1" t="s">
        <v>47</v>
      </c>
      <c r="G24" s="10" t="s">
        <v>47</v>
      </c>
      <c r="H24" s="1" t="s">
        <v>26</v>
      </c>
      <c r="I24" s="3" t="s">
        <v>19</v>
      </c>
      <c r="J24" s="5" t="s">
        <v>31</v>
      </c>
      <c r="K24" s="3" t="s">
        <v>27</v>
      </c>
      <c r="L24" s="6" t="s">
        <v>22</v>
      </c>
      <c r="M24" s="38">
        <v>115</v>
      </c>
      <c r="N24" s="43">
        <v>115</v>
      </c>
      <c r="O24" s="23">
        <v>0</v>
      </c>
      <c r="P24" s="48">
        <v>0</v>
      </c>
      <c r="Q24" s="5" t="s">
        <v>23</v>
      </c>
      <c r="R24" s="1" t="s">
        <v>24</v>
      </c>
      <c r="S24" s="71">
        <f>VLOOKUP(R24,Contingencies!$A$2:$D$7,4,FALSE)</f>
        <v>0.09</v>
      </c>
      <c r="T24" s="22">
        <f t="shared" si="8"/>
        <v>6473.4206719274989</v>
      </c>
      <c r="U24" s="33">
        <f t="shared" si="88"/>
        <v>0</v>
      </c>
      <c r="V24" s="91" t="s">
        <v>48</v>
      </c>
      <c r="W24" s="110"/>
      <c r="X24" s="102"/>
      <c r="Y24" s="102"/>
      <c r="Z24" s="102"/>
      <c r="AA24" s="102"/>
      <c r="AB24" s="102"/>
      <c r="AC24" s="102"/>
      <c r="AD24" s="102"/>
      <c r="AE24" s="102"/>
      <c r="AF24" s="102"/>
      <c r="AG24" s="102"/>
      <c r="AH24" s="102"/>
      <c r="AI24" s="102">
        <f t="shared" si="76"/>
        <v>0</v>
      </c>
      <c r="AJ24" s="103">
        <f t="shared" si="9"/>
        <v>0</v>
      </c>
      <c r="AK24" s="103">
        <f t="shared" si="10"/>
        <v>0</v>
      </c>
      <c r="AL24" s="103">
        <f t="shared" si="11"/>
        <v>0</v>
      </c>
      <c r="AM24" s="103">
        <f t="shared" si="12"/>
        <v>0</v>
      </c>
      <c r="AN24" s="103">
        <f t="shared" si="13"/>
        <v>0</v>
      </c>
      <c r="AO24" s="103">
        <f t="shared" si="14"/>
        <v>0</v>
      </c>
      <c r="AP24" s="103">
        <f t="shared" si="15"/>
        <v>0</v>
      </c>
      <c r="AQ24" s="103">
        <f t="shared" si="16"/>
        <v>0</v>
      </c>
      <c r="AR24" s="103">
        <f t="shared" si="17"/>
        <v>0</v>
      </c>
      <c r="AS24" s="103">
        <f t="shared" si="18"/>
        <v>0</v>
      </c>
      <c r="AT24" s="103">
        <f t="shared" si="19"/>
        <v>0</v>
      </c>
      <c r="AU24" s="103">
        <f t="shared" si="20"/>
        <v>0</v>
      </c>
      <c r="AV24" s="104">
        <f>SUM(AJ24:AU24)*VLOOKUP($I24,Escalation[],MATCH(W$1,Escalation[#Headers]),FALSE)</f>
        <v>0</v>
      </c>
      <c r="AW24" s="104">
        <f t="shared" si="77"/>
        <v>0</v>
      </c>
      <c r="AX24" s="104">
        <f t="shared" si="78"/>
        <v>0</v>
      </c>
      <c r="AY24" s="104">
        <f t="shared" si="79"/>
        <v>0</v>
      </c>
      <c r="AZ24" s="103">
        <f t="shared" si="80"/>
        <v>0</v>
      </c>
      <c r="BA24" s="105">
        <f t="shared" si="81"/>
        <v>0</v>
      </c>
      <c r="BB24" s="106">
        <v>66.599999999999994</v>
      </c>
      <c r="BC24" s="107"/>
      <c r="BD24" s="107"/>
      <c r="BE24" s="107"/>
      <c r="BF24" s="107">
        <v>66.599999999999994</v>
      </c>
      <c r="BG24" s="107">
        <v>66.599999999999994</v>
      </c>
      <c r="BH24" s="107">
        <v>66.599999999999994</v>
      </c>
      <c r="BI24" s="107">
        <v>66.599999999999994</v>
      </c>
      <c r="BJ24" s="107">
        <v>66.599999999999994</v>
      </c>
      <c r="BK24" s="107">
        <v>66.599999999999994</v>
      </c>
      <c r="BL24" s="107">
        <v>66.599999999999994</v>
      </c>
      <c r="BM24" s="107">
        <v>66.599999999999994</v>
      </c>
      <c r="BN24" s="102">
        <f t="shared" si="21"/>
        <v>599.40000000000009</v>
      </c>
      <c r="BO24" s="103">
        <f t="shared" si="22"/>
        <v>7658.9999999999991</v>
      </c>
      <c r="BP24" s="103">
        <f t="shared" si="23"/>
        <v>0</v>
      </c>
      <c r="BQ24" s="103">
        <f t="shared" si="24"/>
        <v>0</v>
      </c>
      <c r="BR24" s="103">
        <f t="shared" si="25"/>
        <v>0</v>
      </c>
      <c r="BS24" s="103">
        <f t="shared" si="26"/>
        <v>7658.9999999999991</v>
      </c>
      <c r="BT24" s="103">
        <f t="shared" si="27"/>
        <v>7658.9999999999991</v>
      </c>
      <c r="BU24" s="103">
        <f t="shared" si="28"/>
        <v>7658.9999999999991</v>
      </c>
      <c r="BV24" s="103">
        <f t="shared" si="29"/>
        <v>7658.9999999999991</v>
      </c>
      <c r="BW24" s="103">
        <f t="shared" si="30"/>
        <v>7658.9999999999991</v>
      </c>
      <c r="BX24" s="103">
        <f t="shared" si="31"/>
        <v>7658.9999999999991</v>
      </c>
      <c r="BY24" s="103">
        <f t="shared" si="32"/>
        <v>7658.9999999999991</v>
      </c>
      <c r="BZ24" s="103">
        <f t="shared" si="33"/>
        <v>7658.9999999999991</v>
      </c>
      <c r="CA24" s="104">
        <f>SUM(BO24:BZ24)*VLOOKUP($I24,Escalation[],MATCH(BB$1,Escalation[#Headers]),FALSE)</f>
        <v>71926.896354749988</v>
      </c>
      <c r="CB24" s="104">
        <f t="shared" si="34"/>
        <v>0</v>
      </c>
      <c r="CC24" s="104">
        <f t="shared" si="35"/>
        <v>0</v>
      </c>
      <c r="CD24" s="104">
        <f t="shared" si="36"/>
        <v>71926.896354749988</v>
      </c>
      <c r="CE24" s="103">
        <f t="shared" si="37"/>
        <v>6473.4206719274989</v>
      </c>
      <c r="CF24" s="105">
        <f t="shared" si="38"/>
        <v>0</v>
      </c>
      <c r="CG24" s="154"/>
      <c r="CH24" s="126"/>
      <c r="CI24" s="126"/>
      <c r="CJ24" s="126"/>
      <c r="CK24" s="126"/>
      <c r="CL24" s="126"/>
      <c r="CM24" s="126"/>
      <c r="CN24" s="126"/>
      <c r="CO24" s="126"/>
      <c r="CP24" s="126"/>
      <c r="CQ24" s="126"/>
      <c r="CR24" s="109"/>
      <c r="CS24" s="102">
        <f t="shared" si="82"/>
        <v>0</v>
      </c>
      <c r="CT24" s="103">
        <f t="shared" si="40"/>
        <v>0</v>
      </c>
      <c r="CU24" s="103">
        <f t="shared" si="41"/>
        <v>0</v>
      </c>
      <c r="CV24" s="103">
        <f t="shared" si="42"/>
        <v>0</v>
      </c>
      <c r="CW24" s="103">
        <f t="shared" si="43"/>
        <v>0</v>
      </c>
      <c r="CX24" s="103">
        <f t="shared" si="44"/>
        <v>0</v>
      </c>
      <c r="CY24" s="103">
        <f t="shared" si="45"/>
        <v>0</v>
      </c>
      <c r="CZ24" s="103">
        <f t="shared" si="46"/>
        <v>0</v>
      </c>
      <c r="DA24" s="103">
        <f t="shared" si="47"/>
        <v>0</v>
      </c>
      <c r="DB24" s="103">
        <f t="shared" si="48"/>
        <v>0</v>
      </c>
      <c r="DC24" s="103">
        <f t="shared" si="49"/>
        <v>0</v>
      </c>
      <c r="DD24" s="103">
        <f t="shared" si="50"/>
        <v>0</v>
      </c>
      <c r="DE24" s="103">
        <f t="shared" si="51"/>
        <v>0</v>
      </c>
      <c r="DF24" s="104">
        <f>SUM(CT24:DE24)*VLOOKUP($I24,Escalation[],MATCH(CG$1,Escalation[#Headers]),FALSE)</f>
        <v>0</v>
      </c>
      <c r="DG24" s="104">
        <f t="shared" si="83"/>
        <v>0</v>
      </c>
      <c r="DH24" s="104">
        <f t="shared" si="84"/>
        <v>0</v>
      </c>
      <c r="DI24" s="104">
        <f t="shared" si="85"/>
        <v>0</v>
      </c>
      <c r="DJ24" s="103">
        <f t="shared" si="86"/>
        <v>0</v>
      </c>
      <c r="DK24" s="105">
        <f t="shared" si="87"/>
        <v>0</v>
      </c>
      <c r="DL24" s="110"/>
      <c r="DM24" s="102"/>
      <c r="DN24" s="102"/>
      <c r="DO24" s="102"/>
      <c r="DP24" s="102"/>
      <c r="DQ24" s="102"/>
      <c r="DR24" s="102"/>
      <c r="DS24" s="102"/>
      <c r="DT24" s="102"/>
      <c r="DU24" s="102"/>
      <c r="DV24" s="102"/>
      <c r="DW24" s="102"/>
      <c r="DX24" s="102">
        <f t="shared" si="57"/>
        <v>0</v>
      </c>
      <c r="DY24" s="103">
        <f t="shared" si="58"/>
        <v>0</v>
      </c>
      <c r="DZ24" s="103">
        <f t="shared" si="59"/>
        <v>0</v>
      </c>
      <c r="EA24" s="103">
        <f t="shared" si="60"/>
        <v>0</v>
      </c>
      <c r="EB24" s="103">
        <f t="shared" si="61"/>
        <v>0</v>
      </c>
      <c r="EC24" s="103">
        <f t="shared" si="62"/>
        <v>0</v>
      </c>
      <c r="ED24" s="103">
        <f t="shared" si="63"/>
        <v>0</v>
      </c>
      <c r="EE24" s="103">
        <f t="shared" si="64"/>
        <v>0</v>
      </c>
      <c r="EF24" s="103">
        <f t="shared" si="65"/>
        <v>0</v>
      </c>
      <c r="EG24" s="103">
        <f t="shared" si="66"/>
        <v>0</v>
      </c>
      <c r="EH24" s="103">
        <f t="shared" si="67"/>
        <v>0</v>
      </c>
      <c r="EI24" s="103">
        <f t="shared" si="68"/>
        <v>0</v>
      </c>
      <c r="EJ24" s="103">
        <f t="shared" si="69"/>
        <v>0</v>
      </c>
      <c r="EK24" s="104">
        <f>SUM(DY24:EJ24)*VLOOKUP($I24,Escalation[],MATCH(DL$1,Escalation[#Headers]),FALSE)</f>
        <v>0</v>
      </c>
      <c r="EL24" s="104">
        <f t="shared" si="70"/>
        <v>0</v>
      </c>
      <c r="EM24" s="104">
        <f t="shared" si="71"/>
        <v>0</v>
      </c>
      <c r="EN24" s="104">
        <f t="shared" si="72"/>
        <v>0</v>
      </c>
      <c r="EO24" s="103">
        <f t="shared" si="73"/>
        <v>0</v>
      </c>
      <c r="EP24" s="105">
        <f t="shared" si="74"/>
        <v>0</v>
      </c>
      <c r="EQ24" s="160">
        <f t="shared" si="75"/>
        <v>71926.896354749988</v>
      </c>
      <c r="ER24" s="1"/>
      <c r="ES24" s="82"/>
      <c r="ET24" s="82"/>
      <c r="EU24" s="82"/>
      <c r="EV24" s="82"/>
      <c r="EW24" s="22"/>
      <c r="EX24" s="22"/>
      <c r="EY24" s="34"/>
      <c r="EZ24" s="34"/>
      <c r="FA24" s="7"/>
      <c r="FB24" s="7"/>
      <c r="FC24" s="7"/>
      <c r="FD24" s="7"/>
    </row>
    <row r="25" spans="1:160" ht="39.6" hidden="1" x14ac:dyDescent="0.3">
      <c r="A25" s="1" t="s">
        <v>46</v>
      </c>
      <c r="B25" s="83">
        <v>1.2</v>
      </c>
      <c r="C25" t="s">
        <v>1385</v>
      </c>
      <c r="D25" s="28" t="s">
        <v>15</v>
      </c>
      <c r="E25" s="3" t="s">
        <v>25</v>
      </c>
      <c r="F25" s="1" t="s">
        <v>47</v>
      </c>
      <c r="G25" s="10" t="s">
        <v>49</v>
      </c>
      <c r="H25" s="1" t="s">
        <v>34</v>
      </c>
      <c r="I25" s="3" t="s">
        <v>19</v>
      </c>
      <c r="J25" s="5" t="s">
        <v>31</v>
      </c>
      <c r="K25" s="3" t="s">
        <v>35</v>
      </c>
      <c r="L25" s="6" t="s">
        <v>22</v>
      </c>
      <c r="M25" s="38">
        <v>115</v>
      </c>
      <c r="N25" s="43">
        <v>115</v>
      </c>
      <c r="O25" s="23">
        <v>0</v>
      </c>
      <c r="P25" s="48">
        <v>0</v>
      </c>
      <c r="Q25" s="5" t="s">
        <v>23</v>
      </c>
      <c r="R25" s="1" t="s">
        <v>24</v>
      </c>
      <c r="S25" s="71">
        <f>VLOOKUP(R25,Contingencies!$A$2:$D$7,4,FALSE)</f>
        <v>0.09</v>
      </c>
      <c r="T25" s="22">
        <f t="shared" si="8"/>
        <v>10361.361015427501</v>
      </c>
      <c r="U25" s="33">
        <f t="shared" si="88"/>
        <v>0</v>
      </c>
      <c r="V25" s="91" t="s">
        <v>36</v>
      </c>
      <c r="W25" s="110"/>
      <c r="X25" s="102"/>
      <c r="Y25" s="102"/>
      <c r="Z25" s="102"/>
      <c r="AA25" s="102"/>
      <c r="AB25" s="102"/>
      <c r="AC25" s="102"/>
      <c r="AD25" s="102"/>
      <c r="AE25" s="102"/>
      <c r="AF25" s="102"/>
      <c r="AG25" s="102"/>
      <c r="AH25" s="102"/>
      <c r="AI25" s="102">
        <f t="shared" si="76"/>
        <v>0</v>
      </c>
      <c r="AJ25" s="103">
        <f t="shared" si="9"/>
        <v>0</v>
      </c>
      <c r="AK25" s="103">
        <f t="shared" si="10"/>
        <v>0</v>
      </c>
      <c r="AL25" s="103">
        <f t="shared" si="11"/>
        <v>0</v>
      </c>
      <c r="AM25" s="103">
        <f t="shared" si="12"/>
        <v>0</v>
      </c>
      <c r="AN25" s="103">
        <f t="shared" si="13"/>
        <v>0</v>
      </c>
      <c r="AO25" s="103">
        <f t="shared" si="14"/>
        <v>0</v>
      </c>
      <c r="AP25" s="103">
        <f t="shared" si="15"/>
        <v>0</v>
      </c>
      <c r="AQ25" s="103">
        <f t="shared" si="16"/>
        <v>0</v>
      </c>
      <c r="AR25" s="103">
        <f t="shared" si="17"/>
        <v>0</v>
      </c>
      <c r="AS25" s="103">
        <f t="shared" si="18"/>
        <v>0</v>
      </c>
      <c r="AT25" s="103">
        <f t="shared" si="19"/>
        <v>0</v>
      </c>
      <c r="AU25" s="103">
        <f t="shared" si="20"/>
        <v>0</v>
      </c>
      <c r="AV25" s="104">
        <f>SUM(AJ25:AU25)*VLOOKUP($I25,Escalation[],MATCH(W$1,Escalation[#Headers]),FALSE)</f>
        <v>0</v>
      </c>
      <c r="AW25" s="104">
        <f t="shared" si="77"/>
        <v>0</v>
      </c>
      <c r="AX25" s="104">
        <f t="shared" si="78"/>
        <v>0</v>
      </c>
      <c r="AY25" s="104">
        <f t="shared" si="79"/>
        <v>0</v>
      </c>
      <c r="AZ25" s="103">
        <f t="shared" si="80"/>
        <v>0</v>
      </c>
      <c r="BA25" s="105">
        <f t="shared" si="81"/>
        <v>0</v>
      </c>
      <c r="BB25" s="106">
        <v>106.6</v>
      </c>
      <c r="BC25" s="107"/>
      <c r="BD25" s="107"/>
      <c r="BE25" s="107"/>
      <c r="BF25" s="107">
        <v>106.6</v>
      </c>
      <c r="BG25" s="107">
        <v>106.6</v>
      </c>
      <c r="BH25" s="107">
        <v>106.6</v>
      </c>
      <c r="BI25" s="107">
        <v>106.6</v>
      </c>
      <c r="BJ25" s="107">
        <v>106.6</v>
      </c>
      <c r="BK25" s="107">
        <v>106.6</v>
      </c>
      <c r="BL25" s="107">
        <v>106.6</v>
      </c>
      <c r="BM25" s="107">
        <v>106.6</v>
      </c>
      <c r="BN25" s="102">
        <f t="shared" si="21"/>
        <v>959.40000000000009</v>
      </c>
      <c r="BO25" s="103">
        <f t="shared" si="22"/>
        <v>12259</v>
      </c>
      <c r="BP25" s="103">
        <f t="shared" si="23"/>
        <v>0</v>
      </c>
      <c r="BQ25" s="103">
        <f t="shared" si="24"/>
        <v>0</v>
      </c>
      <c r="BR25" s="103">
        <f t="shared" si="25"/>
        <v>0</v>
      </c>
      <c r="BS25" s="103">
        <f t="shared" si="26"/>
        <v>12259</v>
      </c>
      <c r="BT25" s="103">
        <f t="shared" si="27"/>
        <v>12259</v>
      </c>
      <c r="BU25" s="103">
        <f t="shared" si="28"/>
        <v>12259</v>
      </c>
      <c r="BV25" s="103">
        <f t="shared" si="29"/>
        <v>12259</v>
      </c>
      <c r="BW25" s="103">
        <f t="shared" si="30"/>
        <v>12259</v>
      </c>
      <c r="BX25" s="103">
        <f t="shared" si="31"/>
        <v>12259</v>
      </c>
      <c r="BY25" s="103">
        <f t="shared" si="32"/>
        <v>12259</v>
      </c>
      <c r="BZ25" s="103">
        <f t="shared" si="33"/>
        <v>12259</v>
      </c>
      <c r="CA25" s="104">
        <f>SUM(BO25:BZ25)*VLOOKUP($I25,Escalation[],MATCH(BB$1,Escalation[#Headers]),FALSE)</f>
        <v>115126.23350475001</v>
      </c>
      <c r="CB25" s="104">
        <f t="shared" si="34"/>
        <v>0</v>
      </c>
      <c r="CC25" s="104">
        <f t="shared" si="35"/>
        <v>0</v>
      </c>
      <c r="CD25" s="104">
        <f t="shared" si="36"/>
        <v>115126.23350475001</v>
      </c>
      <c r="CE25" s="103">
        <f t="shared" si="37"/>
        <v>10361.361015427501</v>
      </c>
      <c r="CF25" s="105">
        <f t="shared" si="38"/>
        <v>0</v>
      </c>
      <c r="CG25" s="154"/>
      <c r="CH25" s="126"/>
      <c r="CI25" s="126"/>
      <c r="CJ25" s="126"/>
      <c r="CK25" s="126"/>
      <c r="CL25" s="126"/>
      <c r="CM25" s="126"/>
      <c r="CN25" s="126"/>
      <c r="CO25" s="126"/>
      <c r="CP25" s="126"/>
      <c r="CQ25" s="126"/>
      <c r="CR25" s="109"/>
      <c r="CS25" s="102">
        <f t="shared" si="82"/>
        <v>0</v>
      </c>
      <c r="CT25" s="103">
        <f t="shared" si="40"/>
        <v>0</v>
      </c>
      <c r="CU25" s="103">
        <f t="shared" si="41"/>
        <v>0</v>
      </c>
      <c r="CV25" s="103">
        <f t="shared" si="42"/>
        <v>0</v>
      </c>
      <c r="CW25" s="103">
        <f t="shared" si="43"/>
        <v>0</v>
      </c>
      <c r="CX25" s="103">
        <f t="shared" si="44"/>
        <v>0</v>
      </c>
      <c r="CY25" s="103">
        <f t="shared" si="45"/>
        <v>0</v>
      </c>
      <c r="CZ25" s="103">
        <f t="shared" si="46"/>
        <v>0</v>
      </c>
      <c r="DA25" s="103">
        <f t="shared" si="47"/>
        <v>0</v>
      </c>
      <c r="DB25" s="103">
        <f t="shared" si="48"/>
        <v>0</v>
      </c>
      <c r="DC25" s="103">
        <f t="shared" si="49"/>
        <v>0</v>
      </c>
      <c r="DD25" s="103">
        <f t="shared" si="50"/>
        <v>0</v>
      </c>
      <c r="DE25" s="103">
        <f t="shared" si="51"/>
        <v>0</v>
      </c>
      <c r="DF25" s="104">
        <f>SUM(CT25:DE25)*VLOOKUP($I25,Escalation[],MATCH(CG$1,Escalation[#Headers]),FALSE)</f>
        <v>0</v>
      </c>
      <c r="DG25" s="104">
        <f t="shared" si="83"/>
        <v>0</v>
      </c>
      <c r="DH25" s="104">
        <f t="shared" si="84"/>
        <v>0</v>
      </c>
      <c r="DI25" s="104">
        <f t="shared" si="85"/>
        <v>0</v>
      </c>
      <c r="DJ25" s="103">
        <f t="shared" si="86"/>
        <v>0</v>
      </c>
      <c r="DK25" s="105">
        <f t="shared" si="87"/>
        <v>0</v>
      </c>
      <c r="DL25" s="110"/>
      <c r="DM25" s="102"/>
      <c r="DN25" s="102"/>
      <c r="DO25" s="102"/>
      <c r="DP25" s="102"/>
      <c r="DQ25" s="102"/>
      <c r="DR25" s="102"/>
      <c r="DS25" s="102"/>
      <c r="DT25" s="102"/>
      <c r="DU25" s="102"/>
      <c r="DV25" s="102"/>
      <c r="DW25" s="102"/>
      <c r="DX25" s="102">
        <f t="shared" si="57"/>
        <v>0</v>
      </c>
      <c r="DY25" s="103">
        <f t="shared" si="58"/>
        <v>0</v>
      </c>
      <c r="DZ25" s="103">
        <f t="shared" si="59"/>
        <v>0</v>
      </c>
      <c r="EA25" s="103">
        <f t="shared" si="60"/>
        <v>0</v>
      </c>
      <c r="EB25" s="103">
        <f t="shared" si="61"/>
        <v>0</v>
      </c>
      <c r="EC25" s="103">
        <f t="shared" si="62"/>
        <v>0</v>
      </c>
      <c r="ED25" s="103">
        <f t="shared" si="63"/>
        <v>0</v>
      </c>
      <c r="EE25" s="103">
        <f t="shared" si="64"/>
        <v>0</v>
      </c>
      <c r="EF25" s="103">
        <f t="shared" si="65"/>
        <v>0</v>
      </c>
      <c r="EG25" s="103">
        <f t="shared" si="66"/>
        <v>0</v>
      </c>
      <c r="EH25" s="103">
        <f t="shared" si="67"/>
        <v>0</v>
      </c>
      <c r="EI25" s="103">
        <f t="shared" si="68"/>
        <v>0</v>
      </c>
      <c r="EJ25" s="103">
        <f t="shared" si="69"/>
        <v>0</v>
      </c>
      <c r="EK25" s="104">
        <f>SUM(DY25:EJ25)*VLOOKUP($I25,Escalation[],MATCH(DL$1,Escalation[#Headers]),FALSE)</f>
        <v>0</v>
      </c>
      <c r="EL25" s="104">
        <f t="shared" si="70"/>
        <v>0</v>
      </c>
      <c r="EM25" s="104">
        <f t="shared" si="71"/>
        <v>0</v>
      </c>
      <c r="EN25" s="104">
        <f t="shared" si="72"/>
        <v>0</v>
      </c>
      <c r="EO25" s="103">
        <f t="shared" si="73"/>
        <v>0</v>
      </c>
      <c r="EP25" s="105">
        <f t="shared" si="74"/>
        <v>0</v>
      </c>
      <c r="EQ25" s="160">
        <f t="shared" si="75"/>
        <v>115126.23350475001</v>
      </c>
      <c r="ER25" s="1"/>
      <c r="ES25" s="82"/>
      <c r="ET25" s="82"/>
      <c r="EU25" s="82"/>
      <c r="EV25" s="82"/>
      <c r="EW25" s="22"/>
      <c r="EX25" s="22"/>
      <c r="EY25" s="34"/>
      <c r="EZ25" s="34"/>
      <c r="FA25" s="7"/>
      <c r="FB25" s="7"/>
      <c r="FC25" s="7"/>
      <c r="FD25" s="7"/>
    </row>
    <row r="26" spans="1:160" ht="250.8" hidden="1" x14ac:dyDescent="0.3">
      <c r="A26" s="1" t="s">
        <v>46</v>
      </c>
      <c r="B26" s="83">
        <v>1.2</v>
      </c>
      <c r="C26" t="s">
        <v>1385</v>
      </c>
      <c r="D26" s="28" t="s">
        <v>15</v>
      </c>
      <c r="E26" s="3" t="s">
        <v>25</v>
      </c>
      <c r="F26" s="1" t="s">
        <v>47</v>
      </c>
      <c r="G26" s="27" t="s">
        <v>50</v>
      </c>
      <c r="H26" s="1"/>
      <c r="I26" s="3" t="s">
        <v>19</v>
      </c>
      <c r="J26" s="5" t="s">
        <v>31</v>
      </c>
      <c r="K26" s="3" t="s">
        <v>35</v>
      </c>
      <c r="L26" s="6" t="s">
        <v>22</v>
      </c>
      <c r="M26" s="38">
        <v>115</v>
      </c>
      <c r="N26" s="43">
        <v>115</v>
      </c>
      <c r="O26" s="23">
        <v>0</v>
      </c>
      <c r="P26" s="48">
        <v>0</v>
      </c>
      <c r="Q26" s="5" t="s">
        <v>23</v>
      </c>
      <c r="R26" s="1" t="s">
        <v>24</v>
      </c>
      <c r="S26" s="71">
        <f>VLOOKUP(R26,Contingencies!$A$2:$D$7,4,FALSE)</f>
        <v>0.09</v>
      </c>
      <c r="T26" s="22">
        <f t="shared" si="8"/>
        <v>3974.3390178000004</v>
      </c>
      <c r="U26" s="33">
        <f t="shared" si="88"/>
        <v>0</v>
      </c>
      <c r="V26" s="91" t="s">
        <v>51</v>
      </c>
      <c r="W26" s="110"/>
      <c r="X26" s="102"/>
      <c r="Y26" s="102"/>
      <c r="Z26" s="102"/>
      <c r="AA26" s="102"/>
      <c r="AB26" s="102"/>
      <c r="AC26" s="102"/>
      <c r="AD26" s="102"/>
      <c r="AE26" s="102"/>
      <c r="AF26" s="102"/>
      <c r="AG26" s="102"/>
      <c r="AH26" s="102"/>
      <c r="AI26" s="102">
        <f t="shared" si="76"/>
        <v>0</v>
      </c>
      <c r="AJ26" s="103">
        <f t="shared" si="9"/>
        <v>0</v>
      </c>
      <c r="AK26" s="103">
        <f t="shared" si="10"/>
        <v>0</v>
      </c>
      <c r="AL26" s="103">
        <f t="shared" si="11"/>
        <v>0</v>
      </c>
      <c r="AM26" s="103">
        <f t="shared" si="12"/>
        <v>0</v>
      </c>
      <c r="AN26" s="103">
        <f t="shared" si="13"/>
        <v>0</v>
      </c>
      <c r="AO26" s="103">
        <f t="shared" si="14"/>
        <v>0</v>
      </c>
      <c r="AP26" s="103">
        <f t="shared" si="15"/>
        <v>0</v>
      </c>
      <c r="AQ26" s="103">
        <f t="shared" si="16"/>
        <v>0</v>
      </c>
      <c r="AR26" s="103">
        <f t="shared" si="17"/>
        <v>0</v>
      </c>
      <c r="AS26" s="103">
        <f t="shared" si="18"/>
        <v>0</v>
      </c>
      <c r="AT26" s="103">
        <f t="shared" si="19"/>
        <v>0</v>
      </c>
      <c r="AU26" s="103">
        <f t="shared" si="20"/>
        <v>0</v>
      </c>
      <c r="AV26" s="104">
        <f>SUM(AJ26:AU26)*VLOOKUP($I26,Escalation[],MATCH(W$1,Escalation[#Headers]),FALSE)</f>
        <v>0</v>
      </c>
      <c r="AW26" s="104">
        <f t="shared" si="77"/>
        <v>0</v>
      </c>
      <c r="AX26" s="104">
        <f t="shared" si="78"/>
        <v>0</v>
      </c>
      <c r="AY26" s="104">
        <f t="shared" si="79"/>
        <v>0</v>
      </c>
      <c r="AZ26" s="103">
        <f t="shared" si="80"/>
        <v>0</v>
      </c>
      <c r="BA26" s="105">
        <f t="shared" si="81"/>
        <v>0</v>
      </c>
      <c r="BB26" s="106">
        <v>40</v>
      </c>
      <c r="BC26" s="107"/>
      <c r="BD26" s="107"/>
      <c r="BE26" s="107"/>
      <c r="BF26" s="107">
        <v>41</v>
      </c>
      <c r="BG26" s="107">
        <v>41</v>
      </c>
      <c r="BH26" s="107">
        <v>41</v>
      </c>
      <c r="BI26" s="107">
        <v>41</v>
      </c>
      <c r="BJ26" s="107">
        <v>41</v>
      </c>
      <c r="BK26" s="107">
        <v>41</v>
      </c>
      <c r="BL26" s="107">
        <v>41</v>
      </c>
      <c r="BM26" s="107">
        <v>41</v>
      </c>
      <c r="BN26" s="102">
        <f t="shared" si="21"/>
        <v>368</v>
      </c>
      <c r="BO26" s="103">
        <f t="shared" si="22"/>
        <v>4600</v>
      </c>
      <c r="BP26" s="103">
        <f t="shared" si="23"/>
        <v>0</v>
      </c>
      <c r="BQ26" s="103">
        <f t="shared" si="24"/>
        <v>0</v>
      </c>
      <c r="BR26" s="103">
        <f t="shared" si="25"/>
        <v>0</v>
      </c>
      <c r="BS26" s="103">
        <f t="shared" si="26"/>
        <v>4715</v>
      </c>
      <c r="BT26" s="103">
        <f t="shared" si="27"/>
        <v>4715</v>
      </c>
      <c r="BU26" s="103">
        <f t="shared" si="28"/>
        <v>4715</v>
      </c>
      <c r="BV26" s="103">
        <f t="shared" si="29"/>
        <v>4715</v>
      </c>
      <c r="BW26" s="103">
        <f t="shared" si="30"/>
        <v>4715</v>
      </c>
      <c r="BX26" s="103">
        <f t="shared" si="31"/>
        <v>4715</v>
      </c>
      <c r="BY26" s="103">
        <f t="shared" si="32"/>
        <v>4715</v>
      </c>
      <c r="BZ26" s="103">
        <f t="shared" si="33"/>
        <v>4715</v>
      </c>
      <c r="CA26" s="104">
        <f>SUM(BO26:BZ26)*VLOOKUP($I26,Escalation[],MATCH(BB$1,Escalation[#Headers]),FALSE)</f>
        <v>44159.322420000004</v>
      </c>
      <c r="CB26" s="104">
        <f t="shared" si="34"/>
        <v>0</v>
      </c>
      <c r="CC26" s="104">
        <f t="shared" si="35"/>
        <v>0</v>
      </c>
      <c r="CD26" s="104">
        <f t="shared" si="36"/>
        <v>44159.322420000004</v>
      </c>
      <c r="CE26" s="103">
        <f t="shared" si="37"/>
        <v>3974.3390178000004</v>
      </c>
      <c r="CF26" s="105">
        <f t="shared" si="38"/>
        <v>0</v>
      </c>
      <c r="CG26" s="154"/>
      <c r="CH26" s="126"/>
      <c r="CI26" s="126"/>
      <c r="CJ26" s="126"/>
      <c r="CK26" s="126"/>
      <c r="CL26" s="126"/>
      <c r="CM26" s="126"/>
      <c r="CN26" s="126"/>
      <c r="CO26" s="126"/>
      <c r="CP26" s="126"/>
      <c r="CQ26" s="126"/>
      <c r="CR26" s="109"/>
      <c r="CS26" s="102">
        <f t="shared" si="82"/>
        <v>0</v>
      </c>
      <c r="CT26" s="103">
        <f t="shared" si="40"/>
        <v>0</v>
      </c>
      <c r="CU26" s="103">
        <f t="shared" si="41"/>
        <v>0</v>
      </c>
      <c r="CV26" s="103">
        <f t="shared" si="42"/>
        <v>0</v>
      </c>
      <c r="CW26" s="103">
        <f t="shared" si="43"/>
        <v>0</v>
      </c>
      <c r="CX26" s="103">
        <f t="shared" si="44"/>
        <v>0</v>
      </c>
      <c r="CY26" s="103">
        <f t="shared" si="45"/>
        <v>0</v>
      </c>
      <c r="CZ26" s="103">
        <f t="shared" si="46"/>
        <v>0</v>
      </c>
      <c r="DA26" s="103">
        <f t="shared" si="47"/>
        <v>0</v>
      </c>
      <c r="DB26" s="103">
        <f t="shared" si="48"/>
        <v>0</v>
      </c>
      <c r="DC26" s="103">
        <f t="shared" si="49"/>
        <v>0</v>
      </c>
      <c r="DD26" s="103">
        <f t="shared" si="50"/>
        <v>0</v>
      </c>
      <c r="DE26" s="103">
        <f t="shared" si="51"/>
        <v>0</v>
      </c>
      <c r="DF26" s="104">
        <f>SUM(CT26:DE26)*VLOOKUP($I26,Escalation[],MATCH(CG$1,Escalation[#Headers]),FALSE)</f>
        <v>0</v>
      </c>
      <c r="DG26" s="104">
        <f t="shared" si="83"/>
        <v>0</v>
      </c>
      <c r="DH26" s="104">
        <f t="shared" si="84"/>
        <v>0</v>
      </c>
      <c r="DI26" s="104">
        <f t="shared" si="85"/>
        <v>0</v>
      </c>
      <c r="DJ26" s="103">
        <f t="shared" si="86"/>
        <v>0</v>
      </c>
      <c r="DK26" s="105">
        <f t="shared" si="87"/>
        <v>0</v>
      </c>
      <c r="DL26" s="110"/>
      <c r="DM26" s="102"/>
      <c r="DN26" s="102"/>
      <c r="DO26" s="102"/>
      <c r="DP26" s="102"/>
      <c r="DQ26" s="102"/>
      <c r="DR26" s="102"/>
      <c r="DS26" s="102"/>
      <c r="DT26" s="102"/>
      <c r="DU26" s="102"/>
      <c r="DV26" s="102"/>
      <c r="DW26" s="102"/>
      <c r="DX26" s="102">
        <f t="shared" si="57"/>
        <v>0</v>
      </c>
      <c r="DY26" s="103">
        <f t="shared" si="58"/>
        <v>0</v>
      </c>
      <c r="DZ26" s="103">
        <f t="shared" si="59"/>
        <v>0</v>
      </c>
      <c r="EA26" s="103">
        <f t="shared" si="60"/>
        <v>0</v>
      </c>
      <c r="EB26" s="103">
        <f t="shared" si="61"/>
        <v>0</v>
      </c>
      <c r="EC26" s="103">
        <f t="shared" si="62"/>
        <v>0</v>
      </c>
      <c r="ED26" s="103">
        <f t="shared" si="63"/>
        <v>0</v>
      </c>
      <c r="EE26" s="103">
        <f t="shared" si="64"/>
        <v>0</v>
      </c>
      <c r="EF26" s="103">
        <f t="shared" si="65"/>
        <v>0</v>
      </c>
      <c r="EG26" s="103">
        <f t="shared" si="66"/>
        <v>0</v>
      </c>
      <c r="EH26" s="103">
        <f t="shared" si="67"/>
        <v>0</v>
      </c>
      <c r="EI26" s="103">
        <f t="shared" si="68"/>
        <v>0</v>
      </c>
      <c r="EJ26" s="103">
        <f t="shared" si="69"/>
        <v>0</v>
      </c>
      <c r="EK26" s="104">
        <f>SUM(DY26:EJ26)*VLOOKUP($I26,Escalation[],MATCH(DL$1,Escalation[#Headers]),FALSE)</f>
        <v>0</v>
      </c>
      <c r="EL26" s="104">
        <f t="shared" si="70"/>
        <v>0</v>
      </c>
      <c r="EM26" s="104">
        <f t="shared" si="71"/>
        <v>0</v>
      </c>
      <c r="EN26" s="104">
        <f t="shared" si="72"/>
        <v>0</v>
      </c>
      <c r="EO26" s="103">
        <f t="shared" si="73"/>
        <v>0</v>
      </c>
      <c r="EP26" s="105">
        <f t="shared" si="74"/>
        <v>0</v>
      </c>
      <c r="EQ26" s="160">
        <f t="shared" si="75"/>
        <v>44159.322420000004</v>
      </c>
      <c r="ER26" s="1"/>
      <c r="ES26" s="82"/>
      <c r="ET26" s="82"/>
      <c r="EU26" s="82"/>
      <c r="EV26" s="82"/>
      <c r="EW26" s="22"/>
      <c r="EX26" s="22"/>
      <c r="EY26" s="34"/>
      <c r="EZ26" s="34"/>
      <c r="FA26" s="7"/>
      <c r="FB26" s="7"/>
      <c r="FC26" s="7"/>
      <c r="FD26" s="7"/>
    </row>
    <row r="27" spans="1:160" ht="66" hidden="1" x14ac:dyDescent="0.3">
      <c r="A27" s="1" t="s">
        <v>52</v>
      </c>
      <c r="B27" s="83">
        <v>1.2</v>
      </c>
      <c r="C27" t="s">
        <v>1385</v>
      </c>
      <c r="D27" s="28" t="s">
        <v>15</v>
      </c>
      <c r="E27" s="3" t="s">
        <v>25</v>
      </c>
      <c r="F27" s="11" t="s">
        <v>53</v>
      </c>
      <c r="G27" s="12" t="s">
        <v>53</v>
      </c>
      <c r="H27" s="1"/>
      <c r="I27" s="3" t="s">
        <v>19</v>
      </c>
      <c r="J27" s="5" t="s">
        <v>31</v>
      </c>
      <c r="K27" s="3" t="s">
        <v>35</v>
      </c>
      <c r="L27" s="6" t="s">
        <v>22</v>
      </c>
      <c r="M27" s="38">
        <v>115</v>
      </c>
      <c r="N27" s="43">
        <v>115</v>
      </c>
      <c r="O27" s="23">
        <v>0</v>
      </c>
      <c r="P27" s="48">
        <v>0</v>
      </c>
      <c r="Q27" s="5" t="s">
        <v>23</v>
      </c>
      <c r="R27" s="1" t="s">
        <v>41</v>
      </c>
      <c r="S27" s="71">
        <f>VLOOKUP(R27,Contingencies!$A$2:$D$7,4,FALSE)</f>
        <v>0.125</v>
      </c>
      <c r="T27" s="22">
        <f t="shared" si="8"/>
        <v>1799.9723812500004</v>
      </c>
      <c r="U27" s="33">
        <f t="shared" si="88"/>
        <v>0</v>
      </c>
      <c r="V27" s="91" t="s">
        <v>54</v>
      </c>
      <c r="W27" s="108"/>
      <c r="X27" s="109"/>
      <c r="Y27" s="109"/>
      <c r="Z27" s="109"/>
      <c r="AA27" s="109"/>
      <c r="AB27" s="109"/>
      <c r="AC27" s="109"/>
      <c r="AD27" s="109"/>
      <c r="AE27" s="109"/>
      <c r="AF27" s="109"/>
      <c r="AG27" s="109"/>
      <c r="AH27" s="109"/>
      <c r="AI27" s="102">
        <f t="shared" si="76"/>
        <v>0</v>
      </c>
      <c r="AJ27" s="103">
        <f t="shared" si="9"/>
        <v>0</v>
      </c>
      <c r="AK27" s="103">
        <f t="shared" si="10"/>
        <v>0</v>
      </c>
      <c r="AL27" s="103">
        <f t="shared" si="11"/>
        <v>0</v>
      </c>
      <c r="AM27" s="103">
        <f t="shared" si="12"/>
        <v>0</v>
      </c>
      <c r="AN27" s="103">
        <f t="shared" si="13"/>
        <v>0</v>
      </c>
      <c r="AO27" s="103">
        <f t="shared" si="14"/>
        <v>0</v>
      </c>
      <c r="AP27" s="103">
        <f t="shared" si="15"/>
        <v>0</v>
      </c>
      <c r="AQ27" s="103">
        <f t="shared" si="16"/>
        <v>0</v>
      </c>
      <c r="AR27" s="103">
        <f t="shared" si="17"/>
        <v>0</v>
      </c>
      <c r="AS27" s="103">
        <f t="shared" si="18"/>
        <v>0</v>
      </c>
      <c r="AT27" s="103">
        <f t="shared" si="19"/>
        <v>0</v>
      </c>
      <c r="AU27" s="103">
        <f t="shared" si="20"/>
        <v>0</v>
      </c>
      <c r="AV27" s="104">
        <f>SUM(AJ27:AU27)*VLOOKUP($I27,Escalation[],MATCH(W$1,Escalation[#Headers]),FALSE)</f>
        <v>0</v>
      </c>
      <c r="AW27" s="104">
        <f t="shared" si="77"/>
        <v>0</v>
      </c>
      <c r="AX27" s="104">
        <f t="shared" si="78"/>
        <v>0</v>
      </c>
      <c r="AY27" s="104">
        <f t="shared" si="79"/>
        <v>0</v>
      </c>
      <c r="AZ27" s="103">
        <f t="shared" si="80"/>
        <v>0</v>
      </c>
      <c r="BA27" s="105">
        <f t="shared" si="81"/>
        <v>0</v>
      </c>
      <c r="BB27" s="110"/>
      <c r="BC27" s="102"/>
      <c r="BD27" s="102"/>
      <c r="BE27" s="102"/>
      <c r="BF27" s="102"/>
      <c r="BG27" s="112">
        <v>120</v>
      </c>
      <c r="BH27" s="102"/>
      <c r="BI27" s="102"/>
      <c r="BJ27" s="102"/>
      <c r="BK27" s="102"/>
      <c r="BL27" s="102"/>
      <c r="BM27" s="102"/>
      <c r="BN27" s="102">
        <f t="shared" si="21"/>
        <v>120</v>
      </c>
      <c r="BO27" s="103">
        <f t="shared" si="22"/>
        <v>0</v>
      </c>
      <c r="BP27" s="103">
        <f t="shared" si="23"/>
        <v>0</v>
      </c>
      <c r="BQ27" s="103">
        <f t="shared" si="24"/>
        <v>0</v>
      </c>
      <c r="BR27" s="103">
        <f t="shared" si="25"/>
        <v>0</v>
      </c>
      <c r="BS27" s="103">
        <f t="shared" si="26"/>
        <v>0</v>
      </c>
      <c r="BT27" s="103">
        <f t="shared" si="27"/>
        <v>13800</v>
      </c>
      <c r="BU27" s="103">
        <f t="shared" si="28"/>
        <v>0</v>
      </c>
      <c r="BV27" s="103">
        <f t="shared" si="29"/>
        <v>0</v>
      </c>
      <c r="BW27" s="103">
        <f t="shared" si="30"/>
        <v>0</v>
      </c>
      <c r="BX27" s="103">
        <f t="shared" si="31"/>
        <v>0</v>
      </c>
      <c r="BY27" s="103">
        <f t="shared" si="32"/>
        <v>0</v>
      </c>
      <c r="BZ27" s="103">
        <f t="shared" si="33"/>
        <v>0</v>
      </c>
      <c r="CA27" s="104">
        <f>SUM(BO27:BZ27)*VLOOKUP($I27,Escalation[],MATCH(BB$1,Escalation[#Headers]),FALSE)</f>
        <v>14399.779050000003</v>
      </c>
      <c r="CB27" s="104">
        <f t="shared" si="34"/>
        <v>0</v>
      </c>
      <c r="CC27" s="104">
        <f t="shared" si="35"/>
        <v>0</v>
      </c>
      <c r="CD27" s="104">
        <f t="shared" si="36"/>
        <v>14399.779050000003</v>
      </c>
      <c r="CE27" s="103">
        <f t="shared" si="37"/>
        <v>1799.9723812500004</v>
      </c>
      <c r="CF27" s="105">
        <f t="shared" si="38"/>
        <v>0</v>
      </c>
      <c r="CG27" s="153"/>
      <c r="CH27" s="126"/>
      <c r="CI27" s="126"/>
      <c r="CJ27" s="126"/>
      <c r="CK27" s="126"/>
      <c r="CL27" s="126"/>
      <c r="CM27" s="126"/>
      <c r="CN27" s="126"/>
      <c r="CO27" s="126"/>
      <c r="CP27" s="126"/>
      <c r="CQ27" s="126"/>
      <c r="CR27" s="109"/>
      <c r="CS27" s="102">
        <f t="shared" si="82"/>
        <v>0</v>
      </c>
      <c r="CT27" s="103">
        <f t="shared" si="40"/>
        <v>0</v>
      </c>
      <c r="CU27" s="103">
        <f t="shared" si="41"/>
        <v>0</v>
      </c>
      <c r="CV27" s="103">
        <f t="shared" si="42"/>
        <v>0</v>
      </c>
      <c r="CW27" s="103">
        <f t="shared" si="43"/>
        <v>0</v>
      </c>
      <c r="CX27" s="103">
        <f t="shared" si="44"/>
        <v>0</v>
      </c>
      <c r="CY27" s="103">
        <f t="shared" si="45"/>
        <v>0</v>
      </c>
      <c r="CZ27" s="103">
        <f t="shared" si="46"/>
        <v>0</v>
      </c>
      <c r="DA27" s="103">
        <f t="shared" si="47"/>
        <v>0</v>
      </c>
      <c r="DB27" s="103">
        <f t="shared" si="48"/>
        <v>0</v>
      </c>
      <c r="DC27" s="103">
        <f t="shared" si="49"/>
        <v>0</v>
      </c>
      <c r="DD27" s="103">
        <f t="shared" si="50"/>
        <v>0</v>
      </c>
      <c r="DE27" s="103">
        <f t="shared" si="51"/>
        <v>0</v>
      </c>
      <c r="DF27" s="104">
        <f>SUM(CT27:DE27)*VLOOKUP($I27,Escalation[],MATCH(CG$1,Escalation[#Headers]),FALSE)</f>
        <v>0</v>
      </c>
      <c r="DG27" s="104">
        <f t="shared" si="83"/>
        <v>0</v>
      </c>
      <c r="DH27" s="104">
        <f t="shared" si="84"/>
        <v>0</v>
      </c>
      <c r="DI27" s="104">
        <f t="shared" si="85"/>
        <v>0</v>
      </c>
      <c r="DJ27" s="103">
        <f t="shared" si="86"/>
        <v>0</v>
      </c>
      <c r="DK27" s="105">
        <f t="shared" si="87"/>
        <v>0</v>
      </c>
      <c r="DL27" s="110"/>
      <c r="DM27" s="102"/>
      <c r="DN27" s="102"/>
      <c r="DO27" s="102"/>
      <c r="DP27" s="102"/>
      <c r="DQ27" s="102"/>
      <c r="DR27" s="102"/>
      <c r="DS27" s="102"/>
      <c r="DT27" s="102"/>
      <c r="DU27" s="102"/>
      <c r="DV27" s="102"/>
      <c r="DW27" s="102"/>
      <c r="DX27" s="102">
        <f t="shared" si="57"/>
        <v>0</v>
      </c>
      <c r="DY27" s="103">
        <f t="shared" si="58"/>
        <v>0</v>
      </c>
      <c r="DZ27" s="103">
        <f t="shared" si="59"/>
        <v>0</v>
      </c>
      <c r="EA27" s="103">
        <f t="shared" si="60"/>
        <v>0</v>
      </c>
      <c r="EB27" s="103">
        <f t="shared" si="61"/>
        <v>0</v>
      </c>
      <c r="EC27" s="103">
        <f t="shared" si="62"/>
        <v>0</v>
      </c>
      <c r="ED27" s="103">
        <f t="shared" si="63"/>
        <v>0</v>
      </c>
      <c r="EE27" s="103">
        <f t="shared" si="64"/>
        <v>0</v>
      </c>
      <c r="EF27" s="103">
        <f t="shared" si="65"/>
        <v>0</v>
      </c>
      <c r="EG27" s="103">
        <f t="shared" si="66"/>
        <v>0</v>
      </c>
      <c r="EH27" s="103">
        <f t="shared" si="67"/>
        <v>0</v>
      </c>
      <c r="EI27" s="103">
        <f t="shared" si="68"/>
        <v>0</v>
      </c>
      <c r="EJ27" s="103">
        <f t="shared" si="69"/>
        <v>0</v>
      </c>
      <c r="EK27" s="104">
        <f>SUM(DY27:EJ27)*VLOOKUP($I27,Escalation[],MATCH(DL$1,Escalation[#Headers]),FALSE)</f>
        <v>0</v>
      </c>
      <c r="EL27" s="104">
        <f t="shared" si="70"/>
        <v>0</v>
      </c>
      <c r="EM27" s="104">
        <f t="shared" si="71"/>
        <v>0</v>
      </c>
      <c r="EN27" s="104">
        <f t="shared" si="72"/>
        <v>0</v>
      </c>
      <c r="EO27" s="103">
        <f t="shared" si="73"/>
        <v>0</v>
      </c>
      <c r="EP27" s="105">
        <f t="shared" si="74"/>
        <v>0</v>
      </c>
      <c r="EQ27" s="160">
        <f t="shared" si="75"/>
        <v>14399.779050000003</v>
      </c>
      <c r="ER27" s="1"/>
      <c r="ES27" s="82"/>
      <c r="ET27" s="82"/>
      <c r="EU27" s="82"/>
      <c r="EV27" s="82"/>
      <c r="EW27" s="22"/>
      <c r="EX27" s="22"/>
      <c r="EY27" s="34"/>
      <c r="EZ27" s="34"/>
      <c r="FA27" s="7"/>
      <c r="FB27" s="7"/>
      <c r="FC27" s="7"/>
      <c r="FD27" s="7"/>
    </row>
    <row r="28" spans="1:160" ht="79.2" hidden="1" x14ac:dyDescent="0.3">
      <c r="A28" s="1" t="s">
        <v>55</v>
      </c>
      <c r="B28" s="83">
        <v>1.2</v>
      </c>
      <c r="C28" t="s">
        <v>1385</v>
      </c>
      <c r="D28" s="28" t="s">
        <v>15</v>
      </c>
      <c r="E28" s="3" t="s">
        <v>25</v>
      </c>
      <c r="F28" s="1" t="s">
        <v>40</v>
      </c>
      <c r="G28" s="10" t="s">
        <v>40</v>
      </c>
      <c r="H28" s="1"/>
      <c r="I28" s="3" t="s">
        <v>19</v>
      </c>
      <c r="J28" s="5" t="s">
        <v>31</v>
      </c>
      <c r="K28" s="3" t="s">
        <v>35</v>
      </c>
      <c r="L28" s="6" t="s">
        <v>22</v>
      </c>
      <c r="M28" s="38">
        <v>115</v>
      </c>
      <c r="N28" s="43">
        <v>115</v>
      </c>
      <c r="O28" s="23">
        <v>0</v>
      </c>
      <c r="P28" s="48">
        <v>0</v>
      </c>
      <c r="Q28" s="5" t="s">
        <v>23</v>
      </c>
      <c r="R28" s="1" t="s">
        <v>41</v>
      </c>
      <c r="S28" s="71">
        <f>VLOOKUP(R28,Contingencies!$A$2:$D$7,4,FALSE)</f>
        <v>0.125</v>
      </c>
      <c r="T28" s="22">
        <f t="shared" si="8"/>
        <v>3359.9484450000004</v>
      </c>
      <c r="U28" s="33">
        <f t="shared" si="88"/>
        <v>0</v>
      </c>
      <c r="V28" s="91" t="s">
        <v>42</v>
      </c>
      <c r="W28" s="108"/>
      <c r="X28" s="109"/>
      <c r="Y28" s="109"/>
      <c r="Z28" s="109"/>
      <c r="AA28" s="109"/>
      <c r="AB28" s="109"/>
      <c r="AC28" s="109"/>
      <c r="AD28" s="109"/>
      <c r="AE28" s="109"/>
      <c r="AF28" s="109"/>
      <c r="AG28" s="109"/>
      <c r="AH28" s="109"/>
      <c r="AI28" s="102">
        <f t="shared" si="76"/>
        <v>0</v>
      </c>
      <c r="AJ28" s="103">
        <f t="shared" si="9"/>
        <v>0</v>
      </c>
      <c r="AK28" s="103">
        <f t="shared" si="10"/>
        <v>0</v>
      </c>
      <c r="AL28" s="103">
        <f t="shared" si="11"/>
        <v>0</v>
      </c>
      <c r="AM28" s="103">
        <f t="shared" si="12"/>
        <v>0</v>
      </c>
      <c r="AN28" s="103">
        <f t="shared" si="13"/>
        <v>0</v>
      </c>
      <c r="AO28" s="103">
        <f t="shared" si="14"/>
        <v>0</v>
      </c>
      <c r="AP28" s="103">
        <f t="shared" si="15"/>
        <v>0</v>
      </c>
      <c r="AQ28" s="103">
        <f t="shared" si="16"/>
        <v>0</v>
      </c>
      <c r="AR28" s="103">
        <f t="shared" si="17"/>
        <v>0</v>
      </c>
      <c r="AS28" s="103">
        <f t="shared" si="18"/>
        <v>0</v>
      </c>
      <c r="AT28" s="103">
        <f t="shared" si="19"/>
        <v>0</v>
      </c>
      <c r="AU28" s="103">
        <f t="shared" si="20"/>
        <v>0</v>
      </c>
      <c r="AV28" s="104">
        <f>SUM(AJ28:AU28)*VLOOKUP($I28,Escalation[],MATCH(W$1,Escalation[#Headers]),FALSE)</f>
        <v>0</v>
      </c>
      <c r="AW28" s="104">
        <f t="shared" si="77"/>
        <v>0</v>
      </c>
      <c r="AX28" s="104">
        <f t="shared" si="78"/>
        <v>0</v>
      </c>
      <c r="AY28" s="104">
        <f t="shared" si="79"/>
        <v>0</v>
      </c>
      <c r="AZ28" s="103">
        <f t="shared" si="80"/>
        <v>0</v>
      </c>
      <c r="BA28" s="105">
        <f t="shared" si="81"/>
        <v>0</v>
      </c>
      <c r="BB28" s="110"/>
      <c r="BC28" s="102"/>
      <c r="BD28" s="102"/>
      <c r="BE28" s="102"/>
      <c r="BF28" s="102"/>
      <c r="BG28" s="102"/>
      <c r="BH28" s="107">
        <v>37</v>
      </c>
      <c r="BI28" s="107">
        <v>37</v>
      </c>
      <c r="BJ28" s="107">
        <v>38</v>
      </c>
      <c r="BK28" s="107">
        <v>38</v>
      </c>
      <c r="BL28" s="107">
        <v>37</v>
      </c>
      <c r="BM28" s="107">
        <v>37</v>
      </c>
      <c r="BN28" s="102">
        <f t="shared" si="21"/>
        <v>224</v>
      </c>
      <c r="BO28" s="103">
        <f t="shared" si="22"/>
        <v>0</v>
      </c>
      <c r="BP28" s="103">
        <f t="shared" si="23"/>
        <v>0</v>
      </c>
      <c r="BQ28" s="103">
        <f t="shared" si="24"/>
        <v>0</v>
      </c>
      <c r="BR28" s="103">
        <f t="shared" si="25"/>
        <v>0</v>
      </c>
      <c r="BS28" s="103">
        <f t="shared" si="26"/>
        <v>0</v>
      </c>
      <c r="BT28" s="103">
        <f t="shared" si="27"/>
        <v>0</v>
      </c>
      <c r="BU28" s="103">
        <f t="shared" si="28"/>
        <v>4255</v>
      </c>
      <c r="BV28" s="103">
        <f t="shared" si="29"/>
        <v>4255</v>
      </c>
      <c r="BW28" s="103">
        <f t="shared" si="30"/>
        <v>4370</v>
      </c>
      <c r="BX28" s="103">
        <f t="shared" si="31"/>
        <v>4370</v>
      </c>
      <c r="BY28" s="103">
        <f t="shared" si="32"/>
        <v>4255</v>
      </c>
      <c r="BZ28" s="103">
        <f t="shared" si="33"/>
        <v>4255</v>
      </c>
      <c r="CA28" s="104">
        <f>SUM(BO28:BZ28)*VLOOKUP($I28,Escalation[],MATCH(BB$1,Escalation[#Headers]),FALSE)</f>
        <v>26879.587560000004</v>
      </c>
      <c r="CB28" s="104">
        <f t="shared" si="34"/>
        <v>0</v>
      </c>
      <c r="CC28" s="104">
        <f t="shared" si="35"/>
        <v>0</v>
      </c>
      <c r="CD28" s="104">
        <f t="shared" si="36"/>
        <v>26879.587560000004</v>
      </c>
      <c r="CE28" s="103">
        <f t="shared" si="37"/>
        <v>3359.9484450000004</v>
      </c>
      <c r="CF28" s="105">
        <f t="shared" si="38"/>
        <v>0</v>
      </c>
      <c r="CG28" s="153"/>
      <c r="CH28" s="126"/>
      <c r="CI28" s="126"/>
      <c r="CJ28" s="126"/>
      <c r="CK28" s="126"/>
      <c r="CL28" s="126"/>
      <c r="CM28" s="126"/>
      <c r="CN28" s="126"/>
      <c r="CO28" s="126"/>
      <c r="CP28" s="126"/>
      <c r="CQ28" s="126"/>
      <c r="CR28" s="109"/>
      <c r="CS28" s="102">
        <f t="shared" si="82"/>
        <v>0</v>
      </c>
      <c r="CT28" s="103">
        <f t="shared" si="40"/>
        <v>0</v>
      </c>
      <c r="CU28" s="103">
        <f t="shared" si="41"/>
        <v>0</v>
      </c>
      <c r="CV28" s="103">
        <f t="shared" si="42"/>
        <v>0</v>
      </c>
      <c r="CW28" s="103">
        <f t="shared" si="43"/>
        <v>0</v>
      </c>
      <c r="CX28" s="103">
        <f t="shared" si="44"/>
        <v>0</v>
      </c>
      <c r="CY28" s="103">
        <f t="shared" si="45"/>
        <v>0</v>
      </c>
      <c r="CZ28" s="103">
        <f t="shared" si="46"/>
        <v>0</v>
      </c>
      <c r="DA28" s="103">
        <f t="shared" si="47"/>
        <v>0</v>
      </c>
      <c r="DB28" s="103">
        <f t="shared" si="48"/>
        <v>0</v>
      </c>
      <c r="DC28" s="103">
        <f t="shared" si="49"/>
        <v>0</v>
      </c>
      <c r="DD28" s="103">
        <f t="shared" si="50"/>
        <v>0</v>
      </c>
      <c r="DE28" s="103">
        <f t="shared" si="51"/>
        <v>0</v>
      </c>
      <c r="DF28" s="104">
        <f>SUM(CT28:DE28)*VLOOKUP($I28,Escalation[],MATCH(CG$1,Escalation[#Headers]),FALSE)</f>
        <v>0</v>
      </c>
      <c r="DG28" s="104">
        <f t="shared" si="83"/>
        <v>0</v>
      </c>
      <c r="DH28" s="104">
        <f t="shared" si="84"/>
        <v>0</v>
      </c>
      <c r="DI28" s="104">
        <f t="shared" si="85"/>
        <v>0</v>
      </c>
      <c r="DJ28" s="103">
        <f t="shared" si="86"/>
        <v>0</v>
      </c>
      <c r="DK28" s="105">
        <f t="shared" si="87"/>
        <v>0</v>
      </c>
      <c r="DL28" s="110"/>
      <c r="DM28" s="102"/>
      <c r="DN28" s="102"/>
      <c r="DO28" s="102"/>
      <c r="DP28" s="102"/>
      <c r="DQ28" s="102"/>
      <c r="DR28" s="102"/>
      <c r="DS28" s="102"/>
      <c r="DT28" s="102"/>
      <c r="DU28" s="102"/>
      <c r="DV28" s="102"/>
      <c r="DW28" s="102"/>
      <c r="DX28" s="102">
        <f t="shared" si="57"/>
        <v>0</v>
      </c>
      <c r="DY28" s="103">
        <f t="shared" si="58"/>
        <v>0</v>
      </c>
      <c r="DZ28" s="103">
        <f t="shared" si="59"/>
        <v>0</v>
      </c>
      <c r="EA28" s="103">
        <f t="shared" si="60"/>
        <v>0</v>
      </c>
      <c r="EB28" s="103">
        <f t="shared" si="61"/>
        <v>0</v>
      </c>
      <c r="EC28" s="103">
        <f t="shared" si="62"/>
        <v>0</v>
      </c>
      <c r="ED28" s="103">
        <f t="shared" si="63"/>
        <v>0</v>
      </c>
      <c r="EE28" s="103">
        <f t="shared" si="64"/>
        <v>0</v>
      </c>
      <c r="EF28" s="103">
        <f t="shared" si="65"/>
        <v>0</v>
      </c>
      <c r="EG28" s="103">
        <f t="shared" si="66"/>
        <v>0</v>
      </c>
      <c r="EH28" s="103">
        <f t="shared" si="67"/>
        <v>0</v>
      </c>
      <c r="EI28" s="103">
        <f t="shared" si="68"/>
        <v>0</v>
      </c>
      <c r="EJ28" s="103">
        <f t="shared" si="69"/>
        <v>0</v>
      </c>
      <c r="EK28" s="104">
        <f>SUM(DY28:EJ28)*VLOOKUP($I28,Escalation[],MATCH(DL$1,Escalation[#Headers]),FALSE)</f>
        <v>0</v>
      </c>
      <c r="EL28" s="104">
        <f t="shared" si="70"/>
        <v>0</v>
      </c>
      <c r="EM28" s="104">
        <f t="shared" si="71"/>
        <v>0</v>
      </c>
      <c r="EN28" s="104">
        <f t="shared" si="72"/>
        <v>0</v>
      </c>
      <c r="EO28" s="103">
        <f t="shared" si="73"/>
        <v>0</v>
      </c>
      <c r="EP28" s="105">
        <f t="shared" si="74"/>
        <v>0</v>
      </c>
      <c r="EQ28" s="160">
        <f t="shared" si="75"/>
        <v>26879.587560000004</v>
      </c>
      <c r="ER28" s="1"/>
      <c r="ES28" s="82"/>
      <c r="ET28" s="82"/>
      <c r="EU28" s="82"/>
      <c r="EV28" s="82"/>
      <c r="EW28" s="22"/>
      <c r="EX28" s="22"/>
      <c r="EY28" s="34"/>
      <c r="EZ28" s="34"/>
      <c r="FA28" s="7"/>
      <c r="FB28" s="7"/>
      <c r="FC28" s="7"/>
      <c r="FD28" s="7"/>
    </row>
    <row r="29" spans="1:160" ht="39.6" hidden="1" x14ac:dyDescent="0.3">
      <c r="A29" s="1" t="s">
        <v>56</v>
      </c>
      <c r="B29" s="83">
        <v>1.2</v>
      </c>
      <c r="C29" t="s">
        <v>1385</v>
      </c>
      <c r="D29" s="28" t="s">
        <v>15</v>
      </c>
      <c r="E29" s="3" t="s">
        <v>25</v>
      </c>
      <c r="F29" s="1" t="s">
        <v>44</v>
      </c>
      <c r="G29" s="10" t="s">
        <v>44</v>
      </c>
      <c r="H29" s="1"/>
      <c r="I29" s="3" t="s">
        <v>19</v>
      </c>
      <c r="J29" s="5" t="s">
        <v>31</v>
      </c>
      <c r="K29" s="3" t="s">
        <v>27</v>
      </c>
      <c r="L29" s="6" t="s">
        <v>22</v>
      </c>
      <c r="M29" s="38">
        <v>115</v>
      </c>
      <c r="N29" s="43">
        <v>115</v>
      </c>
      <c r="O29" s="24">
        <v>0</v>
      </c>
      <c r="P29" s="48">
        <v>0</v>
      </c>
      <c r="Q29" s="5" t="s">
        <v>23</v>
      </c>
      <c r="R29" s="1" t="s">
        <v>41</v>
      </c>
      <c r="S29" s="71">
        <f>VLOOKUP(R29,Contingencies!$A$2:$D$7,4,FALSE)</f>
        <v>0.125</v>
      </c>
      <c r="T29" s="22">
        <f t="shared" si="8"/>
        <v>1199.9815875000002</v>
      </c>
      <c r="U29" s="33">
        <f t="shared" si="88"/>
        <v>0</v>
      </c>
      <c r="V29" s="91" t="s">
        <v>45</v>
      </c>
      <c r="W29" s="108"/>
      <c r="X29" s="109"/>
      <c r="Y29" s="109"/>
      <c r="Z29" s="109"/>
      <c r="AA29" s="109"/>
      <c r="AB29" s="109"/>
      <c r="AC29" s="109"/>
      <c r="AD29" s="109"/>
      <c r="AE29" s="109"/>
      <c r="AF29" s="109"/>
      <c r="AG29" s="109"/>
      <c r="AH29" s="109"/>
      <c r="AI29" s="102">
        <f t="shared" si="76"/>
        <v>0</v>
      </c>
      <c r="AJ29" s="103">
        <f t="shared" si="9"/>
        <v>0</v>
      </c>
      <c r="AK29" s="103">
        <f t="shared" si="10"/>
        <v>0</v>
      </c>
      <c r="AL29" s="103">
        <f t="shared" si="11"/>
        <v>0</v>
      </c>
      <c r="AM29" s="103">
        <f t="shared" si="12"/>
        <v>0</v>
      </c>
      <c r="AN29" s="103">
        <f t="shared" si="13"/>
        <v>0</v>
      </c>
      <c r="AO29" s="103">
        <f t="shared" si="14"/>
        <v>0</v>
      </c>
      <c r="AP29" s="103">
        <f t="shared" si="15"/>
        <v>0</v>
      </c>
      <c r="AQ29" s="103">
        <f t="shared" si="16"/>
        <v>0</v>
      </c>
      <c r="AR29" s="103">
        <f t="shared" si="17"/>
        <v>0</v>
      </c>
      <c r="AS29" s="103">
        <f t="shared" si="18"/>
        <v>0</v>
      </c>
      <c r="AT29" s="103">
        <f t="shared" si="19"/>
        <v>0</v>
      </c>
      <c r="AU29" s="103">
        <f t="shared" si="20"/>
        <v>0</v>
      </c>
      <c r="AV29" s="104">
        <f>SUM(AJ29:AU29)*VLOOKUP($I29,Escalation[],MATCH(W$1,Escalation[#Headers]),FALSE)</f>
        <v>0</v>
      </c>
      <c r="AW29" s="104">
        <f t="shared" si="77"/>
        <v>0</v>
      </c>
      <c r="AX29" s="104">
        <f t="shared" si="78"/>
        <v>0</v>
      </c>
      <c r="AY29" s="104">
        <f t="shared" si="79"/>
        <v>0</v>
      </c>
      <c r="AZ29" s="103">
        <f t="shared" si="80"/>
        <v>0</v>
      </c>
      <c r="BA29" s="105">
        <f t="shared" si="81"/>
        <v>0</v>
      </c>
      <c r="BB29" s="110"/>
      <c r="BC29" s="102"/>
      <c r="BD29" s="102"/>
      <c r="BE29" s="102"/>
      <c r="BF29" s="102"/>
      <c r="BG29" s="102"/>
      <c r="BH29" s="102"/>
      <c r="BI29" s="102"/>
      <c r="BJ29" s="112">
        <v>40</v>
      </c>
      <c r="BK29" s="112">
        <v>40</v>
      </c>
      <c r="BL29" s="102"/>
      <c r="BM29" s="102"/>
      <c r="BN29" s="102">
        <f t="shared" si="21"/>
        <v>80</v>
      </c>
      <c r="BO29" s="103">
        <f t="shared" si="22"/>
        <v>0</v>
      </c>
      <c r="BP29" s="103">
        <f t="shared" si="23"/>
        <v>0</v>
      </c>
      <c r="BQ29" s="103">
        <f t="shared" si="24"/>
        <v>0</v>
      </c>
      <c r="BR29" s="103">
        <f t="shared" si="25"/>
        <v>0</v>
      </c>
      <c r="BS29" s="103">
        <f t="shared" si="26"/>
        <v>0</v>
      </c>
      <c r="BT29" s="103">
        <f t="shared" si="27"/>
        <v>0</v>
      </c>
      <c r="BU29" s="103">
        <f t="shared" si="28"/>
        <v>0</v>
      </c>
      <c r="BV29" s="103">
        <f t="shared" si="29"/>
        <v>0</v>
      </c>
      <c r="BW29" s="103">
        <f t="shared" si="30"/>
        <v>4600</v>
      </c>
      <c r="BX29" s="103">
        <f t="shared" si="31"/>
        <v>4600</v>
      </c>
      <c r="BY29" s="103">
        <f t="shared" si="32"/>
        <v>0</v>
      </c>
      <c r="BZ29" s="103">
        <f t="shared" si="33"/>
        <v>0</v>
      </c>
      <c r="CA29" s="104">
        <f>SUM(BO29:BZ29)*VLOOKUP($I29,Escalation[],MATCH(BB$1,Escalation[#Headers]),FALSE)</f>
        <v>9599.8527000000013</v>
      </c>
      <c r="CB29" s="104">
        <f t="shared" si="34"/>
        <v>0</v>
      </c>
      <c r="CC29" s="104">
        <f t="shared" si="35"/>
        <v>0</v>
      </c>
      <c r="CD29" s="104">
        <f t="shared" si="36"/>
        <v>9599.8527000000013</v>
      </c>
      <c r="CE29" s="103">
        <f t="shared" si="37"/>
        <v>1199.9815875000002</v>
      </c>
      <c r="CF29" s="105">
        <f t="shared" si="38"/>
        <v>0</v>
      </c>
      <c r="CG29" s="153"/>
      <c r="CH29" s="126"/>
      <c r="CI29" s="126"/>
      <c r="CJ29" s="126"/>
      <c r="CK29" s="126"/>
      <c r="CL29" s="126"/>
      <c r="CM29" s="126"/>
      <c r="CN29" s="126"/>
      <c r="CO29" s="126"/>
      <c r="CP29" s="126"/>
      <c r="CQ29" s="126"/>
      <c r="CR29" s="109"/>
      <c r="CS29" s="102">
        <f t="shared" si="82"/>
        <v>0</v>
      </c>
      <c r="CT29" s="103">
        <f t="shared" si="40"/>
        <v>0</v>
      </c>
      <c r="CU29" s="103">
        <f t="shared" si="41"/>
        <v>0</v>
      </c>
      <c r="CV29" s="103">
        <f t="shared" si="42"/>
        <v>0</v>
      </c>
      <c r="CW29" s="103">
        <f t="shared" si="43"/>
        <v>0</v>
      </c>
      <c r="CX29" s="103">
        <f t="shared" si="44"/>
        <v>0</v>
      </c>
      <c r="CY29" s="103">
        <f t="shared" si="45"/>
        <v>0</v>
      </c>
      <c r="CZ29" s="103">
        <f t="shared" si="46"/>
        <v>0</v>
      </c>
      <c r="DA29" s="103">
        <f t="shared" si="47"/>
        <v>0</v>
      </c>
      <c r="DB29" s="103">
        <f t="shared" si="48"/>
        <v>0</v>
      </c>
      <c r="DC29" s="103">
        <f t="shared" si="49"/>
        <v>0</v>
      </c>
      <c r="DD29" s="103">
        <f t="shared" si="50"/>
        <v>0</v>
      </c>
      <c r="DE29" s="103">
        <f t="shared" si="51"/>
        <v>0</v>
      </c>
      <c r="DF29" s="104">
        <f>SUM(CT29:DE29)*VLOOKUP($I29,Escalation[],MATCH(CG$1,Escalation[#Headers]),FALSE)</f>
        <v>0</v>
      </c>
      <c r="DG29" s="104">
        <f t="shared" si="83"/>
        <v>0</v>
      </c>
      <c r="DH29" s="104">
        <f t="shared" si="84"/>
        <v>0</v>
      </c>
      <c r="DI29" s="104">
        <f t="shared" si="85"/>
        <v>0</v>
      </c>
      <c r="DJ29" s="103">
        <f t="shared" si="86"/>
        <v>0</v>
      </c>
      <c r="DK29" s="105">
        <f t="shared" si="87"/>
        <v>0</v>
      </c>
      <c r="DL29" s="110"/>
      <c r="DM29" s="102"/>
      <c r="DN29" s="102"/>
      <c r="DO29" s="102"/>
      <c r="DP29" s="102"/>
      <c r="DQ29" s="102"/>
      <c r="DR29" s="102"/>
      <c r="DS29" s="102"/>
      <c r="DT29" s="102"/>
      <c r="DU29" s="102"/>
      <c r="DV29" s="102"/>
      <c r="DW29" s="102"/>
      <c r="DX29" s="102">
        <f t="shared" si="57"/>
        <v>0</v>
      </c>
      <c r="DY29" s="103">
        <f t="shared" si="58"/>
        <v>0</v>
      </c>
      <c r="DZ29" s="103">
        <f t="shared" si="59"/>
        <v>0</v>
      </c>
      <c r="EA29" s="103">
        <f t="shared" si="60"/>
        <v>0</v>
      </c>
      <c r="EB29" s="103">
        <f t="shared" si="61"/>
        <v>0</v>
      </c>
      <c r="EC29" s="103">
        <f t="shared" si="62"/>
        <v>0</v>
      </c>
      <c r="ED29" s="103">
        <f t="shared" si="63"/>
        <v>0</v>
      </c>
      <c r="EE29" s="103">
        <f t="shared" si="64"/>
        <v>0</v>
      </c>
      <c r="EF29" s="103">
        <f t="shared" si="65"/>
        <v>0</v>
      </c>
      <c r="EG29" s="103">
        <f t="shared" si="66"/>
        <v>0</v>
      </c>
      <c r="EH29" s="103">
        <f t="shared" si="67"/>
        <v>0</v>
      </c>
      <c r="EI29" s="103">
        <f t="shared" si="68"/>
        <v>0</v>
      </c>
      <c r="EJ29" s="103">
        <f t="shared" si="69"/>
        <v>0</v>
      </c>
      <c r="EK29" s="104">
        <f>SUM(DY29:EJ29)*VLOOKUP($I29,Escalation[],MATCH(DL$1,Escalation[#Headers]),FALSE)</f>
        <v>0</v>
      </c>
      <c r="EL29" s="104">
        <f t="shared" si="70"/>
        <v>0</v>
      </c>
      <c r="EM29" s="104">
        <f t="shared" si="71"/>
        <v>0</v>
      </c>
      <c r="EN29" s="104">
        <f t="shared" si="72"/>
        <v>0</v>
      </c>
      <c r="EO29" s="103">
        <f t="shared" si="73"/>
        <v>0</v>
      </c>
      <c r="EP29" s="105">
        <f t="shared" si="74"/>
        <v>0</v>
      </c>
      <c r="EQ29" s="160">
        <f t="shared" si="75"/>
        <v>9599.8527000000013</v>
      </c>
      <c r="ER29" s="1"/>
      <c r="ES29" s="82"/>
      <c r="ET29" s="82"/>
      <c r="EU29" s="82"/>
      <c r="EV29" s="82"/>
      <c r="EW29" s="22"/>
      <c r="EX29" s="22"/>
      <c r="EY29" s="34"/>
      <c r="EZ29" s="34"/>
      <c r="FA29" s="7"/>
      <c r="FB29" s="7"/>
      <c r="FC29" s="7"/>
      <c r="FD29" s="7"/>
    </row>
    <row r="30" spans="1:160" ht="66" hidden="1" x14ac:dyDescent="0.3">
      <c r="A30" s="1" t="s">
        <v>57</v>
      </c>
      <c r="B30" s="83">
        <v>1.2</v>
      </c>
      <c r="C30" t="s">
        <v>1385</v>
      </c>
      <c r="D30" s="28" t="s">
        <v>15</v>
      </c>
      <c r="E30" s="3" t="s">
        <v>25</v>
      </c>
      <c r="F30" s="1" t="s">
        <v>58</v>
      </c>
      <c r="G30" s="10" t="s">
        <v>58</v>
      </c>
      <c r="H30" s="1" t="s">
        <v>26</v>
      </c>
      <c r="I30" s="3" t="s">
        <v>19</v>
      </c>
      <c r="J30" s="5" t="s">
        <v>31</v>
      </c>
      <c r="K30" s="3" t="s">
        <v>27</v>
      </c>
      <c r="L30" s="6" t="s">
        <v>22</v>
      </c>
      <c r="M30" s="38">
        <v>115</v>
      </c>
      <c r="N30" s="43">
        <v>115</v>
      </c>
      <c r="O30" s="23">
        <v>0</v>
      </c>
      <c r="P30" s="48">
        <v>0</v>
      </c>
      <c r="Q30" s="5" t="s">
        <v>23</v>
      </c>
      <c r="R30" s="1" t="s">
        <v>24</v>
      </c>
      <c r="S30" s="71">
        <f>VLOOKUP(R30,Contingencies!$A$2:$D$7,4,FALSE)</f>
        <v>0.09</v>
      </c>
      <c r="T30" s="22">
        <f t="shared" si="8"/>
        <v>6612.5992163739411</v>
      </c>
      <c r="U30" s="33">
        <f t="shared" si="88"/>
        <v>0</v>
      </c>
      <c r="V30" s="91" t="s">
        <v>59</v>
      </c>
      <c r="W30" s="110"/>
      <c r="X30" s="102"/>
      <c r="Y30" s="102"/>
      <c r="Z30" s="102"/>
      <c r="AA30" s="102"/>
      <c r="AB30" s="102"/>
      <c r="AC30" s="102"/>
      <c r="AD30" s="102"/>
      <c r="AE30" s="102"/>
      <c r="AF30" s="102"/>
      <c r="AG30" s="102"/>
      <c r="AH30" s="102"/>
      <c r="AI30" s="102">
        <f t="shared" si="76"/>
        <v>0</v>
      </c>
      <c r="AJ30" s="103">
        <f t="shared" si="9"/>
        <v>0</v>
      </c>
      <c r="AK30" s="103">
        <f t="shared" si="10"/>
        <v>0</v>
      </c>
      <c r="AL30" s="103">
        <f t="shared" si="11"/>
        <v>0</v>
      </c>
      <c r="AM30" s="103">
        <f t="shared" si="12"/>
        <v>0</v>
      </c>
      <c r="AN30" s="103">
        <f t="shared" si="13"/>
        <v>0</v>
      </c>
      <c r="AO30" s="103">
        <f t="shared" si="14"/>
        <v>0</v>
      </c>
      <c r="AP30" s="103">
        <f t="shared" si="15"/>
        <v>0</v>
      </c>
      <c r="AQ30" s="103">
        <f t="shared" si="16"/>
        <v>0</v>
      </c>
      <c r="AR30" s="103">
        <f t="shared" si="17"/>
        <v>0</v>
      </c>
      <c r="AS30" s="103">
        <f t="shared" si="18"/>
        <v>0</v>
      </c>
      <c r="AT30" s="103">
        <f t="shared" si="19"/>
        <v>0</v>
      </c>
      <c r="AU30" s="103">
        <f t="shared" si="20"/>
        <v>0</v>
      </c>
      <c r="AV30" s="104">
        <f>SUM(AJ30:AU30)*VLOOKUP($I30,Escalation[],MATCH(W$1,Escalation[#Headers]),FALSE)</f>
        <v>0</v>
      </c>
      <c r="AW30" s="104">
        <f t="shared" si="77"/>
        <v>0</v>
      </c>
      <c r="AX30" s="104">
        <f t="shared" si="78"/>
        <v>0</v>
      </c>
      <c r="AY30" s="104">
        <f t="shared" si="79"/>
        <v>0</v>
      </c>
      <c r="AZ30" s="103">
        <f t="shared" si="80"/>
        <v>0</v>
      </c>
      <c r="BA30" s="105">
        <f t="shared" si="81"/>
        <v>0</v>
      </c>
      <c r="BB30" s="110"/>
      <c r="BC30" s="102"/>
      <c r="BD30" s="102"/>
      <c r="BE30" s="102"/>
      <c r="BF30" s="102"/>
      <c r="BG30" s="102"/>
      <c r="BH30" s="102"/>
      <c r="BI30" s="102"/>
      <c r="BJ30" s="102"/>
      <c r="BK30" s="102"/>
      <c r="BL30" s="102"/>
      <c r="BM30" s="102"/>
      <c r="BN30" s="102">
        <f t="shared" si="21"/>
        <v>0</v>
      </c>
      <c r="BO30" s="103">
        <f t="shared" si="22"/>
        <v>0</v>
      </c>
      <c r="BP30" s="103">
        <f t="shared" si="23"/>
        <v>0</v>
      </c>
      <c r="BQ30" s="103">
        <f t="shared" si="24"/>
        <v>0</v>
      </c>
      <c r="BR30" s="103">
        <f t="shared" si="25"/>
        <v>0</v>
      </c>
      <c r="BS30" s="103">
        <f t="shared" si="26"/>
        <v>0</v>
      </c>
      <c r="BT30" s="103">
        <f t="shared" si="27"/>
        <v>0</v>
      </c>
      <c r="BU30" s="103">
        <f t="shared" si="28"/>
        <v>0</v>
      </c>
      <c r="BV30" s="103">
        <f t="shared" si="29"/>
        <v>0</v>
      </c>
      <c r="BW30" s="103">
        <f t="shared" si="30"/>
        <v>0</v>
      </c>
      <c r="BX30" s="103">
        <f t="shared" si="31"/>
        <v>0</v>
      </c>
      <c r="BY30" s="103">
        <f t="shared" si="32"/>
        <v>0</v>
      </c>
      <c r="BZ30" s="103">
        <f t="shared" si="33"/>
        <v>0</v>
      </c>
      <c r="CA30" s="104">
        <f>SUM(BO30:BZ30)*VLOOKUP($I30,Escalation[],MATCH(BB$1,Escalation[#Headers]),FALSE)</f>
        <v>0</v>
      </c>
      <c r="CB30" s="104">
        <f t="shared" si="34"/>
        <v>0</v>
      </c>
      <c r="CC30" s="104">
        <f t="shared" si="35"/>
        <v>0</v>
      </c>
      <c r="CD30" s="104">
        <f t="shared" si="36"/>
        <v>0</v>
      </c>
      <c r="CE30" s="103">
        <f t="shared" si="37"/>
        <v>0</v>
      </c>
      <c r="CF30" s="105">
        <f t="shared" si="38"/>
        <v>0</v>
      </c>
      <c r="CG30" s="154">
        <v>66.599999999999994</v>
      </c>
      <c r="CH30" s="115"/>
      <c r="CI30" s="115"/>
      <c r="CJ30" s="115"/>
      <c r="CK30" s="115">
        <v>66.599999999999994</v>
      </c>
      <c r="CL30" s="115">
        <v>66.599999999999994</v>
      </c>
      <c r="CM30" s="115">
        <v>66.599999999999994</v>
      </c>
      <c r="CN30" s="115">
        <v>66.599999999999994</v>
      </c>
      <c r="CO30" s="115">
        <v>66.599999999999994</v>
      </c>
      <c r="CP30" s="115">
        <v>66.599999999999994</v>
      </c>
      <c r="CQ30" s="115">
        <v>66.599999999999994</v>
      </c>
      <c r="CR30" s="115">
        <v>66.599999999999994</v>
      </c>
      <c r="CS30" s="102">
        <f t="shared" si="82"/>
        <v>599.40000000000009</v>
      </c>
      <c r="CT30" s="103">
        <f t="shared" si="40"/>
        <v>7658.9999999999991</v>
      </c>
      <c r="CU30" s="103">
        <f t="shared" si="41"/>
        <v>0</v>
      </c>
      <c r="CV30" s="103">
        <f t="shared" si="42"/>
        <v>0</v>
      </c>
      <c r="CW30" s="103">
        <f t="shared" si="43"/>
        <v>0</v>
      </c>
      <c r="CX30" s="103">
        <f t="shared" si="44"/>
        <v>7658.9999999999991</v>
      </c>
      <c r="CY30" s="103">
        <f t="shared" si="45"/>
        <v>7658.9999999999991</v>
      </c>
      <c r="CZ30" s="103">
        <f t="shared" si="46"/>
        <v>7658.9999999999991</v>
      </c>
      <c r="DA30" s="103">
        <f t="shared" si="47"/>
        <v>7658.9999999999991</v>
      </c>
      <c r="DB30" s="103">
        <f t="shared" si="48"/>
        <v>7658.9999999999991</v>
      </c>
      <c r="DC30" s="103">
        <f t="shared" si="49"/>
        <v>7658.9999999999991</v>
      </c>
      <c r="DD30" s="103">
        <f t="shared" si="50"/>
        <v>7658.9999999999991</v>
      </c>
      <c r="DE30" s="103">
        <f t="shared" si="51"/>
        <v>7658.9999999999991</v>
      </c>
      <c r="DF30" s="104">
        <f>SUM(CT30:DE30)*VLOOKUP($I30,Escalation[],MATCH(CG$1,Escalation[#Headers]),FALSE)</f>
        <v>73473.324626377129</v>
      </c>
      <c r="DG30" s="104">
        <f t="shared" si="83"/>
        <v>0</v>
      </c>
      <c r="DH30" s="104">
        <f t="shared" si="84"/>
        <v>0</v>
      </c>
      <c r="DI30" s="104">
        <f t="shared" si="85"/>
        <v>73473.324626377129</v>
      </c>
      <c r="DJ30" s="103">
        <f t="shared" si="86"/>
        <v>6612.5992163739411</v>
      </c>
      <c r="DK30" s="105">
        <f t="shared" si="87"/>
        <v>0</v>
      </c>
      <c r="DL30" s="111"/>
      <c r="DM30" s="102"/>
      <c r="DN30" s="102"/>
      <c r="DO30" s="102"/>
      <c r="DP30" s="102"/>
      <c r="DQ30" s="102"/>
      <c r="DR30" s="102"/>
      <c r="DS30" s="102"/>
      <c r="DT30" s="102"/>
      <c r="DU30" s="102"/>
      <c r="DV30" s="102"/>
      <c r="DW30" s="102"/>
      <c r="DX30" s="102">
        <f t="shared" si="57"/>
        <v>0</v>
      </c>
      <c r="DY30" s="103">
        <f t="shared" si="58"/>
        <v>0</v>
      </c>
      <c r="DZ30" s="103">
        <f t="shared" si="59"/>
        <v>0</v>
      </c>
      <c r="EA30" s="103">
        <f t="shared" si="60"/>
        <v>0</v>
      </c>
      <c r="EB30" s="103">
        <f t="shared" si="61"/>
        <v>0</v>
      </c>
      <c r="EC30" s="103">
        <f t="shared" si="62"/>
        <v>0</v>
      </c>
      <c r="ED30" s="103">
        <f t="shared" si="63"/>
        <v>0</v>
      </c>
      <c r="EE30" s="103">
        <f t="shared" si="64"/>
        <v>0</v>
      </c>
      <c r="EF30" s="103">
        <f t="shared" si="65"/>
        <v>0</v>
      </c>
      <c r="EG30" s="103">
        <f t="shared" si="66"/>
        <v>0</v>
      </c>
      <c r="EH30" s="103">
        <f t="shared" si="67"/>
        <v>0</v>
      </c>
      <c r="EI30" s="103">
        <f t="shared" si="68"/>
        <v>0</v>
      </c>
      <c r="EJ30" s="103">
        <f t="shared" si="69"/>
        <v>0</v>
      </c>
      <c r="EK30" s="104">
        <f>SUM(DY30:EJ30)*VLOOKUP($I30,Escalation[],MATCH(DL$1,Escalation[#Headers]),FALSE)</f>
        <v>0</v>
      </c>
      <c r="EL30" s="104">
        <f t="shared" si="70"/>
        <v>0</v>
      </c>
      <c r="EM30" s="104">
        <f t="shared" si="71"/>
        <v>0</v>
      </c>
      <c r="EN30" s="104">
        <f t="shared" si="72"/>
        <v>0</v>
      </c>
      <c r="EO30" s="103">
        <f t="shared" si="73"/>
        <v>0</v>
      </c>
      <c r="EP30" s="105">
        <f t="shared" si="74"/>
        <v>0</v>
      </c>
      <c r="EQ30" s="160">
        <f t="shared" si="75"/>
        <v>73473.324626377129</v>
      </c>
      <c r="ER30" s="1"/>
      <c r="ES30" s="82"/>
      <c r="ET30" s="82"/>
      <c r="EU30" s="82"/>
      <c r="EV30" s="82"/>
      <c r="EW30" s="22"/>
      <c r="EX30" s="22"/>
      <c r="EY30" s="34"/>
      <c r="EZ30" s="34"/>
      <c r="FA30" s="7"/>
      <c r="FB30" s="7"/>
      <c r="FC30" s="7"/>
      <c r="FD30" s="7"/>
    </row>
    <row r="31" spans="1:160" ht="39.6" hidden="1" x14ac:dyDescent="0.3">
      <c r="A31" s="1" t="s">
        <v>57</v>
      </c>
      <c r="B31" s="83">
        <v>1.2</v>
      </c>
      <c r="C31" t="s">
        <v>1385</v>
      </c>
      <c r="D31" s="28" t="s">
        <v>15</v>
      </c>
      <c r="E31" s="3" t="s">
        <v>25</v>
      </c>
      <c r="F31" s="1" t="s">
        <v>58</v>
      </c>
      <c r="G31" s="10" t="s">
        <v>60</v>
      </c>
      <c r="H31" s="1" t="s">
        <v>34</v>
      </c>
      <c r="I31" s="3" t="s">
        <v>19</v>
      </c>
      <c r="J31" s="5" t="s">
        <v>31</v>
      </c>
      <c r="K31" s="3" t="s">
        <v>35</v>
      </c>
      <c r="L31" s="6" t="s">
        <v>22</v>
      </c>
      <c r="M31" s="38">
        <v>115</v>
      </c>
      <c r="N31" s="43">
        <v>115</v>
      </c>
      <c r="O31" s="23">
        <v>0</v>
      </c>
      <c r="P31" s="48">
        <v>0</v>
      </c>
      <c r="Q31" s="5" t="s">
        <v>23</v>
      </c>
      <c r="R31" s="1" t="s">
        <v>24</v>
      </c>
      <c r="S31" s="71">
        <f>VLOOKUP(R31,Contingencies!$A$2:$D$7,4,FALSE)</f>
        <v>0.09</v>
      </c>
      <c r="T31" s="22">
        <f t="shared" si="8"/>
        <v>10584.130277259193</v>
      </c>
      <c r="U31" s="33">
        <f t="shared" si="88"/>
        <v>0</v>
      </c>
      <c r="V31" s="91" t="s">
        <v>36</v>
      </c>
      <c r="W31" s="110"/>
      <c r="X31" s="102"/>
      <c r="Y31" s="102"/>
      <c r="Z31" s="102"/>
      <c r="AA31" s="102"/>
      <c r="AB31" s="102"/>
      <c r="AC31" s="102"/>
      <c r="AD31" s="102"/>
      <c r="AE31" s="102"/>
      <c r="AF31" s="102"/>
      <c r="AG31" s="102"/>
      <c r="AH31" s="102"/>
      <c r="AI31" s="102">
        <f t="shared" si="76"/>
        <v>0</v>
      </c>
      <c r="AJ31" s="103">
        <f t="shared" si="9"/>
        <v>0</v>
      </c>
      <c r="AK31" s="103">
        <f t="shared" si="10"/>
        <v>0</v>
      </c>
      <c r="AL31" s="103">
        <f t="shared" si="11"/>
        <v>0</v>
      </c>
      <c r="AM31" s="103">
        <f t="shared" si="12"/>
        <v>0</v>
      </c>
      <c r="AN31" s="103">
        <f t="shared" si="13"/>
        <v>0</v>
      </c>
      <c r="AO31" s="103">
        <f t="shared" si="14"/>
        <v>0</v>
      </c>
      <c r="AP31" s="103">
        <f t="shared" si="15"/>
        <v>0</v>
      </c>
      <c r="AQ31" s="103">
        <f t="shared" si="16"/>
        <v>0</v>
      </c>
      <c r="AR31" s="103">
        <f t="shared" si="17"/>
        <v>0</v>
      </c>
      <c r="AS31" s="103">
        <f t="shared" si="18"/>
        <v>0</v>
      </c>
      <c r="AT31" s="103">
        <f t="shared" si="19"/>
        <v>0</v>
      </c>
      <c r="AU31" s="103">
        <f t="shared" si="20"/>
        <v>0</v>
      </c>
      <c r="AV31" s="104">
        <f>SUM(AJ31:AU31)*VLOOKUP($I31,Escalation[],MATCH(W$1,Escalation[#Headers]),FALSE)</f>
        <v>0</v>
      </c>
      <c r="AW31" s="104">
        <f t="shared" si="77"/>
        <v>0</v>
      </c>
      <c r="AX31" s="104">
        <f t="shared" si="78"/>
        <v>0</v>
      </c>
      <c r="AY31" s="104">
        <f t="shared" si="79"/>
        <v>0</v>
      </c>
      <c r="AZ31" s="103">
        <f t="shared" si="80"/>
        <v>0</v>
      </c>
      <c r="BA31" s="105">
        <f t="shared" si="81"/>
        <v>0</v>
      </c>
      <c r="BB31" s="110"/>
      <c r="BC31" s="102"/>
      <c r="BD31" s="102"/>
      <c r="BE31" s="102"/>
      <c r="BF31" s="102"/>
      <c r="BG31" s="102"/>
      <c r="BH31" s="102"/>
      <c r="BI31" s="102"/>
      <c r="BJ31" s="102"/>
      <c r="BK31" s="102"/>
      <c r="BL31" s="102"/>
      <c r="BM31" s="102"/>
      <c r="BN31" s="102">
        <f t="shared" si="21"/>
        <v>0</v>
      </c>
      <c r="BO31" s="103">
        <f t="shared" si="22"/>
        <v>0</v>
      </c>
      <c r="BP31" s="103">
        <f t="shared" si="23"/>
        <v>0</v>
      </c>
      <c r="BQ31" s="103">
        <f t="shared" si="24"/>
        <v>0</v>
      </c>
      <c r="BR31" s="103">
        <f t="shared" si="25"/>
        <v>0</v>
      </c>
      <c r="BS31" s="103">
        <f t="shared" si="26"/>
        <v>0</v>
      </c>
      <c r="BT31" s="103">
        <f t="shared" si="27"/>
        <v>0</v>
      </c>
      <c r="BU31" s="103">
        <f t="shared" si="28"/>
        <v>0</v>
      </c>
      <c r="BV31" s="103">
        <f t="shared" si="29"/>
        <v>0</v>
      </c>
      <c r="BW31" s="103">
        <f t="shared" si="30"/>
        <v>0</v>
      </c>
      <c r="BX31" s="103">
        <f t="shared" si="31"/>
        <v>0</v>
      </c>
      <c r="BY31" s="103">
        <f t="shared" si="32"/>
        <v>0</v>
      </c>
      <c r="BZ31" s="103">
        <f t="shared" si="33"/>
        <v>0</v>
      </c>
      <c r="CA31" s="104">
        <f>SUM(BO31:BZ31)*VLOOKUP($I31,Escalation[],MATCH(BB$1,Escalation[#Headers]),FALSE)</f>
        <v>0</v>
      </c>
      <c r="CB31" s="104">
        <f t="shared" si="34"/>
        <v>0</v>
      </c>
      <c r="CC31" s="104">
        <f t="shared" si="35"/>
        <v>0</v>
      </c>
      <c r="CD31" s="104">
        <f t="shared" si="36"/>
        <v>0</v>
      </c>
      <c r="CE31" s="103">
        <f t="shared" si="37"/>
        <v>0</v>
      </c>
      <c r="CF31" s="105">
        <f t="shared" si="38"/>
        <v>0</v>
      </c>
      <c r="CG31" s="106">
        <v>106.6</v>
      </c>
      <c r="CH31" s="107"/>
      <c r="CI31" s="107"/>
      <c r="CJ31" s="107"/>
      <c r="CK31" s="107">
        <v>106.6</v>
      </c>
      <c r="CL31" s="107">
        <v>106.6</v>
      </c>
      <c r="CM31" s="107">
        <v>106.6</v>
      </c>
      <c r="CN31" s="107">
        <v>106.6</v>
      </c>
      <c r="CO31" s="107">
        <v>106.6</v>
      </c>
      <c r="CP31" s="107">
        <v>106.6</v>
      </c>
      <c r="CQ31" s="107">
        <v>106.6</v>
      </c>
      <c r="CR31" s="107">
        <v>106.6</v>
      </c>
      <c r="CS31" s="102">
        <f t="shared" si="82"/>
        <v>959.40000000000009</v>
      </c>
      <c r="CT31" s="103">
        <f t="shared" si="40"/>
        <v>12259</v>
      </c>
      <c r="CU31" s="103">
        <f t="shared" si="41"/>
        <v>0</v>
      </c>
      <c r="CV31" s="103">
        <f t="shared" si="42"/>
        <v>0</v>
      </c>
      <c r="CW31" s="103">
        <f t="shared" si="43"/>
        <v>0</v>
      </c>
      <c r="CX31" s="103">
        <f t="shared" si="44"/>
        <v>12259</v>
      </c>
      <c r="CY31" s="103">
        <f t="shared" si="45"/>
        <v>12259</v>
      </c>
      <c r="CZ31" s="103">
        <f t="shared" si="46"/>
        <v>12259</v>
      </c>
      <c r="DA31" s="103">
        <f t="shared" si="47"/>
        <v>12259</v>
      </c>
      <c r="DB31" s="103">
        <f t="shared" si="48"/>
        <v>12259</v>
      </c>
      <c r="DC31" s="103">
        <f t="shared" si="49"/>
        <v>12259</v>
      </c>
      <c r="DD31" s="103">
        <f t="shared" si="50"/>
        <v>12259</v>
      </c>
      <c r="DE31" s="103">
        <f t="shared" si="51"/>
        <v>12259</v>
      </c>
      <c r="DF31" s="104">
        <f>SUM(CT31:DE31)*VLOOKUP($I31,Escalation[],MATCH(CG$1,Escalation[#Headers]),FALSE)</f>
        <v>117601.44752510215</v>
      </c>
      <c r="DG31" s="104">
        <f t="shared" si="83"/>
        <v>0</v>
      </c>
      <c r="DH31" s="104">
        <f t="shared" si="84"/>
        <v>0</v>
      </c>
      <c r="DI31" s="104">
        <f t="shared" si="85"/>
        <v>117601.44752510215</v>
      </c>
      <c r="DJ31" s="103">
        <f t="shared" si="86"/>
        <v>10584.130277259193</v>
      </c>
      <c r="DK31" s="105">
        <f t="shared" si="87"/>
        <v>0</v>
      </c>
      <c r="DL31" s="111"/>
      <c r="DM31" s="102"/>
      <c r="DN31" s="102"/>
      <c r="DO31" s="102"/>
      <c r="DP31" s="102"/>
      <c r="DQ31" s="102"/>
      <c r="DR31" s="102"/>
      <c r="DS31" s="102"/>
      <c r="DT31" s="102"/>
      <c r="DU31" s="102"/>
      <c r="DV31" s="102"/>
      <c r="DW31" s="102"/>
      <c r="DX31" s="102">
        <f t="shared" si="57"/>
        <v>0</v>
      </c>
      <c r="DY31" s="103">
        <f t="shared" si="58"/>
        <v>0</v>
      </c>
      <c r="DZ31" s="103">
        <f t="shared" si="59"/>
        <v>0</v>
      </c>
      <c r="EA31" s="103">
        <f t="shared" si="60"/>
        <v>0</v>
      </c>
      <c r="EB31" s="103">
        <f t="shared" si="61"/>
        <v>0</v>
      </c>
      <c r="EC31" s="103">
        <f t="shared" si="62"/>
        <v>0</v>
      </c>
      <c r="ED31" s="103">
        <f t="shared" si="63"/>
        <v>0</v>
      </c>
      <c r="EE31" s="103">
        <f t="shared" si="64"/>
        <v>0</v>
      </c>
      <c r="EF31" s="103">
        <f t="shared" si="65"/>
        <v>0</v>
      </c>
      <c r="EG31" s="103">
        <f t="shared" si="66"/>
        <v>0</v>
      </c>
      <c r="EH31" s="103">
        <f t="shared" si="67"/>
        <v>0</v>
      </c>
      <c r="EI31" s="103">
        <f t="shared" si="68"/>
        <v>0</v>
      </c>
      <c r="EJ31" s="103">
        <f t="shared" si="69"/>
        <v>0</v>
      </c>
      <c r="EK31" s="104">
        <f>SUM(DY31:EJ31)*VLOOKUP($I31,Escalation[],MATCH(DL$1,Escalation[#Headers]),FALSE)</f>
        <v>0</v>
      </c>
      <c r="EL31" s="104">
        <f t="shared" si="70"/>
        <v>0</v>
      </c>
      <c r="EM31" s="104">
        <f t="shared" si="71"/>
        <v>0</v>
      </c>
      <c r="EN31" s="104">
        <f t="shared" si="72"/>
        <v>0</v>
      </c>
      <c r="EO31" s="103">
        <f t="shared" si="73"/>
        <v>0</v>
      </c>
      <c r="EP31" s="105">
        <f t="shared" si="74"/>
        <v>0</v>
      </c>
      <c r="EQ31" s="160">
        <f t="shared" si="75"/>
        <v>117601.44752510215</v>
      </c>
      <c r="ER31" s="1"/>
      <c r="ES31" s="82"/>
      <c r="ET31" s="82"/>
      <c r="EU31" s="82"/>
      <c r="EV31" s="82"/>
      <c r="EW31" s="22"/>
      <c r="EX31" s="22"/>
      <c r="EY31" s="34"/>
      <c r="EZ31" s="34"/>
      <c r="FA31" s="7"/>
      <c r="FB31" s="7"/>
      <c r="FC31" s="7"/>
      <c r="FD31" s="7"/>
    </row>
    <row r="32" spans="1:160" ht="250.8" hidden="1" x14ac:dyDescent="0.3">
      <c r="A32" s="1" t="s">
        <v>57</v>
      </c>
      <c r="B32" s="83">
        <v>1.2</v>
      </c>
      <c r="C32" t="s">
        <v>1385</v>
      </c>
      <c r="D32" s="28" t="s">
        <v>15</v>
      </c>
      <c r="E32" s="3" t="s">
        <v>25</v>
      </c>
      <c r="F32" s="1" t="s">
        <v>58</v>
      </c>
      <c r="G32" s="8" t="s">
        <v>61</v>
      </c>
      <c r="H32" s="1"/>
      <c r="I32" s="3" t="s">
        <v>19</v>
      </c>
      <c r="J32" s="5" t="s">
        <v>31</v>
      </c>
      <c r="K32" s="3" t="s">
        <v>35</v>
      </c>
      <c r="L32" s="6" t="s">
        <v>22</v>
      </c>
      <c r="M32" s="38">
        <v>115</v>
      </c>
      <c r="N32" s="43">
        <v>115</v>
      </c>
      <c r="O32" s="23">
        <v>0</v>
      </c>
      <c r="P32" s="48">
        <v>0</v>
      </c>
      <c r="Q32" s="5" t="s">
        <v>23</v>
      </c>
      <c r="R32" s="1" t="s">
        <v>24</v>
      </c>
      <c r="S32" s="71">
        <f>VLOOKUP(R32,Contingencies!$A$2:$D$7,4,FALSE)</f>
        <v>0.09</v>
      </c>
      <c r="T32" s="22">
        <f t="shared" si="8"/>
        <v>4059.787306682701</v>
      </c>
      <c r="U32" s="33">
        <f t="shared" si="88"/>
        <v>0</v>
      </c>
      <c r="V32" s="91" t="s">
        <v>62</v>
      </c>
      <c r="W32" s="110"/>
      <c r="X32" s="102"/>
      <c r="Y32" s="102"/>
      <c r="Z32" s="102"/>
      <c r="AA32" s="102"/>
      <c r="AB32" s="102"/>
      <c r="AC32" s="102"/>
      <c r="AD32" s="102"/>
      <c r="AE32" s="102"/>
      <c r="AF32" s="102"/>
      <c r="AG32" s="102"/>
      <c r="AH32" s="102"/>
      <c r="AI32" s="102">
        <f t="shared" si="76"/>
        <v>0</v>
      </c>
      <c r="AJ32" s="103">
        <f t="shared" si="9"/>
        <v>0</v>
      </c>
      <c r="AK32" s="103">
        <f t="shared" si="10"/>
        <v>0</v>
      </c>
      <c r="AL32" s="103">
        <f t="shared" si="11"/>
        <v>0</v>
      </c>
      <c r="AM32" s="103">
        <f t="shared" si="12"/>
        <v>0</v>
      </c>
      <c r="AN32" s="103">
        <f t="shared" si="13"/>
        <v>0</v>
      </c>
      <c r="AO32" s="103">
        <f t="shared" si="14"/>
        <v>0</v>
      </c>
      <c r="AP32" s="103">
        <f t="shared" si="15"/>
        <v>0</v>
      </c>
      <c r="AQ32" s="103">
        <f t="shared" si="16"/>
        <v>0</v>
      </c>
      <c r="AR32" s="103">
        <f t="shared" si="17"/>
        <v>0</v>
      </c>
      <c r="AS32" s="103">
        <f t="shared" si="18"/>
        <v>0</v>
      </c>
      <c r="AT32" s="103">
        <f t="shared" si="19"/>
        <v>0</v>
      </c>
      <c r="AU32" s="103">
        <f t="shared" si="20"/>
        <v>0</v>
      </c>
      <c r="AV32" s="104">
        <f>SUM(AJ32:AU32)*VLOOKUP($I32,Escalation[],MATCH(W$1,Escalation[#Headers]),FALSE)</f>
        <v>0</v>
      </c>
      <c r="AW32" s="104">
        <f t="shared" si="77"/>
        <v>0</v>
      </c>
      <c r="AX32" s="104">
        <f t="shared" si="78"/>
        <v>0</v>
      </c>
      <c r="AY32" s="104">
        <f t="shared" si="79"/>
        <v>0</v>
      </c>
      <c r="AZ32" s="103">
        <f t="shared" si="80"/>
        <v>0</v>
      </c>
      <c r="BA32" s="105">
        <f t="shared" si="81"/>
        <v>0</v>
      </c>
      <c r="BB32" s="110"/>
      <c r="BC32" s="102"/>
      <c r="BD32" s="102"/>
      <c r="BE32" s="102"/>
      <c r="BF32" s="102"/>
      <c r="BG32" s="102"/>
      <c r="BH32" s="102"/>
      <c r="BI32" s="102"/>
      <c r="BJ32" s="102"/>
      <c r="BK32" s="102"/>
      <c r="BL32" s="102"/>
      <c r="BM32" s="102"/>
      <c r="BN32" s="102">
        <f t="shared" si="21"/>
        <v>0</v>
      </c>
      <c r="BO32" s="103">
        <f t="shared" si="22"/>
        <v>0</v>
      </c>
      <c r="BP32" s="103">
        <f t="shared" si="23"/>
        <v>0</v>
      </c>
      <c r="BQ32" s="103">
        <f t="shared" si="24"/>
        <v>0</v>
      </c>
      <c r="BR32" s="103">
        <f t="shared" si="25"/>
        <v>0</v>
      </c>
      <c r="BS32" s="103">
        <f t="shared" si="26"/>
        <v>0</v>
      </c>
      <c r="BT32" s="103">
        <f t="shared" si="27"/>
        <v>0</v>
      </c>
      <c r="BU32" s="103">
        <f t="shared" si="28"/>
        <v>0</v>
      </c>
      <c r="BV32" s="103">
        <f t="shared" si="29"/>
        <v>0</v>
      </c>
      <c r="BW32" s="103">
        <f t="shared" si="30"/>
        <v>0</v>
      </c>
      <c r="BX32" s="103">
        <f t="shared" si="31"/>
        <v>0</v>
      </c>
      <c r="BY32" s="103">
        <f t="shared" si="32"/>
        <v>0</v>
      </c>
      <c r="BZ32" s="103">
        <f t="shared" si="33"/>
        <v>0</v>
      </c>
      <c r="CA32" s="104">
        <f>SUM(BO32:BZ32)*VLOOKUP($I32,Escalation[],MATCH(BB$1,Escalation[#Headers]),FALSE)</f>
        <v>0</v>
      </c>
      <c r="CB32" s="104">
        <f t="shared" si="34"/>
        <v>0</v>
      </c>
      <c r="CC32" s="104">
        <f t="shared" si="35"/>
        <v>0</v>
      </c>
      <c r="CD32" s="104">
        <f t="shared" si="36"/>
        <v>0</v>
      </c>
      <c r="CE32" s="103">
        <f t="shared" si="37"/>
        <v>0</v>
      </c>
      <c r="CF32" s="105">
        <f t="shared" si="38"/>
        <v>0</v>
      </c>
      <c r="CG32" s="106">
        <v>40</v>
      </c>
      <c r="CH32" s="107"/>
      <c r="CI32" s="107"/>
      <c r="CJ32" s="107"/>
      <c r="CK32" s="107">
        <v>41</v>
      </c>
      <c r="CL32" s="107">
        <v>41</v>
      </c>
      <c r="CM32" s="107">
        <v>41</v>
      </c>
      <c r="CN32" s="107">
        <v>41</v>
      </c>
      <c r="CO32" s="107">
        <v>41</v>
      </c>
      <c r="CP32" s="107">
        <v>41</v>
      </c>
      <c r="CQ32" s="107">
        <v>41</v>
      </c>
      <c r="CR32" s="107">
        <v>41</v>
      </c>
      <c r="CS32" s="102">
        <f t="shared" si="82"/>
        <v>368</v>
      </c>
      <c r="CT32" s="103">
        <f t="shared" si="40"/>
        <v>4600</v>
      </c>
      <c r="CU32" s="103">
        <f t="shared" si="41"/>
        <v>0</v>
      </c>
      <c r="CV32" s="103">
        <f t="shared" si="42"/>
        <v>0</v>
      </c>
      <c r="CW32" s="103">
        <f t="shared" si="43"/>
        <v>0</v>
      </c>
      <c r="CX32" s="103">
        <f t="shared" si="44"/>
        <v>4715</v>
      </c>
      <c r="CY32" s="103">
        <f t="shared" si="45"/>
        <v>4715</v>
      </c>
      <c r="CZ32" s="103">
        <f t="shared" si="46"/>
        <v>4715</v>
      </c>
      <c r="DA32" s="103">
        <f t="shared" si="47"/>
        <v>4715</v>
      </c>
      <c r="DB32" s="103">
        <f t="shared" si="48"/>
        <v>4715</v>
      </c>
      <c r="DC32" s="103">
        <f t="shared" si="49"/>
        <v>4715</v>
      </c>
      <c r="DD32" s="103">
        <f t="shared" si="50"/>
        <v>4715</v>
      </c>
      <c r="DE32" s="103">
        <f t="shared" si="51"/>
        <v>4715</v>
      </c>
      <c r="DF32" s="104">
        <f>SUM(CT32:DE32)*VLOOKUP($I32,Escalation[],MATCH(CG$1,Escalation[#Headers]),FALSE)</f>
        <v>45108.747852030014</v>
      </c>
      <c r="DG32" s="104">
        <f t="shared" si="83"/>
        <v>0</v>
      </c>
      <c r="DH32" s="104">
        <f t="shared" si="84"/>
        <v>0</v>
      </c>
      <c r="DI32" s="104">
        <f t="shared" si="85"/>
        <v>45108.747852030014</v>
      </c>
      <c r="DJ32" s="103">
        <f t="shared" si="86"/>
        <v>4059.787306682701</v>
      </c>
      <c r="DK32" s="105">
        <f t="shared" si="87"/>
        <v>0</v>
      </c>
      <c r="DL32" s="111"/>
      <c r="DM32" s="102"/>
      <c r="DN32" s="102"/>
      <c r="DO32" s="102"/>
      <c r="DP32" s="102"/>
      <c r="DQ32" s="102"/>
      <c r="DR32" s="102"/>
      <c r="DS32" s="102"/>
      <c r="DT32" s="102"/>
      <c r="DU32" s="102"/>
      <c r="DV32" s="102"/>
      <c r="DW32" s="102"/>
      <c r="DX32" s="102">
        <f t="shared" si="57"/>
        <v>0</v>
      </c>
      <c r="DY32" s="103">
        <f t="shared" si="58"/>
        <v>0</v>
      </c>
      <c r="DZ32" s="103">
        <f t="shared" si="59"/>
        <v>0</v>
      </c>
      <c r="EA32" s="103">
        <f t="shared" si="60"/>
        <v>0</v>
      </c>
      <c r="EB32" s="103">
        <f t="shared" si="61"/>
        <v>0</v>
      </c>
      <c r="EC32" s="103">
        <f t="shared" si="62"/>
        <v>0</v>
      </c>
      <c r="ED32" s="103">
        <f t="shared" si="63"/>
        <v>0</v>
      </c>
      <c r="EE32" s="103">
        <f t="shared" si="64"/>
        <v>0</v>
      </c>
      <c r="EF32" s="103">
        <f t="shared" si="65"/>
        <v>0</v>
      </c>
      <c r="EG32" s="103">
        <f t="shared" si="66"/>
        <v>0</v>
      </c>
      <c r="EH32" s="103">
        <f t="shared" si="67"/>
        <v>0</v>
      </c>
      <c r="EI32" s="103">
        <f t="shared" si="68"/>
        <v>0</v>
      </c>
      <c r="EJ32" s="103">
        <f t="shared" si="69"/>
        <v>0</v>
      </c>
      <c r="EK32" s="104">
        <f>SUM(DY32:EJ32)*VLOOKUP($I32,Escalation[],MATCH(DL$1,Escalation[#Headers]),FALSE)</f>
        <v>0</v>
      </c>
      <c r="EL32" s="104">
        <f t="shared" si="70"/>
        <v>0</v>
      </c>
      <c r="EM32" s="104">
        <f t="shared" si="71"/>
        <v>0</v>
      </c>
      <c r="EN32" s="104">
        <f t="shared" si="72"/>
        <v>0</v>
      </c>
      <c r="EO32" s="103">
        <f t="shared" si="73"/>
        <v>0</v>
      </c>
      <c r="EP32" s="105">
        <f t="shared" si="74"/>
        <v>0</v>
      </c>
      <c r="EQ32" s="160">
        <f t="shared" si="75"/>
        <v>45108.747852030014</v>
      </c>
      <c r="ER32" s="1"/>
      <c r="ES32" s="82"/>
      <c r="ET32" s="82"/>
      <c r="EU32" s="82"/>
      <c r="EV32" s="82"/>
      <c r="EW32" s="22"/>
      <c r="EX32" s="22"/>
      <c r="EY32" s="34"/>
      <c r="EZ32" s="34"/>
      <c r="FA32" s="7"/>
      <c r="FB32" s="7"/>
      <c r="FC32" s="7"/>
      <c r="FD32" s="7"/>
    </row>
    <row r="33" spans="1:160" ht="66" hidden="1" x14ac:dyDescent="0.3">
      <c r="A33" s="1" t="s">
        <v>63</v>
      </c>
      <c r="B33" s="83">
        <v>1.2</v>
      </c>
      <c r="C33" t="s">
        <v>1385</v>
      </c>
      <c r="D33" s="28" t="s">
        <v>15</v>
      </c>
      <c r="E33" s="3" t="s">
        <v>25</v>
      </c>
      <c r="F33" s="1" t="s">
        <v>64</v>
      </c>
      <c r="G33" s="13" t="s">
        <v>64</v>
      </c>
      <c r="H33" s="1"/>
      <c r="I33" s="3" t="s">
        <v>19</v>
      </c>
      <c r="J33" s="5" t="s">
        <v>31</v>
      </c>
      <c r="K33" s="3" t="s">
        <v>35</v>
      </c>
      <c r="L33" s="6" t="s">
        <v>22</v>
      </c>
      <c r="M33" s="38">
        <v>115</v>
      </c>
      <c r="N33" s="43">
        <v>115</v>
      </c>
      <c r="O33" s="23">
        <v>0</v>
      </c>
      <c r="P33" s="48">
        <v>0</v>
      </c>
      <c r="Q33" s="5" t="s">
        <v>23</v>
      </c>
      <c r="R33" s="1" t="s">
        <v>41</v>
      </c>
      <c r="S33" s="71">
        <f>VLOOKUP(R33,Contingencies!$A$2:$D$7,4,FALSE)</f>
        <v>0.125</v>
      </c>
      <c r="T33" s="22">
        <f t="shared" si="8"/>
        <v>1838.6717874468754</v>
      </c>
      <c r="U33" s="33">
        <f t="shared" si="88"/>
        <v>0</v>
      </c>
      <c r="V33" s="91" t="s">
        <v>54</v>
      </c>
      <c r="W33" s="108"/>
      <c r="X33" s="109"/>
      <c r="Y33" s="109"/>
      <c r="Z33" s="109"/>
      <c r="AA33" s="109"/>
      <c r="AB33" s="109"/>
      <c r="AC33" s="109"/>
      <c r="AD33" s="109"/>
      <c r="AE33" s="109"/>
      <c r="AF33" s="109"/>
      <c r="AG33" s="109"/>
      <c r="AH33" s="109"/>
      <c r="AI33" s="102">
        <f t="shared" si="76"/>
        <v>0</v>
      </c>
      <c r="AJ33" s="103">
        <f t="shared" si="9"/>
        <v>0</v>
      </c>
      <c r="AK33" s="103">
        <f t="shared" si="10"/>
        <v>0</v>
      </c>
      <c r="AL33" s="103">
        <f t="shared" si="11"/>
        <v>0</v>
      </c>
      <c r="AM33" s="103">
        <f t="shared" si="12"/>
        <v>0</v>
      </c>
      <c r="AN33" s="103">
        <f t="shared" si="13"/>
        <v>0</v>
      </c>
      <c r="AO33" s="103">
        <f t="shared" si="14"/>
        <v>0</v>
      </c>
      <c r="AP33" s="103">
        <f t="shared" si="15"/>
        <v>0</v>
      </c>
      <c r="AQ33" s="103">
        <f t="shared" si="16"/>
        <v>0</v>
      </c>
      <c r="AR33" s="103">
        <f t="shared" si="17"/>
        <v>0</v>
      </c>
      <c r="AS33" s="103">
        <f t="shared" si="18"/>
        <v>0</v>
      </c>
      <c r="AT33" s="103">
        <f t="shared" si="19"/>
        <v>0</v>
      </c>
      <c r="AU33" s="103">
        <f t="shared" si="20"/>
        <v>0</v>
      </c>
      <c r="AV33" s="104">
        <f>SUM(AJ33:AU33)*VLOOKUP($I33,Escalation[],MATCH(W$1,Escalation[#Headers]),FALSE)</f>
        <v>0</v>
      </c>
      <c r="AW33" s="104">
        <f t="shared" si="77"/>
        <v>0</v>
      </c>
      <c r="AX33" s="104">
        <f t="shared" si="78"/>
        <v>0</v>
      </c>
      <c r="AY33" s="104">
        <f t="shared" si="79"/>
        <v>0</v>
      </c>
      <c r="AZ33" s="103">
        <f t="shared" si="80"/>
        <v>0</v>
      </c>
      <c r="BA33" s="105">
        <f t="shared" si="81"/>
        <v>0</v>
      </c>
      <c r="BB33" s="110"/>
      <c r="BC33" s="102"/>
      <c r="BD33" s="102"/>
      <c r="BE33" s="102"/>
      <c r="BF33" s="102"/>
      <c r="BG33" s="102"/>
      <c r="BH33" s="102"/>
      <c r="BI33" s="102"/>
      <c r="BJ33" s="102"/>
      <c r="BK33" s="102"/>
      <c r="BL33" s="102"/>
      <c r="BM33" s="102"/>
      <c r="BN33" s="102">
        <f t="shared" si="21"/>
        <v>0</v>
      </c>
      <c r="BO33" s="103">
        <f t="shared" si="22"/>
        <v>0</v>
      </c>
      <c r="BP33" s="103">
        <f t="shared" si="23"/>
        <v>0</v>
      </c>
      <c r="BQ33" s="103">
        <f t="shared" si="24"/>
        <v>0</v>
      </c>
      <c r="BR33" s="103">
        <f t="shared" si="25"/>
        <v>0</v>
      </c>
      <c r="BS33" s="103">
        <f t="shared" si="26"/>
        <v>0</v>
      </c>
      <c r="BT33" s="103">
        <f t="shared" si="27"/>
        <v>0</v>
      </c>
      <c r="BU33" s="103">
        <f t="shared" si="28"/>
        <v>0</v>
      </c>
      <c r="BV33" s="103">
        <f t="shared" si="29"/>
        <v>0</v>
      </c>
      <c r="BW33" s="103">
        <f t="shared" si="30"/>
        <v>0</v>
      </c>
      <c r="BX33" s="103">
        <f t="shared" si="31"/>
        <v>0</v>
      </c>
      <c r="BY33" s="103">
        <f t="shared" si="32"/>
        <v>0</v>
      </c>
      <c r="BZ33" s="103">
        <f t="shared" si="33"/>
        <v>0</v>
      </c>
      <c r="CA33" s="104">
        <f>SUM(BO33:BZ33)*VLOOKUP($I33,Escalation[],MATCH(BB$1,Escalation[#Headers]),FALSE)</f>
        <v>0</v>
      </c>
      <c r="CB33" s="104">
        <f t="shared" si="34"/>
        <v>0</v>
      </c>
      <c r="CC33" s="104">
        <f t="shared" si="35"/>
        <v>0</v>
      </c>
      <c r="CD33" s="104">
        <f t="shared" si="36"/>
        <v>0</v>
      </c>
      <c r="CE33" s="103">
        <f t="shared" si="37"/>
        <v>0</v>
      </c>
      <c r="CF33" s="105">
        <f t="shared" si="38"/>
        <v>0</v>
      </c>
      <c r="CG33" s="153"/>
      <c r="CH33" s="126"/>
      <c r="CI33" s="126"/>
      <c r="CJ33" s="126"/>
      <c r="CK33" s="126"/>
      <c r="CL33" s="115">
        <v>120</v>
      </c>
      <c r="CM33" s="126"/>
      <c r="CN33" s="126"/>
      <c r="CO33" s="126"/>
      <c r="CP33" s="126"/>
      <c r="CQ33" s="126"/>
      <c r="CR33" s="109"/>
      <c r="CS33" s="102">
        <f t="shared" si="82"/>
        <v>120</v>
      </c>
      <c r="CT33" s="103">
        <f t="shared" si="40"/>
        <v>0</v>
      </c>
      <c r="CU33" s="103">
        <f t="shared" si="41"/>
        <v>0</v>
      </c>
      <c r="CV33" s="103">
        <f t="shared" si="42"/>
        <v>0</v>
      </c>
      <c r="CW33" s="103">
        <f t="shared" si="43"/>
        <v>0</v>
      </c>
      <c r="CX33" s="103">
        <f t="shared" si="44"/>
        <v>0</v>
      </c>
      <c r="CY33" s="103">
        <f t="shared" si="45"/>
        <v>13800</v>
      </c>
      <c r="CZ33" s="103">
        <f t="shared" si="46"/>
        <v>0</v>
      </c>
      <c r="DA33" s="103">
        <f t="shared" si="47"/>
        <v>0</v>
      </c>
      <c r="DB33" s="103">
        <f t="shared" si="48"/>
        <v>0</v>
      </c>
      <c r="DC33" s="103">
        <f t="shared" si="49"/>
        <v>0</v>
      </c>
      <c r="DD33" s="103">
        <f t="shared" si="50"/>
        <v>0</v>
      </c>
      <c r="DE33" s="103">
        <f t="shared" si="51"/>
        <v>0</v>
      </c>
      <c r="DF33" s="104">
        <f>SUM(CT33:DE33)*VLOOKUP($I33,Escalation[],MATCH(CG$1,Escalation[#Headers]),FALSE)</f>
        <v>14709.374299575004</v>
      </c>
      <c r="DG33" s="104">
        <f t="shared" si="83"/>
        <v>0</v>
      </c>
      <c r="DH33" s="104">
        <f t="shared" si="84"/>
        <v>0</v>
      </c>
      <c r="DI33" s="104">
        <f t="shared" si="85"/>
        <v>14709.374299575004</v>
      </c>
      <c r="DJ33" s="103">
        <f t="shared" si="86"/>
        <v>1838.6717874468754</v>
      </c>
      <c r="DK33" s="105">
        <f t="shared" si="87"/>
        <v>0</v>
      </c>
      <c r="DL33" s="110"/>
      <c r="DM33" s="102"/>
      <c r="DN33" s="102"/>
      <c r="DO33" s="102"/>
      <c r="DP33" s="102"/>
      <c r="DQ33" s="102"/>
      <c r="DR33" s="102"/>
      <c r="DS33" s="102"/>
      <c r="DT33" s="102"/>
      <c r="DU33" s="102"/>
      <c r="DV33" s="102"/>
      <c r="DW33" s="102"/>
      <c r="DX33" s="102">
        <f t="shared" si="57"/>
        <v>0</v>
      </c>
      <c r="DY33" s="103">
        <f t="shared" si="58"/>
        <v>0</v>
      </c>
      <c r="DZ33" s="103">
        <f t="shared" si="59"/>
        <v>0</v>
      </c>
      <c r="EA33" s="103">
        <f t="shared" si="60"/>
        <v>0</v>
      </c>
      <c r="EB33" s="103">
        <f t="shared" si="61"/>
        <v>0</v>
      </c>
      <c r="EC33" s="103">
        <f t="shared" si="62"/>
        <v>0</v>
      </c>
      <c r="ED33" s="103">
        <f t="shared" si="63"/>
        <v>0</v>
      </c>
      <c r="EE33" s="103">
        <f t="shared" si="64"/>
        <v>0</v>
      </c>
      <c r="EF33" s="103">
        <f t="shared" si="65"/>
        <v>0</v>
      </c>
      <c r="EG33" s="103">
        <f t="shared" si="66"/>
        <v>0</v>
      </c>
      <c r="EH33" s="103">
        <f t="shared" si="67"/>
        <v>0</v>
      </c>
      <c r="EI33" s="103">
        <f t="shared" si="68"/>
        <v>0</v>
      </c>
      <c r="EJ33" s="103">
        <f t="shared" si="69"/>
        <v>0</v>
      </c>
      <c r="EK33" s="104">
        <f>SUM(DY33:EJ33)*VLOOKUP($I33,Escalation[],MATCH(DL$1,Escalation[#Headers]),FALSE)</f>
        <v>0</v>
      </c>
      <c r="EL33" s="104">
        <f t="shared" si="70"/>
        <v>0</v>
      </c>
      <c r="EM33" s="104">
        <f t="shared" si="71"/>
        <v>0</v>
      </c>
      <c r="EN33" s="104">
        <f t="shared" si="72"/>
        <v>0</v>
      </c>
      <c r="EO33" s="103">
        <f t="shared" si="73"/>
        <v>0</v>
      </c>
      <c r="EP33" s="105">
        <f t="shared" si="74"/>
        <v>0</v>
      </c>
      <c r="EQ33" s="160">
        <f t="shared" si="75"/>
        <v>14709.374299575004</v>
      </c>
      <c r="ER33" s="1"/>
      <c r="ES33" s="82"/>
      <c r="ET33" s="82"/>
      <c r="EU33" s="82"/>
      <c r="EV33" s="82"/>
      <c r="EW33" s="22"/>
      <c r="EX33" s="22"/>
      <c r="EY33" s="34"/>
      <c r="EZ33" s="34"/>
      <c r="FA33" s="7"/>
      <c r="FB33" s="7"/>
      <c r="FC33" s="7"/>
      <c r="FD33" s="7"/>
    </row>
    <row r="34" spans="1:160" ht="79.2" hidden="1" x14ac:dyDescent="0.3">
      <c r="A34" s="1" t="s">
        <v>65</v>
      </c>
      <c r="B34" s="83">
        <v>1.2</v>
      </c>
      <c r="C34" t="s">
        <v>1385</v>
      </c>
      <c r="D34" s="28" t="s">
        <v>15</v>
      </c>
      <c r="E34" s="3" t="s">
        <v>25</v>
      </c>
      <c r="F34" s="1" t="s">
        <v>40</v>
      </c>
      <c r="G34" s="10" t="s">
        <v>40</v>
      </c>
      <c r="H34" s="1"/>
      <c r="I34" s="3" t="s">
        <v>19</v>
      </c>
      <c r="J34" s="5" t="s">
        <v>31</v>
      </c>
      <c r="K34" s="3" t="s">
        <v>35</v>
      </c>
      <c r="L34" s="6" t="s">
        <v>22</v>
      </c>
      <c r="M34" s="38">
        <v>115</v>
      </c>
      <c r="N34" s="43">
        <v>115</v>
      </c>
      <c r="O34" s="24">
        <v>0</v>
      </c>
      <c r="P34" s="48">
        <v>0</v>
      </c>
      <c r="Q34" s="5" t="s">
        <v>23</v>
      </c>
      <c r="R34" s="1" t="s">
        <v>41</v>
      </c>
      <c r="S34" s="71">
        <f>VLOOKUP(R34,Contingencies!$A$2:$D$7,4,FALSE)</f>
        <v>0.125</v>
      </c>
      <c r="T34" s="22">
        <f t="shared" si="8"/>
        <v>3432.187336567501</v>
      </c>
      <c r="U34" s="33">
        <f t="shared" si="88"/>
        <v>0</v>
      </c>
      <c r="V34" s="91" t="s">
        <v>42</v>
      </c>
      <c r="W34" s="108"/>
      <c r="X34" s="109"/>
      <c r="Y34" s="109"/>
      <c r="Z34" s="109"/>
      <c r="AA34" s="109"/>
      <c r="AB34" s="109"/>
      <c r="AC34" s="109"/>
      <c r="AD34" s="109"/>
      <c r="AE34" s="109"/>
      <c r="AF34" s="109"/>
      <c r="AG34" s="109"/>
      <c r="AH34" s="109"/>
      <c r="AI34" s="102">
        <f t="shared" si="76"/>
        <v>0</v>
      </c>
      <c r="AJ34" s="103">
        <f t="shared" si="9"/>
        <v>0</v>
      </c>
      <c r="AK34" s="103">
        <f t="shared" si="10"/>
        <v>0</v>
      </c>
      <c r="AL34" s="103">
        <f t="shared" si="11"/>
        <v>0</v>
      </c>
      <c r="AM34" s="103">
        <f t="shared" si="12"/>
        <v>0</v>
      </c>
      <c r="AN34" s="103">
        <f t="shared" si="13"/>
        <v>0</v>
      </c>
      <c r="AO34" s="103">
        <f t="shared" si="14"/>
        <v>0</v>
      </c>
      <c r="AP34" s="103">
        <f t="shared" si="15"/>
        <v>0</v>
      </c>
      <c r="AQ34" s="103">
        <f t="shared" si="16"/>
        <v>0</v>
      </c>
      <c r="AR34" s="103">
        <f t="shared" si="17"/>
        <v>0</v>
      </c>
      <c r="AS34" s="103">
        <f t="shared" si="18"/>
        <v>0</v>
      </c>
      <c r="AT34" s="103">
        <f t="shared" si="19"/>
        <v>0</v>
      </c>
      <c r="AU34" s="103">
        <f t="shared" si="20"/>
        <v>0</v>
      </c>
      <c r="AV34" s="104">
        <f>SUM(AJ34:AU34)*VLOOKUP($I34,Escalation[],MATCH(W$1,Escalation[#Headers]),FALSE)</f>
        <v>0</v>
      </c>
      <c r="AW34" s="104">
        <f t="shared" si="77"/>
        <v>0</v>
      </c>
      <c r="AX34" s="104">
        <f t="shared" si="78"/>
        <v>0</v>
      </c>
      <c r="AY34" s="104">
        <f t="shared" si="79"/>
        <v>0</v>
      </c>
      <c r="AZ34" s="103">
        <f t="shared" si="80"/>
        <v>0</v>
      </c>
      <c r="BA34" s="105">
        <f t="shared" si="81"/>
        <v>0</v>
      </c>
      <c r="BB34" s="110"/>
      <c r="BC34" s="102"/>
      <c r="BD34" s="102"/>
      <c r="BE34" s="102"/>
      <c r="BF34" s="102"/>
      <c r="BG34" s="102"/>
      <c r="BH34" s="102"/>
      <c r="BI34" s="102"/>
      <c r="BJ34" s="102"/>
      <c r="BK34" s="102"/>
      <c r="BL34" s="102"/>
      <c r="BM34" s="102"/>
      <c r="BN34" s="102">
        <f t="shared" si="21"/>
        <v>0</v>
      </c>
      <c r="BO34" s="103">
        <f t="shared" si="22"/>
        <v>0</v>
      </c>
      <c r="BP34" s="103">
        <f t="shared" si="23"/>
        <v>0</v>
      </c>
      <c r="BQ34" s="103">
        <f t="shared" si="24"/>
        <v>0</v>
      </c>
      <c r="BR34" s="103">
        <f t="shared" si="25"/>
        <v>0</v>
      </c>
      <c r="BS34" s="103">
        <f t="shared" si="26"/>
        <v>0</v>
      </c>
      <c r="BT34" s="103">
        <f t="shared" si="27"/>
        <v>0</v>
      </c>
      <c r="BU34" s="103">
        <f t="shared" si="28"/>
        <v>0</v>
      </c>
      <c r="BV34" s="103">
        <f t="shared" si="29"/>
        <v>0</v>
      </c>
      <c r="BW34" s="103">
        <f t="shared" si="30"/>
        <v>0</v>
      </c>
      <c r="BX34" s="103">
        <f t="shared" si="31"/>
        <v>0</v>
      </c>
      <c r="BY34" s="103">
        <f t="shared" si="32"/>
        <v>0</v>
      </c>
      <c r="BZ34" s="103">
        <f t="shared" si="33"/>
        <v>0</v>
      </c>
      <c r="CA34" s="104">
        <f>SUM(BO34:BZ34)*VLOOKUP($I34,Escalation[],MATCH(BB$1,Escalation[#Headers]),FALSE)</f>
        <v>0</v>
      </c>
      <c r="CB34" s="104">
        <f t="shared" si="34"/>
        <v>0</v>
      </c>
      <c r="CC34" s="104">
        <f t="shared" si="35"/>
        <v>0</v>
      </c>
      <c r="CD34" s="104">
        <f t="shared" si="36"/>
        <v>0</v>
      </c>
      <c r="CE34" s="103">
        <f t="shared" si="37"/>
        <v>0</v>
      </c>
      <c r="CF34" s="105">
        <f t="shared" si="38"/>
        <v>0</v>
      </c>
      <c r="CG34" s="110"/>
      <c r="CH34" s="102"/>
      <c r="CI34" s="102"/>
      <c r="CJ34" s="102"/>
      <c r="CK34" s="102"/>
      <c r="CL34" s="112"/>
      <c r="CM34" s="107">
        <v>37</v>
      </c>
      <c r="CN34" s="107">
        <v>37</v>
      </c>
      <c r="CO34" s="107">
        <v>38</v>
      </c>
      <c r="CP34" s="107">
        <v>38</v>
      </c>
      <c r="CQ34" s="109">
        <v>37</v>
      </c>
      <c r="CR34" s="109">
        <v>37</v>
      </c>
      <c r="CS34" s="102">
        <f t="shared" si="82"/>
        <v>224</v>
      </c>
      <c r="CT34" s="103">
        <f t="shared" si="40"/>
        <v>0</v>
      </c>
      <c r="CU34" s="103">
        <f t="shared" si="41"/>
        <v>0</v>
      </c>
      <c r="CV34" s="103">
        <f t="shared" si="42"/>
        <v>0</v>
      </c>
      <c r="CW34" s="103">
        <f t="shared" si="43"/>
        <v>0</v>
      </c>
      <c r="CX34" s="103">
        <f t="shared" si="44"/>
        <v>0</v>
      </c>
      <c r="CY34" s="103">
        <f t="shared" si="45"/>
        <v>0</v>
      </c>
      <c r="CZ34" s="103">
        <f t="shared" si="46"/>
        <v>4255</v>
      </c>
      <c r="DA34" s="103">
        <f t="shared" si="47"/>
        <v>4255</v>
      </c>
      <c r="DB34" s="103">
        <f t="shared" si="48"/>
        <v>4370</v>
      </c>
      <c r="DC34" s="103">
        <f t="shared" si="49"/>
        <v>4370</v>
      </c>
      <c r="DD34" s="103">
        <f t="shared" si="50"/>
        <v>4255</v>
      </c>
      <c r="DE34" s="103">
        <f t="shared" si="51"/>
        <v>4255</v>
      </c>
      <c r="DF34" s="104">
        <f>SUM(CT34:DE34)*VLOOKUP($I34,Escalation[],MATCH(CG$1,Escalation[#Headers]),FALSE)</f>
        <v>27457.498692540008</v>
      </c>
      <c r="DG34" s="104">
        <f t="shared" si="83"/>
        <v>0</v>
      </c>
      <c r="DH34" s="104">
        <f t="shared" si="84"/>
        <v>0</v>
      </c>
      <c r="DI34" s="104">
        <f t="shared" si="85"/>
        <v>27457.498692540008</v>
      </c>
      <c r="DJ34" s="103">
        <f t="shared" si="86"/>
        <v>3432.187336567501</v>
      </c>
      <c r="DK34" s="105">
        <f t="shared" si="87"/>
        <v>0</v>
      </c>
      <c r="DL34" s="110"/>
      <c r="DM34" s="102"/>
      <c r="DN34" s="102"/>
      <c r="DO34" s="102"/>
      <c r="DP34" s="102"/>
      <c r="DQ34" s="102"/>
      <c r="DR34" s="102"/>
      <c r="DS34" s="102"/>
      <c r="DT34" s="102"/>
      <c r="DU34" s="102"/>
      <c r="DV34" s="102"/>
      <c r="DW34" s="102"/>
      <c r="DX34" s="102">
        <f t="shared" si="57"/>
        <v>0</v>
      </c>
      <c r="DY34" s="103">
        <f t="shared" si="58"/>
        <v>0</v>
      </c>
      <c r="DZ34" s="103">
        <f t="shared" si="59"/>
        <v>0</v>
      </c>
      <c r="EA34" s="103">
        <f t="shared" si="60"/>
        <v>0</v>
      </c>
      <c r="EB34" s="103">
        <f t="shared" si="61"/>
        <v>0</v>
      </c>
      <c r="EC34" s="103">
        <f t="shared" si="62"/>
        <v>0</v>
      </c>
      <c r="ED34" s="103">
        <f t="shared" si="63"/>
        <v>0</v>
      </c>
      <c r="EE34" s="103">
        <f t="shared" si="64"/>
        <v>0</v>
      </c>
      <c r="EF34" s="103">
        <f t="shared" si="65"/>
        <v>0</v>
      </c>
      <c r="EG34" s="103">
        <f t="shared" si="66"/>
        <v>0</v>
      </c>
      <c r="EH34" s="103">
        <f t="shared" si="67"/>
        <v>0</v>
      </c>
      <c r="EI34" s="103">
        <f t="shared" si="68"/>
        <v>0</v>
      </c>
      <c r="EJ34" s="103">
        <f t="shared" si="69"/>
        <v>0</v>
      </c>
      <c r="EK34" s="104">
        <f>SUM(DY34:EJ34)*VLOOKUP($I34,Escalation[],MATCH(DL$1,Escalation[#Headers]),FALSE)</f>
        <v>0</v>
      </c>
      <c r="EL34" s="104">
        <f t="shared" si="70"/>
        <v>0</v>
      </c>
      <c r="EM34" s="104">
        <f t="shared" si="71"/>
        <v>0</v>
      </c>
      <c r="EN34" s="104">
        <f t="shared" si="72"/>
        <v>0</v>
      </c>
      <c r="EO34" s="103">
        <f t="shared" si="73"/>
        <v>0</v>
      </c>
      <c r="EP34" s="105">
        <f t="shared" si="74"/>
        <v>0</v>
      </c>
      <c r="EQ34" s="160">
        <f t="shared" si="75"/>
        <v>27457.498692540008</v>
      </c>
      <c r="ER34" s="1"/>
      <c r="ES34" s="82"/>
      <c r="ET34" s="82"/>
      <c r="EU34" s="82"/>
      <c r="EV34" s="82"/>
      <c r="EW34" s="22"/>
      <c r="EX34" s="22"/>
      <c r="EY34" s="34"/>
      <c r="EZ34" s="34"/>
      <c r="FA34" s="7"/>
      <c r="FB34" s="7"/>
      <c r="FC34" s="7"/>
      <c r="FD34" s="7"/>
    </row>
    <row r="35" spans="1:160" ht="39.6" hidden="1" x14ac:dyDescent="0.3">
      <c r="A35" s="1" t="s">
        <v>66</v>
      </c>
      <c r="B35" s="83">
        <v>1.2</v>
      </c>
      <c r="C35" t="s">
        <v>1385</v>
      </c>
      <c r="D35" s="28" t="s">
        <v>15</v>
      </c>
      <c r="E35" s="3" t="s">
        <v>25</v>
      </c>
      <c r="F35" s="1" t="s">
        <v>44</v>
      </c>
      <c r="G35" s="10" t="s">
        <v>44</v>
      </c>
      <c r="H35" s="1"/>
      <c r="I35" s="3" t="s">
        <v>19</v>
      </c>
      <c r="J35" s="5" t="s">
        <v>31</v>
      </c>
      <c r="K35" s="3" t="s">
        <v>35</v>
      </c>
      <c r="L35" s="6" t="s">
        <v>22</v>
      </c>
      <c r="M35" s="38">
        <v>115</v>
      </c>
      <c r="N35" s="43">
        <v>115</v>
      </c>
      <c r="O35" s="24">
        <v>0</v>
      </c>
      <c r="P35" s="48">
        <v>0</v>
      </c>
      <c r="Q35" s="5" t="s">
        <v>23</v>
      </c>
      <c r="R35" s="1" t="s">
        <v>41</v>
      </c>
      <c r="S35" s="71">
        <f>VLOOKUP(R35,Contingencies!$A$2:$D$7,4,FALSE)</f>
        <v>0.125</v>
      </c>
      <c r="T35" s="22">
        <f t="shared" si="8"/>
        <v>1225.7811916312503</v>
      </c>
      <c r="U35" s="33">
        <f t="shared" si="88"/>
        <v>0</v>
      </c>
      <c r="V35" s="91" t="s">
        <v>45</v>
      </c>
      <c r="W35" s="108"/>
      <c r="X35" s="109"/>
      <c r="Y35" s="109"/>
      <c r="Z35" s="109"/>
      <c r="AA35" s="109"/>
      <c r="AB35" s="109"/>
      <c r="AC35" s="109"/>
      <c r="AD35" s="109"/>
      <c r="AE35" s="109"/>
      <c r="AF35" s="109"/>
      <c r="AG35" s="109"/>
      <c r="AH35" s="109"/>
      <c r="AI35" s="102">
        <f t="shared" si="76"/>
        <v>0</v>
      </c>
      <c r="AJ35" s="103">
        <f t="shared" si="9"/>
        <v>0</v>
      </c>
      <c r="AK35" s="103">
        <f t="shared" si="10"/>
        <v>0</v>
      </c>
      <c r="AL35" s="103">
        <f t="shared" si="11"/>
        <v>0</v>
      </c>
      <c r="AM35" s="103">
        <f t="shared" si="12"/>
        <v>0</v>
      </c>
      <c r="AN35" s="103">
        <f t="shared" si="13"/>
        <v>0</v>
      </c>
      <c r="AO35" s="103">
        <f t="shared" si="14"/>
        <v>0</v>
      </c>
      <c r="AP35" s="103">
        <f t="shared" si="15"/>
        <v>0</v>
      </c>
      <c r="AQ35" s="103">
        <f t="shared" si="16"/>
        <v>0</v>
      </c>
      <c r="AR35" s="103">
        <f t="shared" si="17"/>
        <v>0</v>
      </c>
      <c r="AS35" s="103">
        <f t="shared" si="18"/>
        <v>0</v>
      </c>
      <c r="AT35" s="103">
        <f t="shared" si="19"/>
        <v>0</v>
      </c>
      <c r="AU35" s="103">
        <f t="shared" si="20"/>
        <v>0</v>
      </c>
      <c r="AV35" s="104">
        <f>SUM(AJ35:AU35)*VLOOKUP($I35,Escalation[],MATCH(W$1,Escalation[#Headers]),FALSE)</f>
        <v>0</v>
      </c>
      <c r="AW35" s="104">
        <f t="shared" si="77"/>
        <v>0</v>
      </c>
      <c r="AX35" s="104">
        <f t="shared" si="78"/>
        <v>0</v>
      </c>
      <c r="AY35" s="104">
        <f t="shared" si="79"/>
        <v>0</v>
      </c>
      <c r="AZ35" s="103">
        <f t="shared" si="80"/>
        <v>0</v>
      </c>
      <c r="BA35" s="105">
        <f t="shared" si="81"/>
        <v>0</v>
      </c>
      <c r="BB35" s="110"/>
      <c r="BC35" s="102"/>
      <c r="BD35" s="102"/>
      <c r="BE35" s="102"/>
      <c r="BF35" s="102"/>
      <c r="BG35" s="102"/>
      <c r="BH35" s="102"/>
      <c r="BI35" s="102"/>
      <c r="BJ35" s="102"/>
      <c r="BK35" s="102"/>
      <c r="BL35" s="102"/>
      <c r="BM35" s="102"/>
      <c r="BN35" s="102">
        <f t="shared" si="21"/>
        <v>0</v>
      </c>
      <c r="BO35" s="103">
        <f t="shared" si="22"/>
        <v>0</v>
      </c>
      <c r="BP35" s="103">
        <f t="shared" si="23"/>
        <v>0</v>
      </c>
      <c r="BQ35" s="103">
        <f t="shared" si="24"/>
        <v>0</v>
      </c>
      <c r="BR35" s="103">
        <f t="shared" si="25"/>
        <v>0</v>
      </c>
      <c r="BS35" s="103">
        <f t="shared" si="26"/>
        <v>0</v>
      </c>
      <c r="BT35" s="103">
        <f t="shared" si="27"/>
        <v>0</v>
      </c>
      <c r="BU35" s="103">
        <f t="shared" si="28"/>
        <v>0</v>
      </c>
      <c r="BV35" s="103">
        <f t="shared" si="29"/>
        <v>0</v>
      </c>
      <c r="BW35" s="103">
        <f t="shared" si="30"/>
        <v>0</v>
      </c>
      <c r="BX35" s="103">
        <f t="shared" si="31"/>
        <v>0</v>
      </c>
      <c r="BY35" s="103">
        <f t="shared" si="32"/>
        <v>0</v>
      </c>
      <c r="BZ35" s="103">
        <f t="shared" si="33"/>
        <v>0</v>
      </c>
      <c r="CA35" s="104">
        <f>SUM(BO35:BZ35)*VLOOKUP($I35,Escalation[],MATCH(BB$1,Escalation[#Headers]),FALSE)</f>
        <v>0</v>
      </c>
      <c r="CB35" s="104">
        <f t="shared" si="34"/>
        <v>0</v>
      </c>
      <c r="CC35" s="104">
        <f t="shared" si="35"/>
        <v>0</v>
      </c>
      <c r="CD35" s="104">
        <f t="shared" si="36"/>
        <v>0</v>
      </c>
      <c r="CE35" s="103">
        <f t="shared" si="37"/>
        <v>0</v>
      </c>
      <c r="CF35" s="105">
        <f t="shared" si="38"/>
        <v>0</v>
      </c>
      <c r="CG35" s="153"/>
      <c r="CH35" s="126"/>
      <c r="CI35" s="126"/>
      <c r="CJ35" s="126"/>
      <c r="CK35" s="126"/>
      <c r="CL35" s="126"/>
      <c r="CM35" s="126"/>
      <c r="CN35" s="126"/>
      <c r="CO35" s="115">
        <v>40</v>
      </c>
      <c r="CP35" s="115">
        <v>40</v>
      </c>
      <c r="CQ35" s="126"/>
      <c r="CR35" s="109"/>
      <c r="CS35" s="102">
        <f t="shared" si="82"/>
        <v>80</v>
      </c>
      <c r="CT35" s="103">
        <f t="shared" si="40"/>
        <v>0</v>
      </c>
      <c r="CU35" s="103">
        <f t="shared" si="41"/>
        <v>0</v>
      </c>
      <c r="CV35" s="103">
        <f t="shared" si="42"/>
        <v>0</v>
      </c>
      <c r="CW35" s="103">
        <f t="shared" si="43"/>
        <v>0</v>
      </c>
      <c r="CX35" s="103">
        <f t="shared" si="44"/>
        <v>0</v>
      </c>
      <c r="CY35" s="103">
        <f t="shared" si="45"/>
        <v>0</v>
      </c>
      <c r="CZ35" s="103">
        <f t="shared" si="46"/>
        <v>0</v>
      </c>
      <c r="DA35" s="103">
        <f t="shared" si="47"/>
        <v>0</v>
      </c>
      <c r="DB35" s="103">
        <f t="shared" si="48"/>
        <v>4600</v>
      </c>
      <c r="DC35" s="103">
        <f t="shared" si="49"/>
        <v>4600</v>
      </c>
      <c r="DD35" s="103">
        <f t="shared" si="50"/>
        <v>0</v>
      </c>
      <c r="DE35" s="103">
        <f t="shared" si="51"/>
        <v>0</v>
      </c>
      <c r="DF35" s="104">
        <f>SUM(CT35:DE35)*VLOOKUP($I35,Escalation[],MATCH(CG$1,Escalation[#Headers]),FALSE)</f>
        <v>9806.2495330500024</v>
      </c>
      <c r="DG35" s="104">
        <f t="shared" si="83"/>
        <v>0</v>
      </c>
      <c r="DH35" s="104">
        <f t="shared" si="84"/>
        <v>0</v>
      </c>
      <c r="DI35" s="104">
        <f t="shared" si="85"/>
        <v>9806.2495330500024</v>
      </c>
      <c r="DJ35" s="103">
        <f t="shared" si="86"/>
        <v>1225.7811916312503</v>
      </c>
      <c r="DK35" s="105">
        <f t="shared" si="87"/>
        <v>0</v>
      </c>
      <c r="DL35" s="110"/>
      <c r="DM35" s="102"/>
      <c r="DN35" s="102"/>
      <c r="DO35" s="102"/>
      <c r="DP35" s="102"/>
      <c r="DQ35" s="102"/>
      <c r="DR35" s="102"/>
      <c r="DS35" s="102"/>
      <c r="DT35" s="102"/>
      <c r="DU35" s="102"/>
      <c r="DV35" s="102"/>
      <c r="DW35" s="102"/>
      <c r="DX35" s="102">
        <f t="shared" si="57"/>
        <v>0</v>
      </c>
      <c r="DY35" s="103">
        <f t="shared" si="58"/>
        <v>0</v>
      </c>
      <c r="DZ35" s="103">
        <f t="shared" si="59"/>
        <v>0</v>
      </c>
      <c r="EA35" s="103">
        <f t="shared" si="60"/>
        <v>0</v>
      </c>
      <c r="EB35" s="103">
        <f t="shared" si="61"/>
        <v>0</v>
      </c>
      <c r="EC35" s="103">
        <f t="shared" si="62"/>
        <v>0</v>
      </c>
      <c r="ED35" s="103">
        <f t="shared" si="63"/>
        <v>0</v>
      </c>
      <c r="EE35" s="103">
        <f t="shared" si="64"/>
        <v>0</v>
      </c>
      <c r="EF35" s="103">
        <f t="shared" si="65"/>
        <v>0</v>
      </c>
      <c r="EG35" s="103">
        <f t="shared" si="66"/>
        <v>0</v>
      </c>
      <c r="EH35" s="103">
        <f t="shared" si="67"/>
        <v>0</v>
      </c>
      <c r="EI35" s="103">
        <f t="shared" si="68"/>
        <v>0</v>
      </c>
      <c r="EJ35" s="103">
        <f t="shared" si="69"/>
        <v>0</v>
      </c>
      <c r="EK35" s="104">
        <f>SUM(DY35:EJ35)*VLOOKUP($I35,Escalation[],MATCH(DL$1,Escalation[#Headers]),FALSE)</f>
        <v>0</v>
      </c>
      <c r="EL35" s="104">
        <f t="shared" si="70"/>
        <v>0</v>
      </c>
      <c r="EM35" s="104">
        <f t="shared" si="71"/>
        <v>0</v>
      </c>
      <c r="EN35" s="104">
        <f t="shared" si="72"/>
        <v>0</v>
      </c>
      <c r="EO35" s="103">
        <f t="shared" si="73"/>
        <v>0</v>
      </c>
      <c r="EP35" s="105">
        <f t="shared" si="74"/>
        <v>0</v>
      </c>
      <c r="EQ35" s="160">
        <f t="shared" si="75"/>
        <v>9806.2495330500024</v>
      </c>
      <c r="ER35" s="1"/>
      <c r="ES35" s="82"/>
      <c r="ET35" s="82"/>
      <c r="EU35" s="82"/>
      <c r="EV35" s="82"/>
      <c r="EW35" s="22"/>
      <c r="EX35" s="22"/>
      <c r="EY35" s="34"/>
      <c r="EZ35" s="34"/>
      <c r="FA35" s="7"/>
      <c r="FB35" s="7"/>
      <c r="FC35" s="7"/>
      <c r="FD35" s="7"/>
    </row>
    <row r="36" spans="1:160" ht="39.6" hidden="1" x14ac:dyDescent="0.3">
      <c r="A36" s="1" t="s">
        <v>67</v>
      </c>
      <c r="B36" s="83">
        <v>1.2</v>
      </c>
      <c r="C36" t="s">
        <v>1385</v>
      </c>
      <c r="D36" s="28" t="s">
        <v>15</v>
      </c>
      <c r="E36" s="3" t="s">
        <v>25</v>
      </c>
      <c r="F36" s="1" t="s">
        <v>68</v>
      </c>
      <c r="G36" s="10" t="s">
        <v>68</v>
      </c>
      <c r="H36" s="1"/>
      <c r="I36" s="3" t="s">
        <v>19</v>
      </c>
      <c r="J36" s="5" t="s">
        <v>31</v>
      </c>
      <c r="K36" s="3" t="s">
        <v>35</v>
      </c>
      <c r="L36" s="6" t="s">
        <v>22</v>
      </c>
      <c r="M36" s="38">
        <v>115</v>
      </c>
      <c r="N36" s="43">
        <v>115</v>
      </c>
      <c r="O36" s="24">
        <v>0</v>
      </c>
      <c r="P36" s="48">
        <v>0</v>
      </c>
      <c r="Q36" s="5" t="s">
        <v>23</v>
      </c>
      <c r="R36" s="1" t="s">
        <v>41</v>
      </c>
      <c r="S36" s="71">
        <f>VLOOKUP(R36,Contingencies!$A$2:$D$7,4,FALSE)</f>
        <v>0.125</v>
      </c>
      <c r="T36" s="22">
        <f t="shared" si="8"/>
        <v>2941.8748599150008</v>
      </c>
      <c r="U36" s="33">
        <f t="shared" si="88"/>
        <v>0</v>
      </c>
      <c r="V36" s="91" t="s">
        <v>69</v>
      </c>
      <c r="W36" s="108"/>
      <c r="X36" s="109"/>
      <c r="Y36" s="109"/>
      <c r="Z36" s="109"/>
      <c r="AA36" s="109"/>
      <c r="AB36" s="109"/>
      <c r="AC36" s="109"/>
      <c r="AD36" s="109"/>
      <c r="AE36" s="109"/>
      <c r="AF36" s="109"/>
      <c r="AG36" s="109"/>
      <c r="AH36" s="109"/>
      <c r="AI36" s="102">
        <f t="shared" si="76"/>
        <v>0</v>
      </c>
      <c r="AJ36" s="103">
        <f t="shared" si="9"/>
        <v>0</v>
      </c>
      <c r="AK36" s="103">
        <f t="shared" si="10"/>
        <v>0</v>
      </c>
      <c r="AL36" s="103">
        <f t="shared" si="11"/>
        <v>0</v>
      </c>
      <c r="AM36" s="103">
        <f t="shared" si="12"/>
        <v>0</v>
      </c>
      <c r="AN36" s="103">
        <f t="shared" si="13"/>
        <v>0</v>
      </c>
      <c r="AO36" s="103">
        <f t="shared" si="14"/>
        <v>0</v>
      </c>
      <c r="AP36" s="103">
        <f t="shared" si="15"/>
        <v>0</v>
      </c>
      <c r="AQ36" s="103">
        <f t="shared" si="16"/>
        <v>0</v>
      </c>
      <c r="AR36" s="103">
        <f t="shared" si="17"/>
        <v>0</v>
      </c>
      <c r="AS36" s="103">
        <f t="shared" si="18"/>
        <v>0</v>
      </c>
      <c r="AT36" s="103">
        <f t="shared" si="19"/>
        <v>0</v>
      </c>
      <c r="AU36" s="103">
        <f t="shared" si="20"/>
        <v>0</v>
      </c>
      <c r="AV36" s="104">
        <f>SUM(AJ36:AU36)*VLOOKUP($I36,Escalation[],MATCH(W$1,Escalation[#Headers]),FALSE)</f>
        <v>0</v>
      </c>
      <c r="AW36" s="104">
        <f t="shared" si="77"/>
        <v>0</v>
      </c>
      <c r="AX36" s="104">
        <f t="shared" si="78"/>
        <v>0</v>
      </c>
      <c r="AY36" s="104">
        <f t="shared" si="79"/>
        <v>0</v>
      </c>
      <c r="AZ36" s="103">
        <f t="shared" si="80"/>
        <v>0</v>
      </c>
      <c r="BA36" s="105">
        <f t="shared" si="81"/>
        <v>0</v>
      </c>
      <c r="BB36" s="110"/>
      <c r="BC36" s="102"/>
      <c r="BD36" s="102"/>
      <c r="BE36" s="102"/>
      <c r="BF36" s="102"/>
      <c r="BG36" s="102"/>
      <c r="BH36" s="102"/>
      <c r="BI36" s="102"/>
      <c r="BJ36" s="102"/>
      <c r="BK36" s="102"/>
      <c r="BL36" s="102"/>
      <c r="BM36" s="102"/>
      <c r="BN36" s="102">
        <f t="shared" si="21"/>
        <v>0</v>
      </c>
      <c r="BO36" s="103">
        <f t="shared" si="22"/>
        <v>0</v>
      </c>
      <c r="BP36" s="103">
        <f t="shared" si="23"/>
        <v>0</v>
      </c>
      <c r="BQ36" s="103">
        <f t="shared" si="24"/>
        <v>0</v>
      </c>
      <c r="BR36" s="103">
        <f t="shared" si="25"/>
        <v>0</v>
      </c>
      <c r="BS36" s="103">
        <f t="shared" si="26"/>
        <v>0</v>
      </c>
      <c r="BT36" s="103">
        <f t="shared" si="27"/>
        <v>0</v>
      </c>
      <c r="BU36" s="103">
        <f t="shared" si="28"/>
        <v>0</v>
      </c>
      <c r="BV36" s="103">
        <f t="shared" si="29"/>
        <v>0</v>
      </c>
      <c r="BW36" s="103">
        <f t="shared" si="30"/>
        <v>0</v>
      </c>
      <c r="BX36" s="103">
        <f t="shared" si="31"/>
        <v>0</v>
      </c>
      <c r="BY36" s="103">
        <f t="shared" si="32"/>
        <v>0</v>
      </c>
      <c r="BZ36" s="103">
        <f t="shared" si="33"/>
        <v>0</v>
      </c>
      <c r="CA36" s="104">
        <f>SUM(BO36:BZ36)*VLOOKUP($I36,Escalation[],MATCH(BB$1,Escalation[#Headers]),FALSE)</f>
        <v>0</v>
      </c>
      <c r="CB36" s="104">
        <f t="shared" si="34"/>
        <v>0</v>
      </c>
      <c r="CC36" s="104">
        <f t="shared" si="35"/>
        <v>0</v>
      </c>
      <c r="CD36" s="104">
        <f t="shared" si="36"/>
        <v>0</v>
      </c>
      <c r="CE36" s="103">
        <f t="shared" si="37"/>
        <v>0</v>
      </c>
      <c r="CF36" s="105">
        <f t="shared" si="38"/>
        <v>0</v>
      </c>
      <c r="CG36" s="153"/>
      <c r="CH36" s="126"/>
      <c r="CI36" s="126"/>
      <c r="CJ36" s="126"/>
      <c r="CK36" s="126"/>
      <c r="CL36" s="126"/>
      <c r="CM36" s="126"/>
      <c r="CN36" s="126"/>
      <c r="CO36" s="126"/>
      <c r="CP36" s="115">
        <v>192</v>
      </c>
      <c r="CQ36" s="126"/>
      <c r="CR36" s="109"/>
      <c r="CS36" s="102">
        <f t="shared" si="82"/>
        <v>192</v>
      </c>
      <c r="CT36" s="103">
        <f t="shared" si="40"/>
        <v>0</v>
      </c>
      <c r="CU36" s="103">
        <f t="shared" si="41"/>
        <v>0</v>
      </c>
      <c r="CV36" s="103">
        <f t="shared" si="42"/>
        <v>0</v>
      </c>
      <c r="CW36" s="103">
        <f t="shared" si="43"/>
        <v>0</v>
      </c>
      <c r="CX36" s="103">
        <f t="shared" si="44"/>
        <v>0</v>
      </c>
      <c r="CY36" s="103">
        <f t="shared" si="45"/>
        <v>0</v>
      </c>
      <c r="CZ36" s="103">
        <f t="shared" si="46"/>
        <v>0</v>
      </c>
      <c r="DA36" s="103">
        <f t="shared" si="47"/>
        <v>0</v>
      </c>
      <c r="DB36" s="103">
        <f t="shared" si="48"/>
        <v>0</v>
      </c>
      <c r="DC36" s="103">
        <f t="shared" si="49"/>
        <v>22080</v>
      </c>
      <c r="DD36" s="103">
        <f t="shared" si="50"/>
        <v>0</v>
      </c>
      <c r="DE36" s="103">
        <f t="shared" si="51"/>
        <v>0</v>
      </c>
      <c r="DF36" s="104">
        <f>SUM(CT36:DE36)*VLOOKUP($I36,Escalation[],MATCH(CG$1,Escalation[#Headers]),FALSE)</f>
        <v>23534.998879320006</v>
      </c>
      <c r="DG36" s="104">
        <f t="shared" si="83"/>
        <v>0</v>
      </c>
      <c r="DH36" s="104">
        <f t="shared" si="84"/>
        <v>0</v>
      </c>
      <c r="DI36" s="104">
        <f t="shared" si="85"/>
        <v>23534.998879320006</v>
      </c>
      <c r="DJ36" s="103">
        <f t="shared" si="86"/>
        <v>2941.8748599150008</v>
      </c>
      <c r="DK36" s="105">
        <f t="shared" si="87"/>
        <v>0</v>
      </c>
      <c r="DL36" s="110"/>
      <c r="DM36" s="102"/>
      <c r="DN36" s="102"/>
      <c r="DO36" s="102"/>
      <c r="DP36" s="102"/>
      <c r="DQ36" s="102"/>
      <c r="DR36" s="102"/>
      <c r="DS36" s="102"/>
      <c r="DT36" s="102"/>
      <c r="DU36" s="102"/>
      <c r="DV36" s="102"/>
      <c r="DW36" s="102"/>
      <c r="DX36" s="102">
        <f t="shared" si="57"/>
        <v>0</v>
      </c>
      <c r="DY36" s="103">
        <f t="shared" si="58"/>
        <v>0</v>
      </c>
      <c r="DZ36" s="103">
        <f t="shared" si="59"/>
        <v>0</v>
      </c>
      <c r="EA36" s="103">
        <f t="shared" si="60"/>
        <v>0</v>
      </c>
      <c r="EB36" s="103">
        <f t="shared" si="61"/>
        <v>0</v>
      </c>
      <c r="EC36" s="103">
        <f t="shared" si="62"/>
        <v>0</v>
      </c>
      <c r="ED36" s="103">
        <f t="shared" si="63"/>
        <v>0</v>
      </c>
      <c r="EE36" s="103">
        <f t="shared" si="64"/>
        <v>0</v>
      </c>
      <c r="EF36" s="103">
        <f t="shared" si="65"/>
        <v>0</v>
      </c>
      <c r="EG36" s="103">
        <f t="shared" si="66"/>
        <v>0</v>
      </c>
      <c r="EH36" s="103">
        <f t="shared" si="67"/>
        <v>0</v>
      </c>
      <c r="EI36" s="103">
        <f t="shared" si="68"/>
        <v>0</v>
      </c>
      <c r="EJ36" s="103">
        <f t="shared" si="69"/>
        <v>0</v>
      </c>
      <c r="EK36" s="104">
        <f>SUM(DY36:EJ36)*VLOOKUP($I36,Escalation[],MATCH(DL$1,Escalation[#Headers]),FALSE)</f>
        <v>0</v>
      </c>
      <c r="EL36" s="104">
        <f t="shared" si="70"/>
        <v>0</v>
      </c>
      <c r="EM36" s="104">
        <f t="shared" si="71"/>
        <v>0</v>
      </c>
      <c r="EN36" s="104">
        <f t="shared" si="72"/>
        <v>0</v>
      </c>
      <c r="EO36" s="103">
        <f t="shared" si="73"/>
        <v>0</v>
      </c>
      <c r="EP36" s="105">
        <f t="shared" si="74"/>
        <v>0</v>
      </c>
      <c r="EQ36" s="160">
        <f t="shared" si="75"/>
        <v>23534.998879320006</v>
      </c>
      <c r="ER36" s="1"/>
      <c r="ES36" s="82"/>
      <c r="ET36" s="82"/>
      <c r="EU36" s="82"/>
      <c r="EV36" s="82"/>
      <c r="EW36" s="22"/>
      <c r="EX36" s="22"/>
      <c r="EY36" s="34"/>
      <c r="EZ36" s="34"/>
      <c r="FA36" s="7"/>
      <c r="FB36" s="7"/>
      <c r="FC36" s="7"/>
      <c r="FD36" s="7"/>
    </row>
    <row r="37" spans="1:160" ht="132" hidden="1" x14ac:dyDescent="0.3">
      <c r="A37" s="1" t="s">
        <v>70</v>
      </c>
      <c r="B37" s="83">
        <v>1.2</v>
      </c>
      <c r="C37" t="s">
        <v>1385</v>
      </c>
      <c r="D37" s="28" t="s">
        <v>15</v>
      </c>
      <c r="E37" s="3" t="s">
        <v>25</v>
      </c>
      <c r="F37" s="1" t="s">
        <v>71</v>
      </c>
      <c r="G37" s="10" t="s">
        <v>72</v>
      </c>
      <c r="H37" s="1" t="s">
        <v>26</v>
      </c>
      <c r="I37" s="3" t="s">
        <v>19</v>
      </c>
      <c r="J37" s="5" t="s">
        <v>31</v>
      </c>
      <c r="K37" s="3" t="s">
        <v>27</v>
      </c>
      <c r="L37" s="6" t="s">
        <v>22</v>
      </c>
      <c r="M37" s="38">
        <v>115</v>
      </c>
      <c r="N37" s="43">
        <v>115</v>
      </c>
      <c r="O37" s="23">
        <v>0</v>
      </c>
      <c r="P37" s="48">
        <v>0</v>
      </c>
      <c r="Q37" s="5" t="s">
        <v>23</v>
      </c>
      <c r="R37" s="1" t="s">
        <v>24</v>
      </c>
      <c r="S37" s="71">
        <f>VLOOKUP(R37,Contingencies!$A$2:$D$7,4,FALSE)</f>
        <v>0.09</v>
      </c>
      <c r="T37" s="22">
        <f t="shared" si="8"/>
        <v>3042.6892340207132</v>
      </c>
      <c r="U37" s="33">
        <f t="shared" si="88"/>
        <v>0</v>
      </c>
      <c r="V37" s="90" t="s">
        <v>73</v>
      </c>
      <c r="W37" s="110"/>
      <c r="X37" s="102"/>
      <c r="Y37" s="102"/>
      <c r="Z37" s="102"/>
      <c r="AA37" s="102"/>
      <c r="AB37" s="102"/>
      <c r="AC37" s="102"/>
      <c r="AD37" s="102"/>
      <c r="AE37" s="102"/>
      <c r="AF37" s="102"/>
      <c r="AG37" s="102"/>
      <c r="AH37" s="102"/>
      <c r="AI37" s="102">
        <f t="shared" si="76"/>
        <v>0</v>
      </c>
      <c r="AJ37" s="103">
        <f t="shared" si="9"/>
        <v>0</v>
      </c>
      <c r="AK37" s="103">
        <f t="shared" si="10"/>
        <v>0</v>
      </c>
      <c r="AL37" s="103">
        <f t="shared" si="11"/>
        <v>0</v>
      </c>
      <c r="AM37" s="103">
        <f t="shared" si="12"/>
        <v>0</v>
      </c>
      <c r="AN37" s="103">
        <f t="shared" si="13"/>
        <v>0</v>
      </c>
      <c r="AO37" s="103">
        <f t="shared" si="14"/>
        <v>0</v>
      </c>
      <c r="AP37" s="103">
        <f t="shared" si="15"/>
        <v>0</v>
      </c>
      <c r="AQ37" s="103">
        <f t="shared" si="16"/>
        <v>0</v>
      </c>
      <c r="AR37" s="103">
        <f t="shared" si="17"/>
        <v>0</v>
      </c>
      <c r="AS37" s="103">
        <f t="shared" si="18"/>
        <v>0</v>
      </c>
      <c r="AT37" s="103">
        <f t="shared" si="19"/>
        <v>0</v>
      </c>
      <c r="AU37" s="103">
        <f t="shared" si="20"/>
        <v>0</v>
      </c>
      <c r="AV37" s="104">
        <f>SUM(AJ37:AU37)*VLOOKUP($I37,Escalation[],MATCH(W$1,Escalation[#Headers]),FALSE)</f>
        <v>0</v>
      </c>
      <c r="AW37" s="104">
        <f t="shared" si="77"/>
        <v>0</v>
      </c>
      <c r="AX37" s="104">
        <f t="shared" si="78"/>
        <v>0</v>
      </c>
      <c r="AY37" s="104">
        <f t="shared" si="79"/>
        <v>0</v>
      </c>
      <c r="AZ37" s="103">
        <f t="shared" si="80"/>
        <v>0</v>
      </c>
      <c r="BA37" s="105">
        <f t="shared" si="81"/>
        <v>0</v>
      </c>
      <c r="BB37" s="110"/>
      <c r="BC37" s="102"/>
      <c r="BD37" s="102"/>
      <c r="BE37" s="102"/>
      <c r="BF37" s="102"/>
      <c r="BG37" s="102"/>
      <c r="BH37" s="102"/>
      <c r="BI37" s="102"/>
      <c r="BJ37" s="102"/>
      <c r="BK37" s="102"/>
      <c r="BL37" s="102"/>
      <c r="BM37" s="102"/>
      <c r="BN37" s="102">
        <f t="shared" si="21"/>
        <v>0</v>
      </c>
      <c r="BO37" s="103">
        <f t="shared" si="22"/>
        <v>0</v>
      </c>
      <c r="BP37" s="103">
        <f t="shared" si="23"/>
        <v>0</v>
      </c>
      <c r="BQ37" s="103">
        <f t="shared" si="24"/>
        <v>0</v>
      </c>
      <c r="BR37" s="103">
        <f t="shared" si="25"/>
        <v>0</v>
      </c>
      <c r="BS37" s="103">
        <f t="shared" si="26"/>
        <v>0</v>
      </c>
      <c r="BT37" s="103">
        <f t="shared" si="27"/>
        <v>0</v>
      </c>
      <c r="BU37" s="103">
        <f t="shared" si="28"/>
        <v>0</v>
      </c>
      <c r="BV37" s="103">
        <f t="shared" si="29"/>
        <v>0</v>
      </c>
      <c r="BW37" s="103">
        <f t="shared" si="30"/>
        <v>0</v>
      </c>
      <c r="BX37" s="103">
        <f t="shared" si="31"/>
        <v>0</v>
      </c>
      <c r="BY37" s="103">
        <f t="shared" si="32"/>
        <v>0</v>
      </c>
      <c r="BZ37" s="103">
        <f t="shared" si="33"/>
        <v>0</v>
      </c>
      <c r="CA37" s="104">
        <f>SUM(BO37:BZ37)*VLOOKUP($I37,Escalation[],MATCH(BB$1,Escalation[#Headers]),FALSE)</f>
        <v>0</v>
      </c>
      <c r="CB37" s="104">
        <f t="shared" si="34"/>
        <v>0</v>
      </c>
      <c r="CC37" s="104">
        <f t="shared" si="35"/>
        <v>0</v>
      </c>
      <c r="CD37" s="104">
        <f t="shared" si="36"/>
        <v>0</v>
      </c>
      <c r="CE37" s="103">
        <f t="shared" si="37"/>
        <v>0</v>
      </c>
      <c r="CF37" s="105">
        <f t="shared" si="38"/>
        <v>0</v>
      </c>
      <c r="CG37" s="153"/>
      <c r="CH37" s="126"/>
      <c r="CI37" s="126"/>
      <c r="CJ37" s="126"/>
      <c r="CK37" s="126"/>
      <c r="CL37" s="126"/>
      <c r="CM37" s="126"/>
      <c r="CN37" s="126"/>
      <c r="CO37" s="126"/>
      <c r="CP37" s="126"/>
      <c r="CQ37" s="126"/>
      <c r="CR37" s="109"/>
      <c r="CS37" s="102">
        <f t="shared" si="82"/>
        <v>0</v>
      </c>
      <c r="CT37" s="103">
        <f t="shared" si="40"/>
        <v>0</v>
      </c>
      <c r="CU37" s="103">
        <f t="shared" si="41"/>
        <v>0</v>
      </c>
      <c r="CV37" s="103">
        <f t="shared" si="42"/>
        <v>0</v>
      </c>
      <c r="CW37" s="103">
        <f t="shared" si="43"/>
        <v>0</v>
      </c>
      <c r="CX37" s="103">
        <f t="shared" si="44"/>
        <v>0</v>
      </c>
      <c r="CY37" s="103">
        <f t="shared" si="45"/>
        <v>0</v>
      </c>
      <c r="CZ37" s="103">
        <f t="shared" si="46"/>
        <v>0</v>
      </c>
      <c r="DA37" s="103">
        <f t="shared" si="47"/>
        <v>0</v>
      </c>
      <c r="DB37" s="103">
        <f t="shared" si="48"/>
        <v>0</v>
      </c>
      <c r="DC37" s="103">
        <f t="shared" si="49"/>
        <v>0</v>
      </c>
      <c r="DD37" s="103">
        <f t="shared" si="50"/>
        <v>0</v>
      </c>
      <c r="DE37" s="103">
        <f t="shared" si="51"/>
        <v>0</v>
      </c>
      <c r="DF37" s="104">
        <f>SUM(CT37:DE37)*VLOOKUP($I37,Escalation[],MATCH(CG$1,Escalation[#Headers]),FALSE)</f>
        <v>0</v>
      </c>
      <c r="DG37" s="104">
        <f t="shared" si="83"/>
        <v>0</v>
      </c>
      <c r="DH37" s="104">
        <f t="shared" si="84"/>
        <v>0</v>
      </c>
      <c r="DI37" s="104">
        <f t="shared" si="85"/>
        <v>0</v>
      </c>
      <c r="DJ37" s="103">
        <f t="shared" si="86"/>
        <v>0</v>
      </c>
      <c r="DK37" s="105">
        <f t="shared" si="87"/>
        <v>0</v>
      </c>
      <c r="DL37" s="154">
        <v>67.5</v>
      </c>
      <c r="DM37" s="115"/>
      <c r="DN37" s="115"/>
      <c r="DO37" s="115"/>
      <c r="DP37" s="115">
        <v>67.5</v>
      </c>
      <c r="DQ37" s="115">
        <v>67.5</v>
      </c>
      <c r="DR37" s="115">
        <v>67.5</v>
      </c>
      <c r="DS37" s="115"/>
      <c r="DT37" s="126"/>
      <c r="DU37" s="126"/>
      <c r="DV37" s="126"/>
      <c r="DW37" s="126"/>
      <c r="DX37" s="102">
        <f t="shared" si="57"/>
        <v>270</v>
      </c>
      <c r="DY37" s="103">
        <f t="shared" si="58"/>
        <v>7762.5</v>
      </c>
      <c r="DZ37" s="103">
        <f t="shared" si="59"/>
        <v>0</v>
      </c>
      <c r="EA37" s="103">
        <f t="shared" si="60"/>
        <v>0</v>
      </c>
      <c r="EB37" s="103">
        <f t="shared" si="61"/>
        <v>0</v>
      </c>
      <c r="EC37" s="103">
        <f t="shared" si="62"/>
        <v>7762.5</v>
      </c>
      <c r="ED37" s="103">
        <f t="shared" si="63"/>
        <v>7762.5</v>
      </c>
      <c r="EE37" s="103">
        <f t="shared" si="64"/>
        <v>7762.5</v>
      </c>
      <c r="EF37" s="103">
        <f t="shared" si="65"/>
        <v>0</v>
      </c>
      <c r="EG37" s="103">
        <f t="shared" si="66"/>
        <v>0</v>
      </c>
      <c r="EH37" s="103">
        <f t="shared" si="67"/>
        <v>0</v>
      </c>
      <c r="EI37" s="103">
        <f t="shared" si="68"/>
        <v>0</v>
      </c>
      <c r="EJ37" s="103">
        <f t="shared" si="69"/>
        <v>0</v>
      </c>
      <c r="EK37" s="104">
        <f>SUM(DY37:EJ37)*VLOOKUP($I37,Escalation[],MATCH(DL$1,Escalation[#Headers]),FALSE)</f>
        <v>33807.658155785706</v>
      </c>
      <c r="EL37" s="104">
        <f t="shared" si="70"/>
        <v>0</v>
      </c>
      <c r="EM37" s="104">
        <f t="shared" si="71"/>
        <v>0</v>
      </c>
      <c r="EN37" s="104">
        <f t="shared" si="72"/>
        <v>33807.658155785706</v>
      </c>
      <c r="EO37" s="103">
        <f t="shared" si="73"/>
        <v>3042.6892340207132</v>
      </c>
      <c r="EP37" s="105">
        <f t="shared" si="74"/>
        <v>0</v>
      </c>
      <c r="EQ37" s="160">
        <f t="shared" si="75"/>
        <v>33807.658155785706</v>
      </c>
      <c r="ER37" s="1"/>
      <c r="ES37" s="82"/>
      <c r="ET37" s="82"/>
      <c r="EU37" s="82"/>
      <c r="EV37" s="82"/>
      <c r="EW37" s="22"/>
      <c r="EX37" s="22"/>
      <c r="EY37" s="34"/>
      <c r="EZ37" s="34"/>
      <c r="FA37" s="7"/>
      <c r="FB37" s="7"/>
      <c r="FC37" s="7"/>
      <c r="FD37" s="7"/>
    </row>
    <row r="38" spans="1:160" ht="132" hidden="1" x14ac:dyDescent="0.3">
      <c r="A38" s="1" t="s">
        <v>70</v>
      </c>
      <c r="B38" s="83">
        <v>1.2</v>
      </c>
      <c r="C38" t="s">
        <v>1385</v>
      </c>
      <c r="D38" s="28" t="s">
        <v>15</v>
      </c>
      <c r="E38" s="3" t="s">
        <v>25</v>
      </c>
      <c r="F38" s="1" t="s">
        <v>71</v>
      </c>
      <c r="G38" s="10" t="s">
        <v>74</v>
      </c>
      <c r="H38" s="1" t="s">
        <v>34</v>
      </c>
      <c r="I38" s="3" t="s">
        <v>19</v>
      </c>
      <c r="J38" s="5" t="s">
        <v>31</v>
      </c>
      <c r="K38" s="3" t="s">
        <v>35</v>
      </c>
      <c r="L38" s="6" t="s">
        <v>22</v>
      </c>
      <c r="M38" s="38">
        <v>115</v>
      </c>
      <c r="N38" s="43">
        <v>115</v>
      </c>
      <c r="O38" s="23">
        <v>0</v>
      </c>
      <c r="P38" s="48">
        <v>0</v>
      </c>
      <c r="Q38" s="5" t="s">
        <v>23</v>
      </c>
      <c r="R38" s="1" t="s">
        <v>24</v>
      </c>
      <c r="S38" s="71">
        <f>VLOOKUP(R38,Contingencies!$A$2:$D$7,4,FALSE)</f>
        <v>0.09</v>
      </c>
      <c r="T38" s="22">
        <f t="shared" si="8"/>
        <v>4056.9189786942839</v>
      </c>
      <c r="U38" s="33">
        <f t="shared" si="88"/>
        <v>0</v>
      </c>
      <c r="V38" s="90" t="s">
        <v>75</v>
      </c>
      <c r="W38" s="110"/>
      <c r="X38" s="102"/>
      <c r="Y38" s="102"/>
      <c r="Z38" s="102"/>
      <c r="AA38" s="102"/>
      <c r="AB38" s="102"/>
      <c r="AC38" s="102"/>
      <c r="AD38" s="102"/>
      <c r="AE38" s="102"/>
      <c r="AF38" s="102"/>
      <c r="AG38" s="102"/>
      <c r="AH38" s="102"/>
      <c r="AI38" s="102">
        <f t="shared" si="76"/>
        <v>0</v>
      </c>
      <c r="AJ38" s="103">
        <f t="shared" si="9"/>
        <v>0</v>
      </c>
      <c r="AK38" s="103">
        <f t="shared" si="10"/>
        <v>0</v>
      </c>
      <c r="AL38" s="103">
        <f t="shared" si="11"/>
        <v>0</v>
      </c>
      <c r="AM38" s="103">
        <f t="shared" si="12"/>
        <v>0</v>
      </c>
      <c r="AN38" s="103">
        <f t="shared" si="13"/>
        <v>0</v>
      </c>
      <c r="AO38" s="103">
        <f t="shared" si="14"/>
        <v>0</v>
      </c>
      <c r="AP38" s="103">
        <f t="shared" si="15"/>
        <v>0</v>
      </c>
      <c r="AQ38" s="103">
        <f t="shared" si="16"/>
        <v>0</v>
      </c>
      <c r="AR38" s="103">
        <f t="shared" si="17"/>
        <v>0</v>
      </c>
      <c r="AS38" s="103">
        <f t="shared" si="18"/>
        <v>0</v>
      </c>
      <c r="AT38" s="103">
        <f t="shared" si="19"/>
        <v>0</v>
      </c>
      <c r="AU38" s="103">
        <f t="shared" si="20"/>
        <v>0</v>
      </c>
      <c r="AV38" s="104">
        <f>SUM(AJ38:AU38)*VLOOKUP($I38,Escalation[],MATCH(W$1,Escalation[#Headers]),FALSE)</f>
        <v>0</v>
      </c>
      <c r="AW38" s="104">
        <f t="shared" si="77"/>
        <v>0</v>
      </c>
      <c r="AX38" s="104">
        <f t="shared" si="78"/>
        <v>0</v>
      </c>
      <c r="AY38" s="104">
        <f t="shared" si="79"/>
        <v>0</v>
      </c>
      <c r="AZ38" s="103">
        <f t="shared" si="80"/>
        <v>0</v>
      </c>
      <c r="BA38" s="105">
        <f t="shared" si="81"/>
        <v>0</v>
      </c>
      <c r="BB38" s="110"/>
      <c r="BC38" s="102"/>
      <c r="BD38" s="102"/>
      <c r="BE38" s="102"/>
      <c r="BF38" s="102"/>
      <c r="BG38" s="102"/>
      <c r="BH38" s="102"/>
      <c r="BI38" s="102"/>
      <c r="BJ38" s="102"/>
      <c r="BK38" s="102"/>
      <c r="BL38" s="102"/>
      <c r="BM38" s="102"/>
      <c r="BN38" s="102">
        <f t="shared" si="21"/>
        <v>0</v>
      </c>
      <c r="BO38" s="103">
        <f t="shared" si="22"/>
        <v>0</v>
      </c>
      <c r="BP38" s="103">
        <f t="shared" si="23"/>
        <v>0</v>
      </c>
      <c r="BQ38" s="103">
        <f t="shared" si="24"/>
        <v>0</v>
      </c>
      <c r="BR38" s="103">
        <f t="shared" si="25"/>
        <v>0</v>
      </c>
      <c r="BS38" s="103">
        <f t="shared" si="26"/>
        <v>0</v>
      </c>
      <c r="BT38" s="103">
        <f t="shared" si="27"/>
        <v>0</v>
      </c>
      <c r="BU38" s="103">
        <f t="shared" si="28"/>
        <v>0</v>
      </c>
      <c r="BV38" s="103">
        <f t="shared" si="29"/>
        <v>0</v>
      </c>
      <c r="BW38" s="103">
        <f t="shared" si="30"/>
        <v>0</v>
      </c>
      <c r="BX38" s="103">
        <f t="shared" si="31"/>
        <v>0</v>
      </c>
      <c r="BY38" s="103">
        <f t="shared" si="32"/>
        <v>0</v>
      </c>
      <c r="BZ38" s="103">
        <f t="shared" si="33"/>
        <v>0</v>
      </c>
      <c r="CA38" s="104">
        <f>SUM(BO38:BZ38)*VLOOKUP($I38,Escalation[],MATCH(BB$1,Escalation[#Headers]),FALSE)</f>
        <v>0</v>
      </c>
      <c r="CB38" s="104">
        <f t="shared" si="34"/>
        <v>0</v>
      </c>
      <c r="CC38" s="104">
        <f t="shared" si="35"/>
        <v>0</v>
      </c>
      <c r="CD38" s="104">
        <f t="shared" si="36"/>
        <v>0</v>
      </c>
      <c r="CE38" s="103">
        <f t="shared" si="37"/>
        <v>0</v>
      </c>
      <c r="CF38" s="105">
        <f t="shared" si="38"/>
        <v>0</v>
      </c>
      <c r="CG38" s="110"/>
      <c r="CH38" s="102"/>
      <c r="CI38" s="102"/>
      <c r="CJ38" s="102"/>
      <c r="CK38" s="102"/>
      <c r="CL38" s="102"/>
      <c r="CM38" s="102"/>
      <c r="CN38" s="102"/>
      <c r="CO38" s="102"/>
      <c r="CP38" s="102"/>
      <c r="CQ38" s="102"/>
      <c r="CR38" s="102"/>
      <c r="CS38" s="102">
        <f t="shared" si="82"/>
        <v>0</v>
      </c>
      <c r="CT38" s="103">
        <f t="shared" si="40"/>
        <v>0</v>
      </c>
      <c r="CU38" s="103">
        <f t="shared" si="41"/>
        <v>0</v>
      </c>
      <c r="CV38" s="103">
        <f t="shared" si="42"/>
        <v>0</v>
      </c>
      <c r="CW38" s="103">
        <f t="shared" si="43"/>
        <v>0</v>
      </c>
      <c r="CX38" s="103">
        <f t="shared" si="44"/>
        <v>0</v>
      </c>
      <c r="CY38" s="103">
        <f t="shared" si="45"/>
        <v>0</v>
      </c>
      <c r="CZ38" s="103">
        <f t="shared" si="46"/>
        <v>0</v>
      </c>
      <c r="DA38" s="103">
        <f t="shared" si="47"/>
        <v>0</v>
      </c>
      <c r="DB38" s="103">
        <f t="shared" si="48"/>
        <v>0</v>
      </c>
      <c r="DC38" s="103">
        <f t="shared" si="49"/>
        <v>0</v>
      </c>
      <c r="DD38" s="103">
        <f t="shared" si="50"/>
        <v>0</v>
      </c>
      <c r="DE38" s="103">
        <f t="shared" si="51"/>
        <v>0</v>
      </c>
      <c r="DF38" s="104">
        <f>SUM(CT38:DE38)*VLOOKUP($I38,Escalation[],MATCH(CG$1,Escalation[#Headers]),FALSE)</f>
        <v>0</v>
      </c>
      <c r="DG38" s="104">
        <f t="shared" si="83"/>
        <v>0</v>
      </c>
      <c r="DH38" s="104">
        <f t="shared" si="84"/>
        <v>0</v>
      </c>
      <c r="DI38" s="104">
        <f t="shared" si="85"/>
        <v>0</v>
      </c>
      <c r="DJ38" s="103">
        <f t="shared" si="86"/>
        <v>0</v>
      </c>
      <c r="DK38" s="105">
        <f t="shared" si="87"/>
        <v>0</v>
      </c>
      <c r="DL38" s="106">
        <v>120</v>
      </c>
      <c r="DM38" s="107"/>
      <c r="DN38" s="107"/>
      <c r="DO38" s="107"/>
      <c r="DP38" s="107"/>
      <c r="DQ38" s="107">
        <v>120</v>
      </c>
      <c r="DR38" s="107">
        <v>120</v>
      </c>
      <c r="DS38" s="107"/>
      <c r="DT38" s="109"/>
      <c r="DU38" s="109"/>
      <c r="DV38" s="109"/>
      <c r="DW38" s="109"/>
      <c r="DX38" s="102">
        <f t="shared" si="57"/>
        <v>360</v>
      </c>
      <c r="DY38" s="103">
        <f t="shared" si="58"/>
        <v>13800</v>
      </c>
      <c r="DZ38" s="103">
        <f t="shared" si="59"/>
        <v>0</v>
      </c>
      <c r="EA38" s="103">
        <f t="shared" si="60"/>
        <v>0</v>
      </c>
      <c r="EB38" s="103">
        <f t="shared" si="61"/>
        <v>0</v>
      </c>
      <c r="EC38" s="103">
        <f t="shared" si="62"/>
        <v>0</v>
      </c>
      <c r="ED38" s="103">
        <f t="shared" si="63"/>
        <v>13800</v>
      </c>
      <c r="EE38" s="103">
        <f t="shared" si="64"/>
        <v>13800</v>
      </c>
      <c r="EF38" s="103">
        <f t="shared" si="65"/>
        <v>0</v>
      </c>
      <c r="EG38" s="103">
        <f t="shared" si="66"/>
        <v>0</v>
      </c>
      <c r="EH38" s="103">
        <f t="shared" si="67"/>
        <v>0</v>
      </c>
      <c r="EI38" s="103">
        <f t="shared" si="68"/>
        <v>0</v>
      </c>
      <c r="EJ38" s="103">
        <f t="shared" si="69"/>
        <v>0</v>
      </c>
      <c r="EK38" s="104">
        <f>SUM(DY38:EJ38)*VLOOKUP($I38,Escalation[],MATCH(DL$1,Escalation[#Headers]),FALSE)</f>
        <v>45076.877541047601</v>
      </c>
      <c r="EL38" s="104">
        <f t="shared" si="70"/>
        <v>0</v>
      </c>
      <c r="EM38" s="104">
        <f t="shared" si="71"/>
        <v>0</v>
      </c>
      <c r="EN38" s="104">
        <f t="shared" si="72"/>
        <v>45076.877541047601</v>
      </c>
      <c r="EO38" s="103">
        <f t="shared" si="73"/>
        <v>4056.9189786942839</v>
      </c>
      <c r="EP38" s="105">
        <f t="shared" si="74"/>
        <v>0</v>
      </c>
      <c r="EQ38" s="160">
        <f t="shared" si="75"/>
        <v>45076.877541047601</v>
      </c>
      <c r="ER38" s="1"/>
      <c r="ES38" s="82"/>
      <c r="ET38" s="82"/>
      <c r="EU38" s="82"/>
      <c r="EV38" s="82"/>
      <c r="EW38" s="22"/>
      <c r="EX38" s="22"/>
      <c r="EY38" s="34"/>
      <c r="EZ38" s="34"/>
      <c r="FA38" s="7"/>
      <c r="FB38" s="7"/>
      <c r="FC38" s="7"/>
      <c r="FD38" s="7"/>
    </row>
    <row r="39" spans="1:160" ht="105.6" hidden="1" x14ac:dyDescent="0.3">
      <c r="A39" s="1" t="s">
        <v>70</v>
      </c>
      <c r="B39" s="83">
        <v>1.2</v>
      </c>
      <c r="C39" t="s">
        <v>1385</v>
      </c>
      <c r="D39" s="28" t="s">
        <v>15</v>
      </c>
      <c r="E39" s="3" t="s">
        <v>25</v>
      </c>
      <c r="F39" s="1" t="s">
        <v>71</v>
      </c>
      <c r="G39" s="10" t="s">
        <v>76</v>
      </c>
      <c r="H39" s="1"/>
      <c r="I39" s="3" t="s">
        <v>19</v>
      </c>
      <c r="J39" s="5" t="s">
        <v>31</v>
      </c>
      <c r="K39" s="3" t="s">
        <v>35</v>
      </c>
      <c r="L39" s="6" t="s">
        <v>22</v>
      </c>
      <c r="M39" s="38">
        <v>115</v>
      </c>
      <c r="N39" s="43">
        <v>115</v>
      </c>
      <c r="O39" s="23">
        <v>0</v>
      </c>
      <c r="P39" s="48">
        <v>0</v>
      </c>
      <c r="Q39" s="5" t="s">
        <v>23</v>
      </c>
      <c r="R39" s="1" t="s">
        <v>24</v>
      </c>
      <c r="S39" s="71">
        <f>VLOOKUP(R39,Contingencies!$A$2:$D$7,4,FALSE)</f>
        <v>0.09</v>
      </c>
      <c r="T39" s="22">
        <f t="shared" si="8"/>
        <v>2704.6126524628562</v>
      </c>
      <c r="U39" s="33">
        <f t="shared" si="88"/>
        <v>0</v>
      </c>
      <c r="V39" s="90" t="s">
        <v>77</v>
      </c>
      <c r="W39" s="110"/>
      <c r="X39" s="102"/>
      <c r="Y39" s="102"/>
      <c r="Z39" s="102"/>
      <c r="AA39" s="102"/>
      <c r="AB39" s="102"/>
      <c r="AC39" s="102"/>
      <c r="AD39" s="102"/>
      <c r="AE39" s="102"/>
      <c r="AF39" s="102"/>
      <c r="AG39" s="102"/>
      <c r="AH39" s="102"/>
      <c r="AI39" s="102">
        <f t="shared" si="76"/>
        <v>0</v>
      </c>
      <c r="AJ39" s="103">
        <f t="shared" si="9"/>
        <v>0</v>
      </c>
      <c r="AK39" s="103">
        <f t="shared" si="10"/>
        <v>0</v>
      </c>
      <c r="AL39" s="103">
        <f t="shared" si="11"/>
        <v>0</v>
      </c>
      <c r="AM39" s="103">
        <f t="shared" si="12"/>
        <v>0</v>
      </c>
      <c r="AN39" s="103">
        <f t="shared" si="13"/>
        <v>0</v>
      </c>
      <c r="AO39" s="103">
        <f t="shared" si="14"/>
        <v>0</v>
      </c>
      <c r="AP39" s="103">
        <f t="shared" si="15"/>
        <v>0</v>
      </c>
      <c r="AQ39" s="103">
        <f t="shared" si="16"/>
        <v>0</v>
      </c>
      <c r="AR39" s="103">
        <f t="shared" si="17"/>
        <v>0</v>
      </c>
      <c r="AS39" s="103">
        <f t="shared" si="18"/>
        <v>0</v>
      </c>
      <c r="AT39" s="103">
        <f t="shared" si="19"/>
        <v>0</v>
      </c>
      <c r="AU39" s="103">
        <f t="shared" si="20"/>
        <v>0</v>
      </c>
      <c r="AV39" s="104">
        <f>SUM(AJ39:AU39)*VLOOKUP($I39,Escalation[],MATCH(W$1,Escalation[#Headers]),FALSE)</f>
        <v>0</v>
      </c>
      <c r="AW39" s="104">
        <f t="shared" si="77"/>
        <v>0</v>
      </c>
      <c r="AX39" s="104">
        <f t="shared" si="78"/>
        <v>0</v>
      </c>
      <c r="AY39" s="104">
        <f t="shared" si="79"/>
        <v>0</v>
      </c>
      <c r="AZ39" s="103">
        <f t="shared" si="80"/>
        <v>0</v>
      </c>
      <c r="BA39" s="105">
        <f t="shared" si="81"/>
        <v>0</v>
      </c>
      <c r="BB39" s="110"/>
      <c r="BC39" s="102"/>
      <c r="BD39" s="102"/>
      <c r="BE39" s="102"/>
      <c r="BF39" s="102"/>
      <c r="BG39" s="102"/>
      <c r="BH39" s="102"/>
      <c r="BI39" s="102"/>
      <c r="BJ39" s="102"/>
      <c r="BK39" s="102"/>
      <c r="BL39" s="102"/>
      <c r="BM39" s="102"/>
      <c r="BN39" s="102">
        <f t="shared" si="21"/>
        <v>0</v>
      </c>
      <c r="BO39" s="103">
        <f t="shared" si="22"/>
        <v>0</v>
      </c>
      <c r="BP39" s="103">
        <f t="shared" si="23"/>
        <v>0</v>
      </c>
      <c r="BQ39" s="103">
        <f t="shared" si="24"/>
        <v>0</v>
      </c>
      <c r="BR39" s="103">
        <f t="shared" si="25"/>
        <v>0</v>
      </c>
      <c r="BS39" s="103">
        <f t="shared" si="26"/>
        <v>0</v>
      </c>
      <c r="BT39" s="103">
        <f t="shared" si="27"/>
        <v>0</v>
      </c>
      <c r="BU39" s="103">
        <f t="shared" si="28"/>
        <v>0</v>
      </c>
      <c r="BV39" s="103">
        <f t="shared" si="29"/>
        <v>0</v>
      </c>
      <c r="BW39" s="103">
        <f t="shared" si="30"/>
        <v>0</v>
      </c>
      <c r="BX39" s="103">
        <f t="shared" si="31"/>
        <v>0</v>
      </c>
      <c r="BY39" s="103">
        <f t="shared" si="32"/>
        <v>0</v>
      </c>
      <c r="BZ39" s="103">
        <f t="shared" si="33"/>
        <v>0</v>
      </c>
      <c r="CA39" s="104">
        <f>SUM(BO39:BZ39)*VLOOKUP($I39,Escalation[],MATCH(BB$1,Escalation[#Headers]),FALSE)</f>
        <v>0</v>
      </c>
      <c r="CB39" s="104">
        <f t="shared" si="34"/>
        <v>0</v>
      </c>
      <c r="CC39" s="104">
        <f t="shared" si="35"/>
        <v>0</v>
      </c>
      <c r="CD39" s="104">
        <f t="shared" si="36"/>
        <v>0</v>
      </c>
      <c r="CE39" s="103">
        <f t="shared" si="37"/>
        <v>0</v>
      </c>
      <c r="CF39" s="105">
        <f t="shared" si="38"/>
        <v>0</v>
      </c>
      <c r="CG39" s="110"/>
      <c r="CH39" s="102"/>
      <c r="CI39" s="102"/>
      <c r="CJ39" s="102"/>
      <c r="CK39" s="102"/>
      <c r="CL39" s="102"/>
      <c r="CM39" s="102"/>
      <c r="CN39" s="102"/>
      <c r="CO39" s="102"/>
      <c r="CP39" s="102"/>
      <c r="CQ39" s="102"/>
      <c r="CR39" s="102"/>
      <c r="CS39" s="102">
        <f t="shared" si="82"/>
        <v>0</v>
      </c>
      <c r="CT39" s="103">
        <f t="shared" si="40"/>
        <v>0</v>
      </c>
      <c r="CU39" s="103">
        <f t="shared" si="41"/>
        <v>0</v>
      </c>
      <c r="CV39" s="103">
        <f t="shared" si="42"/>
        <v>0</v>
      </c>
      <c r="CW39" s="103">
        <f t="shared" si="43"/>
        <v>0</v>
      </c>
      <c r="CX39" s="103">
        <f t="shared" si="44"/>
        <v>0</v>
      </c>
      <c r="CY39" s="103">
        <f t="shared" si="45"/>
        <v>0</v>
      </c>
      <c r="CZ39" s="103">
        <f t="shared" si="46"/>
        <v>0</v>
      </c>
      <c r="DA39" s="103">
        <f t="shared" si="47"/>
        <v>0</v>
      </c>
      <c r="DB39" s="103">
        <f t="shared" si="48"/>
        <v>0</v>
      </c>
      <c r="DC39" s="103">
        <f t="shared" si="49"/>
        <v>0</v>
      </c>
      <c r="DD39" s="103">
        <f t="shared" si="50"/>
        <v>0</v>
      </c>
      <c r="DE39" s="103">
        <f t="shared" si="51"/>
        <v>0</v>
      </c>
      <c r="DF39" s="104">
        <f>SUM(CT39:DE39)*VLOOKUP($I39,Escalation[],MATCH(CG$1,Escalation[#Headers]),FALSE)</f>
        <v>0</v>
      </c>
      <c r="DG39" s="104">
        <f t="shared" si="83"/>
        <v>0</v>
      </c>
      <c r="DH39" s="104">
        <f t="shared" si="84"/>
        <v>0</v>
      </c>
      <c r="DI39" s="104">
        <f t="shared" si="85"/>
        <v>0</v>
      </c>
      <c r="DJ39" s="103">
        <f t="shared" si="86"/>
        <v>0</v>
      </c>
      <c r="DK39" s="105">
        <f t="shared" si="87"/>
        <v>0</v>
      </c>
      <c r="DL39" s="106">
        <v>40</v>
      </c>
      <c r="DM39" s="107"/>
      <c r="DN39" s="107"/>
      <c r="DO39" s="107"/>
      <c r="DP39" s="107"/>
      <c r="DQ39" s="112">
        <v>100</v>
      </c>
      <c r="DR39" s="112">
        <v>100</v>
      </c>
      <c r="DS39" s="112"/>
      <c r="DT39" s="102"/>
      <c r="DU39" s="102"/>
      <c r="DV39" s="102"/>
      <c r="DW39" s="102"/>
      <c r="DX39" s="102">
        <f t="shared" si="57"/>
        <v>240</v>
      </c>
      <c r="DY39" s="103">
        <f t="shared" si="58"/>
        <v>4600</v>
      </c>
      <c r="DZ39" s="103">
        <f t="shared" si="59"/>
        <v>0</v>
      </c>
      <c r="EA39" s="103">
        <f t="shared" si="60"/>
        <v>0</v>
      </c>
      <c r="EB39" s="103">
        <f t="shared" si="61"/>
        <v>0</v>
      </c>
      <c r="EC39" s="103">
        <f t="shared" si="62"/>
        <v>0</v>
      </c>
      <c r="ED39" s="103">
        <f t="shared" si="63"/>
        <v>11500</v>
      </c>
      <c r="EE39" s="103">
        <f t="shared" si="64"/>
        <v>11500</v>
      </c>
      <c r="EF39" s="103">
        <f t="shared" si="65"/>
        <v>0</v>
      </c>
      <c r="EG39" s="103">
        <f t="shared" si="66"/>
        <v>0</v>
      </c>
      <c r="EH39" s="103">
        <f t="shared" si="67"/>
        <v>0</v>
      </c>
      <c r="EI39" s="103">
        <f t="shared" si="68"/>
        <v>0</v>
      </c>
      <c r="EJ39" s="103">
        <f t="shared" si="69"/>
        <v>0</v>
      </c>
      <c r="EK39" s="104">
        <f>SUM(DY39:EJ39)*VLOOKUP($I39,Escalation[],MATCH(DL$1,Escalation[#Headers]),FALSE)</f>
        <v>30051.251694031736</v>
      </c>
      <c r="EL39" s="104">
        <f t="shared" si="70"/>
        <v>0</v>
      </c>
      <c r="EM39" s="104">
        <f t="shared" si="71"/>
        <v>0</v>
      </c>
      <c r="EN39" s="104">
        <f t="shared" si="72"/>
        <v>30051.251694031736</v>
      </c>
      <c r="EO39" s="103">
        <f t="shared" si="73"/>
        <v>2704.6126524628562</v>
      </c>
      <c r="EP39" s="105">
        <f t="shared" si="74"/>
        <v>0</v>
      </c>
      <c r="EQ39" s="160">
        <f t="shared" si="75"/>
        <v>30051.251694031736</v>
      </c>
      <c r="ER39" s="1"/>
      <c r="ES39" s="82"/>
      <c r="ET39" s="82"/>
      <c r="EU39" s="82"/>
      <c r="EV39" s="82"/>
      <c r="EW39" s="22"/>
      <c r="EX39" s="22"/>
      <c r="EY39" s="34"/>
      <c r="EZ39" s="34"/>
      <c r="FA39" s="7"/>
      <c r="FB39" s="7"/>
      <c r="FC39" s="7"/>
      <c r="FD39" s="7"/>
    </row>
    <row r="40" spans="1:160" ht="66" hidden="1" x14ac:dyDescent="0.3">
      <c r="A40" s="1" t="s">
        <v>78</v>
      </c>
      <c r="B40" s="83">
        <v>1.2</v>
      </c>
      <c r="C40" t="s">
        <v>1385</v>
      </c>
      <c r="D40" s="28" t="s">
        <v>15</v>
      </c>
      <c r="E40" s="3" t="s">
        <v>25</v>
      </c>
      <c r="F40" s="1" t="s">
        <v>79</v>
      </c>
      <c r="G40" s="10" t="s">
        <v>79</v>
      </c>
      <c r="H40" s="1"/>
      <c r="I40" s="3" t="s">
        <v>19</v>
      </c>
      <c r="J40" s="5" t="s">
        <v>31</v>
      </c>
      <c r="K40" s="3" t="s">
        <v>35</v>
      </c>
      <c r="L40" s="6" t="s">
        <v>22</v>
      </c>
      <c r="M40" s="38">
        <v>115</v>
      </c>
      <c r="N40" s="43">
        <v>115</v>
      </c>
      <c r="O40" s="23">
        <v>0</v>
      </c>
      <c r="P40" s="48">
        <v>0</v>
      </c>
      <c r="Q40" s="5" t="s">
        <v>23</v>
      </c>
      <c r="R40" s="1" t="s">
        <v>41</v>
      </c>
      <c r="S40" s="71">
        <f>VLOOKUP(R40,Contingencies!$A$2:$D$7,4,FALSE)</f>
        <v>0.125</v>
      </c>
      <c r="T40" s="22">
        <f t="shared" si="8"/>
        <v>1878.2032308769835</v>
      </c>
      <c r="U40" s="33">
        <f t="shared" si="88"/>
        <v>0</v>
      </c>
      <c r="V40" s="90" t="s">
        <v>54</v>
      </c>
      <c r="W40" s="108"/>
      <c r="X40" s="109"/>
      <c r="Y40" s="109"/>
      <c r="Z40" s="109"/>
      <c r="AA40" s="109"/>
      <c r="AB40" s="109"/>
      <c r="AC40" s="109"/>
      <c r="AD40" s="109"/>
      <c r="AE40" s="109"/>
      <c r="AF40" s="109"/>
      <c r="AG40" s="109"/>
      <c r="AH40" s="109"/>
      <c r="AI40" s="102">
        <f t="shared" si="76"/>
        <v>0</v>
      </c>
      <c r="AJ40" s="103">
        <f t="shared" si="9"/>
        <v>0</v>
      </c>
      <c r="AK40" s="103">
        <f t="shared" si="10"/>
        <v>0</v>
      </c>
      <c r="AL40" s="103">
        <f t="shared" si="11"/>
        <v>0</v>
      </c>
      <c r="AM40" s="103">
        <f t="shared" si="12"/>
        <v>0</v>
      </c>
      <c r="AN40" s="103">
        <f t="shared" si="13"/>
        <v>0</v>
      </c>
      <c r="AO40" s="103">
        <f t="shared" si="14"/>
        <v>0</v>
      </c>
      <c r="AP40" s="103">
        <f t="shared" si="15"/>
        <v>0</v>
      </c>
      <c r="AQ40" s="103">
        <f t="shared" si="16"/>
        <v>0</v>
      </c>
      <c r="AR40" s="103">
        <f t="shared" si="17"/>
        <v>0</v>
      </c>
      <c r="AS40" s="103">
        <f t="shared" si="18"/>
        <v>0</v>
      </c>
      <c r="AT40" s="103">
        <f t="shared" si="19"/>
        <v>0</v>
      </c>
      <c r="AU40" s="103">
        <f t="shared" si="20"/>
        <v>0</v>
      </c>
      <c r="AV40" s="104">
        <f>SUM(AJ40:AU40)*VLOOKUP($I40,Escalation[],MATCH(W$1,Escalation[#Headers]),FALSE)</f>
        <v>0</v>
      </c>
      <c r="AW40" s="104">
        <f t="shared" si="77"/>
        <v>0</v>
      </c>
      <c r="AX40" s="104">
        <f t="shared" si="78"/>
        <v>0</v>
      </c>
      <c r="AY40" s="104">
        <f t="shared" si="79"/>
        <v>0</v>
      </c>
      <c r="AZ40" s="103">
        <f t="shared" si="80"/>
        <v>0</v>
      </c>
      <c r="BA40" s="105">
        <f t="shared" si="81"/>
        <v>0</v>
      </c>
      <c r="BB40" s="110"/>
      <c r="BC40" s="102"/>
      <c r="BD40" s="102"/>
      <c r="BE40" s="102"/>
      <c r="BF40" s="102"/>
      <c r="BG40" s="102"/>
      <c r="BH40" s="102"/>
      <c r="BI40" s="102"/>
      <c r="BJ40" s="102"/>
      <c r="BK40" s="102"/>
      <c r="BL40" s="102"/>
      <c r="BM40" s="102"/>
      <c r="BN40" s="102">
        <f t="shared" si="21"/>
        <v>0</v>
      </c>
      <c r="BO40" s="103">
        <f t="shared" si="22"/>
        <v>0</v>
      </c>
      <c r="BP40" s="103">
        <f t="shared" si="23"/>
        <v>0</v>
      </c>
      <c r="BQ40" s="103">
        <f t="shared" si="24"/>
        <v>0</v>
      </c>
      <c r="BR40" s="103">
        <f t="shared" si="25"/>
        <v>0</v>
      </c>
      <c r="BS40" s="103">
        <f t="shared" si="26"/>
        <v>0</v>
      </c>
      <c r="BT40" s="103">
        <f t="shared" si="27"/>
        <v>0</v>
      </c>
      <c r="BU40" s="103">
        <f t="shared" si="28"/>
        <v>0</v>
      </c>
      <c r="BV40" s="103">
        <f t="shared" si="29"/>
        <v>0</v>
      </c>
      <c r="BW40" s="103">
        <f t="shared" si="30"/>
        <v>0</v>
      </c>
      <c r="BX40" s="103">
        <f t="shared" si="31"/>
        <v>0</v>
      </c>
      <c r="BY40" s="103">
        <f t="shared" si="32"/>
        <v>0</v>
      </c>
      <c r="BZ40" s="103">
        <f t="shared" si="33"/>
        <v>0</v>
      </c>
      <c r="CA40" s="104">
        <f>SUM(BO40:BZ40)*VLOOKUP($I40,Escalation[],MATCH(BB$1,Escalation[#Headers]),FALSE)</f>
        <v>0</v>
      </c>
      <c r="CB40" s="104">
        <f t="shared" si="34"/>
        <v>0</v>
      </c>
      <c r="CC40" s="104">
        <f t="shared" si="35"/>
        <v>0</v>
      </c>
      <c r="CD40" s="104">
        <f t="shared" si="36"/>
        <v>0</v>
      </c>
      <c r="CE40" s="103">
        <f t="shared" si="37"/>
        <v>0</v>
      </c>
      <c r="CF40" s="105">
        <f t="shared" si="38"/>
        <v>0</v>
      </c>
      <c r="CG40" s="153"/>
      <c r="CH40" s="126"/>
      <c r="CI40" s="126"/>
      <c r="CJ40" s="126"/>
      <c r="CK40" s="126"/>
      <c r="CL40" s="126"/>
      <c r="CM40" s="126"/>
      <c r="CN40" s="126"/>
      <c r="CO40" s="126"/>
      <c r="CP40" s="126"/>
      <c r="CQ40" s="126"/>
      <c r="CR40" s="109"/>
      <c r="CS40" s="102">
        <f t="shared" si="82"/>
        <v>0</v>
      </c>
      <c r="CT40" s="103">
        <f t="shared" si="40"/>
        <v>0</v>
      </c>
      <c r="CU40" s="103">
        <f t="shared" si="41"/>
        <v>0</v>
      </c>
      <c r="CV40" s="103">
        <f t="shared" si="42"/>
        <v>0</v>
      </c>
      <c r="CW40" s="103">
        <f t="shared" si="43"/>
        <v>0</v>
      </c>
      <c r="CX40" s="103">
        <f t="shared" si="44"/>
        <v>0</v>
      </c>
      <c r="CY40" s="103">
        <f t="shared" si="45"/>
        <v>0</v>
      </c>
      <c r="CZ40" s="103">
        <f t="shared" si="46"/>
        <v>0</v>
      </c>
      <c r="DA40" s="103">
        <f t="shared" si="47"/>
        <v>0</v>
      </c>
      <c r="DB40" s="103">
        <f t="shared" si="48"/>
        <v>0</v>
      </c>
      <c r="DC40" s="103">
        <f t="shared" si="49"/>
        <v>0</v>
      </c>
      <c r="DD40" s="103">
        <f t="shared" si="50"/>
        <v>0</v>
      </c>
      <c r="DE40" s="103">
        <f t="shared" si="51"/>
        <v>0</v>
      </c>
      <c r="DF40" s="104">
        <f>SUM(CT40:DE40)*VLOOKUP($I40,Escalation[],MATCH(CG$1,Escalation[#Headers]),FALSE)</f>
        <v>0</v>
      </c>
      <c r="DG40" s="104">
        <f t="shared" si="83"/>
        <v>0</v>
      </c>
      <c r="DH40" s="104">
        <f t="shared" si="84"/>
        <v>0</v>
      </c>
      <c r="DI40" s="104">
        <f t="shared" si="85"/>
        <v>0</v>
      </c>
      <c r="DJ40" s="103">
        <f t="shared" si="86"/>
        <v>0</v>
      </c>
      <c r="DK40" s="105">
        <f t="shared" si="87"/>
        <v>0</v>
      </c>
      <c r="DL40" s="110"/>
      <c r="DM40" s="102"/>
      <c r="DN40" s="102"/>
      <c r="DO40" s="102"/>
      <c r="DP40" s="102"/>
      <c r="DQ40" s="112">
        <v>120</v>
      </c>
      <c r="DR40" s="102"/>
      <c r="DS40" s="102"/>
      <c r="DT40" s="102"/>
      <c r="DU40" s="102"/>
      <c r="DV40" s="102"/>
      <c r="DW40" s="102"/>
      <c r="DX40" s="102">
        <f t="shared" si="57"/>
        <v>120</v>
      </c>
      <c r="DY40" s="103">
        <f t="shared" si="58"/>
        <v>0</v>
      </c>
      <c r="DZ40" s="103">
        <f t="shared" si="59"/>
        <v>0</v>
      </c>
      <c r="EA40" s="103">
        <f t="shared" si="60"/>
        <v>0</v>
      </c>
      <c r="EB40" s="103">
        <f t="shared" si="61"/>
        <v>0</v>
      </c>
      <c r="EC40" s="103">
        <f t="shared" si="62"/>
        <v>0</v>
      </c>
      <c r="ED40" s="103">
        <f t="shared" si="63"/>
        <v>13800</v>
      </c>
      <c r="EE40" s="103">
        <f t="shared" si="64"/>
        <v>0</v>
      </c>
      <c r="EF40" s="103">
        <f t="shared" si="65"/>
        <v>0</v>
      </c>
      <c r="EG40" s="103">
        <f t="shared" si="66"/>
        <v>0</v>
      </c>
      <c r="EH40" s="103">
        <f t="shared" si="67"/>
        <v>0</v>
      </c>
      <c r="EI40" s="103">
        <f t="shared" si="68"/>
        <v>0</v>
      </c>
      <c r="EJ40" s="103">
        <f t="shared" si="69"/>
        <v>0</v>
      </c>
      <c r="EK40" s="104">
        <f>SUM(DY40:EJ40)*VLOOKUP($I40,Escalation[],MATCH(DL$1,Escalation[#Headers]),FALSE)</f>
        <v>15025.625847015868</v>
      </c>
      <c r="EL40" s="104">
        <f t="shared" si="70"/>
        <v>0</v>
      </c>
      <c r="EM40" s="104">
        <f t="shared" si="71"/>
        <v>0</v>
      </c>
      <c r="EN40" s="104">
        <f t="shared" si="72"/>
        <v>15025.625847015868</v>
      </c>
      <c r="EO40" s="103">
        <f t="shared" si="73"/>
        <v>1878.2032308769835</v>
      </c>
      <c r="EP40" s="105">
        <f t="shared" si="74"/>
        <v>0</v>
      </c>
      <c r="EQ40" s="160">
        <f t="shared" si="75"/>
        <v>15025.625847015868</v>
      </c>
      <c r="ER40" s="1"/>
      <c r="ES40" s="82"/>
      <c r="ET40" s="82"/>
      <c r="EU40" s="82"/>
      <c r="EV40" s="82"/>
      <c r="EW40" s="22"/>
      <c r="EX40" s="22"/>
      <c r="EY40" s="34"/>
      <c r="EZ40" s="34"/>
      <c r="FA40" s="7"/>
      <c r="FB40" s="7"/>
      <c r="FC40" s="7"/>
      <c r="FD40" s="7"/>
    </row>
    <row r="41" spans="1:160" ht="79.2" hidden="1" x14ac:dyDescent="0.3">
      <c r="A41" s="1" t="s">
        <v>84</v>
      </c>
      <c r="B41" s="83">
        <v>1.2</v>
      </c>
      <c r="C41" t="s">
        <v>1385</v>
      </c>
      <c r="D41" s="3" t="s">
        <v>15</v>
      </c>
      <c r="E41" s="28" t="s">
        <v>1540</v>
      </c>
      <c r="F41" s="1" t="s">
        <v>85</v>
      </c>
      <c r="G41" s="8" t="s">
        <v>85</v>
      </c>
      <c r="H41" s="1" t="s">
        <v>80</v>
      </c>
      <c r="I41" s="3" t="s">
        <v>19</v>
      </c>
      <c r="J41" s="5" t="s">
        <v>20</v>
      </c>
      <c r="K41" s="3" t="s">
        <v>81</v>
      </c>
      <c r="L41" s="6" t="s">
        <v>22</v>
      </c>
      <c r="M41" s="38">
        <v>47.23</v>
      </c>
      <c r="N41" s="43">
        <v>52</v>
      </c>
      <c r="O41" s="23">
        <v>0.35</v>
      </c>
      <c r="P41" s="48">
        <v>0.53</v>
      </c>
      <c r="Q41" s="5" t="s">
        <v>23</v>
      </c>
      <c r="R41" s="1" t="s">
        <v>24</v>
      </c>
      <c r="S41" s="71">
        <f>VLOOKUP(R41,Contingencies!$A$2:$D$7,4,FALSE)</f>
        <v>0.09</v>
      </c>
      <c r="T41" s="22">
        <f t="shared" si="8"/>
        <v>2421.51848953425</v>
      </c>
      <c r="U41" s="33">
        <f t="shared" si="88"/>
        <v>838.82666630924996</v>
      </c>
      <c r="V41" s="90" t="s">
        <v>82</v>
      </c>
      <c r="W41" s="111">
        <v>22</v>
      </c>
      <c r="X41" s="112">
        <v>22</v>
      </c>
      <c r="Y41" s="112">
        <v>22</v>
      </c>
      <c r="Z41" s="112">
        <v>22</v>
      </c>
      <c r="AA41" s="112">
        <v>23</v>
      </c>
      <c r="AB41" s="112">
        <v>23</v>
      </c>
      <c r="AC41" s="112">
        <v>23</v>
      </c>
      <c r="AD41" s="112">
        <v>23</v>
      </c>
      <c r="AE41" s="112">
        <v>22</v>
      </c>
      <c r="AF41" s="112">
        <v>22</v>
      </c>
      <c r="AG41" s="112">
        <v>23</v>
      </c>
      <c r="AH41" s="112">
        <v>23</v>
      </c>
      <c r="AI41" s="102">
        <f t="shared" si="76"/>
        <v>270</v>
      </c>
      <c r="AJ41" s="103">
        <f t="shared" si="9"/>
        <v>1039.06</v>
      </c>
      <c r="AK41" s="103">
        <f t="shared" si="10"/>
        <v>1039.06</v>
      </c>
      <c r="AL41" s="103">
        <f t="shared" si="11"/>
        <v>1039.06</v>
      </c>
      <c r="AM41" s="103">
        <f t="shared" si="12"/>
        <v>1039.06</v>
      </c>
      <c r="AN41" s="103">
        <f t="shared" si="13"/>
        <v>1086.29</v>
      </c>
      <c r="AO41" s="103">
        <f t="shared" si="14"/>
        <v>1086.29</v>
      </c>
      <c r="AP41" s="103">
        <f t="shared" si="15"/>
        <v>1086.29</v>
      </c>
      <c r="AQ41" s="103">
        <f t="shared" si="16"/>
        <v>1086.29</v>
      </c>
      <c r="AR41" s="103">
        <f t="shared" si="17"/>
        <v>1039.06</v>
      </c>
      <c r="AS41" s="103">
        <f t="shared" si="18"/>
        <v>1039.06</v>
      </c>
      <c r="AT41" s="103">
        <f t="shared" si="19"/>
        <v>1086.29</v>
      </c>
      <c r="AU41" s="103">
        <f t="shared" si="20"/>
        <v>1086.29</v>
      </c>
      <c r="AV41" s="104">
        <f>SUM(AJ41:AU41)*VLOOKUP($I41,Escalation[],MATCH(W$1,Escalation[#Headers]),FALSE)</f>
        <v>13026.27015</v>
      </c>
      <c r="AW41" s="104">
        <f t="shared" si="77"/>
        <v>4559.1945525000001</v>
      </c>
      <c r="AX41" s="104">
        <f t="shared" si="78"/>
        <v>9320.2962923250016</v>
      </c>
      <c r="AY41" s="104">
        <f t="shared" si="79"/>
        <v>26905.760994825003</v>
      </c>
      <c r="AZ41" s="103">
        <f t="shared" si="80"/>
        <v>1582.691823225</v>
      </c>
      <c r="BA41" s="105">
        <f t="shared" si="81"/>
        <v>838.82666630925007</v>
      </c>
      <c r="BB41" s="110"/>
      <c r="BC41" s="102"/>
      <c r="BD41" s="102"/>
      <c r="BE41" s="102"/>
      <c r="BF41" s="102"/>
      <c r="BG41" s="102"/>
      <c r="BH41" s="102"/>
      <c r="BI41" s="102"/>
      <c r="BJ41" s="102"/>
      <c r="BK41" s="102"/>
      <c r="BL41" s="102"/>
      <c r="BM41" s="102"/>
      <c r="BN41" s="102">
        <f t="shared" si="21"/>
        <v>0</v>
      </c>
      <c r="BO41" s="103">
        <f t="shared" si="22"/>
        <v>0</v>
      </c>
      <c r="BP41" s="103">
        <f t="shared" si="23"/>
        <v>0</v>
      </c>
      <c r="BQ41" s="103">
        <f t="shared" si="24"/>
        <v>0</v>
      </c>
      <c r="BR41" s="103">
        <f t="shared" si="25"/>
        <v>0</v>
      </c>
      <c r="BS41" s="103">
        <f t="shared" si="26"/>
        <v>0</v>
      </c>
      <c r="BT41" s="103">
        <f t="shared" si="27"/>
        <v>0</v>
      </c>
      <c r="BU41" s="103">
        <f t="shared" si="28"/>
        <v>0</v>
      </c>
      <c r="BV41" s="103">
        <f t="shared" si="29"/>
        <v>0</v>
      </c>
      <c r="BW41" s="103">
        <f t="shared" si="30"/>
        <v>0</v>
      </c>
      <c r="BX41" s="103">
        <f t="shared" si="31"/>
        <v>0</v>
      </c>
      <c r="BY41" s="103">
        <f t="shared" si="32"/>
        <v>0</v>
      </c>
      <c r="BZ41" s="103">
        <f t="shared" si="33"/>
        <v>0</v>
      </c>
      <c r="CA41" s="104">
        <f>SUM(BO41:BZ41)*VLOOKUP($I41,Escalation[],MATCH(BB$1,Escalation[#Headers]),FALSE)</f>
        <v>0</v>
      </c>
      <c r="CB41" s="104">
        <f t="shared" si="34"/>
        <v>0</v>
      </c>
      <c r="CC41" s="104">
        <f t="shared" si="35"/>
        <v>0</v>
      </c>
      <c r="CD41" s="104">
        <f t="shared" si="36"/>
        <v>0</v>
      </c>
      <c r="CE41" s="103">
        <f t="shared" si="37"/>
        <v>0</v>
      </c>
      <c r="CF41" s="105">
        <f t="shared" si="38"/>
        <v>0</v>
      </c>
      <c r="CG41" s="110"/>
      <c r="CH41" s="102"/>
      <c r="CI41" s="102"/>
      <c r="CJ41" s="102"/>
      <c r="CK41" s="102"/>
      <c r="CL41" s="102"/>
      <c r="CM41" s="102"/>
      <c r="CN41" s="102"/>
      <c r="CO41" s="102"/>
      <c r="CP41" s="102"/>
      <c r="CQ41" s="102"/>
      <c r="CR41" s="102"/>
      <c r="CS41" s="102">
        <f t="shared" si="82"/>
        <v>0</v>
      </c>
      <c r="CT41" s="103">
        <f t="shared" si="40"/>
        <v>0</v>
      </c>
      <c r="CU41" s="103">
        <f t="shared" si="41"/>
        <v>0</v>
      </c>
      <c r="CV41" s="103">
        <f t="shared" si="42"/>
        <v>0</v>
      </c>
      <c r="CW41" s="103">
        <f t="shared" si="43"/>
        <v>0</v>
      </c>
      <c r="CX41" s="103">
        <f t="shared" si="44"/>
        <v>0</v>
      </c>
      <c r="CY41" s="103">
        <f t="shared" si="45"/>
        <v>0</v>
      </c>
      <c r="CZ41" s="103">
        <f t="shared" si="46"/>
        <v>0</v>
      </c>
      <c r="DA41" s="103">
        <f t="shared" si="47"/>
        <v>0</v>
      </c>
      <c r="DB41" s="103">
        <f t="shared" si="48"/>
        <v>0</v>
      </c>
      <c r="DC41" s="103">
        <f t="shared" si="49"/>
        <v>0</v>
      </c>
      <c r="DD41" s="103">
        <f t="shared" si="50"/>
        <v>0</v>
      </c>
      <c r="DE41" s="103">
        <f t="shared" si="51"/>
        <v>0</v>
      </c>
      <c r="DF41" s="104">
        <f>SUM(CT41:DE41)*VLOOKUP($I41,Escalation[],MATCH(CG$1,Escalation[#Headers]),FALSE)</f>
        <v>0</v>
      </c>
      <c r="DG41" s="104">
        <f t="shared" si="83"/>
        <v>0</v>
      </c>
      <c r="DH41" s="104">
        <f t="shared" si="84"/>
        <v>0</v>
      </c>
      <c r="DI41" s="104">
        <f t="shared" si="85"/>
        <v>0</v>
      </c>
      <c r="DJ41" s="103">
        <f t="shared" si="86"/>
        <v>0</v>
      </c>
      <c r="DK41" s="105">
        <f t="shared" si="87"/>
        <v>0</v>
      </c>
      <c r="DL41" s="110"/>
      <c r="DM41" s="102"/>
      <c r="DN41" s="102"/>
      <c r="DO41" s="102"/>
      <c r="DP41" s="102"/>
      <c r="DQ41" s="102"/>
      <c r="DR41" s="102"/>
      <c r="DS41" s="102"/>
      <c r="DT41" s="102"/>
      <c r="DU41" s="102"/>
      <c r="DV41" s="102"/>
      <c r="DW41" s="102"/>
      <c r="DX41" s="102">
        <f t="shared" si="57"/>
        <v>0</v>
      </c>
      <c r="DY41" s="103">
        <f t="shared" si="58"/>
        <v>0</v>
      </c>
      <c r="DZ41" s="103">
        <f t="shared" si="59"/>
        <v>0</v>
      </c>
      <c r="EA41" s="103">
        <f t="shared" si="60"/>
        <v>0</v>
      </c>
      <c r="EB41" s="103">
        <f t="shared" si="61"/>
        <v>0</v>
      </c>
      <c r="EC41" s="103">
        <f t="shared" si="62"/>
        <v>0</v>
      </c>
      <c r="ED41" s="103">
        <f t="shared" si="63"/>
        <v>0</v>
      </c>
      <c r="EE41" s="103">
        <f t="shared" si="64"/>
        <v>0</v>
      </c>
      <c r="EF41" s="103">
        <f t="shared" si="65"/>
        <v>0</v>
      </c>
      <c r="EG41" s="103">
        <f t="shared" si="66"/>
        <v>0</v>
      </c>
      <c r="EH41" s="103">
        <f t="shared" si="67"/>
        <v>0</v>
      </c>
      <c r="EI41" s="103">
        <f t="shared" si="68"/>
        <v>0</v>
      </c>
      <c r="EJ41" s="103">
        <f t="shared" si="69"/>
        <v>0</v>
      </c>
      <c r="EK41" s="104">
        <f>SUM(DY41:EJ41)*VLOOKUP($I41,Escalation[],MATCH(DL$1,Escalation[#Headers]),FALSE)</f>
        <v>0</v>
      </c>
      <c r="EL41" s="104">
        <f t="shared" si="70"/>
        <v>0</v>
      </c>
      <c r="EM41" s="104">
        <f t="shared" si="71"/>
        <v>0</v>
      </c>
      <c r="EN41" s="104">
        <f t="shared" si="72"/>
        <v>0</v>
      </c>
      <c r="EO41" s="103">
        <f t="shared" si="73"/>
        <v>0</v>
      </c>
      <c r="EP41" s="105">
        <f t="shared" si="74"/>
        <v>0</v>
      </c>
      <c r="EQ41" s="160">
        <f t="shared" si="75"/>
        <v>26905.760994825003</v>
      </c>
      <c r="ER41" s="1"/>
      <c r="ES41" s="82"/>
      <c r="ET41" s="82"/>
      <c r="EU41" s="82"/>
      <c r="EV41" s="82"/>
      <c r="EW41" s="22"/>
      <c r="EX41" s="22"/>
      <c r="EY41" s="34"/>
      <c r="EZ41" s="34"/>
      <c r="FA41" s="7"/>
      <c r="FB41" s="7"/>
      <c r="FC41" s="7"/>
      <c r="FD41" s="7"/>
    </row>
    <row r="42" spans="1:160" ht="66" hidden="1" x14ac:dyDescent="0.3">
      <c r="A42" s="1" t="s">
        <v>86</v>
      </c>
      <c r="B42" s="83">
        <v>1.2</v>
      </c>
      <c r="C42" t="s">
        <v>1385</v>
      </c>
      <c r="D42" s="3" t="s">
        <v>15</v>
      </c>
      <c r="E42" s="28" t="s">
        <v>1540</v>
      </c>
      <c r="F42" s="1" t="s">
        <v>87</v>
      </c>
      <c r="G42" s="8" t="s">
        <v>87</v>
      </c>
      <c r="H42" s="1" t="s">
        <v>80</v>
      </c>
      <c r="I42" s="3" t="s">
        <v>19</v>
      </c>
      <c r="J42" s="5" t="s">
        <v>20</v>
      </c>
      <c r="K42" s="3" t="s">
        <v>81</v>
      </c>
      <c r="L42" s="6" t="s">
        <v>22</v>
      </c>
      <c r="M42" s="38">
        <v>47.23</v>
      </c>
      <c r="N42" s="43">
        <v>52</v>
      </c>
      <c r="O42" s="23">
        <v>0.35</v>
      </c>
      <c r="P42" s="48">
        <v>0.53</v>
      </c>
      <c r="Q42" s="5" t="s">
        <v>23</v>
      </c>
      <c r="R42" s="1" t="s">
        <v>24</v>
      </c>
      <c r="S42" s="71">
        <f>VLOOKUP(R42,Contingencies!$A$2:$D$7,4,FALSE)</f>
        <v>0.09</v>
      </c>
      <c r="T42" s="22">
        <f t="shared" si="8"/>
        <v>4035.8641492237502</v>
      </c>
      <c r="U42" s="33">
        <f t="shared" si="88"/>
        <v>1398.0444438487502</v>
      </c>
      <c r="V42" s="90" t="s">
        <v>83</v>
      </c>
      <c r="W42" s="111">
        <v>38</v>
      </c>
      <c r="X42" s="112">
        <v>38</v>
      </c>
      <c r="Y42" s="112">
        <v>38</v>
      </c>
      <c r="Z42" s="112">
        <v>38</v>
      </c>
      <c r="AA42" s="112">
        <v>38</v>
      </c>
      <c r="AB42" s="112">
        <v>36</v>
      </c>
      <c r="AC42" s="112">
        <v>36</v>
      </c>
      <c r="AD42" s="112">
        <v>36</v>
      </c>
      <c r="AE42" s="112">
        <v>38</v>
      </c>
      <c r="AF42" s="112">
        <v>38</v>
      </c>
      <c r="AG42" s="112">
        <v>38</v>
      </c>
      <c r="AH42" s="112">
        <v>38</v>
      </c>
      <c r="AI42" s="102">
        <f t="shared" si="76"/>
        <v>450</v>
      </c>
      <c r="AJ42" s="103">
        <f t="shared" si="9"/>
        <v>1794.7399999999998</v>
      </c>
      <c r="AK42" s="103">
        <f t="shared" si="10"/>
        <v>1794.7399999999998</v>
      </c>
      <c r="AL42" s="103">
        <f t="shared" si="11"/>
        <v>1794.7399999999998</v>
      </c>
      <c r="AM42" s="103">
        <f t="shared" si="12"/>
        <v>1794.7399999999998</v>
      </c>
      <c r="AN42" s="103">
        <f t="shared" si="13"/>
        <v>1794.7399999999998</v>
      </c>
      <c r="AO42" s="103">
        <f t="shared" si="14"/>
        <v>1700.28</v>
      </c>
      <c r="AP42" s="103">
        <f t="shared" si="15"/>
        <v>1700.28</v>
      </c>
      <c r="AQ42" s="103">
        <f t="shared" si="16"/>
        <v>1700.28</v>
      </c>
      <c r="AR42" s="103">
        <f t="shared" si="17"/>
        <v>1794.7399999999998</v>
      </c>
      <c r="AS42" s="103">
        <f t="shared" si="18"/>
        <v>1794.7399999999998</v>
      </c>
      <c r="AT42" s="103">
        <f t="shared" si="19"/>
        <v>1794.7399999999998</v>
      </c>
      <c r="AU42" s="103">
        <f t="shared" si="20"/>
        <v>1794.7399999999998</v>
      </c>
      <c r="AV42" s="104">
        <f>SUM(AJ42:AU42)*VLOOKUP($I42,Escalation[],MATCH(W$1,Escalation[#Headers]),FALSE)</f>
        <v>21710.450250000002</v>
      </c>
      <c r="AW42" s="104">
        <f t="shared" si="77"/>
        <v>7598.6575874999999</v>
      </c>
      <c r="AX42" s="104">
        <f t="shared" si="78"/>
        <v>15533.827153875001</v>
      </c>
      <c r="AY42" s="104">
        <f t="shared" si="79"/>
        <v>44842.934991375005</v>
      </c>
      <c r="AZ42" s="103">
        <f t="shared" si="80"/>
        <v>2637.819705375</v>
      </c>
      <c r="BA42" s="105">
        <f t="shared" si="81"/>
        <v>1398.04444384875</v>
      </c>
      <c r="BB42" s="110"/>
      <c r="BC42" s="102"/>
      <c r="BD42" s="102"/>
      <c r="BE42" s="102"/>
      <c r="BF42" s="102"/>
      <c r="BG42" s="102"/>
      <c r="BH42" s="102"/>
      <c r="BI42" s="102"/>
      <c r="BJ42" s="102"/>
      <c r="BK42" s="102"/>
      <c r="BL42" s="102"/>
      <c r="BM42" s="102"/>
      <c r="BN42" s="102">
        <f t="shared" si="21"/>
        <v>0</v>
      </c>
      <c r="BO42" s="103">
        <f t="shared" si="22"/>
        <v>0</v>
      </c>
      <c r="BP42" s="103">
        <f t="shared" si="23"/>
        <v>0</v>
      </c>
      <c r="BQ42" s="103">
        <f t="shared" si="24"/>
        <v>0</v>
      </c>
      <c r="BR42" s="103">
        <f t="shared" si="25"/>
        <v>0</v>
      </c>
      <c r="BS42" s="103">
        <f t="shared" si="26"/>
        <v>0</v>
      </c>
      <c r="BT42" s="103">
        <f t="shared" si="27"/>
        <v>0</v>
      </c>
      <c r="BU42" s="103">
        <f t="shared" si="28"/>
        <v>0</v>
      </c>
      <c r="BV42" s="103">
        <f t="shared" si="29"/>
        <v>0</v>
      </c>
      <c r="BW42" s="103">
        <f t="shared" si="30"/>
        <v>0</v>
      </c>
      <c r="BX42" s="103">
        <f t="shared" si="31"/>
        <v>0</v>
      </c>
      <c r="BY42" s="103">
        <f t="shared" si="32"/>
        <v>0</v>
      </c>
      <c r="BZ42" s="103">
        <f t="shared" si="33"/>
        <v>0</v>
      </c>
      <c r="CA42" s="104">
        <f>SUM(BO42:BZ42)*VLOOKUP($I42,Escalation[],MATCH(BB$1,Escalation[#Headers]),FALSE)</f>
        <v>0</v>
      </c>
      <c r="CB42" s="104">
        <f t="shared" si="34"/>
        <v>0</v>
      </c>
      <c r="CC42" s="104">
        <f t="shared" si="35"/>
        <v>0</v>
      </c>
      <c r="CD42" s="104">
        <f t="shared" si="36"/>
        <v>0</v>
      </c>
      <c r="CE42" s="103">
        <f t="shared" si="37"/>
        <v>0</v>
      </c>
      <c r="CF42" s="105">
        <f t="shared" si="38"/>
        <v>0</v>
      </c>
      <c r="CG42" s="110"/>
      <c r="CH42" s="102"/>
      <c r="CI42" s="102"/>
      <c r="CJ42" s="102"/>
      <c r="CK42" s="102"/>
      <c r="CL42" s="102"/>
      <c r="CM42" s="102"/>
      <c r="CN42" s="102"/>
      <c r="CO42" s="102"/>
      <c r="CP42" s="102"/>
      <c r="CQ42" s="102"/>
      <c r="CR42" s="102"/>
      <c r="CS42" s="102">
        <f t="shared" si="82"/>
        <v>0</v>
      </c>
      <c r="CT42" s="103">
        <f t="shared" si="40"/>
        <v>0</v>
      </c>
      <c r="CU42" s="103">
        <f t="shared" si="41"/>
        <v>0</v>
      </c>
      <c r="CV42" s="103">
        <f t="shared" si="42"/>
        <v>0</v>
      </c>
      <c r="CW42" s="103">
        <f t="shared" si="43"/>
        <v>0</v>
      </c>
      <c r="CX42" s="103">
        <f t="shared" si="44"/>
        <v>0</v>
      </c>
      <c r="CY42" s="103">
        <f t="shared" si="45"/>
        <v>0</v>
      </c>
      <c r="CZ42" s="103">
        <f t="shared" si="46"/>
        <v>0</v>
      </c>
      <c r="DA42" s="103">
        <f t="shared" si="47"/>
        <v>0</v>
      </c>
      <c r="DB42" s="103">
        <f t="shared" si="48"/>
        <v>0</v>
      </c>
      <c r="DC42" s="103">
        <f t="shared" si="49"/>
        <v>0</v>
      </c>
      <c r="DD42" s="103">
        <f t="shared" si="50"/>
        <v>0</v>
      </c>
      <c r="DE42" s="103">
        <f t="shared" si="51"/>
        <v>0</v>
      </c>
      <c r="DF42" s="104">
        <f>SUM(CT42:DE42)*VLOOKUP($I42,Escalation[],MATCH(CG$1,Escalation[#Headers]),FALSE)</f>
        <v>0</v>
      </c>
      <c r="DG42" s="104">
        <f t="shared" si="83"/>
        <v>0</v>
      </c>
      <c r="DH42" s="104">
        <f t="shared" si="84"/>
        <v>0</v>
      </c>
      <c r="DI42" s="104">
        <f t="shared" si="85"/>
        <v>0</v>
      </c>
      <c r="DJ42" s="103">
        <f t="shared" si="86"/>
        <v>0</v>
      </c>
      <c r="DK42" s="105">
        <f t="shared" si="87"/>
        <v>0</v>
      </c>
      <c r="DL42" s="110"/>
      <c r="DM42" s="102"/>
      <c r="DN42" s="102"/>
      <c r="DO42" s="102"/>
      <c r="DP42" s="102"/>
      <c r="DQ42" s="102"/>
      <c r="DR42" s="102"/>
      <c r="DS42" s="102"/>
      <c r="DT42" s="102"/>
      <c r="DU42" s="102"/>
      <c r="DV42" s="102"/>
      <c r="DW42" s="102"/>
      <c r="DX42" s="102">
        <f t="shared" si="57"/>
        <v>0</v>
      </c>
      <c r="DY42" s="103">
        <f t="shared" si="58"/>
        <v>0</v>
      </c>
      <c r="DZ42" s="103">
        <f t="shared" si="59"/>
        <v>0</v>
      </c>
      <c r="EA42" s="103">
        <f t="shared" si="60"/>
        <v>0</v>
      </c>
      <c r="EB42" s="103">
        <f t="shared" si="61"/>
        <v>0</v>
      </c>
      <c r="EC42" s="103">
        <f t="shared" si="62"/>
        <v>0</v>
      </c>
      <c r="ED42" s="103">
        <f t="shared" si="63"/>
        <v>0</v>
      </c>
      <c r="EE42" s="103">
        <f t="shared" si="64"/>
        <v>0</v>
      </c>
      <c r="EF42" s="103">
        <f t="shared" si="65"/>
        <v>0</v>
      </c>
      <c r="EG42" s="103">
        <f t="shared" si="66"/>
        <v>0</v>
      </c>
      <c r="EH42" s="103">
        <f t="shared" si="67"/>
        <v>0</v>
      </c>
      <c r="EI42" s="103">
        <f t="shared" si="68"/>
        <v>0</v>
      </c>
      <c r="EJ42" s="103">
        <f t="shared" si="69"/>
        <v>0</v>
      </c>
      <c r="EK42" s="104">
        <f>SUM(DY42:EJ42)*VLOOKUP($I42,Escalation[],MATCH(DL$1,Escalation[#Headers]),FALSE)</f>
        <v>0</v>
      </c>
      <c r="EL42" s="104">
        <f t="shared" si="70"/>
        <v>0</v>
      </c>
      <c r="EM42" s="104">
        <f t="shared" si="71"/>
        <v>0</v>
      </c>
      <c r="EN42" s="104">
        <f t="shared" si="72"/>
        <v>0</v>
      </c>
      <c r="EO42" s="103">
        <f t="shared" si="73"/>
        <v>0</v>
      </c>
      <c r="EP42" s="105">
        <f t="shared" si="74"/>
        <v>0</v>
      </c>
      <c r="EQ42" s="160">
        <f t="shared" si="75"/>
        <v>44842.934991375005</v>
      </c>
      <c r="ER42" s="1"/>
      <c r="ES42" s="82"/>
      <c r="ET42" s="82"/>
      <c r="EU42" s="82"/>
      <c r="EV42" s="82"/>
      <c r="EW42" s="22"/>
      <c r="EX42" s="22"/>
      <c r="EY42" s="34"/>
      <c r="EZ42" s="34"/>
      <c r="FA42" s="7"/>
      <c r="FB42" s="7"/>
      <c r="FC42" s="7"/>
      <c r="FD42" s="7"/>
    </row>
    <row r="43" spans="1:160" ht="92.4" hidden="1" x14ac:dyDescent="0.3">
      <c r="A43" s="1" t="s">
        <v>88</v>
      </c>
      <c r="B43" s="83">
        <v>1.2</v>
      </c>
      <c r="C43" t="s">
        <v>1385</v>
      </c>
      <c r="D43" s="28" t="s">
        <v>15</v>
      </c>
      <c r="E43" s="3" t="s">
        <v>25</v>
      </c>
      <c r="F43" s="2" t="s">
        <v>89</v>
      </c>
      <c r="G43" s="8" t="s">
        <v>89</v>
      </c>
      <c r="H43" s="1"/>
      <c r="I43" s="3" t="s">
        <v>19</v>
      </c>
      <c r="J43" s="5" t="s">
        <v>20</v>
      </c>
      <c r="K43" s="3" t="s">
        <v>35</v>
      </c>
      <c r="L43" s="6" t="s">
        <v>22</v>
      </c>
      <c r="M43" s="38">
        <v>115</v>
      </c>
      <c r="N43" s="43">
        <v>115</v>
      </c>
      <c r="O43" s="23">
        <v>0</v>
      </c>
      <c r="P43" s="48">
        <v>0</v>
      </c>
      <c r="Q43" s="5" t="s">
        <v>23</v>
      </c>
      <c r="R43" s="1" t="s">
        <v>41</v>
      </c>
      <c r="S43" s="71">
        <f>VLOOKUP(R43,Contingencies!$A$2:$D$7,4,FALSE)</f>
        <v>0.125</v>
      </c>
      <c r="T43" s="22">
        <f t="shared" si="8"/>
        <v>704.83500000000004</v>
      </c>
      <c r="U43" s="33">
        <f t="shared" si="88"/>
        <v>0</v>
      </c>
      <c r="V43" s="90"/>
      <c r="W43" s="111">
        <v>4</v>
      </c>
      <c r="X43" s="112">
        <v>4</v>
      </c>
      <c r="Y43" s="112">
        <v>4</v>
      </c>
      <c r="Z43" s="112">
        <v>4</v>
      </c>
      <c r="AA43" s="112">
        <v>4</v>
      </c>
      <c r="AB43" s="112">
        <v>4</v>
      </c>
      <c r="AC43" s="112">
        <v>4</v>
      </c>
      <c r="AD43" s="112">
        <v>4</v>
      </c>
      <c r="AE43" s="112">
        <v>4</v>
      </c>
      <c r="AF43" s="112">
        <v>4</v>
      </c>
      <c r="AG43" s="112">
        <v>4</v>
      </c>
      <c r="AH43" s="112">
        <v>4</v>
      </c>
      <c r="AI43" s="102">
        <f t="shared" si="76"/>
        <v>48</v>
      </c>
      <c r="AJ43" s="103">
        <f t="shared" si="9"/>
        <v>460</v>
      </c>
      <c r="AK43" s="103">
        <f t="shared" si="10"/>
        <v>460</v>
      </c>
      <c r="AL43" s="103">
        <f t="shared" si="11"/>
        <v>460</v>
      </c>
      <c r="AM43" s="103">
        <f t="shared" si="12"/>
        <v>460</v>
      </c>
      <c r="AN43" s="103">
        <f t="shared" si="13"/>
        <v>460</v>
      </c>
      <c r="AO43" s="103">
        <f t="shared" si="14"/>
        <v>460</v>
      </c>
      <c r="AP43" s="103">
        <f t="shared" si="15"/>
        <v>460</v>
      </c>
      <c r="AQ43" s="103">
        <f t="shared" si="16"/>
        <v>460</v>
      </c>
      <c r="AR43" s="103">
        <f t="shared" si="17"/>
        <v>460</v>
      </c>
      <c r="AS43" s="103">
        <f t="shared" si="18"/>
        <v>460</v>
      </c>
      <c r="AT43" s="103">
        <f t="shared" si="19"/>
        <v>460</v>
      </c>
      <c r="AU43" s="103">
        <f t="shared" si="20"/>
        <v>460</v>
      </c>
      <c r="AV43" s="104">
        <f>SUM(AJ43:AU43)*VLOOKUP($I43,Escalation[],MATCH(W$1,Escalation[#Headers]),FALSE)</f>
        <v>5638.68</v>
      </c>
      <c r="AW43" s="104">
        <f t="shared" si="77"/>
        <v>0</v>
      </c>
      <c r="AX43" s="104">
        <f t="shared" si="78"/>
        <v>0</v>
      </c>
      <c r="AY43" s="104">
        <f t="shared" si="79"/>
        <v>5638.68</v>
      </c>
      <c r="AZ43" s="103">
        <f t="shared" si="80"/>
        <v>704.83500000000004</v>
      </c>
      <c r="BA43" s="105">
        <f t="shared" si="81"/>
        <v>0</v>
      </c>
      <c r="BB43" s="110"/>
      <c r="BC43" s="102"/>
      <c r="BD43" s="102"/>
      <c r="BE43" s="102"/>
      <c r="BF43" s="102"/>
      <c r="BG43" s="102"/>
      <c r="BH43" s="102"/>
      <c r="BI43" s="102"/>
      <c r="BJ43" s="102"/>
      <c r="BK43" s="102"/>
      <c r="BL43" s="102"/>
      <c r="BM43" s="102"/>
      <c r="BN43" s="102">
        <f t="shared" si="21"/>
        <v>0</v>
      </c>
      <c r="BO43" s="103">
        <f t="shared" si="22"/>
        <v>0</v>
      </c>
      <c r="BP43" s="103">
        <f t="shared" si="23"/>
        <v>0</v>
      </c>
      <c r="BQ43" s="103">
        <f t="shared" si="24"/>
        <v>0</v>
      </c>
      <c r="BR43" s="103">
        <f t="shared" si="25"/>
        <v>0</v>
      </c>
      <c r="BS43" s="103">
        <f t="shared" si="26"/>
        <v>0</v>
      </c>
      <c r="BT43" s="103">
        <f t="shared" si="27"/>
        <v>0</v>
      </c>
      <c r="BU43" s="103">
        <f t="shared" si="28"/>
        <v>0</v>
      </c>
      <c r="BV43" s="103">
        <f t="shared" si="29"/>
        <v>0</v>
      </c>
      <c r="BW43" s="103">
        <f t="shared" si="30"/>
        <v>0</v>
      </c>
      <c r="BX43" s="103">
        <f t="shared" si="31"/>
        <v>0</v>
      </c>
      <c r="BY43" s="103">
        <f t="shared" si="32"/>
        <v>0</v>
      </c>
      <c r="BZ43" s="103">
        <f t="shared" si="33"/>
        <v>0</v>
      </c>
      <c r="CA43" s="104">
        <f>SUM(BO43:BZ43)*VLOOKUP($I43,Escalation[],MATCH(BB$1,Escalation[#Headers]),FALSE)</f>
        <v>0</v>
      </c>
      <c r="CB43" s="104">
        <f t="shared" si="34"/>
        <v>0</v>
      </c>
      <c r="CC43" s="104">
        <f t="shared" si="35"/>
        <v>0</v>
      </c>
      <c r="CD43" s="104">
        <f t="shared" si="36"/>
        <v>0</v>
      </c>
      <c r="CE43" s="103">
        <f t="shared" si="37"/>
        <v>0</v>
      </c>
      <c r="CF43" s="105">
        <f t="shared" si="38"/>
        <v>0</v>
      </c>
      <c r="CG43" s="110"/>
      <c r="CH43" s="102"/>
      <c r="CI43" s="102"/>
      <c r="CJ43" s="102"/>
      <c r="CK43" s="102"/>
      <c r="CL43" s="102"/>
      <c r="CM43" s="102"/>
      <c r="CN43" s="102"/>
      <c r="CO43" s="102"/>
      <c r="CP43" s="102"/>
      <c r="CQ43" s="102"/>
      <c r="CR43" s="102"/>
      <c r="CS43" s="102">
        <f t="shared" si="82"/>
        <v>0</v>
      </c>
      <c r="CT43" s="103">
        <f t="shared" si="40"/>
        <v>0</v>
      </c>
      <c r="CU43" s="103">
        <f t="shared" si="41"/>
        <v>0</v>
      </c>
      <c r="CV43" s="103">
        <f t="shared" si="42"/>
        <v>0</v>
      </c>
      <c r="CW43" s="103">
        <f t="shared" si="43"/>
        <v>0</v>
      </c>
      <c r="CX43" s="103">
        <f t="shared" si="44"/>
        <v>0</v>
      </c>
      <c r="CY43" s="103">
        <f t="shared" si="45"/>
        <v>0</v>
      </c>
      <c r="CZ43" s="103">
        <f t="shared" si="46"/>
        <v>0</v>
      </c>
      <c r="DA43" s="103">
        <f t="shared" si="47"/>
        <v>0</v>
      </c>
      <c r="DB43" s="103">
        <f t="shared" si="48"/>
        <v>0</v>
      </c>
      <c r="DC43" s="103">
        <f t="shared" si="49"/>
        <v>0</v>
      </c>
      <c r="DD43" s="103">
        <f t="shared" si="50"/>
        <v>0</v>
      </c>
      <c r="DE43" s="103">
        <f t="shared" si="51"/>
        <v>0</v>
      </c>
      <c r="DF43" s="104">
        <f>SUM(CT43:DE43)*VLOOKUP($I43,Escalation[],MATCH(CG$1,Escalation[#Headers]),FALSE)</f>
        <v>0</v>
      </c>
      <c r="DG43" s="104">
        <f t="shared" si="83"/>
        <v>0</v>
      </c>
      <c r="DH43" s="104">
        <f t="shared" si="84"/>
        <v>0</v>
      </c>
      <c r="DI43" s="104">
        <f t="shared" si="85"/>
        <v>0</v>
      </c>
      <c r="DJ43" s="103">
        <f t="shared" si="86"/>
        <v>0</v>
      </c>
      <c r="DK43" s="105">
        <f t="shared" si="87"/>
        <v>0</v>
      </c>
      <c r="DL43" s="110"/>
      <c r="DM43" s="102"/>
      <c r="DN43" s="102"/>
      <c r="DO43" s="102"/>
      <c r="DP43" s="102"/>
      <c r="DQ43" s="102"/>
      <c r="DR43" s="102"/>
      <c r="DS43" s="102"/>
      <c r="DT43" s="102"/>
      <c r="DU43" s="102"/>
      <c r="DV43" s="102"/>
      <c r="DW43" s="102"/>
      <c r="DX43" s="102">
        <f t="shared" si="57"/>
        <v>0</v>
      </c>
      <c r="DY43" s="103">
        <f t="shared" si="58"/>
        <v>0</v>
      </c>
      <c r="DZ43" s="103">
        <f t="shared" si="59"/>
        <v>0</v>
      </c>
      <c r="EA43" s="103">
        <f t="shared" si="60"/>
        <v>0</v>
      </c>
      <c r="EB43" s="103">
        <f t="shared" si="61"/>
        <v>0</v>
      </c>
      <c r="EC43" s="103">
        <f t="shared" si="62"/>
        <v>0</v>
      </c>
      <c r="ED43" s="103">
        <f t="shared" si="63"/>
        <v>0</v>
      </c>
      <c r="EE43" s="103">
        <f t="shared" si="64"/>
        <v>0</v>
      </c>
      <c r="EF43" s="103">
        <f t="shared" si="65"/>
        <v>0</v>
      </c>
      <c r="EG43" s="103">
        <f t="shared" si="66"/>
        <v>0</v>
      </c>
      <c r="EH43" s="103">
        <f t="shared" si="67"/>
        <v>0</v>
      </c>
      <c r="EI43" s="103">
        <f t="shared" si="68"/>
        <v>0</v>
      </c>
      <c r="EJ43" s="103">
        <f t="shared" si="69"/>
        <v>0</v>
      </c>
      <c r="EK43" s="104">
        <f>SUM(DY43:EJ43)*VLOOKUP($I43,Escalation[],MATCH(DL$1,Escalation[#Headers]),FALSE)</f>
        <v>0</v>
      </c>
      <c r="EL43" s="104">
        <f t="shared" si="70"/>
        <v>0</v>
      </c>
      <c r="EM43" s="104">
        <f t="shared" si="71"/>
        <v>0</v>
      </c>
      <c r="EN43" s="104">
        <f t="shared" si="72"/>
        <v>0</v>
      </c>
      <c r="EO43" s="103">
        <f t="shared" si="73"/>
        <v>0</v>
      </c>
      <c r="EP43" s="105">
        <f t="shared" si="74"/>
        <v>0</v>
      </c>
      <c r="EQ43" s="160">
        <f t="shared" si="75"/>
        <v>5638.68</v>
      </c>
      <c r="ER43" s="1"/>
      <c r="ES43" s="82"/>
      <c r="ET43" s="82"/>
      <c r="EU43" s="82"/>
      <c r="EV43" s="82"/>
      <c r="EW43" s="22"/>
      <c r="EX43" s="22"/>
      <c r="EY43" s="34"/>
      <c r="EZ43" s="34"/>
      <c r="FA43" s="7"/>
      <c r="FB43" s="7"/>
      <c r="FC43" s="7"/>
      <c r="FD43" s="7"/>
    </row>
    <row r="44" spans="1:160" ht="79.2" hidden="1" x14ac:dyDescent="0.3">
      <c r="A44" s="1" t="s">
        <v>90</v>
      </c>
      <c r="B44" s="83">
        <v>1.2</v>
      </c>
      <c r="C44" t="s">
        <v>1385</v>
      </c>
      <c r="D44" s="3" t="s">
        <v>15</v>
      </c>
      <c r="E44" s="28" t="s">
        <v>1540</v>
      </c>
      <c r="F44" s="2" t="s">
        <v>91</v>
      </c>
      <c r="G44" s="8" t="s">
        <v>91</v>
      </c>
      <c r="H44" s="1" t="s">
        <v>80</v>
      </c>
      <c r="I44" s="3" t="s">
        <v>19</v>
      </c>
      <c r="J44" s="5" t="s">
        <v>20</v>
      </c>
      <c r="K44" s="3" t="s">
        <v>81</v>
      </c>
      <c r="L44" s="6" t="s">
        <v>22</v>
      </c>
      <c r="M44" s="38">
        <v>47.23</v>
      </c>
      <c r="N44" s="43">
        <v>52</v>
      </c>
      <c r="O44" s="23">
        <v>0.35</v>
      </c>
      <c r="P44" s="48">
        <v>0.53</v>
      </c>
      <c r="Q44" s="5" t="s">
        <v>23</v>
      </c>
      <c r="R44" s="1" t="s">
        <v>24</v>
      </c>
      <c r="S44" s="71">
        <f>VLOOKUP(R44,Contingencies!$A$2:$D$7,4,FALSE)</f>
        <v>0.09</v>
      </c>
      <c r="T44" s="22">
        <f t="shared" si="8"/>
        <v>1649.0540913728239</v>
      </c>
      <c r="U44" s="33">
        <f t="shared" si="88"/>
        <v>571.24095975659918</v>
      </c>
      <c r="V44" s="90" t="s">
        <v>92</v>
      </c>
      <c r="W44" s="110"/>
      <c r="X44" s="102"/>
      <c r="Y44" s="102"/>
      <c r="Z44" s="102"/>
      <c r="AA44" s="102"/>
      <c r="AB44" s="102"/>
      <c r="AC44" s="102"/>
      <c r="AD44" s="102"/>
      <c r="AE44" s="102"/>
      <c r="AF44" s="102"/>
      <c r="AG44" s="102"/>
      <c r="AH44" s="102"/>
      <c r="AI44" s="102">
        <f t="shared" si="76"/>
        <v>0</v>
      </c>
      <c r="AJ44" s="103">
        <f t="shared" si="9"/>
        <v>0</v>
      </c>
      <c r="AK44" s="103">
        <f t="shared" si="10"/>
        <v>0</v>
      </c>
      <c r="AL44" s="103">
        <f t="shared" si="11"/>
        <v>0</v>
      </c>
      <c r="AM44" s="103">
        <f t="shared" si="12"/>
        <v>0</v>
      </c>
      <c r="AN44" s="103">
        <f t="shared" si="13"/>
        <v>0</v>
      </c>
      <c r="AO44" s="103">
        <f t="shared" si="14"/>
        <v>0</v>
      </c>
      <c r="AP44" s="103">
        <f t="shared" si="15"/>
        <v>0</v>
      </c>
      <c r="AQ44" s="103">
        <f t="shared" si="16"/>
        <v>0</v>
      </c>
      <c r="AR44" s="103">
        <f t="shared" si="17"/>
        <v>0</v>
      </c>
      <c r="AS44" s="103">
        <f t="shared" si="18"/>
        <v>0</v>
      </c>
      <c r="AT44" s="103">
        <f t="shared" si="19"/>
        <v>0</v>
      </c>
      <c r="AU44" s="103">
        <f t="shared" si="20"/>
        <v>0</v>
      </c>
      <c r="AV44" s="104">
        <f>SUM(AJ44:AU44)*VLOOKUP($I44,Escalation[],MATCH(W$1,Escalation[#Headers]),FALSE)</f>
        <v>0</v>
      </c>
      <c r="AW44" s="104">
        <f t="shared" si="77"/>
        <v>0</v>
      </c>
      <c r="AX44" s="104">
        <f t="shared" si="78"/>
        <v>0</v>
      </c>
      <c r="AY44" s="104">
        <f t="shared" si="79"/>
        <v>0</v>
      </c>
      <c r="AZ44" s="103">
        <f t="shared" si="80"/>
        <v>0</v>
      </c>
      <c r="BA44" s="105">
        <f t="shared" si="81"/>
        <v>0</v>
      </c>
      <c r="BB44" s="111">
        <v>15</v>
      </c>
      <c r="BC44" s="112">
        <v>15</v>
      </c>
      <c r="BD44" s="112">
        <v>15</v>
      </c>
      <c r="BE44" s="112">
        <v>15</v>
      </c>
      <c r="BF44" s="112">
        <v>15</v>
      </c>
      <c r="BG44" s="112">
        <v>15</v>
      </c>
      <c r="BH44" s="112">
        <v>15</v>
      </c>
      <c r="BI44" s="112">
        <v>15</v>
      </c>
      <c r="BJ44" s="112">
        <v>15</v>
      </c>
      <c r="BK44" s="112">
        <v>15</v>
      </c>
      <c r="BL44" s="112">
        <v>15</v>
      </c>
      <c r="BM44" s="112">
        <v>15</v>
      </c>
      <c r="BN44" s="102">
        <f t="shared" si="21"/>
        <v>180</v>
      </c>
      <c r="BO44" s="103">
        <f t="shared" si="22"/>
        <v>708.44999999999993</v>
      </c>
      <c r="BP44" s="103">
        <f t="shared" si="23"/>
        <v>708.44999999999993</v>
      </c>
      <c r="BQ44" s="103">
        <f t="shared" si="24"/>
        <v>708.44999999999993</v>
      </c>
      <c r="BR44" s="103">
        <f t="shared" si="25"/>
        <v>708.44999999999993</v>
      </c>
      <c r="BS44" s="103">
        <f t="shared" si="26"/>
        <v>708.44999999999993</v>
      </c>
      <c r="BT44" s="103">
        <f t="shared" si="27"/>
        <v>708.44999999999993</v>
      </c>
      <c r="BU44" s="103">
        <f t="shared" si="28"/>
        <v>708.44999999999993</v>
      </c>
      <c r="BV44" s="103">
        <f t="shared" si="29"/>
        <v>708.44999999999993</v>
      </c>
      <c r="BW44" s="103">
        <f t="shared" si="30"/>
        <v>708.44999999999993</v>
      </c>
      <c r="BX44" s="103">
        <f t="shared" si="31"/>
        <v>708.44999999999993</v>
      </c>
      <c r="BY44" s="103">
        <f t="shared" si="32"/>
        <v>708.44999999999993</v>
      </c>
      <c r="BZ44" s="103">
        <f t="shared" si="33"/>
        <v>708.44999999999993</v>
      </c>
      <c r="CA44" s="104">
        <f>SUM(BO44:BZ44)*VLOOKUP($I44,Escalation[],MATCH(BB$1,Escalation[#Headers]),FALSE)</f>
        <v>8870.8899721500002</v>
      </c>
      <c r="CB44" s="104">
        <f t="shared" si="34"/>
        <v>3104.8114902524999</v>
      </c>
      <c r="CC44" s="104">
        <f t="shared" si="35"/>
        <v>6347.1217750733249</v>
      </c>
      <c r="CD44" s="104">
        <f t="shared" si="36"/>
        <v>18322.823237475823</v>
      </c>
      <c r="CE44" s="103">
        <f t="shared" si="37"/>
        <v>1077.8131316162248</v>
      </c>
      <c r="CF44" s="105">
        <f t="shared" si="38"/>
        <v>571.24095975659918</v>
      </c>
      <c r="CG44" s="111"/>
      <c r="CH44" s="102"/>
      <c r="CI44" s="102"/>
      <c r="CJ44" s="102"/>
      <c r="CK44" s="102"/>
      <c r="CL44" s="102"/>
      <c r="CM44" s="102"/>
      <c r="CN44" s="102"/>
      <c r="CO44" s="102"/>
      <c r="CP44" s="102"/>
      <c r="CQ44" s="102"/>
      <c r="CR44" s="102"/>
      <c r="CS44" s="102">
        <f t="shared" si="82"/>
        <v>0</v>
      </c>
      <c r="CT44" s="103">
        <f t="shared" si="40"/>
        <v>0</v>
      </c>
      <c r="CU44" s="103">
        <f t="shared" si="41"/>
        <v>0</v>
      </c>
      <c r="CV44" s="103">
        <f t="shared" si="42"/>
        <v>0</v>
      </c>
      <c r="CW44" s="103">
        <f t="shared" si="43"/>
        <v>0</v>
      </c>
      <c r="CX44" s="103">
        <f t="shared" si="44"/>
        <v>0</v>
      </c>
      <c r="CY44" s="103">
        <f t="shared" si="45"/>
        <v>0</v>
      </c>
      <c r="CZ44" s="103">
        <f t="shared" si="46"/>
        <v>0</v>
      </c>
      <c r="DA44" s="103">
        <f t="shared" si="47"/>
        <v>0</v>
      </c>
      <c r="DB44" s="103">
        <f t="shared" si="48"/>
        <v>0</v>
      </c>
      <c r="DC44" s="103">
        <f t="shared" si="49"/>
        <v>0</v>
      </c>
      <c r="DD44" s="103">
        <f t="shared" si="50"/>
        <v>0</v>
      </c>
      <c r="DE44" s="103">
        <f t="shared" si="51"/>
        <v>0</v>
      </c>
      <c r="DF44" s="104">
        <f>SUM(CT44:DE44)*VLOOKUP($I44,Escalation[],MATCH(CG$1,Escalation[#Headers]),FALSE)</f>
        <v>0</v>
      </c>
      <c r="DG44" s="104">
        <f t="shared" si="83"/>
        <v>0</v>
      </c>
      <c r="DH44" s="104">
        <f t="shared" si="84"/>
        <v>0</v>
      </c>
      <c r="DI44" s="104">
        <f t="shared" si="85"/>
        <v>0</v>
      </c>
      <c r="DJ44" s="103">
        <f t="shared" si="86"/>
        <v>0</v>
      </c>
      <c r="DK44" s="105">
        <f t="shared" si="87"/>
        <v>0</v>
      </c>
      <c r="DL44" s="110"/>
      <c r="DM44" s="102"/>
      <c r="DN44" s="102"/>
      <c r="DO44" s="102"/>
      <c r="DP44" s="102"/>
      <c r="DQ44" s="102"/>
      <c r="DR44" s="102"/>
      <c r="DS44" s="102"/>
      <c r="DT44" s="102"/>
      <c r="DU44" s="102"/>
      <c r="DV44" s="102"/>
      <c r="DW44" s="102"/>
      <c r="DX44" s="102">
        <f t="shared" si="57"/>
        <v>0</v>
      </c>
      <c r="DY44" s="103">
        <f t="shared" si="58"/>
        <v>0</v>
      </c>
      <c r="DZ44" s="103">
        <f t="shared" si="59"/>
        <v>0</v>
      </c>
      <c r="EA44" s="103">
        <f t="shared" si="60"/>
        <v>0</v>
      </c>
      <c r="EB44" s="103">
        <f t="shared" si="61"/>
        <v>0</v>
      </c>
      <c r="EC44" s="103">
        <f t="shared" si="62"/>
        <v>0</v>
      </c>
      <c r="ED44" s="103">
        <f t="shared" si="63"/>
        <v>0</v>
      </c>
      <c r="EE44" s="103">
        <f t="shared" si="64"/>
        <v>0</v>
      </c>
      <c r="EF44" s="103">
        <f t="shared" si="65"/>
        <v>0</v>
      </c>
      <c r="EG44" s="103">
        <f t="shared" si="66"/>
        <v>0</v>
      </c>
      <c r="EH44" s="103">
        <f t="shared" si="67"/>
        <v>0</v>
      </c>
      <c r="EI44" s="103">
        <f t="shared" si="68"/>
        <v>0</v>
      </c>
      <c r="EJ44" s="103">
        <f t="shared" si="69"/>
        <v>0</v>
      </c>
      <c r="EK44" s="104">
        <f>SUM(DY44:EJ44)*VLOOKUP($I44,Escalation[],MATCH(DL$1,Escalation[#Headers]),FALSE)</f>
        <v>0</v>
      </c>
      <c r="EL44" s="104">
        <f t="shared" si="70"/>
        <v>0</v>
      </c>
      <c r="EM44" s="104">
        <f t="shared" si="71"/>
        <v>0</v>
      </c>
      <c r="EN44" s="104">
        <f t="shared" si="72"/>
        <v>0</v>
      </c>
      <c r="EO44" s="103">
        <f t="shared" si="73"/>
        <v>0</v>
      </c>
      <c r="EP44" s="105">
        <f t="shared" si="74"/>
        <v>0</v>
      </c>
      <c r="EQ44" s="160">
        <f t="shared" si="75"/>
        <v>18322.823237475823</v>
      </c>
      <c r="ER44" s="1"/>
      <c r="ES44" s="82"/>
      <c r="ET44" s="82"/>
      <c r="EU44" s="82"/>
      <c r="EV44" s="82"/>
      <c r="EW44" s="22"/>
      <c r="EX44" s="22"/>
      <c r="EY44" s="34"/>
      <c r="EZ44" s="34"/>
      <c r="FA44" s="7"/>
      <c r="FB44" s="7"/>
      <c r="FC44" s="7"/>
      <c r="FD44" s="7"/>
    </row>
    <row r="45" spans="1:160" ht="66" hidden="1" x14ac:dyDescent="0.3">
      <c r="A45" s="1" t="s">
        <v>93</v>
      </c>
      <c r="B45" s="83">
        <v>1.2</v>
      </c>
      <c r="C45" t="s">
        <v>1385</v>
      </c>
      <c r="D45" s="3" t="s">
        <v>15</v>
      </c>
      <c r="E45" s="28" t="s">
        <v>1540</v>
      </c>
      <c r="F45" s="1" t="s">
        <v>94</v>
      </c>
      <c r="G45" s="8" t="s">
        <v>94</v>
      </c>
      <c r="H45" s="1" t="s">
        <v>80</v>
      </c>
      <c r="I45" s="3" t="s">
        <v>19</v>
      </c>
      <c r="J45" s="5" t="s">
        <v>20</v>
      </c>
      <c r="K45" s="3" t="s">
        <v>81</v>
      </c>
      <c r="L45" s="6" t="s">
        <v>22</v>
      </c>
      <c r="M45" s="38">
        <v>47.23</v>
      </c>
      <c r="N45" s="43">
        <v>52</v>
      </c>
      <c r="O45" s="23">
        <v>0.35</v>
      </c>
      <c r="P45" s="48">
        <v>0.53</v>
      </c>
      <c r="Q45" s="5" t="s">
        <v>23</v>
      </c>
      <c r="R45" s="1" t="s">
        <v>24</v>
      </c>
      <c r="S45" s="71">
        <f>VLOOKUP(R45,Contingencies!$A$2:$D$7,4,FALSE)</f>
        <v>0.09</v>
      </c>
      <c r="T45" s="22">
        <f t="shared" si="8"/>
        <v>4947.1622741184719</v>
      </c>
      <c r="U45" s="33">
        <f t="shared" si="88"/>
        <v>1713.7228792697974</v>
      </c>
      <c r="V45" s="90" t="s">
        <v>95</v>
      </c>
      <c r="W45" s="110"/>
      <c r="X45" s="102"/>
      <c r="Y45" s="102"/>
      <c r="Z45" s="102"/>
      <c r="AA45" s="102"/>
      <c r="AB45" s="102"/>
      <c r="AC45" s="102"/>
      <c r="AD45" s="102"/>
      <c r="AE45" s="102"/>
      <c r="AF45" s="102"/>
      <c r="AG45" s="102"/>
      <c r="AH45" s="102"/>
      <c r="AI45" s="102">
        <f t="shared" si="76"/>
        <v>0</v>
      </c>
      <c r="AJ45" s="103">
        <f t="shared" si="9"/>
        <v>0</v>
      </c>
      <c r="AK45" s="103">
        <f t="shared" si="10"/>
        <v>0</v>
      </c>
      <c r="AL45" s="103">
        <f t="shared" si="11"/>
        <v>0</v>
      </c>
      <c r="AM45" s="103">
        <f t="shared" si="12"/>
        <v>0</v>
      </c>
      <c r="AN45" s="103">
        <f t="shared" si="13"/>
        <v>0</v>
      </c>
      <c r="AO45" s="103">
        <f t="shared" si="14"/>
        <v>0</v>
      </c>
      <c r="AP45" s="103">
        <f t="shared" si="15"/>
        <v>0</v>
      </c>
      <c r="AQ45" s="103">
        <f t="shared" si="16"/>
        <v>0</v>
      </c>
      <c r="AR45" s="103">
        <f t="shared" si="17"/>
        <v>0</v>
      </c>
      <c r="AS45" s="103">
        <f t="shared" si="18"/>
        <v>0</v>
      </c>
      <c r="AT45" s="103">
        <f t="shared" si="19"/>
        <v>0</v>
      </c>
      <c r="AU45" s="103">
        <f t="shared" si="20"/>
        <v>0</v>
      </c>
      <c r="AV45" s="104">
        <f>SUM(AJ45:AU45)*VLOOKUP($I45,Escalation[],MATCH(W$1,Escalation[#Headers]),FALSE)</f>
        <v>0</v>
      </c>
      <c r="AW45" s="104">
        <f t="shared" si="77"/>
        <v>0</v>
      </c>
      <c r="AX45" s="104">
        <f t="shared" si="78"/>
        <v>0</v>
      </c>
      <c r="AY45" s="104">
        <f t="shared" si="79"/>
        <v>0</v>
      </c>
      <c r="AZ45" s="103">
        <f t="shared" si="80"/>
        <v>0</v>
      </c>
      <c r="BA45" s="105">
        <f t="shared" si="81"/>
        <v>0</v>
      </c>
      <c r="BB45" s="111">
        <v>45</v>
      </c>
      <c r="BC45" s="112">
        <v>45</v>
      </c>
      <c r="BD45" s="112">
        <v>45</v>
      </c>
      <c r="BE45" s="112">
        <v>45</v>
      </c>
      <c r="BF45" s="112">
        <v>45</v>
      </c>
      <c r="BG45" s="112">
        <v>45</v>
      </c>
      <c r="BH45" s="112">
        <v>45</v>
      </c>
      <c r="BI45" s="112">
        <v>45</v>
      </c>
      <c r="BJ45" s="112">
        <v>45</v>
      </c>
      <c r="BK45" s="112">
        <v>45</v>
      </c>
      <c r="BL45" s="112">
        <v>45</v>
      </c>
      <c r="BM45" s="112">
        <v>45</v>
      </c>
      <c r="BN45" s="102">
        <f t="shared" si="21"/>
        <v>540</v>
      </c>
      <c r="BO45" s="103">
        <f t="shared" si="22"/>
        <v>2125.35</v>
      </c>
      <c r="BP45" s="103">
        <f t="shared" si="23"/>
        <v>2125.35</v>
      </c>
      <c r="BQ45" s="103">
        <f t="shared" si="24"/>
        <v>2125.35</v>
      </c>
      <c r="BR45" s="103">
        <f t="shared" si="25"/>
        <v>2125.35</v>
      </c>
      <c r="BS45" s="103">
        <f t="shared" si="26"/>
        <v>2125.35</v>
      </c>
      <c r="BT45" s="103">
        <f t="shared" si="27"/>
        <v>2125.35</v>
      </c>
      <c r="BU45" s="103">
        <f t="shared" si="28"/>
        <v>2125.35</v>
      </c>
      <c r="BV45" s="103">
        <f t="shared" si="29"/>
        <v>2125.35</v>
      </c>
      <c r="BW45" s="103">
        <f t="shared" si="30"/>
        <v>2125.35</v>
      </c>
      <c r="BX45" s="103">
        <f t="shared" si="31"/>
        <v>2125.35</v>
      </c>
      <c r="BY45" s="103">
        <f t="shared" si="32"/>
        <v>2125.35</v>
      </c>
      <c r="BZ45" s="103">
        <f t="shared" si="33"/>
        <v>2125.35</v>
      </c>
      <c r="CA45" s="104">
        <f>SUM(BO45:BZ45)*VLOOKUP($I45,Escalation[],MATCH(BB$1,Escalation[#Headers]),FALSE)</f>
        <v>26612.669916449999</v>
      </c>
      <c r="CB45" s="104">
        <f t="shared" si="34"/>
        <v>9314.4344707574983</v>
      </c>
      <c r="CC45" s="104">
        <f t="shared" si="35"/>
        <v>19041.365325219973</v>
      </c>
      <c r="CD45" s="104">
        <f t="shared" si="36"/>
        <v>54968.469712427468</v>
      </c>
      <c r="CE45" s="103">
        <f t="shared" si="37"/>
        <v>3233.4393948486745</v>
      </c>
      <c r="CF45" s="105">
        <f t="shared" si="38"/>
        <v>1713.7228792697974</v>
      </c>
      <c r="CG45" s="111"/>
      <c r="CH45" s="102"/>
      <c r="CI45" s="102"/>
      <c r="CJ45" s="102"/>
      <c r="CK45" s="102"/>
      <c r="CL45" s="102"/>
      <c r="CM45" s="102"/>
      <c r="CN45" s="102"/>
      <c r="CO45" s="102"/>
      <c r="CP45" s="102"/>
      <c r="CQ45" s="102"/>
      <c r="CR45" s="102"/>
      <c r="CS45" s="102">
        <f t="shared" si="82"/>
        <v>0</v>
      </c>
      <c r="CT45" s="103">
        <f t="shared" si="40"/>
        <v>0</v>
      </c>
      <c r="CU45" s="103">
        <f t="shared" si="41"/>
        <v>0</v>
      </c>
      <c r="CV45" s="103">
        <f t="shared" si="42"/>
        <v>0</v>
      </c>
      <c r="CW45" s="103">
        <f t="shared" si="43"/>
        <v>0</v>
      </c>
      <c r="CX45" s="103">
        <f t="shared" si="44"/>
        <v>0</v>
      </c>
      <c r="CY45" s="103">
        <f t="shared" si="45"/>
        <v>0</v>
      </c>
      <c r="CZ45" s="103">
        <f t="shared" si="46"/>
        <v>0</v>
      </c>
      <c r="DA45" s="103">
        <f t="shared" si="47"/>
        <v>0</v>
      </c>
      <c r="DB45" s="103">
        <f t="shared" si="48"/>
        <v>0</v>
      </c>
      <c r="DC45" s="103">
        <f t="shared" si="49"/>
        <v>0</v>
      </c>
      <c r="DD45" s="103">
        <f t="shared" si="50"/>
        <v>0</v>
      </c>
      <c r="DE45" s="103">
        <f t="shared" si="51"/>
        <v>0</v>
      </c>
      <c r="DF45" s="104">
        <f>SUM(CT45:DE45)*VLOOKUP($I45,Escalation[],MATCH(CG$1,Escalation[#Headers]),FALSE)</f>
        <v>0</v>
      </c>
      <c r="DG45" s="104">
        <f t="shared" si="83"/>
        <v>0</v>
      </c>
      <c r="DH45" s="104">
        <f t="shared" si="84"/>
        <v>0</v>
      </c>
      <c r="DI45" s="104">
        <f t="shared" si="85"/>
        <v>0</v>
      </c>
      <c r="DJ45" s="103">
        <f t="shared" si="86"/>
        <v>0</v>
      </c>
      <c r="DK45" s="105">
        <f t="shared" si="87"/>
        <v>0</v>
      </c>
      <c r="DL45" s="110"/>
      <c r="DM45" s="102"/>
      <c r="DN45" s="102"/>
      <c r="DO45" s="102"/>
      <c r="DP45" s="102"/>
      <c r="DQ45" s="102"/>
      <c r="DR45" s="102"/>
      <c r="DS45" s="102"/>
      <c r="DT45" s="102"/>
      <c r="DU45" s="102"/>
      <c r="DV45" s="102"/>
      <c r="DW45" s="102"/>
      <c r="DX45" s="102">
        <f t="shared" si="57"/>
        <v>0</v>
      </c>
      <c r="DY45" s="103">
        <f t="shared" si="58"/>
        <v>0</v>
      </c>
      <c r="DZ45" s="103">
        <f t="shared" si="59"/>
        <v>0</v>
      </c>
      <c r="EA45" s="103">
        <f t="shared" si="60"/>
        <v>0</v>
      </c>
      <c r="EB45" s="103">
        <f t="shared" si="61"/>
        <v>0</v>
      </c>
      <c r="EC45" s="103">
        <f t="shared" si="62"/>
        <v>0</v>
      </c>
      <c r="ED45" s="103">
        <f t="shared" si="63"/>
        <v>0</v>
      </c>
      <c r="EE45" s="103">
        <f t="shared" si="64"/>
        <v>0</v>
      </c>
      <c r="EF45" s="103">
        <f t="shared" si="65"/>
        <v>0</v>
      </c>
      <c r="EG45" s="103">
        <f t="shared" si="66"/>
        <v>0</v>
      </c>
      <c r="EH45" s="103">
        <f t="shared" si="67"/>
        <v>0</v>
      </c>
      <c r="EI45" s="103">
        <f t="shared" si="68"/>
        <v>0</v>
      </c>
      <c r="EJ45" s="103">
        <f t="shared" si="69"/>
        <v>0</v>
      </c>
      <c r="EK45" s="104">
        <f>SUM(DY45:EJ45)*VLOOKUP($I45,Escalation[],MATCH(DL$1,Escalation[#Headers]),FALSE)</f>
        <v>0</v>
      </c>
      <c r="EL45" s="104">
        <f t="shared" si="70"/>
        <v>0</v>
      </c>
      <c r="EM45" s="104">
        <f t="shared" si="71"/>
        <v>0</v>
      </c>
      <c r="EN45" s="104">
        <f t="shared" si="72"/>
        <v>0</v>
      </c>
      <c r="EO45" s="103">
        <f t="shared" si="73"/>
        <v>0</v>
      </c>
      <c r="EP45" s="105">
        <f t="shared" si="74"/>
        <v>0</v>
      </c>
      <c r="EQ45" s="160">
        <f t="shared" si="75"/>
        <v>54968.469712427468</v>
      </c>
      <c r="ER45" s="1"/>
      <c r="ES45" s="82"/>
      <c r="ET45" s="82"/>
      <c r="EU45" s="82"/>
      <c r="EV45" s="82"/>
      <c r="EW45" s="22"/>
      <c r="EX45" s="22"/>
      <c r="EY45" s="34"/>
      <c r="EZ45" s="34"/>
      <c r="FA45" s="7"/>
      <c r="FB45" s="7"/>
      <c r="FC45" s="7"/>
      <c r="FD45" s="7"/>
    </row>
    <row r="46" spans="1:160" ht="92.4" hidden="1" x14ac:dyDescent="0.3">
      <c r="A46" s="1" t="s">
        <v>96</v>
      </c>
      <c r="B46" s="83">
        <v>1.2</v>
      </c>
      <c r="C46" t="s">
        <v>1385</v>
      </c>
      <c r="D46" s="28" t="s">
        <v>15</v>
      </c>
      <c r="E46" s="3" t="s">
        <v>25</v>
      </c>
      <c r="F46" s="1" t="s">
        <v>97</v>
      </c>
      <c r="G46" s="8" t="s">
        <v>97</v>
      </c>
      <c r="H46" s="1"/>
      <c r="I46" s="3" t="s">
        <v>19</v>
      </c>
      <c r="J46" s="5" t="s">
        <v>20</v>
      </c>
      <c r="K46" s="3" t="s">
        <v>35</v>
      </c>
      <c r="L46" s="6" t="s">
        <v>22</v>
      </c>
      <c r="M46" s="38">
        <v>115</v>
      </c>
      <c r="N46" s="43">
        <v>115</v>
      </c>
      <c r="O46" s="23">
        <v>0</v>
      </c>
      <c r="P46" s="48">
        <v>0</v>
      </c>
      <c r="Q46" s="5" t="s">
        <v>23</v>
      </c>
      <c r="R46" s="1" t="s">
        <v>41</v>
      </c>
      <c r="S46" s="71">
        <f>VLOOKUP(R46,Contingencies!$A$2:$D$7,4,FALSE)</f>
        <v>0.125</v>
      </c>
      <c r="T46" s="22">
        <f t="shared" si="8"/>
        <v>719.9889525000001</v>
      </c>
      <c r="U46" s="33">
        <f t="shared" si="88"/>
        <v>0</v>
      </c>
      <c r="V46" s="90"/>
      <c r="W46" s="110"/>
      <c r="X46" s="102"/>
      <c r="Y46" s="102"/>
      <c r="Z46" s="102"/>
      <c r="AA46" s="102"/>
      <c r="AB46" s="102"/>
      <c r="AC46" s="102"/>
      <c r="AD46" s="102"/>
      <c r="AE46" s="102"/>
      <c r="AF46" s="102"/>
      <c r="AG46" s="102"/>
      <c r="AH46" s="102"/>
      <c r="AI46" s="102">
        <f t="shared" si="76"/>
        <v>0</v>
      </c>
      <c r="AJ46" s="103">
        <f t="shared" si="9"/>
        <v>0</v>
      </c>
      <c r="AK46" s="103">
        <f t="shared" si="10"/>
        <v>0</v>
      </c>
      <c r="AL46" s="103">
        <f t="shared" si="11"/>
        <v>0</v>
      </c>
      <c r="AM46" s="103">
        <f t="shared" si="12"/>
        <v>0</v>
      </c>
      <c r="AN46" s="103">
        <f t="shared" si="13"/>
        <v>0</v>
      </c>
      <c r="AO46" s="103">
        <f t="shared" si="14"/>
        <v>0</v>
      </c>
      <c r="AP46" s="103">
        <f t="shared" si="15"/>
        <v>0</v>
      </c>
      <c r="AQ46" s="103">
        <f t="shared" si="16"/>
        <v>0</v>
      </c>
      <c r="AR46" s="103">
        <f t="shared" si="17"/>
        <v>0</v>
      </c>
      <c r="AS46" s="103">
        <f t="shared" si="18"/>
        <v>0</v>
      </c>
      <c r="AT46" s="103">
        <f t="shared" si="19"/>
        <v>0</v>
      </c>
      <c r="AU46" s="103">
        <f t="shared" si="20"/>
        <v>0</v>
      </c>
      <c r="AV46" s="104">
        <f>SUM(AJ46:AU46)*VLOOKUP($I46,Escalation[],MATCH(W$1,Escalation[#Headers]),FALSE)</f>
        <v>0</v>
      </c>
      <c r="AW46" s="104">
        <f t="shared" si="77"/>
        <v>0</v>
      </c>
      <c r="AX46" s="104">
        <f t="shared" si="78"/>
        <v>0</v>
      </c>
      <c r="AY46" s="104">
        <f t="shared" si="79"/>
        <v>0</v>
      </c>
      <c r="AZ46" s="103">
        <f t="shared" si="80"/>
        <v>0</v>
      </c>
      <c r="BA46" s="105">
        <f t="shared" si="81"/>
        <v>0</v>
      </c>
      <c r="BB46" s="111">
        <v>4</v>
      </c>
      <c r="BC46" s="112">
        <v>4</v>
      </c>
      <c r="BD46" s="112">
        <v>4</v>
      </c>
      <c r="BE46" s="112">
        <v>4</v>
      </c>
      <c r="BF46" s="112">
        <v>4</v>
      </c>
      <c r="BG46" s="112">
        <v>4</v>
      </c>
      <c r="BH46" s="112">
        <v>4</v>
      </c>
      <c r="BI46" s="112">
        <v>4</v>
      </c>
      <c r="BJ46" s="112">
        <v>4</v>
      </c>
      <c r="BK46" s="112">
        <v>4</v>
      </c>
      <c r="BL46" s="112">
        <v>4</v>
      </c>
      <c r="BM46" s="112">
        <v>4</v>
      </c>
      <c r="BN46" s="102">
        <f t="shared" si="21"/>
        <v>48</v>
      </c>
      <c r="BO46" s="103">
        <f t="shared" si="22"/>
        <v>460</v>
      </c>
      <c r="BP46" s="103">
        <f t="shared" si="23"/>
        <v>460</v>
      </c>
      <c r="BQ46" s="103">
        <f t="shared" si="24"/>
        <v>460</v>
      </c>
      <c r="BR46" s="103">
        <f t="shared" si="25"/>
        <v>460</v>
      </c>
      <c r="BS46" s="103">
        <f t="shared" si="26"/>
        <v>460</v>
      </c>
      <c r="BT46" s="103">
        <f t="shared" si="27"/>
        <v>460</v>
      </c>
      <c r="BU46" s="103">
        <f t="shared" si="28"/>
        <v>460</v>
      </c>
      <c r="BV46" s="103">
        <f t="shared" si="29"/>
        <v>460</v>
      </c>
      <c r="BW46" s="103">
        <f t="shared" si="30"/>
        <v>460</v>
      </c>
      <c r="BX46" s="103">
        <f t="shared" si="31"/>
        <v>460</v>
      </c>
      <c r="BY46" s="103">
        <f t="shared" si="32"/>
        <v>460</v>
      </c>
      <c r="BZ46" s="103">
        <f t="shared" si="33"/>
        <v>460</v>
      </c>
      <c r="CA46" s="104">
        <f>SUM(BO46:BZ46)*VLOOKUP($I46,Escalation[],MATCH(BB$1,Escalation[#Headers]),FALSE)</f>
        <v>5759.9116200000008</v>
      </c>
      <c r="CB46" s="104">
        <f t="shared" si="34"/>
        <v>0</v>
      </c>
      <c r="CC46" s="104">
        <f t="shared" si="35"/>
        <v>0</v>
      </c>
      <c r="CD46" s="104">
        <f t="shared" si="36"/>
        <v>5759.9116200000008</v>
      </c>
      <c r="CE46" s="103">
        <f t="shared" si="37"/>
        <v>719.9889525000001</v>
      </c>
      <c r="CF46" s="105">
        <f t="shared" si="38"/>
        <v>0</v>
      </c>
      <c r="CG46" s="111"/>
      <c r="CH46" s="102"/>
      <c r="CI46" s="102"/>
      <c r="CJ46" s="102"/>
      <c r="CK46" s="102"/>
      <c r="CL46" s="102"/>
      <c r="CM46" s="102"/>
      <c r="CN46" s="102"/>
      <c r="CO46" s="102"/>
      <c r="CP46" s="102"/>
      <c r="CQ46" s="102"/>
      <c r="CR46" s="102"/>
      <c r="CS46" s="102">
        <f t="shared" si="82"/>
        <v>0</v>
      </c>
      <c r="CT46" s="103">
        <f t="shared" si="40"/>
        <v>0</v>
      </c>
      <c r="CU46" s="103">
        <f t="shared" si="41"/>
        <v>0</v>
      </c>
      <c r="CV46" s="103">
        <f t="shared" si="42"/>
        <v>0</v>
      </c>
      <c r="CW46" s="103">
        <f t="shared" si="43"/>
        <v>0</v>
      </c>
      <c r="CX46" s="103">
        <f t="shared" si="44"/>
        <v>0</v>
      </c>
      <c r="CY46" s="103">
        <f t="shared" si="45"/>
        <v>0</v>
      </c>
      <c r="CZ46" s="103">
        <f t="shared" si="46"/>
        <v>0</v>
      </c>
      <c r="DA46" s="103">
        <f t="shared" si="47"/>
        <v>0</v>
      </c>
      <c r="DB46" s="103">
        <f t="shared" si="48"/>
        <v>0</v>
      </c>
      <c r="DC46" s="103">
        <f t="shared" si="49"/>
        <v>0</v>
      </c>
      <c r="DD46" s="103">
        <f t="shared" si="50"/>
        <v>0</v>
      </c>
      <c r="DE46" s="103">
        <f t="shared" si="51"/>
        <v>0</v>
      </c>
      <c r="DF46" s="104">
        <f>SUM(CT46:DE46)*VLOOKUP($I46,Escalation[],MATCH(CG$1,Escalation[#Headers]),FALSE)</f>
        <v>0</v>
      </c>
      <c r="DG46" s="104">
        <f t="shared" si="83"/>
        <v>0</v>
      </c>
      <c r="DH46" s="104">
        <f t="shared" si="84"/>
        <v>0</v>
      </c>
      <c r="DI46" s="104">
        <f t="shared" si="85"/>
        <v>0</v>
      </c>
      <c r="DJ46" s="103">
        <f t="shared" si="86"/>
        <v>0</v>
      </c>
      <c r="DK46" s="105">
        <f t="shared" si="87"/>
        <v>0</v>
      </c>
      <c r="DL46" s="110"/>
      <c r="DM46" s="102"/>
      <c r="DN46" s="102"/>
      <c r="DO46" s="102"/>
      <c r="DP46" s="102"/>
      <c r="DQ46" s="102"/>
      <c r="DR46" s="102"/>
      <c r="DS46" s="102"/>
      <c r="DT46" s="102"/>
      <c r="DU46" s="102"/>
      <c r="DV46" s="102"/>
      <c r="DW46" s="102"/>
      <c r="DX46" s="102">
        <f t="shared" si="57"/>
        <v>0</v>
      </c>
      <c r="DY46" s="103">
        <f t="shared" si="58"/>
        <v>0</v>
      </c>
      <c r="DZ46" s="103">
        <f t="shared" si="59"/>
        <v>0</v>
      </c>
      <c r="EA46" s="103">
        <f t="shared" si="60"/>
        <v>0</v>
      </c>
      <c r="EB46" s="103">
        <f t="shared" si="61"/>
        <v>0</v>
      </c>
      <c r="EC46" s="103">
        <f t="shared" si="62"/>
        <v>0</v>
      </c>
      <c r="ED46" s="103">
        <f t="shared" si="63"/>
        <v>0</v>
      </c>
      <c r="EE46" s="103">
        <f t="shared" si="64"/>
        <v>0</v>
      </c>
      <c r="EF46" s="103">
        <f t="shared" si="65"/>
        <v>0</v>
      </c>
      <c r="EG46" s="103">
        <f t="shared" si="66"/>
        <v>0</v>
      </c>
      <c r="EH46" s="103">
        <f t="shared" si="67"/>
        <v>0</v>
      </c>
      <c r="EI46" s="103">
        <f t="shared" si="68"/>
        <v>0</v>
      </c>
      <c r="EJ46" s="103">
        <f t="shared" si="69"/>
        <v>0</v>
      </c>
      <c r="EK46" s="104">
        <f>SUM(DY46:EJ46)*VLOOKUP($I46,Escalation[],MATCH(DL$1,Escalation[#Headers]),FALSE)</f>
        <v>0</v>
      </c>
      <c r="EL46" s="104">
        <f t="shared" si="70"/>
        <v>0</v>
      </c>
      <c r="EM46" s="104">
        <f t="shared" si="71"/>
        <v>0</v>
      </c>
      <c r="EN46" s="104">
        <f t="shared" si="72"/>
        <v>0</v>
      </c>
      <c r="EO46" s="103">
        <f t="shared" si="73"/>
        <v>0</v>
      </c>
      <c r="EP46" s="105">
        <f t="shared" si="74"/>
        <v>0</v>
      </c>
      <c r="EQ46" s="160">
        <f t="shared" si="75"/>
        <v>5759.9116200000008</v>
      </c>
      <c r="ER46" s="1"/>
      <c r="ES46" s="82"/>
      <c r="ET46" s="82"/>
      <c r="EU46" s="82"/>
      <c r="EV46" s="82"/>
      <c r="EW46" s="22"/>
      <c r="EX46" s="22"/>
      <c r="EY46" s="34"/>
      <c r="EZ46" s="34"/>
      <c r="FA46" s="7"/>
      <c r="FB46" s="7"/>
      <c r="FC46" s="7"/>
      <c r="FD46" s="7"/>
    </row>
    <row r="47" spans="1:160" ht="79.2" hidden="1" x14ac:dyDescent="0.3">
      <c r="A47" s="1" t="s">
        <v>98</v>
      </c>
      <c r="B47" s="83">
        <v>1.2</v>
      </c>
      <c r="C47" t="s">
        <v>1385</v>
      </c>
      <c r="D47" s="3" t="s">
        <v>15</v>
      </c>
      <c r="E47" s="28" t="s">
        <v>1540</v>
      </c>
      <c r="F47" s="1" t="s">
        <v>99</v>
      </c>
      <c r="G47" s="14" t="s">
        <v>99</v>
      </c>
      <c r="H47" s="1" t="s">
        <v>80</v>
      </c>
      <c r="I47" s="3" t="s">
        <v>19</v>
      </c>
      <c r="J47" s="5" t="s">
        <v>20</v>
      </c>
      <c r="K47" s="3" t="s">
        <v>81</v>
      </c>
      <c r="L47" s="6" t="s">
        <v>22</v>
      </c>
      <c r="M47" s="38">
        <v>47.23</v>
      </c>
      <c r="N47" s="43">
        <v>52</v>
      </c>
      <c r="O47" s="23">
        <v>0.35</v>
      </c>
      <c r="P47" s="48">
        <v>0.53</v>
      </c>
      <c r="Q47" s="5" t="s">
        <v>23</v>
      </c>
      <c r="R47" s="1" t="s">
        <v>24</v>
      </c>
      <c r="S47" s="71">
        <f>VLOOKUP(R47,Contingencies!$A$2:$D$7,4,FALSE)</f>
        <v>0.09</v>
      </c>
      <c r="T47" s="22">
        <f t="shared" si="8"/>
        <v>842.25437716867043</v>
      </c>
      <c r="U47" s="33">
        <f t="shared" si="88"/>
        <v>291.76132019568325</v>
      </c>
      <c r="V47" s="90" t="s">
        <v>100</v>
      </c>
      <c r="W47" s="110"/>
      <c r="X47" s="102"/>
      <c r="Y47" s="102"/>
      <c r="Z47" s="102"/>
      <c r="AA47" s="102"/>
      <c r="AB47" s="102"/>
      <c r="AC47" s="102"/>
      <c r="AD47" s="102"/>
      <c r="AE47" s="102"/>
      <c r="AF47" s="102"/>
      <c r="AG47" s="102"/>
      <c r="AH47" s="102"/>
      <c r="AI47" s="102">
        <f t="shared" si="76"/>
        <v>0</v>
      </c>
      <c r="AJ47" s="103">
        <f t="shared" si="9"/>
        <v>0</v>
      </c>
      <c r="AK47" s="103">
        <f t="shared" si="10"/>
        <v>0</v>
      </c>
      <c r="AL47" s="103">
        <f t="shared" si="11"/>
        <v>0</v>
      </c>
      <c r="AM47" s="103">
        <f t="shared" si="12"/>
        <v>0</v>
      </c>
      <c r="AN47" s="103">
        <f t="shared" si="13"/>
        <v>0</v>
      </c>
      <c r="AO47" s="103">
        <f t="shared" si="14"/>
        <v>0</v>
      </c>
      <c r="AP47" s="103">
        <f t="shared" si="15"/>
        <v>0</v>
      </c>
      <c r="AQ47" s="103">
        <f t="shared" si="16"/>
        <v>0</v>
      </c>
      <c r="AR47" s="103">
        <f t="shared" si="17"/>
        <v>0</v>
      </c>
      <c r="AS47" s="103">
        <f t="shared" si="18"/>
        <v>0</v>
      </c>
      <c r="AT47" s="103">
        <f t="shared" si="19"/>
        <v>0</v>
      </c>
      <c r="AU47" s="103">
        <f t="shared" si="20"/>
        <v>0</v>
      </c>
      <c r="AV47" s="104">
        <f>SUM(AJ47:AU47)*VLOOKUP($I47,Escalation[],MATCH(W$1,Escalation[#Headers]),FALSE)</f>
        <v>0</v>
      </c>
      <c r="AW47" s="104">
        <f t="shared" si="77"/>
        <v>0</v>
      </c>
      <c r="AX47" s="104">
        <f t="shared" si="78"/>
        <v>0</v>
      </c>
      <c r="AY47" s="104">
        <f t="shared" si="79"/>
        <v>0</v>
      </c>
      <c r="AZ47" s="103">
        <f t="shared" si="80"/>
        <v>0</v>
      </c>
      <c r="BA47" s="105">
        <f t="shared" si="81"/>
        <v>0</v>
      </c>
      <c r="BB47" s="110"/>
      <c r="BC47" s="102"/>
      <c r="BD47" s="102"/>
      <c r="BE47" s="102"/>
      <c r="BF47" s="102"/>
      <c r="BG47" s="102"/>
      <c r="BH47" s="102"/>
      <c r="BI47" s="102"/>
      <c r="BJ47" s="102"/>
      <c r="BK47" s="102"/>
      <c r="BL47" s="102"/>
      <c r="BM47" s="102"/>
      <c r="BN47" s="102">
        <f t="shared" si="21"/>
        <v>0</v>
      </c>
      <c r="BO47" s="103">
        <f t="shared" si="22"/>
        <v>0</v>
      </c>
      <c r="BP47" s="103">
        <f t="shared" si="23"/>
        <v>0</v>
      </c>
      <c r="BQ47" s="103">
        <f t="shared" si="24"/>
        <v>0</v>
      </c>
      <c r="BR47" s="103">
        <f t="shared" si="25"/>
        <v>0</v>
      </c>
      <c r="BS47" s="103">
        <f t="shared" si="26"/>
        <v>0</v>
      </c>
      <c r="BT47" s="103">
        <f t="shared" si="27"/>
        <v>0</v>
      </c>
      <c r="BU47" s="103">
        <f t="shared" si="28"/>
        <v>0</v>
      </c>
      <c r="BV47" s="103">
        <f t="shared" si="29"/>
        <v>0</v>
      </c>
      <c r="BW47" s="103">
        <f t="shared" si="30"/>
        <v>0</v>
      </c>
      <c r="BX47" s="103">
        <f t="shared" si="31"/>
        <v>0</v>
      </c>
      <c r="BY47" s="103">
        <f t="shared" si="32"/>
        <v>0</v>
      </c>
      <c r="BZ47" s="103">
        <f t="shared" si="33"/>
        <v>0</v>
      </c>
      <c r="CA47" s="104">
        <f>SUM(BO47:BZ47)*VLOOKUP($I47,Escalation[],MATCH(BB$1,Escalation[#Headers]),FALSE)</f>
        <v>0</v>
      </c>
      <c r="CB47" s="104">
        <f t="shared" si="34"/>
        <v>0</v>
      </c>
      <c r="CC47" s="104">
        <f t="shared" si="35"/>
        <v>0</v>
      </c>
      <c r="CD47" s="104">
        <f t="shared" si="36"/>
        <v>0</v>
      </c>
      <c r="CE47" s="103">
        <f t="shared" si="37"/>
        <v>0</v>
      </c>
      <c r="CF47" s="105">
        <f t="shared" si="38"/>
        <v>0</v>
      </c>
      <c r="CG47" s="111">
        <v>8</v>
      </c>
      <c r="CH47" s="112">
        <v>8</v>
      </c>
      <c r="CI47" s="112">
        <v>0</v>
      </c>
      <c r="CJ47" s="112">
        <v>0</v>
      </c>
      <c r="CK47" s="112">
        <v>8</v>
      </c>
      <c r="CL47" s="112">
        <v>9</v>
      </c>
      <c r="CM47" s="112">
        <v>9</v>
      </c>
      <c r="CN47" s="112">
        <v>9</v>
      </c>
      <c r="CO47" s="112">
        <v>9</v>
      </c>
      <c r="CP47" s="112">
        <v>10</v>
      </c>
      <c r="CQ47" s="112">
        <v>10</v>
      </c>
      <c r="CR47" s="112">
        <v>10</v>
      </c>
      <c r="CS47" s="102">
        <f t="shared" si="82"/>
        <v>90</v>
      </c>
      <c r="CT47" s="103">
        <f t="shared" si="40"/>
        <v>377.84</v>
      </c>
      <c r="CU47" s="103">
        <f t="shared" si="41"/>
        <v>377.84</v>
      </c>
      <c r="CV47" s="103">
        <f t="shared" si="42"/>
        <v>0</v>
      </c>
      <c r="CW47" s="103">
        <f t="shared" si="43"/>
        <v>0</v>
      </c>
      <c r="CX47" s="103">
        <f t="shared" si="44"/>
        <v>377.84</v>
      </c>
      <c r="CY47" s="103">
        <f t="shared" si="45"/>
        <v>425.07</v>
      </c>
      <c r="CZ47" s="103">
        <f t="shared" si="46"/>
        <v>425.07</v>
      </c>
      <c r="DA47" s="103">
        <f t="shared" si="47"/>
        <v>425.07</v>
      </c>
      <c r="DB47" s="103">
        <f t="shared" si="48"/>
        <v>425.07</v>
      </c>
      <c r="DC47" s="103">
        <f t="shared" si="49"/>
        <v>472.29999999999995</v>
      </c>
      <c r="DD47" s="103">
        <f t="shared" si="50"/>
        <v>472.29999999999995</v>
      </c>
      <c r="DE47" s="103">
        <f t="shared" si="51"/>
        <v>472.29999999999995</v>
      </c>
      <c r="DF47" s="104">
        <f>SUM(CT47:DE47)*VLOOKUP($I47,Escalation[],MATCH(CG$1,Escalation[#Headers]),FALSE)</f>
        <v>4530.8070532756146</v>
      </c>
      <c r="DG47" s="104">
        <f t="shared" si="83"/>
        <v>1585.7824686464651</v>
      </c>
      <c r="DH47" s="104">
        <f t="shared" si="84"/>
        <v>3241.7924466187028</v>
      </c>
      <c r="DI47" s="104">
        <f t="shared" si="85"/>
        <v>9358.3819685407834</v>
      </c>
      <c r="DJ47" s="103">
        <f t="shared" si="86"/>
        <v>550.49305697298723</v>
      </c>
      <c r="DK47" s="105">
        <f t="shared" si="87"/>
        <v>291.76132019568325</v>
      </c>
      <c r="DL47" s="111"/>
      <c r="DM47" s="102"/>
      <c r="DN47" s="102"/>
      <c r="DO47" s="102"/>
      <c r="DP47" s="102"/>
      <c r="DQ47" s="102"/>
      <c r="DR47" s="102"/>
      <c r="DS47" s="102"/>
      <c r="DT47" s="102"/>
      <c r="DU47" s="102"/>
      <c r="DV47" s="102"/>
      <c r="DW47" s="102"/>
      <c r="DX47" s="102">
        <f t="shared" si="57"/>
        <v>0</v>
      </c>
      <c r="DY47" s="103">
        <f t="shared" si="58"/>
        <v>0</v>
      </c>
      <c r="DZ47" s="103">
        <f t="shared" si="59"/>
        <v>0</v>
      </c>
      <c r="EA47" s="103">
        <f t="shared" si="60"/>
        <v>0</v>
      </c>
      <c r="EB47" s="103">
        <f t="shared" si="61"/>
        <v>0</v>
      </c>
      <c r="EC47" s="103">
        <f t="shared" si="62"/>
        <v>0</v>
      </c>
      <c r="ED47" s="103">
        <f t="shared" si="63"/>
        <v>0</v>
      </c>
      <c r="EE47" s="103">
        <f t="shared" si="64"/>
        <v>0</v>
      </c>
      <c r="EF47" s="103">
        <f t="shared" si="65"/>
        <v>0</v>
      </c>
      <c r="EG47" s="103">
        <f t="shared" si="66"/>
        <v>0</v>
      </c>
      <c r="EH47" s="103">
        <f t="shared" si="67"/>
        <v>0</v>
      </c>
      <c r="EI47" s="103">
        <f t="shared" si="68"/>
        <v>0</v>
      </c>
      <c r="EJ47" s="103">
        <f t="shared" si="69"/>
        <v>0</v>
      </c>
      <c r="EK47" s="104">
        <f>SUM(DY47:EJ47)*VLOOKUP($I47,Escalation[],MATCH(DL$1,Escalation[#Headers]),FALSE)</f>
        <v>0</v>
      </c>
      <c r="EL47" s="104">
        <f t="shared" si="70"/>
        <v>0</v>
      </c>
      <c r="EM47" s="104">
        <f t="shared" si="71"/>
        <v>0</v>
      </c>
      <c r="EN47" s="104">
        <f t="shared" si="72"/>
        <v>0</v>
      </c>
      <c r="EO47" s="103">
        <f t="shared" si="73"/>
        <v>0</v>
      </c>
      <c r="EP47" s="105">
        <f t="shared" si="74"/>
        <v>0</v>
      </c>
      <c r="EQ47" s="160">
        <f t="shared" si="75"/>
        <v>9358.3819685407834</v>
      </c>
      <c r="ER47" s="1"/>
      <c r="ES47" s="82"/>
      <c r="ET47" s="82"/>
      <c r="EU47" s="82"/>
      <c r="EV47" s="82"/>
      <c r="EW47" s="22"/>
      <c r="EX47" s="22"/>
      <c r="EY47" s="34"/>
      <c r="EZ47" s="34"/>
      <c r="FA47" s="7"/>
      <c r="FB47" s="7"/>
      <c r="FC47" s="7"/>
      <c r="FD47" s="7"/>
    </row>
    <row r="48" spans="1:160" ht="66" hidden="1" x14ac:dyDescent="0.3">
      <c r="A48" s="1" t="s">
        <v>101</v>
      </c>
      <c r="B48" s="83">
        <v>1.2</v>
      </c>
      <c r="C48" t="s">
        <v>1385</v>
      </c>
      <c r="D48" s="3" t="s">
        <v>15</v>
      </c>
      <c r="E48" s="28" t="s">
        <v>1540</v>
      </c>
      <c r="F48" s="1" t="s">
        <v>102</v>
      </c>
      <c r="G48" s="14" t="s">
        <v>102</v>
      </c>
      <c r="H48" s="1" t="s">
        <v>80</v>
      </c>
      <c r="I48" s="3" t="s">
        <v>19</v>
      </c>
      <c r="J48" s="5" t="s">
        <v>20</v>
      </c>
      <c r="K48" s="3" t="s">
        <v>81</v>
      </c>
      <c r="L48" s="6" t="s">
        <v>22</v>
      </c>
      <c r="M48" s="38">
        <v>47.23</v>
      </c>
      <c r="N48" s="43">
        <v>52</v>
      </c>
      <c r="O48" s="23">
        <v>0.35</v>
      </c>
      <c r="P48" s="48">
        <v>0.53</v>
      </c>
      <c r="Q48" s="5" t="s">
        <v>23</v>
      </c>
      <c r="R48" s="1" t="s">
        <v>24</v>
      </c>
      <c r="S48" s="71">
        <f>VLOOKUP(R48,Contingencies!$A$2:$D$7,4,FALSE)</f>
        <v>0.09</v>
      </c>
      <c r="T48" s="22">
        <f t="shared" si="8"/>
        <v>4211.27188584335</v>
      </c>
      <c r="U48" s="33">
        <f t="shared" si="88"/>
        <v>1458.8066009784154</v>
      </c>
      <c r="V48" s="90" t="s">
        <v>83</v>
      </c>
      <c r="W48" s="110"/>
      <c r="X48" s="102"/>
      <c r="Y48" s="102"/>
      <c r="Z48" s="102"/>
      <c r="AA48" s="102"/>
      <c r="AB48" s="102"/>
      <c r="AC48" s="102"/>
      <c r="AD48" s="102"/>
      <c r="AE48" s="102"/>
      <c r="AF48" s="102"/>
      <c r="AG48" s="102"/>
      <c r="AH48" s="102"/>
      <c r="AI48" s="102">
        <f t="shared" si="76"/>
        <v>0</v>
      </c>
      <c r="AJ48" s="103">
        <f t="shared" si="9"/>
        <v>0</v>
      </c>
      <c r="AK48" s="103">
        <f t="shared" si="10"/>
        <v>0</v>
      </c>
      <c r="AL48" s="103">
        <f t="shared" si="11"/>
        <v>0</v>
      </c>
      <c r="AM48" s="103">
        <f t="shared" si="12"/>
        <v>0</v>
      </c>
      <c r="AN48" s="103">
        <f t="shared" si="13"/>
        <v>0</v>
      </c>
      <c r="AO48" s="103">
        <f t="shared" si="14"/>
        <v>0</v>
      </c>
      <c r="AP48" s="103">
        <f t="shared" si="15"/>
        <v>0</v>
      </c>
      <c r="AQ48" s="103">
        <f t="shared" si="16"/>
        <v>0</v>
      </c>
      <c r="AR48" s="103">
        <f t="shared" si="17"/>
        <v>0</v>
      </c>
      <c r="AS48" s="103">
        <f t="shared" si="18"/>
        <v>0</v>
      </c>
      <c r="AT48" s="103">
        <f t="shared" si="19"/>
        <v>0</v>
      </c>
      <c r="AU48" s="103">
        <f t="shared" si="20"/>
        <v>0</v>
      </c>
      <c r="AV48" s="104">
        <f>SUM(AJ48:AU48)*VLOOKUP($I48,Escalation[],MATCH(W$1,Escalation[#Headers]),FALSE)</f>
        <v>0</v>
      </c>
      <c r="AW48" s="104">
        <f t="shared" si="77"/>
        <v>0</v>
      </c>
      <c r="AX48" s="104">
        <f t="shared" si="78"/>
        <v>0</v>
      </c>
      <c r="AY48" s="104">
        <f t="shared" si="79"/>
        <v>0</v>
      </c>
      <c r="AZ48" s="103">
        <f t="shared" si="80"/>
        <v>0</v>
      </c>
      <c r="BA48" s="105">
        <f t="shared" si="81"/>
        <v>0</v>
      </c>
      <c r="BB48" s="110"/>
      <c r="BC48" s="102"/>
      <c r="BD48" s="102"/>
      <c r="BE48" s="102"/>
      <c r="BF48" s="102"/>
      <c r="BG48" s="102"/>
      <c r="BH48" s="102"/>
      <c r="BI48" s="102"/>
      <c r="BJ48" s="102"/>
      <c r="BK48" s="102"/>
      <c r="BL48" s="102"/>
      <c r="BM48" s="102"/>
      <c r="BN48" s="102">
        <f t="shared" si="21"/>
        <v>0</v>
      </c>
      <c r="BO48" s="103">
        <f t="shared" si="22"/>
        <v>0</v>
      </c>
      <c r="BP48" s="103">
        <f t="shared" si="23"/>
        <v>0</v>
      </c>
      <c r="BQ48" s="103">
        <f t="shared" si="24"/>
        <v>0</v>
      </c>
      <c r="BR48" s="103">
        <f t="shared" si="25"/>
        <v>0</v>
      </c>
      <c r="BS48" s="103">
        <f t="shared" si="26"/>
        <v>0</v>
      </c>
      <c r="BT48" s="103">
        <f t="shared" si="27"/>
        <v>0</v>
      </c>
      <c r="BU48" s="103">
        <f t="shared" si="28"/>
        <v>0</v>
      </c>
      <c r="BV48" s="103">
        <f t="shared" si="29"/>
        <v>0</v>
      </c>
      <c r="BW48" s="103">
        <f t="shared" si="30"/>
        <v>0</v>
      </c>
      <c r="BX48" s="103">
        <f t="shared" si="31"/>
        <v>0</v>
      </c>
      <c r="BY48" s="103">
        <f t="shared" si="32"/>
        <v>0</v>
      </c>
      <c r="BZ48" s="103">
        <f t="shared" si="33"/>
        <v>0</v>
      </c>
      <c r="CA48" s="104">
        <f>SUM(BO48:BZ48)*VLOOKUP($I48,Escalation[],MATCH(BB$1,Escalation[#Headers]),FALSE)</f>
        <v>0</v>
      </c>
      <c r="CB48" s="104">
        <f t="shared" si="34"/>
        <v>0</v>
      </c>
      <c r="CC48" s="104">
        <f t="shared" si="35"/>
        <v>0</v>
      </c>
      <c r="CD48" s="104">
        <f t="shared" si="36"/>
        <v>0</v>
      </c>
      <c r="CE48" s="103">
        <f t="shared" si="37"/>
        <v>0</v>
      </c>
      <c r="CF48" s="105">
        <f t="shared" si="38"/>
        <v>0</v>
      </c>
      <c r="CG48" s="111">
        <v>45</v>
      </c>
      <c r="CH48" s="112">
        <v>45</v>
      </c>
      <c r="CI48" s="112">
        <v>0</v>
      </c>
      <c r="CJ48" s="112">
        <v>0</v>
      </c>
      <c r="CK48" s="112">
        <v>45</v>
      </c>
      <c r="CL48" s="112">
        <v>45</v>
      </c>
      <c r="CM48" s="112">
        <v>45</v>
      </c>
      <c r="CN48" s="112">
        <v>45</v>
      </c>
      <c r="CO48" s="112">
        <v>45</v>
      </c>
      <c r="CP48" s="112">
        <v>45</v>
      </c>
      <c r="CQ48" s="112">
        <v>45</v>
      </c>
      <c r="CR48" s="112">
        <v>45</v>
      </c>
      <c r="CS48" s="102">
        <f t="shared" si="82"/>
        <v>450</v>
      </c>
      <c r="CT48" s="103">
        <f t="shared" si="40"/>
        <v>2125.35</v>
      </c>
      <c r="CU48" s="103">
        <f t="shared" si="41"/>
        <v>2125.35</v>
      </c>
      <c r="CV48" s="103">
        <f t="shared" si="42"/>
        <v>0</v>
      </c>
      <c r="CW48" s="103">
        <f t="shared" si="43"/>
        <v>0</v>
      </c>
      <c r="CX48" s="103">
        <f t="shared" si="44"/>
        <v>2125.35</v>
      </c>
      <c r="CY48" s="103">
        <f t="shared" si="45"/>
        <v>2125.35</v>
      </c>
      <c r="CZ48" s="103">
        <f t="shared" si="46"/>
        <v>2125.35</v>
      </c>
      <c r="DA48" s="103">
        <f t="shared" si="47"/>
        <v>2125.35</v>
      </c>
      <c r="DB48" s="103">
        <f t="shared" si="48"/>
        <v>2125.35</v>
      </c>
      <c r="DC48" s="103">
        <f t="shared" si="49"/>
        <v>2125.35</v>
      </c>
      <c r="DD48" s="103">
        <f t="shared" si="50"/>
        <v>2125.35</v>
      </c>
      <c r="DE48" s="103">
        <f t="shared" si="51"/>
        <v>2125.35</v>
      </c>
      <c r="DF48" s="104">
        <f>SUM(CT48:DE48)*VLOOKUP($I48,Escalation[],MATCH(CG$1,Escalation[#Headers]),FALSE)</f>
        <v>22654.035266378065</v>
      </c>
      <c r="DG48" s="104">
        <f t="shared" si="83"/>
        <v>7928.9123432323222</v>
      </c>
      <c r="DH48" s="104">
        <f t="shared" si="84"/>
        <v>16208.962233093505</v>
      </c>
      <c r="DI48" s="104">
        <f t="shared" si="85"/>
        <v>46791.909842703892</v>
      </c>
      <c r="DJ48" s="103">
        <f t="shared" si="86"/>
        <v>2752.4652848649348</v>
      </c>
      <c r="DK48" s="105">
        <f t="shared" si="87"/>
        <v>1458.8066009784154</v>
      </c>
      <c r="DL48" s="111"/>
      <c r="DM48" s="102"/>
      <c r="DN48" s="102"/>
      <c r="DO48" s="102"/>
      <c r="DP48" s="102"/>
      <c r="DQ48" s="102"/>
      <c r="DR48" s="102"/>
      <c r="DS48" s="102"/>
      <c r="DT48" s="102"/>
      <c r="DU48" s="102"/>
      <c r="DV48" s="102"/>
      <c r="DW48" s="102"/>
      <c r="DX48" s="102">
        <f t="shared" si="57"/>
        <v>0</v>
      </c>
      <c r="DY48" s="103">
        <f t="shared" si="58"/>
        <v>0</v>
      </c>
      <c r="DZ48" s="103">
        <f t="shared" si="59"/>
        <v>0</v>
      </c>
      <c r="EA48" s="103">
        <f t="shared" si="60"/>
        <v>0</v>
      </c>
      <c r="EB48" s="103">
        <f t="shared" si="61"/>
        <v>0</v>
      </c>
      <c r="EC48" s="103">
        <f t="shared" si="62"/>
        <v>0</v>
      </c>
      <c r="ED48" s="103">
        <f t="shared" si="63"/>
        <v>0</v>
      </c>
      <c r="EE48" s="103">
        <f t="shared" si="64"/>
        <v>0</v>
      </c>
      <c r="EF48" s="103">
        <f t="shared" si="65"/>
        <v>0</v>
      </c>
      <c r="EG48" s="103">
        <f t="shared" si="66"/>
        <v>0</v>
      </c>
      <c r="EH48" s="103">
        <f t="shared" si="67"/>
        <v>0</v>
      </c>
      <c r="EI48" s="103">
        <f t="shared" si="68"/>
        <v>0</v>
      </c>
      <c r="EJ48" s="103">
        <f t="shared" si="69"/>
        <v>0</v>
      </c>
      <c r="EK48" s="104">
        <f>SUM(DY48:EJ48)*VLOOKUP($I48,Escalation[],MATCH(DL$1,Escalation[#Headers]),FALSE)</f>
        <v>0</v>
      </c>
      <c r="EL48" s="104">
        <f t="shared" si="70"/>
        <v>0</v>
      </c>
      <c r="EM48" s="104">
        <f t="shared" si="71"/>
        <v>0</v>
      </c>
      <c r="EN48" s="104">
        <f t="shared" si="72"/>
        <v>0</v>
      </c>
      <c r="EO48" s="103">
        <f t="shared" si="73"/>
        <v>0</v>
      </c>
      <c r="EP48" s="105">
        <f t="shared" si="74"/>
        <v>0</v>
      </c>
      <c r="EQ48" s="160">
        <f t="shared" si="75"/>
        <v>46791.909842703892</v>
      </c>
      <c r="ER48" s="1"/>
      <c r="ES48" s="82"/>
      <c r="ET48" s="82"/>
      <c r="EU48" s="82"/>
      <c r="EV48" s="82"/>
      <c r="EW48" s="22"/>
      <c r="EX48" s="22"/>
      <c r="EY48" s="34"/>
      <c r="EZ48" s="34"/>
      <c r="FA48" s="7"/>
      <c r="FB48" s="7"/>
      <c r="FC48" s="7"/>
      <c r="FD48" s="7"/>
    </row>
    <row r="49" spans="1:160" ht="92.4" hidden="1" x14ac:dyDescent="0.3">
      <c r="A49" s="1" t="s">
        <v>103</v>
      </c>
      <c r="B49" s="83">
        <v>1.2</v>
      </c>
      <c r="C49" t="s">
        <v>1385</v>
      </c>
      <c r="D49" s="28" t="s">
        <v>15</v>
      </c>
      <c r="E49" s="3" t="s">
        <v>25</v>
      </c>
      <c r="F49" s="1" t="s">
        <v>104</v>
      </c>
      <c r="G49" s="14" t="s">
        <v>104</v>
      </c>
      <c r="H49" s="1"/>
      <c r="I49" s="3" t="s">
        <v>19</v>
      </c>
      <c r="J49" s="5" t="s">
        <v>20</v>
      </c>
      <c r="K49" s="3" t="s">
        <v>35</v>
      </c>
      <c r="L49" s="6" t="s">
        <v>22</v>
      </c>
      <c r="M49" s="38">
        <v>115</v>
      </c>
      <c r="N49" s="43">
        <v>115</v>
      </c>
      <c r="O49" s="23">
        <v>0</v>
      </c>
      <c r="P49" s="48">
        <v>0</v>
      </c>
      <c r="Q49" s="5" t="s">
        <v>23</v>
      </c>
      <c r="R49" s="1" t="s">
        <v>41</v>
      </c>
      <c r="S49" s="71">
        <f>VLOOKUP(R49,Contingencies!$A$2:$D$7,4,FALSE)</f>
        <v>0.125</v>
      </c>
      <c r="T49" s="22">
        <f t="shared" si="8"/>
        <v>674.17965539718773</v>
      </c>
      <c r="U49" s="33">
        <f t="shared" si="88"/>
        <v>0</v>
      </c>
      <c r="V49" s="90"/>
      <c r="W49" s="110"/>
      <c r="X49" s="102"/>
      <c r="Y49" s="102"/>
      <c r="Z49" s="102"/>
      <c r="AA49" s="102"/>
      <c r="AB49" s="102"/>
      <c r="AC49" s="102"/>
      <c r="AD49" s="102"/>
      <c r="AE49" s="102"/>
      <c r="AF49" s="102"/>
      <c r="AG49" s="102"/>
      <c r="AH49" s="102"/>
      <c r="AI49" s="102">
        <f t="shared" si="76"/>
        <v>0</v>
      </c>
      <c r="AJ49" s="103">
        <f t="shared" si="9"/>
        <v>0</v>
      </c>
      <c r="AK49" s="103">
        <f t="shared" si="10"/>
        <v>0</v>
      </c>
      <c r="AL49" s="103">
        <f t="shared" si="11"/>
        <v>0</v>
      </c>
      <c r="AM49" s="103">
        <f t="shared" si="12"/>
        <v>0</v>
      </c>
      <c r="AN49" s="103">
        <f t="shared" si="13"/>
        <v>0</v>
      </c>
      <c r="AO49" s="103">
        <f t="shared" si="14"/>
        <v>0</v>
      </c>
      <c r="AP49" s="103">
        <f t="shared" si="15"/>
        <v>0</v>
      </c>
      <c r="AQ49" s="103">
        <f t="shared" si="16"/>
        <v>0</v>
      </c>
      <c r="AR49" s="103">
        <f t="shared" si="17"/>
        <v>0</v>
      </c>
      <c r="AS49" s="103">
        <f t="shared" si="18"/>
        <v>0</v>
      </c>
      <c r="AT49" s="103">
        <f t="shared" si="19"/>
        <v>0</v>
      </c>
      <c r="AU49" s="103">
        <f t="shared" si="20"/>
        <v>0</v>
      </c>
      <c r="AV49" s="104">
        <f>SUM(AJ49:AU49)*VLOOKUP($I49,Escalation[],MATCH(W$1,Escalation[#Headers]),FALSE)</f>
        <v>0</v>
      </c>
      <c r="AW49" s="104">
        <f t="shared" si="77"/>
        <v>0</v>
      </c>
      <c r="AX49" s="104">
        <f t="shared" si="78"/>
        <v>0</v>
      </c>
      <c r="AY49" s="104">
        <f t="shared" si="79"/>
        <v>0</v>
      </c>
      <c r="AZ49" s="103">
        <f t="shared" si="80"/>
        <v>0</v>
      </c>
      <c r="BA49" s="105">
        <f t="shared" si="81"/>
        <v>0</v>
      </c>
      <c r="BB49" s="110"/>
      <c r="BC49" s="102"/>
      <c r="BD49" s="102"/>
      <c r="BE49" s="102"/>
      <c r="BF49" s="102"/>
      <c r="BG49" s="102"/>
      <c r="BH49" s="102"/>
      <c r="BI49" s="102"/>
      <c r="BJ49" s="102"/>
      <c r="BK49" s="102"/>
      <c r="BL49" s="102"/>
      <c r="BM49" s="102"/>
      <c r="BN49" s="102">
        <f t="shared" si="21"/>
        <v>0</v>
      </c>
      <c r="BO49" s="103">
        <f t="shared" si="22"/>
        <v>0</v>
      </c>
      <c r="BP49" s="103">
        <f t="shared" si="23"/>
        <v>0</v>
      </c>
      <c r="BQ49" s="103">
        <f t="shared" si="24"/>
        <v>0</v>
      </c>
      <c r="BR49" s="103">
        <f t="shared" si="25"/>
        <v>0</v>
      </c>
      <c r="BS49" s="103">
        <f t="shared" si="26"/>
        <v>0</v>
      </c>
      <c r="BT49" s="103">
        <f t="shared" si="27"/>
        <v>0</v>
      </c>
      <c r="BU49" s="103">
        <f t="shared" si="28"/>
        <v>0</v>
      </c>
      <c r="BV49" s="103">
        <f t="shared" si="29"/>
        <v>0</v>
      </c>
      <c r="BW49" s="103">
        <f t="shared" si="30"/>
        <v>0</v>
      </c>
      <c r="BX49" s="103">
        <f t="shared" si="31"/>
        <v>0</v>
      </c>
      <c r="BY49" s="103">
        <f t="shared" si="32"/>
        <v>0</v>
      </c>
      <c r="BZ49" s="103">
        <f t="shared" si="33"/>
        <v>0</v>
      </c>
      <c r="CA49" s="104">
        <f>SUM(BO49:BZ49)*VLOOKUP($I49,Escalation[],MATCH(BB$1,Escalation[#Headers]),FALSE)</f>
        <v>0</v>
      </c>
      <c r="CB49" s="104">
        <f t="shared" si="34"/>
        <v>0</v>
      </c>
      <c r="CC49" s="104">
        <f t="shared" si="35"/>
        <v>0</v>
      </c>
      <c r="CD49" s="104">
        <f t="shared" si="36"/>
        <v>0</v>
      </c>
      <c r="CE49" s="103">
        <f t="shared" si="37"/>
        <v>0</v>
      </c>
      <c r="CF49" s="105">
        <f t="shared" si="38"/>
        <v>0</v>
      </c>
      <c r="CG49" s="111">
        <v>4</v>
      </c>
      <c r="CH49" s="112">
        <v>4</v>
      </c>
      <c r="CI49" s="112">
        <v>4</v>
      </c>
      <c r="CJ49" s="112">
        <v>0</v>
      </c>
      <c r="CK49" s="112">
        <v>4</v>
      </c>
      <c r="CL49" s="112">
        <v>4</v>
      </c>
      <c r="CM49" s="112">
        <v>4</v>
      </c>
      <c r="CN49" s="112">
        <v>4</v>
      </c>
      <c r="CO49" s="112">
        <v>4</v>
      </c>
      <c r="CP49" s="112">
        <v>4</v>
      </c>
      <c r="CQ49" s="112">
        <v>4</v>
      </c>
      <c r="CR49" s="112">
        <v>4</v>
      </c>
      <c r="CS49" s="102">
        <f t="shared" si="82"/>
        <v>44</v>
      </c>
      <c r="CT49" s="103">
        <f t="shared" si="40"/>
        <v>460</v>
      </c>
      <c r="CU49" s="103">
        <f t="shared" si="41"/>
        <v>460</v>
      </c>
      <c r="CV49" s="103">
        <f t="shared" si="42"/>
        <v>460</v>
      </c>
      <c r="CW49" s="103">
        <f t="shared" si="43"/>
        <v>0</v>
      </c>
      <c r="CX49" s="103">
        <f t="shared" si="44"/>
        <v>460</v>
      </c>
      <c r="CY49" s="103">
        <f t="shared" si="45"/>
        <v>460</v>
      </c>
      <c r="CZ49" s="103">
        <f t="shared" si="46"/>
        <v>460</v>
      </c>
      <c r="DA49" s="103">
        <f t="shared" si="47"/>
        <v>460</v>
      </c>
      <c r="DB49" s="103">
        <f t="shared" si="48"/>
        <v>460</v>
      </c>
      <c r="DC49" s="103">
        <f t="shared" si="49"/>
        <v>460</v>
      </c>
      <c r="DD49" s="103">
        <f t="shared" si="50"/>
        <v>460</v>
      </c>
      <c r="DE49" s="103">
        <f t="shared" si="51"/>
        <v>460</v>
      </c>
      <c r="DF49" s="104">
        <f>SUM(CT49:DE49)*VLOOKUP($I49,Escalation[],MATCH(CG$1,Escalation[#Headers]),FALSE)</f>
        <v>5393.4372431775018</v>
      </c>
      <c r="DG49" s="104">
        <f t="shared" si="83"/>
        <v>0</v>
      </c>
      <c r="DH49" s="104">
        <f t="shared" si="84"/>
        <v>0</v>
      </c>
      <c r="DI49" s="104">
        <f t="shared" si="85"/>
        <v>5393.4372431775018</v>
      </c>
      <c r="DJ49" s="103">
        <f t="shared" si="86"/>
        <v>674.17965539718773</v>
      </c>
      <c r="DK49" s="105">
        <f t="shared" si="87"/>
        <v>0</v>
      </c>
      <c r="DL49" s="111"/>
      <c r="DM49" s="102"/>
      <c r="DN49" s="102"/>
      <c r="DO49" s="102"/>
      <c r="DP49" s="102"/>
      <c r="DQ49" s="102"/>
      <c r="DR49" s="102"/>
      <c r="DS49" s="102"/>
      <c r="DT49" s="102"/>
      <c r="DU49" s="102"/>
      <c r="DV49" s="102"/>
      <c r="DW49" s="102"/>
      <c r="DX49" s="102">
        <f t="shared" si="57"/>
        <v>0</v>
      </c>
      <c r="DY49" s="103">
        <f t="shared" si="58"/>
        <v>0</v>
      </c>
      <c r="DZ49" s="103">
        <f t="shared" si="59"/>
        <v>0</v>
      </c>
      <c r="EA49" s="103">
        <f t="shared" si="60"/>
        <v>0</v>
      </c>
      <c r="EB49" s="103">
        <f t="shared" si="61"/>
        <v>0</v>
      </c>
      <c r="EC49" s="103">
        <f t="shared" si="62"/>
        <v>0</v>
      </c>
      <c r="ED49" s="103">
        <f t="shared" si="63"/>
        <v>0</v>
      </c>
      <c r="EE49" s="103">
        <f t="shared" si="64"/>
        <v>0</v>
      </c>
      <c r="EF49" s="103">
        <f t="shared" si="65"/>
        <v>0</v>
      </c>
      <c r="EG49" s="103">
        <f t="shared" si="66"/>
        <v>0</v>
      </c>
      <c r="EH49" s="103">
        <f t="shared" si="67"/>
        <v>0</v>
      </c>
      <c r="EI49" s="103">
        <f t="shared" si="68"/>
        <v>0</v>
      </c>
      <c r="EJ49" s="103">
        <f t="shared" si="69"/>
        <v>0</v>
      </c>
      <c r="EK49" s="104">
        <f>SUM(DY49:EJ49)*VLOOKUP($I49,Escalation[],MATCH(DL$1,Escalation[#Headers]),FALSE)</f>
        <v>0</v>
      </c>
      <c r="EL49" s="104">
        <f t="shared" si="70"/>
        <v>0</v>
      </c>
      <c r="EM49" s="104">
        <f t="shared" si="71"/>
        <v>0</v>
      </c>
      <c r="EN49" s="104">
        <f t="shared" si="72"/>
        <v>0</v>
      </c>
      <c r="EO49" s="103">
        <f t="shared" si="73"/>
        <v>0</v>
      </c>
      <c r="EP49" s="105">
        <f t="shared" si="74"/>
        <v>0</v>
      </c>
      <c r="EQ49" s="160">
        <f t="shared" si="75"/>
        <v>5393.4372431775018</v>
      </c>
      <c r="ER49" s="1"/>
      <c r="ES49" s="82"/>
      <c r="ET49" s="82"/>
      <c r="EU49" s="82"/>
      <c r="EV49" s="82"/>
      <c r="EW49" s="22"/>
      <c r="EX49" s="22"/>
      <c r="EY49" s="34"/>
      <c r="EZ49" s="34"/>
      <c r="FA49" s="7"/>
      <c r="FB49" s="7"/>
      <c r="FC49" s="7"/>
      <c r="FD49" s="7"/>
    </row>
    <row r="50" spans="1:160" ht="79.2" hidden="1" x14ac:dyDescent="0.3">
      <c r="A50" s="1" t="s">
        <v>105</v>
      </c>
      <c r="B50" s="83">
        <v>1.2</v>
      </c>
      <c r="C50" t="s">
        <v>1385</v>
      </c>
      <c r="D50" s="3" t="s">
        <v>15</v>
      </c>
      <c r="E50" s="28" t="s">
        <v>1540</v>
      </c>
      <c r="F50" s="1" t="s">
        <v>106</v>
      </c>
      <c r="G50" s="14" t="s">
        <v>106</v>
      </c>
      <c r="H50" s="1" t="s">
        <v>80</v>
      </c>
      <c r="I50" s="3" t="s">
        <v>19</v>
      </c>
      <c r="J50" s="5" t="s">
        <v>20</v>
      </c>
      <c r="K50" s="3" t="s">
        <v>81</v>
      </c>
      <c r="L50" s="6" t="s">
        <v>22</v>
      </c>
      <c r="M50" s="38">
        <v>47.23</v>
      </c>
      <c r="N50" s="43">
        <v>52</v>
      </c>
      <c r="O50" s="23">
        <v>0.35</v>
      </c>
      <c r="P50" s="48">
        <v>0.53</v>
      </c>
      <c r="Q50" s="5" t="s">
        <v>23</v>
      </c>
      <c r="R50" s="1" t="s">
        <v>24</v>
      </c>
      <c r="S50" s="71">
        <f>VLOOKUP(R50,Contingencies!$A$2:$D$7,4,FALSE)</f>
        <v>0.09</v>
      </c>
      <c r="T50" s="22">
        <f t="shared" si="8"/>
        <v>172.07256925555933</v>
      </c>
      <c r="U50" s="33">
        <f t="shared" si="88"/>
        <v>59.606837715978067</v>
      </c>
      <c r="V50" s="90" t="s">
        <v>100</v>
      </c>
      <c r="W50" s="110"/>
      <c r="X50" s="102"/>
      <c r="Y50" s="102"/>
      <c r="Z50" s="102"/>
      <c r="AA50" s="102"/>
      <c r="AB50" s="102"/>
      <c r="AC50" s="102"/>
      <c r="AD50" s="102"/>
      <c r="AE50" s="102"/>
      <c r="AF50" s="102"/>
      <c r="AG50" s="102"/>
      <c r="AH50" s="102"/>
      <c r="AI50" s="102">
        <f t="shared" si="76"/>
        <v>0</v>
      </c>
      <c r="AJ50" s="103">
        <f t="shared" si="9"/>
        <v>0</v>
      </c>
      <c r="AK50" s="103">
        <f t="shared" si="10"/>
        <v>0</v>
      </c>
      <c r="AL50" s="103">
        <f t="shared" si="11"/>
        <v>0</v>
      </c>
      <c r="AM50" s="103">
        <f t="shared" si="12"/>
        <v>0</v>
      </c>
      <c r="AN50" s="103">
        <f t="shared" si="13"/>
        <v>0</v>
      </c>
      <c r="AO50" s="103">
        <f t="shared" si="14"/>
        <v>0</v>
      </c>
      <c r="AP50" s="103">
        <f t="shared" si="15"/>
        <v>0</v>
      </c>
      <c r="AQ50" s="103">
        <f t="shared" si="16"/>
        <v>0</v>
      </c>
      <c r="AR50" s="103">
        <f t="shared" si="17"/>
        <v>0</v>
      </c>
      <c r="AS50" s="103">
        <f t="shared" si="18"/>
        <v>0</v>
      </c>
      <c r="AT50" s="103">
        <f t="shared" si="19"/>
        <v>0</v>
      </c>
      <c r="AU50" s="103">
        <f t="shared" si="20"/>
        <v>0</v>
      </c>
      <c r="AV50" s="104">
        <f>SUM(AJ50:AU50)*VLOOKUP($I50,Escalation[],MATCH(W$1,Escalation[#Headers]),FALSE)</f>
        <v>0</v>
      </c>
      <c r="AW50" s="104">
        <f t="shared" si="77"/>
        <v>0</v>
      </c>
      <c r="AX50" s="104">
        <f t="shared" si="78"/>
        <v>0</v>
      </c>
      <c r="AY50" s="104">
        <f t="shared" si="79"/>
        <v>0</v>
      </c>
      <c r="AZ50" s="103">
        <f t="shared" si="80"/>
        <v>0</v>
      </c>
      <c r="BA50" s="105">
        <f t="shared" si="81"/>
        <v>0</v>
      </c>
      <c r="BB50" s="110"/>
      <c r="BC50" s="102"/>
      <c r="BD50" s="102"/>
      <c r="BE50" s="102"/>
      <c r="BF50" s="102"/>
      <c r="BG50" s="102"/>
      <c r="BH50" s="102"/>
      <c r="BI50" s="102"/>
      <c r="BJ50" s="102"/>
      <c r="BK50" s="102"/>
      <c r="BL50" s="102"/>
      <c r="BM50" s="102"/>
      <c r="BN50" s="102">
        <f t="shared" si="21"/>
        <v>0</v>
      </c>
      <c r="BO50" s="103">
        <f t="shared" si="22"/>
        <v>0</v>
      </c>
      <c r="BP50" s="103">
        <f t="shared" si="23"/>
        <v>0</v>
      </c>
      <c r="BQ50" s="103">
        <f t="shared" si="24"/>
        <v>0</v>
      </c>
      <c r="BR50" s="103">
        <f t="shared" si="25"/>
        <v>0</v>
      </c>
      <c r="BS50" s="103">
        <f t="shared" si="26"/>
        <v>0</v>
      </c>
      <c r="BT50" s="103">
        <f t="shared" si="27"/>
        <v>0</v>
      </c>
      <c r="BU50" s="103">
        <f t="shared" si="28"/>
        <v>0</v>
      </c>
      <c r="BV50" s="103">
        <f t="shared" si="29"/>
        <v>0</v>
      </c>
      <c r="BW50" s="103">
        <f t="shared" si="30"/>
        <v>0</v>
      </c>
      <c r="BX50" s="103">
        <f t="shared" si="31"/>
        <v>0</v>
      </c>
      <c r="BY50" s="103">
        <f t="shared" si="32"/>
        <v>0</v>
      </c>
      <c r="BZ50" s="103">
        <f t="shared" si="33"/>
        <v>0</v>
      </c>
      <c r="CA50" s="104">
        <f>SUM(BO50:BZ50)*VLOOKUP($I50,Escalation[],MATCH(BB$1,Escalation[#Headers]),FALSE)</f>
        <v>0</v>
      </c>
      <c r="CB50" s="104">
        <f t="shared" si="34"/>
        <v>0</v>
      </c>
      <c r="CC50" s="104">
        <f t="shared" si="35"/>
        <v>0</v>
      </c>
      <c r="CD50" s="104">
        <f t="shared" si="36"/>
        <v>0</v>
      </c>
      <c r="CE50" s="103">
        <f t="shared" si="37"/>
        <v>0</v>
      </c>
      <c r="CF50" s="105">
        <f t="shared" si="38"/>
        <v>0</v>
      </c>
      <c r="CG50" s="110"/>
      <c r="CH50" s="102"/>
      <c r="CI50" s="102"/>
      <c r="CJ50" s="102"/>
      <c r="CK50" s="102"/>
      <c r="CL50" s="102"/>
      <c r="CM50" s="102"/>
      <c r="CN50" s="102"/>
      <c r="CO50" s="102"/>
      <c r="CP50" s="102"/>
      <c r="CQ50" s="102"/>
      <c r="CR50" s="102"/>
      <c r="CS50" s="102">
        <f t="shared" si="82"/>
        <v>0</v>
      </c>
      <c r="CT50" s="103">
        <f t="shared" si="40"/>
        <v>0</v>
      </c>
      <c r="CU50" s="103">
        <f t="shared" si="41"/>
        <v>0</v>
      </c>
      <c r="CV50" s="103">
        <f t="shared" si="42"/>
        <v>0</v>
      </c>
      <c r="CW50" s="103">
        <f t="shared" si="43"/>
        <v>0</v>
      </c>
      <c r="CX50" s="103">
        <f t="shared" si="44"/>
        <v>0</v>
      </c>
      <c r="CY50" s="103">
        <f t="shared" si="45"/>
        <v>0</v>
      </c>
      <c r="CZ50" s="103">
        <f t="shared" si="46"/>
        <v>0</v>
      </c>
      <c r="DA50" s="103">
        <f t="shared" si="47"/>
        <v>0</v>
      </c>
      <c r="DB50" s="103">
        <f t="shared" si="48"/>
        <v>0</v>
      </c>
      <c r="DC50" s="103">
        <f t="shared" si="49"/>
        <v>0</v>
      </c>
      <c r="DD50" s="103">
        <f t="shared" si="50"/>
        <v>0</v>
      </c>
      <c r="DE50" s="103">
        <f t="shared" si="51"/>
        <v>0</v>
      </c>
      <c r="DF50" s="104">
        <f>SUM(CT50:DE50)*VLOOKUP($I50,Escalation[],MATCH(CG$1,Escalation[#Headers]),FALSE)</f>
        <v>0</v>
      </c>
      <c r="DG50" s="104">
        <f t="shared" si="83"/>
        <v>0</v>
      </c>
      <c r="DH50" s="104">
        <f t="shared" si="84"/>
        <v>0</v>
      </c>
      <c r="DI50" s="104">
        <f t="shared" si="85"/>
        <v>0</v>
      </c>
      <c r="DJ50" s="103">
        <f t="shared" si="86"/>
        <v>0</v>
      </c>
      <c r="DK50" s="105">
        <f t="shared" si="87"/>
        <v>0</v>
      </c>
      <c r="DL50" s="111">
        <v>6</v>
      </c>
      <c r="DM50" s="112"/>
      <c r="DN50" s="112"/>
      <c r="DO50" s="112"/>
      <c r="DP50" s="112">
        <v>12</v>
      </c>
      <c r="DQ50" s="112"/>
      <c r="DR50" s="112"/>
      <c r="DS50" s="112"/>
      <c r="DT50" s="102"/>
      <c r="DU50" s="102"/>
      <c r="DV50" s="102"/>
      <c r="DW50" s="102"/>
      <c r="DX50" s="102">
        <f t="shared" si="57"/>
        <v>18</v>
      </c>
      <c r="DY50" s="103">
        <f t="shared" si="58"/>
        <v>283.38</v>
      </c>
      <c r="DZ50" s="103">
        <f t="shared" si="59"/>
        <v>0</v>
      </c>
      <c r="EA50" s="103">
        <f t="shared" si="60"/>
        <v>0</v>
      </c>
      <c r="EB50" s="103">
        <f t="shared" si="61"/>
        <v>0</v>
      </c>
      <c r="EC50" s="103">
        <f t="shared" si="62"/>
        <v>566.76</v>
      </c>
      <c r="ED50" s="103">
        <f t="shared" si="63"/>
        <v>0</v>
      </c>
      <c r="EE50" s="103">
        <f t="shared" si="64"/>
        <v>0</v>
      </c>
      <c r="EF50" s="103">
        <f t="shared" si="65"/>
        <v>0</v>
      </c>
      <c r="EG50" s="103">
        <f t="shared" si="66"/>
        <v>0</v>
      </c>
      <c r="EH50" s="103">
        <f t="shared" si="67"/>
        <v>0</v>
      </c>
      <c r="EI50" s="103">
        <f t="shared" si="68"/>
        <v>0</v>
      </c>
      <c r="EJ50" s="103">
        <f t="shared" si="69"/>
        <v>0</v>
      </c>
      <c r="EK50" s="104">
        <f>SUM(DY50:EJ50)*VLOOKUP($I50,Escalation[],MATCH(DL$1,Escalation[#Headers]),FALSE)</f>
        <v>925.64388098420795</v>
      </c>
      <c r="EL50" s="104">
        <f t="shared" si="70"/>
        <v>323.97535834447274</v>
      </c>
      <c r="EM50" s="104">
        <f t="shared" si="71"/>
        <v>662.29819684420079</v>
      </c>
      <c r="EN50" s="104">
        <f t="shared" si="72"/>
        <v>1911.9174361728815</v>
      </c>
      <c r="EO50" s="103">
        <f t="shared" si="73"/>
        <v>112.46573153958124</v>
      </c>
      <c r="EP50" s="105">
        <f t="shared" si="74"/>
        <v>59.606837715978067</v>
      </c>
      <c r="EQ50" s="160">
        <f t="shared" si="75"/>
        <v>1911.9174361728815</v>
      </c>
      <c r="ER50" s="1"/>
      <c r="ES50" s="82"/>
      <c r="ET50" s="82"/>
      <c r="EU50" s="82"/>
      <c r="EV50" s="82"/>
      <c r="EW50" s="22"/>
      <c r="EX50" s="22"/>
      <c r="EY50" s="34"/>
      <c r="EZ50" s="34"/>
      <c r="FA50" s="7"/>
      <c r="FB50" s="7"/>
      <c r="FC50" s="7"/>
      <c r="FD50" s="7"/>
    </row>
    <row r="51" spans="1:160" ht="66" hidden="1" x14ac:dyDescent="0.3">
      <c r="A51" s="1" t="s">
        <v>107</v>
      </c>
      <c r="B51" s="83">
        <v>1.2</v>
      </c>
      <c r="C51" t="s">
        <v>1385</v>
      </c>
      <c r="D51" s="3" t="s">
        <v>15</v>
      </c>
      <c r="E51" s="28" t="s">
        <v>1540</v>
      </c>
      <c r="F51" s="1" t="s">
        <v>108</v>
      </c>
      <c r="G51" s="14" t="s">
        <v>108</v>
      </c>
      <c r="H51" s="1" t="s">
        <v>80</v>
      </c>
      <c r="I51" s="3" t="s">
        <v>19</v>
      </c>
      <c r="J51" s="5" t="s">
        <v>20</v>
      </c>
      <c r="K51" s="3" t="s">
        <v>81</v>
      </c>
      <c r="L51" s="6" t="s">
        <v>22</v>
      </c>
      <c r="M51" s="38">
        <v>47.23</v>
      </c>
      <c r="N51" s="43">
        <v>52</v>
      </c>
      <c r="O51" s="23">
        <v>0.35</v>
      </c>
      <c r="P51" s="48">
        <v>0.53</v>
      </c>
      <c r="Q51" s="5" t="s">
        <v>23</v>
      </c>
      <c r="R51" s="1" t="s">
        <v>24</v>
      </c>
      <c r="S51" s="71">
        <f>VLOOKUP(R51,Contingencies!$A$2:$D$7,4,FALSE)</f>
        <v>0.09</v>
      </c>
      <c r="T51" s="22">
        <f t="shared" si="8"/>
        <v>736.08821292655921</v>
      </c>
      <c r="U51" s="33">
        <f t="shared" si="88"/>
        <v>254.98480578501724</v>
      </c>
      <c r="V51" s="90" t="s">
        <v>109</v>
      </c>
      <c r="W51" s="110"/>
      <c r="X51" s="102"/>
      <c r="Y51" s="102"/>
      <c r="Z51" s="102"/>
      <c r="AA51" s="102"/>
      <c r="AB51" s="102"/>
      <c r="AC51" s="102"/>
      <c r="AD51" s="102"/>
      <c r="AE51" s="102"/>
      <c r="AF51" s="102"/>
      <c r="AG51" s="102"/>
      <c r="AH51" s="102"/>
      <c r="AI51" s="102">
        <f t="shared" si="76"/>
        <v>0</v>
      </c>
      <c r="AJ51" s="103">
        <f t="shared" si="9"/>
        <v>0</v>
      </c>
      <c r="AK51" s="103">
        <f t="shared" si="10"/>
        <v>0</v>
      </c>
      <c r="AL51" s="103">
        <f t="shared" si="11"/>
        <v>0</v>
      </c>
      <c r="AM51" s="103">
        <f t="shared" si="12"/>
        <v>0</v>
      </c>
      <c r="AN51" s="103">
        <f t="shared" si="13"/>
        <v>0</v>
      </c>
      <c r="AO51" s="103">
        <f t="shared" si="14"/>
        <v>0</v>
      </c>
      <c r="AP51" s="103">
        <f t="shared" si="15"/>
        <v>0</v>
      </c>
      <c r="AQ51" s="103">
        <f t="shared" si="16"/>
        <v>0</v>
      </c>
      <c r="AR51" s="103">
        <f t="shared" si="17"/>
        <v>0</v>
      </c>
      <c r="AS51" s="103">
        <f t="shared" si="18"/>
        <v>0</v>
      </c>
      <c r="AT51" s="103">
        <f t="shared" si="19"/>
        <v>0</v>
      </c>
      <c r="AU51" s="103">
        <f t="shared" si="20"/>
        <v>0</v>
      </c>
      <c r="AV51" s="104">
        <f>SUM(AJ51:AU51)*VLOOKUP($I51,Escalation[],MATCH(W$1,Escalation[#Headers]),FALSE)</f>
        <v>0</v>
      </c>
      <c r="AW51" s="104">
        <f t="shared" si="77"/>
        <v>0</v>
      </c>
      <c r="AX51" s="104">
        <f t="shared" si="78"/>
        <v>0</v>
      </c>
      <c r="AY51" s="104">
        <f t="shared" si="79"/>
        <v>0</v>
      </c>
      <c r="AZ51" s="103">
        <f t="shared" si="80"/>
        <v>0</v>
      </c>
      <c r="BA51" s="105">
        <f t="shared" si="81"/>
        <v>0</v>
      </c>
      <c r="BB51" s="110"/>
      <c r="BC51" s="102"/>
      <c r="BD51" s="102"/>
      <c r="BE51" s="102"/>
      <c r="BF51" s="102"/>
      <c r="BG51" s="102"/>
      <c r="BH51" s="102"/>
      <c r="BI51" s="102"/>
      <c r="BJ51" s="102"/>
      <c r="BK51" s="102"/>
      <c r="BL51" s="102"/>
      <c r="BM51" s="102"/>
      <c r="BN51" s="102">
        <f t="shared" si="21"/>
        <v>0</v>
      </c>
      <c r="BO51" s="103">
        <f t="shared" si="22"/>
        <v>0</v>
      </c>
      <c r="BP51" s="103">
        <f t="shared" si="23"/>
        <v>0</v>
      </c>
      <c r="BQ51" s="103">
        <f t="shared" si="24"/>
        <v>0</v>
      </c>
      <c r="BR51" s="103">
        <f t="shared" si="25"/>
        <v>0</v>
      </c>
      <c r="BS51" s="103">
        <f t="shared" si="26"/>
        <v>0</v>
      </c>
      <c r="BT51" s="103">
        <f t="shared" si="27"/>
        <v>0</v>
      </c>
      <c r="BU51" s="103">
        <f t="shared" si="28"/>
        <v>0</v>
      </c>
      <c r="BV51" s="103">
        <f t="shared" si="29"/>
        <v>0</v>
      </c>
      <c r="BW51" s="103">
        <f t="shared" si="30"/>
        <v>0</v>
      </c>
      <c r="BX51" s="103">
        <f t="shared" si="31"/>
        <v>0</v>
      </c>
      <c r="BY51" s="103">
        <f t="shared" si="32"/>
        <v>0</v>
      </c>
      <c r="BZ51" s="103">
        <f t="shared" si="33"/>
        <v>0</v>
      </c>
      <c r="CA51" s="104">
        <f>SUM(BO51:BZ51)*VLOOKUP($I51,Escalation[],MATCH(BB$1,Escalation[#Headers]),FALSE)</f>
        <v>0</v>
      </c>
      <c r="CB51" s="104">
        <f t="shared" si="34"/>
        <v>0</v>
      </c>
      <c r="CC51" s="104">
        <f t="shared" si="35"/>
        <v>0</v>
      </c>
      <c r="CD51" s="104">
        <f t="shared" si="36"/>
        <v>0</v>
      </c>
      <c r="CE51" s="103">
        <f t="shared" si="37"/>
        <v>0</v>
      </c>
      <c r="CF51" s="105">
        <f t="shared" si="38"/>
        <v>0</v>
      </c>
      <c r="CG51" s="110"/>
      <c r="CH51" s="102"/>
      <c r="CI51" s="102"/>
      <c r="CJ51" s="102"/>
      <c r="CK51" s="102"/>
      <c r="CL51" s="102"/>
      <c r="CM51" s="102"/>
      <c r="CN51" s="102"/>
      <c r="CO51" s="102"/>
      <c r="CP51" s="102"/>
      <c r="CQ51" s="102"/>
      <c r="CR51" s="102"/>
      <c r="CS51" s="102">
        <f t="shared" si="82"/>
        <v>0</v>
      </c>
      <c r="CT51" s="103">
        <f t="shared" si="40"/>
        <v>0</v>
      </c>
      <c r="CU51" s="103">
        <f t="shared" si="41"/>
        <v>0</v>
      </c>
      <c r="CV51" s="103">
        <f t="shared" si="42"/>
        <v>0</v>
      </c>
      <c r="CW51" s="103">
        <f t="shared" si="43"/>
        <v>0</v>
      </c>
      <c r="CX51" s="103">
        <f t="shared" si="44"/>
        <v>0</v>
      </c>
      <c r="CY51" s="103">
        <f t="shared" si="45"/>
        <v>0</v>
      </c>
      <c r="CZ51" s="103">
        <f t="shared" si="46"/>
        <v>0</v>
      </c>
      <c r="DA51" s="103">
        <f t="shared" si="47"/>
        <v>0</v>
      </c>
      <c r="DB51" s="103">
        <f t="shared" si="48"/>
        <v>0</v>
      </c>
      <c r="DC51" s="103">
        <f t="shared" si="49"/>
        <v>0</v>
      </c>
      <c r="DD51" s="103">
        <f t="shared" si="50"/>
        <v>0</v>
      </c>
      <c r="DE51" s="103">
        <f t="shared" si="51"/>
        <v>0</v>
      </c>
      <c r="DF51" s="104">
        <f>SUM(CT51:DE51)*VLOOKUP($I51,Escalation[],MATCH(CG$1,Escalation[#Headers]),FALSE)</f>
        <v>0</v>
      </c>
      <c r="DG51" s="104">
        <f t="shared" si="83"/>
        <v>0</v>
      </c>
      <c r="DH51" s="104">
        <f t="shared" si="84"/>
        <v>0</v>
      </c>
      <c r="DI51" s="104">
        <f t="shared" si="85"/>
        <v>0</v>
      </c>
      <c r="DJ51" s="103">
        <f t="shared" si="86"/>
        <v>0</v>
      </c>
      <c r="DK51" s="105">
        <f t="shared" si="87"/>
        <v>0</v>
      </c>
      <c r="DL51" s="111">
        <v>15</v>
      </c>
      <c r="DM51" s="112"/>
      <c r="DN51" s="112"/>
      <c r="DO51" s="112"/>
      <c r="DP51" s="112">
        <v>30</v>
      </c>
      <c r="DQ51" s="112">
        <v>16</v>
      </c>
      <c r="DR51" s="112">
        <v>16</v>
      </c>
      <c r="DS51" s="112"/>
      <c r="DT51" s="102"/>
      <c r="DU51" s="102"/>
      <c r="DV51" s="102"/>
      <c r="DW51" s="102"/>
      <c r="DX51" s="102">
        <f t="shared" si="57"/>
        <v>77</v>
      </c>
      <c r="DY51" s="103">
        <f t="shared" si="58"/>
        <v>708.44999999999993</v>
      </c>
      <c r="DZ51" s="103">
        <f t="shared" si="59"/>
        <v>0</v>
      </c>
      <c r="EA51" s="103">
        <f t="shared" si="60"/>
        <v>0</v>
      </c>
      <c r="EB51" s="103">
        <f t="shared" si="61"/>
        <v>0</v>
      </c>
      <c r="EC51" s="103">
        <f t="shared" si="62"/>
        <v>1416.8999999999999</v>
      </c>
      <c r="ED51" s="103">
        <f t="shared" si="63"/>
        <v>755.68</v>
      </c>
      <c r="EE51" s="103">
        <f t="shared" si="64"/>
        <v>755.68</v>
      </c>
      <c r="EF51" s="103">
        <f t="shared" si="65"/>
        <v>0</v>
      </c>
      <c r="EG51" s="103">
        <f t="shared" si="66"/>
        <v>0</v>
      </c>
      <c r="EH51" s="103">
        <f t="shared" si="67"/>
        <v>0</v>
      </c>
      <c r="EI51" s="103">
        <f t="shared" si="68"/>
        <v>0</v>
      </c>
      <c r="EJ51" s="103">
        <f t="shared" si="69"/>
        <v>0</v>
      </c>
      <c r="EK51" s="104">
        <f>SUM(DY51:EJ51)*VLOOKUP($I51,Escalation[],MATCH(DL$1,Escalation[#Headers]),FALSE)</f>
        <v>3959.6988242102225</v>
      </c>
      <c r="EL51" s="104">
        <f t="shared" si="70"/>
        <v>1385.8945884735779</v>
      </c>
      <c r="EM51" s="104">
        <f t="shared" si="71"/>
        <v>2833.1645087224142</v>
      </c>
      <c r="EN51" s="104">
        <f t="shared" si="72"/>
        <v>8178.7579214062143</v>
      </c>
      <c r="EO51" s="103">
        <f t="shared" si="73"/>
        <v>481.10340714154199</v>
      </c>
      <c r="EP51" s="105">
        <f t="shared" si="74"/>
        <v>254.98480578501727</v>
      </c>
      <c r="EQ51" s="160">
        <f t="shared" si="75"/>
        <v>8178.7579214062143</v>
      </c>
      <c r="ER51" s="1"/>
      <c r="ES51" s="82"/>
      <c r="ET51" s="82"/>
      <c r="EU51" s="82"/>
      <c r="EV51" s="82"/>
      <c r="EW51" s="22"/>
      <c r="EX51" s="22"/>
      <c r="EY51" s="34"/>
      <c r="EZ51" s="34"/>
      <c r="FA51" s="7"/>
      <c r="FB51" s="7"/>
      <c r="FC51" s="7"/>
      <c r="FD51" s="7"/>
    </row>
    <row r="52" spans="1:160" ht="66" hidden="1" x14ac:dyDescent="0.3">
      <c r="A52" s="1" t="s">
        <v>111</v>
      </c>
      <c r="B52" s="83">
        <v>1.2</v>
      </c>
      <c r="C52" t="s">
        <v>1385</v>
      </c>
      <c r="D52" s="28" t="s">
        <v>15</v>
      </c>
      <c r="E52" s="3" t="s">
        <v>25</v>
      </c>
      <c r="F52" s="1" t="s">
        <v>112</v>
      </c>
      <c r="G52" s="8" t="s">
        <v>113</v>
      </c>
      <c r="H52" s="1"/>
      <c r="I52" s="3" t="s">
        <v>19</v>
      </c>
      <c r="J52" s="5" t="s">
        <v>31</v>
      </c>
      <c r="K52" s="3" t="s">
        <v>35</v>
      </c>
      <c r="L52" s="6" t="s">
        <v>22</v>
      </c>
      <c r="M52" s="38">
        <v>115</v>
      </c>
      <c r="N52" s="43">
        <v>115</v>
      </c>
      <c r="O52" s="23">
        <v>0</v>
      </c>
      <c r="P52" s="48">
        <v>0</v>
      </c>
      <c r="Q52" s="5" t="s">
        <v>23</v>
      </c>
      <c r="R52" s="1" t="s">
        <v>41</v>
      </c>
      <c r="S52" s="71">
        <f>VLOOKUP(R52,Contingencies!$A$2:$D$7,4,FALSE)</f>
        <v>0.125</v>
      </c>
      <c r="T52" s="22">
        <f t="shared" si="8"/>
        <v>2114.5050000000001</v>
      </c>
      <c r="U52" s="33">
        <f t="shared" si="88"/>
        <v>0</v>
      </c>
      <c r="V52" s="90" t="s">
        <v>114</v>
      </c>
      <c r="W52" s="111">
        <v>12</v>
      </c>
      <c r="X52" s="112">
        <v>12</v>
      </c>
      <c r="Y52" s="112">
        <v>12</v>
      </c>
      <c r="Z52" s="112">
        <v>12</v>
      </c>
      <c r="AA52" s="112">
        <v>12</v>
      </c>
      <c r="AB52" s="112">
        <v>12</v>
      </c>
      <c r="AC52" s="112">
        <v>12</v>
      </c>
      <c r="AD52" s="112">
        <v>12</v>
      </c>
      <c r="AE52" s="112">
        <v>12</v>
      </c>
      <c r="AF52" s="112">
        <v>12</v>
      </c>
      <c r="AG52" s="112">
        <v>12</v>
      </c>
      <c r="AH52" s="112">
        <v>12</v>
      </c>
      <c r="AI52" s="102">
        <f t="shared" si="76"/>
        <v>144</v>
      </c>
      <c r="AJ52" s="103">
        <f t="shared" si="9"/>
        <v>1380</v>
      </c>
      <c r="AK52" s="103">
        <f t="shared" si="10"/>
        <v>1380</v>
      </c>
      <c r="AL52" s="103">
        <f t="shared" si="11"/>
        <v>1380</v>
      </c>
      <c r="AM52" s="103">
        <f t="shared" si="12"/>
        <v>1380</v>
      </c>
      <c r="AN52" s="103">
        <f t="shared" si="13"/>
        <v>1380</v>
      </c>
      <c r="AO52" s="103">
        <f t="shared" si="14"/>
        <v>1380</v>
      </c>
      <c r="AP52" s="103">
        <f t="shared" si="15"/>
        <v>1380</v>
      </c>
      <c r="AQ52" s="103">
        <f t="shared" si="16"/>
        <v>1380</v>
      </c>
      <c r="AR52" s="103">
        <f t="shared" si="17"/>
        <v>1380</v>
      </c>
      <c r="AS52" s="103">
        <f t="shared" si="18"/>
        <v>1380</v>
      </c>
      <c r="AT52" s="103">
        <f t="shared" si="19"/>
        <v>1380</v>
      </c>
      <c r="AU52" s="103">
        <f t="shared" si="20"/>
        <v>1380</v>
      </c>
      <c r="AV52" s="104">
        <f>SUM(AJ52:AU52)*VLOOKUP($I52,Escalation[],MATCH(W$1,Escalation[#Headers]),FALSE)</f>
        <v>16916.04</v>
      </c>
      <c r="AW52" s="104">
        <f t="shared" si="77"/>
        <v>0</v>
      </c>
      <c r="AX52" s="104">
        <f t="shared" si="78"/>
        <v>0</v>
      </c>
      <c r="AY52" s="104">
        <f t="shared" si="79"/>
        <v>16916.04</v>
      </c>
      <c r="AZ52" s="103">
        <f t="shared" si="80"/>
        <v>2114.5050000000001</v>
      </c>
      <c r="BA52" s="105">
        <f t="shared" si="81"/>
        <v>0</v>
      </c>
      <c r="BB52" s="111"/>
      <c r="BC52" s="102"/>
      <c r="BD52" s="102"/>
      <c r="BE52" s="102"/>
      <c r="BF52" s="125"/>
      <c r="BG52" s="125"/>
      <c r="BH52" s="125"/>
      <c r="BI52" s="125"/>
      <c r="BJ52" s="125"/>
      <c r="BK52" s="125"/>
      <c r="BL52" s="125"/>
      <c r="BM52" s="125"/>
      <c r="BN52" s="102">
        <f t="shared" si="21"/>
        <v>0</v>
      </c>
      <c r="BO52" s="103">
        <f t="shared" si="22"/>
        <v>0</v>
      </c>
      <c r="BP52" s="103">
        <f t="shared" si="23"/>
        <v>0</v>
      </c>
      <c r="BQ52" s="103">
        <f t="shared" si="24"/>
        <v>0</v>
      </c>
      <c r="BR52" s="103">
        <f t="shared" si="25"/>
        <v>0</v>
      </c>
      <c r="BS52" s="103">
        <f t="shared" si="26"/>
        <v>0</v>
      </c>
      <c r="BT52" s="103">
        <f t="shared" si="27"/>
        <v>0</v>
      </c>
      <c r="BU52" s="103">
        <f t="shared" si="28"/>
        <v>0</v>
      </c>
      <c r="BV52" s="103">
        <f t="shared" si="29"/>
        <v>0</v>
      </c>
      <c r="BW52" s="103">
        <f t="shared" si="30"/>
        <v>0</v>
      </c>
      <c r="BX52" s="103">
        <f t="shared" si="31"/>
        <v>0</v>
      </c>
      <c r="BY52" s="103">
        <f t="shared" si="32"/>
        <v>0</v>
      </c>
      <c r="BZ52" s="103">
        <f t="shared" si="33"/>
        <v>0</v>
      </c>
      <c r="CA52" s="104">
        <f>SUM(BO52:BZ52)*VLOOKUP($I52,Escalation[],MATCH(BB$1,Escalation[#Headers]),FALSE)</f>
        <v>0</v>
      </c>
      <c r="CB52" s="104">
        <f t="shared" si="34"/>
        <v>0</v>
      </c>
      <c r="CC52" s="104">
        <f t="shared" si="35"/>
        <v>0</v>
      </c>
      <c r="CD52" s="104">
        <f t="shared" si="36"/>
        <v>0</v>
      </c>
      <c r="CE52" s="103">
        <f t="shared" si="37"/>
        <v>0</v>
      </c>
      <c r="CF52" s="105">
        <f t="shared" si="38"/>
        <v>0</v>
      </c>
      <c r="CG52" s="110"/>
      <c r="CH52" s="102"/>
      <c r="CI52" s="102"/>
      <c r="CJ52" s="102"/>
      <c r="CK52" s="102"/>
      <c r="CL52" s="102"/>
      <c r="CM52" s="102"/>
      <c r="CN52" s="102"/>
      <c r="CO52" s="102"/>
      <c r="CP52" s="102"/>
      <c r="CQ52" s="102"/>
      <c r="CR52" s="102"/>
      <c r="CS52" s="102">
        <f t="shared" si="82"/>
        <v>0</v>
      </c>
      <c r="CT52" s="103">
        <f t="shared" si="40"/>
        <v>0</v>
      </c>
      <c r="CU52" s="103">
        <f t="shared" si="41"/>
        <v>0</v>
      </c>
      <c r="CV52" s="103">
        <f t="shared" si="42"/>
        <v>0</v>
      </c>
      <c r="CW52" s="103">
        <f t="shared" si="43"/>
        <v>0</v>
      </c>
      <c r="CX52" s="103">
        <f t="shared" si="44"/>
        <v>0</v>
      </c>
      <c r="CY52" s="103">
        <f t="shared" si="45"/>
        <v>0</v>
      </c>
      <c r="CZ52" s="103">
        <f t="shared" si="46"/>
        <v>0</v>
      </c>
      <c r="DA52" s="103">
        <f t="shared" si="47"/>
        <v>0</v>
      </c>
      <c r="DB52" s="103">
        <f t="shared" si="48"/>
        <v>0</v>
      </c>
      <c r="DC52" s="103">
        <f t="shared" si="49"/>
        <v>0</v>
      </c>
      <c r="DD52" s="103">
        <f t="shared" si="50"/>
        <v>0</v>
      </c>
      <c r="DE52" s="103">
        <f t="shared" si="51"/>
        <v>0</v>
      </c>
      <c r="DF52" s="104">
        <f>SUM(CT52:DE52)*VLOOKUP($I52,Escalation[],MATCH(CG$1,Escalation[#Headers]),FALSE)</f>
        <v>0</v>
      </c>
      <c r="DG52" s="104">
        <f t="shared" si="83"/>
        <v>0</v>
      </c>
      <c r="DH52" s="104">
        <f t="shared" si="84"/>
        <v>0</v>
      </c>
      <c r="DI52" s="104">
        <f t="shared" si="85"/>
        <v>0</v>
      </c>
      <c r="DJ52" s="103">
        <f t="shared" si="86"/>
        <v>0</v>
      </c>
      <c r="DK52" s="105">
        <f t="shared" si="87"/>
        <v>0</v>
      </c>
      <c r="DL52" s="110"/>
      <c r="DM52" s="102"/>
      <c r="DN52" s="102"/>
      <c r="DO52" s="102"/>
      <c r="DP52" s="102"/>
      <c r="DQ52" s="102"/>
      <c r="DR52" s="102"/>
      <c r="DS52" s="102"/>
      <c r="DT52" s="102"/>
      <c r="DU52" s="102"/>
      <c r="DV52" s="102"/>
      <c r="DW52" s="102"/>
      <c r="DX52" s="102">
        <f t="shared" si="57"/>
        <v>0</v>
      </c>
      <c r="DY52" s="103">
        <f t="shared" si="58"/>
        <v>0</v>
      </c>
      <c r="DZ52" s="103">
        <f t="shared" si="59"/>
        <v>0</v>
      </c>
      <c r="EA52" s="103">
        <f t="shared" si="60"/>
        <v>0</v>
      </c>
      <c r="EB52" s="103">
        <f t="shared" si="61"/>
        <v>0</v>
      </c>
      <c r="EC52" s="103">
        <f t="shared" si="62"/>
        <v>0</v>
      </c>
      <c r="ED52" s="103">
        <f t="shared" si="63"/>
        <v>0</v>
      </c>
      <c r="EE52" s="103">
        <f t="shared" si="64"/>
        <v>0</v>
      </c>
      <c r="EF52" s="103">
        <f t="shared" si="65"/>
        <v>0</v>
      </c>
      <c r="EG52" s="103">
        <f t="shared" si="66"/>
        <v>0</v>
      </c>
      <c r="EH52" s="103">
        <f t="shared" si="67"/>
        <v>0</v>
      </c>
      <c r="EI52" s="103">
        <f t="shared" si="68"/>
        <v>0</v>
      </c>
      <c r="EJ52" s="103">
        <f t="shared" si="69"/>
        <v>0</v>
      </c>
      <c r="EK52" s="104">
        <f>SUM(DY52:EJ52)*VLOOKUP($I52,Escalation[],MATCH(DL$1,Escalation[#Headers]),FALSE)</f>
        <v>0</v>
      </c>
      <c r="EL52" s="104">
        <f t="shared" si="70"/>
        <v>0</v>
      </c>
      <c r="EM52" s="104">
        <f t="shared" si="71"/>
        <v>0</v>
      </c>
      <c r="EN52" s="104">
        <f t="shared" si="72"/>
        <v>0</v>
      </c>
      <c r="EO52" s="103">
        <f t="shared" si="73"/>
        <v>0</v>
      </c>
      <c r="EP52" s="105">
        <f t="shared" si="74"/>
        <v>0</v>
      </c>
      <c r="EQ52" s="160">
        <f t="shared" si="75"/>
        <v>16916.04</v>
      </c>
      <c r="ER52" s="1"/>
      <c r="ES52" s="82"/>
      <c r="ET52" s="82"/>
      <c r="EU52" s="82"/>
      <c r="EV52" s="82"/>
      <c r="EW52" s="22"/>
      <c r="EX52" s="22"/>
      <c r="EY52" s="34"/>
      <c r="EZ52" s="34"/>
      <c r="FA52" s="7"/>
      <c r="FB52" s="7"/>
      <c r="FC52" s="7"/>
      <c r="FD52" s="7"/>
    </row>
    <row r="53" spans="1:160" ht="66" hidden="1" x14ac:dyDescent="0.3">
      <c r="A53" s="1" t="s">
        <v>115</v>
      </c>
      <c r="B53" s="83">
        <v>1.2</v>
      </c>
      <c r="C53" t="s">
        <v>1385</v>
      </c>
      <c r="D53" s="28" t="s">
        <v>15</v>
      </c>
      <c r="E53" s="3" t="s">
        <v>25</v>
      </c>
      <c r="F53" s="1" t="s">
        <v>116</v>
      </c>
      <c r="G53" s="8" t="s">
        <v>117</v>
      </c>
      <c r="H53" s="1"/>
      <c r="I53" s="3" t="s">
        <v>19</v>
      </c>
      <c r="J53" s="5" t="s">
        <v>31</v>
      </c>
      <c r="K53" s="3" t="s">
        <v>35</v>
      </c>
      <c r="L53" s="6" t="s">
        <v>22</v>
      </c>
      <c r="M53" s="38">
        <v>115</v>
      </c>
      <c r="N53" s="43">
        <v>115</v>
      </c>
      <c r="O53" s="24">
        <v>0</v>
      </c>
      <c r="P53" s="48">
        <v>0</v>
      </c>
      <c r="Q53" s="5" t="s">
        <v>23</v>
      </c>
      <c r="R53" s="1" t="s">
        <v>41</v>
      </c>
      <c r="S53" s="71">
        <f>VLOOKUP(R53,Contingencies!$A$2:$D$7,4,FALSE)</f>
        <v>0.125</v>
      </c>
      <c r="T53" s="22">
        <f t="shared" si="8"/>
        <v>2159.9668575000005</v>
      </c>
      <c r="U53" s="33">
        <f t="shared" si="88"/>
        <v>0</v>
      </c>
      <c r="V53" s="90" t="s">
        <v>114</v>
      </c>
      <c r="W53" s="110"/>
      <c r="X53" s="102"/>
      <c r="Y53" s="102"/>
      <c r="Z53" s="102"/>
      <c r="AA53" s="102"/>
      <c r="AB53" s="102"/>
      <c r="AC53" s="102"/>
      <c r="AD53" s="102"/>
      <c r="AE53" s="102"/>
      <c r="AF53" s="102"/>
      <c r="AG53" s="102"/>
      <c r="AH53" s="102"/>
      <c r="AI53" s="102">
        <f t="shared" si="76"/>
        <v>0</v>
      </c>
      <c r="AJ53" s="103">
        <f t="shared" si="9"/>
        <v>0</v>
      </c>
      <c r="AK53" s="103">
        <f t="shared" si="10"/>
        <v>0</v>
      </c>
      <c r="AL53" s="103">
        <f t="shared" si="11"/>
        <v>0</v>
      </c>
      <c r="AM53" s="103">
        <f t="shared" si="12"/>
        <v>0</v>
      </c>
      <c r="AN53" s="103">
        <f t="shared" si="13"/>
        <v>0</v>
      </c>
      <c r="AO53" s="103">
        <f t="shared" si="14"/>
        <v>0</v>
      </c>
      <c r="AP53" s="103">
        <f t="shared" si="15"/>
        <v>0</v>
      </c>
      <c r="AQ53" s="103">
        <f t="shared" si="16"/>
        <v>0</v>
      </c>
      <c r="AR53" s="103">
        <f t="shared" si="17"/>
        <v>0</v>
      </c>
      <c r="AS53" s="103">
        <f t="shared" si="18"/>
        <v>0</v>
      </c>
      <c r="AT53" s="103">
        <f t="shared" si="19"/>
        <v>0</v>
      </c>
      <c r="AU53" s="103">
        <f t="shared" si="20"/>
        <v>0</v>
      </c>
      <c r="AV53" s="104">
        <f>SUM(AJ53:AU53)*VLOOKUP($I53,Escalation[],MATCH(W$1,Escalation[#Headers]),FALSE)</f>
        <v>0</v>
      </c>
      <c r="AW53" s="104">
        <f t="shared" si="77"/>
        <v>0</v>
      </c>
      <c r="AX53" s="104">
        <f t="shared" si="78"/>
        <v>0</v>
      </c>
      <c r="AY53" s="104">
        <f t="shared" si="79"/>
        <v>0</v>
      </c>
      <c r="AZ53" s="103">
        <f t="shared" si="80"/>
        <v>0</v>
      </c>
      <c r="BA53" s="105">
        <f t="shared" si="81"/>
        <v>0</v>
      </c>
      <c r="BB53" s="118">
        <v>12</v>
      </c>
      <c r="BC53" s="114">
        <v>12</v>
      </c>
      <c r="BD53" s="114">
        <v>12</v>
      </c>
      <c r="BE53" s="114">
        <v>12</v>
      </c>
      <c r="BF53" s="114">
        <v>12</v>
      </c>
      <c r="BG53" s="114">
        <v>12</v>
      </c>
      <c r="BH53" s="114">
        <v>12</v>
      </c>
      <c r="BI53" s="114">
        <v>12</v>
      </c>
      <c r="BJ53" s="114">
        <v>12</v>
      </c>
      <c r="BK53" s="114">
        <v>12</v>
      </c>
      <c r="BL53" s="114">
        <v>12</v>
      </c>
      <c r="BM53" s="114">
        <v>12</v>
      </c>
      <c r="BN53" s="102">
        <f t="shared" si="21"/>
        <v>144</v>
      </c>
      <c r="BO53" s="103">
        <f t="shared" si="22"/>
        <v>1380</v>
      </c>
      <c r="BP53" s="103">
        <f t="shared" si="23"/>
        <v>1380</v>
      </c>
      <c r="BQ53" s="103">
        <f t="shared" si="24"/>
        <v>1380</v>
      </c>
      <c r="BR53" s="103">
        <f t="shared" si="25"/>
        <v>1380</v>
      </c>
      <c r="BS53" s="103">
        <f t="shared" si="26"/>
        <v>1380</v>
      </c>
      <c r="BT53" s="103">
        <f t="shared" si="27"/>
        <v>1380</v>
      </c>
      <c r="BU53" s="103">
        <f t="shared" si="28"/>
        <v>1380</v>
      </c>
      <c r="BV53" s="103">
        <f t="shared" si="29"/>
        <v>1380</v>
      </c>
      <c r="BW53" s="103">
        <f t="shared" si="30"/>
        <v>1380</v>
      </c>
      <c r="BX53" s="103">
        <f t="shared" si="31"/>
        <v>1380</v>
      </c>
      <c r="BY53" s="103">
        <f t="shared" si="32"/>
        <v>1380</v>
      </c>
      <c r="BZ53" s="103">
        <f t="shared" si="33"/>
        <v>1380</v>
      </c>
      <c r="CA53" s="104">
        <f>SUM(BO53:BZ53)*VLOOKUP($I53,Escalation[],MATCH(BB$1,Escalation[#Headers]),FALSE)</f>
        <v>17279.734860000004</v>
      </c>
      <c r="CB53" s="104">
        <f t="shared" si="34"/>
        <v>0</v>
      </c>
      <c r="CC53" s="104">
        <f t="shared" si="35"/>
        <v>0</v>
      </c>
      <c r="CD53" s="104">
        <f t="shared" si="36"/>
        <v>17279.734860000004</v>
      </c>
      <c r="CE53" s="103">
        <f t="shared" si="37"/>
        <v>2159.9668575000005</v>
      </c>
      <c r="CF53" s="105">
        <f t="shared" si="38"/>
        <v>0</v>
      </c>
      <c r="CG53" s="111"/>
      <c r="CH53" s="102"/>
      <c r="CI53" s="102"/>
      <c r="CJ53" s="102"/>
      <c r="CK53" s="102"/>
      <c r="CL53" s="102"/>
      <c r="CM53" s="102"/>
      <c r="CN53" s="102"/>
      <c r="CO53" s="102"/>
      <c r="CP53" s="102"/>
      <c r="CQ53" s="102"/>
      <c r="CR53" s="102"/>
      <c r="CS53" s="102">
        <f t="shared" si="82"/>
        <v>0</v>
      </c>
      <c r="CT53" s="103">
        <f t="shared" si="40"/>
        <v>0</v>
      </c>
      <c r="CU53" s="103">
        <f t="shared" si="41"/>
        <v>0</v>
      </c>
      <c r="CV53" s="103">
        <f t="shared" si="42"/>
        <v>0</v>
      </c>
      <c r="CW53" s="103">
        <f t="shared" si="43"/>
        <v>0</v>
      </c>
      <c r="CX53" s="103">
        <f t="shared" si="44"/>
        <v>0</v>
      </c>
      <c r="CY53" s="103">
        <f t="shared" si="45"/>
        <v>0</v>
      </c>
      <c r="CZ53" s="103">
        <f t="shared" si="46"/>
        <v>0</v>
      </c>
      <c r="DA53" s="103">
        <f t="shared" si="47"/>
        <v>0</v>
      </c>
      <c r="DB53" s="103">
        <f t="shared" si="48"/>
        <v>0</v>
      </c>
      <c r="DC53" s="103">
        <f t="shared" si="49"/>
        <v>0</v>
      </c>
      <c r="DD53" s="103">
        <f t="shared" si="50"/>
        <v>0</v>
      </c>
      <c r="DE53" s="103">
        <f t="shared" si="51"/>
        <v>0</v>
      </c>
      <c r="DF53" s="104">
        <f>SUM(CT53:DE53)*VLOOKUP($I53,Escalation[],MATCH(CG$1,Escalation[#Headers]),FALSE)</f>
        <v>0</v>
      </c>
      <c r="DG53" s="104">
        <f t="shared" si="83"/>
        <v>0</v>
      </c>
      <c r="DH53" s="104">
        <f t="shared" si="84"/>
        <v>0</v>
      </c>
      <c r="DI53" s="104">
        <f t="shared" si="85"/>
        <v>0</v>
      </c>
      <c r="DJ53" s="103">
        <f t="shared" si="86"/>
        <v>0</v>
      </c>
      <c r="DK53" s="105">
        <f t="shared" si="87"/>
        <v>0</v>
      </c>
      <c r="DL53" s="110"/>
      <c r="DM53" s="102"/>
      <c r="DN53" s="102"/>
      <c r="DO53" s="102"/>
      <c r="DP53" s="102"/>
      <c r="DQ53" s="102"/>
      <c r="DR53" s="102"/>
      <c r="DS53" s="102"/>
      <c r="DT53" s="102"/>
      <c r="DU53" s="102"/>
      <c r="DV53" s="102"/>
      <c r="DW53" s="102"/>
      <c r="DX53" s="102">
        <f t="shared" si="57"/>
        <v>0</v>
      </c>
      <c r="DY53" s="103">
        <f t="shared" si="58"/>
        <v>0</v>
      </c>
      <c r="DZ53" s="103">
        <f t="shared" si="59"/>
        <v>0</v>
      </c>
      <c r="EA53" s="103">
        <f t="shared" si="60"/>
        <v>0</v>
      </c>
      <c r="EB53" s="103">
        <f t="shared" si="61"/>
        <v>0</v>
      </c>
      <c r="EC53" s="103">
        <f t="shared" si="62"/>
        <v>0</v>
      </c>
      <c r="ED53" s="103">
        <f t="shared" si="63"/>
        <v>0</v>
      </c>
      <c r="EE53" s="103">
        <f t="shared" si="64"/>
        <v>0</v>
      </c>
      <c r="EF53" s="103">
        <f t="shared" si="65"/>
        <v>0</v>
      </c>
      <c r="EG53" s="103">
        <f t="shared" si="66"/>
        <v>0</v>
      </c>
      <c r="EH53" s="103">
        <f t="shared" si="67"/>
        <v>0</v>
      </c>
      <c r="EI53" s="103">
        <f t="shared" si="68"/>
        <v>0</v>
      </c>
      <c r="EJ53" s="103">
        <f t="shared" si="69"/>
        <v>0</v>
      </c>
      <c r="EK53" s="104">
        <f>SUM(DY53:EJ53)*VLOOKUP($I53,Escalation[],MATCH(DL$1,Escalation[#Headers]),FALSE)</f>
        <v>0</v>
      </c>
      <c r="EL53" s="104">
        <f t="shared" si="70"/>
        <v>0</v>
      </c>
      <c r="EM53" s="104">
        <f t="shared" si="71"/>
        <v>0</v>
      </c>
      <c r="EN53" s="104">
        <f t="shared" si="72"/>
        <v>0</v>
      </c>
      <c r="EO53" s="103">
        <f t="shared" si="73"/>
        <v>0</v>
      </c>
      <c r="EP53" s="105">
        <f t="shared" si="74"/>
        <v>0</v>
      </c>
      <c r="EQ53" s="160">
        <f t="shared" si="75"/>
        <v>17279.734860000004</v>
      </c>
      <c r="ER53" s="1"/>
      <c r="ES53" s="82"/>
      <c r="ET53" s="82"/>
      <c r="EU53" s="82"/>
      <c r="EV53" s="82"/>
      <c r="EW53" s="22"/>
      <c r="EX53" s="22"/>
      <c r="EY53" s="34"/>
      <c r="EZ53" s="34"/>
      <c r="FA53" s="7"/>
      <c r="FB53" s="7"/>
      <c r="FC53" s="7"/>
      <c r="FD53" s="7"/>
    </row>
    <row r="54" spans="1:160" ht="66" hidden="1" x14ac:dyDescent="0.3">
      <c r="A54" s="1" t="s">
        <v>118</v>
      </c>
      <c r="B54" s="83">
        <v>1.2</v>
      </c>
      <c r="C54" t="s">
        <v>1385</v>
      </c>
      <c r="D54" s="28" t="s">
        <v>15</v>
      </c>
      <c r="E54" s="3" t="s">
        <v>25</v>
      </c>
      <c r="F54" s="1" t="s">
        <v>119</v>
      </c>
      <c r="G54" s="8" t="s">
        <v>120</v>
      </c>
      <c r="H54" s="1"/>
      <c r="I54" s="3" t="s">
        <v>19</v>
      </c>
      <c r="J54" s="5" t="s">
        <v>31</v>
      </c>
      <c r="K54" s="3" t="s">
        <v>35</v>
      </c>
      <c r="L54" s="6" t="s">
        <v>22</v>
      </c>
      <c r="M54" s="38">
        <v>115</v>
      </c>
      <c r="N54" s="43">
        <v>115</v>
      </c>
      <c r="O54" s="24">
        <v>0</v>
      </c>
      <c r="P54" s="48">
        <v>0</v>
      </c>
      <c r="Q54" s="5" t="s">
        <v>23</v>
      </c>
      <c r="R54" s="1" t="s">
        <v>41</v>
      </c>
      <c r="S54" s="71">
        <f>VLOOKUP(R54,Contingencies!$A$2:$D$7,4,FALSE)</f>
        <v>0.125</v>
      </c>
      <c r="T54" s="22">
        <f t="shared" si="8"/>
        <v>2206.4061449362507</v>
      </c>
      <c r="U54" s="33">
        <f t="shared" si="88"/>
        <v>0</v>
      </c>
      <c r="V54" s="90" t="s">
        <v>114</v>
      </c>
      <c r="W54" s="110"/>
      <c r="X54" s="102"/>
      <c r="Y54" s="102"/>
      <c r="Z54" s="102"/>
      <c r="AA54" s="102"/>
      <c r="AB54" s="102"/>
      <c r="AC54" s="102"/>
      <c r="AD54" s="102"/>
      <c r="AE54" s="102"/>
      <c r="AF54" s="102"/>
      <c r="AG54" s="102"/>
      <c r="AH54" s="102"/>
      <c r="AI54" s="102">
        <f t="shared" si="76"/>
        <v>0</v>
      </c>
      <c r="AJ54" s="103">
        <f t="shared" si="9"/>
        <v>0</v>
      </c>
      <c r="AK54" s="103">
        <f t="shared" si="10"/>
        <v>0</v>
      </c>
      <c r="AL54" s="103">
        <f t="shared" si="11"/>
        <v>0</v>
      </c>
      <c r="AM54" s="103">
        <f t="shared" si="12"/>
        <v>0</v>
      </c>
      <c r="AN54" s="103">
        <f t="shared" si="13"/>
        <v>0</v>
      </c>
      <c r="AO54" s="103">
        <f t="shared" si="14"/>
        <v>0</v>
      </c>
      <c r="AP54" s="103">
        <f t="shared" si="15"/>
        <v>0</v>
      </c>
      <c r="AQ54" s="103">
        <f t="shared" si="16"/>
        <v>0</v>
      </c>
      <c r="AR54" s="103">
        <f t="shared" si="17"/>
        <v>0</v>
      </c>
      <c r="AS54" s="103">
        <f t="shared" si="18"/>
        <v>0</v>
      </c>
      <c r="AT54" s="103">
        <f t="shared" si="19"/>
        <v>0</v>
      </c>
      <c r="AU54" s="103">
        <f t="shared" si="20"/>
        <v>0</v>
      </c>
      <c r="AV54" s="104">
        <f>SUM(AJ54:AU54)*VLOOKUP($I54,Escalation[],MATCH(W$1,Escalation[#Headers]),FALSE)</f>
        <v>0</v>
      </c>
      <c r="AW54" s="104">
        <f t="shared" si="77"/>
        <v>0</v>
      </c>
      <c r="AX54" s="104">
        <f t="shared" si="78"/>
        <v>0</v>
      </c>
      <c r="AY54" s="104">
        <f t="shared" si="79"/>
        <v>0</v>
      </c>
      <c r="AZ54" s="103">
        <f t="shared" si="80"/>
        <v>0</v>
      </c>
      <c r="BA54" s="105">
        <f t="shared" si="81"/>
        <v>0</v>
      </c>
      <c r="BB54" s="110"/>
      <c r="BC54" s="102"/>
      <c r="BD54" s="102"/>
      <c r="BE54" s="102"/>
      <c r="BF54" s="102"/>
      <c r="BG54" s="102"/>
      <c r="BH54" s="102"/>
      <c r="BI54" s="102"/>
      <c r="BJ54" s="102"/>
      <c r="BK54" s="102"/>
      <c r="BL54" s="102"/>
      <c r="BM54" s="102"/>
      <c r="BN54" s="102">
        <f t="shared" si="21"/>
        <v>0</v>
      </c>
      <c r="BO54" s="103">
        <f t="shared" si="22"/>
        <v>0</v>
      </c>
      <c r="BP54" s="103">
        <f t="shared" si="23"/>
        <v>0</v>
      </c>
      <c r="BQ54" s="103">
        <f t="shared" si="24"/>
        <v>0</v>
      </c>
      <c r="BR54" s="103">
        <f t="shared" si="25"/>
        <v>0</v>
      </c>
      <c r="BS54" s="103">
        <f t="shared" si="26"/>
        <v>0</v>
      </c>
      <c r="BT54" s="103">
        <f t="shared" si="27"/>
        <v>0</v>
      </c>
      <c r="BU54" s="103">
        <f t="shared" si="28"/>
        <v>0</v>
      </c>
      <c r="BV54" s="103">
        <f t="shared" si="29"/>
        <v>0</v>
      </c>
      <c r="BW54" s="103">
        <f t="shared" si="30"/>
        <v>0</v>
      </c>
      <c r="BX54" s="103">
        <f t="shared" si="31"/>
        <v>0</v>
      </c>
      <c r="BY54" s="103">
        <f t="shared" si="32"/>
        <v>0</v>
      </c>
      <c r="BZ54" s="103">
        <f t="shared" si="33"/>
        <v>0</v>
      </c>
      <c r="CA54" s="104">
        <f>SUM(BO54:BZ54)*VLOOKUP($I54,Escalation[],MATCH(BB$1,Escalation[#Headers]),FALSE)</f>
        <v>0</v>
      </c>
      <c r="CB54" s="104">
        <f t="shared" si="34"/>
        <v>0</v>
      </c>
      <c r="CC54" s="104">
        <f t="shared" si="35"/>
        <v>0</v>
      </c>
      <c r="CD54" s="104">
        <f t="shared" si="36"/>
        <v>0</v>
      </c>
      <c r="CE54" s="103">
        <f t="shared" si="37"/>
        <v>0</v>
      </c>
      <c r="CF54" s="105">
        <f t="shared" si="38"/>
        <v>0</v>
      </c>
      <c r="CG54" s="118">
        <v>12</v>
      </c>
      <c r="CH54" s="114">
        <v>12</v>
      </c>
      <c r="CI54" s="114">
        <v>12</v>
      </c>
      <c r="CJ54" s="114">
        <v>12</v>
      </c>
      <c r="CK54" s="114">
        <v>12</v>
      </c>
      <c r="CL54" s="114">
        <v>12</v>
      </c>
      <c r="CM54" s="114">
        <v>12</v>
      </c>
      <c r="CN54" s="114">
        <v>12</v>
      </c>
      <c r="CO54" s="114">
        <v>12</v>
      </c>
      <c r="CP54" s="114">
        <v>12</v>
      </c>
      <c r="CQ54" s="114">
        <v>12</v>
      </c>
      <c r="CR54" s="114">
        <v>12</v>
      </c>
      <c r="CS54" s="102">
        <f t="shared" si="82"/>
        <v>144</v>
      </c>
      <c r="CT54" s="103">
        <f t="shared" si="40"/>
        <v>1380</v>
      </c>
      <c r="CU54" s="103">
        <f t="shared" si="41"/>
        <v>1380</v>
      </c>
      <c r="CV54" s="103">
        <f t="shared" si="42"/>
        <v>1380</v>
      </c>
      <c r="CW54" s="103">
        <f t="shared" si="43"/>
        <v>1380</v>
      </c>
      <c r="CX54" s="103">
        <f t="shared" si="44"/>
        <v>1380</v>
      </c>
      <c r="CY54" s="103">
        <f t="shared" si="45"/>
        <v>1380</v>
      </c>
      <c r="CZ54" s="103">
        <f t="shared" si="46"/>
        <v>1380</v>
      </c>
      <c r="DA54" s="103">
        <f t="shared" si="47"/>
        <v>1380</v>
      </c>
      <c r="DB54" s="103">
        <f t="shared" si="48"/>
        <v>1380</v>
      </c>
      <c r="DC54" s="103">
        <f t="shared" si="49"/>
        <v>1380</v>
      </c>
      <c r="DD54" s="103">
        <f t="shared" si="50"/>
        <v>1380</v>
      </c>
      <c r="DE54" s="103">
        <f t="shared" si="51"/>
        <v>1380</v>
      </c>
      <c r="DF54" s="104">
        <f>SUM(CT54:DE54)*VLOOKUP($I54,Escalation[],MATCH(CG$1,Escalation[#Headers]),FALSE)</f>
        <v>17651.249159490006</v>
      </c>
      <c r="DG54" s="104">
        <f t="shared" si="83"/>
        <v>0</v>
      </c>
      <c r="DH54" s="104">
        <f t="shared" si="84"/>
        <v>0</v>
      </c>
      <c r="DI54" s="104">
        <f t="shared" si="85"/>
        <v>17651.249159490006</v>
      </c>
      <c r="DJ54" s="103">
        <f t="shared" si="86"/>
        <v>2206.4061449362507</v>
      </c>
      <c r="DK54" s="105">
        <f t="shared" si="87"/>
        <v>0</v>
      </c>
      <c r="DL54" s="111"/>
      <c r="DM54" s="102"/>
      <c r="DN54" s="102"/>
      <c r="DO54" s="102"/>
      <c r="DP54" s="102"/>
      <c r="DQ54" s="102"/>
      <c r="DR54" s="102"/>
      <c r="DS54" s="102"/>
      <c r="DT54" s="102"/>
      <c r="DU54" s="102"/>
      <c r="DV54" s="102"/>
      <c r="DW54" s="102"/>
      <c r="DX54" s="102">
        <f t="shared" si="57"/>
        <v>0</v>
      </c>
      <c r="DY54" s="103">
        <f t="shared" si="58"/>
        <v>0</v>
      </c>
      <c r="DZ54" s="103">
        <f t="shared" si="59"/>
        <v>0</v>
      </c>
      <c r="EA54" s="103">
        <f t="shared" si="60"/>
        <v>0</v>
      </c>
      <c r="EB54" s="103">
        <f t="shared" si="61"/>
        <v>0</v>
      </c>
      <c r="EC54" s="103">
        <f t="shared" si="62"/>
        <v>0</v>
      </c>
      <c r="ED54" s="103">
        <f t="shared" si="63"/>
        <v>0</v>
      </c>
      <c r="EE54" s="103">
        <f t="shared" si="64"/>
        <v>0</v>
      </c>
      <c r="EF54" s="103">
        <f t="shared" si="65"/>
        <v>0</v>
      </c>
      <c r="EG54" s="103">
        <f t="shared" si="66"/>
        <v>0</v>
      </c>
      <c r="EH54" s="103">
        <f t="shared" si="67"/>
        <v>0</v>
      </c>
      <c r="EI54" s="103">
        <f t="shared" si="68"/>
        <v>0</v>
      </c>
      <c r="EJ54" s="103">
        <f t="shared" si="69"/>
        <v>0</v>
      </c>
      <c r="EK54" s="104">
        <f>SUM(DY54:EJ54)*VLOOKUP($I54,Escalation[],MATCH(DL$1,Escalation[#Headers]),FALSE)</f>
        <v>0</v>
      </c>
      <c r="EL54" s="104">
        <f t="shared" si="70"/>
        <v>0</v>
      </c>
      <c r="EM54" s="104">
        <f t="shared" si="71"/>
        <v>0</v>
      </c>
      <c r="EN54" s="104">
        <f t="shared" si="72"/>
        <v>0</v>
      </c>
      <c r="EO54" s="103">
        <f t="shared" si="73"/>
        <v>0</v>
      </c>
      <c r="EP54" s="105">
        <f t="shared" si="74"/>
        <v>0</v>
      </c>
      <c r="EQ54" s="160">
        <f t="shared" si="75"/>
        <v>17651.249159490006</v>
      </c>
      <c r="ER54" s="1"/>
      <c r="ES54" s="82"/>
      <c r="ET54" s="82"/>
      <c r="EU54" s="82"/>
      <c r="EV54" s="82"/>
      <c r="EW54" s="22"/>
      <c r="EX54" s="22"/>
      <c r="EY54" s="34"/>
      <c r="EZ54" s="34"/>
      <c r="FA54" s="7"/>
      <c r="FB54" s="7"/>
      <c r="FC54" s="7"/>
      <c r="FD54" s="7"/>
    </row>
    <row r="55" spans="1:160" ht="79.2" hidden="1" x14ac:dyDescent="0.3">
      <c r="A55" s="2" t="s">
        <v>121</v>
      </c>
      <c r="B55" s="83">
        <v>1.2</v>
      </c>
      <c r="C55" t="s">
        <v>1385</v>
      </c>
      <c r="D55" s="28" t="s">
        <v>15</v>
      </c>
      <c r="E55" s="3" t="s">
        <v>25</v>
      </c>
      <c r="F55" s="1" t="s">
        <v>122</v>
      </c>
      <c r="G55" s="8" t="s">
        <v>123</v>
      </c>
      <c r="H55" s="1"/>
      <c r="I55" s="3" t="s">
        <v>19</v>
      </c>
      <c r="J55" s="5" t="s">
        <v>31</v>
      </c>
      <c r="K55" s="3" t="s">
        <v>35</v>
      </c>
      <c r="L55" s="6" t="s">
        <v>22</v>
      </c>
      <c r="M55" s="38">
        <v>115</v>
      </c>
      <c r="N55" s="43">
        <v>115</v>
      </c>
      <c r="O55" s="24">
        <v>0</v>
      </c>
      <c r="P55" s="48">
        <v>0</v>
      </c>
      <c r="Q55" s="5" t="s">
        <v>23</v>
      </c>
      <c r="R55" s="1" t="s">
        <v>41</v>
      </c>
      <c r="S55" s="71">
        <f>VLOOKUP(R55,Contingencies!$A$2:$D$7,4,FALSE)</f>
        <v>0.125</v>
      </c>
      <c r="T55" s="22">
        <f t="shared" si="8"/>
        <v>375.64064617539668</v>
      </c>
      <c r="U55" s="33">
        <f t="shared" si="88"/>
        <v>0</v>
      </c>
      <c r="V55" s="90" t="s">
        <v>124</v>
      </c>
      <c r="W55" s="110"/>
      <c r="X55" s="102"/>
      <c r="Y55" s="102"/>
      <c r="Z55" s="102"/>
      <c r="AA55" s="102"/>
      <c r="AB55" s="102"/>
      <c r="AC55" s="102"/>
      <c r="AD55" s="102"/>
      <c r="AE55" s="102"/>
      <c r="AF55" s="102"/>
      <c r="AG55" s="102"/>
      <c r="AH55" s="102"/>
      <c r="AI55" s="102">
        <f t="shared" si="76"/>
        <v>0</v>
      </c>
      <c r="AJ55" s="103">
        <f t="shared" si="9"/>
        <v>0</v>
      </c>
      <c r="AK55" s="103">
        <f t="shared" si="10"/>
        <v>0</v>
      </c>
      <c r="AL55" s="103">
        <f t="shared" si="11"/>
        <v>0</v>
      </c>
      <c r="AM55" s="103">
        <f t="shared" si="12"/>
        <v>0</v>
      </c>
      <c r="AN55" s="103">
        <f t="shared" si="13"/>
        <v>0</v>
      </c>
      <c r="AO55" s="103">
        <f t="shared" si="14"/>
        <v>0</v>
      </c>
      <c r="AP55" s="103">
        <f t="shared" si="15"/>
        <v>0</v>
      </c>
      <c r="AQ55" s="103">
        <f t="shared" si="16"/>
        <v>0</v>
      </c>
      <c r="AR55" s="103">
        <f t="shared" si="17"/>
        <v>0</v>
      </c>
      <c r="AS55" s="103">
        <f t="shared" si="18"/>
        <v>0</v>
      </c>
      <c r="AT55" s="103">
        <f t="shared" si="19"/>
        <v>0</v>
      </c>
      <c r="AU55" s="103">
        <f t="shared" si="20"/>
        <v>0</v>
      </c>
      <c r="AV55" s="104">
        <f>SUM(AJ55:AU55)*VLOOKUP($I55,Escalation[],MATCH(W$1,Escalation[#Headers]),FALSE)</f>
        <v>0</v>
      </c>
      <c r="AW55" s="104">
        <f t="shared" si="77"/>
        <v>0</v>
      </c>
      <c r="AX55" s="104">
        <f t="shared" si="78"/>
        <v>0</v>
      </c>
      <c r="AY55" s="104">
        <f t="shared" si="79"/>
        <v>0</v>
      </c>
      <c r="AZ55" s="103">
        <f t="shared" si="80"/>
        <v>0</v>
      </c>
      <c r="BA55" s="105">
        <f t="shared" si="81"/>
        <v>0</v>
      </c>
      <c r="BB55" s="110"/>
      <c r="BC55" s="102"/>
      <c r="BD55" s="102"/>
      <c r="BE55" s="102"/>
      <c r="BF55" s="102"/>
      <c r="BG55" s="102"/>
      <c r="BH55" s="102"/>
      <c r="BI55" s="102"/>
      <c r="BJ55" s="102"/>
      <c r="BK55" s="102"/>
      <c r="BL55" s="102"/>
      <c r="BM55" s="102"/>
      <c r="BN55" s="102">
        <f t="shared" si="21"/>
        <v>0</v>
      </c>
      <c r="BO55" s="103">
        <f t="shared" si="22"/>
        <v>0</v>
      </c>
      <c r="BP55" s="103">
        <f t="shared" si="23"/>
        <v>0</v>
      </c>
      <c r="BQ55" s="103">
        <f t="shared" si="24"/>
        <v>0</v>
      </c>
      <c r="BR55" s="103">
        <f t="shared" si="25"/>
        <v>0</v>
      </c>
      <c r="BS55" s="103">
        <f t="shared" si="26"/>
        <v>0</v>
      </c>
      <c r="BT55" s="103">
        <f t="shared" si="27"/>
        <v>0</v>
      </c>
      <c r="BU55" s="103">
        <f t="shared" si="28"/>
        <v>0</v>
      </c>
      <c r="BV55" s="103">
        <f t="shared" si="29"/>
        <v>0</v>
      </c>
      <c r="BW55" s="103">
        <f t="shared" si="30"/>
        <v>0</v>
      </c>
      <c r="BX55" s="103">
        <f t="shared" si="31"/>
        <v>0</v>
      </c>
      <c r="BY55" s="103">
        <f t="shared" si="32"/>
        <v>0</v>
      </c>
      <c r="BZ55" s="103">
        <f t="shared" si="33"/>
        <v>0</v>
      </c>
      <c r="CA55" s="104">
        <f>SUM(BO55:BZ55)*VLOOKUP($I55,Escalation[],MATCH(BB$1,Escalation[#Headers]),FALSE)</f>
        <v>0</v>
      </c>
      <c r="CB55" s="104">
        <f t="shared" si="34"/>
        <v>0</v>
      </c>
      <c r="CC55" s="104">
        <f t="shared" si="35"/>
        <v>0</v>
      </c>
      <c r="CD55" s="104">
        <f t="shared" si="36"/>
        <v>0</v>
      </c>
      <c r="CE55" s="103">
        <f t="shared" si="37"/>
        <v>0</v>
      </c>
      <c r="CF55" s="105">
        <f t="shared" si="38"/>
        <v>0</v>
      </c>
      <c r="CG55" s="110"/>
      <c r="CH55" s="102"/>
      <c r="CI55" s="102"/>
      <c r="CJ55" s="102"/>
      <c r="CK55" s="102"/>
      <c r="CL55" s="102"/>
      <c r="CM55" s="102"/>
      <c r="CN55" s="102"/>
      <c r="CO55" s="102"/>
      <c r="CP55" s="102"/>
      <c r="CQ55" s="102"/>
      <c r="CR55" s="102"/>
      <c r="CS55" s="102">
        <f t="shared" si="82"/>
        <v>0</v>
      </c>
      <c r="CT55" s="103">
        <f t="shared" si="40"/>
        <v>0</v>
      </c>
      <c r="CU55" s="103">
        <f t="shared" si="41"/>
        <v>0</v>
      </c>
      <c r="CV55" s="103">
        <f t="shared" si="42"/>
        <v>0</v>
      </c>
      <c r="CW55" s="103">
        <f t="shared" si="43"/>
        <v>0</v>
      </c>
      <c r="CX55" s="103">
        <f t="shared" si="44"/>
        <v>0</v>
      </c>
      <c r="CY55" s="103">
        <f t="shared" si="45"/>
        <v>0</v>
      </c>
      <c r="CZ55" s="103">
        <f t="shared" si="46"/>
        <v>0</v>
      </c>
      <c r="DA55" s="103">
        <f t="shared" si="47"/>
        <v>0</v>
      </c>
      <c r="DB55" s="103">
        <f t="shared" si="48"/>
        <v>0</v>
      </c>
      <c r="DC55" s="103">
        <f t="shared" si="49"/>
        <v>0</v>
      </c>
      <c r="DD55" s="103">
        <f t="shared" si="50"/>
        <v>0</v>
      </c>
      <c r="DE55" s="103">
        <f t="shared" si="51"/>
        <v>0</v>
      </c>
      <c r="DF55" s="104">
        <f>SUM(CT55:DE55)*VLOOKUP($I55,Escalation[],MATCH(CG$1,Escalation[#Headers]),FALSE)</f>
        <v>0</v>
      </c>
      <c r="DG55" s="104">
        <f t="shared" si="83"/>
        <v>0</v>
      </c>
      <c r="DH55" s="104">
        <f t="shared" si="84"/>
        <v>0</v>
      </c>
      <c r="DI55" s="104">
        <f t="shared" si="85"/>
        <v>0</v>
      </c>
      <c r="DJ55" s="103">
        <f t="shared" si="86"/>
        <v>0</v>
      </c>
      <c r="DK55" s="105">
        <f t="shared" si="87"/>
        <v>0</v>
      </c>
      <c r="DL55" s="111">
        <v>12</v>
      </c>
      <c r="DM55" s="112">
        <v>12</v>
      </c>
      <c r="DN55" s="112"/>
      <c r="DO55" s="112"/>
      <c r="DP55" s="112"/>
      <c r="DQ55" s="112"/>
      <c r="DR55" s="112"/>
      <c r="DS55" s="102"/>
      <c r="DT55" s="102"/>
      <c r="DU55" s="102"/>
      <c r="DV55" s="102"/>
      <c r="DW55" s="102"/>
      <c r="DX55" s="102">
        <f t="shared" si="57"/>
        <v>24</v>
      </c>
      <c r="DY55" s="103">
        <f t="shared" si="58"/>
        <v>1380</v>
      </c>
      <c r="DZ55" s="103">
        <f t="shared" si="59"/>
        <v>1380</v>
      </c>
      <c r="EA55" s="103">
        <f t="shared" si="60"/>
        <v>0</v>
      </c>
      <c r="EB55" s="103">
        <f t="shared" si="61"/>
        <v>0</v>
      </c>
      <c r="EC55" s="103">
        <f t="shared" si="62"/>
        <v>0</v>
      </c>
      <c r="ED55" s="103">
        <f t="shared" si="63"/>
        <v>0</v>
      </c>
      <c r="EE55" s="103">
        <f t="shared" si="64"/>
        <v>0</v>
      </c>
      <c r="EF55" s="103">
        <f t="shared" si="65"/>
        <v>0</v>
      </c>
      <c r="EG55" s="103">
        <f t="shared" si="66"/>
        <v>0</v>
      </c>
      <c r="EH55" s="103">
        <f t="shared" si="67"/>
        <v>0</v>
      </c>
      <c r="EI55" s="103">
        <f t="shared" si="68"/>
        <v>0</v>
      </c>
      <c r="EJ55" s="103">
        <f t="shared" si="69"/>
        <v>0</v>
      </c>
      <c r="EK55" s="104">
        <f>SUM(DY55:EJ55)*VLOOKUP($I55,Escalation[],MATCH(DL$1,Escalation[#Headers]),FALSE)</f>
        <v>3005.1251694031735</v>
      </c>
      <c r="EL55" s="104">
        <f t="shared" si="70"/>
        <v>0</v>
      </c>
      <c r="EM55" s="104">
        <f t="shared" si="71"/>
        <v>0</v>
      </c>
      <c r="EN55" s="104">
        <f t="shared" si="72"/>
        <v>3005.1251694031735</v>
      </c>
      <c r="EO55" s="103">
        <f t="shared" si="73"/>
        <v>375.64064617539668</v>
      </c>
      <c r="EP55" s="105">
        <f t="shared" si="74"/>
        <v>0</v>
      </c>
      <c r="EQ55" s="160">
        <f t="shared" si="75"/>
        <v>3005.1251694031735</v>
      </c>
      <c r="ER55" s="1"/>
      <c r="ES55" s="82"/>
      <c r="ET55" s="82"/>
      <c r="EU55" s="82"/>
      <c r="EV55" s="82"/>
      <c r="EW55" s="22"/>
      <c r="EX55" s="22"/>
      <c r="EY55" s="34"/>
      <c r="EZ55" s="34"/>
      <c r="FA55" s="7"/>
      <c r="FB55" s="7"/>
      <c r="FC55" s="7"/>
      <c r="FD55" s="7"/>
    </row>
    <row r="56" spans="1:160" ht="132" hidden="1" x14ac:dyDescent="0.3">
      <c r="A56" s="1" t="s">
        <v>126</v>
      </c>
      <c r="B56" s="83">
        <v>1.2</v>
      </c>
      <c r="C56" t="s">
        <v>1385</v>
      </c>
      <c r="D56" s="28" t="s">
        <v>15</v>
      </c>
      <c r="E56" s="3" t="s">
        <v>25</v>
      </c>
      <c r="F56" s="1" t="s">
        <v>127</v>
      </c>
      <c r="G56" s="4" t="s">
        <v>127</v>
      </c>
      <c r="H56" s="1" t="s">
        <v>128</v>
      </c>
      <c r="I56" s="3" t="s">
        <v>125</v>
      </c>
      <c r="J56" s="5" t="s">
        <v>125</v>
      </c>
      <c r="K56" s="3"/>
      <c r="L56" s="6" t="s">
        <v>129</v>
      </c>
      <c r="M56" s="38"/>
      <c r="N56" s="42">
        <v>1</v>
      </c>
      <c r="O56" s="23">
        <v>0</v>
      </c>
      <c r="P56" s="48">
        <v>0.53</v>
      </c>
      <c r="Q56" s="5" t="s">
        <v>23</v>
      </c>
      <c r="R56" s="1" t="s">
        <v>24</v>
      </c>
      <c r="S56" s="71">
        <f>VLOOKUP(R56,Contingencies!$A$2:$D$7,4,FALSE)</f>
        <v>0.09</v>
      </c>
      <c r="T56" s="22">
        <f t="shared" si="8"/>
        <v>1772.3229300000003</v>
      </c>
      <c r="U56" s="33">
        <f t="shared" si="88"/>
        <v>613.94193000000018</v>
      </c>
      <c r="V56" s="90" t="s">
        <v>130</v>
      </c>
      <c r="W56" s="111"/>
      <c r="X56" s="112"/>
      <c r="Y56" s="112"/>
      <c r="Z56" s="112"/>
      <c r="AA56" s="113"/>
      <c r="AB56" s="114">
        <v>9000</v>
      </c>
      <c r="AC56" s="114">
        <v>3600</v>
      </c>
      <c r="AD56" s="114"/>
      <c r="AE56" s="114"/>
      <c r="AF56" s="113"/>
      <c r="AG56" s="113"/>
      <c r="AH56" s="114"/>
      <c r="AI56" s="102">
        <f t="shared" si="76"/>
        <v>0</v>
      </c>
      <c r="AJ56" s="103">
        <f t="shared" si="9"/>
        <v>0</v>
      </c>
      <c r="AK56" s="103">
        <f t="shared" si="10"/>
        <v>0</v>
      </c>
      <c r="AL56" s="103">
        <f t="shared" si="11"/>
        <v>0</v>
      </c>
      <c r="AM56" s="103">
        <f t="shared" si="12"/>
        <v>0</v>
      </c>
      <c r="AN56" s="103">
        <f t="shared" si="13"/>
        <v>0</v>
      </c>
      <c r="AO56" s="103">
        <f t="shared" si="14"/>
        <v>9000</v>
      </c>
      <c r="AP56" s="103">
        <f t="shared" si="15"/>
        <v>3600</v>
      </c>
      <c r="AQ56" s="103">
        <f t="shared" si="16"/>
        <v>0</v>
      </c>
      <c r="AR56" s="103">
        <f t="shared" si="17"/>
        <v>0</v>
      </c>
      <c r="AS56" s="103">
        <f t="shared" si="18"/>
        <v>0</v>
      </c>
      <c r="AT56" s="103">
        <f t="shared" si="19"/>
        <v>0</v>
      </c>
      <c r="AU56" s="103">
        <f t="shared" si="20"/>
        <v>0</v>
      </c>
      <c r="AV56" s="104">
        <f>SUM(AJ56:AU56)*VLOOKUP($I56,Escalation[],MATCH(W$1,Escalation[#Headers]),FALSE)</f>
        <v>12870.900000000001</v>
      </c>
      <c r="AW56" s="104">
        <f t="shared" si="77"/>
        <v>0</v>
      </c>
      <c r="AX56" s="104">
        <f t="shared" si="78"/>
        <v>6821.5770000000011</v>
      </c>
      <c r="AY56" s="104">
        <f t="shared" si="79"/>
        <v>19692.477000000003</v>
      </c>
      <c r="AZ56" s="103">
        <f t="shared" si="80"/>
        <v>1158.3810000000001</v>
      </c>
      <c r="BA56" s="105">
        <f t="shared" si="81"/>
        <v>613.94193000000007</v>
      </c>
      <c r="BB56" s="140"/>
      <c r="BC56" s="141"/>
      <c r="BD56" s="141"/>
      <c r="BE56" s="141"/>
      <c r="BF56" s="125"/>
      <c r="BG56" s="102"/>
      <c r="BH56" s="102"/>
      <c r="BI56" s="102"/>
      <c r="BJ56" s="102"/>
      <c r="BK56" s="102"/>
      <c r="BL56" s="102"/>
      <c r="BM56" s="102"/>
      <c r="BN56" s="102">
        <f t="shared" si="21"/>
        <v>0</v>
      </c>
      <c r="BO56" s="103">
        <f t="shared" si="22"/>
        <v>0</v>
      </c>
      <c r="BP56" s="103">
        <f t="shared" si="23"/>
        <v>0</v>
      </c>
      <c r="BQ56" s="103">
        <f t="shared" si="24"/>
        <v>0</v>
      </c>
      <c r="BR56" s="103">
        <f t="shared" si="25"/>
        <v>0</v>
      </c>
      <c r="BS56" s="103">
        <f t="shared" si="26"/>
        <v>0</v>
      </c>
      <c r="BT56" s="103">
        <f t="shared" si="27"/>
        <v>0</v>
      </c>
      <c r="BU56" s="103">
        <f t="shared" si="28"/>
        <v>0</v>
      </c>
      <c r="BV56" s="103">
        <f t="shared" si="29"/>
        <v>0</v>
      </c>
      <c r="BW56" s="103">
        <f t="shared" si="30"/>
        <v>0</v>
      </c>
      <c r="BX56" s="103">
        <f t="shared" si="31"/>
        <v>0</v>
      </c>
      <c r="BY56" s="103">
        <f t="shared" si="32"/>
        <v>0</v>
      </c>
      <c r="BZ56" s="103">
        <f t="shared" si="33"/>
        <v>0</v>
      </c>
      <c r="CA56" s="104">
        <f>SUM(BO56:BZ56)*VLOOKUP($I56,Escalation[],MATCH(BB$1,Escalation[#Headers]),FALSE)</f>
        <v>0</v>
      </c>
      <c r="CB56" s="104">
        <f t="shared" si="34"/>
        <v>0</v>
      </c>
      <c r="CC56" s="104">
        <f t="shared" si="35"/>
        <v>0</v>
      </c>
      <c r="CD56" s="104">
        <f t="shared" si="36"/>
        <v>0</v>
      </c>
      <c r="CE56" s="103">
        <f t="shared" si="37"/>
        <v>0</v>
      </c>
      <c r="CF56" s="105">
        <f t="shared" si="38"/>
        <v>0</v>
      </c>
      <c r="CG56" s="110"/>
      <c r="CH56" s="102"/>
      <c r="CI56" s="102"/>
      <c r="CJ56" s="102"/>
      <c r="CK56" s="102"/>
      <c r="CL56" s="102"/>
      <c r="CM56" s="102"/>
      <c r="CN56" s="102"/>
      <c r="CO56" s="102"/>
      <c r="CP56" s="102"/>
      <c r="CQ56" s="102"/>
      <c r="CR56" s="102"/>
      <c r="CS56" s="102">
        <f t="shared" si="82"/>
        <v>0</v>
      </c>
      <c r="CT56" s="103">
        <f t="shared" si="40"/>
        <v>0</v>
      </c>
      <c r="CU56" s="103">
        <f t="shared" si="41"/>
        <v>0</v>
      </c>
      <c r="CV56" s="103">
        <f t="shared" si="42"/>
        <v>0</v>
      </c>
      <c r="CW56" s="103">
        <f t="shared" si="43"/>
        <v>0</v>
      </c>
      <c r="CX56" s="103">
        <f t="shared" si="44"/>
        <v>0</v>
      </c>
      <c r="CY56" s="103">
        <f t="shared" si="45"/>
        <v>0</v>
      </c>
      <c r="CZ56" s="103">
        <f t="shared" si="46"/>
        <v>0</v>
      </c>
      <c r="DA56" s="103">
        <f t="shared" si="47"/>
        <v>0</v>
      </c>
      <c r="DB56" s="103">
        <f t="shared" si="48"/>
        <v>0</v>
      </c>
      <c r="DC56" s="103">
        <f t="shared" si="49"/>
        <v>0</v>
      </c>
      <c r="DD56" s="103">
        <f t="shared" si="50"/>
        <v>0</v>
      </c>
      <c r="DE56" s="103">
        <f t="shared" si="51"/>
        <v>0</v>
      </c>
      <c r="DF56" s="104">
        <f>SUM(CT56:DE56)*VLOOKUP($I56,Escalation[],MATCH(CG$1,Escalation[#Headers]),FALSE)</f>
        <v>0</v>
      </c>
      <c r="DG56" s="104">
        <f t="shared" si="83"/>
        <v>0</v>
      </c>
      <c r="DH56" s="104">
        <f t="shared" si="84"/>
        <v>0</v>
      </c>
      <c r="DI56" s="104">
        <f t="shared" si="85"/>
        <v>0</v>
      </c>
      <c r="DJ56" s="103">
        <f t="shared" si="86"/>
        <v>0</v>
      </c>
      <c r="DK56" s="105">
        <f t="shared" si="87"/>
        <v>0</v>
      </c>
      <c r="DL56" s="110"/>
      <c r="DM56" s="102"/>
      <c r="DN56" s="102"/>
      <c r="DO56" s="102"/>
      <c r="DP56" s="102"/>
      <c r="DQ56" s="102"/>
      <c r="DR56" s="102"/>
      <c r="DS56" s="102"/>
      <c r="DT56" s="102"/>
      <c r="DU56" s="102"/>
      <c r="DV56" s="102"/>
      <c r="DW56" s="102"/>
      <c r="DX56" s="102">
        <f t="shared" si="57"/>
        <v>0</v>
      </c>
      <c r="DY56" s="103">
        <f t="shared" si="58"/>
        <v>0</v>
      </c>
      <c r="DZ56" s="103">
        <f t="shared" si="59"/>
        <v>0</v>
      </c>
      <c r="EA56" s="103">
        <f t="shared" si="60"/>
        <v>0</v>
      </c>
      <c r="EB56" s="103">
        <f t="shared" si="61"/>
        <v>0</v>
      </c>
      <c r="EC56" s="103">
        <f t="shared" si="62"/>
        <v>0</v>
      </c>
      <c r="ED56" s="103">
        <f t="shared" si="63"/>
        <v>0</v>
      </c>
      <c r="EE56" s="103">
        <f t="shared" si="64"/>
        <v>0</v>
      </c>
      <c r="EF56" s="103">
        <f t="shared" si="65"/>
        <v>0</v>
      </c>
      <c r="EG56" s="103">
        <f t="shared" si="66"/>
        <v>0</v>
      </c>
      <c r="EH56" s="103">
        <f t="shared" si="67"/>
        <v>0</v>
      </c>
      <c r="EI56" s="103">
        <f t="shared" si="68"/>
        <v>0</v>
      </c>
      <c r="EJ56" s="103">
        <f t="shared" si="69"/>
        <v>0</v>
      </c>
      <c r="EK56" s="104">
        <f>SUM(DY56:EJ56)*VLOOKUP($I56,Escalation[],MATCH(DL$1,Escalation[#Headers]),FALSE)</f>
        <v>0</v>
      </c>
      <c r="EL56" s="104">
        <f t="shared" si="70"/>
        <v>0</v>
      </c>
      <c r="EM56" s="104">
        <f t="shared" si="71"/>
        <v>0</v>
      </c>
      <c r="EN56" s="104">
        <f t="shared" si="72"/>
        <v>0</v>
      </c>
      <c r="EO56" s="103">
        <f t="shared" si="73"/>
        <v>0</v>
      </c>
      <c r="EP56" s="105">
        <f t="shared" si="74"/>
        <v>0</v>
      </c>
      <c r="EQ56" s="160">
        <f t="shared" si="75"/>
        <v>19692.477000000003</v>
      </c>
      <c r="ER56" s="1"/>
      <c r="ES56" s="82"/>
      <c r="ET56" s="82"/>
      <c r="EU56" s="82"/>
      <c r="EV56" s="82"/>
      <c r="EW56" s="22"/>
      <c r="EX56" s="22"/>
      <c r="EY56" s="34"/>
      <c r="EZ56" s="34"/>
      <c r="FA56" s="7"/>
      <c r="FB56" s="7"/>
      <c r="FC56" s="7"/>
      <c r="FD56" s="7"/>
    </row>
    <row r="57" spans="1:160" ht="132" hidden="1" x14ac:dyDescent="0.3">
      <c r="A57" s="1" t="s">
        <v>131</v>
      </c>
      <c r="B57" s="83">
        <v>1.2</v>
      </c>
      <c r="C57" t="s">
        <v>1385</v>
      </c>
      <c r="D57" s="28" t="s">
        <v>15</v>
      </c>
      <c r="E57" s="3" t="s">
        <v>25</v>
      </c>
      <c r="F57" s="1" t="s">
        <v>132</v>
      </c>
      <c r="G57" s="4" t="s">
        <v>132</v>
      </c>
      <c r="H57" s="1" t="s">
        <v>128</v>
      </c>
      <c r="I57" s="3" t="s">
        <v>125</v>
      </c>
      <c r="J57" s="5" t="s">
        <v>125</v>
      </c>
      <c r="K57" s="3"/>
      <c r="L57" s="6" t="s">
        <v>129</v>
      </c>
      <c r="M57" s="38"/>
      <c r="N57" s="42">
        <v>1</v>
      </c>
      <c r="O57" s="23">
        <v>0</v>
      </c>
      <c r="P57" s="48">
        <v>0.53</v>
      </c>
      <c r="Q57" s="5" t="s">
        <v>23</v>
      </c>
      <c r="R57" s="1" t="s">
        <v>24</v>
      </c>
      <c r="S57" s="71">
        <f>VLOOKUP(R57,Contingencies!$A$2:$D$7,4,FALSE)</f>
        <v>0.09</v>
      </c>
      <c r="T57" s="22">
        <f t="shared" si="8"/>
        <v>1810.4278729950004</v>
      </c>
      <c r="U57" s="33">
        <f t="shared" si="88"/>
        <v>627.14168149500017</v>
      </c>
      <c r="V57" s="90" t="s">
        <v>130</v>
      </c>
      <c r="W57" s="110"/>
      <c r="X57" s="102"/>
      <c r="Y57" s="102"/>
      <c r="Z57" s="102"/>
      <c r="AA57" s="102"/>
      <c r="AB57" s="102"/>
      <c r="AC57" s="102"/>
      <c r="AD57" s="102"/>
      <c r="AE57" s="102"/>
      <c r="AF57" s="102"/>
      <c r="AG57" s="102"/>
      <c r="AH57" s="102"/>
      <c r="AI57" s="102">
        <f t="shared" si="76"/>
        <v>0</v>
      </c>
      <c r="AJ57" s="103">
        <f t="shared" si="9"/>
        <v>0</v>
      </c>
      <c r="AK57" s="103">
        <f t="shared" si="10"/>
        <v>0</v>
      </c>
      <c r="AL57" s="103">
        <f t="shared" si="11"/>
        <v>0</v>
      </c>
      <c r="AM57" s="103">
        <f t="shared" si="12"/>
        <v>0</v>
      </c>
      <c r="AN57" s="103">
        <f t="shared" si="13"/>
        <v>0</v>
      </c>
      <c r="AO57" s="103">
        <f t="shared" si="14"/>
        <v>0</v>
      </c>
      <c r="AP57" s="103">
        <f t="shared" si="15"/>
        <v>0</v>
      </c>
      <c r="AQ57" s="103">
        <f t="shared" si="16"/>
        <v>0</v>
      </c>
      <c r="AR57" s="103">
        <f t="shared" si="17"/>
        <v>0</v>
      </c>
      <c r="AS57" s="103">
        <f t="shared" si="18"/>
        <v>0</v>
      </c>
      <c r="AT57" s="103">
        <f t="shared" si="19"/>
        <v>0</v>
      </c>
      <c r="AU57" s="103">
        <f t="shared" si="20"/>
        <v>0</v>
      </c>
      <c r="AV57" s="104">
        <f>SUM(AJ57:AU57)*VLOOKUP($I57,Escalation[],MATCH(W$1,Escalation[#Headers]),FALSE)</f>
        <v>0</v>
      </c>
      <c r="AW57" s="104">
        <f t="shared" si="77"/>
        <v>0</v>
      </c>
      <c r="AX57" s="104">
        <f t="shared" si="78"/>
        <v>0</v>
      </c>
      <c r="AY57" s="104">
        <f t="shared" si="79"/>
        <v>0</v>
      </c>
      <c r="AZ57" s="103">
        <f t="shared" si="80"/>
        <v>0</v>
      </c>
      <c r="BA57" s="105">
        <f t="shared" si="81"/>
        <v>0</v>
      </c>
      <c r="BB57" s="110"/>
      <c r="BC57" s="102"/>
      <c r="BD57" s="102"/>
      <c r="BE57" s="112"/>
      <c r="BF57" s="114"/>
      <c r="BG57" s="114">
        <v>9000</v>
      </c>
      <c r="BH57" s="114">
        <v>3600</v>
      </c>
      <c r="BI57" s="114"/>
      <c r="BJ57" s="114"/>
      <c r="BK57" s="112"/>
      <c r="BL57" s="114"/>
      <c r="BM57" s="114"/>
      <c r="BN57" s="102">
        <f t="shared" si="21"/>
        <v>0</v>
      </c>
      <c r="BO57" s="103">
        <f t="shared" si="22"/>
        <v>0</v>
      </c>
      <c r="BP57" s="103">
        <f t="shared" si="23"/>
        <v>0</v>
      </c>
      <c r="BQ57" s="103">
        <f t="shared" si="24"/>
        <v>0</v>
      </c>
      <c r="BR57" s="103">
        <f t="shared" si="25"/>
        <v>0</v>
      </c>
      <c r="BS57" s="103">
        <f t="shared" si="26"/>
        <v>0</v>
      </c>
      <c r="BT57" s="103">
        <f t="shared" si="27"/>
        <v>9000</v>
      </c>
      <c r="BU57" s="103">
        <f t="shared" si="28"/>
        <v>3600</v>
      </c>
      <c r="BV57" s="103">
        <f t="shared" si="29"/>
        <v>0</v>
      </c>
      <c r="BW57" s="103">
        <f t="shared" si="30"/>
        <v>0</v>
      </c>
      <c r="BX57" s="103">
        <f t="shared" si="31"/>
        <v>0</v>
      </c>
      <c r="BY57" s="103">
        <f t="shared" si="32"/>
        <v>0</v>
      </c>
      <c r="BZ57" s="103">
        <f t="shared" si="33"/>
        <v>0</v>
      </c>
      <c r="CA57" s="104">
        <f>SUM(BO57:BZ57)*VLOOKUP($I57,Escalation[],MATCH(BB$1,Escalation[#Headers]),FALSE)</f>
        <v>13147.624350000002</v>
      </c>
      <c r="CB57" s="104">
        <f t="shared" si="34"/>
        <v>0</v>
      </c>
      <c r="CC57" s="104">
        <f t="shared" si="35"/>
        <v>6968.2409055000016</v>
      </c>
      <c r="CD57" s="104">
        <f t="shared" si="36"/>
        <v>20115.865255500004</v>
      </c>
      <c r="CE57" s="103">
        <f t="shared" si="37"/>
        <v>1183.2861915000001</v>
      </c>
      <c r="CF57" s="105">
        <f t="shared" si="38"/>
        <v>627.14168149500017</v>
      </c>
      <c r="CG57" s="111"/>
      <c r="CH57" s="102"/>
      <c r="CI57" s="102"/>
      <c r="CJ57" s="102"/>
      <c r="CK57" s="102"/>
      <c r="CL57" s="102"/>
      <c r="CM57" s="102"/>
      <c r="CN57" s="102"/>
      <c r="CO57" s="102"/>
      <c r="CP57" s="102"/>
      <c r="CQ57" s="102"/>
      <c r="CR57" s="102"/>
      <c r="CS57" s="102">
        <f t="shared" si="82"/>
        <v>0</v>
      </c>
      <c r="CT57" s="103">
        <f t="shared" si="40"/>
        <v>0</v>
      </c>
      <c r="CU57" s="103">
        <f t="shared" si="41"/>
        <v>0</v>
      </c>
      <c r="CV57" s="103">
        <f t="shared" si="42"/>
        <v>0</v>
      </c>
      <c r="CW57" s="103">
        <f t="shared" si="43"/>
        <v>0</v>
      </c>
      <c r="CX57" s="103">
        <f t="shared" si="44"/>
        <v>0</v>
      </c>
      <c r="CY57" s="103">
        <f t="shared" si="45"/>
        <v>0</v>
      </c>
      <c r="CZ57" s="103">
        <f t="shared" si="46"/>
        <v>0</v>
      </c>
      <c r="DA57" s="103">
        <f t="shared" si="47"/>
        <v>0</v>
      </c>
      <c r="DB57" s="103">
        <f t="shared" si="48"/>
        <v>0</v>
      </c>
      <c r="DC57" s="103">
        <f t="shared" si="49"/>
        <v>0</v>
      </c>
      <c r="DD57" s="103">
        <f t="shared" si="50"/>
        <v>0</v>
      </c>
      <c r="DE57" s="103">
        <f t="shared" si="51"/>
        <v>0</v>
      </c>
      <c r="DF57" s="104">
        <f>SUM(CT57:DE57)*VLOOKUP($I57,Escalation[],MATCH(CG$1,Escalation[#Headers]),FALSE)</f>
        <v>0</v>
      </c>
      <c r="DG57" s="104">
        <f t="shared" si="83"/>
        <v>0</v>
      </c>
      <c r="DH57" s="104">
        <f t="shared" si="84"/>
        <v>0</v>
      </c>
      <c r="DI57" s="104">
        <f t="shared" si="85"/>
        <v>0</v>
      </c>
      <c r="DJ57" s="103">
        <f t="shared" si="86"/>
        <v>0</v>
      </c>
      <c r="DK57" s="105">
        <f t="shared" si="87"/>
        <v>0</v>
      </c>
      <c r="DL57" s="110"/>
      <c r="DM57" s="102"/>
      <c r="DN57" s="102"/>
      <c r="DO57" s="102"/>
      <c r="DP57" s="102"/>
      <c r="DQ57" s="102"/>
      <c r="DR57" s="102"/>
      <c r="DS57" s="102"/>
      <c r="DT57" s="102"/>
      <c r="DU57" s="102"/>
      <c r="DV57" s="102"/>
      <c r="DW57" s="102"/>
      <c r="DX57" s="102">
        <f t="shared" si="57"/>
        <v>0</v>
      </c>
      <c r="DY57" s="103">
        <f t="shared" si="58"/>
        <v>0</v>
      </c>
      <c r="DZ57" s="103">
        <f t="shared" si="59"/>
        <v>0</v>
      </c>
      <c r="EA57" s="103">
        <f t="shared" si="60"/>
        <v>0</v>
      </c>
      <c r="EB57" s="103">
        <f t="shared" si="61"/>
        <v>0</v>
      </c>
      <c r="EC57" s="103">
        <f t="shared" si="62"/>
        <v>0</v>
      </c>
      <c r="ED57" s="103">
        <f t="shared" si="63"/>
        <v>0</v>
      </c>
      <c r="EE57" s="103">
        <f t="shared" si="64"/>
        <v>0</v>
      </c>
      <c r="EF57" s="103">
        <f t="shared" si="65"/>
        <v>0</v>
      </c>
      <c r="EG57" s="103">
        <f t="shared" si="66"/>
        <v>0</v>
      </c>
      <c r="EH57" s="103">
        <f t="shared" si="67"/>
        <v>0</v>
      </c>
      <c r="EI57" s="103">
        <f t="shared" si="68"/>
        <v>0</v>
      </c>
      <c r="EJ57" s="103">
        <f t="shared" si="69"/>
        <v>0</v>
      </c>
      <c r="EK57" s="104">
        <f>SUM(DY57:EJ57)*VLOOKUP($I57,Escalation[],MATCH(DL$1,Escalation[#Headers]),FALSE)</f>
        <v>0</v>
      </c>
      <c r="EL57" s="104">
        <f t="shared" si="70"/>
        <v>0</v>
      </c>
      <c r="EM57" s="104">
        <f t="shared" si="71"/>
        <v>0</v>
      </c>
      <c r="EN57" s="104">
        <f t="shared" si="72"/>
        <v>0</v>
      </c>
      <c r="EO57" s="103">
        <f t="shared" si="73"/>
        <v>0</v>
      </c>
      <c r="EP57" s="105">
        <f t="shared" si="74"/>
        <v>0</v>
      </c>
      <c r="EQ57" s="160">
        <f t="shared" si="75"/>
        <v>20115.865255500004</v>
      </c>
      <c r="ER57" s="1"/>
      <c r="ES57" s="82"/>
      <c r="ET57" s="82"/>
      <c r="EU57" s="82"/>
      <c r="EV57" s="82"/>
      <c r="EW57" s="22"/>
      <c r="EX57" s="22"/>
      <c r="EY57" s="34"/>
      <c r="EZ57" s="34"/>
      <c r="FA57" s="7"/>
      <c r="FB57" s="7"/>
      <c r="FC57" s="7"/>
      <c r="FD57" s="7"/>
    </row>
    <row r="58" spans="1:160" ht="132" hidden="1" x14ac:dyDescent="0.3">
      <c r="A58" s="1" t="s">
        <v>133</v>
      </c>
      <c r="B58" s="83">
        <v>1.2</v>
      </c>
      <c r="C58" t="s">
        <v>1385</v>
      </c>
      <c r="D58" s="28" t="s">
        <v>15</v>
      </c>
      <c r="E58" s="3" t="s">
        <v>25</v>
      </c>
      <c r="F58" s="1" t="s">
        <v>134</v>
      </c>
      <c r="G58" s="4" t="s">
        <v>134</v>
      </c>
      <c r="H58" s="1" t="s">
        <v>128</v>
      </c>
      <c r="I58" s="3" t="s">
        <v>125</v>
      </c>
      <c r="J58" s="5" t="s">
        <v>125</v>
      </c>
      <c r="K58" s="3"/>
      <c r="L58" s="6" t="s">
        <v>129</v>
      </c>
      <c r="M58" s="38"/>
      <c r="N58" s="42">
        <v>1</v>
      </c>
      <c r="O58" s="23">
        <v>0</v>
      </c>
      <c r="P58" s="48">
        <v>0.53</v>
      </c>
      <c r="Q58" s="5" t="s">
        <v>23</v>
      </c>
      <c r="R58" s="1" t="s">
        <v>24</v>
      </c>
      <c r="S58" s="71">
        <f>VLOOKUP(R58,Contingencies!$A$2:$D$7,4,FALSE)</f>
        <v>0.09</v>
      </c>
      <c r="T58" s="22">
        <f t="shared" si="8"/>
        <v>1849.352072264393</v>
      </c>
      <c r="U58" s="33">
        <f t="shared" si="88"/>
        <v>640.62522764714265</v>
      </c>
      <c r="V58" s="90" t="s">
        <v>130</v>
      </c>
      <c r="W58" s="110"/>
      <c r="X58" s="102"/>
      <c r="Y58" s="102"/>
      <c r="Z58" s="102"/>
      <c r="AA58" s="102"/>
      <c r="AB58" s="102"/>
      <c r="AC58" s="102"/>
      <c r="AD58" s="102"/>
      <c r="AE58" s="102"/>
      <c r="AF58" s="102"/>
      <c r="AG58" s="102"/>
      <c r="AH58" s="102"/>
      <c r="AI58" s="102">
        <f t="shared" si="76"/>
        <v>0</v>
      </c>
      <c r="AJ58" s="103">
        <f t="shared" si="9"/>
        <v>0</v>
      </c>
      <c r="AK58" s="103">
        <f t="shared" si="10"/>
        <v>0</v>
      </c>
      <c r="AL58" s="103">
        <f t="shared" si="11"/>
        <v>0</v>
      </c>
      <c r="AM58" s="103">
        <f t="shared" si="12"/>
        <v>0</v>
      </c>
      <c r="AN58" s="103">
        <f t="shared" si="13"/>
        <v>0</v>
      </c>
      <c r="AO58" s="103">
        <f t="shared" si="14"/>
        <v>0</v>
      </c>
      <c r="AP58" s="103">
        <f t="shared" si="15"/>
        <v>0</v>
      </c>
      <c r="AQ58" s="103">
        <f t="shared" si="16"/>
        <v>0</v>
      </c>
      <c r="AR58" s="103">
        <f t="shared" si="17"/>
        <v>0</v>
      </c>
      <c r="AS58" s="103">
        <f t="shared" si="18"/>
        <v>0</v>
      </c>
      <c r="AT58" s="103">
        <f t="shared" si="19"/>
        <v>0</v>
      </c>
      <c r="AU58" s="103">
        <f t="shared" si="20"/>
        <v>0</v>
      </c>
      <c r="AV58" s="104">
        <f>SUM(AJ58:AU58)*VLOOKUP($I58,Escalation[],MATCH(W$1,Escalation[#Headers]),FALSE)</f>
        <v>0</v>
      </c>
      <c r="AW58" s="104">
        <f t="shared" si="77"/>
        <v>0</v>
      </c>
      <c r="AX58" s="104">
        <f t="shared" si="78"/>
        <v>0</v>
      </c>
      <c r="AY58" s="104">
        <f t="shared" si="79"/>
        <v>0</v>
      </c>
      <c r="AZ58" s="103">
        <f t="shared" si="80"/>
        <v>0</v>
      </c>
      <c r="BA58" s="105">
        <f t="shared" si="81"/>
        <v>0</v>
      </c>
      <c r="BB58" s="110"/>
      <c r="BC58" s="102"/>
      <c r="BD58" s="102"/>
      <c r="BE58" s="102"/>
      <c r="BF58" s="125"/>
      <c r="BG58" s="102"/>
      <c r="BH58" s="102"/>
      <c r="BI58" s="102"/>
      <c r="BJ58" s="102"/>
      <c r="BK58" s="102"/>
      <c r="BL58" s="125"/>
      <c r="BM58" s="125"/>
      <c r="BN58" s="102">
        <f t="shared" si="21"/>
        <v>0</v>
      </c>
      <c r="BO58" s="103">
        <f t="shared" si="22"/>
        <v>0</v>
      </c>
      <c r="BP58" s="103">
        <f t="shared" si="23"/>
        <v>0</v>
      </c>
      <c r="BQ58" s="103">
        <f t="shared" si="24"/>
        <v>0</v>
      </c>
      <c r="BR58" s="103">
        <f t="shared" si="25"/>
        <v>0</v>
      </c>
      <c r="BS58" s="103">
        <f t="shared" si="26"/>
        <v>0</v>
      </c>
      <c r="BT58" s="103">
        <f t="shared" si="27"/>
        <v>0</v>
      </c>
      <c r="BU58" s="103">
        <f t="shared" si="28"/>
        <v>0</v>
      </c>
      <c r="BV58" s="103">
        <f t="shared" si="29"/>
        <v>0</v>
      </c>
      <c r="BW58" s="103">
        <f t="shared" si="30"/>
        <v>0</v>
      </c>
      <c r="BX58" s="103">
        <f t="shared" si="31"/>
        <v>0</v>
      </c>
      <c r="BY58" s="103">
        <f t="shared" si="32"/>
        <v>0</v>
      </c>
      <c r="BZ58" s="103">
        <f t="shared" si="33"/>
        <v>0</v>
      </c>
      <c r="CA58" s="104">
        <f>SUM(BO58:BZ58)*VLOOKUP($I58,Escalation[],MATCH(BB$1,Escalation[#Headers]),FALSE)</f>
        <v>0</v>
      </c>
      <c r="CB58" s="104">
        <f t="shared" si="34"/>
        <v>0</v>
      </c>
      <c r="CC58" s="104">
        <f t="shared" si="35"/>
        <v>0</v>
      </c>
      <c r="CD58" s="104">
        <f t="shared" si="36"/>
        <v>0</v>
      </c>
      <c r="CE58" s="103">
        <f t="shared" si="37"/>
        <v>0</v>
      </c>
      <c r="CF58" s="105">
        <f t="shared" si="38"/>
        <v>0</v>
      </c>
      <c r="CG58" s="110"/>
      <c r="CH58" s="102"/>
      <c r="CI58" s="102"/>
      <c r="CJ58" s="112"/>
      <c r="CK58" s="112"/>
      <c r="CL58" s="114">
        <v>9000</v>
      </c>
      <c r="CM58" s="114">
        <v>3600</v>
      </c>
      <c r="CN58" s="114"/>
      <c r="CO58" s="114"/>
      <c r="CP58" s="112"/>
      <c r="CQ58" s="112"/>
      <c r="CR58" s="112"/>
      <c r="CS58" s="102">
        <f t="shared" si="82"/>
        <v>0</v>
      </c>
      <c r="CT58" s="103">
        <f t="shared" si="40"/>
        <v>0</v>
      </c>
      <c r="CU58" s="103">
        <f t="shared" si="41"/>
        <v>0</v>
      </c>
      <c r="CV58" s="103">
        <f t="shared" si="42"/>
        <v>0</v>
      </c>
      <c r="CW58" s="103">
        <f t="shared" si="43"/>
        <v>0</v>
      </c>
      <c r="CX58" s="103">
        <f t="shared" si="44"/>
        <v>0</v>
      </c>
      <c r="CY58" s="103">
        <f t="shared" si="45"/>
        <v>9000</v>
      </c>
      <c r="CZ58" s="103">
        <f t="shared" si="46"/>
        <v>3600</v>
      </c>
      <c r="DA58" s="103">
        <f t="shared" si="47"/>
        <v>0</v>
      </c>
      <c r="DB58" s="103">
        <f t="shared" si="48"/>
        <v>0</v>
      </c>
      <c r="DC58" s="103">
        <f t="shared" si="49"/>
        <v>0</v>
      </c>
      <c r="DD58" s="103">
        <f t="shared" si="50"/>
        <v>0</v>
      </c>
      <c r="DE58" s="103">
        <f t="shared" si="51"/>
        <v>0</v>
      </c>
      <c r="DF58" s="104">
        <f>SUM(CT58:DE58)*VLOOKUP($I58,Escalation[],MATCH(CG$1,Escalation[#Headers]),FALSE)</f>
        <v>13430.298273525004</v>
      </c>
      <c r="DG58" s="104">
        <f t="shared" si="83"/>
        <v>0</v>
      </c>
      <c r="DH58" s="104">
        <f t="shared" si="84"/>
        <v>7118.0580849682528</v>
      </c>
      <c r="DI58" s="104">
        <f t="shared" si="85"/>
        <v>20548.356358493256</v>
      </c>
      <c r="DJ58" s="103">
        <f t="shared" si="86"/>
        <v>1208.7268446172504</v>
      </c>
      <c r="DK58" s="105">
        <f t="shared" si="87"/>
        <v>640.62522764714276</v>
      </c>
      <c r="DL58" s="111"/>
      <c r="DM58" s="102"/>
      <c r="DN58" s="102"/>
      <c r="DO58" s="102"/>
      <c r="DP58" s="102"/>
      <c r="DQ58" s="102"/>
      <c r="DR58" s="102"/>
      <c r="DS58" s="102"/>
      <c r="DT58" s="102"/>
      <c r="DU58" s="102"/>
      <c r="DV58" s="102"/>
      <c r="DW58" s="102"/>
      <c r="DX58" s="102">
        <f t="shared" si="57"/>
        <v>0</v>
      </c>
      <c r="DY58" s="103">
        <f t="shared" si="58"/>
        <v>0</v>
      </c>
      <c r="DZ58" s="103">
        <f t="shared" si="59"/>
        <v>0</v>
      </c>
      <c r="EA58" s="103">
        <f t="shared" si="60"/>
        <v>0</v>
      </c>
      <c r="EB58" s="103">
        <f t="shared" si="61"/>
        <v>0</v>
      </c>
      <c r="EC58" s="103">
        <f t="shared" si="62"/>
        <v>0</v>
      </c>
      <c r="ED58" s="103">
        <f t="shared" si="63"/>
        <v>0</v>
      </c>
      <c r="EE58" s="103">
        <f t="shared" si="64"/>
        <v>0</v>
      </c>
      <c r="EF58" s="103">
        <f t="shared" si="65"/>
        <v>0</v>
      </c>
      <c r="EG58" s="103">
        <f t="shared" si="66"/>
        <v>0</v>
      </c>
      <c r="EH58" s="103">
        <f t="shared" si="67"/>
        <v>0</v>
      </c>
      <c r="EI58" s="103">
        <f t="shared" si="68"/>
        <v>0</v>
      </c>
      <c r="EJ58" s="103">
        <f t="shared" si="69"/>
        <v>0</v>
      </c>
      <c r="EK58" s="104">
        <f>SUM(DY58:EJ58)*VLOOKUP($I58,Escalation[],MATCH(DL$1,Escalation[#Headers]),FALSE)</f>
        <v>0</v>
      </c>
      <c r="EL58" s="104">
        <f t="shared" si="70"/>
        <v>0</v>
      </c>
      <c r="EM58" s="104">
        <f t="shared" si="71"/>
        <v>0</v>
      </c>
      <c r="EN58" s="104">
        <f t="shared" si="72"/>
        <v>0</v>
      </c>
      <c r="EO58" s="103">
        <f t="shared" si="73"/>
        <v>0</v>
      </c>
      <c r="EP58" s="105">
        <f t="shared" si="74"/>
        <v>0</v>
      </c>
      <c r="EQ58" s="160">
        <f t="shared" si="75"/>
        <v>20548.356358493256</v>
      </c>
      <c r="ER58" s="1"/>
      <c r="ES58" s="82"/>
      <c r="ET58" s="82"/>
      <c r="EU58" s="82"/>
      <c r="EV58" s="82"/>
      <c r="EW58" s="22"/>
      <c r="EX58" s="22"/>
      <c r="EY58" s="34"/>
      <c r="EZ58" s="34"/>
      <c r="FA58" s="7"/>
      <c r="FB58" s="7"/>
      <c r="FC58" s="7"/>
      <c r="FD58" s="7"/>
    </row>
    <row r="59" spans="1:160" ht="105.6" hidden="1" x14ac:dyDescent="0.3">
      <c r="A59" s="1" t="s">
        <v>138</v>
      </c>
      <c r="B59" s="83">
        <v>1.2</v>
      </c>
      <c r="C59" t="s">
        <v>1385</v>
      </c>
      <c r="D59" s="28" t="s">
        <v>15</v>
      </c>
      <c r="E59" s="3" t="s">
        <v>25</v>
      </c>
      <c r="F59" s="1" t="s">
        <v>139</v>
      </c>
      <c r="G59" s="4" t="s">
        <v>139</v>
      </c>
      <c r="H59" s="1"/>
      <c r="I59" s="3" t="s">
        <v>19</v>
      </c>
      <c r="J59" s="5" t="s">
        <v>31</v>
      </c>
      <c r="K59" s="3" t="s">
        <v>35</v>
      </c>
      <c r="L59" s="6" t="s">
        <v>22</v>
      </c>
      <c r="M59" s="38">
        <v>115</v>
      </c>
      <c r="N59" s="43">
        <v>115</v>
      </c>
      <c r="O59" s="23">
        <v>0</v>
      </c>
      <c r="P59" s="48">
        <v>0</v>
      </c>
      <c r="Q59" s="5" t="s">
        <v>23</v>
      </c>
      <c r="R59" s="1" t="s">
        <v>41</v>
      </c>
      <c r="S59" s="71">
        <f>VLOOKUP(R59,Contingencies!$A$2:$D$7,4,FALSE)</f>
        <v>0.125</v>
      </c>
      <c r="T59" s="22">
        <f t="shared" si="8"/>
        <v>234.94500000000002</v>
      </c>
      <c r="U59" s="33">
        <f t="shared" si="88"/>
        <v>0</v>
      </c>
      <c r="V59" s="90"/>
      <c r="W59" s="111">
        <v>16</v>
      </c>
      <c r="X59" s="102"/>
      <c r="Y59" s="102"/>
      <c r="Z59" s="102"/>
      <c r="AA59" s="102"/>
      <c r="AB59" s="102"/>
      <c r="AC59" s="102"/>
      <c r="AD59" s="102"/>
      <c r="AE59" s="102"/>
      <c r="AF59" s="102"/>
      <c r="AG59" s="102"/>
      <c r="AH59" s="102"/>
      <c r="AI59" s="102">
        <f t="shared" si="76"/>
        <v>16</v>
      </c>
      <c r="AJ59" s="103">
        <f t="shared" si="9"/>
        <v>1840</v>
      </c>
      <c r="AK59" s="103">
        <f t="shared" si="10"/>
        <v>0</v>
      </c>
      <c r="AL59" s="103">
        <f t="shared" si="11"/>
        <v>0</v>
      </c>
      <c r="AM59" s="103">
        <f t="shared" si="12"/>
        <v>0</v>
      </c>
      <c r="AN59" s="103">
        <f t="shared" si="13"/>
        <v>0</v>
      </c>
      <c r="AO59" s="103">
        <f t="shared" si="14"/>
        <v>0</v>
      </c>
      <c r="AP59" s="103">
        <f t="shared" si="15"/>
        <v>0</v>
      </c>
      <c r="AQ59" s="103">
        <f t="shared" si="16"/>
        <v>0</v>
      </c>
      <c r="AR59" s="103">
        <f t="shared" si="17"/>
        <v>0</v>
      </c>
      <c r="AS59" s="103">
        <f t="shared" si="18"/>
        <v>0</v>
      </c>
      <c r="AT59" s="103">
        <f t="shared" si="19"/>
        <v>0</v>
      </c>
      <c r="AU59" s="103">
        <f t="shared" si="20"/>
        <v>0</v>
      </c>
      <c r="AV59" s="104">
        <f>SUM(AJ59:AU59)*VLOOKUP($I59,Escalation[],MATCH(W$1,Escalation[#Headers]),FALSE)</f>
        <v>1879.5600000000002</v>
      </c>
      <c r="AW59" s="104">
        <f t="shared" si="77"/>
        <v>0</v>
      </c>
      <c r="AX59" s="104">
        <f t="shared" si="78"/>
        <v>0</v>
      </c>
      <c r="AY59" s="104">
        <f t="shared" si="79"/>
        <v>1879.5600000000002</v>
      </c>
      <c r="AZ59" s="103">
        <f t="shared" si="80"/>
        <v>234.94500000000002</v>
      </c>
      <c r="BA59" s="105">
        <f t="shared" si="81"/>
        <v>0</v>
      </c>
      <c r="BB59" s="110"/>
      <c r="BC59" s="102"/>
      <c r="BD59" s="102"/>
      <c r="BE59" s="102"/>
      <c r="BF59" s="102"/>
      <c r="BG59" s="102"/>
      <c r="BH59" s="102"/>
      <c r="BI59" s="102"/>
      <c r="BJ59" s="102"/>
      <c r="BK59" s="102"/>
      <c r="BL59" s="102"/>
      <c r="BM59" s="102"/>
      <c r="BN59" s="102">
        <f t="shared" si="21"/>
        <v>0</v>
      </c>
      <c r="BO59" s="103">
        <f t="shared" si="22"/>
        <v>0</v>
      </c>
      <c r="BP59" s="103">
        <f t="shared" si="23"/>
        <v>0</v>
      </c>
      <c r="BQ59" s="103">
        <f t="shared" si="24"/>
        <v>0</v>
      </c>
      <c r="BR59" s="103">
        <f t="shared" si="25"/>
        <v>0</v>
      </c>
      <c r="BS59" s="103">
        <f t="shared" si="26"/>
        <v>0</v>
      </c>
      <c r="BT59" s="103">
        <f t="shared" si="27"/>
        <v>0</v>
      </c>
      <c r="BU59" s="103">
        <f t="shared" si="28"/>
        <v>0</v>
      </c>
      <c r="BV59" s="103">
        <f t="shared" si="29"/>
        <v>0</v>
      </c>
      <c r="BW59" s="103">
        <f t="shared" si="30"/>
        <v>0</v>
      </c>
      <c r="BX59" s="103">
        <f t="shared" si="31"/>
        <v>0</v>
      </c>
      <c r="BY59" s="103">
        <f t="shared" si="32"/>
        <v>0</v>
      </c>
      <c r="BZ59" s="103">
        <f t="shared" si="33"/>
        <v>0</v>
      </c>
      <c r="CA59" s="104">
        <f>SUM(BO59:BZ59)*VLOOKUP($I59,Escalation[],MATCH(BB$1,Escalation[#Headers]),FALSE)</f>
        <v>0</v>
      </c>
      <c r="CB59" s="104">
        <f t="shared" si="34"/>
        <v>0</v>
      </c>
      <c r="CC59" s="104">
        <f t="shared" si="35"/>
        <v>0</v>
      </c>
      <c r="CD59" s="104">
        <f t="shared" si="36"/>
        <v>0</v>
      </c>
      <c r="CE59" s="103">
        <f t="shared" si="37"/>
        <v>0</v>
      </c>
      <c r="CF59" s="105">
        <f t="shared" si="38"/>
        <v>0</v>
      </c>
      <c r="CG59" s="110"/>
      <c r="CH59" s="102"/>
      <c r="CI59" s="102"/>
      <c r="CJ59" s="102"/>
      <c r="CK59" s="102"/>
      <c r="CL59" s="102"/>
      <c r="CM59" s="102"/>
      <c r="CN59" s="102"/>
      <c r="CO59" s="102"/>
      <c r="CP59" s="102"/>
      <c r="CQ59" s="102"/>
      <c r="CR59" s="102"/>
      <c r="CS59" s="102">
        <f t="shared" si="82"/>
        <v>0</v>
      </c>
      <c r="CT59" s="103">
        <f t="shared" si="40"/>
        <v>0</v>
      </c>
      <c r="CU59" s="103">
        <f t="shared" si="41"/>
        <v>0</v>
      </c>
      <c r="CV59" s="103">
        <f t="shared" si="42"/>
        <v>0</v>
      </c>
      <c r="CW59" s="103">
        <f t="shared" si="43"/>
        <v>0</v>
      </c>
      <c r="CX59" s="103">
        <f t="shared" si="44"/>
        <v>0</v>
      </c>
      <c r="CY59" s="103">
        <f t="shared" si="45"/>
        <v>0</v>
      </c>
      <c r="CZ59" s="103">
        <f t="shared" si="46"/>
        <v>0</v>
      </c>
      <c r="DA59" s="103">
        <f t="shared" si="47"/>
        <v>0</v>
      </c>
      <c r="DB59" s="103">
        <f t="shared" si="48"/>
        <v>0</v>
      </c>
      <c r="DC59" s="103">
        <f t="shared" si="49"/>
        <v>0</v>
      </c>
      <c r="DD59" s="103">
        <f t="shared" si="50"/>
        <v>0</v>
      </c>
      <c r="DE59" s="103">
        <f t="shared" si="51"/>
        <v>0</v>
      </c>
      <c r="DF59" s="104">
        <f>SUM(CT59:DE59)*VLOOKUP($I59,Escalation[],MATCH(CG$1,Escalation[#Headers]),FALSE)</f>
        <v>0</v>
      </c>
      <c r="DG59" s="104">
        <f t="shared" si="83"/>
        <v>0</v>
      </c>
      <c r="DH59" s="104">
        <f t="shared" si="84"/>
        <v>0</v>
      </c>
      <c r="DI59" s="104">
        <f t="shared" si="85"/>
        <v>0</v>
      </c>
      <c r="DJ59" s="103">
        <f t="shared" si="86"/>
        <v>0</v>
      </c>
      <c r="DK59" s="105">
        <f t="shared" si="87"/>
        <v>0</v>
      </c>
      <c r="DL59" s="110"/>
      <c r="DM59" s="102"/>
      <c r="DN59" s="102"/>
      <c r="DO59" s="102"/>
      <c r="DP59" s="102"/>
      <c r="DQ59" s="102"/>
      <c r="DR59" s="102"/>
      <c r="DS59" s="102"/>
      <c r="DT59" s="102"/>
      <c r="DU59" s="102"/>
      <c r="DV59" s="102"/>
      <c r="DW59" s="102"/>
      <c r="DX59" s="102">
        <f t="shared" si="57"/>
        <v>0</v>
      </c>
      <c r="DY59" s="103">
        <f t="shared" si="58"/>
        <v>0</v>
      </c>
      <c r="DZ59" s="103">
        <f t="shared" si="59"/>
        <v>0</v>
      </c>
      <c r="EA59" s="103">
        <f t="shared" si="60"/>
        <v>0</v>
      </c>
      <c r="EB59" s="103">
        <f t="shared" si="61"/>
        <v>0</v>
      </c>
      <c r="EC59" s="103">
        <f t="shared" si="62"/>
        <v>0</v>
      </c>
      <c r="ED59" s="103">
        <f t="shared" si="63"/>
        <v>0</v>
      </c>
      <c r="EE59" s="103">
        <f t="shared" si="64"/>
        <v>0</v>
      </c>
      <c r="EF59" s="103">
        <f t="shared" si="65"/>
        <v>0</v>
      </c>
      <c r="EG59" s="103">
        <f t="shared" si="66"/>
        <v>0</v>
      </c>
      <c r="EH59" s="103">
        <f t="shared" si="67"/>
        <v>0</v>
      </c>
      <c r="EI59" s="103">
        <f t="shared" si="68"/>
        <v>0</v>
      </c>
      <c r="EJ59" s="103">
        <f t="shared" si="69"/>
        <v>0</v>
      </c>
      <c r="EK59" s="104">
        <f>SUM(DY59:EJ59)*VLOOKUP($I59,Escalation[],MATCH(DL$1,Escalation[#Headers]),FALSE)</f>
        <v>0</v>
      </c>
      <c r="EL59" s="104">
        <f t="shared" si="70"/>
        <v>0</v>
      </c>
      <c r="EM59" s="104">
        <f t="shared" si="71"/>
        <v>0</v>
      </c>
      <c r="EN59" s="104">
        <f t="shared" si="72"/>
        <v>0</v>
      </c>
      <c r="EO59" s="103">
        <f t="shared" si="73"/>
        <v>0</v>
      </c>
      <c r="EP59" s="105">
        <f t="shared" si="74"/>
        <v>0</v>
      </c>
      <c r="EQ59" s="160">
        <f t="shared" si="75"/>
        <v>1879.5600000000002</v>
      </c>
      <c r="ER59" s="1"/>
      <c r="ES59" s="82"/>
      <c r="ET59" s="82"/>
      <c r="EU59" s="82"/>
      <c r="EV59" s="82"/>
      <c r="EW59" s="22"/>
      <c r="EX59" s="22"/>
      <c r="EY59" s="34"/>
      <c r="EZ59" s="34"/>
      <c r="FA59" s="7"/>
      <c r="FB59" s="7"/>
      <c r="FC59" s="7"/>
      <c r="FD59" s="7"/>
    </row>
    <row r="60" spans="1:160" ht="145.19999999999999" hidden="1" x14ac:dyDescent="0.3">
      <c r="A60" s="1" t="s">
        <v>138</v>
      </c>
      <c r="B60" s="83">
        <v>1.2</v>
      </c>
      <c r="C60" t="s">
        <v>1385</v>
      </c>
      <c r="D60" s="28" t="s">
        <v>15</v>
      </c>
      <c r="E60" s="3" t="s">
        <v>25</v>
      </c>
      <c r="F60" s="1" t="s">
        <v>139</v>
      </c>
      <c r="G60" s="4" t="s">
        <v>139</v>
      </c>
      <c r="H60" s="1"/>
      <c r="I60" s="3" t="s">
        <v>135</v>
      </c>
      <c r="J60" s="5" t="s">
        <v>135</v>
      </c>
      <c r="K60" s="3"/>
      <c r="L60" s="6" t="s">
        <v>22</v>
      </c>
      <c r="M60" s="38"/>
      <c r="N60" s="42">
        <v>1</v>
      </c>
      <c r="O60" s="23">
        <v>0</v>
      </c>
      <c r="P60" s="48">
        <v>0.53</v>
      </c>
      <c r="Q60" s="5" t="s">
        <v>23</v>
      </c>
      <c r="R60" s="1" t="s">
        <v>41</v>
      </c>
      <c r="S60" s="71">
        <f>VLOOKUP(R60,Contingencies!$A$2:$D$7,4,FALSE)</f>
        <v>0.125</v>
      </c>
      <c r="T60" s="22">
        <f t="shared" si="8"/>
        <v>163.71325125000001</v>
      </c>
      <c r="U60" s="33">
        <f t="shared" si="88"/>
        <v>56.711126250000007</v>
      </c>
      <c r="V60" s="90" t="s">
        <v>140</v>
      </c>
      <c r="W60" s="111">
        <v>838</v>
      </c>
      <c r="X60" s="102"/>
      <c r="Y60" s="102"/>
      <c r="Z60" s="102"/>
      <c r="AA60" s="102"/>
      <c r="AB60" s="102"/>
      <c r="AC60" s="102"/>
      <c r="AD60" s="102"/>
      <c r="AE60" s="102"/>
      <c r="AF60" s="102"/>
      <c r="AG60" s="102"/>
      <c r="AH60" s="102"/>
      <c r="AI60" s="102">
        <f t="shared" si="76"/>
        <v>0</v>
      </c>
      <c r="AJ60" s="103">
        <f t="shared" si="9"/>
        <v>838</v>
      </c>
      <c r="AK60" s="103">
        <f t="shared" si="10"/>
        <v>0</v>
      </c>
      <c r="AL60" s="103">
        <f t="shared" si="11"/>
        <v>0</v>
      </c>
      <c r="AM60" s="103">
        <f t="shared" si="12"/>
        <v>0</v>
      </c>
      <c r="AN60" s="103">
        <f t="shared" si="13"/>
        <v>0</v>
      </c>
      <c r="AO60" s="103">
        <f t="shared" si="14"/>
        <v>0</v>
      </c>
      <c r="AP60" s="103">
        <f t="shared" si="15"/>
        <v>0</v>
      </c>
      <c r="AQ60" s="103">
        <f t="shared" si="16"/>
        <v>0</v>
      </c>
      <c r="AR60" s="103">
        <f t="shared" si="17"/>
        <v>0</v>
      </c>
      <c r="AS60" s="103">
        <f t="shared" si="18"/>
        <v>0</v>
      </c>
      <c r="AT60" s="103">
        <f t="shared" si="19"/>
        <v>0</v>
      </c>
      <c r="AU60" s="103">
        <f t="shared" si="20"/>
        <v>0</v>
      </c>
      <c r="AV60" s="104">
        <f>SUM(AJ60:AU60)*VLOOKUP($I60,Escalation[],MATCH(W$1,Escalation[#Headers]),FALSE)</f>
        <v>856.01700000000005</v>
      </c>
      <c r="AW60" s="104">
        <f t="shared" si="77"/>
        <v>0</v>
      </c>
      <c r="AX60" s="104">
        <f t="shared" si="78"/>
        <v>453.68901000000005</v>
      </c>
      <c r="AY60" s="104">
        <f t="shared" si="79"/>
        <v>1309.7060100000001</v>
      </c>
      <c r="AZ60" s="103">
        <f t="shared" si="80"/>
        <v>107.00212500000001</v>
      </c>
      <c r="BA60" s="105">
        <f t="shared" si="81"/>
        <v>56.711126250000007</v>
      </c>
      <c r="BB60" s="110"/>
      <c r="BC60" s="102"/>
      <c r="BD60" s="102"/>
      <c r="BE60" s="102"/>
      <c r="BF60" s="102"/>
      <c r="BG60" s="102"/>
      <c r="BH60" s="102"/>
      <c r="BI60" s="102"/>
      <c r="BJ60" s="102"/>
      <c r="BK60" s="102"/>
      <c r="BL60" s="102"/>
      <c r="BM60" s="102"/>
      <c r="BN60" s="102">
        <f t="shared" si="21"/>
        <v>0</v>
      </c>
      <c r="BO60" s="103">
        <f t="shared" si="22"/>
        <v>0</v>
      </c>
      <c r="BP60" s="103">
        <f t="shared" si="23"/>
        <v>0</v>
      </c>
      <c r="BQ60" s="103">
        <f t="shared" si="24"/>
        <v>0</v>
      </c>
      <c r="BR60" s="103">
        <f t="shared" si="25"/>
        <v>0</v>
      </c>
      <c r="BS60" s="103">
        <f t="shared" si="26"/>
        <v>0</v>
      </c>
      <c r="BT60" s="103">
        <f t="shared" si="27"/>
        <v>0</v>
      </c>
      <c r="BU60" s="103">
        <f t="shared" si="28"/>
        <v>0</v>
      </c>
      <c r="BV60" s="103">
        <f t="shared" si="29"/>
        <v>0</v>
      </c>
      <c r="BW60" s="103">
        <f t="shared" si="30"/>
        <v>0</v>
      </c>
      <c r="BX60" s="103">
        <f t="shared" si="31"/>
        <v>0</v>
      </c>
      <c r="BY60" s="103">
        <f t="shared" si="32"/>
        <v>0</v>
      </c>
      <c r="BZ60" s="103">
        <f t="shared" si="33"/>
        <v>0</v>
      </c>
      <c r="CA60" s="104">
        <f>SUM(BO60:BZ60)*VLOOKUP($I60,Escalation[],MATCH(BB$1,Escalation[#Headers]),FALSE)</f>
        <v>0</v>
      </c>
      <c r="CB60" s="104">
        <f t="shared" si="34"/>
        <v>0</v>
      </c>
      <c r="CC60" s="104">
        <f t="shared" si="35"/>
        <v>0</v>
      </c>
      <c r="CD60" s="104">
        <f t="shared" si="36"/>
        <v>0</v>
      </c>
      <c r="CE60" s="103">
        <f t="shared" si="37"/>
        <v>0</v>
      </c>
      <c r="CF60" s="105">
        <f t="shared" si="38"/>
        <v>0</v>
      </c>
      <c r="CG60" s="110"/>
      <c r="CH60" s="102"/>
      <c r="CI60" s="102"/>
      <c r="CJ60" s="102"/>
      <c r="CK60" s="102"/>
      <c r="CL60" s="102"/>
      <c r="CM60" s="102"/>
      <c r="CN60" s="102"/>
      <c r="CO60" s="102"/>
      <c r="CP60" s="102"/>
      <c r="CQ60" s="102"/>
      <c r="CR60" s="102"/>
      <c r="CS60" s="102">
        <f t="shared" si="82"/>
        <v>0</v>
      </c>
      <c r="CT60" s="103">
        <f t="shared" si="40"/>
        <v>0</v>
      </c>
      <c r="CU60" s="103">
        <f t="shared" si="41"/>
        <v>0</v>
      </c>
      <c r="CV60" s="103">
        <f t="shared" si="42"/>
        <v>0</v>
      </c>
      <c r="CW60" s="103">
        <f t="shared" si="43"/>
        <v>0</v>
      </c>
      <c r="CX60" s="103">
        <f t="shared" si="44"/>
        <v>0</v>
      </c>
      <c r="CY60" s="103">
        <f t="shared" si="45"/>
        <v>0</v>
      </c>
      <c r="CZ60" s="103">
        <f t="shared" si="46"/>
        <v>0</v>
      </c>
      <c r="DA60" s="103">
        <f t="shared" si="47"/>
        <v>0</v>
      </c>
      <c r="DB60" s="103">
        <f t="shared" si="48"/>
        <v>0</v>
      </c>
      <c r="DC60" s="103">
        <f t="shared" si="49"/>
        <v>0</v>
      </c>
      <c r="DD60" s="103">
        <f t="shared" si="50"/>
        <v>0</v>
      </c>
      <c r="DE60" s="103">
        <f t="shared" si="51"/>
        <v>0</v>
      </c>
      <c r="DF60" s="104">
        <f>SUM(CT60:DE60)*VLOOKUP($I60,Escalation[],MATCH(CG$1,Escalation[#Headers]),FALSE)</f>
        <v>0</v>
      </c>
      <c r="DG60" s="104">
        <f t="shared" si="83"/>
        <v>0</v>
      </c>
      <c r="DH60" s="104">
        <f t="shared" si="84"/>
        <v>0</v>
      </c>
      <c r="DI60" s="104">
        <f t="shared" si="85"/>
        <v>0</v>
      </c>
      <c r="DJ60" s="103">
        <f t="shared" si="86"/>
        <v>0</v>
      </c>
      <c r="DK60" s="105">
        <f t="shared" si="87"/>
        <v>0</v>
      </c>
      <c r="DL60" s="110"/>
      <c r="DM60" s="102"/>
      <c r="DN60" s="102"/>
      <c r="DO60" s="102"/>
      <c r="DP60" s="102"/>
      <c r="DQ60" s="102"/>
      <c r="DR60" s="102"/>
      <c r="DS60" s="102"/>
      <c r="DT60" s="102"/>
      <c r="DU60" s="102"/>
      <c r="DV60" s="102"/>
      <c r="DW60" s="102"/>
      <c r="DX60" s="102">
        <f t="shared" si="57"/>
        <v>0</v>
      </c>
      <c r="DY60" s="103">
        <f t="shared" si="58"/>
        <v>0</v>
      </c>
      <c r="DZ60" s="103">
        <f t="shared" si="59"/>
        <v>0</v>
      </c>
      <c r="EA60" s="103">
        <f t="shared" si="60"/>
        <v>0</v>
      </c>
      <c r="EB60" s="103">
        <f t="shared" si="61"/>
        <v>0</v>
      </c>
      <c r="EC60" s="103">
        <f t="shared" si="62"/>
        <v>0</v>
      </c>
      <c r="ED60" s="103">
        <f t="shared" si="63"/>
        <v>0</v>
      </c>
      <c r="EE60" s="103">
        <f t="shared" si="64"/>
        <v>0</v>
      </c>
      <c r="EF60" s="103">
        <f t="shared" si="65"/>
        <v>0</v>
      </c>
      <c r="EG60" s="103">
        <f t="shared" si="66"/>
        <v>0</v>
      </c>
      <c r="EH60" s="103">
        <f t="shared" si="67"/>
        <v>0</v>
      </c>
      <c r="EI60" s="103">
        <f t="shared" si="68"/>
        <v>0</v>
      </c>
      <c r="EJ60" s="103">
        <f t="shared" si="69"/>
        <v>0</v>
      </c>
      <c r="EK60" s="104">
        <f>SUM(DY60:EJ60)*VLOOKUP($I60,Escalation[],MATCH(DL$1,Escalation[#Headers]),FALSE)</f>
        <v>0</v>
      </c>
      <c r="EL60" s="104">
        <f t="shared" si="70"/>
        <v>0</v>
      </c>
      <c r="EM60" s="104">
        <f t="shared" si="71"/>
        <v>0</v>
      </c>
      <c r="EN60" s="104">
        <f t="shared" si="72"/>
        <v>0</v>
      </c>
      <c r="EO60" s="103">
        <f t="shared" si="73"/>
        <v>0</v>
      </c>
      <c r="EP60" s="105">
        <f t="shared" si="74"/>
        <v>0</v>
      </c>
      <c r="EQ60" s="160">
        <f t="shared" si="75"/>
        <v>1309.7060100000001</v>
      </c>
      <c r="ER60" s="1"/>
      <c r="ES60" s="82"/>
      <c r="ET60" s="82"/>
      <c r="EU60" s="82"/>
      <c r="EV60" s="82"/>
      <c r="EW60" s="22"/>
      <c r="EX60" s="22"/>
      <c r="EY60" s="34"/>
      <c r="EZ60" s="34"/>
      <c r="FA60" s="7"/>
      <c r="FB60" s="7"/>
      <c r="FC60" s="7"/>
      <c r="FD60" s="7"/>
    </row>
    <row r="61" spans="1:160" hidden="1" x14ac:dyDescent="0.3">
      <c r="A61" s="1" t="s">
        <v>141</v>
      </c>
      <c r="B61" s="83">
        <v>1.2</v>
      </c>
      <c r="C61" t="s">
        <v>1385</v>
      </c>
      <c r="D61" s="28" t="s">
        <v>15</v>
      </c>
      <c r="E61" s="3" t="s">
        <v>25</v>
      </c>
      <c r="F61" s="1" t="s">
        <v>142</v>
      </c>
      <c r="G61" s="10" t="s">
        <v>142</v>
      </c>
      <c r="H61" s="1"/>
      <c r="I61" s="3" t="s">
        <v>19</v>
      </c>
      <c r="J61" s="5" t="s">
        <v>31</v>
      </c>
      <c r="K61" s="3" t="s">
        <v>137</v>
      </c>
      <c r="L61" s="6" t="s">
        <v>22</v>
      </c>
      <c r="M61" s="38">
        <v>77</v>
      </c>
      <c r="N61" s="43">
        <v>77</v>
      </c>
      <c r="O61" s="23">
        <v>0</v>
      </c>
      <c r="P61" s="48">
        <v>0</v>
      </c>
      <c r="Q61" s="5" t="s">
        <v>23</v>
      </c>
      <c r="R61" s="1" t="s">
        <v>41</v>
      </c>
      <c r="S61" s="71">
        <f>VLOOKUP(R61,Contingencies!$A$2:$D$7,4,FALSE)</f>
        <v>0.125</v>
      </c>
      <c r="T61" s="22">
        <f t="shared" si="8"/>
        <v>294.958125</v>
      </c>
      <c r="U61" s="33">
        <f t="shared" si="88"/>
        <v>0</v>
      </c>
      <c r="V61" s="90"/>
      <c r="W61" s="111">
        <v>30</v>
      </c>
      <c r="X61" s="102"/>
      <c r="Y61" s="102"/>
      <c r="Z61" s="102"/>
      <c r="AA61" s="102"/>
      <c r="AB61" s="102"/>
      <c r="AC61" s="102"/>
      <c r="AD61" s="102"/>
      <c r="AE61" s="102"/>
      <c r="AF61" s="102"/>
      <c r="AG61" s="102"/>
      <c r="AH61" s="102"/>
      <c r="AI61" s="102">
        <f t="shared" si="76"/>
        <v>30</v>
      </c>
      <c r="AJ61" s="103">
        <f t="shared" si="9"/>
        <v>2310</v>
      </c>
      <c r="AK61" s="103">
        <f t="shared" si="10"/>
        <v>0</v>
      </c>
      <c r="AL61" s="103">
        <f t="shared" si="11"/>
        <v>0</v>
      </c>
      <c r="AM61" s="103">
        <f t="shared" si="12"/>
        <v>0</v>
      </c>
      <c r="AN61" s="103">
        <f t="shared" si="13"/>
        <v>0</v>
      </c>
      <c r="AO61" s="103">
        <f t="shared" si="14"/>
        <v>0</v>
      </c>
      <c r="AP61" s="103">
        <f t="shared" si="15"/>
        <v>0</v>
      </c>
      <c r="AQ61" s="103">
        <f t="shared" si="16"/>
        <v>0</v>
      </c>
      <c r="AR61" s="103">
        <f t="shared" si="17"/>
        <v>0</v>
      </c>
      <c r="AS61" s="103">
        <f t="shared" si="18"/>
        <v>0</v>
      </c>
      <c r="AT61" s="103">
        <f t="shared" si="19"/>
        <v>0</v>
      </c>
      <c r="AU61" s="103">
        <f t="shared" si="20"/>
        <v>0</v>
      </c>
      <c r="AV61" s="104">
        <f>SUM(AJ61:AU61)*VLOOKUP($I61,Escalation[],MATCH(W$1,Escalation[#Headers]),FALSE)</f>
        <v>2359.665</v>
      </c>
      <c r="AW61" s="104">
        <f t="shared" si="77"/>
        <v>0</v>
      </c>
      <c r="AX61" s="104">
        <f t="shared" si="78"/>
        <v>0</v>
      </c>
      <c r="AY61" s="104">
        <f t="shared" si="79"/>
        <v>2359.665</v>
      </c>
      <c r="AZ61" s="103">
        <f t="shared" si="80"/>
        <v>294.958125</v>
      </c>
      <c r="BA61" s="105">
        <f t="shared" si="81"/>
        <v>0</v>
      </c>
      <c r="BB61" s="110"/>
      <c r="BC61" s="102"/>
      <c r="BD61" s="102"/>
      <c r="BE61" s="102"/>
      <c r="BF61" s="102"/>
      <c r="BG61" s="102"/>
      <c r="BH61" s="102"/>
      <c r="BI61" s="102"/>
      <c r="BJ61" s="102"/>
      <c r="BK61" s="102"/>
      <c r="BL61" s="102"/>
      <c r="BM61" s="102"/>
      <c r="BN61" s="102">
        <f t="shared" si="21"/>
        <v>0</v>
      </c>
      <c r="BO61" s="103">
        <f t="shared" si="22"/>
        <v>0</v>
      </c>
      <c r="BP61" s="103">
        <f t="shared" si="23"/>
        <v>0</v>
      </c>
      <c r="BQ61" s="103">
        <f t="shared" si="24"/>
        <v>0</v>
      </c>
      <c r="BR61" s="103">
        <f t="shared" si="25"/>
        <v>0</v>
      </c>
      <c r="BS61" s="103">
        <f t="shared" si="26"/>
        <v>0</v>
      </c>
      <c r="BT61" s="103">
        <f t="shared" si="27"/>
        <v>0</v>
      </c>
      <c r="BU61" s="103">
        <f t="shared" si="28"/>
        <v>0</v>
      </c>
      <c r="BV61" s="103">
        <f t="shared" si="29"/>
        <v>0</v>
      </c>
      <c r="BW61" s="103">
        <f t="shared" si="30"/>
        <v>0</v>
      </c>
      <c r="BX61" s="103">
        <f t="shared" si="31"/>
        <v>0</v>
      </c>
      <c r="BY61" s="103">
        <f t="shared" si="32"/>
        <v>0</v>
      </c>
      <c r="BZ61" s="103">
        <f t="shared" si="33"/>
        <v>0</v>
      </c>
      <c r="CA61" s="104">
        <f>SUM(BO61:BZ61)*VLOOKUP($I61,Escalation[],MATCH(BB$1,Escalation[#Headers]),FALSE)</f>
        <v>0</v>
      </c>
      <c r="CB61" s="104">
        <f t="shared" si="34"/>
        <v>0</v>
      </c>
      <c r="CC61" s="104">
        <f t="shared" si="35"/>
        <v>0</v>
      </c>
      <c r="CD61" s="104">
        <f t="shared" si="36"/>
        <v>0</v>
      </c>
      <c r="CE61" s="103">
        <f t="shared" si="37"/>
        <v>0</v>
      </c>
      <c r="CF61" s="105">
        <f t="shared" si="38"/>
        <v>0</v>
      </c>
      <c r="CG61" s="110"/>
      <c r="CH61" s="102"/>
      <c r="CI61" s="102"/>
      <c r="CJ61" s="102"/>
      <c r="CK61" s="102"/>
      <c r="CL61" s="102"/>
      <c r="CM61" s="102"/>
      <c r="CN61" s="102"/>
      <c r="CO61" s="102"/>
      <c r="CP61" s="102"/>
      <c r="CQ61" s="102"/>
      <c r="CR61" s="102"/>
      <c r="CS61" s="102">
        <f t="shared" si="82"/>
        <v>0</v>
      </c>
      <c r="CT61" s="103">
        <f t="shared" si="40"/>
        <v>0</v>
      </c>
      <c r="CU61" s="103">
        <f t="shared" si="41"/>
        <v>0</v>
      </c>
      <c r="CV61" s="103">
        <f t="shared" si="42"/>
        <v>0</v>
      </c>
      <c r="CW61" s="103">
        <f t="shared" si="43"/>
        <v>0</v>
      </c>
      <c r="CX61" s="103">
        <f t="shared" si="44"/>
        <v>0</v>
      </c>
      <c r="CY61" s="103">
        <f t="shared" si="45"/>
        <v>0</v>
      </c>
      <c r="CZ61" s="103">
        <f t="shared" si="46"/>
        <v>0</v>
      </c>
      <c r="DA61" s="103">
        <f t="shared" si="47"/>
        <v>0</v>
      </c>
      <c r="DB61" s="103">
        <f t="shared" si="48"/>
        <v>0</v>
      </c>
      <c r="DC61" s="103">
        <f t="shared" si="49"/>
        <v>0</v>
      </c>
      <c r="DD61" s="103">
        <f t="shared" si="50"/>
        <v>0</v>
      </c>
      <c r="DE61" s="103">
        <f t="shared" si="51"/>
        <v>0</v>
      </c>
      <c r="DF61" s="104">
        <f>SUM(CT61:DE61)*VLOOKUP($I61,Escalation[],MATCH(CG$1,Escalation[#Headers]),FALSE)</f>
        <v>0</v>
      </c>
      <c r="DG61" s="104">
        <f t="shared" si="83"/>
        <v>0</v>
      </c>
      <c r="DH61" s="104">
        <f t="shared" si="84"/>
        <v>0</v>
      </c>
      <c r="DI61" s="104">
        <f t="shared" si="85"/>
        <v>0</v>
      </c>
      <c r="DJ61" s="103">
        <f t="shared" si="86"/>
        <v>0</v>
      </c>
      <c r="DK61" s="105">
        <f t="shared" si="87"/>
        <v>0</v>
      </c>
      <c r="DL61" s="110"/>
      <c r="DM61" s="102"/>
      <c r="DN61" s="102"/>
      <c r="DO61" s="102"/>
      <c r="DP61" s="102"/>
      <c r="DQ61" s="102"/>
      <c r="DR61" s="102"/>
      <c r="DS61" s="102"/>
      <c r="DT61" s="102"/>
      <c r="DU61" s="102"/>
      <c r="DV61" s="102"/>
      <c r="DW61" s="102"/>
      <c r="DX61" s="102">
        <f t="shared" si="57"/>
        <v>0</v>
      </c>
      <c r="DY61" s="103">
        <f t="shared" si="58"/>
        <v>0</v>
      </c>
      <c r="DZ61" s="103">
        <f t="shared" si="59"/>
        <v>0</v>
      </c>
      <c r="EA61" s="103">
        <f t="shared" si="60"/>
        <v>0</v>
      </c>
      <c r="EB61" s="103">
        <f t="shared" si="61"/>
        <v>0</v>
      </c>
      <c r="EC61" s="103">
        <f t="shared" si="62"/>
        <v>0</v>
      </c>
      <c r="ED61" s="103">
        <f t="shared" si="63"/>
        <v>0</v>
      </c>
      <c r="EE61" s="103">
        <f t="shared" si="64"/>
        <v>0</v>
      </c>
      <c r="EF61" s="103">
        <f t="shared" si="65"/>
        <v>0</v>
      </c>
      <c r="EG61" s="103">
        <f t="shared" si="66"/>
        <v>0</v>
      </c>
      <c r="EH61" s="103">
        <f t="shared" si="67"/>
        <v>0</v>
      </c>
      <c r="EI61" s="103">
        <f t="shared" si="68"/>
        <v>0</v>
      </c>
      <c r="EJ61" s="103">
        <f t="shared" si="69"/>
        <v>0</v>
      </c>
      <c r="EK61" s="104">
        <f>SUM(DY61:EJ61)*VLOOKUP($I61,Escalation[],MATCH(DL$1,Escalation[#Headers]),FALSE)</f>
        <v>0</v>
      </c>
      <c r="EL61" s="104">
        <f t="shared" si="70"/>
        <v>0</v>
      </c>
      <c r="EM61" s="104">
        <f t="shared" si="71"/>
        <v>0</v>
      </c>
      <c r="EN61" s="104">
        <f t="shared" si="72"/>
        <v>0</v>
      </c>
      <c r="EO61" s="103">
        <f t="shared" si="73"/>
        <v>0</v>
      </c>
      <c r="EP61" s="105">
        <f t="shared" si="74"/>
        <v>0</v>
      </c>
      <c r="EQ61" s="160">
        <f t="shared" si="75"/>
        <v>2359.665</v>
      </c>
      <c r="ER61" s="1"/>
      <c r="ES61" s="82"/>
      <c r="ET61" s="82"/>
      <c r="EU61" s="82"/>
      <c r="EV61" s="82"/>
      <c r="EW61" s="22"/>
      <c r="EX61" s="22"/>
      <c r="EY61" s="34"/>
      <c r="EZ61" s="34"/>
      <c r="FA61" s="7"/>
      <c r="FB61" s="7"/>
      <c r="FC61" s="7"/>
      <c r="FD61" s="7"/>
    </row>
    <row r="62" spans="1:160" ht="105.6" hidden="1" x14ac:dyDescent="0.3">
      <c r="A62" s="1" t="s">
        <v>141</v>
      </c>
      <c r="B62" s="83">
        <v>1.2</v>
      </c>
      <c r="C62" t="s">
        <v>1385</v>
      </c>
      <c r="D62" s="28" t="s">
        <v>15</v>
      </c>
      <c r="E62" s="3" t="s">
        <v>25</v>
      </c>
      <c r="F62" s="1" t="s">
        <v>142</v>
      </c>
      <c r="G62" s="10" t="s">
        <v>142</v>
      </c>
      <c r="H62" s="1"/>
      <c r="I62" s="3" t="s">
        <v>135</v>
      </c>
      <c r="J62" s="5" t="s">
        <v>135</v>
      </c>
      <c r="K62" s="3"/>
      <c r="L62" s="6" t="s">
        <v>22</v>
      </c>
      <c r="M62" s="38"/>
      <c r="N62" s="42">
        <v>1</v>
      </c>
      <c r="O62" s="23">
        <v>0</v>
      </c>
      <c r="P62" s="48">
        <v>0.53</v>
      </c>
      <c r="Q62" s="5" t="s">
        <v>23</v>
      </c>
      <c r="R62" s="1" t="s">
        <v>41</v>
      </c>
      <c r="S62" s="71">
        <f>VLOOKUP(R62,Contingencies!$A$2:$D$7,4,FALSE)</f>
        <v>0.125</v>
      </c>
      <c r="T62" s="22">
        <f t="shared" si="8"/>
        <v>1172.1712500000001</v>
      </c>
      <c r="U62" s="33">
        <f t="shared" si="88"/>
        <v>406.04625000000004</v>
      </c>
      <c r="V62" s="90" t="s">
        <v>143</v>
      </c>
      <c r="W62" s="111">
        <v>6000</v>
      </c>
      <c r="X62" s="102"/>
      <c r="Y62" s="102"/>
      <c r="Z62" s="102"/>
      <c r="AA62" s="102"/>
      <c r="AB62" s="102"/>
      <c r="AC62" s="102"/>
      <c r="AD62" s="102"/>
      <c r="AE62" s="102"/>
      <c r="AF62" s="102"/>
      <c r="AG62" s="102"/>
      <c r="AH62" s="102"/>
      <c r="AI62" s="102">
        <f t="shared" si="76"/>
        <v>0</v>
      </c>
      <c r="AJ62" s="103">
        <f t="shared" si="9"/>
        <v>6000</v>
      </c>
      <c r="AK62" s="103">
        <f t="shared" si="10"/>
        <v>0</v>
      </c>
      <c r="AL62" s="103">
        <f t="shared" si="11"/>
        <v>0</v>
      </c>
      <c r="AM62" s="103">
        <f t="shared" si="12"/>
        <v>0</v>
      </c>
      <c r="AN62" s="103">
        <f t="shared" si="13"/>
        <v>0</v>
      </c>
      <c r="AO62" s="103">
        <f t="shared" si="14"/>
        <v>0</v>
      </c>
      <c r="AP62" s="103">
        <f t="shared" si="15"/>
        <v>0</v>
      </c>
      <c r="AQ62" s="103">
        <f t="shared" si="16"/>
        <v>0</v>
      </c>
      <c r="AR62" s="103">
        <f t="shared" si="17"/>
        <v>0</v>
      </c>
      <c r="AS62" s="103">
        <f t="shared" si="18"/>
        <v>0</v>
      </c>
      <c r="AT62" s="103">
        <f t="shared" si="19"/>
        <v>0</v>
      </c>
      <c r="AU62" s="103">
        <f t="shared" si="20"/>
        <v>0</v>
      </c>
      <c r="AV62" s="104">
        <f>SUM(AJ62:AU62)*VLOOKUP($I62,Escalation[],MATCH(W$1,Escalation[#Headers]),FALSE)</f>
        <v>6129</v>
      </c>
      <c r="AW62" s="104">
        <f t="shared" si="77"/>
        <v>0</v>
      </c>
      <c r="AX62" s="104">
        <f t="shared" si="78"/>
        <v>3248.3700000000003</v>
      </c>
      <c r="AY62" s="104">
        <f t="shared" si="79"/>
        <v>9377.3700000000008</v>
      </c>
      <c r="AZ62" s="103">
        <f t="shared" si="80"/>
        <v>766.125</v>
      </c>
      <c r="BA62" s="105">
        <f t="shared" si="81"/>
        <v>406.04625000000004</v>
      </c>
      <c r="BB62" s="110"/>
      <c r="BC62" s="102"/>
      <c r="BD62" s="102"/>
      <c r="BE62" s="102"/>
      <c r="BF62" s="102"/>
      <c r="BG62" s="102"/>
      <c r="BH62" s="102"/>
      <c r="BI62" s="102"/>
      <c r="BJ62" s="102"/>
      <c r="BK62" s="102"/>
      <c r="BL62" s="102"/>
      <c r="BM62" s="102"/>
      <c r="BN62" s="102">
        <f t="shared" si="21"/>
        <v>0</v>
      </c>
      <c r="BO62" s="103">
        <f t="shared" si="22"/>
        <v>0</v>
      </c>
      <c r="BP62" s="103">
        <f t="shared" si="23"/>
        <v>0</v>
      </c>
      <c r="BQ62" s="103">
        <f t="shared" si="24"/>
        <v>0</v>
      </c>
      <c r="BR62" s="103">
        <f t="shared" si="25"/>
        <v>0</v>
      </c>
      <c r="BS62" s="103">
        <f t="shared" si="26"/>
        <v>0</v>
      </c>
      <c r="BT62" s="103">
        <f t="shared" si="27"/>
        <v>0</v>
      </c>
      <c r="BU62" s="103">
        <f t="shared" si="28"/>
        <v>0</v>
      </c>
      <c r="BV62" s="103">
        <f t="shared" si="29"/>
        <v>0</v>
      </c>
      <c r="BW62" s="103">
        <f t="shared" si="30"/>
        <v>0</v>
      </c>
      <c r="BX62" s="103">
        <f t="shared" si="31"/>
        <v>0</v>
      </c>
      <c r="BY62" s="103">
        <f t="shared" si="32"/>
        <v>0</v>
      </c>
      <c r="BZ62" s="103">
        <f t="shared" si="33"/>
        <v>0</v>
      </c>
      <c r="CA62" s="104">
        <f>SUM(BO62:BZ62)*VLOOKUP($I62,Escalation[],MATCH(BB$1,Escalation[#Headers]),FALSE)</f>
        <v>0</v>
      </c>
      <c r="CB62" s="104">
        <f t="shared" si="34"/>
        <v>0</v>
      </c>
      <c r="CC62" s="104">
        <f t="shared" si="35"/>
        <v>0</v>
      </c>
      <c r="CD62" s="104">
        <f t="shared" si="36"/>
        <v>0</v>
      </c>
      <c r="CE62" s="103">
        <f t="shared" si="37"/>
        <v>0</v>
      </c>
      <c r="CF62" s="105">
        <f t="shared" si="38"/>
        <v>0</v>
      </c>
      <c r="CG62" s="110"/>
      <c r="CH62" s="102"/>
      <c r="CI62" s="102"/>
      <c r="CJ62" s="102"/>
      <c r="CK62" s="102"/>
      <c r="CL62" s="102"/>
      <c r="CM62" s="102"/>
      <c r="CN62" s="102"/>
      <c r="CO62" s="102"/>
      <c r="CP62" s="102"/>
      <c r="CQ62" s="102"/>
      <c r="CR62" s="102"/>
      <c r="CS62" s="102">
        <f t="shared" si="82"/>
        <v>0</v>
      </c>
      <c r="CT62" s="103">
        <f t="shared" si="40"/>
        <v>0</v>
      </c>
      <c r="CU62" s="103">
        <f t="shared" si="41"/>
        <v>0</v>
      </c>
      <c r="CV62" s="103">
        <f t="shared" si="42"/>
        <v>0</v>
      </c>
      <c r="CW62" s="103">
        <f t="shared" si="43"/>
        <v>0</v>
      </c>
      <c r="CX62" s="103">
        <f t="shared" si="44"/>
        <v>0</v>
      </c>
      <c r="CY62" s="103">
        <f t="shared" si="45"/>
        <v>0</v>
      </c>
      <c r="CZ62" s="103">
        <f t="shared" si="46"/>
        <v>0</v>
      </c>
      <c r="DA62" s="103">
        <f t="shared" si="47"/>
        <v>0</v>
      </c>
      <c r="DB62" s="103">
        <f t="shared" si="48"/>
        <v>0</v>
      </c>
      <c r="DC62" s="103">
        <f t="shared" si="49"/>
        <v>0</v>
      </c>
      <c r="DD62" s="103">
        <f t="shared" si="50"/>
        <v>0</v>
      </c>
      <c r="DE62" s="103">
        <f t="shared" si="51"/>
        <v>0</v>
      </c>
      <c r="DF62" s="104">
        <f>SUM(CT62:DE62)*VLOOKUP($I62,Escalation[],MATCH(CG$1,Escalation[#Headers]),FALSE)</f>
        <v>0</v>
      </c>
      <c r="DG62" s="104">
        <f t="shared" si="83"/>
        <v>0</v>
      </c>
      <c r="DH62" s="104">
        <f t="shared" si="84"/>
        <v>0</v>
      </c>
      <c r="DI62" s="104">
        <f t="shared" si="85"/>
        <v>0</v>
      </c>
      <c r="DJ62" s="103">
        <f t="shared" si="86"/>
        <v>0</v>
      </c>
      <c r="DK62" s="105">
        <f t="shared" si="87"/>
        <v>0</v>
      </c>
      <c r="DL62" s="110"/>
      <c r="DM62" s="102"/>
      <c r="DN62" s="102"/>
      <c r="DO62" s="102"/>
      <c r="DP62" s="102"/>
      <c r="DQ62" s="102"/>
      <c r="DR62" s="102"/>
      <c r="DS62" s="102"/>
      <c r="DT62" s="102"/>
      <c r="DU62" s="102"/>
      <c r="DV62" s="102"/>
      <c r="DW62" s="102"/>
      <c r="DX62" s="102">
        <f t="shared" si="57"/>
        <v>0</v>
      </c>
      <c r="DY62" s="103">
        <f t="shared" si="58"/>
        <v>0</v>
      </c>
      <c r="DZ62" s="103">
        <f t="shared" si="59"/>
        <v>0</v>
      </c>
      <c r="EA62" s="103">
        <f t="shared" si="60"/>
        <v>0</v>
      </c>
      <c r="EB62" s="103">
        <f t="shared" si="61"/>
        <v>0</v>
      </c>
      <c r="EC62" s="103">
        <f t="shared" si="62"/>
        <v>0</v>
      </c>
      <c r="ED62" s="103">
        <f t="shared" si="63"/>
        <v>0</v>
      </c>
      <c r="EE62" s="103">
        <f t="shared" si="64"/>
        <v>0</v>
      </c>
      <c r="EF62" s="103">
        <f t="shared" si="65"/>
        <v>0</v>
      </c>
      <c r="EG62" s="103">
        <f t="shared" si="66"/>
        <v>0</v>
      </c>
      <c r="EH62" s="103">
        <f t="shared" si="67"/>
        <v>0</v>
      </c>
      <c r="EI62" s="103">
        <f t="shared" si="68"/>
        <v>0</v>
      </c>
      <c r="EJ62" s="103">
        <f t="shared" si="69"/>
        <v>0</v>
      </c>
      <c r="EK62" s="104">
        <f>SUM(DY62:EJ62)*VLOOKUP($I62,Escalation[],MATCH(DL$1,Escalation[#Headers]),FALSE)</f>
        <v>0</v>
      </c>
      <c r="EL62" s="104">
        <f t="shared" si="70"/>
        <v>0</v>
      </c>
      <c r="EM62" s="104">
        <f t="shared" si="71"/>
        <v>0</v>
      </c>
      <c r="EN62" s="104">
        <f t="shared" si="72"/>
        <v>0</v>
      </c>
      <c r="EO62" s="103">
        <f t="shared" si="73"/>
        <v>0</v>
      </c>
      <c r="EP62" s="105">
        <f t="shared" si="74"/>
        <v>0</v>
      </c>
      <c r="EQ62" s="160">
        <f t="shared" si="75"/>
        <v>9377.3700000000008</v>
      </c>
      <c r="ER62" s="1"/>
      <c r="ES62" s="82"/>
      <c r="ET62" s="82"/>
      <c r="EU62" s="82"/>
      <c r="EV62" s="82"/>
      <c r="EW62" s="22"/>
      <c r="EX62" s="22"/>
      <c r="EY62" s="34"/>
      <c r="EZ62" s="34"/>
      <c r="FA62" s="7"/>
      <c r="FB62" s="7"/>
      <c r="FC62" s="7"/>
      <c r="FD62" s="7"/>
    </row>
    <row r="63" spans="1:160" hidden="1" x14ac:dyDescent="0.3">
      <c r="A63" s="1" t="s">
        <v>144</v>
      </c>
      <c r="B63" s="83">
        <v>1.2</v>
      </c>
      <c r="C63" t="s">
        <v>1385</v>
      </c>
      <c r="D63" s="28" t="s">
        <v>15</v>
      </c>
      <c r="E63" s="3" t="s">
        <v>25</v>
      </c>
      <c r="F63" s="1" t="s">
        <v>145</v>
      </c>
      <c r="G63" s="10" t="s">
        <v>145</v>
      </c>
      <c r="H63" s="1"/>
      <c r="I63" s="3" t="s">
        <v>19</v>
      </c>
      <c r="J63" s="5" t="s">
        <v>31</v>
      </c>
      <c r="K63" s="3" t="s">
        <v>137</v>
      </c>
      <c r="L63" s="6" t="s">
        <v>22</v>
      </c>
      <c r="M63" s="38">
        <v>77</v>
      </c>
      <c r="N63" s="43">
        <v>77</v>
      </c>
      <c r="O63" s="23">
        <v>0</v>
      </c>
      <c r="P63" s="48">
        <v>0</v>
      </c>
      <c r="Q63" s="5" t="s">
        <v>23</v>
      </c>
      <c r="R63" s="1" t="s">
        <v>41</v>
      </c>
      <c r="S63" s="71">
        <f>VLOOKUP(R63,Contingencies!$A$2:$D$7,4,FALSE)</f>
        <v>0.125</v>
      </c>
      <c r="T63" s="22">
        <f t="shared" si="8"/>
        <v>0</v>
      </c>
      <c r="U63" s="33">
        <f t="shared" si="88"/>
        <v>0</v>
      </c>
      <c r="V63" s="90"/>
      <c r="W63" s="110"/>
      <c r="X63" s="102"/>
      <c r="Y63" s="102"/>
      <c r="Z63" s="102"/>
      <c r="AA63" s="102"/>
      <c r="AB63" s="102"/>
      <c r="AC63" s="102"/>
      <c r="AD63" s="102"/>
      <c r="AE63" s="102"/>
      <c r="AF63" s="102"/>
      <c r="AG63" s="102"/>
      <c r="AH63" s="102"/>
      <c r="AI63" s="102">
        <f t="shared" si="76"/>
        <v>0</v>
      </c>
      <c r="AJ63" s="103">
        <f t="shared" si="9"/>
        <v>0</v>
      </c>
      <c r="AK63" s="103">
        <f t="shared" si="10"/>
        <v>0</v>
      </c>
      <c r="AL63" s="103">
        <f t="shared" si="11"/>
        <v>0</v>
      </c>
      <c r="AM63" s="103">
        <f t="shared" si="12"/>
        <v>0</v>
      </c>
      <c r="AN63" s="103">
        <f t="shared" si="13"/>
        <v>0</v>
      </c>
      <c r="AO63" s="103">
        <f t="shared" si="14"/>
        <v>0</v>
      </c>
      <c r="AP63" s="103">
        <f t="shared" si="15"/>
        <v>0</v>
      </c>
      <c r="AQ63" s="103">
        <f t="shared" si="16"/>
        <v>0</v>
      </c>
      <c r="AR63" s="103">
        <f t="shared" si="17"/>
        <v>0</v>
      </c>
      <c r="AS63" s="103">
        <f t="shared" si="18"/>
        <v>0</v>
      </c>
      <c r="AT63" s="103">
        <f t="shared" si="19"/>
        <v>0</v>
      </c>
      <c r="AU63" s="103">
        <f t="shared" si="20"/>
        <v>0</v>
      </c>
      <c r="AV63" s="104">
        <f>SUM(AJ63:AU63)*VLOOKUP($I63,Escalation[],MATCH(W$1,Escalation[#Headers]),FALSE)</f>
        <v>0</v>
      </c>
      <c r="AW63" s="104">
        <f t="shared" si="77"/>
        <v>0</v>
      </c>
      <c r="AX63" s="104">
        <f t="shared" si="78"/>
        <v>0</v>
      </c>
      <c r="AY63" s="104">
        <f t="shared" si="79"/>
        <v>0</v>
      </c>
      <c r="AZ63" s="103">
        <f t="shared" si="80"/>
        <v>0</v>
      </c>
      <c r="BA63" s="105">
        <f t="shared" si="81"/>
        <v>0</v>
      </c>
      <c r="BB63" s="110"/>
      <c r="BC63" s="102"/>
      <c r="BD63" s="102"/>
      <c r="BE63" s="102"/>
      <c r="BF63" s="102"/>
      <c r="BG63" s="102"/>
      <c r="BH63" s="102"/>
      <c r="BI63" s="102"/>
      <c r="BJ63" s="102"/>
      <c r="BK63" s="102"/>
      <c r="BL63" s="102"/>
      <c r="BM63" s="102"/>
      <c r="BN63" s="102">
        <f t="shared" si="21"/>
        <v>0</v>
      </c>
      <c r="BO63" s="103">
        <f t="shared" si="22"/>
        <v>0</v>
      </c>
      <c r="BP63" s="103">
        <f t="shared" si="23"/>
        <v>0</v>
      </c>
      <c r="BQ63" s="103">
        <f t="shared" si="24"/>
        <v>0</v>
      </c>
      <c r="BR63" s="103">
        <f t="shared" si="25"/>
        <v>0</v>
      </c>
      <c r="BS63" s="103">
        <f t="shared" si="26"/>
        <v>0</v>
      </c>
      <c r="BT63" s="103">
        <f t="shared" si="27"/>
        <v>0</v>
      </c>
      <c r="BU63" s="103">
        <f t="shared" si="28"/>
        <v>0</v>
      </c>
      <c r="BV63" s="103">
        <f t="shared" si="29"/>
        <v>0</v>
      </c>
      <c r="BW63" s="103">
        <f t="shared" si="30"/>
        <v>0</v>
      </c>
      <c r="BX63" s="103">
        <f t="shared" si="31"/>
        <v>0</v>
      </c>
      <c r="BY63" s="103">
        <f t="shared" si="32"/>
        <v>0</v>
      </c>
      <c r="BZ63" s="103">
        <f t="shared" si="33"/>
        <v>0</v>
      </c>
      <c r="CA63" s="104">
        <f>SUM(BO63:BZ63)*VLOOKUP($I63,Escalation[],MATCH(BB$1,Escalation[#Headers]),FALSE)</f>
        <v>0</v>
      </c>
      <c r="CB63" s="104">
        <f t="shared" si="34"/>
        <v>0</v>
      </c>
      <c r="CC63" s="104">
        <f t="shared" si="35"/>
        <v>0</v>
      </c>
      <c r="CD63" s="104">
        <f t="shared" si="36"/>
        <v>0</v>
      </c>
      <c r="CE63" s="103">
        <f t="shared" si="37"/>
        <v>0</v>
      </c>
      <c r="CF63" s="105">
        <f t="shared" si="38"/>
        <v>0</v>
      </c>
      <c r="CG63" s="110"/>
      <c r="CH63" s="102"/>
      <c r="CI63" s="102"/>
      <c r="CJ63" s="102"/>
      <c r="CK63" s="102"/>
      <c r="CL63" s="102"/>
      <c r="CM63" s="102"/>
      <c r="CN63" s="102"/>
      <c r="CO63" s="102"/>
      <c r="CP63" s="102"/>
      <c r="CQ63" s="102"/>
      <c r="CR63" s="102"/>
      <c r="CS63" s="102">
        <f t="shared" si="82"/>
        <v>0</v>
      </c>
      <c r="CT63" s="103">
        <f t="shared" si="40"/>
        <v>0</v>
      </c>
      <c r="CU63" s="103">
        <f t="shared" si="41"/>
        <v>0</v>
      </c>
      <c r="CV63" s="103">
        <f t="shared" si="42"/>
        <v>0</v>
      </c>
      <c r="CW63" s="103">
        <f t="shared" si="43"/>
        <v>0</v>
      </c>
      <c r="CX63" s="103">
        <f t="shared" si="44"/>
        <v>0</v>
      </c>
      <c r="CY63" s="103">
        <f t="shared" si="45"/>
        <v>0</v>
      </c>
      <c r="CZ63" s="103">
        <f t="shared" si="46"/>
        <v>0</v>
      </c>
      <c r="DA63" s="103">
        <f t="shared" si="47"/>
        <v>0</v>
      </c>
      <c r="DB63" s="103">
        <f t="shared" si="48"/>
        <v>0</v>
      </c>
      <c r="DC63" s="103">
        <f t="shared" si="49"/>
        <v>0</v>
      </c>
      <c r="DD63" s="103">
        <f t="shared" si="50"/>
        <v>0</v>
      </c>
      <c r="DE63" s="103">
        <f t="shared" si="51"/>
        <v>0</v>
      </c>
      <c r="DF63" s="104">
        <f>SUM(CT63:DE63)*VLOOKUP($I63,Escalation[],MATCH(CG$1,Escalation[#Headers]),FALSE)</f>
        <v>0</v>
      </c>
      <c r="DG63" s="104">
        <f t="shared" si="83"/>
        <v>0</v>
      </c>
      <c r="DH63" s="104">
        <f t="shared" si="84"/>
        <v>0</v>
      </c>
      <c r="DI63" s="104">
        <f t="shared" si="85"/>
        <v>0</v>
      </c>
      <c r="DJ63" s="103">
        <f t="shared" si="86"/>
        <v>0</v>
      </c>
      <c r="DK63" s="105">
        <f t="shared" si="87"/>
        <v>0</v>
      </c>
      <c r="DL63" s="110"/>
      <c r="DM63" s="102"/>
      <c r="DN63" s="102"/>
      <c r="DO63" s="102"/>
      <c r="DP63" s="102"/>
      <c r="DQ63" s="102"/>
      <c r="DR63" s="102"/>
      <c r="DS63" s="102"/>
      <c r="DT63" s="102"/>
      <c r="DU63" s="102"/>
      <c r="DV63" s="102"/>
      <c r="DW63" s="102"/>
      <c r="DX63" s="102">
        <f t="shared" si="57"/>
        <v>0</v>
      </c>
      <c r="DY63" s="103">
        <f t="shared" si="58"/>
        <v>0</v>
      </c>
      <c r="DZ63" s="103">
        <f t="shared" si="59"/>
        <v>0</v>
      </c>
      <c r="EA63" s="103">
        <f t="shared" si="60"/>
        <v>0</v>
      </c>
      <c r="EB63" s="103">
        <f t="shared" si="61"/>
        <v>0</v>
      </c>
      <c r="EC63" s="103">
        <f t="shared" si="62"/>
        <v>0</v>
      </c>
      <c r="ED63" s="103">
        <f t="shared" si="63"/>
        <v>0</v>
      </c>
      <c r="EE63" s="103">
        <f t="shared" si="64"/>
        <v>0</v>
      </c>
      <c r="EF63" s="103">
        <f t="shared" si="65"/>
        <v>0</v>
      </c>
      <c r="EG63" s="103">
        <f t="shared" si="66"/>
        <v>0</v>
      </c>
      <c r="EH63" s="103">
        <f t="shared" si="67"/>
        <v>0</v>
      </c>
      <c r="EI63" s="103">
        <f t="shared" si="68"/>
        <v>0</v>
      </c>
      <c r="EJ63" s="103">
        <f t="shared" si="69"/>
        <v>0</v>
      </c>
      <c r="EK63" s="104">
        <f>SUM(DY63:EJ63)*VLOOKUP($I63,Escalation[],MATCH(DL$1,Escalation[#Headers]),FALSE)</f>
        <v>0</v>
      </c>
      <c r="EL63" s="104">
        <f t="shared" si="70"/>
        <v>0</v>
      </c>
      <c r="EM63" s="104">
        <f t="shared" si="71"/>
        <v>0</v>
      </c>
      <c r="EN63" s="104">
        <f t="shared" si="72"/>
        <v>0</v>
      </c>
      <c r="EO63" s="103">
        <f t="shared" si="73"/>
        <v>0</v>
      </c>
      <c r="EP63" s="105">
        <f t="shared" si="74"/>
        <v>0</v>
      </c>
      <c r="EQ63" s="160">
        <f t="shared" si="75"/>
        <v>0</v>
      </c>
      <c r="ER63" s="1"/>
      <c r="ES63" s="82"/>
      <c r="ET63" s="82"/>
      <c r="EU63" s="82"/>
      <c r="EV63" s="82"/>
      <c r="EW63" s="22"/>
      <c r="EX63" s="22"/>
      <c r="EY63" s="34"/>
      <c r="EZ63" s="34"/>
      <c r="FA63" s="7"/>
      <c r="FB63" s="7"/>
      <c r="FC63" s="7"/>
      <c r="FD63" s="7"/>
    </row>
    <row r="64" spans="1:160" hidden="1" x14ac:dyDescent="0.3">
      <c r="A64" s="1" t="s">
        <v>146</v>
      </c>
      <c r="B64" s="83">
        <v>1.2</v>
      </c>
      <c r="C64" t="s">
        <v>1385</v>
      </c>
      <c r="D64" s="28" t="s">
        <v>15</v>
      </c>
      <c r="E64" s="3" t="s">
        <v>25</v>
      </c>
      <c r="F64" s="1" t="s">
        <v>147</v>
      </c>
      <c r="G64" s="10" t="s">
        <v>147</v>
      </c>
      <c r="H64" s="1"/>
      <c r="I64" s="3" t="s">
        <v>19</v>
      </c>
      <c r="J64" s="5" t="s">
        <v>31</v>
      </c>
      <c r="K64" s="3" t="s">
        <v>137</v>
      </c>
      <c r="L64" s="6" t="s">
        <v>22</v>
      </c>
      <c r="M64" s="38">
        <v>77</v>
      </c>
      <c r="N64" s="43">
        <v>77</v>
      </c>
      <c r="O64" s="23">
        <v>0</v>
      </c>
      <c r="P64" s="48">
        <v>0</v>
      </c>
      <c r="Q64" s="5" t="s">
        <v>23</v>
      </c>
      <c r="R64" s="1" t="s">
        <v>41</v>
      </c>
      <c r="S64" s="71">
        <f>VLOOKUP(R64,Contingencies!$A$2:$D$7,4,FALSE)</f>
        <v>0.125</v>
      </c>
      <c r="T64" s="22">
        <f t="shared" si="8"/>
        <v>235.96650000000002</v>
      </c>
      <c r="U64" s="33">
        <f t="shared" si="88"/>
        <v>0</v>
      </c>
      <c r="V64" s="90"/>
      <c r="W64" s="110"/>
      <c r="X64" s="102"/>
      <c r="Y64" s="102"/>
      <c r="Z64" s="102"/>
      <c r="AA64" s="102"/>
      <c r="AB64" s="102"/>
      <c r="AC64" s="102"/>
      <c r="AD64" s="102"/>
      <c r="AE64" s="115">
        <v>24</v>
      </c>
      <c r="AF64" s="102"/>
      <c r="AG64" s="102"/>
      <c r="AH64" s="102"/>
      <c r="AI64" s="102">
        <f t="shared" si="76"/>
        <v>24</v>
      </c>
      <c r="AJ64" s="103">
        <f t="shared" si="9"/>
        <v>0</v>
      </c>
      <c r="AK64" s="103">
        <f t="shared" si="10"/>
        <v>0</v>
      </c>
      <c r="AL64" s="103">
        <f t="shared" si="11"/>
        <v>0</v>
      </c>
      <c r="AM64" s="103">
        <f t="shared" si="12"/>
        <v>0</v>
      </c>
      <c r="AN64" s="103">
        <f t="shared" si="13"/>
        <v>0</v>
      </c>
      <c r="AO64" s="103">
        <f t="shared" si="14"/>
        <v>0</v>
      </c>
      <c r="AP64" s="103">
        <f t="shared" si="15"/>
        <v>0</v>
      </c>
      <c r="AQ64" s="103">
        <f t="shared" si="16"/>
        <v>0</v>
      </c>
      <c r="AR64" s="103">
        <f t="shared" si="17"/>
        <v>1848</v>
      </c>
      <c r="AS64" s="103">
        <f t="shared" si="18"/>
        <v>0</v>
      </c>
      <c r="AT64" s="103">
        <f t="shared" si="19"/>
        <v>0</v>
      </c>
      <c r="AU64" s="103">
        <f t="shared" si="20"/>
        <v>0</v>
      </c>
      <c r="AV64" s="104">
        <f>SUM(AJ64:AU64)*VLOOKUP($I64,Escalation[],MATCH(W$1,Escalation[#Headers]),FALSE)</f>
        <v>1887.7320000000002</v>
      </c>
      <c r="AW64" s="104">
        <f t="shared" si="77"/>
        <v>0</v>
      </c>
      <c r="AX64" s="104">
        <f t="shared" si="78"/>
        <v>0</v>
      </c>
      <c r="AY64" s="104">
        <f t="shared" si="79"/>
        <v>1887.7320000000002</v>
      </c>
      <c r="AZ64" s="103">
        <f t="shared" si="80"/>
        <v>235.96650000000002</v>
      </c>
      <c r="BA64" s="105">
        <f t="shared" si="81"/>
        <v>0</v>
      </c>
      <c r="BB64" s="110"/>
      <c r="BC64" s="102"/>
      <c r="BD64" s="102"/>
      <c r="BE64" s="102"/>
      <c r="BF64" s="102"/>
      <c r="BG64" s="102"/>
      <c r="BH64" s="102"/>
      <c r="BI64" s="102"/>
      <c r="BJ64" s="102"/>
      <c r="BK64" s="102"/>
      <c r="BL64" s="102"/>
      <c r="BM64" s="102"/>
      <c r="BN64" s="102">
        <f t="shared" si="21"/>
        <v>0</v>
      </c>
      <c r="BO64" s="103">
        <f t="shared" si="22"/>
        <v>0</v>
      </c>
      <c r="BP64" s="103">
        <f t="shared" si="23"/>
        <v>0</v>
      </c>
      <c r="BQ64" s="103">
        <f t="shared" si="24"/>
        <v>0</v>
      </c>
      <c r="BR64" s="103">
        <f t="shared" si="25"/>
        <v>0</v>
      </c>
      <c r="BS64" s="103">
        <f t="shared" si="26"/>
        <v>0</v>
      </c>
      <c r="BT64" s="103">
        <f t="shared" si="27"/>
        <v>0</v>
      </c>
      <c r="BU64" s="103">
        <f t="shared" si="28"/>
        <v>0</v>
      </c>
      <c r="BV64" s="103">
        <f t="shared" si="29"/>
        <v>0</v>
      </c>
      <c r="BW64" s="103">
        <f t="shared" si="30"/>
        <v>0</v>
      </c>
      <c r="BX64" s="103">
        <f t="shared" si="31"/>
        <v>0</v>
      </c>
      <c r="BY64" s="103">
        <f t="shared" si="32"/>
        <v>0</v>
      </c>
      <c r="BZ64" s="103">
        <f t="shared" si="33"/>
        <v>0</v>
      </c>
      <c r="CA64" s="104">
        <f>SUM(BO64:BZ64)*VLOOKUP($I64,Escalation[],MATCH(BB$1,Escalation[#Headers]),FALSE)</f>
        <v>0</v>
      </c>
      <c r="CB64" s="104">
        <f t="shared" si="34"/>
        <v>0</v>
      </c>
      <c r="CC64" s="104">
        <f t="shared" si="35"/>
        <v>0</v>
      </c>
      <c r="CD64" s="104">
        <f t="shared" si="36"/>
        <v>0</v>
      </c>
      <c r="CE64" s="103">
        <f t="shared" si="37"/>
        <v>0</v>
      </c>
      <c r="CF64" s="105">
        <f t="shared" si="38"/>
        <v>0</v>
      </c>
      <c r="CG64" s="110"/>
      <c r="CH64" s="102"/>
      <c r="CI64" s="102"/>
      <c r="CJ64" s="102"/>
      <c r="CK64" s="102"/>
      <c r="CL64" s="102"/>
      <c r="CM64" s="102"/>
      <c r="CN64" s="102"/>
      <c r="CO64" s="102"/>
      <c r="CP64" s="102"/>
      <c r="CQ64" s="102"/>
      <c r="CR64" s="102"/>
      <c r="CS64" s="102">
        <f t="shared" si="82"/>
        <v>0</v>
      </c>
      <c r="CT64" s="103">
        <f t="shared" si="40"/>
        <v>0</v>
      </c>
      <c r="CU64" s="103">
        <f t="shared" si="41"/>
        <v>0</v>
      </c>
      <c r="CV64" s="103">
        <f t="shared" si="42"/>
        <v>0</v>
      </c>
      <c r="CW64" s="103">
        <f t="shared" si="43"/>
        <v>0</v>
      </c>
      <c r="CX64" s="103">
        <f t="shared" si="44"/>
        <v>0</v>
      </c>
      <c r="CY64" s="103">
        <f t="shared" si="45"/>
        <v>0</v>
      </c>
      <c r="CZ64" s="103">
        <f t="shared" si="46"/>
        <v>0</v>
      </c>
      <c r="DA64" s="103">
        <f t="shared" si="47"/>
        <v>0</v>
      </c>
      <c r="DB64" s="103">
        <f t="shared" si="48"/>
        <v>0</v>
      </c>
      <c r="DC64" s="103">
        <f t="shared" si="49"/>
        <v>0</v>
      </c>
      <c r="DD64" s="103">
        <f t="shared" si="50"/>
        <v>0</v>
      </c>
      <c r="DE64" s="103">
        <f t="shared" si="51"/>
        <v>0</v>
      </c>
      <c r="DF64" s="104">
        <f>SUM(CT64:DE64)*VLOOKUP($I64,Escalation[],MATCH(CG$1,Escalation[#Headers]),FALSE)</f>
        <v>0</v>
      </c>
      <c r="DG64" s="104">
        <f t="shared" si="83"/>
        <v>0</v>
      </c>
      <c r="DH64" s="104">
        <f t="shared" si="84"/>
        <v>0</v>
      </c>
      <c r="DI64" s="104">
        <f t="shared" si="85"/>
        <v>0</v>
      </c>
      <c r="DJ64" s="103">
        <f t="shared" si="86"/>
        <v>0</v>
      </c>
      <c r="DK64" s="105">
        <f t="shared" si="87"/>
        <v>0</v>
      </c>
      <c r="DL64" s="110"/>
      <c r="DM64" s="102"/>
      <c r="DN64" s="102"/>
      <c r="DO64" s="102"/>
      <c r="DP64" s="102"/>
      <c r="DQ64" s="102"/>
      <c r="DR64" s="102"/>
      <c r="DS64" s="102"/>
      <c r="DT64" s="102"/>
      <c r="DU64" s="102"/>
      <c r="DV64" s="102"/>
      <c r="DW64" s="102"/>
      <c r="DX64" s="102">
        <f t="shared" si="57"/>
        <v>0</v>
      </c>
      <c r="DY64" s="103">
        <f t="shared" si="58"/>
        <v>0</v>
      </c>
      <c r="DZ64" s="103">
        <f t="shared" si="59"/>
        <v>0</v>
      </c>
      <c r="EA64" s="103">
        <f t="shared" si="60"/>
        <v>0</v>
      </c>
      <c r="EB64" s="103">
        <f t="shared" si="61"/>
        <v>0</v>
      </c>
      <c r="EC64" s="103">
        <f t="shared" si="62"/>
        <v>0</v>
      </c>
      <c r="ED64" s="103">
        <f t="shared" si="63"/>
        <v>0</v>
      </c>
      <c r="EE64" s="103">
        <f t="shared" si="64"/>
        <v>0</v>
      </c>
      <c r="EF64" s="103">
        <f t="shared" si="65"/>
        <v>0</v>
      </c>
      <c r="EG64" s="103">
        <f t="shared" si="66"/>
        <v>0</v>
      </c>
      <c r="EH64" s="103">
        <f t="shared" si="67"/>
        <v>0</v>
      </c>
      <c r="EI64" s="103">
        <f t="shared" si="68"/>
        <v>0</v>
      </c>
      <c r="EJ64" s="103">
        <f t="shared" si="69"/>
        <v>0</v>
      </c>
      <c r="EK64" s="104">
        <f>SUM(DY64:EJ64)*VLOOKUP($I64,Escalation[],MATCH(DL$1,Escalation[#Headers]),FALSE)</f>
        <v>0</v>
      </c>
      <c r="EL64" s="104">
        <f t="shared" si="70"/>
        <v>0</v>
      </c>
      <c r="EM64" s="104">
        <f t="shared" si="71"/>
        <v>0</v>
      </c>
      <c r="EN64" s="104">
        <f t="shared" si="72"/>
        <v>0</v>
      </c>
      <c r="EO64" s="103">
        <f t="shared" si="73"/>
        <v>0</v>
      </c>
      <c r="EP64" s="105">
        <f t="shared" si="74"/>
        <v>0</v>
      </c>
      <c r="EQ64" s="160">
        <f t="shared" si="75"/>
        <v>1887.7320000000002</v>
      </c>
      <c r="ER64" s="1"/>
      <c r="ES64" s="82"/>
      <c r="ET64" s="82"/>
      <c r="EU64" s="82"/>
      <c r="EV64" s="82"/>
      <c r="EW64" s="22"/>
      <c r="EX64" s="22"/>
      <c r="EY64" s="34"/>
      <c r="EZ64" s="34"/>
      <c r="FA64" s="7"/>
      <c r="FB64" s="7"/>
      <c r="FC64" s="7"/>
      <c r="FD64" s="7"/>
    </row>
    <row r="65" spans="1:160" ht="145.19999999999999" hidden="1" x14ac:dyDescent="0.3">
      <c r="A65" s="1" t="s">
        <v>146</v>
      </c>
      <c r="B65" s="83">
        <v>1.2</v>
      </c>
      <c r="C65" t="s">
        <v>1385</v>
      </c>
      <c r="D65" s="28" t="s">
        <v>15</v>
      </c>
      <c r="E65" s="3" t="s">
        <v>25</v>
      </c>
      <c r="F65" s="1" t="s">
        <v>147</v>
      </c>
      <c r="G65" s="10" t="s">
        <v>147</v>
      </c>
      <c r="H65" s="1"/>
      <c r="I65" s="3" t="s">
        <v>135</v>
      </c>
      <c r="J65" s="5" t="s">
        <v>135</v>
      </c>
      <c r="K65" s="3"/>
      <c r="L65" s="6" t="s">
        <v>136</v>
      </c>
      <c r="M65" s="38"/>
      <c r="N65" s="42">
        <v>1</v>
      </c>
      <c r="O65" s="23">
        <v>0</v>
      </c>
      <c r="P65" s="48">
        <v>0.53</v>
      </c>
      <c r="Q65" s="5" t="s">
        <v>23</v>
      </c>
      <c r="R65" s="1" t="s">
        <v>41</v>
      </c>
      <c r="S65" s="71">
        <f>VLOOKUP(R65,Contingencies!$A$2:$D$7,4,FALSE)</f>
        <v>0.125</v>
      </c>
      <c r="T65" s="22">
        <f t="shared" si="8"/>
        <v>327.42650250000003</v>
      </c>
      <c r="U65" s="33">
        <f t="shared" si="88"/>
        <v>113.42225250000001</v>
      </c>
      <c r="V65" s="90" t="s">
        <v>140</v>
      </c>
      <c r="W65" s="110"/>
      <c r="X65" s="102"/>
      <c r="Y65" s="102"/>
      <c r="Z65" s="102"/>
      <c r="AA65" s="102"/>
      <c r="AB65" s="102"/>
      <c r="AC65" s="102"/>
      <c r="AD65" s="102"/>
      <c r="AE65" s="115">
        <v>1676</v>
      </c>
      <c r="AF65" s="102"/>
      <c r="AG65" s="102"/>
      <c r="AH65" s="102"/>
      <c r="AI65" s="102">
        <f t="shared" si="76"/>
        <v>0</v>
      </c>
      <c r="AJ65" s="103">
        <f t="shared" si="9"/>
        <v>0</v>
      </c>
      <c r="AK65" s="103">
        <f t="shared" si="10"/>
        <v>0</v>
      </c>
      <c r="AL65" s="103">
        <f t="shared" si="11"/>
        <v>0</v>
      </c>
      <c r="AM65" s="103">
        <f t="shared" si="12"/>
        <v>0</v>
      </c>
      <c r="AN65" s="103">
        <f t="shared" si="13"/>
        <v>0</v>
      </c>
      <c r="AO65" s="103">
        <f t="shared" si="14"/>
        <v>0</v>
      </c>
      <c r="AP65" s="103">
        <f t="shared" si="15"/>
        <v>0</v>
      </c>
      <c r="AQ65" s="103">
        <f t="shared" si="16"/>
        <v>0</v>
      </c>
      <c r="AR65" s="103">
        <f t="shared" si="17"/>
        <v>1676</v>
      </c>
      <c r="AS65" s="103">
        <f t="shared" si="18"/>
        <v>0</v>
      </c>
      <c r="AT65" s="103">
        <f t="shared" si="19"/>
        <v>0</v>
      </c>
      <c r="AU65" s="103">
        <f t="shared" si="20"/>
        <v>0</v>
      </c>
      <c r="AV65" s="104">
        <f>SUM(AJ65:AU65)*VLOOKUP($I65,Escalation[],MATCH(W$1,Escalation[#Headers]),FALSE)</f>
        <v>1712.0340000000001</v>
      </c>
      <c r="AW65" s="104">
        <f t="shared" si="77"/>
        <v>0</v>
      </c>
      <c r="AX65" s="104">
        <f t="shared" si="78"/>
        <v>907.37802000000011</v>
      </c>
      <c r="AY65" s="104">
        <f t="shared" si="79"/>
        <v>2619.4120200000002</v>
      </c>
      <c r="AZ65" s="103">
        <f t="shared" si="80"/>
        <v>214.00425000000001</v>
      </c>
      <c r="BA65" s="105">
        <f t="shared" si="81"/>
        <v>113.42225250000001</v>
      </c>
      <c r="BB65" s="110"/>
      <c r="BC65" s="102"/>
      <c r="BD65" s="102"/>
      <c r="BE65" s="102"/>
      <c r="BF65" s="102"/>
      <c r="BG65" s="102"/>
      <c r="BH65" s="102"/>
      <c r="BI65" s="102"/>
      <c r="BJ65" s="102"/>
      <c r="BK65" s="102"/>
      <c r="BL65" s="102"/>
      <c r="BM65" s="102"/>
      <c r="BN65" s="102">
        <f t="shared" si="21"/>
        <v>0</v>
      </c>
      <c r="BO65" s="103">
        <f t="shared" si="22"/>
        <v>0</v>
      </c>
      <c r="BP65" s="103">
        <f t="shared" si="23"/>
        <v>0</v>
      </c>
      <c r="BQ65" s="103">
        <f t="shared" si="24"/>
        <v>0</v>
      </c>
      <c r="BR65" s="103">
        <f t="shared" si="25"/>
        <v>0</v>
      </c>
      <c r="BS65" s="103">
        <f t="shared" si="26"/>
        <v>0</v>
      </c>
      <c r="BT65" s="103">
        <f t="shared" si="27"/>
        <v>0</v>
      </c>
      <c r="BU65" s="103">
        <f t="shared" si="28"/>
        <v>0</v>
      </c>
      <c r="BV65" s="103">
        <f t="shared" si="29"/>
        <v>0</v>
      </c>
      <c r="BW65" s="103">
        <f t="shared" si="30"/>
        <v>0</v>
      </c>
      <c r="BX65" s="103">
        <f t="shared" si="31"/>
        <v>0</v>
      </c>
      <c r="BY65" s="103">
        <f t="shared" si="32"/>
        <v>0</v>
      </c>
      <c r="BZ65" s="103">
        <f t="shared" si="33"/>
        <v>0</v>
      </c>
      <c r="CA65" s="104">
        <f>SUM(BO65:BZ65)*VLOOKUP($I65,Escalation[],MATCH(BB$1,Escalation[#Headers]),FALSE)</f>
        <v>0</v>
      </c>
      <c r="CB65" s="104">
        <f t="shared" si="34"/>
        <v>0</v>
      </c>
      <c r="CC65" s="104">
        <f t="shared" si="35"/>
        <v>0</v>
      </c>
      <c r="CD65" s="104">
        <f t="shared" si="36"/>
        <v>0</v>
      </c>
      <c r="CE65" s="103">
        <f t="shared" si="37"/>
        <v>0</v>
      </c>
      <c r="CF65" s="105">
        <f t="shared" si="38"/>
        <v>0</v>
      </c>
      <c r="CG65" s="110"/>
      <c r="CH65" s="102"/>
      <c r="CI65" s="102"/>
      <c r="CJ65" s="102"/>
      <c r="CK65" s="102"/>
      <c r="CL65" s="102"/>
      <c r="CM65" s="102"/>
      <c r="CN65" s="102"/>
      <c r="CO65" s="102"/>
      <c r="CP65" s="102"/>
      <c r="CQ65" s="102"/>
      <c r="CR65" s="102"/>
      <c r="CS65" s="102">
        <f t="shared" si="82"/>
        <v>0</v>
      </c>
      <c r="CT65" s="103">
        <f t="shared" si="40"/>
        <v>0</v>
      </c>
      <c r="CU65" s="103">
        <f t="shared" si="41"/>
        <v>0</v>
      </c>
      <c r="CV65" s="103">
        <f t="shared" si="42"/>
        <v>0</v>
      </c>
      <c r="CW65" s="103">
        <f t="shared" si="43"/>
        <v>0</v>
      </c>
      <c r="CX65" s="103">
        <f t="shared" si="44"/>
        <v>0</v>
      </c>
      <c r="CY65" s="103">
        <f t="shared" si="45"/>
        <v>0</v>
      </c>
      <c r="CZ65" s="103">
        <f t="shared" si="46"/>
        <v>0</v>
      </c>
      <c r="DA65" s="103">
        <f t="shared" si="47"/>
        <v>0</v>
      </c>
      <c r="DB65" s="103">
        <f t="shared" si="48"/>
        <v>0</v>
      </c>
      <c r="DC65" s="103">
        <f t="shared" si="49"/>
        <v>0</v>
      </c>
      <c r="DD65" s="103">
        <f t="shared" si="50"/>
        <v>0</v>
      </c>
      <c r="DE65" s="103">
        <f t="shared" si="51"/>
        <v>0</v>
      </c>
      <c r="DF65" s="104">
        <f>SUM(CT65:DE65)*VLOOKUP($I65,Escalation[],MATCH(CG$1,Escalation[#Headers]),FALSE)</f>
        <v>0</v>
      </c>
      <c r="DG65" s="104">
        <f t="shared" si="83"/>
        <v>0</v>
      </c>
      <c r="DH65" s="104">
        <f t="shared" si="84"/>
        <v>0</v>
      </c>
      <c r="DI65" s="104">
        <f t="shared" si="85"/>
        <v>0</v>
      </c>
      <c r="DJ65" s="103">
        <f t="shared" si="86"/>
        <v>0</v>
      </c>
      <c r="DK65" s="105">
        <f t="shared" si="87"/>
        <v>0</v>
      </c>
      <c r="DL65" s="110"/>
      <c r="DM65" s="102"/>
      <c r="DN65" s="102"/>
      <c r="DO65" s="102"/>
      <c r="DP65" s="102"/>
      <c r="DQ65" s="102"/>
      <c r="DR65" s="102"/>
      <c r="DS65" s="102"/>
      <c r="DT65" s="102"/>
      <c r="DU65" s="102"/>
      <c r="DV65" s="102"/>
      <c r="DW65" s="102"/>
      <c r="DX65" s="102">
        <f t="shared" si="57"/>
        <v>0</v>
      </c>
      <c r="DY65" s="103">
        <f t="shared" si="58"/>
        <v>0</v>
      </c>
      <c r="DZ65" s="103">
        <f t="shared" si="59"/>
        <v>0</v>
      </c>
      <c r="EA65" s="103">
        <f t="shared" si="60"/>
        <v>0</v>
      </c>
      <c r="EB65" s="103">
        <f t="shared" si="61"/>
        <v>0</v>
      </c>
      <c r="EC65" s="103">
        <f t="shared" si="62"/>
        <v>0</v>
      </c>
      <c r="ED65" s="103">
        <f t="shared" si="63"/>
        <v>0</v>
      </c>
      <c r="EE65" s="103">
        <f t="shared" si="64"/>
        <v>0</v>
      </c>
      <c r="EF65" s="103">
        <f t="shared" si="65"/>
        <v>0</v>
      </c>
      <c r="EG65" s="103">
        <f t="shared" si="66"/>
        <v>0</v>
      </c>
      <c r="EH65" s="103">
        <f t="shared" si="67"/>
        <v>0</v>
      </c>
      <c r="EI65" s="103">
        <f t="shared" si="68"/>
        <v>0</v>
      </c>
      <c r="EJ65" s="103">
        <f t="shared" si="69"/>
        <v>0</v>
      </c>
      <c r="EK65" s="104">
        <f>SUM(DY65:EJ65)*VLOOKUP($I65,Escalation[],MATCH(DL$1,Escalation[#Headers]),FALSE)</f>
        <v>0</v>
      </c>
      <c r="EL65" s="104">
        <f t="shared" si="70"/>
        <v>0</v>
      </c>
      <c r="EM65" s="104">
        <f t="shared" si="71"/>
        <v>0</v>
      </c>
      <c r="EN65" s="104">
        <f t="shared" si="72"/>
        <v>0</v>
      </c>
      <c r="EO65" s="103">
        <f t="shared" si="73"/>
        <v>0</v>
      </c>
      <c r="EP65" s="105">
        <f t="shared" si="74"/>
        <v>0</v>
      </c>
      <c r="EQ65" s="160">
        <f t="shared" si="75"/>
        <v>2619.4120200000002</v>
      </c>
      <c r="ER65" s="1"/>
      <c r="ES65" s="82"/>
      <c r="ET65" s="82"/>
      <c r="EU65" s="82"/>
      <c r="EV65" s="82"/>
      <c r="EW65" s="22"/>
      <c r="EX65" s="22"/>
      <c r="EY65" s="34"/>
      <c r="EZ65" s="34"/>
      <c r="FA65" s="7"/>
      <c r="FB65" s="7"/>
      <c r="FC65" s="7"/>
      <c r="FD65" s="7"/>
    </row>
    <row r="66" spans="1:160" ht="118.8" hidden="1" x14ac:dyDescent="0.3">
      <c r="A66" s="1" t="s">
        <v>148</v>
      </c>
      <c r="B66" s="83">
        <v>1.2</v>
      </c>
      <c r="C66" t="s">
        <v>1385</v>
      </c>
      <c r="D66" s="28" t="s">
        <v>15</v>
      </c>
      <c r="E66" s="3" t="s">
        <v>25</v>
      </c>
      <c r="F66" s="1" t="s">
        <v>149</v>
      </c>
      <c r="G66" s="8" t="s">
        <v>149</v>
      </c>
      <c r="H66" s="1"/>
      <c r="I66" s="3" t="s">
        <v>19</v>
      </c>
      <c r="J66" s="5" t="s">
        <v>31</v>
      </c>
      <c r="K66" s="3" t="s">
        <v>35</v>
      </c>
      <c r="L66" s="6" t="s">
        <v>22</v>
      </c>
      <c r="M66" s="38">
        <v>115</v>
      </c>
      <c r="N66" s="44">
        <v>115</v>
      </c>
      <c r="O66" s="24">
        <v>0</v>
      </c>
      <c r="P66" s="48">
        <v>0</v>
      </c>
      <c r="Q66" s="5" t="s">
        <v>23</v>
      </c>
      <c r="R66" s="1" t="s">
        <v>41</v>
      </c>
      <c r="S66" s="71">
        <f>VLOOKUP(R66,Contingencies!$A$2:$D$7,4,FALSE)</f>
        <v>0.125</v>
      </c>
      <c r="T66" s="22">
        <f t="shared" si="8"/>
        <v>117.47250000000001</v>
      </c>
      <c r="U66" s="33">
        <f t="shared" si="88"/>
        <v>0</v>
      </c>
      <c r="V66" s="90"/>
      <c r="W66" s="110"/>
      <c r="X66" s="102"/>
      <c r="Y66" s="102"/>
      <c r="Z66" s="102"/>
      <c r="AA66" s="102"/>
      <c r="AB66" s="102"/>
      <c r="AC66" s="102"/>
      <c r="AD66" s="102"/>
      <c r="AE66" s="102"/>
      <c r="AF66" s="112">
        <v>4</v>
      </c>
      <c r="AG66" s="112">
        <v>4</v>
      </c>
      <c r="AH66" s="102"/>
      <c r="AI66" s="102">
        <f t="shared" si="76"/>
        <v>8</v>
      </c>
      <c r="AJ66" s="103">
        <f t="shared" si="9"/>
        <v>0</v>
      </c>
      <c r="AK66" s="103">
        <f t="shared" si="10"/>
        <v>0</v>
      </c>
      <c r="AL66" s="103">
        <f t="shared" si="11"/>
        <v>0</v>
      </c>
      <c r="AM66" s="103">
        <f t="shared" si="12"/>
        <v>0</v>
      </c>
      <c r="AN66" s="103">
        <f t="shared" si="13"/>
        <v>0</v>
      </c>
      <c r="AO66" s="103">
        <f t="shared" si="14"/>
        <v>0</v>
      </c>
      <c r="AP66" s="103">
        <f t="shared" si="15"/>
        <v>0</v>
      </c>
      <c r="AQ66" s="103">
        <f t="shared" si="16"/>
        <v>0</v>
      </c>
      <c r="AR66" s="103">
        <f t="shared" si="17"/>
        <v>0</v>
      </c>
      <c r="AS66" s="103">
        <f t="shared" si="18"/>
        <v>460</v>
      </c>
      <c r="AT66" s="103">
        <f t="shared" si="19"/>
        <v>460</v>
      </c>
      <c r="AU66" s="103">
        <f t="shared" si="20"/>
        <v>0</v>
      </c>
      <c r="AV66" s="104">
        <f>SUM(AJ66:AU66)*VLOOKUP($I66,Escalation[],MATCH(W$1,Escalation[#Headers]),FALSE)</f>
        <v>939.78000000000009</v>
      </c>
      <c r="AW66" s="104">
        <f t="shared" si="77"/>
        <v>0</v>
      </c>
      <c r="AX66" s="104">
        <f t="shared" si="78"/>
        <v>0</v>
      </c>
      <c r="AY66" s="104">
        <f t="shared" si="79"/>
        <v>939.78000000000009</v>
      </c>
      <c r="AZ66" s="103">
        <f t="shared" si="80"/>
        <v>117.47250000000001</v>
      </c>
      <c r="BA66" s="105">
        <f t="shared" si="81"/>
        <v>0</v>
      </c>
      <c r="BB66" s="110"/>
      <c r="BC66" s="102"/>
      <c r="BD66" s="102"/>
      <c r="BE66" s="102"/>
      <c r="BF66" s="102"/>
      <c r="BG66" s="102"/>
      <c r="BH66" s="102"/>
      <c r="BI66" s="102"/>
      <c r="BJ66" s="102"/>
      <c r="BK66" s="102"/>
      <c r="BL66" s="102"/>
      <c r="BM66" s="102"/>
      <c r="BN66" s="102">
        <f t="shared" si="21"/>
        <v>0</v>
      </c>
      <c r="BO66" s="103">
        <f t="shared" si="22"/>
        <v>0</v>
      </c>
      <c r="BP66" s="103">
        <f t="shared" si="23"/>
        <v>0</v>
      </c>
      <c r="BQ66" s="103">
        <f t="shared" si="24"/>
        <v>0</v>
      </c>
      <c r="BR66" s="103">
        <f t="shared" si="25"/>
        <v>0</v>
      </c>
      <c r="BS66" s="103">
        <f t="shared" si="26"/>
        <v>0</v>
      </c>
      <c r="BT66" s="103">
        <f t="shared" si="27"/>
        <v>0</v>
      </c>
      <c r="BU66" s="103">
        <f t="shared" si="28"/>
        <v>0</v>
      </c>
      <c r="BV66" s="103">
        <f t="shared" si="29"/>
        <v>0</v>
      </c>
      <c r="BW66" s="103">
        <f t="shared" si="30"/>
        <v>0</v>
      </c>
      <c r="BX66" s="103">
        <f t="shared" si="31"/>
        <v>0</v>
      </c>
      <c r="BY66" s="103">
        <f t="shared" si="32"/>
        <v>0</v>
      </c>
      <c r="BZ66" s="103">
        <f t="shared" si="33"/>
        <v>0</v>
      </c>
      <c r="CA66" s="104">
        <f>SUM(BO66:BZ66)*VLOOKUP($I66,Escalation[],MATCH(BB$1,Escalation[#Headers]),FALSE)</f>
        <v>0</v>
      </c>
      <c r="CB66" s="104">
        <f t="shared" si="34"/>
        <v>0</v>
      </c>
      <c r="CC66" s="104">
        <f t="shared" si="35"/>
        <v>0</v>
      </c>
      <c r="CD66" s="104">
        <f t="shared" si="36"/>
        <v>0</v>
      </c>
      <c r="CE66" s="103">
        <f t="shared" si="37"/>
        <v>0</v>
      </c>
      <c r="CF66" s="105">
        <f t="shared" si="38"/>
        <v>0</v>
      </c>
      <c r="CG66" s="110"/>
      <c r="CH66" s="102"/>
      <c r="CI66" s="102"/>
      <c r="CJ66" s="102"/>
      <c r="CK66" s="102"/>
      <c r="CL66" s="102"/>
      <c r="CM66" s="102"/>
      <c r="CN66" s="102"/>
      <c r="CO66" s="102"/>
      <c r="CP66" s="102"/>
      <c r="CQ66" s="102"/>
      <c r="CR66" s="102"/>
      <c r="CS66" s="102">
        <f t="shared" si="82"/>
        <v>0</v>
      </c>
      <c r="CT66" s="103">
        <f t="shared" si="40"/>
        <v>0</v>
      </c>
      <c r="CU66" s="103">
        <f t="shared" si="41"/>
        <v>0</v>
      </c>
      <c r="CV66" s="103">
        <f t="shared" si="42"/>
        <v>0</v>
      </c>
      <c r="CW66" s="103">
        <f t="shared" si="43"/>
        <v>0</v>
      </c>
      <c r="CX66" s="103">
        <f t="shared" si="44"/>
        <v>0</v>
      </c>
      <c r="CY66" s="103">
        <f t="shared" si="45"/>
        <v>0</v>
      </c>
      <c r="CZ66" s="103">
        <f t="shared" si="46"/>
        <v>0</v>
      </c>
      <c r="DA66" s="103">
        <f t="shared" si="47"/>
        <v>0</v>
      </c>
      <c r="DB66" s="103">
        <f t="shared" si="48"/>
        <v>0</v>
      </c>
      <c r="DC66" s="103">
        <f t="shared" si="49"/>
        <v>0</v>
      </c>
      <c r="DD66" s="103">
        <f t="shared" si="50"/>
        <v>0</v>
      </c>
      <c r="DE66" s="103">
        <f t="shared" si="51"/>
        <v>0</v>
      </c>
      <c r="DF66" s="104">
        <f>SUM(CT66:DE66)*VLOOKUP($I66,Escalation[],MATCH(CG$1,Escalation[#Headers]),FALSE)</f>
        <v>0</v>
      </c>
      <c r="DG66" s="104">
        <f t="shared" si="83"/>
        <v>0</v>
      </c>
      <c r="DH66" s="104">
        <f t="shared" si="84"/>
        <v>0</v>
      </c>
      <c r="DI66" s="104">
        <f t="shared" si="85"/>
        <v>0</v>
      </c>
      <c r="DJ66" s="103">
        <f t="shared" si="86"/>
        <v>0</v>
      </c>
      <c r="DK66" s="105">
        <f t="shared" si="87"/>
        <v>0</v>
      </c>
      <c r="DL66" s="110"/>
      <c r="DM66" s="102"/>
      <c r="DN66" s="102"/>
      <c r="DO66" s="102"/>
      <c r="DP66" s="102"/>
      <c r="DQ66" s="102"/>
      <c r="DR66" s="102"/>
      <c r="DS66" s="102"/>
      <c r="DT66" s="102"/>
      <c r="DU66" s="102"/>
      <c r="DV66" s="102"/>
      <c r="DW66" s="102"/>
      <c r="DX66" s="102">
        <f t="shared" si="57"/>
        <v>0</v>
      </c>
      <c r="DY66" s="103">
        <f t="shared" si="58"/>
        <v>0</v>
      </c>
      <c r="DZ66" s="103">
        <f t="shared" si="59"/>
        <v>0</v>
      </c>
      <c r="EA66" s="103">
        <f t="shared" si="60"/>
        <v>0</v>
      </c>
      <c r="EB66" s="103">
        <f t="shared" si="61"/>
        <v>0</v>
      </c>
      <c r="EC66" s="103">
        <f t="shared" si="62"/>
        <v>0</v>
      </c>
      <c r="ED66" s="103">
        <f t="shared" si="63"/>
        <v>0</v>
      </c>
      <c r="EE66" s="103">
        <f t="shared" si="64"/>
        <v>0</v>
      </c>
      <c r="EF66" s="103">
        <f t="shared" si="65"/>
        <v>0</v>
      </c>
      <c r="EG66" s="103">
        <f t="shared" si="66"/>
        <v>0</v>
      </c>
      <c r="EH66" s="103">
        <f t="shared" si="67"/>
        <v>0</v>
      </c>
      <c r="EI66" s="103">
        <f t="shared" si="68"/>
        <v>0</v>
      </c>
      <c r="EJ66" s="103">
        <f t="shared" si="69"/>
        <v>0</v>
      </c>
      <c r="EK66" s="104">
        <f>SUM(DY66:EJ66)*VLOOKUP($I66,Escalation[],MATCH(DL$1,Escalation[#Headers]),FALSE)</f>
        <v>0</v>
      </c>
      <c r="EL66" s="104">
        <f t="shared" si="70"/>
        <v>0</v>
      </c>
      <c r="EM66" s="104">
        <f t="shared" si="71"/>
        <v>0</v>
      </c>
      <c r="EN66" s="104">
        <f t="shared" si="72"/>
        <v>0</v>
      </c>
      <c r="EO66" s="103">
        <f t="shared" si="73"/>
        <v>0</v>
      </c>
      <c r="EP66" s="105">
        <f t="shared" si="74"/>
        <v>0</v>
      </c>
      <c r="EQ66" s="160">
        <f t="shared" si="75"/>
        <v>939.78000000000009</v>
      </c>
      <c r="ER66" s="1"/>
      <c r="ES66" s="82"/>
      <c r="ET66" s="82"/>
      <c r="EU66" s="82"/>
      <c r="EV66" s="82"/>
      <c r="EW66" s="22"/>
      <c r="EX66" s="22"/>
      <c r="EY66" s="34"/>
      <c r="EZ66" s="34"/>
      <c r="FA66" s="7"/>
      <c r="FB66" s="7"/>
      <c r="FC66" s="7"/>
      <c r="FD66" s="7"/>
    </row>
    <row r="67" spans="1:160" hidden="1" x14ac:dyDescent="0.3">
      <c r="A67" s="1" t="s">
        <v>150</v>
      </c>
      <c r="B67" s="83">
        <v>1.2</v>
      </c>
      <c r="C67" t="s">
        <v>1385</v>
      </c>
      <c r="D67" s="28" t="s">
        <v>15</v>
      </c>
      <c r="E67" s="3" t="s">
        <v>25</v>
      </c>
      <c r="F67" s="1" t="s">
        <v>151</v>
      </c>
      <c r="G67" s="10" t="s">
        <v>151</v>
      </c>
      <c r="H67" s="1"/>
      <c r="I67" s="3" t="s">
        <v>19</v>
      </c>
      <c r="J67" s="5" t="s">
        <v>31</v>
      </c>
      <c r="K67" s="3" t="s">
        <v>137</v>
      </c>
      <c r="L67" s="6" t="s">
        <v>22</v>
      </c>
      <c r="M67" s="38">
        <v>77</v>
      </c>
      <c r="N67" s="43">
        <v>77</v>
      </c>
      <c r="O67" s="23">
        <v>0</v>
      </c>
      <c r="P67" s="48">
        <v>0</v>
      </c>
      <c r="Q67" s="5" t="s">
        <v>23</v>
      </c>
      <c r="R67" s="1" t="s">
        <v>41</v>
      </c>
      <c r="S67" s="71">
        <f>VLOOKUP(R67,Contingencies!$A$2:$D$7,4,FALSE)</f>
        <v>0.125</v>
      </c>
      <c r="T67" s="22">
        <f t="shared" ref="T67:T130" si="89">S67*EQ67</f>
        <v>80.346593250000012</v>
      </c>
      <c r="U67" s="33">
        <f t="shared" si="88"/>
        <v>0</v>
      </c>
      <c r="V67" s="90"/>
      <c r="W67" s="110"/>
      <c r="X67" s="102"/>
      <c r="Y67" s="102"/>
      <c r="Z67" s="102"/>
      <c r="AA67" s="102"/>
      <c r="AB67" s="102"/>
      <c r="AC67" s="102"/>
      <c r="AD67" s="102"/>
      <c r="AE67" s="102"/>
      <c r="AF67" s="116"/>
      <c r="AG67" s="116"/>
      <c r="AH67" s="102"/>
      <c r="AI67" s="102">
        <f t="shared" si="76"/>
        <v>0</v>
      </c>
      <c r="AJ67" s="103">
        <f t="shared" ref="AJ67:AJ130" si="90">IF(ISNUMBER($M67),$M67,$N67)*W67</f>
        <v>0</v>
      </c>
      <c r="AK67" s="103">
        <f t="shared" ref="AK67:AK130" si="91">IF(ISNUMBER($M67),$M67,$N67)*X67</f>
        <v>0</v>
      </c>
      <c r="AL67" s="103">
        <f t="shared" ref="AL67:AL130" si="92">IF(ISNUMBER($M67),$M67,$N67)*Y67</f>
        <v>0</v>
      </c>
      <c r="AM67" s="103">
        <f t="shared" ref="AM67:AM130" si="93">IF(ISNUMBER($M67),$M67,$N67)*Z67</f>
        <v>0</v>
      </c>
      <c r="AN67" s="103">
        <f t="shared" ref="AN67:AN130" si="94">IF(ISNUMBER($M67),$M67,$N67)*AA67</f>
        <v>0</v>
      </c>
      <c r="AO67" s="103">
        <f t="shared" ref="AO67:AO130" si="95">IF(ISNUMBER($M67),$M67,$N67)*AB67</f>
        <v>0</v>
      </c>
      <c r="AP67" s="103">
        <f t="shared" ref="AP67:AP130" si="96">IF(ISNUMBER($M67),$M67,$N67)*AC67</f>
        <v>0</v>
      </c>
      <c r="AQ67" s="103">
        <f t="shared" ref="AQ67:AQ130" si="97">IF(ISNUMBER($M67),$M67,$N67)*AD67</f>
        <v>0</v>
      </c>
      <c r="AR67" s="103">
        <f t="shared" ref="AR67:AR130" si="98">IF(ISNUMBER($M67),$M67,$N67)*AE67</f>
        <v>0</v>
      </c>
      <c r="AS67" s="103">
        <f t="shared" ref="AS67:AS130" si="99">IF(ISNUMBER($M67),$M67,$N67)*AF67</f>
        <v>0</v>
      </c>
      <c r="AT67" s="103">
        <f t="shared" ref="AT67:AT130" si="100">IF(ISNUMBER($M67),$M67,$N67)*AG67</f>
        <v>0</v>
      </c>
      <c r="AU67" s="103">
        <f t="shared" ref="AU67:AU130" si="101">IF(ISNUMBER($M67),$M67,$N67)*AH67</f>
        <v>0</v>
      </c>
      <c r="AV67" s="104">
        <f>SUM(AJ67:AU67)*VLOOKUP($I67,Escalation[],MATCH(W$1,Escalation[#Headers]),FALSE)</f>
        <v>0</v>
      </c>
      <c r="AW67" s="104">
        <f t="shared" si="77"/>
        <v>0</v>
      </c>
      <c r="AX67" s="104">
        <f t="shared" si="78"/>
        <v>0</v>
      </c>
      <c r="AY67" s="104">
        <f t="shared" si="79"/>
        <v>0</v>
      </c>
      <c r="AZ67" s="103">
        <f t="shared" si="80"/>
        <v>0</v>
      </c>
      <c r="BA67" s="105">
        <f t="shared" si="81"/>
        <v>0</v>
      </c>
      <c r="BB67" s="110"/>
      <c r="BC67" s="102"/>
      <c r="BD67" s="102"/>
      <c r="BE67" s="102"/>
      <c r="BF67" s="102"/>
      <c r="BG67" s="102"/>
      <c r="BH67" s="102"/>
      <c r="BI67" s="102"/>
      <c r="BJ67" s="114">
        <v>8</v>
      </c>
      <c r="BK67" s="114"/>
      <c r="BL67" s="102"/>
      <c r="BM67" s="102"/>
      <c r="BN67" s="102">
        <f t="shared" ref="BN67:BN130" si="102">IF($I67="Labor Hours",SUM(BB67:BM67),0)</f>
        <v>8</v>
      </c>
      <c r="BO67" s="103">
        <f t="shared" ref="BO67:BO130" si="103">IF(ISNUMBER($M67),$M67,$N67)*BB67</f>
        <v>0</v>
      </c>
      <c r="BP67" s="103">
        <f t="shared" ref="BP67:BP130" si="104">IF(ISNUMBER($M67),$M67,$N67)*BC67</f>
        <v>0</v>
      </c>
      <c r="BQ67" s="103">
        <f t="shared" ref="BQ67:BQ130" si="105">IF(ISNUMBER($M67),$M67,$N67)*BD67</f>
        <v>0</v>
      </c>
      <c r="BR67" s="103">
        <f t="shared" ref="BR67:BR130" si="106">IF(ISNUMBER($M67),$M67,$N67)*BE67</f>
        <v>0</v>
      </c>
      <c r="BS67" s="103">
        <f t="shared" ref="BS67:BS130" si="107">IF(ISNUMBER($M67),$M67,$N67)*BF67</f>
        <v>0</v>
      </c>
      <c r="BT67" s="103">
        <f t="shared" ref="BT67:BT130" si="108">IF(ISNUMBER($M67),$M67,$N67)*BG67</f>
        <v>0</v>
      </c>
      <c r="BU67" s="103">
        <f t="shared" ref="BU67:BU130" si="109">IF(ISNUMBER($M67),$M67,$N67)*BH67</f>
        <v>0</v>
      </c>
      <c r="BV67" s="103">
        <f t="shared" ref="BV67:BV130" si="110">IF(ISNUMBER($M67),$M67,$N67)*BI67</f>
        <v>0</v>
      </c>
      <c r="BW67" s="103">
        <f t="shared" ref="BW67:BW130" si="111">IF(ISNUMBER($M67),$M67,$N67)*BJ67</f>
        <v>616</v>
      </c>
      <c r="BX67" s="103">
        <f t="shared" ref="BX67:BX130" si="112">IF(ISNUMBER($M67),$M67,$N67)*BK67</f>
        <v>0</v>
      </c>
      <c r="BY67" s="103">
        <f t="shared" ref="BY67:BY130" si="113">IF(ISNUMBER($M67),$M67,$N67)*BL67</f>
        <v>0</v>
      </c>
      <c r="BZ67" s="103">
        <f t="shared" ref="BZ67:BZ130" si="114">IF(ISNUMBER($M67),$M67,$N67)*BM67</f>
        <v>0</v>
      </c>
      <c r="CA67" s="104">
        <f>SUM(BO67:BZ67)*VLOOKUP($I67,Escalation[],MATCH(BB$1,Escalation[#Headers]),FALSE)</f>
        <v>642.7727460000001</v>
      </c>
      <c r="CB67" s="104">
        <f t="shared" ref="CB67:CB130" si="115">$O67*CA67</f>
        <v>0</v>
      </c>
      <c r="CC67" s="104">
        <f t="shared" ref="CC67:CC130" si="116">$P67*(CA67+CB67)</f>
        <v>0</v>
      </c>
      <c r="CD67" s="104">
        <f t="shared" ref="CD67:CD130" si="117">CA67+CB67+CC67</f>
        <v>642.7727460000001</v>
      </c>
      <c r="CE67" s="103">
        <f t="shared" ref="CE67:CE130" si="118">$S67*(CA67+CB67)</f>
        <v>80.346593250000012</v>
      </c>
      <c r="CF67" s="105">
        <f t="shared" ref="CF67:CF130" si="119">$S67*CC67</f>
        <v>0</v>
      </c>
      <c r="CG67" s="110"/>
      <c r="CH67" s="102"/>
      <c r="CI67" s="102"/>
      <c r="CJ67" s="102"/>
      <c r="CK67" s="102"/>
      <c r="CL67" s="102"/>
      <c r="CM67" s="102"/>
      <c r="CN67" s="102"/>
      <c r="CO67" s="102"/>
      <c r="CP67" s="102"/>
      <c r="CQ67" s="102"/>
      <c r="CR67" s="102"/>
      <c r="CS67" s="102">
        <f t="shared" ref="CS67:CS130" si="120">IF($I67="Labor Hours",SUM(CG67:CR67),0)</f>
        <v>0</v>
      </c>
      <c r="CT67" s="103">
        <f t="shared" ref="CT67:CT130" si="121">IF(ISNUMBER($M67),$M67,$N67)*CG67</f>
        <v>0</v>
      </c>
      <c r="CU67" s="103">
        <f t="shared" ref="CU67:CU130" si="122">IF(ISNUMBER($M67),$M67,$N67)*CH67</f>
        <v>0</v>
      </c>
      <c r="CV67" s="103">
        <f t="shared" ref="CV67:CV130" si="123">IF(ISNUMBER($M67),$M67,$N67)*CI67</f>
        <v>0</v>
      </c>
      <c r="CW67" s="103">
        <f t="shared" ref="CW67:CW130" si="124">IF(ISNUMBER($M67),$M67,$N67)*CJ67</f>
        <v>0</v>
      </c>
      <c r="CX67" s="103">
        <f t="shared" ref="CX67:CX130" si="125">IF(ISNUMBER($M67),$M67,$N67)*CK67</f>
        <v>0</v>
      </c>
      <c r="CY67" s="103">
        <f t="shared" ref="CY67:CY130" si="126">IF(ISNUMBER($M67),$M67,$N67)*CL67</f>
        <v>0</v>
      </c>
      <c r="CZ67" s="103">
        <f t="shared" ref="CZ67:CZ130" si="127">IF(ISNUMBER($M67),$M67,$N67)*CM67</f>
        <v>0</v>
      </c>
      <c r="DA67" s="103">
        <f t="shared" ref="DA67:DA130" si="128">IF(ISNUMBER($M67),$M67,$N67)*CN67</f>
        <v>0</v>
      </c>
      <c r="DB67" s="103">
        <f t="shared" ref="DB67:DB130" si="129">IF(ISNUMBER($M67),$M67,$N67)*CO67</f>
        <v>0</v>
      </c>
      <c r="DC67" s="103">
        <f t="shared" ref="DC67:DC130" si="130">IF(ISNUMBER($M67),$M67,$N67)*CP67</f>
        <v>0</v>
      </c>
      <c r="DD67" s="103">
        <f t="shared" ref="DD67:DD130" si="131">IF(ISNUMBER($M67),$M67,$N67)*CQ67</f>
        <v>0</v>
      </c>
      <c r="DE67" s="103">
        <f t="shared" ref="DE67:DE130" si="132">IF(ISNUMBER($M67),$M67,$N67)*CR67</f>
        <v>0</v>
      </c>
      <c r="DF67" s="104">
        <f>SUM(CT67:DE67)*VLOOKUP($I67,Escalation[],MATCH(CG$1,Escalation[#Headers]),FALSE)</f>
        <v>0</v>
      </c>
      <c r="DG67" s="104">
        <f t="shared" ref="DG67:DG130" si="133">$O67*DF67</f>
        <v>0</v>
      </c>
      <c r="DH67" s="104">
        <f t="shared" ref="DH67:DH130" si="134">$P67*(DF67+DG67)</f>
        <v>0</v>
      </c>
      <c r="DI67" s="104">
        <f t="shared" ref="DI67:DI130" si="135">DF67+DG67+DH67</f>
        <v>0</v>
      </c>
      <c r="DJ67" s="103">
        <f t="shared" ref="DJ67:DJ130" si="136">$S67*(DF67+DG67)</f>
        <v>0</v>
      </c>
      <c r="DK67" s="105">
        <f t="shared" ref="DK67:DK130" si="137">$S67*DH67</f>
        <v>0</v>
      </c>
      <c r="DL67" s="110"/>
      <c r="DM67" s="102"/>
      <c r="DN67" s="102"/>
      <c r="DO67" s="102"/>
      <c r="DP67" s="102"/>
      <c r="DQ67" s="102"/>
      <c r="DR67" s="102"/>
      <c r="DS67" s="102"/>
      <c r="DT67" s="102"/>
      <c r="DU67" s="102"/>
      <c r="DV67" s="102"/>
      <c r="DW67" s="102"/>
      <c r="DX67" s="102">
        <f t="shared" ref="DX67:DX130" si="138">IF($I67="Labor Hours",SUM(DL67:DW67),0)</f>
        <v>0</v>
      </c>
      <c r="DY67" s="103">
        <f t="shared" ref="DY67:DY130" si="139">IF(ISNUMBER($M67),$M67,$N67)*DL67</f>
        <v>0</v>
      </c>
      <c r="DZ67" s="103">
        <f t="shared" ref="DZ67:DZ130" si="140">IF(ISNUMBER($M67),$M67,$N67)*DM67</f>
        <v>0</v>
      </c>
      <c r="EA67" s="103">
        <f t="shared" ref="EA67:EA130" si="141">IF(ISNUMBER($M67),$M67,$N67)*DN67</f>
        <v>0</v>
      </c>
      <c r="EB67" s="103">
        <f t="shared" ref="EB67:EB130" si="142">IF(ISNUMBER($M67),$M67,$N67)*DO67</f>
        <v>0</v>
      </c>
      <c r="EC67" s="103">
        <f t="shared" ref="EC67:EC130" si="143">IF(ISNUMBER($M67),$M67,$N67)*DP67</f>
        <v>0</v>
      </c>
      <c r="ED67" s="103">
        <f t="shared" ref="ED67:ED130" si="144">IF(ISNUMBER($M67),$M67,$N67)*DQ67</f>
        <v>0</v>
      </c>
      <c r="EE67" s="103">
        <f t="shared" ref="EE67:EE130" si="145">IF(ISNUMBER($M67),$M67,$N67)*DR67</f>
        <v>0</v>
      </c>
      <c r="EF67" s="103">
        <f t="shared" ref="EF67:EF130" si="146">IF(ISNUMBER($M67),$M67,$N67)*DS67</f>
        <v>0</v>
      </c>
      <c r="EG67" s="103">
        <f t="shared" ref="EG67:EG130" si="147">IF(ISNUMBER($M67),$M67,$N67)*DT67</f>
        <v>0</v>
      </c>
      <c r="EH67" s="103">
        <f t="shared" ref="EH67:EH130" si="148">IF(ISNUMBER($M67),$M67,$N67)*DU67</f>
        <v>0</v>
      </c>
      <c r="EI67" s="103">
        <f t="shared" ref="EI67:EI130" si="149">IF(ISNUMBER($M67),$M67,$N67)*DV67</f>
        <v>0</v>
      </c>
      <c r="EJ67" s="103">
        <f t="shared" ref="EJ67:EJ130" si="150">IF(ISNUMBER($M67),$M67,$N67)*DW67</f>
        <v>0</v>
      </c>
      <c r="EK67" s="104">
        <f>SUM(DY67:EJ67)*VLOOKUP($I67,Escalation[],MATCH(DL$1,Escalation[#Headers]),FALSE)</f>
        <v>0</v>
      </c>
      <c r="EL67" s="104">
        <f t="shared" ref="EL67:EL130" si="151">$O67*EK67</f>
        <v>0</v>
      </c>
      <c r="EM67" s="104">
        <f t="shared" ref="EM67:EM130" si="152">$P67*(EK67+EL67)</f>
        <v>0</v>
      </c>
      <c r="EN67" s="104">
        <f t="shared" ref="EN67:EN130" si="153">EK67+EL67+EM67</f>
        <v>0</v>
      </c>
      <c r="EO67" s="103">
        <f t="shared" ref="EO67:EO130" si="154">$S67*(EK67+EL67)</f>
        <v>0</v>
      </c>
      <c r="EP67" s="105">
        <f t="shared" ref="EP67:EP130" si="155">$S67*EM67</f>
        <v>0</v>
      </c>
      <c r="EQ67" s="160">
        <f t="shared" ref="EQ67:EQ130" si="156">AY67+CD67+DI67+EN67</f>
        <v>642.7727460000001</v>
      </c>
      <c r="ER67" s="1"/>
      <c r="ES67" s="82"/>
      <c r="ET67" s="82"/>
      <c r="EU67" s="82"/>
      <c r="EV67" s="82"/>
      <c r="EW67" s="22"/>
      <c r="EX67" s="22"/>
      <c r="EY67" s="34"/>
      <c r="EZ67" s="34"/>
      <c r="FA67" s="7"/>
      <c r="FB67" s="7"/>
      <c r="FC67" s="7"/>
      <c r="FD67" s="7"/>
    </row>
    <row r="68" spans="1:160" hidden="1" x14ac:dyDescent="0.3">
      <c r="A68" s="1" t="s">
        <v>152</v>
      </c>
      <c r="B68" s="83">
        <v>1.2</v>
      </c>
      <c r="C68" t="s">
        <v>1385</v>
      </c>
      <c r="D68" s="28" t="s">
        <v>15</v>
      </c>
      <c r="E68" s="3" t="s">
        <v>25</v>
      </c>
      <c r="F68" s="1" t="s">
        <v>153</v>
      </c>
      <c r="G68" s="10" t="s">
        <v>153</v>
      </c>
      <c r="H68" s="1"/>
      <c r="I68" s="3" t="s">
        <v>19</v>
      </c>
      <c r="J68" s="5" t="s">
        <v>31</v>
      </c>
      <c r="K68" s="3" t="s">
        <v>137</v>
      </c>
      <c r="L68" s="6" t="s">
        <v>22</v>
      </c>
      <c r="M68" s="38">
        <v>77</v>
      </c>
      <c r="N68" s="43">
        <v>77</v>
      </c>
      <c r="O68" s="23">
        <v>0</v>
      </c>
      <c r="P68" s="48">
        <v>0</v>
      </c>
      <c r="Q68" s="5" t="s">
        <v>23</v>
      </c>
      <c r="R68" s="1" t="s">
        <v>41</v>
      </c>
      <c r="S68" s="71">
        <f>VLOOKUP(R68,Contingencies!$A$2:$D$7,4,FALSE)</f>
        <v>0.125</v>
      </c>
      <c r="T68" s="22">
        <f t="shared" si="89"/>
        <v>80.346593250000012</v>
      </c>
      <c r="U68" s="33">
        <f t="shared" si="88"/>
        <v>0</v>
      </c>
      <c r="V68" s="90"/>
      <c r="W68" s="110"/>
      <c r="X68" s="102"/>
      <c r="Y68" s="102"/>
      <c r="Z68" s="102"/>
      <c r="AA68" s="102"/>
      <c r="AB68" s="102"/>
      <c r="AC68" s="102"/>
      <c r="AD68" s="102"/>
      <c r="AE68" s="102"/>
      <c r="AF68" s="116"/>
      <c r="AG68" s="116"/>
      <c r="AH68" s="102"/>
      <c r="AI68" s="102">
        <f t="shared" ref="AI68:AI131" si="157">IF($I68="Labor Hours",SUM(W68:AH68),0)</f>
        <v>0</v>
      </c>
      <c r="AJ68" s="103">
        <f t="shared" si="90"/>
        <v>0</v>
      </c>
      <c r="AK68" s="103">
        <f t="shared" si="91"/>
        <v>0</v>
      </c>
      <c r="AL68" s="103">
        <f t="shared" si="92"/>
        <v>0</v>
      </c>
      <c r="AM68" s="103">
        <f t="shared" si="93"/>
        <v>0</v>
      </c>
      <c r="AN68" s="103">
        <f t="shared" si="94"/>
        <v>0</v>
      </c>
      <c r="AO68" s="103">
        <f t="shared" si="95"/>
        <v>0</v>
      </c>
      <c r="AP68" s="103">
        <f t="shared" si="96"/>
        <v>0</v>
      </c>
      <c r="AQ68" s="103">
        <f t="shared" si="97"/>
        <v>0</v>
      </c>
      <c r="AR68" s="103">
        <f t="shared" si="98"/>
        <v>0</v>
      </c>
      <c r="AS68" s="103">
        <f t="shared" si="99"/>
        <v>0</v>
      </c>
      <c r="AT68" s="103">
        <f t="shared" si="100"/>
        <v>0</v>
      </c>
      <c r="AU68" s="103">
        <f t="shared" si="101"/>
        <v>0</v>
      </c>
      <c r="AV68" s="104">
        <f>SUM(AJ68:AU68)*VLOOKUP($I68,Escalation[],MATCH(W$1,Escalation[#Headers]),FALSE)</f>
        <v>0</v>
      </c>
      <c r="AW68" s="104">
        <f t="shared" ref="AW68:AW131" si="158">$O68*AV68</f>
        <v>0</v>
      </c>
      <c r="AX68" s="104">
        <f t="shared" ref="AX68:AX131" si="159">$P68*(AV68+AW68)</f>
        <v>0</v>
      </c>
      <c r="AY68" s="104">
        <f t="shared" ref="AY68:AY131" si="160">AV68+AW68+AX68</f>
        <v>0</v>
      </c>
      <c r="AZ68" s="103">
        <f t="shared" ref="AZ68:AZ131" si="161">$S68*(AV68+AW68)</f>
        <v>0</v>
      </c>
      <c r="BA68" s="105">
        <f t="shared" ref="BA68:BA131" si="162">$S68*AX68</f>
        <v>0</v>
      </c>
      <c r="BB68" s="110"/>
      <c r="BC68" s="102"/>
      <c r="BD68" s="102"/>
      <c r="BE68" s="102"/>
      <c r="BF68" s="102"/>
      <c r="BG68" s="102"/>
      <c r="BH68" s="102"/>
      <c r="BI68" s="102"/>
      <c r="BJ68" s="114">
        <v>8</v>
      </c>
      <c r="BK68" s="120"/>
      <c r="BL68" s="102"/>
      <c r="BM68" s="102"/>
      <c r="BN68" s="102">
        <f t="shared" si="102"/>
        <v>8</v>
      </c>
      <c r="BO68" s="103">
        <f t="shared" si="103"/>
        <v>0</v>
      </c>
      <c r="BP68" s="103">
        <f t="shared" si="104"/>
        <v>0</v>
      </c>
      <c r="BQ68" s="103">
        <f t="shared" si="105"/>
        <v>0</v>
      </c>
      <c r="BR68" s="103">
        <f t="shared" si="106"/>
        <v>0</v>
      </c>
      <c r="BS68" s="103">
        <f t="shared" si="107"/>
        <v>0</v>
      </c>
      <c r="BT68" s="103">
        <f t="shared" si="108"/>
        <v>0</v>
      </c>
      <c r="BU68" s="103">
        <f t="shared" si="109"/>
        <v>0</v>
      </c>
      <c r="BV68" s="103">
        <f t="shared" si="110"/>
        <v>0</v>
      </c>
      <c r="BW68" s="103">
        <f t="shared" si="111"/>
        <v>616</v>
      </c>
      <c r="BX68" s="103">
        <f t="shared" si="112"/>
        <v>0</v>
      </c>
      <c r="BY68" s="103">
        <f t="shared" si="113"/>
        <v>0</v>
      </c>
      <c r="BZ68" s="103">
        <f t="shared" si="114"/>
        <v>0</v>
      </c>
      <c r="CA68" s="104">
        <f>SUM(BO68:BZ68)*VLOOKUP($I68,Escalation[],MATCH(BB$1,Escalation[#Headers]),FALSE)</f>
        <v>642.7727460000001</v>
      </c>
      <c r="CB68" s="104">
        <f t="shared" si="115"/>
        <v>0</v>
      </c>
      <c r="CC68" s="104">
        <f t="shared" si="116"/>
        <v>0</v>
      </c>
      <c r="CD68" s="104">
        <f t="shared" si="117"/>
        <v>642.7727460000001</v>
      </c>
      <c r="CE68" s="103">
        <f t="shared" si="118"/>
        <v>80.346593250000012</v>
      </c>
      <c r="CF68" s="105">
        <f t="shared" si="119"/>
        <v>0</v>
      </c>
      <c r="CG68" s="110"/>
      <c r="CH68" s="102"/>
      <c r="CI68" s="102"/>
      <c r="CJ68" s="102"/>
      <c r="CK68" s="102"/>
      <c r="CL68" s="102"/>
      <c r="CM68" s="102"/>
      <c r="CN68" s="102"/>
      <c r="CO68" s="102"/>
      <c r="CP68" s="102"/>
      <c r="CQ68" s="102"/>
      <c r="CR68" s="102"/>
      <c r="CS68" s="102">
        <f t="shared" si="120"/>
        <v>0</v>
      </c>
      <c r="CT68" s="103">
        <f t="shared" si="121"/>
        <v>0</v>
      </c>
      <c r="CU68" s="103">
        <f t="shared" si="122"/>
        <v>0</v>
      </c>
      <c r="CV68" s="103">
        <f t="shared" si="123"/>
        <v>0</v>
      </c>
      <c r="CW68" s="103">
        <f t="shared" si="124"/>
        <v>0</v>
      </c>
      <c r="CX68" s="103">
        <f t="shared" si="125"/>
        <v>0</v>
      </c>
      <c r="CY68" s="103">
        <f t="shared" si="126"/>
        <v>0</v>
      </c>
      <c r="CZ68" s="103">
        <f t="shared" si="127"/>
        <v>0</v>
      </c>
      <c r="DA68" s="103">
        <f t="shared" si="128"/>
        <v>0</v>
      </c>
      <c r="DB68" s="103">
        <f t="shared" si="129"/>
        <v>0</v>
      </c>
      <c r="DC68" s="103">
        <f t="shared" si="130"/>
        <v>0</v>
      </c>
      <c r="DD68" s="103">
        <f t="shared" si="131"/>
        <v>0</v>
      </c>
      <c r="DE68" s="103">
        <f t="shared" si="132"/>
        <v>0</v>
      </c>
      <c r="DF68" s="104">
        <f>SUM(CT68:DE68)*VLOOKUP($I68,Escalation[],MATCH(CG$1,Escalation[#Headers]),FALSE)</f>
        <v>0</v>
      </c>
      <c r="DG68" s="104">
        <f t="shared" si="133"/>
        <v>0</v>
      </c>
      <c r="DH68" s="104">
        <f t="shared" si="134"/>
        <v>0</v>
      </c>
      <c r="DI68" s="104">
        <f t="shared" si="135"/>
        <v>0</v>
      </c>
      <c r="DJ68" s="103">
        <f t="shared" si="136"/>
        <v>0</v>
      </c>
      <c r="DK68" s="105">
        <f t="shared" si="137"/>
        <v>0</v>
      </c>
      <c r="DL68" s="110"/>
      <c r="DM68" s="102"/>
      <c r="DN68" s="102"/>
      <c r="DO68" s="102"/>
      <c r="DP68" s="102"/>
      <c r="DQ68" s="102"/>
      <c r="DR68" s="102"/>
      <c r="DS68" s="102"/>
      <c r="DT68" s="102"/>
      <c r="DU68" s="102"/>
      <c r="DV68" s="102"/>
      <c r="DW68" s="102"/>
      <c r="DX68" s="102">
        <f t="shared" si="138"/>
        <v>0</v>
      </c>
      <c r="DY68" s="103">
        <f t="shared" si="139"/>
        <v>0</v>
      </c>
      <c r="DZ68" s="103">
        <f t="shared" si="140"/>
        <v>0</v>
      </c>
      <c r="EA68" s="103">
        <f t="shared" si="141"/>
        <v>0</v>
      </c>
      <c r="EB68" s="103">
        <f t="shared" si="142"/>
        <v>0</v>
      </c>
      <c r="EC68" s="103">
        <f t="shared" si="143"/>
        <v>0</v>
      </c>
      <c r="ED68" s="103">
        <f t="shared" si="144"/>
        <v>0</v>
      </c>
      <c r="EE68" s="103">
        <f t="shared" si="145"/>
        <v>0</v>
      </c>
      <c r="EF68" s="103">
        <f t="shared" si="146"/>
        <v>0</v>
      </c>
      <c r="EG68" s="103">
        <f t="shared" si="147"/>
        <v>0</v>
      </c>
      <c r="EH68" s="103">
        <f t="shared" si="148"/>
        <v>0</v>
      </c>
      <c r="EI68" s="103">
        <f t="shared" si="149"/>
        <v>0</v>
      </c>
      <c r="EJ68" s="103">
        <f t="shared" si="150"/>
        <v>0</v>
      </c>
      <c r="EK68" s="104">
        <f>SUM(DY68:EJ68)*VLOOKUP($I68,Escalation[],MATCH(DL$1,Escalation[#Headers]),FALSE)</f>
        <v>0</v>
      </c>
      <c r="EL68" s="104">
        <f t="shared" si="151"/>
        <v>0</v>
      </c>
      <c r="EM68" s="104">
        <f t="shared" si="152"/>
        <v>0</v>
      </c>
      <c r="EN68" s="104">
        <f t="shared" si="153"/>
        <v>0</v>
      </c>
      <c r="EO68" s="103">
        <f t="shared" si="154"/>
        <v>0</v>
      </c>
      <c r="EP68" s="105">
        <f t="shared" si="155"/>
        <v>0</v>
      </c>
      <c r="EQ68" s="160">
        <f t="shared" si="156"/>
        <v>642.7727460000001</v>
      </c>
      <c r="ER68" s="1"/>
      <c r="ES68" s="82"/>
      <c r="ET68" s="82"/>
      <c r="EU68" s="82"/>
      <c r="EV68" s="82"/>
      <c r="EW68" s="22"/>
      <c r="EX68" s="22"/>
      <c r="EY68" s="34"/>
      <c r="EZ68" s="34"/>
      <c r="FA68" s="7"/>
      <c r="FB68" s="7"/>
      <c r="FC68" s="7"/>
      <c r="FD68" s="7"/>
    </row>
    <row r="69" spans="1:160" hidden="1" x14ac:dyDescent="0.3">
      <c r="A69" s="1" t="s">
        <v>154</v>
      </c>
      <c r="B69" s="83">
        <v>1.2</v>
      </c>
      <c r="C69" t="s">
        <v>1385</v>
      </c>
      <c r="D69" s="28" t="s">
        <v>15</v>
      </c>
      <c r="E69" s="3" t="s">
        <v>25</v>
      </c>
      <c r="F69" s="15" t="s">
        <v>155</v>
      </c>
      <c r="G69" s="16" t="s">
        <v>155</v>
      </c>
      <c r="H69" s="1"/>
      <c r="I69" s="3" t="s">
        <v>19</v>
      </c>
      <c r="J69" s="5" t="s">
        <v>31</v>
      </c>
      <c r="K69" s="3" t="s">
        <v>137</v>
      </c>
      <c r="L69" s="6" t="s">
        <v>22</v>
      </c>
      <c r="M69" s="38">
        <v>77</v>
      </c>
      <c r="N69" s="43">
        <v>77</v>
      </c>
      <c r="O69" s="23">
        <v>0</v>
      </c>
      <c r="P69" s="48">
        <v>0</v>
      </c>
      <c r="Q69" s="5" t="s">
        <v>23</v>
      </c>
      <c r="R69" s="1" t="s">
        <v>41</v>
      </c>
      <c r="S69" s="71">
        <f>VLOOKUP(R69,Contingencies!$A$2:$D$7,4,FALSE)</f>
        <v>0.125</v>
      </c>
      <c r="T69" s="22">
        <f t="shared" si="89"/>
        <v>80.346593250000012</v>
      </c>
      <c r="U69" s="33">
        <f t="shared" ref="U69:U132" si="163">IF($J69="CapEx",0,T69*P69/(1+P69))</f>
        <v>0</v>
      </c>
      <c r="V69" s="90"/>
      <c r="W69" s="110"/>
      <c r="X69" s="102"/>
      <c r="Y69" s="117"/>
      <c r="Z69" s="117"/>
      <c r="AA69" s="102"/>
      <c r="AB69" s="102"/>
      <c r="AC69" s="102"/>
      <c r="AD69" s="102"/>
      <c r="AE69" s="102"/>
      <c r="AF69" s="117"/>
      <c r="AG69" s="116"/>
      <c r="AH69" s="102"/>
      <c r="AI69" s="102">
        <f t="shared" si="157"/>
        <v>0</v>
      </c>
      <c r="AJ69" s="103">
        <f t="shared" si="90"/>
        <v>0</v>
      </c>
      <c r="AK69" s="103">
        <f t="shared" si="91"/>
        <v>0</v>
      </c>
      <c r="AL69" s="103">
        <f t="shared" si="92"/>
        <v>0</v>
      </c>
      <c r="AM69" s="103">
        <f t="shared" si="93"/>
        <v>0</v>
      </c>
      <c r="AN69" s="103">
        <f t="shared" si="94"/>
        <v>0</v>
      </c>
      <c r="AO69" s="103">
        <f t="shared" si="95"/>
        <v>0</v>
      </c>
      <c r="AP69" s="103">
        <f t="shared" si="96"/>
        <v>0</v>
      </c>
      <c r="AQ69" s="103">
        <f t="shared" si="97"/>
        <v>0</v>
      </c>
      <c r="AR69" s="103">
        <f t="shared" si="98"/>
        <v>0</v>
      </c>
      <c r="AS69" s="103">
        <f t="shared" si="99"/>
        <v>0</v>
      </c>
      <c r="AT69" s="103">
        <f t="shared" si="100"/>
        <v>0</v>
      </c>
      <c r="AU69" s="103">
        <f t="shared" si="101"/>
        <v>0</v>
      </c>
      <c r="AV69" s="104">
        <f>SUM(AJ69:AU69)*VLOOKUP($I69,Escalation[],MATCH(W$1,Escalation[#Headers]),FALSE)</f>
        <v>0</v>
      </c>
      <c r="AW69" s="104">
        <f t="shared" si="158"/>
        <v>0</v>
      </c>
      <c r="AX69" s="104">
        <f t="shared" si="159"/>
        <v>0</v>
      </c>
      <c r="AY69" s="104">
        <f t="shared" si="160"/>
        <v>0</v>
      </c>
      <c r="AZ69" s="103">
        <f t="shared" si="161"/>
        <v>0</v>
      </c>
      <c r="BA69" s="105">
        <f t="shared" si="162"/>
        <v>0</v>
      </c>
      <c r="BB69" s="110"/>
      <c r="BC69" s="102"/>
      <c r="BD69" s="102"/>
      <c r="BE69" s="102"/>
      <c r="BF69" s="102"/>
      <c r="BG69" s="102"/>
      <c r="BH69" s="102"/>
      <c r="BI69" s="102"/>
      <c r="BJ69" s="112">
        <v>8</v>
      </c>
      <c r="BK69" s="102"/>
      <c r="BL69" s="102"/>
      <c r="BM69" s="102"/>
      <c r="BN69" s="102">
        <f t="shared" si="102"/>
        <v>8</v>
      </c>
      <c r="BO69" s="103">
        <f t="shared" si="103"/>
        <v>0</v>
      </c>
      <c r="BP69" s="103">
        <f t="shared" si="104"/>
        <v>0</v>
      </c>
      <c r="BQ69" s="103">
        <f t="shared" si="105"/>
        <v>0</v>
      </c>
      <c r="BR69" s="103">
        <f t="shared" si="106"/>
        <v>0</v>
      </c>
      <c r="BS69" s="103">
        <f t="shared" si="107"/>
        <v>0</v>
      </c>
      <c r="BT69" s="103">
        <f t="shared" si="108"/>
        <v>0</v>
      </c>
      <c r="BU69" s="103">
        <f t="shared" si="109"/>
        <v>0</v>
      </c>
      <c r="BV69" s="103">
        <f t="shared" si="110"/>
        <v>0</v>
      </c>
      <c r="BW69" s="103">
        <f t="shared" si="111"/>
        <v>616</v>
      </c>
      <c r="BX69" s="103">
        <f t="shared" si="112"/>
        <v>0</v>
      </c>
      <c r="BY69" s="103">
        <f t="shared" si="113"/>
        <v>0</v>
      </c>
      <c r="BZ69" s="103">
        <f t="shared" si="114"/>
        <v>0</v>
      </c>
      <c r="CA69" s="104">
        <f>SUM(BO69:BZ69)*VLOOKUP($I69,Escalation[],MATCH(BB$1,Escalation[#Headers]),FALSE)</f>
        <v>642.7727460000001</v>
      </c>
      <c r="CB69" s="104">
        <f t="shared" si="115"/>
        <v>0</v>
      </c>
      <c r="CC69" s="104">
        <f t="shared" si="116"/>
        <v>0</v>
      </c>
      <c r="CD69" s="104">
        <f t="shared" si="117"/>
        <v>642.7727460000001</v>
      </c>
      <c r="CE69" s="103">
        <f t="shared" si="118"/>
        <v>80.346593250000012</v>
      </c>
      <c r="CF69" s="105">
        <f t="shared" si="119"/>
        <v>0</v>
      </c>
      <c r="CG69" s="110"/>
      <c r="CH69" s="102"/>
      <c r="CI69" s="102"/>
      <c r="CJ69" s="102"/>
      <c r="CK69" s="102"/>
      <c r="CL69" s="102"/>
      <c r="CM69" s="102"/>
      <c r="CN69" s="102"/>
      <c r="CO69" s="102"/>
      <c r="CP69" s="102"/>
      <c r="CQ69" s="102"/>
      <c r="CR69" s="102"/>
      <c r="CS69" s="102">
        <f t="shared" si="120"/>
        <v>0</v>
      </c>
      <c r="CT69" s="103">
        <f t="shared" si="121"/>
        <v>0</v>
      </c>
      <c r="CU69" s="103">
        <f t="shared" si="122"/>
        <v>0</v>
      </c>
      <c r="CV69" s="103">
        <f t="shared" si="123"/>
        <v>0</v>
      </c>
      <c r="CW69" s="103">
        <f t="shared" si="124"/>
        <v>0</v>
      </c>
      <c r="CX69" s="103">
        <f t="shared" si="125"/>
        <v>0</v>
      </c>
      <c r="CY69" s="103">
        <f t="shared" si="126"/>
        <v>0</v>
      </c>
      <c r="CZ69" s="103">
        <f t="shared" si="127"/>
        <v>0</v>
      </c>
      <c r="DA69" s="103">
        <f t="shared" si="128"/>
        <v>0</v>
      </c>
      <c r="DB69" s="103">
        <f t="shared" si="129"/>
        <v>0</v>
      </c>
      <c r="DC69" s="103">
        <f t="shared" si="130"/>
        <v>0</v>
      </c>
      <c r="DD69" s="103">
        <f t="shared" si="131"/>
        <v>0</v>
      </c>
      <c r="DE69" s="103">
        <f t="shared" si="132"/>
        <v>0</v>
      </c>
      <c r="DF69" s="104">
        <f>SUM(CT69:DE69)*VLOOKUP($I69,Escalation[],MATCH(CG$1,Escalation[#Headers]),FALSE)</f>
        <v>0</v>
      </c>
      <c r="DG69" s="104">
        <f t="shared" si="133"/>
        <v>0</v>
      </c>
      <c r="DH69" s="104">
        <f t="shared" si="134"/>
        <v>0</v>
      </c>
      <c r="DI69" s="104">
        <f t="shared" si="135"/>
        <v>0</v>
      </c>
      <c r="DJ69" s="103">
        <f t="shared" si="136"/>
        <v>0</v>
      </c>
      <c r="DK69" s="105">
        <f t="shared" si="137"/>
        <v>0</v>
      </c>
      <c r="DL69" s="110"/>
      <c r="DM69" s="102"/>
      <c r="DN69" s="102"/>
      <c r="DO69" s="102"/>
      <c r="DP69" s="102"/>
      <c r="DQ69" s="102"/>
      <c r="DR69" s="102"/>
      <c r="DS69" s="102"/>
      <c r="DT69" s="102"/>
      <c r="DU69" s="102"/>
      <c r="DV69" s="102"/>
      <c r="DW69" s="102"/>
      <c r="DX69" s="102">
        <f t="shared" si="138"/>
        <v>0</v>
      </c>
      <c r="DY69" s="103">
        <f t="shared" si="139"/>
        <v>0</v>
      </c>
      <c r="DZ69" s="103">
        <f t="shared" si="140"/>
        <v>0</v>
      </c>
      <c r="EA69" s="103">
        <f t="shared" si="141"/>
        <v>0</v>
      </c>
      <c r="EB69" s="103">
        <f t="shared" si="142"/>
        <v>0</v>
      </c>
      <c r="EC69" s="103">
        <f t="shared" si="143"/>
        <v>0</v>
      </c>
      <c r="ED69" s="103">
        <f t="shared" si="144"/>
        <v>0</v>
      </c>
      <c r="EE69" s="103">
        <f t="shared" si="145"/>
        <v>0</v>
      </c>
      <c r="EF69" s="103">
        <f t="shared" si="146"/>
        <v>0</v>
      </c>
      <c r="EG69" s="103">
        <f t="shared" si="147"/>
        <v>0</v>
      </c>
      <c r="EH69" s="103">
        <f t="shared" si="148"/>
        <v>0</v>
      </c>
      <c r="EI69" s="103">
        <f t="shared" si="149"/>
        <v>0</v>
      </c>
      <c r="EJ69" s="103">
        <f t="shared" si="150"/>
        <v>0</v>
      </c>
      <c r="EK69" s="104">
        <f>SUM(DY69:EJ69)*VLOOKUP($I69,Escalation[],MATCH(DL$1,Escalation[#Headers]),FALSE)</f>
        <v>0</v>
      </c>
      <c r="EL69" s="104">
        <f t="shared" si="151"/>
        <v>0</v>
      </c>
      <c r="EM69" s="104">
        <f t="shared" si="152"/>
        <v>0</v>
      </c>
      <c r="EN69" s="104">
        <f t="shared" si="153"/>
        <v>0</v>
      </c>
      <c r="EO69" s="103">
        <f t="shared" si="154"/>
        <v>0</v>
      </c>
      <c r="EP69" s="105">
        <f t="shared" si="155"/>
        <v>0</v>
      </c>
      <c r="EQ69" s="160">
        <f t="shared" si="156"/>
        <v>642.7727460000001</v>
      </c>
      <c r="ER69" s="1"/>
      <c r="ES69" s="82"/>
      <c r="ET69" s="82"/>
      <c r="EU69" s="82"/>
      <c r="EV69" s="82"/>
      <c r="EW69" s="22"/>
      <c r="EX69" s="22"/>
      <c r="EY69" s="34"/>
      <c r="EZ69" s="34"/>
      <c r="FA69" s="7"/>
      <c r="FB69" s="7"/>
      <c r="FC69" s="7"/>
      <c r="FD69" s="7"/>
    </row>
    <row r="70" spans="1:160" hidden="1" x14ac:dyDescent="0.3">
      <c r="A70" s="1" t="s">
        <v>156</v>
      </c>
      <c r="B70" s="83">
        <v>1.2</v>
      </c>
      <c r="C70" t="s">
        <v>1385</v>
      </c>
      <c r="D70" s="28" t="s">
        <v>15</v>
      </c>
      <c r="E70" s="3" t="s">
        <v>25</v>
      </c>
      <c r="F70" s="1" t="s">
        <v>157</v>
      </c>
      <c r="G70" s="10" t="s">
        <v>158</v>
      </c>
      <c r="H70" s="1"/>
      <c r="I70" s="3" t="s">
        <v>19</v>
      </c>
      <c r="J70" s="5" t="s">
        <v>31</v>
      </c>
      <c r="K70" s="3" t="s">
        <v>137</v>
      </c>
      <c r="L70" s="6" t="s">
        <v>22</v>
      </c>
      <c r="M70" s="38">
        <v>77</v>
      </c>
      <c r="N70" s="43">
        <v>77</v>
      </c>
      <c r="O70" s="23">
        <v>0</v>
      </c>
      <c r="P70" s="48">
        <v>0</v>
      </c>
      <c r="Q70" s="5" t="s">
        <v>23</v>
      </c>
      <c r="R70" s="1" t="s">
        <v>41</v>
      </c>
      <c r="S70" s="71">
        <f>VLOOKUP(R70,Contingencies!$A$2:$D$7,4,FALSE)</f>
        <v>0.125</v>
      </c>
      <c r="T70" s="22">
        <f t="shared" si="89"/>
        <v>160.69318650000002</v>
      </c>
      <c r="U70" s="33">
        <f t="shared" si="163"/>
        <v>0</v>
      </c>
      <c r="V70" s="90"/>
      <c r="W70" s="110"/>
      <c r="X70" s="102"/>
      <c r="Y70" s="102"/>
      <c r="Z70" s="102"/>
      <c r="AA70" s="102"/>
      <c r="AB70" s="102"/>
      <c r="AC70" s="102"/>
      <c r="AD70" s="102"/>
      <c r="AE70" s="102"/>
      <c r="AF70" s="116"/>
      <c r="AG70" s="116"/>
      <c r="AH70" s="102"/>
      <c r="AI70" s="102">
        <f t="shared" si="157"/>
        <v>0</v>
      </c>
      <c r="AJ70" s="103">
        <f t="shared" si="90"/>
        <v>0</v>
      </c>
      <c r="AK70" s="103">
        <f t="shared" si="91"/>
        <v>0</v>
      </c>
      <c r="AL70" s="103">
        <f t="shared" si="92"/>
        <v>0</v>
      </c>
      <c r="AM70" s="103">
        <f t="shared" si="93"/>
        <v>0</v>
      </c>
      <c r="AN70" s="103">
        <f t="shared" si="94"/>
        <v>0</v>
      </c>
      <c r="AO70" s="103">
        <f t="shared" si="95"/>
        <v>0</v>
      </c>
      <c r="AP70" s="103">
        <f t="shared" si="96"/>
        <v>0</v>
      </c>
      <c r="AQ70" s="103">
        <f t="shared" si="97"/>
        <v>0</v>
      </c>
      <c r="AR70" s="103">
        <f t="shared" si="98"/>
        <v>0</v>
      </c>
      <c r="AS70" s="103">
        <f t="shared" si="99"/>
        <v>0</v>
      </c>
      <c r="AT70" s="103">
        <f t="shared" si="100"/>
        <v>0</v>
      </c>
      <c r="AU70" s="103">
        <f t="shared" si="101"/>
        <v>0</v>
      </c>
      <c r="AV70" s="104">
        <f>SUM(AJ70:AU70)*VLOOKUP($I70,Escalation[],MATCH(W$1,Escalation[#Headers]),FALSE)</f>
        <v>0</v>
      </c>
      <c r="AW70" s="104">
        <f t="shared" si="158"/>
        <v>0</v>
      </c>
      <c r="AX70" s="104">
        <f t="shared" si="159"/>
        <v>0</v>
      </c>
      <c r="AY70" s="104">
        <f t="shared" si="160"/>
        <v>0</v>
      </c>
      <c r="AZ70" s="103">
        <f t="shared" si="161"/>
        <v>0</v>
      </c>
      <c r="BA70" s="105">
        <f t="shared" si="162"/>
        <v>0</v>
      </c>
      <c r="BB70" s="110"/>
      <c r="BC70" s="102"/>
      <c r="BD70" s="102"/>
      <c r="BE70" s="102"/>
      <c r="BF70" s="102"/>
      <c r="BG70" s="102"/>
      <c r="BH70" s="102"/>
      <c r="BI70" s="102"/>
      <c r="BJ70" s="120"/>
      <c r="BK70" s="114">
        <v>16</v>
      </c>
      <c r="BL70" s="102"/>
      <c r="BM70" s="102"/>
      <c r="BN70" s="102">
        <f t="shared" si="102"/>
        <v>16</v>
      </c>
      <c r="BO70" s="103">
        <f t="shared" si="103"/>
        <v>0</v>
      </c>
      <c r="BP70" s="103">
        <f t="shared" si="104"/>
        <v>0</v>
      </c>
      <c r="BQ70" s="103">
        <f t="shared" si="105"/>
        <v>0</v>
      </c>
      <c r="BR70" s="103">
        <f t="shared" si="106"/>
        <v>0</v>
      </c>
      <c r="BS70" s="103">
        <f t="shared" si="107"/>
        <v>0</v>
      </c>
      <c r="BT70" s="103">
        <f t="shared" si="108"/>
        <v>0</v>
      </c>
      <c r="BU70" s="103">
        <f t="shared" si="109"/>
        <v>0</v>
      </c>
      <c r="BV70" s="103">
        <f t="shared" si="110"/>
        <v>0</v>
      </c>
      <c r="BW70" s="103">
        <f t="shared" si="111"/>
        <v>0</v>
      </c>
      <c r="BX70" s="103">
        <f t="shared" si="112"/>
        <v>1232</v>
      </c>
      <c r="BY70" s="103">
        <f t="shared" si="113"/>
        <v>0</v>
      </c>
      <c r="BZ70" s="103">
        <f t="shared" si="114"/>
        <v>0</v>
      </c>
      <c r="CA70" s="104">
        <f>SUM(BO70:BZ70)*VLOOKUP($I70,Escalation[],MATCH(BB$1,Escalation[#Headers]),FALSE)</f>
        <v>1285.5454920000002</v>
      </c>
      <c r="CB70" s="104">
        <f t="shared" si="115"/>
        <v>0</v>
      </c>
      <c r="CC70" s="104">
        <f t="shared" si="116"/>
        <v>0</v>
      </c>
      <c r="CD70" s="104">
        <f t="shared" si="117"/>
        <v>1285.5454920000002</v>
      </c>
      <c r="CE70" s="103">
        <f t="shared" si="118"/>
        <v>160.69318650000002</v>
      </c>
      <c r="CF70" s="105">
        <f t="shared" si="119"/>
        <v>0</v>
      </c>
      <c r="CG70" s="110"/>
      <c r="CH70" s="102"/>
      <c r="CI70" s="102"/>
      <c r="CJ70" s="102"/>
      <c r="CK70" s="102"/>
      <c r="CL70" s="102"/>
      <c r="CM70" s="102"/>
      <c r="CN70" s="102"/>
      <c r="CO70" s="102"/>
      <c r="CP70" s="102"/>
      <c r="CQ70" s="102"/>
      <c r="CR70" s="102"/>
      <c r="CS70" s="102">
        <f t="shared" si="120"/>
        <v>0</v>
      </c>
      <c r="CT70" s="103">
        <f t="shared" si="121"/>
        <v>0</v>
      </c>
      <c r="CU70" s="103">
        <f t="shared" si="122"/>
        <v>0</v>
      </c>
      <c r="CV70" s="103">
        <f t="shared" si="123"/>
        <v>0</v>
      </c>
      <c r="CW70" s="103">
        <f t="shared" si="124"/>
        <v>0</v>
      </c>
      <c r="CX70" s="103">
        <f t="shared" si="125"/>
        <v>0</v>
      </c>
      <c r="CY70" s="103">
        <f t="shared" si="126"/>
        <v>0</v>
      </c>
      <c r="CZ70" s="103">
        <f t="shared" si="127"/>
        <v>0</v>
      </c>
      <c r="DA70" s="103">
        <f t="shared" si="128"/>
        <v>0</v>
      </c>
      <c r="DB70" s="103">
        <f t="shared" si="129"/>
        <v>0</v>
      </c>
      <c r="DC70" s="103">
        <f t="shared" si="130"/>
        <v>0</v>
      </c>
      <c r="DD70" s="103">
        <f t="shared" si="131"/>
        <v>0</v>
      </c>
      <c r="DE70" s="103">
        <f t="shared" si="132"/>
        <v>0</v>
      </c>
      <c r="DF70" s="104">
        <f>SUM(CT70:DE70)*VLOOKUP($I70,Escalation[],MATCH(CG$1,Escalation[#Headers]),FALSE)</f>
        <v>0</v>
      </c>
      <c r="DG70" s="104">
        <f t="shared" si="133"/>
        <v>0</v>
      </c>
      <c r="DH70" s="104">
        <f t="shared" si="134"/>
        <v>0</v>
      </c>
      <c r="DI70" s="104">
        <f t="shared" si="135"/>
        <v>0</v>
      </c>
      <c r="DJ70" s="103">
        <f t="shared" si="136"/>
        <v>0</v>
      </c>
      <c r="DK70" s="105">
        <f t="shared" si="137"/>
        <v>0</v>
      </c>
      <c r="DL70" s="110"/>
      <c r="DM70" s="102"/>
      <c r="DN70" s="102"/>
      <c r="DO70" s="102"/>
      <c r="DP70" s="102"/>
      <c r="DQ70" s="102"/>
      <c r="DR70" s="102"/>
      <c r="DS70" s="102"/>
      <c r="DT70" s="102"/>
      <c r="DU70" s="102"/>
      <c r="DV70" s="102"/>
      <c r="DW70" s="102"/>
      <c r="DX70" s="102">
        <f t="shared" si="138"/>
        <v>0</v>
      </c>
      <c r="DY70" s="103">
        <f t="shared" si="139"/>
        <v>0</v>
      </c>
      <c r="DZ70" s="103">
        <f t="shared" si="140"/>
        <v>0</v>
      </c>
      <c r="EA70" s="103">
        <f t="shared" si="141"/>
        <v>0</v>
      </c>
      <c r="EB70" s="103">
        <f t="shared" si="142"/>
        <v>0</v>
      </c>
      <c r="EC70" s="103">
        <f t="shared" si="143"/>
        <v>0</v>
      </c>
      <c r="ED70" s="103">
        <f t="shared" si="144"/>
        <v>0</v>
      </c>
      <c r="EE70" s="103">
        <f t="shared" si="145"/>
        <v>0</v>
      </c>
      <c r="EF70" s="103">
        <f t="shared" si="146"/>
        <v>0</v>
      </c>
      <c r="EG70" s="103">
        <f t="shared" si="147"/>
        <v>0</v>
      </c>
      <c r="EH70" s="103">
        <f t="shared" si="148"/>
        <v>0</v>
      </c>
      <c r="EI70" s="103">
        <f t="shared" si="149"/>
        <v>0</v>
      </c>
      <c r="EJ70" s="103">
        <f t="shared" si="150"/>
        <v>0</v>
      </c>
      <c r="EK70" s="104">
        <f>SUM(DY70:EJ70)*VLOOKUP($I70,Escalation[],MATCH(DL$1,Escalation[#Headers]),FALSE)</f>
        <v>0</v>
      </c>
      <c r="EL70" s="104">
        <f t="shared" si="151"/>
        <v>0</v>
      </c>
      <c r="EM70" s="104">
        <f t="shared" si="152"/>
        <v>0</v>
      </c>
      <c r="EN70" s="104">
        <f t="shared" si="153"/>
        <v>0</v>
      </c>
      <c r="EO70" s="103">
        <f t="shared" si="154"/>
        <v>0</v>
      </c>
      <c r="EP70" s="105">
        <f t="shared" si="155"/>
        <v>0</v>
      </c>
      <c r="EQ70" s="160">
        <f t="shared" si="156"/>
        <v>1285.5454920000002</v>
      </c>
      <c r="ER70" s="1"/>
      <c r="ES70" s="82"/>
      <c r="ET70" s="82"/>
      <c r="EU70" s="82"/>
      <c r="EV70" s="82"/>
      <c r="EW70" s="22"/>
      <c r="EX70" s="22"/>
      <c r="EY70" s="34"/>
      <c r="EZ70" s="34"/>
      <c r="FA70" s="7"/>
      <c r="FB70" s="7"/>
      <c r="FC70" s="7"/>
      <c r="FD70" s="7"/>
    </row>
    <row r="71" spans="1:160" hidden="1" x14ac:dyDescent="0.3">
      <c r="A71" s="1" t="s">
        <v>159</v>
      </c>
      <c r="B71" s="83">
        <v>1.2</v>
      </c>
      <c r="C71" t="s">
        <v>1385</v>
      </c>
      <c r="D71" s="28" t="s">
        <v>15</v>
      </c>
      <c r="E71" s="3" t="s">
        <v>25</v>
      </c>
      <c r="F71" s="15" t="s">
        <v>160</v>
      </c>
      <c r="G71" s="16" t="s">
        <v>160</v>
      </c>
      <c r="H71" s="1"/>
      <c r="I71" s="3" t="s">
        <v>19</v>
      </c>
      <c r="J71" s="5" t="s">
        <v>31</v>
      </c>
      <c r="K71" s="3" t="s">
        <v>137</v>
      </c>
      <c r="L71" s="6" t="s">
        <v>22</v>
      </c>
      <c r="M71" s="38">
        <v>77</v>
      </c>
      <c r="N71" s="43">
        <v>77</v>
      </c>
      <c r="O71" s="23">
        <v>0</v>
      </c>
      <c r="P71" s="48">
        <v>0</v>
      </c>
      <c r="Q71" s="5" t="s">
        <v>23</v>
      </c>
      <c r="R71" s="1" t="s">
        <v>41</v>
      </c>
      <c r="S71" s="71">
        <f>VLOOKUP(R71,Contingencies!$A$2:$D$7,4,FALSE)</f>
        <v>0.125</v>
      </c>
      <c r="T71" s="22">
        <f t="shared" si="89"/>
        <v>80.346593250000012</v>
      </c>
      <c r="U71" s="33">
        <f t="shared" si="163"/>
        <v>0</v>
      </c>
      <c r="V71" s="90"/>
      <c r="W71" s="110"/>
      <c r="X71" s="102"/>
      <c r="Y71" s="102"/>
      <c r="Z71" s="102"/>
      <c r="AA71" s="102"/>
      <c r="AB71" s="102"/>
      <c r="AC71" s="102"/>
      <c r="AD71" s="117"/>
      <c r="AE71" s="117"/>
      <c r="AF71" s="117"/>
      <c r="AG71" s="102"/>
      <c r="AH71" s="102"/>
      <c r="AI71" s="102">
        <f t="shared" si="157"/>
        <v>0</v>
      </c>
      <c r="AJ71" s="103">
        <f t="shared" si="90"/>
        <v>0</v>
      </c>
      <c r="AK71" s="103">
        <f t="shared" si="91"/>
        <v>0</v>
      </c>
      <c r="AL71" s="103">
        <f t="shared" si="92"/>
        <v>0</v>
      </c>
      <c r="AM71" s="103">
        <f t="shared" si="93"/>
        <v>0</v>
      </c>
      <c r="AN71" s="103">
        <f t="shared" si="94"/>
        <v>0</v>
      </c>
      <c r="AO71" s="103">
        <f t="shared" si="95"/>
        <v>0</v>
      </c>
      <c r="AP71" s="103">
        <f t="shared" si="96"/>
        <v>0</v>
      </c>
      <c r="AQ71" s="103">
        <f t="shared" si="97"/>
        <v>0</v>
      </c>
      <c r="AR71" s="103">
        <f t="shared" si="98"/>
        <v>0</v>
      </c>
      <c r="AS71" s="103">
        <f t="shared" si="99"/>
        <v>0</v>
      </c>
      <c r="AT71" s="103">
        <f t="shared" si="100"/>
        <v>0</v>
      </c>
      <c r="AU71" s="103">
        <f t="shared" si="101"/>
        <v>0</v>
      </c>
      <c r="AV71" s="104">
        <f>SUM(AJ71:AU71)*VLOOKUP($I71,Escalation[],MATCH(W$1,Escalation[#Headers]),FALSE)</f>
        <v>0</v>
      </c>
      <c r="AW71" s="104">
        <f t="shared" si="158"/>
        <v>0</v>
      </c>
      <c r="AX71" s="104">
        <f t="shared" si="159"/>
        <v>0</v>
      </c>
      <c r="AY71" s="104">
        <f t="shared" si="160"/>
        <v>0</v>
      </c>
      <c r="AZ71" s="103">
        <f t="shared" si="161"/>
        <v>0</v>
      </c>
      <c r="BA71" s="105">
        <f t="shared" si="162"/>
        <v>0</v>
      </c>
      <c r="BB71" s="110"/>
      <c r="BC71" s="102"/>
      <c r="BD71" s="102"/>
      <c r="BE71" s="102"/>
      <c r="BF71" s="102"/>
      <c r="BG71" s="102"/>
      <c r="BH71" s="102"/>
      <c r="BI71" s="102"/>
      <c r="BJ71" s="102"/>
      <c r="BK71" s="112">
        <v>8</v>
      </c>
      <c r="BL71" s="102"/>
      <c r="BM71" s="102"/>
      <c r="BN71" s="102">
        <f t="shared" si="102"/>
        <v>8</v>
      </c>
      <c r="BO71" s="103">
        <f t="shared" si="103"/>
        <v>0</v>
      </c>
      <c r="BP71" s="103">
        <f t="shared" si="104"/>
        <v>0</v>
      </c>
      <c r="BQ71" s="103">
        <f t="shared" si="105"/>
        <v>0</v>
      </c>
      <c r="BR71" s="103">
        <f t="shared" si="106"/>
        <v>0</v>
      </c>
      <c r="BS71" s="103">
        <f t="shared" si="107"/>
        <v>0</v>
      </c>
      <c r="BT71" s="103">
        <f t="shared" si="108"/>
        <v>0</v>
      </c>
      <c r="BU71" s="103">
        <f t="shared" si="109"/>
        <v>0</v>
      </c>
      <c r="BV71" s="103">
        <f t="shared" si="110"/>
        <v>0</v>
      </c>
      <c r="BW71" s="103">
        <f t="shared" si="111"/>
        <v>0</v>
      </c>
      <c r="BX71" s="103">
        <f t="shared" si="112"/>
        <v>616</v>
      </c>
      <c r="BY71" s="103">
        <f t="shared" si="113"/>
        <v>0</v>
      </c>
      <c r="BZ71" s="103">
        <f t="shared" si="114"/>
        <v>0</v>
      </c>
      <c r="CA71" s="104">
        <f>SUM(BO71:BZ71)*VLOOKUP($I71,Escalation[],MATCH(BB$1,Escalation[#Headers]),FALSE)</f>
        <v>642.7727460000001</v>
      </c>
      <c r="CB71" s="104">
        <f t="shared" si="115"/>
        <v>0</v>
      </c>
      <c r="CC71" s="104">
        <f t="shared" si="116"/>
        <v>0</v>
      </c>
      <c r="CD71" s="104">
        <f t="shared" si="117"/>
        <v>642.7727460000001</v>
      </c>
      <c r="CE71" s="103">
        <f t="shared" si="118"/>
        <v>80.346593250000012</v>
      </c>
      <c r="CF71" s="105">
        <f t="shared" si="119"/>
        <v>0</v>
      </c>
      <c r="CG71" s="110"/>
      <c r="CH71" s="102"/>
      <c r="CI71" s="102"/>
      <c r="CJ71" s="102"/>
      <c r="CK71" s="102"/>
      <c r="CL71" s="102"/>
      <c r="CM71" s="102"/>
      <c r="CN71" s="102"/>
      <c r="CO71" s="102"/>
      <c r="CP71" s="102"/>
      <c r="CQ71" s="102"/>
      <c r="CR71" s="102"/>
      <c r="CS71" s="102">
        <f t="shared" si="120"/>
        <v>0</v>
      </c>
      <c r="CT71" s="103">
        <f t="shared" si="121"/>
        <v>0</v>
      </c>
      <c r="CU71" s="103">
        <f t="shared" si="122"/>
        <v>0</v>
      </c>
      <c r="CV71" s="103">
        <f t="shared" si="123"/>
        <v>0</v>
      </c>
      <c r="CW71" s="103">
        <f t="shared" si="124"/>
        <v>0</v>
      </c>
      <c r="CX71" s="103">
        <f t="shared" si="125"/>
        <v>0</v>
      </c>
      <c r="CY71" s="103">
        <f t="shared" si="126"/>
        <v>0</v>
      </c>
      <c r="CZ71" s="103">
        <f t="shared" si="127"/>
        <v>0</v>
      </c>
      <c r="DA71" s="103">
        <f t="shared" si="128"/>
        <v>0</v>
      </c>
      <c r="DB71" s="103">
        <f t="shared" si="129"/>
        <v>0</v>
      </c>
      <c r="DC71" s="103">
        <f t="shared" si="130"/>
        <v>0</v>
      </c>
      <c r="DD71" s="103">
        <f t="shared" si="131"/>
        <v>0</v>
      </c>
      <c r="DE71" s="103">
        <f t="shared" si="132"/>
        <v>0</v>
      </c>
      <c r="DF71" s="104">
        <f>SUM(CT71:DE71)*VLOOKUP($I71,Escalation[],MATCH(CG$1,Escalation[#Headers]),FALSE)</f>
        <v>0</v>
      </c>
      <c r="DG71" s="104">
        <f t="shared" si="133"/>
        <v>0</v>
      </c>
      <c r="DH71" s="104">
        <f t="shared" si="134"/>
        <v>0</v>
      </c>
      <c r="DI71" s="104">
        <f t="shared" si="135"/>
        <v>0</v>
      </c>
      <c r="DJ71" s="103">
        <f t="shared" si="136"/>
        <v>0</v>
      </c>
      <c r="DK71" s="105">
        <f t="shared" si="137"/>
        <v>0</v>
      </c>
      <c r="DL71" s="110"/>
      <c r="DM71" s="102"/>
      <c r="DN71" s="102"/>
      <c r="DO71" s="102"/>
      <c r="DP71" s="102"/>
      <c r="DQ71" s="102"/>
      <c r="DR71" s="102"/>
      <c r="DS71" s="102"/>
      <c r="DT71" s="102"/>
      <c r="DU71" s="102"/>
      <c r="DV71" s="102"/>
      <c r="DW71" s="102"/>
      <c r="DX71" s="102">
        <f t="shared" si="138"/>
        <v>0</v>
      </c>
      <c r="DY71" s="103">
        <f t="shared" si="139"/>
        <v>0</v>
      </c>
      <c r="DZ71" s="103">
        <f t="shared" si="140"/>
        <v>0</v>
      </c>
      <c r="EA71" s="103">
        <f t="shared" si="141"/>
        <v>0</v>
      </c>
      <c r="EB71" s="103">
        <f t="shared" si="142"/>
        <v>0</v>
      </c>
      <c r="EC71" s="103">
        <f t="shared" si="143"/>
        <v>0</v>
      </c>
      <c r="ED71" s="103">
        <f t="shared" si="144"/>
        <v>0</v>
      </c>
      <c r="EE71" s="103">
        <f t="shared" si="145"/>
        <v>0</v>
      </c>
      <c r="EF71" s="103">
        <f t="shared" si="146"/>
        <v>0</v>
      </c>
      <c r="EG71" s="103">
        <f t="shared" si="147"/>
        <v>0</v>
      </c>
      <c r="EH71" s="103">
        <f t="shared" si="148"/>
        <v>0</v>
      </c>
      <c r="EI71" s="103">
        <f t="shared" si="149"/>
        <v>0</v>
      </c>
      <c r="EJ71" s="103">
        <f t="shared" si="150"/>
        <v>0</v>
      </c>
      <c r="EK71" s="104">
        <f>SUM(DY71:EJ71)*VLOOKUP($I71,Escalation[],MATCH(DL$1,Escalation[#Headers]),FALSE)</f>
        <v>0</v>
      </c>
      <c r="EL71" s="104">
        <f t="shared" si="151"/>
        <v>0</v>
      </c>
      <c r="EM71" s="104">
        <f t="shared" si="152"/>
        <v>0</v>
      </c>
      <c r="EN71" s="104">
        <f t="shared" si="153"/>
        <v>0</v>
      </c>
      <c r="EO71" s="103">
        <f t="shared" si="154"/>
        <v>0</v>
      </c>
      <c r="EP71" s="105">
        <f t="shared" si="155"/>
        <v>0</v>
      </c>
      <c r="EQ71" s="160">
        <f t="shared" si="156"/>
        <v>642.7727460000001</v>
      </c>
      <c r="ER71" s="1"/>
      <c r="ES71" s="82"/>
      <c r="ET71" s="82"/>
      <c r="EU71" s="82"/>
      <c r="EV71" s="82"/>
      <c r="EW71" s="22"/>
      <c r="EX71" s="22"/>
      <c r="EY71" s="34"/>
      <c r="EZ71" s="34"/>
      <c r="FA71" s="7"/>
      <c r="FB71" s="7"/>
      <c r="FC71" s="7"/>
      <c r="FD71" s="7"/>
    </row>
    <row r="72" spans="1:160" hidden="1" x14ac:dyDescent="0.3">
      <c r="A72" s="1" t="s">
        <v>161</v>
      </c>
      <c r="B72" s="83">
        <v>1.2</v>
      </c>
      <c r="C72" t="s">
        <v>1385</v>
      </c>
      <c r="D72" s="28" t="s">
        <v>15</v>
      </c>
      <c r="E72" s="3" t="s">
        <v>25</v>
      </c>
      <c r="F72" s="15" t="s">
        <v>162</v>
      </c>
      <c r="G72" s="16" t="s">
        <v>163</v>
      </c>
      <c r="H72" s="1"/>
      <c r="I72" s="3" t="s">
        <v>19</v>
      </c>
      <c r="J72" s="5" t="s">
        <v>31</v>
      </c>
      <c r="K72" s="3" t="s">
        <v>137</v>
      </c>
      <c r="L72" s="6" t="s">
        <v>22</v>
      </c>
      <c r="M72" s="38">
        <v>77</v>
      </c>
      <c r="N72" s="43">
        <v>77</v>
      </c>
      <c r="O72" s="23">
        <v>0</v>
      </c>
      <c r="P72" s="48">
        <v>0</v>
      </c>
      <c r="Q72" s="5" t="s">
        <v>23</v>
      </c>
      <c r="R72" s="1" t="s">
        <v>41</v>
      </c>
      <c r="S72" s="71">
        <f>VLOOKUP(R72,Contingencies!$A$2:$D$7,4,FALSE)</f>
        <v>0.125</v>
      </c>
      <c r="T72" s="22">
        <f t="shared" si="89"/>
        <v>164.14809000975004</v>
      </c>
      <c r="U72" s="33">
        <f t="shared" si="163"/>
        <v>0</v>
      </c>
      <c r="V72" s="90"/>
      <c r="W72" s="110"/>
      <c r="X72" s="102"/>
      <c r="Y72" s="102"/>
      <c r="Z72" s="102"/>
      <c r="AA72" s="102"/>
      <c r="AB72" s="102"/>
      <c r="AC72" s="102"/>
      <c r="AD72" s="117"/>
      <c r="AE72" s="117"/>
      <c r="AF72" s="117"/>
      <c r="AG72" s="102"/>
      <c r="AH72" s="102"/>
      <c r="AI72" s="102">
        <f t="shared" si="157"/>
        <v>0</v>
      </c>
      <c r="AJ72" s="103">
        <f t="shared" si="90"/>
        <v>0</v>
      </c>
      <c r="AK72" s="103">
        <f t="shared" si="91"/>
        <v>0</v>
      </c>
      <c r="AL72" s="103">
        <f t="shared" si="92"/>
        <v>0</v>
      </c>
      <c r="AM72" s="103">
        <f t="shared" si="93"/>
        <v>0</v>
      </c>
      <c r="AN72" s="103">
        <f t="shared" si="94"/>
        <v>0</v>
      </c>
      <c r="AO72" s="103">
        <f t="shared" si="95"/>
        <v>0</v>
      </c>
      <c r="AP72" s="103">
        <f t="shared" si="96"/>
        <v>0</v>
      </c>
      <c r="AQ72" s="103">
        <f t="shared" si="97"/>
        <v>0</v>
      </c>
      <c r="AR72" s="103">
        <f t="shared" si="98"/>
        <v>0</v>
      </c>
      <c r="AS72" s="103">
        <f t="shared" si="99"/>
        <v>0</v>
      </c>
      <c r="AT72" s="103">
        <f t="shared" si="100"/>
        <v>0</v>
      </c>
      <c r="AU72" s="103">
        <f t="shared" si="101"/>
        <v>0</v>
      </c>
      <c r="AV72" s="104">
        <f>SUM(AJ72:AU72)*VLOOKUP($I72,Escalation[],MATCH(W$1,Escalation[#Headers]),FALSE)</f>
        <v>0</v>
      </c>
      <c r="AW72" s="104">
        <f t="shared" si="158"/>
        <v>0</v>
      </c>
      <c r="AX72" s="104">
        <f t="shared" si="159"/>
        <v>0</v>
      </c>
      <c r="AY72" s="104">
        <f t="shared" si="160"/>
        <v>0</v>
      </c>
      <c r="AZ72" s="103">
        <f t="shared" si="161"/>
        <v>0</v>
      </c>
      <c r="BA72" s="105">
        <f t="shared" si="162"/>
        <v>0</v>
      </c>
      <c r="BB72" s="110"/>
      <c r="BC72" s="102"/>
      <c r="BD72" s="102"/>
      <c r="BE72" s="102"/>
      <c r="BF72" s="102"/>
      <c r="BG72" s="102"/>
      <c r="BH72" s="102"/>
      <c r="BI72" s="102"/>
      <c r="BJ72" s="102"/>
      <c r="BK72" s="102"/>
      <c r="BL72" s="102"/>
      <c r="BM72" s="102"/>
      <c r="BN72" s="102">
        <f t="shared" si="102"/>
        <v>0</v>
      </c>
      <c r="BO72" s="103">
        <f t="shared" si="103"/>
        <v>0</v>
      </c>
      <c r="BP72" s="103">
        <f t="shared" si="104"/>
        <v>0</v>
      </c>
      <c r="BQ72" s="103">
        <f t="shared" si="105"/>
        <v>0</v>
      </c>
      <c r="BR72" s="103">
        <f t="shared" si="106"/>
        <v>0</v>
      </c>
      <c r="BS72" s="103">
        <f t="shared" si="107"/>
        <v>0</v>
      </c>
      <c r="BT72" s="103">
        <f t="shared" si="108"/>
        <v>0</v>
      </c>
      <c r="BU72" s="103">
        <f t="shared" si="109"/>
        <v>0</v>
      </c>
      <c r="BV72" s="103">
        <f t="shared" si="110"/>
        <v>0</v>
      </c>
      <c r="BW72" s="103">
        <f t="shared" si="111"/>
        <v>0</v>
      </c>
      <c r="BX72" s="103">
        <f t="shared" si="112"/>
        <v>0</v>
      </c>
      <c r="BY72" s="103">
        <f t="shared" si="113"/>
        <v>0</v>
      </c>
      <c r="BZ72" s="103">
        <f t="shared" si="114"/>
        <v>0</v>
      </c>
      <c r="CA72" s="104">
        <f>SUM(BO72:BZ72)*VLOOKUP($I72,Escalation[],MATCH(BB$1,Escalation[#Headers]),FALSE)</f>
        <v>0</v>
      </c>
      <c r="CB72" s="104">
        <f t="shared" si="115"/>
        <v>0</v>
      </c>
      <c r="CC72" s="104">
        <f t="shared" si="116"/>
        <v>0</v>
      </c>
      <c r="CD72" s="104">
        <f t="shared" si="117"/>
        <v>0</v>
      </c>
      <c r="CE72" s="103">
        <f t="shared" si="118"/>
        <v>0</v>
      </c>
      <c r="CF72" s="105">
        <f t="shared" si="119"/>
        <v>0</v>
      </c>
      <c r="CG72" s="110"/>
      <c r="CH72" s="102"/>
      <c r="CI72" s="102"/>
      <c r="CJ72" s="102"/>
      <c r="CK72" s="102"/>
      <c r="CL72" s="102"/>
      <c r="CM72" s="102"/>
      <c r="CN72" s="102"/>
      <c r="CO72" s="102"/>
      <c r="CP72" s="112">
        <v>16</v>
      </c>
      <c r="CQ72" s="102"/>
      <c r="CR72" s="102"/>
      <c r="CS72" s="102">
        <f t="shared" si="120"/>
        <v>16</v>
      </c>
      <c r="CT72" s="103">
        <f t="shared" si="121"/>
        <v>0</v>
      </c>
      <c r="CU72" s="103">
        <f t="shared" si="122"/>
        <v>0</v>
      </c>
      <c r="CV72" s="103">
        <f t="shared" si="123"/>
        <v>0</v>
      </c>
      <c r="CW72" s="103">
        <f t="shared" si="124"/>
        <v>0</v>
      </c>
      <c r="CX72" s="103">
        <f t="shared" si="125"/>
        <v>0</v>
      </c>
      <c r="CY72" s="103">
        <f t="shared" si="126"/>
        <v>0</v>
      </c>
      <c r="CZ72" s="103">
        <f t="shared" si="127"/>
        <v>0</v>
      </c>
      <c r="DA72" s="103">
        <f t="shared" si="128"/>
        <v>0</v>
      </c>
      <c r="DB72" s="103">
        <f t="shared" si="129"/>
        <v>0</v>
      </c>
      <c r="DC72" s="103">
        <f t="shared" si="130"/>
        <v>1232</v>
      </c>
      <c r="DD72" s="103">
        <f t="shared" si="131"/>
        <v>0</v>
      </c>
      <c r="DE72" s="103">
        <f t="shared" si="132"/>
        <v>0</v>
      </c>
      <c r="DF72" s="104">
        <f>SUM(CT72:DE72)*VLOOKUP($I72,Escalation[],MATCH(CG$1,Escalation[#Headers]),FALSE)</f>
        <v>1313.1847200780003</v>
      </c>
      <c r="DG72" s="104">
        <f t="shared" si="133"/>
        <v>0</v>
      </c>
      <c r="DH72" s="104">
        <f t="shared" si="134"/>
        <v>0</v>
      </c>
      <c r="DI72" s="104">
        <f t="shared" si="135"/>
        <v>1313.1847200780003</v>
      </c>
      <c r="DJ72" s="103">
        <f t="shared" si="136"/>
        <v>164.14809000975004</v>
      </c>
      <c r="DK72" s="105">
        <f t="shared" si="137"/>
        <v>0</v>
      </c>
      <c r="DL72" s="110"/>
      <c r="DM72" s="102"/>
      <c r="DN72" s="102"/>
      <c r="DO72" s="102"/>
      <c r="DP72" s="102"/>
      <c r="DQ72" s="102"/>
      <c r="DR72" s="102"/>
      <c r="DS72" s="102"/>
      <c r="DT72" s="102"/>
      <c r="DU72" s="102"/>
      <c r="DV72" s="102"/>
      <c r="DW72" s="102"/>
      <c r="DX72" s="102">
        <f t="shared" si="138"/>
        <v>0</v>
      </c>
      <c r="DY72" s="103">
        <f t="shared" si="139"/>
        <v>0</v>
      </c>
      <c r="DZ72" s="103">
        <f t="shared" si="140"/>
        <v>0</v>
      </c>
      <c r="EA72" s="103">
        <f t="shared" si="141"/>
        <v>0</v>
      </c>
      <c r="EB72" s="103">
        <f t="shared" si="142"/>
        <v>0</v>
      </c>
      <c r="EC72" s="103">
        <f t="shared" si="143"/>
        <v>0</v>
      </c>
      <c r="ED72" s="103">
        <f t="shared" si="144"/>
        <v>0</v>
      </c>
      <c r="EE72" s="103">
        <f t="shared" si="145"/>
        <v>0</v>
      </c>
      <c r="EF72" s="103">
        <f t="shared" si="146"/>
        <v>0</v>
      </c>
      <c r="EG72" s="103">
        <f t="shared" si="147"/>
        <v>0</v>
      </c>
      <c r="EH72" s="103">
        <f t="shared" si="148"/>
        <v>0</v>
      </c>
      <c r="EI72" s="103">
        <f t="shared" si="149"/>
        <v>0</v>
      </c>
      <c r="EJ72" s="103">
        <f t="shared" si="150"/>
        <v>0</v>
      </c>
      <c r="EK72" s="104">
        <f>SUM(DY72:EJ72)*VLOOKUP($I72,Escalation[],MATCH(DL$1,Escalation[#Headers]),FALSE)</f>
        <v>0</v>
      </c>
      <c r="EL72" s="104">
        <f t="shared" si="151"/>
        <v>0</v>
      </c>
      <c r="EM72" s="104">
        <f t="shared" si="152"/>
        <v>0</v>
      </c>
      <c r="EN72" s="104">
        <f t="shared" si="153"/>
        <v>0</v>
      </c>
      <c r="EO72" s="103">
        <f t="shared" si="154"/>
        <v>0</v>
      </c>
      <c r="EP72" s="105">
        <f t="shared" si="155"/>
        <v>0</v>
      </c>
      <c r="EQ72" s="160">
        <f t="shared" si="156"/>
        <v>1313.1847200780003</v>
      </c>
      <c r="ER72" s="1"/>
      <c r="ES72" s="82"/>
      <c r="ET72" s="82"/>
      <c r="EU72" s="82"/>
      <c r="EV72" s="82"/>
      <c r="EW72" s="22"/>
      <c r="EX72" s="22"/>
      <c r="EY72" s="34"/>
      <c r="EZ72" s="34"/>
      <c r="FA72" s="7"/>
      <c r="FB72" s="7"/>
      <c r="FC72" s="7"/>
      <c r="FD72" s="7"/>
    </row>
    <row r="73" spans="1:160" ht="118.8" hidden="1" x14ac:dyDescent="0.3">
      <c r="A73" s="11" t="s">
        <v>164</v>
      </c>
      <c r="B73" s="84">
        <v>1.2</v>
      </c>
      <c r="C73" t="s">
        <v>1385</v>
      </c>
      <c r="D73" s="28" t="s">
        <v>15</v>
      </c>
      <c r="E73" s="3" t="s">
        <v>25</v>
      </c>
      <c r="F73" s="15" t="s">
        <v>165</v>
      </c>
      <c r="G73" s="16" t="s">
        <v>166</v>
      </c>
      <c r="H73" s="1"/>
      <c r="I73" s="3" t="s">
        <v>135</v>
      </c>
      <c r="J73" s="5" t="s">
        <v>135</v>
      </c>
      <c r="K73" s="3"/>
      <c r="L73" s="6" t="s">
        <v>129</v>
      </c>
      <c r="M73" s="38"/>
      <c r="N73" s="42">
        <v>1</v>
      </c>
      <c r="O73" s="23">
        <v>0</v>
      </c>
      <c r="P73" s="48">
        <v>0.53</v>
      </c>
      <c r="Q73" s="5" t="s">
        <v>23</v>
      </c>
      <c r="R73" s="1" t="s">
        <v>41</v>
      </c>
      <c r="S73" s="71">
        <f>VLOOKUP(R73,Contingencies!$A$2:$D$7,4,FALSE)</f>
        <v>0.125</v>
      </c>
      <c r="T73" s="22">
        <f t="shared" si="89"/>
        <v>781.4475000000001</v>
      </c>
      <c r="U73" s="33">
        <f t="shared" si="163"/>
        <v>270.69750000000005</v>
      </c>
      <c r="V73" s="90" t="s">
        <v>167</v>
      </c>
      <c r="W73" s="111">
        <v>4000</v>
      </c>
      <c r="X73" s="102"/>
      <c r="Y73" s="102"/>
      <c r="Z73" s="102"/>
      <c r="AA73" s="102"/>
      <c r="AB73" s="102"/>
      <c r="AC73" s="102"/>
      <c r="AD73" s="102"/>
      <c r="AE73" s="102"/>
      <c r="AF73" s="102"/>
      <c r="AG73" s="102"/>
      <c r="AH73" s="102"/>
      <c r="AI73" s="102">
        <f t="shared" si="157"/>
        <v>0</v>
      </c>
      <c r="AJ73" s="103">
        <f t="shared" si="90"/>
        <v>4000</v>
      </c>
      <c r="AK73" s="103">
        <f t="shared" si="91"/>
        <v>0</v>
      </c>
      <c r="AL73" s="103">
        <f t="shared" si="92"/>
        <v>0</v>
      </c>
      <c r="AM73" s="103">
        <f t="shared" si="93"/>
        <v>0</v>
      </c>
      <c r="AN73" s="103">
        <f t="shared" si="94"/>
        <v>0</v>
      </c>
      <c r="AO73" s="103">
        <f t="shared" si="95"/>
        <v>0</v>
      </c>
      <c r="AP73" s="103">
        <f t="shared" si="96"/>
        <v>0</v>
      </c>
      <c r="AQ73" s="103">
        <f t="shared" si="97"/>
        <v>0</v>
      </c>
      <c r="AR73" s="103">
        <f t="shared" si="98"/>
        <v>0</v>
      </c>
      <c r="AS73" s="103">
        <f t="shared" si="99"/>
        <v>0</v>
      </c>
      <c r="AT73" s="103">
        <f t="shared" si="100"/>
        <v>0</v>
      </c>
      <c r="AU73" s="103">
        <f t="shared" si="101"/>
        <v>0</v>
      </c>
      <c r="AV73" s="104">
        <f>SUM(AJ73:AU73)*VLOOKUP($I73,Escalation[],MATCH(W$1,Escalation[#Headers]),FALSE)</f>
        <v>4086.0000000000005</v>
      </c>
      <c r="AW73" s="104">
        <f t="shared" si="158"/>
        <v>0</v>
      </c>
      <c r="AX73" s="104">
        <f t="shared" si="159"/>
        <v>2165.5800000000004</v>
      </c>
      <c r="AY73" s="104">
        <f t="shared" si="160"/>
        <v>6251.5800000000008</v>
      </c>
      <c r="AZ73" s="103">
        <f t="shared" si="161"/>
        <v>510.75000000000006</v>
      </c>
      <c r="BA73" s="105">
        <f t="shared" si="162"/>
        <v>270.69750000000005</v>
      </c>
      <c r="BB73" s="110"/>
      <c r="BC73" s="102"/>
      <c r="BD73" s="102"/>
      <c r="BE73" s="102"/>
      <c r="BF73" s="102"/>
      <c r="BG73" s="102"/>
      <c r="BH73" s="102"/>
      <c r="BI73" s="102"/>
      <c r="BJ73" s="102"/>
      <c r="BK73" s="102"/>
      <c r="BL73" s="102"/>
      <c r="BM73" s="102"/>
      <c r="BN73" s="102">
        <f t="shared" si="102"/>
        <v>0</v>
      </c>
      <c r="BO73" s="103">
        <f t="shared" si="103"/>
        <v>0</v>
      </c>
      <c r="BP73" s="103">
        <f t="shared" si="104"/>
        <v>0</v>
      </c>
      <c r="BQ73" s="103">
        <f t="shared" si="105"/>
        <v>0</v>
      </c>
      <c r="BR73" s="103">
        <f t="shared" si="106"/>
        <v>0</v>
      </c>
      <c r="BS73" s="103">
        <f t="shared" si="107"/>
        <v>0</v>
      </c>
      <c r="BT73" s="103">
        <f t="shared" si="108"/>
        <v>0</v>
      </c>
      <c r="BU73" s="103">
        <f t="shared" si="109"/>
        <v>0</v>
      </c>
      <c r="BV73" s="103">
        <f t="shared" si="110"/>
        <v>0</v>
      </c>
      <c r="BW73" s="103">
        <f t="shared" si="111"/>
        <v>0</v>
      </c>
      <c r="BX73" s="103">
        <f t="shared" si="112"/>
        <v>0</v>
      </c>
      <c r="BY73" s="103">
        <f t="shared" si="113"/>
        <v>0</v>
      </c>
      <c r="BZ73" s="103">
        <f t="shared" si="114"/>
        <v>0</v>
      </c>
      <c r="CA73" s="104">
        <f>SUM(BO73:BZ73)*VLOOKUP($I73,Escalation[],MATCH(BB$1,Escalation[#Headers]),FALSE)</f>
        <v>0</v>
      </c>
      <c r="CB73" s="104">
        <f t="shared" si="115"/>
        <v>0</v>
      </c>
      <c r="CC73" s="104">
        <f t="shared" si="116"/>
        <v>0</v>
      </c>
      <c r="CD73" s="104">
        <f t="shared" si="117"/>
        <v>0</v>
      </c>
      <c r="CE73" s="103">
        <f t="shared" si="118"/>
        <v>0</v>
      </c>
      <c r="CF73" s="105">
        <f t="shared" si="119"/>
        <v>0</v>
      </c>
      <c r="CG73" s="110"/>
      <c r="CH73" s="102"/>
      <c r="CI73" s="102"/>
      <c r="CJ73" s="102"/>
      <c r="CK73" s="102"/>
      <c r="CL73" s="102"/>
      <c r="CM73" s="102"/>
      <c r="CN73" s="102"/>
      <c r="CO73" s="102"/>
      <c r="CP73" s="102"/>
      <c r="CQ73" s="102"/>
      <c r="CR73" s="102"/>
      <c r="CS73" s="102">
        <f t="shared" si="120"/>
        <v>0</v>
      </c>
      <c r="CT73" s="103">
        <f t="shared" si="121"/>
        <v>0</v>
      </c>
      <c r="CU73" s="103">
        <f t="shared" si="122"/>
        <v>0</v>
      </c>
      <c r="CV73" s="103">
        <f t="shared" si="123"/>
        <v>0</v>
      </c>
      <c r="CW73" s="103">
        <f t="shared" si="124"/>
        <v>0</v>
      </c>
      <c r="CX73" s="103">
        <f t="shared" si="125"/>
        <v>0</v>
      </c>
      <c r="CY73" s="103">
        <f t="shared" si="126"/>
        <v>0</v>
      </c>
      <c r="CZ73" s="103">
        <f t="shared" si="127"/>
        <v>0</v>
      </c>
      <c r="DA73" s="103">
        <f t="shared" si="128"/>
        <v>0</v>
      </c>
      <c r="DB73" s="103">
        <f t="shared" si="129"/>
        <v>0</v>
      </c>
      <c r="DC73" s="103">
        <f t="shared" si="130"/>
        <v>0</v>
      </c>
      <c r="DD73" s="103">
        <f t="shared" si="131"/>
        <v>0</v>
      </c>
      <c r="DE73" s="103">
        <f t="shared" si="132"/>
        <v>0</v>
      </c>
      <c r="DF73" s="104">
        <f>SUM(CT73:DE73)*VLOOKUP($I73,Escalation[],MATCH(CG$1,Escalation[#Headers]),FALSE)</f>
        <v>0</v>
      </c>
      <c r="DG73" s="104">
        <f t="shared" si="133"/>
        <v>0</v>
      </c>
      <c r="DH73" s="104">
        <f t="shared" si="134"/>
        <v>0</v>
      </c>
      <c r="DI73" s="104">
        <f t="shared" si="135"/>
        <v>0</v>
      </c>
      <c r="DJ73" s="103">
        <f t="shared" si="136"/>
        <v>0</v>
      </c>
      <c r="DK73" s="105">
        <f t="shared" si="137"/>
        <v>0</v>
      </c>
      <c r="DL73" s="110"/>
      <c r="DM73" s="102"/>
      <c r="DN73" s="102"/>
      <c r="DO73" s="102"/>
      <c r="DP73" s="102"/>
      <c r="DQ73" s="102"/>
      <c r="DR73" s="102"/>
      <c r="DS73" s="102"/>
      <c r="DT73" s="102"/>
      <c r="DU73" s="102"/>
      <c r="DV73" s="102"/>
      <c r="DW73" s="102"/>
      <c r="DX73" s="102">
        <f t="shared" si="138"/>
        <v>0</v>
      </c>
      <c r="DY73" s="103">
        <f t="shared" si="139"/>
        <v>0</v>
      </c>
      <c r="DZ73" s="103">
        <f t="shared" si="140"/>
        <v>0</v>
      </c>
      <c r="EA73" s="103">
        <f t="shared" si="141"/>
        <v>0</v>
      </c>
      <c r="EB73" s="103">
        <f t="shared" si="142"/>
        <v>0</v>
      </c>
      <c r="EC73" s="103">
        <f t="shared" si="143"/>
        <v>0</v>
      </c>
      <c r="ED73" s="103">
        <f t="shared" si="144"/>
        <v>0</v>
      </c>
      <c r="EE73" s="103">
        <f t="shared" si="145"/>
        <v>0</v>
      </c>
      <c r="EF73" s="103">
        <f t="shared" si="146"/>
        <v>0</v>
      </c>
      <c r="EG73" s="103">
        <f t="shared" si="147"/>
        <v>0</v>
      </c>
      <c r="EH73" s="103">
        <f t="shared" si="148"/>
        <v>0</v>
      </c>
      <c r="EI73" s="103">
        <f t="shared" si="149"/>
        <v>0</v>
      </c>
      <c r="EJ73" s="103">
        <f t="shared" si="150"/>
        <v>0</v>
      </c>
      <c r="EK73" s="104">
        <f>SUM(DY73:EJ73)*VLOOKUP($I73,Escalation[],MATCH(DL$1,Escalation[#Headers]),FALSE)</f>
        <v>0</v>
      </c>
      <c r="EL73" s="104">
        <f t="shared" si="151"/>
        <v>0</v>
      </c>
      <c r="EM73" s="104">
        <f t="shared" si="152"/>
        <v>0</v>
      </c>
      <c r="EN73" s="104">
        <f t="shared" si="153"/>
        <v>0</v>
      </c>
      <c r="EO73" s="103">
        <f t="shared" si="154"/>
        <v>0</v>
      </c>
      <c r="EP73" s="105">
        <f t="shared" si="155"/>
        <v>0</v>
      </c>
      <c r="EQ73" s="160">
        <f t="shared" si="156"/>
        <v>6251.5800000000008</v>
      </c>
      <c r="ER73" s="1"/>
      <c r="ES73" s="82"/>
      <c r="ET73" s="82"/>
      <c r="EU73" s="82"/>
      <c r="EV73" s="82"/>
      <c r="EW73" s="22"/>
      <c r="EX73" s="22"/>
      <c r="EY73" s="34"/>
      <c r="EZ73" s="34"/>
      <c r="FA73" s="7"/>
      <c r="FB73" s="7"/>
      <c r="FC73" s="7"/>
      <c r="FD73" s="7"/>
    </row>
    <row r="74" spans="1:160" ht="105.6" hidden="1" x14ac:dyDescent="0.3">
      <c r="A74" s="11" t="s">
        <v>164</v>
      </c>
      <c r="B74" s="84">
        <v>1.2</v>
      </c>
      <c r="C74" t="s">
        <v>1385</v>
      </c>
      <c r="D74" s="28" t="s">
        <v>15</v>
      </c>
      <c r="E74" s="3" t="s">
        <v>25</v>
      </c>
      <c r="F74" s="1" t="s">
        <v>165</v>
      </c>
      <c r="G74" s="16" t="s">
        <v>166</v>
      </c>
      <c r="H74" s="1"/>
      <c r="I74" s="3" t="s">
        <v>135</v>
      </c>
      <c r="J74" s="5" t="s">
        <v>135</v>
      </c>
      <c r="K74" s="3"/>
      <c r="L74" s="6" t="s">
        <v>129</v>
      </c>
      <c r="M74" s="38"/>
      <c r="N74" s="42">
        <v>1</v>
      </c>
      <c r="O74" s="23">
        <v>0</v>
      </c>
      <c r="P74" s="48">
        <v>0.53</v>
      </c>
      <c r="Q74" s="5" t="s">
        <v>23</v>
      </c>
      <c r="R74" s="1" t="s">
        <v>41</v>
      </c>
      <c r="S74" s="71">
        <f>VLOOKUP(R74,Contingencies!$A$2:$D$7,4,FALSE)</f>
        <v>0.125</v>
      </c>
      <c r="T74" s="22">
        <f t="shared" si="89"/>
        <v>195.36187500000003</v>
      </c>
      <c r="U74" s="33">
        <f t="shared" si="163"/>
        <v>67.674375000000012</v>
      </c>
      <c r="V74" s="90" t="s">
        <v>168</v>
      </c>
      <c r="W74" s="111">
        <v>1000</v>
      </c>
      <c r="X74" s="102"/>
      <c r="Y74" s="102"/>
      <c r="Z74" s="102"/>
      <c r="AA74" s="102"/>
      <c r="AB74" s="102"/>
      <c r="AC74" s="102"/>
      <c r="AD74" s="102"/>
      <c r="AE74" s="102"/>
      <c r="AF74" s="102"/>
      <c r="AG74" s="102"/>
      <c r="AH74" s="102"/>
      <c r="AI74" s="102">
        <f t="shared" si="157"/>
        <v>0</v>
      </c>
      <c r="AJ74" s="103">
        <f t="shared" si="90"/>
        <v>1000</v>
      </c>
      <c r="AK74" s="103">
        <f t="shared" si="91"/>
        <v>0</v>
      </c>
      <c r="AL74" s="103">
        <f t="shared" si="92"/>
        <v>0</v>
      </c>
      <c r="AM74" s="103">
        <f t="shared" si="93"/>
        <v>0</v>
      </c>
      <c r="AN74" s="103">
        <f t="shared" si="94"/>
        <v>0</v>
      </c>
      <c r="AO74" s="103">
        <f t="shared" si="95"/>
        <v>0</v>
      </c>
      <c r="AP74" s="103">
        <f t="shared" si="96"/>
        <v>0</v>
      </c>
      <c r="AQ74" s="103">
        <f t="shared" si="97"/>
        <v>0</v>
      </c>
      <c r="AR74" s="103">
        <f t="shared" si="98"/>
        <v>0</v>
      </c>
      <c r="AS74" s="103">
        <f t="shared" si="99"/>
        <v>0</v>
      </c>
      <c r="AT74" s="103">
        <f t="shared" si="100"/>
        <v>0</v>
      </c>
      <c r="AU74" s="103">
        <f t="shared" si="101"/>
        <v>0</v>
      </c>
      <c r="AV74" s="104">
        <f>SUM(AJ74:AU74)*VLOOKUP($I74,Escalation[],MATCH(W$1,Escalation[#Headers]),FALSE)</f>
        <v>1021.5000000000001</v>
      </c>
      <c r="AW74" s="104">
        <f t="shared" si="158"/>
        <v>0</v>
      </c>
      <c r="AX74" s="104">
        <f t="shared" si="159"/>
        <v>541.3950000000001</v>
      </c>
      <c r="AY74" s="104">
        <f t="shared" si="160"/>
        <v>1562.8950000000002</v>
      </c>
      <c r="AZ74" s="103">
        <f t="shared" si="161"/>
        <v>127.68750000000001</v>
      </c>
      <c r="BA74" s="105">
        <f t="shared" si="162"/>
        <v>67.674375000000012</v>
      </c>
      <c r="BB74" s="110"/>
      <c r="BC74" s="102"/>
      <c r="BD74" s="102"/>
      <c r="BE74" s="102"/>
      <c r="BF74" s="102"/>
      <c r="BG74" s="102"/>
      <c r="BH74" s="102"/>
      <c r="BI74" s="102"/>
      <c r="BJ74" s="102"/>
      <c r="BK74" s="102"/>
      <c r="BL74" s="102"/>
      <c r="BM74" s="102"/>
      <c r="BN74" s="102">
        <f t="shared" si="102"/>
        <v>0</v>
      </c>
      <c r="BO74" s="103">
        <f t="shared" si="103"/>
        <v>0</v>
      </c>
      <c r="BP74" s="103">
        <f t="shared" si="104"/>
        <v>0</v>
      </c>
      <c r="BQ74" s="103">
        <f t="shared" si="105"/>
        <v>0</v>
      </c>
      <c r="BR74" s="103">
        <f t="shared" si="106"/>
        <v>0</v>
      </c>
      <c r="BS74" s="103">
        <f t="shared" si="107"/>
        <v>0</v>
      </c>
      <c r="BT74" s="103">
        <f t="shared" si="108"/>
        <v>0</v>
      </c>
      <c r="BU74" s="103">
        <f t="shared" si="109"/>
        <v>0</v>
      </c>
      <c r="BV74" s="103">
        <f t="shared" si="110"/>
        <v>0</v>
      </c>
      <c r="BW74" s="103">
        <f t="shared" si="111"/>
        <v>0</v>
      </c>
      <c r="BX74" s="103">
        <f t="shared" si="112"/>
        <v>0</v>
      </c>
      <c r="BY74" s="103">
        <f t="shared" si="113"/>
        <v>0</v>
      </c>
      <c r="BZ74" s="103">
        <f t="shared" si="114"/>
        <v>0</v>
      </c>
      <c r="CA74" s="104">
        <f>SUM(BO74:BZ74)*VLOOKUP($I74,Escalation[],MATCH(BB$1,Escalation[#Headers]),FALSE)</f>
        <v>0</v>
      </c>
      <c r="CB74" s="104">
        <f t="shared" si="115"/>
        <v>0</v>
      </c>
      <c r="CC74" s="104">
        <f t="shared" si="116"/>
        <v>0</v>
      </c>
      <c r="CD74" s="104">
        <f t="shared" si="117"/>
        <v>0</v>
      </c>
      <c r="CE74" s="103">
        <f t="shared" si="118"/>
        <v>0</v>
      </c>
      <c r="CF74" s="105">
        <f t="shared" si="119"/>
        <v>0</v>
      </c>
      <c r="CG74" s="110"/>
      <c r="CH74" s="102"/>
      <c r="CI74" s="102"/>
      <c r="CJ74" s="102"/>
      <c r="CK74" s="102"/>
      <c r="CL74" s="102"/>
      <c r="CM74" s="102"/>
      <c r="CN74" s="102"/>
      <c r="CO74" s="102"/>
      <c r="CP74" s="102"/>
      <c r="CQ74" s="102"/>
      <c r="CR74" s="102"/>
      <c r="CS74" s="102">
        <f t="shared" si="120"/>
        <v>0</v>
      </c>
      <c r="CT74" s="103">
        <f t="shared" si="121"/>
        <v>0</v>
      </c>
      <c r="CU74" s="103">
        <f t="shared" si="122"/>
        <v>0</v>
      </c>
      <c r="CV74" s="103">
        <f t="shared" si="123"/>
        <v>0</v>
      </c>
      <c r="CW74" s="103">
        <f t="shared" si="124"/>
        <v>0</v>
      </c>
      <c r="CX74" s="103">
        <f t="shared" si="125"/>
        <v>0</v>
      </c>
      <c r="CY74" s="103">
        <f t="shared" si="126"/>
        <v>0</v>
      </c>
      <c r="CZ74" s="103">
        <f t="shared" si="127"/>
        <v>0</v>
      </c>
      <c r="DA74" s="103">
        <f t="shared" si="128"/>
        <v>0</v>
      </c>
      <c r="DB74" s="103">
        <f t="shared" si="129"/>
        <v>0</v>
      </c>
      <c r="DC74" s="103">
        <f t="shared" si="130"/>
        <v>0</v>
      </c>
      <c r="DD74" s="103">
        <f t="shared" si="131"/>
        <v>0</v>
      </c>
      <c r="DE74" s="103">
        <f t="shared" si="132"/>
        <v>0</v>
      </c>
      <c r="DF74" s="104">
        <f>SUM(CT74:DE74)*VLOOKUP($I74,Escalation[],MATCH(CG$1,Escalation[#Headers]),FALSE)</f>
        <v>0</v>
      </c>
      <c r="DG74" s="104">
        <f t="shared" si="133"/>
        <v>0</v>
      </c>
      <c r="DH74" s="104">
        <f t="shared" si="134"/>
        <v>0</v>
      </c>
      <c r="DI74" s="104">
        <f t="shared" si="135"/>
        <v>0</v>
      </c>
      <c r="DJ74" s="103">
        <f t="shared" si="136"/>
        <v>0</v>
      </c>
      <c r="DK74" s="105">
        <f t="shared" si="137"/>
        <v>0</v>
      </c>
      <c r="DL74" s="110"/>
      <c r="DM74" s="102"/>
      <c r="DN74" s="102"/>
      <c r="DO74" s="102"/>
      <c r="DP74" s="102"/>
      <c r="DQ74" s="102"/>
      <c r="DR74" s="102"/>
      <c r="DS74" s="102"/>
      <c r="DT74" s="102"/>
      <c r="DU74" s="102"/>
      <c r="DV74" s="102"/>
      <c r="DW74" s="102"/>
      <c r="DX74" s="102">
        <f t="shared" si="138"/>
        <v>0</v>
      </c>
      <c r="DY74" s="103">
        <f t="shared" si="139"/>
        <v>0</v>
      </c>
      <c r="DZ74" s="103">
        <f t="shared" si="140"/>
        <v>0</v>
      </c>
      <c r="EA74" s="103">
        <f t="shared" si="141"/>
        <v>0</v>
      </c>
      <c r="EB74" s="103">
        <f t="shared" si="142"/>
        <v>0</v>
      </c>
      <c r="EC74" s="103">
        <f t="shared" si="143"/>
        <v>0</v>
      </c>
      <c r="ED74" s="103">
        <f t="shared" si="144"/>
        <v>0</v>
      </c>
      <c r="EE74" s="103">
        <f t="shared" si="145"/>
        <v>0</v>
      </c>
      <c r="EF74" s="103">
        <f t="shared" si="146"/>
        <v>0</v>
      </c>
      <c r="EG74" s="103">
        <f t="shared" si="147"/>
        <v>0</v>
      </c>
      <c r="EH74" s="103">
        <f t="shared" si="148"/>
        <v>0</v>
      </c>
      <c r="EI74" s="103">
        <f t="shared" si="149"/>
        <v>0</v>
      </c>
      <c r="EJ74" s="103">
        <f t="shared" si="150"/>
        <v>0</v>
      </c>
      <c r="EK74" s="104">
        <f>SUM(DY74:EJ74)*VLOOKUP($I74,Escalation[],MATCH(DL$1,Escalation[#Headers]),FALSE)</f>
        <v>0</v>
      </c>
      <c r="EL74" s="104">
        <f t="shared" si="151"/>
        <v>0</v>
      </c>
      <c r="EM74" s="104">
        <f t="shared" si="152"/>
        <v>0</v>
      </c>
      <c r="EN74" s="104">
        <f t="shared" si="153"/>
        <v>0</v>
      </c>
      <c r="EO74" s="103">
        <f t="shared" si="154"/>
        <v>0</v>
      </c>
      <c r="EP74" s="105">
        <f t="shared" si="155"/>
        <v>0</v>
      </c>
      <c r="EQ74" s="160">
        <f t="shared" si="156"/>
        <v>1562.8950000000002</v>
      </c>
      <c r="ER74" s="1"/>
      <c r="ES74" s="82"/>
      <c r="ET74" s="82"/>
      <c r="EU74" s="82"/>
      <c r="EV74" s="82"/>
      <c r="EW74" s="22"/>
      <c r="EX74" s="22"/>
      <c r="EY74" s="34"/>
      <c r="EZ74" s="34"/>
      <c r="FA74" s="7"/>
      <c r="FB74" s="7"/>
      <c r="FC74" s="7"/>
      <c r="FD74" s="7"/>
    </row>
    <row r="75" spans="1:160" ht="118.8" hidden="1" x14ac:dyDescent="0.3">
      <c r="A75" s="11" t="s">
        <v>169</v>
      </c>
      <c r="B75" s="84">
        <v>1.2</v>
      </c>
      <c r="C75" t="s">
        <v>1385</v>
      </c>
      <c r="D75" s="28" t="s">
        <v>15</v>
      </c>
      <c r="E75" s="3" t="s">
        <v>25</v>
      </c>
      <c r="F75" s="1" t="s">
        <v>170</v>
      </c>
      <c r="G75" s="10" t="s">
        <v>170</v>
      </c>
      <c r="H75" s="1"/>
      <c r="I75" s="3" t="s">
        <v>135</v>
      </c>
      <c r="J75" s="5" t="s">
        <v>135</v>
      </c>
      <c r="K75" s="3"/>
      <c r="L75" s="6" t="s">
        <v>129</v>
      </c>
      <c r="M75" s="38"/>
      <c r="N75" s="42">
        <v>1</v>
      </c>
      <c r="O75" s="23">
        <v>0</v>
      </c>
      <c r="P75" s="48">
        <v>0.53</v>
      </c>
      <c r="Q75" s="5" t="s">
        <v>23</v>
      </c>
      <c r="R75" s="1" t="s">
        <v>41</v>
      </c>
      <c r="S75" s="71">
        <f>VLOOKUP(R75,Contingencies!$A$2:$D$7,4,FALSE)</f>
        <v>0.125</v>
      </c>
      <c r="T75" s="22">
        <f t="shared" si="89"/>
        <v>683.76656250000008</v>
      </c>
      <c r="U75" s="33">
        <f t="shared" si="163"/>
        <v>236.86031250000002</v>
      </c>
      <c r="V75" s="90" t="s">
        <v>171</v>
      </c>
      <c r="W75" s="110"/>
      <c r="X75" s="102"/>
      <c r="Y75" s="102"/>
      <c r="Z75" s="102"/>
      <c r="AA75" s="102"/>
      <c r="AB75" s="102"/>
      <c r="AC75" s="102"/>
      <c r="AD75" s="102"/>
      <c r="AE75" s="102"/>
      <c r="AF75" s="102"/>
      <c r="AG75" s="112">
        <v>3500</v>
      </c>
      <c r="AH75" s="102"/>
      <c r="AI75" s="102">
        <f t="shared" si="157"/>
        <v>0</v>
      </c>
      <c r="AJ75" s="103">
        <f t="shared" si="90"/>
        <v>0</v>
      </c>
      <c r="AK75" s="103">
        <f t="shared" si="91"/>
        <v>0</v>
      </c>
      <c r="AL75" s="103">
        <f t="shared" si="92"/>
        <v>0</v>
      </c>
      <c r="AM75" s="103">
        <f t="shared" si="93"/>
        <v>0</v>
      </c>
      <c r="AN75" s="103">
        <f t="shared" si="94"/>
        <v>0</v>
      </c>
      <c r="AO75" s="103">
        <f t="shared" si="95"/>
        <v>0</v>
      </c>
      <c r="AP75" s="103">
        <f t="shared" si="96"/>
        <v>0</v>
      </c>
      <c r="AQ75" s="103">
        <f t="shared" si="97"/>
        <v>0</v>
      </c>
      <c r="AR75" s="103">
        <f t="shared" si="98"/>
        <v>0</v>
      </c>
      <c r="AS75" s="103">
        <f t="shared" si="99"/>
        <v>0</v>
      </c>
      <c r="AT75" s="103">
        <f t="shared" si="100"/>
        <v>3500</v>
      </c>
      <c r="AU75" s="103">
        <f t="shared" si="101"/>
        <v>0</v>
      </c>
      <c r="AV75" s="104">
        <f>SUM(AJ75:AU75)*VLOOKUP($I75,Escalation[],MATCH(W$1,Escalation[#Headers]),FALSE)</f>
        <v>3575.2500000000005</v>
      </c>
      <c r="AW75" s="104">
        <f t="shared" si="158"/>
        <v>0</v>
      </c>
      <c r="AX75" s="104">
        <f t="shared" si="159"/>
        <v>1894.8825000000004</v>
      </c>
      <c r="AY75" s="104">
        <f t="shared" si="160"/>
        <v>5470.1325000000006</v>
      </c>
      <c r="AZ75" s="103">
        <f t="shared" si="161"/>
        <v>446.90625000000006</v>
      </c>
      <c r="BA75" s="105">
        <f t="shared" si="162"/>
        <v>236.86031250000005</v>
      </c>
      <c r="BB75" s="110"/>
      <c r="BC75" s="102"/>
      <c r="BD75" s="102"/>
      <c r="BE75" s="102"/>
      <c r="BF75" s="102"/>
      <c r="BG75" s="102"/>
      <c r="BH75" s="102"/>
      <c r="BI75" s="102"/>
      <c r="BJ75" s="102"/>
      <c r="BK75" s="102"/>
      <c r="BL75" s="102"/>
      <c r="BM75" s="102"/>
      <c r="BN75" s="102">
        <f t="shared" si="102"/>
        <v>0</v>
      </c>
      <c r="BO75" s="103">
        <f t="shared" si="103"/>
        <v>0</v>
      </c>
      <c r="BP75" s="103">
        <f t="shared" si="104"/>
        <v>0</v>
      </c>
      <c r="BQ75" s="103">
        <f t="shared" si="105"/>
        <v>0</v>
      </c>
      <c r="BR75" s="103">
        <f t="shared" si="106"/>
        <v>0</v>
      </c>
      <c r="BS75" s="103">
        <f t="shared" si="107"/>
        <v>0</v>
      </c>
      <c r="BT75" s="103">
        <f t="shared" si="108"/>
        <v>0</v>
      </c>
      <c r="BU75" s="103">
        <f t="shared" si="109"/>
        <v>0</v>
      </c>
      <c r="BV75" s="103">
        <f t="shared" si="110"/>
        <v>0</v>
      </c>
      <c r="BW75" s="103">
        <f t="shared" si="111"/>
        <v>0</v>
      </c>
      <c r="BX75" s="103">
        <f t="shared" si="112"/>
        <v>0</v>
      </c>
      <c r="BY75" s="103">
        <f t="shared" si="113"/>
        <v>0</v>
      </c>
      <c r="BZ75" s="103">
        <f t="shared" si="114"/>
        <v>0</v>
      </c>
      <c r="CA75" s="104">
        <f>SUM(BO75:BZ75)*VLOOKUP($I75,Escalation[],MATCH(BB$1,Escalation[#Headers]),FALSE)</f>
        <v>0</v>
      </c>
      <c r="CB75" s="104">
        <f t="shared" si="115"/>
        <v>0</v>
      </c>
      <c r="CC75" s="104">
        <f t="shared" si="116"/>
        <v>0</v>
      </c>
      <c r="CD75" s="104">
        <f t="shared" si="117"/>
        <v>0</v>
      </c>
      <c r="CE75" s="103">
        <f t="shared" si="118"/>
        <v>0</v>
      </c>
      <c r="CF75" s="105">
        <f t="shared" si="119"/>
        <v>0</v>
      </c>
      <c r="CG75" s="110"/>
      <c r="CH75" s="102"/>
      <c r="CI75" s="102"/>
      <c r="CJ75" s="102"/>
      <c r="CK75" s="102"/>
      <c r="CL75" s="102"/>
      <c r="CM75" s="102"/>
      <c r="CN75" s="102"/>
      <c r="CO75" s="102"/>
      <c r="CP75" s="102"/>
      <c r="CQ75" s="102"/>
      <c r="CR75" s="102"/>
      <c r="CS75" s="102">
        <f t="shared" si="120"/>
        <v>0</v>
      </c>
      <c r="CT75" s="103">
        <f t="shared" si="121"/>
        <v>0</v>
      </c>
      <c r="CU75" s="103">
        <f t="shared" si="122"/>
        <v>0</v>
      </c>
      <c r="CV75" s="103">
        <f t="shared" si="123"/>
        <v>0</v>
      </c>
      <c r="CW75" s="103">
        <f t="shared" si="124"/>
        <v>0</v>
      </c>
      <c r="CX75" s="103">
        <f t="shared" si="125"/>
        <v>0</v>
      </c>
      <c r="CY75" s="103">
        <f t="shared" si="126"/>
        <v>0</v>
      </c>
      <c r="CZ75" s="103">
        <f t="shared" si="127"/>
        <v>0</v>
      </c>
      <c r="DA75" s="103">
        <f t="shared" si="128"/>
        <v>0</v>
      </c>
      <c r="DB75" s="103">
        <f t="shared" si="129"/>
        <v>0</v>
      </c>
      <c r="DC75" s="103">
        <f t="shared" si="130"/>
        <v>0</v>
      </c>
      <c r="DD75" s="103">
        <f t="shared" si="131"/>
        <v>0</v>
      </c>
      <c r="DE75" s="103">
        <f t="shared" si="132"/>
        <v>0</v>
      </c>
      <c r="DF75" s="104">
        <f>SUM(CT75:DE75)*VLOOKUP($I75,Escalation[],MATCH(CG$1,Escalation[#Headers]),FALSE)</f>
        <v>0</v>
      </c>
      <c r="DG75" s="104">
        <f t="shared" si="133"/>
        <v>0</v>
      </c>
      <c r="DH75" s="104">
        <f t="shared" si="134"/>
        <v>0</v>
      </c>
      <c r="DI75" s="104">
        <f t="shared" si="135"/>
        <v>0</v>
      </c>
      <c r="DJ75" s="103">
        <f t="shared" si="136"/>
        <v>0</v>
      </c>
      <c r="DK75" s="105">
        <f t="shared" si="137"/>
        <v>0</v>
      </c>
      <c r="DL75" s="110"/>
      <c r="DM75" s="102"/>
      <c r="DN75" s="102"/>
      <c r="DO75" s="102"/>
      <c r="DP75" s="102"/>
      <c r="DQ75" s="102"/>
      <c r="DR75" s="102"/>
      <c r="DS75" s="102"/>
      <c r="DT75" s="102"/>
      <c r="DU75" s="102"/>
      <c r="DV75" s="102"/>
      <c r="DW75" s="102"/>
      <c r="DX75" s="102">
        <f t="shared" si="138"/>
        <v>0</v>
      </c>
      <c r="DY75" s="103">
        <f t="shared" si="139"/>
        <v>0</v>
      </c>
      <c r="DZ75" s="103">
        <f t="shared" si="140"/>
        <v>0</v>
      </c>
      <c r="EA75" s="103">
        <f t="shared" si="141"/>
        <v>0</v>
      </c>
      <c r="EB75" s="103">
        <f t="shared" si="142"/>
        <v>0</v>
      </c>
      <c r="EC75" s="103">
        <f t="shared" si="143"/>
        <v>0</v>
      </c>
      <c r="ED75" s="103">
        <f t="shared" si="144"/>
        <v>0</v>
      </c>
      <c r="EE75" s="103">
        <f t="shared" si="145"/>
        <v>0</v>
      </c>
      <c r="EF75" s="103">
        <f t="shared" si="146"/>
        <v>0</v>
      </c>
      <c r="EG75" s="103">
        <f t="shared" si="147"/>
        <v>0</v>
      </c>
      <c r="EH75" s="103">
        <f t="shared" si="148"/>
        <v>0</v>
      </c>
      <c r="EI75" s="103">
        <f t="shared" si="149"/>
        <v>0</v>
      </c>
      <c r="EJ75" s="103">
        <f t="shared" si="150"/>
        <v>0</v>
      </c>
      <c r="EK75" s="104">
        <f>SUM(DY75:EJ75)*VLOOKUP($I75,Escalation[],MATCH(DL$1,Escalation[#Headers]),FALSE)</f>
        <v>0</v>
      </c>
      <c r="EL75" s="104">
        <f t="shared" si="151"/>
        <v>0</v>
      </c>
      <c r="EM75" s="104">
        <f t="shared" si="152"/>
        <v>0</v>
      </c>
      <c r="EN75" s="104">
        <f t="shared" si="153"/>
        <v>0</v>
      </c>
      <c r="EO75" s="103">
        <f t="shared" si="154"/>
        <v>0</v>
      </c>
      <c r="EP75" s="105">
        <f t="shared" si="155"/>
        <v>0</v>
      </c>
      <c r="EQ75" s="160">
        <f t="shared" si="156"/>
        <v>5470.1325000000006</v>
      </c>
      <c r="ER75" s="1"/>
      <c r="ES75" s="82"/>
      <c r="ET75" s="82"/>
      <c r="EU75" s="82"/>
      <c r="EV75" s="82"/>
      <c r="EW75" s="22"/>
      <c r="EX75" s="22"/>
      <c r="EY75" s="34"/>
      <c r="EZ75" s="34"/>
      <c r="FA75" s="7"/>
      <c r="FB75" s="7"/>
      <c r="FC75" s="7"/>
      <c r="FD75" s="7"/>
    </row>
    <row r="76" spans="1:160" ht="118.8" hidden="1" x14ac:dyDescent="0.3">
      <c r="A76" s="11" t="s">
        <v>172</v>
      </c>
      <c r="B76" s="84">
        <v>1.2</v>
      </c>
      <c r="C76" t="s">
        <v>1385</v>
      </c>
      <c r="D76" s="28" t="s">
        <v>15</v>
      </c>
      <c r="E76" s="3" t="s">
        <v>25</v>
      </c>
      <c r="F76" s="1" t="s">
        <v>173</v>
      </c>
      <c r="G76" s="10" t="s">
        <v>174</v>
      </c>
      <c r="H76" s="1"/>
      <c r="I76" s="3" t="s">
        <v>135</v>
      </c>
      <c r="J76" s="5" t="s">
        <v>135</v>
      </c>
      <c r="K76" s="3"/>
      <c r="L76" s="6" t="s">
        <v>129</v>
      </c>
      <c r="M76" s="38"/>
      <c r="N76" s="42">
        <v>1</v>
      </c>
      <c r="O76" s="23">
        <v>0</v>
      </c>
      <c r="P76" s="48">
        <v>0.53</v>
      </c>
      <c r="Q76" s="5" t="s">
        <v>23</v>
      </c>
      <c r="R76" s="1" t="s">
        <v>41</v>
      </c>
      <c r="S76" s="71">
        <f>VLOOKUP(R76,Contingencies!$A$2:$D$7,4,FALSE)</f>
        <v>0.125</v>
      </c>
      <c r="T76" s="22">
        <f t="shared" si="89"/>
        <v>498.90538828125011</v>
      </c>
      <c r="U76" s="33">
        <f t="shared" si="163"/>
        <v>172.82343515625004</v>
      </c>
      <c r="V76" s="90" t="s">
        <v>175</v>
      </c>
      <c r="W76" s="110"/>
      <c r="X76" s="102"/>
      <c r="Y76" s="102"/>
      <c r="Z76" s="102"/>
      <c r="AA76" s="102"/>
      <c r="AB76" s="102"/>
      <c r="AC76" s="102"/>
      <c r="AD76" s="102"/>
      <c r="AE76" s="102"/>
      <c r="AF76" s="102"/>
      <c r="AG76" s="102"/>
      <c r="AH76" s="102"/>
      <c r="AI76" s="102">
        <f t="shared" si="157"/>
        <v>0</v>
      </c>
      <c r="AJ76" s="103">
        <f t="shared" si="90"/>
        <v>0</v>
      </c>
      <c r="AK76" s="103">
        <f t="shared" si="91"/>
        <v>0</v>
      </c>
      <c r="AL76" s="103">
        <f t="shared" si="92"/>
        <v>0</v>
      </c>
      <c r="AM76" s="103">
        <f t="shared" si="93"/>
        <v>0</v>
      </c>
      <c r="AN76" s="103">
        <f t="shared" si="94"/>
        <v>0</v>
      </c>
      <c r="AO76" s="103">
        <f t="shared" si="95"/>
        <v>0</v>
      </c>
      <c r="AP76" s="103">
        <f t="shared" si="96"/>
        <v>0</v>
      </c>
      <c r="AQ76" s="103">
        <f t="shared" si="97"/>
        <v>0</v>
      </c>
      <c r="AR76" s="103">
        <f t="shared" si="98"/>
        <v>0</v>
      </c>
      <c r="AS76" s="103">
        <f t="shared" si="99"/>
        <v>0</v>
      </c>
      <c r="AT76" s="103">
        <f t="shared" si="100"/>
        <v>0</v>
      </c>
      <c r="AU76" s="103">
        <f t="shared" si="101"/>
        <v>0</v>
      </c>
      <c r="AV76" s="104">
        <f>SUM(AJ76:AU76)*VLOOKUP($I76,Escalation[],MATCH(W$1,Escalation[#Headers]),FALSE)</f>
        <v>0</v>
      </c>
      <c r="AW76" s="104">
        <f t="shared" si="158"/>
        <v>0</v>
      </c>
      <c r="AX76" s="104">
        <f t="shared" si="159"/>
        <v>0</v>
      </c>
      <c r="AY76" s="104">
        <f t="shared" si="160"/>
        <v>0</v>
      </c>
      <c r="AZ76" s="103">
        <f t="shared" si="161"/>
        <v>0</v>
      </c>
      <c r="BA76" s="105">
        <f t="shared" si="162"/>
        <v>0</v>
      </c>
      <c r="BB76" s="110"/>
      <c r="BC76" s="102"/>
      <c r="BD76" s="102"/>
      <c r="BE76" s="102"/>
      <c r="BF76" s="102"/>
      <c r="BG76" s="102"/>
      <c r="BH76" s="102"/>
      <c r="BI76" s="102"/>
      <c r="BJ76" s="102"/>
      <c r="BK76" s="102"/>
      <c r="BL76" s="112">
        <v>2500</v>
      </c>
      <c r="BM76" s="102"/>
      <c r="BN76" s="102">
        <f t="shared" si="102"/>
        <v>0</v>
      </c>
      <c r="BO76" s="103">
        <f t="shared" si="103"/>
        <v>0</v>
      </c>
      <c r="BP76" s="103">
        <f t="shared" si="104"/>
        <v>0</v>
      </c>
      <c r="BQ76" s="103">
        <f t="shared" si="105"/>
        <v>0</v>
      </c>
      <c r="BR76" s="103">
        <f t="shared" si="106"/>
        <v>0</v>
      </c>
      <c r="BS76" s="103">
        <f t="shared" si="107"/>
        <v>0</v>
      </c>
      <c r="BT76" s="103">
        <f t="shared" si="108"/>
        <v>0</v>
      </c>
      <c r="BU76" s="103">
        <f t="shared" si="109"/>
        <v>0</v>
      </c>
      <c r="BV76" s="103">
        <f t="shared" si="110"/>
        <v>0</v>
      </c>
      <c r="BW76" s="103">
        <f t="shared" si="111"/>
        <v>0</v>
      </c>
      <c r="BX76" s="103">
        <f t="shared" si="112"/>
        <v>0</v>
      </c>
      <c r="BY76" s="103">
        <f t="shared" si="113"/>
        <v>2500</v>
      </c>
      <c r="BZ76" s="103">
        <f t="shared" si="114"/>
        <v>0</v>
      </c>
      <c r="CA76" s="104">
        <f>SUM(BO76:BZ76)*VLOOKUP($I76,Escalation[],MATCH(BB$1,Escalation[#Headers]),FALSE)</f>
        <v>2608.6556250000003</v>
      </c>
      <c r="CB76" s="104">
        <f t="shared" si="115"/>
        <v>0</v>
      </c>
      <c r="CC76" s="104">
        <f t="shared" si="116"/>
        <v>1382.5874812500003</v>
      </c>
      <c r="CD76" s="104">
        <f t="shared" si="117"/>
        <v>3991.2431062500009</v>
      </c>
      <c r="CE76" s="103">
        <f t="shared" si="118"/>
        <v>326.08195312500004</v>
      </c>
      <c r="CF76" s="105">
        <f t="shared" si="119"/>
        <v>172.82343515625004</v>
      </c>
      <c r="CG76" s="110"/>
      <c r="CH76" s="102"/>
      <c r="CI76" s="102"/>
      <c r="CJ76" s="102"/>
      <c r="CK76" s="102"/>
      <c r="CL76" s="102"/>
      <c r="CM76" s="102"/>
      <c r="CN76" s="102"/>
      <c r="CO76" s="102"/>
      <c r="CP76" s="102"/>
      <c r="CQ76" s="102"/>
      <c r="CR76" s="102"/>
      <c r="CS76" s="102">
        <f t="shared" si="120"/>
        <v>0</v>
      </c>
      <c r="CT76" s="103">
        <f t="shared" si="121"/>
        <v>0</v>
      </c>
      <c r="CU76" s="103">
        <f t="shared" si="122"/>
        <v>0</v>
      </c>
      <c r="CV76" s="103">
        <f t="shared" si="123"/>
        <v>0</v>
      </c>
      <c r="CW76" s="103">
        <f t="shared" si="124"/>
        <v>0</v>
      </c>
      <c r="CX76" s="103">
        <f t="shared" si="125"/>
        <v>0</v>
      </c>
      <c r="CY76" s="103">
        <f t="shared" si="126"/>
        <v>0</v>
      </c>
      <c r="CZ76" s="103">
        <f t="shared" si="127"/>
        <v>0</v>
      </c>
      <c r="DA76" s="103">
        <f t="shared" si="128"/>
        <v>0</v>
      </c>
      <c r="DB76" s="103">
        <f t="shared" si="129"/>
        <v>0</v>
      </c>
      <c r="DC76" s="103">
        <f t="shared" si="130"/>
        <v>0</v>
      </c>
      <c r="DD76" s="103">
        <f t="shared" si="131"/>
        <v>0</v>
      </c>
      <c r="DE76" s="103">
        <f t="shared" si="132"/>
        <v>0</v>
      </c>
      <c r="DF76" s="104">
        <f>SUM(CT76:DE76)*VLOOKUP($I76,Escalation[],MATCH(CG$1,Escalation[#Headers]),FALSE)</f>
        <v>0</v>
      </c>
      <c r="DG76" s="104">
        <f t="shared" si="133"/>
        <v>0</v>
      </c>
      <c r="DH76" s="104">
        <f t="shared" si="134"/>
        <v>0</v>
      </c>
      <c r="DI76" s="104">
        <f t="shared" si="135"/>
        <v>0</v>
      </c>
      <c r="DJ76" s="103">
        <f t="shared" si="136"/>
        <v>0</v>
      </c>
      <c r="DK76" s="105">
        <f t="shared" si="137"/>
        <v>0</v>
      </c>
      <c r="DL76" s="110"/>
      <c r="DM76" s="102"/>
      <c r="DN76" s="102"/>
      <c r="DO76" s="102"/>
      <c r="DP76" s="102"/>
      <c r="DQ76" s="102"/>
      <c r="DR76" s="102"/>
      <c r="DS76" s="102"/>
      <c r="DT76" s="102"/>
      <c r="DU76" s="102"/>
      <c r="DV76" s="102"/>
      <c r="DW76" s="102"/>
      <c r="DX76" s="102">
        <f t="shared" si="138"/>
        <v>0</v>
      </c>
      <c r="DY76" s="103">
        <f t="shared" si="139"/>
        <v>0</v>
      </c>
      <c r="DZ76" s="103">
        <f t="shared" si="140"/>
        <v>0</v>
      </c>
      <c r="EA76" s="103">
        <f t="shared" si="141"/>
        <v>0</v>
      </c>
      <c r="EB76" s="103">
        <f t="shared" si="142"/>
        <v>0</v>
      </c>
      <c r="EC76" s="103">
        <f t="shared" si="143"/>
        <v>0</v>
      </c>
      <c r="ED76" s="103">
        <f t="shared" si="144"/>
        <v>0</v>
      </c>
      <c r="EE76" s="103">
        <f t="shared" si="145"/>
        <v>0</v>
      </c>
      <c r="EF76" s="103">
        <f t="shared" si="146"/>
        <v>0</v>
      </c>
      <c r="EG76" s="103">
        <f t="shared" si="147"/>
        <v>0</v>
      </c>
      <c r="EH76" s="103">
        <f t="shared" si="148"/>
        <v>0</v>
      </c>
      <c r="EI76" s="103">
        <f t="shared" si="149"/>
        <v>0</v>
      </c>
      <c r="EJ76" s="103">
        <f t="shared" si="150"/>
        <v>0</v>
      </c>
      <c r="EK76" s="104">
        <f>SUM(DY76:EJ76)*VLOOKUP($I76,Escalation[],MATCH(DL$1,Escalation[#Headers]),FALSE)</f>
        <v>0</v>
      </c>
      <c r="EL76" s="104">
        <f t="shared" si="151"/>
        <v>0</v>
      </c>
      <c r="EM76" s="104">
        <f t="shared" si="152"/>
        <v>0</v>
      </c>
      <c r="EN76" s="104">
        <f t="shared" si="153"/>
        <v>0</v>
      </c>
      <c r="EO76" s="103">
        <f t="shared" si="154"/>
        <v>0</v>
      </c>
      <c r="EP76" s="105">
        <f t="shared" si="155"/>
        <v>0</v>
      </c>
      <c r="EQ76" s="160">
        <f t="shared" si="156"/>
        <v>3991.2431062500009</v>
      </c>
      <c r="ER76" s="1"/>
      <c r="ES76" s="82"/>
      <c r="ET76" s="82"/>
      <c r="EU76" s="82"/>
      <c r="EV76" s="82"/>
      <c r="EW76" s="22"/>
      <c r="EX76" s="22"/>
      <c r="EY76" s="34"/>
      <c r="EZ76" s="34"/>
      <c r="FA76" s="7"/>
      <c r="FB76" s="7"/>
      <c r="FC76" s="7"/>
      <c r="FD76" s="7"/>
    </row>
    <row r="77" spans="1:160" ht="118.8" hidden="1" x14ac:dyDescent="0.3">
      <c r="A77" s="11" t="s">
        <v>176</v>
      </c>
      <c r="B77" s="84">
        <v>1.2</v>
      </c>
      <c r="C77" t="s">
        <v>1385</v>
      </c>
      <c r="D77" s="28" t="s">
        <v>15</v>
      </c>
      <c r="E77" s="3" t="s">
        <v>25</v>
      </c>
      <c r="F77" s="1" t="s">
        <v>177</v>
      </c>
      <c r="G77" s="10" t="s">
        <v>177</v>
      </c>
      <c r="H77" s="1"/>
      <c r="I77" s="3" t="s">
        <v>135</v>
      </c>
      <c r="J77" s="5" t="s">
        <v>135</v>
      </c>
      <c r="K77" s="3"/>
      <c r="L77" s="6" t="s">
        <v>129</v>
      </c>
      <c r="M77" s="38"/>
      <c r="N77" s="42">
        <v>1</v>
      </c>
      <c r="O77" s="23">
        <v>0</v>
      </c>
      <c r="P77" s="48">
        <v>0.53</v>
      </c>
      <c r="Q77" s="5" t="s">
        <v>23</v>
      </c>
      <c r="R77" s="1" t="s">
        <v>41</v>
      </c>
      <c r="S77" s="71">
        <f>VLOOKUP(R77,Contingencies!$A$2:$D$7,4,FALSE)</f>
        <v>0.125</v>
      </c>
      <c r="T77" s="22">
        <f t="shared" si="89"/>
        <v>509.63185412929704</v>
      </c>
      <c r="U77" s="33">
        <f t="shared" si="163"/>
        <v>176.53913901210942</v>
      </c>
      <c r="V77" s="90" t="s">
        <v>178</v>
      </c>
      <c r="W77" s="110"/>
      <c r="X77" s="102"/>
      <c r="Y77" s="102"/>
      <c r="Z77" s="102"/>
      <c r="AA77" s="102"/>
      <c r="AB77" s="102"/>
      <c r="AC77" s="102"/>
      <c r="AD77" s="102"/>
      <c r="AE77" s="102"/>
      <c r="AF77" s="102"/>
      <c r="AG77" s="102"/>
      <c r="AH77" s="102"/>
      <c r="AI77" s="102">
        <f t="shared" si="157"/>
        <v>0</v>
      </c>
      <c r="AJ77" s="103">
        <f t="shared" si="90"/>
        <v>0</v>
      </c>
      <c r="AK77" s="103">
        <f t="shared" si="91"/>
        <v>0</v>
      </c>
      <c r="AL77" s="103">
        <f t="shared" si="92"/>
        <v>0</v>
      </c>
      <c r="AM77" s="103">
        <f t="shared" si="93"/>
        <v>0</v>
      </c>
      <c r="AN77" s="103">
        <f t="shared" si="94"/>
        <v>0</v>
      </c>
      <c r="AO77" s="103">
        <f t="shared" si="95"/>
        <v>0</v>
      </c>
      <c r="AP77" s="103">
        <f t="shared" si="96"/>
        <v>0</v>
      </c>
      <c r="AQ77" s="103">
        <f t="shared" si="97"/>
        <v>0</v>
      </c>
      <c r="AR77" s="103">
        <f t="shared" si="98"/>
        <v>0</v>
      </c>
      <c r="AS77" s="103">
        <f t="shared" si="99"/>
        <v>0</v>
      </c>
      <c r="AT77" s="103">
        <f t="shared" si="100"/>
        <v>0</v>
      </c>
      <c r="AU77" s="103">
        <f t="shared" si="101"/>
        <v>0</v>
      </c>
      <c r="AV77" s="104">
        <f>SUM(AJ77:AU77)*VLOOKUP($I77,Escalation[],MATCH(W$1,Escalation[#Headers]),FALSE)</f>
        <v>0</v>
      </c>
      <c r="AW77" s="104">
        <f t="shared" si="158"/>
        <v>0</v>
      </c>
      <c r="AX77" s="104">
        <f t="shared" si="159"/>
        <v>0</v>
      </c>
      <c r="AY77" s="104">
        <f t="shared" si="160"/>
        <v>0</v>
      </c>
      <c r="AZ77" s="103">
        <f t="shared" si="161"/>
        <v>0</v>
      </c>
      <c r="BA77" s="105">
        <f t="shared" si="162"/>
        <v>0</v>
      </c>
      <c r="BB77" s="110"/>
      <c r="BC77" s="102"/>
      <c r="BD77" s="102"/>
      <c r="BE77" s="102"/>
      <c r="BF77" s="102"/>
      <c r="BG77" s="102"/>
      <c r="BH77" s="102"/>
      <c r="BI77" s="102"/>
      <c r="BJ77" s="102"/>
      <c r="BK77" s="102"/>
      <c r="BL77" s="102"/>
      <c r="BM77" s="102"/>
      <c r="BN77" s="102">
        <f t="shared" si="102"/>
        <v>0</v>
      </c>
      <c r="BO77" s="103">
        <f t="shared" si="103"/>
        <v>0</v>
      </c>
      <c r="BP77" s="103">
        <f t="shared" si="104"/>
        <v>0</v>
      </c>
      <c r="BQ77" s="103">
        <f t="shared" si="105"/>
        <v>0</v>
      </c>
      <c r="BR77" s="103">
        <f t="shared" si="106"/>
        <v>0</v>
      </c>
      <c r="BS77" s="103">
        <f t="shared" si="107"/>
        <v>0</v>
      </c>
      <c r="BT77" s="103">
        <f t="shared" si="108"/>
        <v>0</v>
      </c>
      <c r="BU77" s="103">
        <f t="shared" si="109"/>
        <v>0</v>
      </c>
      <c r="BV77" s="103">
        <f t="shared" si="110"/>
        <v>0</v>
      </c>
      <c r="BW77" s="103">
        <f t="shared" si="111"/>
        <v>0</v>
      </c>
      <c r="BX77" s="103">
        <f t="shared" si="112"/>
        <v>0</v>
      </c>
      <c r="BY77" s="103">
        <f t="shared" si="113"/>
        <v>0</v>
      </c>
      <c r="BZ77" s="103">
        <f t="shared" si="114"/>
        <v>0</v>
      </c>
      <c r="CA77" s="104">
        <f>SUM(BO77:BZ77)*VLOOKUP($I77,Escalation[],MATCH(BB$1,Escalation[#Headers]),FALSE)</f>
        <v>0</v>
      </c>
      <c r="CB77" s="104">
        <f t="shared" si="115"/>
        <v>0</v>
      </c>
      <c r="CC77" s="104">
        <f t="shared" si="116"/>
        <v>0</v>
      </c>
      <c r="CD77" s="104">
        <f t="shared" si="117"/>
        <v>0</v>
      </c>
      <c r="CE77" s="103">
        <f t="shared" si="118"/>
        <v>0</v>
      </c>
      <c r="CF77" s="105">
        <f t="shared" si="119"/>
        <v>0</v>
      </c>
      <c r="CG77" s="110"/>
      <c r="CH77" s="102"/>
      <c r="CI77" s="102"/>
      <c r="CJ77" s="102"/>
      <c r="CK77" s="102"/>
      <c r="CL77" s="102"/>
      <c r="CM77" s="102"/>
      <c r="CN77" s="102"/>
      <c r="CO77" s="102"/>
      <c r="CP77" s="102"/>
      <c r="CQ77" s="112">
        <v>2500</v>
      </c>
      <c r="CR77" s="102"/>
      <c r="CS77" s="102">
        <f t="shared" si="120"/>
        <v>0</v>
      </c>
      <c r="CT77" s="103">
        <f t="shared" si="121"/>
        <v>0</v>
      </c>
      <c r="CU77" s="103">
        <f t="shared" si="122"/>
        <v>0</v>
      </c>
      <c r="CV77" s="103">
        <f t="shared" si="123"/>
        <v>0</v>
      </c>
      <c r="CW77" s="103">
        <f t="shared" si="124"/>
        <v>0</v>
      </c>
      <c r="CX77" s="103">
        <f t="shared" si="125"/>
        <v>0</v>
      </c>
      <c r="CY77" s="103">
        <f t="shared" si="126"/>
        <v>0</v>
      </c>
      <c r="CZ77" s="103">
        <f t="shared" si="127"/>
        <v>0</v>
      </c>
      <c r="DA77" s="103">
        <f t="shared" si="128"/>
        <v>0</v>
      </c>
      <c r="DB77" s="103">
        <f t="shared" si="129"/>
        <v>0</v>
      </c>
      <c r="DC77" s="103">
        <f t="shared" si="130"/>
        <v>0</v>
      </c>
      <c r="DD77" s="103">
        <f t="shared" si="131"/>
        <v>2500</v>
      </c>
      <c r="DE77" s="103">
        <f t="shared" si="132"/>
        <v>0</v>
      </c>
      <c r="DF77" s="104">
        <f>SUM(CT77:DE77)*VLOOKUP($I77,Escalation[],MATCH(CG$1,Escalation[#Headers]),FALSE)</f>
        <v>2664.7417209375008</v>
      </c>
      <c r="DG77" s="104">
        <f t="shared" si="133"/>
        <v>0</v>
      </c>
      <c r="DH77" s="104">
        <f t="shared" si="134"/>
        <v>1412.3131120968756</v>
      </c>
      <c r="DI77" s="104">
        <f t="shared" si="135"/>
        <v>4077.0548330343763</v>
      </c>
      <c r="DJ77" s="103">
        <f t="shared" si="136"/>
        <v>333.09271511718759</v>
      </c>
      <c r="DK77" s="105">
        <f t="shared" si="137"/>
        <v>176.53913901210944</v>
      </c>
      <c r="DL77" s="110"/>
      <c r="DM77" s="102"/>
      <c r="DN77" s="102"/>
      <c r="DO77" s="102"/>
      <c r="DP77" s="102"/>
      <c r="DQ77" s="102"/>
      <c r="DR77" s="102"/>
      <c r="DS77" s="102"/>
      <c r="DT77" s="102"/>
      <c r="DU77" s="102"/>
      <c r="DV77" s="102"/>
      <c r="DW77" s="102"/>
      <c r="DX77" s="102">
        <f t="shared" si="138"/>
        <v>0</v>
      </c>
      <c r="DY77" s="103">
        <f t="shared" si="139"/>
        <v>0</v>
      </c>
      <c r="DZ77" s="103">
        <f t="shared" si="140"/>
        <v>0</v>
      </c>
      <c r="EA77" s="103">
        <f t="shared" si="141"/>
        <v>0</v>
      </c>
      <c r="EB77" s="103">
        <f t="shared" si="142"/>
        <v>0</v>
      </c>
      <c r="EC77" s="103">
        <f t="shared" si="143"/>
        <v>0</v>
      </c>
      <c r="ED77" s="103">
        <f t="shared" si="144"/>
        <v>0</v>
      </c>
      <c r="EE77" s="103">
        <f t="shared" si="145"/>
        <v>0</v>
      </c>
      <c r="EF77" s="103">
        <f t="shared" si="146"/>
        <v>0</v>
      </c>
      <c r="EG77" s="103">
        <f t="shared" si="147"/>
        <v>0</v>
      </c>
      <c r="EH77" s="103">
        <f t="shared" si="148"/>
        <v>0</v>
      </c>
      <c r="EI77" s="103">
        <f t="shared" si="149"/>
        <v>0</v>
      </c>
      <c r="EJ77" s="103">
        <f t="shared" si="150"/>
        <v>0</v>
      </c>
      <c r="EK77" s="104">
        <f>SUM(DY77:EJ77)*VLOOKUP($I77,Escalation[],MATCH(DL$1,Escalation[#Headers]),FALSE)</f>
        <v>0</v>
      </c>
      <c r="EL77" s="104">
        <f t="shared" si="151"/>
        <v>0</v>
      </c>
      <c r="EM77" s="104">
        <f t="shared" si="152"/>
        <v>0</v>
      </c>
      <c r="EN77" s="104">
        <f t="shared" si="153"/>
        <v>0</v>
      </c>
      <c r="EO77" s="103">
        <f t="shared" si="154"/>
        <v>0</v>
      </c>
      <c r="EP77" s="105">
        <f t="shared" si="155"/>
        <v>0</v>
      </c>
      <c r="EQ77" s="160">
        <f t="shared" si="156"/>
        <v>4077.0548330343763</v>
      </c>
      <c r="ER77" s="1"/>
      <c r="ES77" s="82"/>
      <c r="ET77" s="82"/>
      <c r="EU77" s="82"/>
      <c r="EV77" s="82"/>
      <c r="EW77" s="22"/>
      <c r="EX77" s="22"/>
      <c r="EY77" s="34"/>
      <c r="EZ77" s="34"/>
      <c r="FA77" s="7"/>
      <c r="FB77" s="7"/>
      <c r="FC77" s="7"/>
      <c r="FD77" s="7"/>
    </row>
    <row r="78" spans="1:160" ht="92.4" hidden="1" x14ac:dyDescent="0.3">
      <c r="A78" s="15" t="s">
        <v>179</v>
      </c>
      <c r="B78" s="84">
        <v>1.2</v>
      </c>
      <c r="C78" t="s">
        <v>1385</v>
      </c>
      <c r="D78" s="28" t="s">
        <v>15</v>
      </c>
      <c r="E78" s="3" t="s">
        <v>25</v>
      </c>
      <c r="F78" s="1" t="s">
        <v>180</v>
      </c>
      <c r="G78" s="14" t="s">
        <v>181</v>
      </c>
      <c r="H78" s="1"/>
      <c r="I78" s="3" t="s">
        <v>135</v>
      </c>
      <c r="J78" s="5" t="s">
        <v>135</v>
      </c>
      <c r="K78" s="3"/>
      <c r="L78" s="6" t="s">
        <v>22</v>
      </c>
      <c r="M78" s="38"/>
      <c r="N78" s="42">
        <v>1</v>
      </c>
      <c r="O78" s="23">
        <v>0</v>
      </c>
      <c r="P78" s="48">
        <v>0.53</v>
      </c>
      <c r="Q78" s="5" t="s">
        <v>23</v>
      </c>
      <c r="R78" s="1" t="s">
        <v>41</v>
      </c>
      <c r="S78" s="71">
        <f>VLOOKUP(R78,Contingencies!$A$2:$D$7,4,FALSE)</f>
        <v>0.125</v>
      </c>
      <c r="T78" s="22">
        <f t="shared" si="89"/>
        <v>586.08562500000005</v>
      </c>
      <c r="U78" s="33">
        <f t="shared" si="163"/>
        <v>203.02312500000002</v>
      </c>
      <c r="V78" s="90"/>
      <c r="W78" s="110">
        <v>3000</v>
      </c>
      <c r="X78" s="102"/>
      <c r="Y78" s="102"/>
      <c r="Z78" s="102"/>
      <c r="AA78" s="102"/>
      <c r="AB78" s="102"/>
      <c r="AC78" s="102"/>
      <c r="AD78" s="102"/>
      <c r="AE78" s="102"/>
      <c r="AF78" s="102"/>
      <c r="AG78" s="102"/>
      <c r="AH78" s="102"/>
      <c r="AI78" s="102">
        <f t="shared" si="157"/>
        <v>0</v>
      </c>
      <c r="AJ78" s="103">
        <f t="shared" si="90"/>
        <v>3000</v>
      </c>
      <c r="AK78" s="103">
        <f t="shared" si="91"/>
        <v>0</v>
      </c>
      <c r="AL78" s="103">
        <f t="shared" si="92"/>
        <v>0</v>
      </c>
      <c r="AM78" s="103">
        <f t="shared" si="93"/>
        <v>0</v>
      </c>
      <c r="AN78" s="103">
        <f t="shared" si="94"/>
        <v>0</v>
      </c>
      <c r="AO78" s="103">
        <f t="shared" si="95"/>
        <v>0</v>
      </c>
      <c r="AP78" s="103">
        <f t="shared" si="96"/>
        <v>0</v>
      </c>
      <c r="AQ78" s="103">
        <f t="shared" si="97"/>
        <v>0</v>
      </c>
      <c r="AR78" s="103">
        <f t="shared" si="98"/>
        <v>0</v>
      </c>
      <c r="AS78" s="103">
        <f t="shared" si="99"/>
        <v>0</v>
      </c>
      <c r="AT78" s="103">
        <f t="shared" si="100"/>
        <v>0</v>
      </c>
      <c r="AU78" s="103">
        <f t="shared" si="101"/>
        <v>0</v>
      </c>
      <c r="AV78" s="104">
        <f>SUM(AJ78:AU78)*VLOOKUP($I78,Escalation[],MATCH(W$1,Escalation[#Headers]),FALSE)</f>
        <v>3064.5</v>
      </c>
      <c r="AW78" s="104">
        <f t="shared" si="158"/>
        <v>0</v>
      </c>
      <c r="AX78" s="104">
        <f t="shared" si="159"/>
        <v>1624.1850000000002</v>
      </c>
      <c r="AY78" s="104">
        <f t="shared" si="160"/>
        <v>4688.6850000000004</v>
      </c>
      <c r="AZ78" s="103">
        <f t="shared" si="161"/>
        <v>383.0625</v>
      </c>
      <c r="BA78" s="105">
        <f t="shared" si="162"/>
        <v>203.02312500000002</v>
      </c>
      <c r="BB78" s="110"/>
      <c r="BC78" s="102"/>
      <c r="BD78" s="102"/>
      <c r="BE78" s="102"/>
      <c r="BF78" s="102"/>
      <c r="BG78" s="102"/>
      <c r="BH78" s="102"/>
      <c r="BI78" s="102"/>
      <c r="BJ78" s="102"/>
      <c r="BK78" s="102"/>
      <c r="BL78" s="102"/>
      <c r="BM78" s="102"/>
      <c r="BN78" s="102">
        <f t="shared" si="102"/>
        <v>0</v>
      </c>
      <c r="BO78" s="103">
        <f t="shared" si="103"/>
        <v>0</v>
      </c>
      <c r="BP78" s="103">
        <f t="shared" si="104"/>
        <v>0</v>
      </c>
      <c r="BQ78" s="103">
        <f t="shared" si="105"/>
        <v>0</v>
      </c>
      <c r="BR78" s="103">
        <f t="shared" si="106"/>
        <v>0</v>
      </c>
      <c r="BS78" s="103">
        <f t="shared" si="107"/>
        <v>0</v>
      </c>
      <c r="BT78" s="103">
        <f t="shared" si="108"/>
        <v>0</v>
      </c>
      <c r="BU78" s="103">
        <f t="shared" si="109"/>
        <v>0</v>
      </c>
      <c r="BV78" s="103">
        <f t="shared" si="110"/>
        <v>0</v>
      </c>
      <c r="BW78" s="103">
        <f t="shared" si="111"/>
        <v>0</v>
      </c>
      <c r="BX78" s="103">
        <f t="shared" si="112"/>
        <v>0</v>
      </c>
      <c r="BY78" s="103">
        <f t="shared" si="113"/>
        <v>0</v>
      </c>
      <c r="BZ78" s="103">
        <f t="shared" si="114"/>
        <v>0</v>
      </c>
      <c r="CA78" s="104">
        <f>SUM(BO78:BZ78)*VLOOKUP($I78,Escalation[],MATCH(BB$1,Escalation[#Headers]),FALSE)</f>
        <v>0</v>
      </c>
      <c r="CB78" s="104">
        <f t="shared" si="115"/>
        <v>0</v>
      </c>
      <c r="CC78" s="104">
        <f t="shared" si="116"/>
        <v>0</v>
      </c>
      <c r="CD78" s="104">
        <f t="shared" si="117"/>
        <v>0</v>
      </c>
      <c r="CE78" s="103">
        <f t="shared" si="118"/>
        <v>0</v>
      </c>
      <c r="CF78" s="105">
        <f t="shared" si="119"/>
        <v>0</v>
      </c>
      <c r="CG78" s="110"/>
      <c r="CH78" s="102"/>
      <c r="CI78" s="102"/>
      <c r="CJ78" s="102"/>
      <c r="CK78" s="102"/>
      <c r="CL78" s="102"/>
      <c r="CM78" s="102"/>
      <c r="CN78" s="102"/>
      <c r="CO78" s="102"/>
      <c r="CP78" s="102"/>
      <c r="CQ78" s="102"/>
      <c r="CR78" s="102"/>
      <c r="CS78" s="102">
        <f t="shared" si="120"/>
        <v>0</v>
      </c>
      <c r="CT78" s="103">
        <f t="shared" si="121"/>
        <v>0</v>
      </c>
      <c r="CU78" s="103">
        <f t="shared" si="122"/>
        <v>0</v>
      </c>
      <c r="CV78" s="103">
        <f t="shared" si="123"/>
        <v>0</v>
      </c>
      <c r="CW78" s="103">
        <f t="shared" si="124"/>
        <v>0</v>
      </c>
      <c r="CX78" s="103">
        <f t="shared" si="125"/>
        <v>0</v>
      </c>
      <c r="CY78" s="103">
        <f t="shared" si="126"/>
        <v>0</v>
      </c>
      <c r="CZ78" s="103">
        <f t="shared" si="127"/>
        <v>0</v>
      </c>
      <c r="DA78" s="103">
        <f t="shared" si="128"/>
        <v>0</v>
      </c>
      <c r="DB78" s="103">
        <f t="shared" si="129"/>
        <v>0</v>
      </c>
      <c r="DC78" s="103">
        <f t="shared" si="130"/>
        <v>0</v>
      </c>
      <c r="DD78" s="103">
        <f t="shared" si="131"/>
        <v>0</v>
      </c>
      <c r="DE78" s="103">
        <f t="shared" si="132"/>
        <v>0</v>
      </c>
      <c r="DF78" s="104">
        <f>SUM(CT78:DE78)*VLOOKUP($I78,Escalation[],MATCH(CG$1,Escalation[#Headers]),FALSE)</f>
        <v>0</v>
      </c>
      <c r="DG78" s="104">
        <f t="shared" si="133"/>
        <v>0</v>
      </c>
      <c r="DH78" s="104">
        <f t="shared" si="134"/>
        <v>0</v>
      </c>
      <c r="DI78" s="104">
        <f t="shared" si="135"/>
        <v>0</v>
      </c>
      <c r="DJ78" s="103">
        <f t="shared" si="136"/>
        <v>0</v>
      </c>
      <c r="DK78" s="105">
        <f t="shared" si="137"/>
        <v>0</v>
      </c>
      <c r="DL78" s="110"/>
      <c r="DM78" s="102"/>
      <c r="DN78" s="102"/>
      <c r="DO78" s="102"/>
      <c r="DP78" s="102"/>
      <c r="DQ78" s="102"/>
      <c r="DR78" s="102"/>
      <c r="DS78" s="102"/>
      <c r="DT78" s="102"/>
      <c r="DU78" s="102"/>
      <c r="DV78" s="102"/>
      <c r="DW78" s="102"/>
      <c r="DX78" s="102">
        <f t="shared" si="138"/>
        <v>0</v>
      </c>
      <c r="DY78" s="103">
        <f t="shared" si="139"/>
        <v>0</v>
      </c>
      <c r="DZ78" s="103">
        <f t="shared" si="140"/>
        <v>0</v>
      </c>
      <c r="EA78" s="103">
        <f t="shared" si="141"/>
        <v>0</v>
      </c>
      <c r="EB78" s="103">
        <f t="shared" si="142"/>
        <v>0</v>
      </c>
      <c r="EC78" s="103">
        <f t="shared" si="143"/>
        <v>0</v>
      </c>
      <c r="ED78" s="103">
        <f t="shared" si="144"/>
        <v>0</v>
      </c>
      <c r="EE78" s="103">
        <f t="shared" si="145"/>
        <v>0</v>
      </c>
      <c r="EF78" s="103">
        <f t="shared" si="146"/>
        <v>0</v>
      </c>
      <c r="EG78" s="103">
        <f t="shared" si="147"/>
        <v>0</v>
      </c>
      <c r="EH78" s="103">
        <f t="shared" si="148"/>
        <v>0</v>
      </c>
      <c r="EI78" s="103">
        <f t="shared" si="149"/>
        <v>0</v>
      </c>
      <c r="EJ78" s="103">
        <f t="shared" si="150"/>
        <v>0</v>
      </c>
      <c r="EK78" s="104">
        <f>SUM(DY78:EJ78)*VLOOKUP($I78,Escalation[],MATCH(DL$1,Escalation[#Headers]),FALSE)</f>
        <v>0</v>
      </c>
      <c r="EL78" s="104">
        <f t="shared" si="151"/>
        <v>0</v>
      </c>
      <c r="EM78" s="104">
        <f t="shared" si="152"/>
        <v>0</v>
      </c>
      <c r="EN78" s="104">
        <f t="shared" si="153"/>
        <v>0</v>
      </c>
      <c r="EO78" s="103">
        <f t="shared" si="154"/>
        <v>0</v>
      </c>
      <c r="EP78" s="105">
        <f t="shared" si="155"/>
        <v>0</v>
      </c>
      <c r="EQ78" s="160">
        <f t="shared" si="156"/>
        <v>4688.6850000000004</v>
      </c>
      <c r="ER78" s="1"/>
      <c r="ES78" s="82"/>
      <c r="ET78" s="82"/>
      <c r="EU78" s="82"/>
      <c r="EV78" s="82"/>
      <c r="EW78" s="22"/>
      <c r="EX78" s="22"/>
      <c r="EY78" s="34"/>
      <c r="EZ78" s="34"/>
      <c r="FA78" s="7"/>
      <c r="FB78" s="7"/>
      <c r="FC78" s="7"/>
      <c r="FD78" s="7"/>
    </row>
    <row r="79" spans="1:160" ht="79.2" hidden="1" x14ac:dyDescent="0.3">
      <c r="A79" s="15" t="s">
        <v>182</v>
      </c>
      <c r="B79" s="84">
        <v>1.2</v>
      </c>
      <c r="C79" t="s">
        <v>1385</v>
      </c>
      <c r="D79" s="28" t="s">
        <v>15</v>
      </c>
      <c r="E79" s="3" t="s">
        <v>25</v>
      </c>
      <c r="F79" s="1" t="s">
        <v>183</v>
      </c>
      <c r="G79" s="14" t="s">
        <v>184</v>
      </c>
      <c r="H79" s="1"/>
      <c r="I79" s="3" t="s">
        <v>19</v>
      </c>
      <c r="J79" s="5" t="s">
        <v>31</v>
      </c>
      <c r="K79" s="3" t="s">
        <v>137</v>
      </c>
      <c r="L79" s="6" t="s">
        <v>22</v>
      </c>
      <c r="M79" s="38">
        <v>77</v>
      </c>
      <c r="N79" s="43">
        <v>77</v>
      </c>
      <c r="O79" s="23">
        <v>0</v>
      </c>
      <c r="P79" s="48">
        <v>0</v>
      </c>
      <c r="Q79" s="5" t="s">
        <v>23</v>
      </c>
      <c r="R79" s="1" t="s">
        <v>41</v>
      </c>
      <c r="S79" s="71">
        <f>VLOOKUP(R79,Contingencies!$A$2:$D$7,4,FALSE)</f>
        <v>0.125</v>
      </c>
      <c r="T79" s="22">
        <f t="shared" si="89"/>
        <v>314.62200000000001</v>
      </c>
      <c r="U79" s="33">
        <f t="shared" si="163"/>
        <v>0</v>
      </c>
      <c r="V79" s="90"/>
      <c r="W79" s="110"/>
      <c r="X79" s="102"/>
      <c r="Y79" s="102"/>
      <c r="Z79" s="102"/>
      <c r="AA79" s="102"/>
      <c r="AB79" s="102"/>
      <c r="AC79" s="102"/>
      <c r="AD79" s="102"/>
      <c r="AE79" s="112">
        <v>16</v>
      </c>
      <c r="AF79" s="112">
        <v>16</v>
      </c>
      <c r="AG79" s="102"/>
      <c r="AH79" s="102"/>
      <c r="AI79" s="102">
        <f t="shared" si="157"/>
        <v>32</v>
      </c>
      <c r="AJ79" s="103">
        <f t="shared" si="90"/>
        <v>0</v>
      </c>
      <c r="AK79" s="103">
        <f t="shared" si="91"/>
        <v>0</v>
      </c>
      <c r="AL79" s="103">
        <f t="shared" si="92"/>
        <v>0</v>
      </c>
      <c r="AM79" s="103">
        <f t="shared" si="93"/>
        <v>0</v>
      </c>
      <c r="AN79" s="103">
        <f t="shared" si="94"/>
        <v>0</v>
      </c>
      <c r="AO79" s="103">
        <f t="shared" si="95"/>
        <v>0</v>
      </c>
      <c r="AP79" s="103">
        <f t="shared" si="96"/>
        <v>0</v>
      </c>
      <c r="AQ79" s="103">
        <f t="shared" si="97"/>
        <v>0</v>
      </c>
      <c r="AR79" s="103">
        <f t="shared" si="98"/>
        <v>1232</v>
      </c>
      <c r="AS79" s="103">
        <f t="shared" si="99"/>
        <v>1232</v>
      </c>
      <c r="AT79" s="103">
        <f t="shared" si="100"/>
        <v>0</v>
      </c>
      <c r="AU79" s="103">
        <f t="shared" si="101"/>
        <v>0</v>
      </c>
      <c r="AV79" s="104">
        <f>SUM(AJ79:AU79)*VLOOKUP($I79,Escalation[],MATCH(W$1,Escalation[#Headers]),FALSE)</f>
        <v>2516.9760000000001</v>
      </c>
      <c r="AW79" s="104">
        <f t="shared" si="158"/>
        <v>0</v>
      </c>
      <c r="AX79" s="104">
        <f t="shared" si="159"/>
        <v>0</v>
      </c>
      <c r="AY79" s="104">
        <f t="shared" si="160"/>
        <v>2516.9760000000001</v>
      </c>
      <c r="AZ79" s="103">
        <f t="shared" si="161"/>
        <v>314.62200000000001</v>
      </c>
      <c r="BA79" s="105">
        <f t="shared" si="162"/>
        <v>0</v>
      </c>
      <c r="BB79" s="110"/>
      <c r="BC79" s="102"/>
      <c r="BD79" s="102"/>
      <c r="BE79" s="102"/>
      <c r="BF79" s="102"/>
      <c r="BG79" s="102"/>
      <c r="BH79" s="102"/>
      <c r="BI79" s="102"/>
      <c r="BJ79" s="102"/>
      <c r="BK79" s="102"/>
      <c r="BL79" s="102"/>
      <c r="BM79" s="102"/>
      <c r="BN79" s="102">
        <f t="shared" si="102"/>
        <v>0</v>
      </c>
      <c r="BO79" s="103">
        <f t="shared" si="103"/>
        <v>0</v>
      </c>
      <c r="BP79" s="103">
        <f t="shared" si="104"/>
        <v>0</v>
      </c>
      <c r="BQ79" s="103">
        <f t="shared" si="105"/>
        <v>0</v>
      </c>
      <c r="BR79" s="103">
        <f t="shared" si="106"/>
        <v>0</v>
      </c>
      <c r="BS79" s="103">
        <f t="shared" si="107"/>
        <v>0</v>
      </c>
      <c r="BT79" s="103">
        <f t="shared" si="108"/>
        <v>0</v>
      </c>
      <c r="BU79" s="103">
        <f t="shared" si="109"/>
        <v>0</v>
      </c>
      <c r="BV79" s="103">
        <f t="shared" si="110"/>
        <v>0</v>
      </c>
      <c r="BW79" s="103">
        <f t="shared" si="111"/>
        <v>0</v>
      </c>
      <c r="BX79" s="103">
        <f t="shared" si="112"/>
        <v>0</v>
      </c>
      <c r="BY79" s="103">
        <f t="shared" si="113"/>
        <v>0</v>
      </c>
      <c r="BZ79" s="103">
        <f t="shared" si="114"/>
        <v>0</v>
      </c>
      <c r="CA79" s="104">
        <f>SUM(BO79:BZ79)*VLOOKUP($I79,Escalation[],MATCH(BB$1,Escalation[#Headers]),FALSE)</f>
        <v>0</v>
      </c>
      <c r="CB79" s="104">
        <f t="shared" si="115"/>
        <v>0</v>
      </c>
      <c r="CC79" s="104">
        <f t="shared" si="116"/>
        <v>0</v>
      </c>
      <c r="CD79" s="104">
        <f t="shared" si="117"/>
        <v>0</v>
      </c>
      <c r="CE79" s="103">
        <f t="shared" si="118"/>
        <v>0</v>
      </c>
      <c r="CF79" s="105">
        <f t="shared" si="119"/>
        <v>0</v>
      </c>
      <c r="CG79" s="110"/>
      <c r="CH79" s="102"/>
      <c r="CI79" s="102"/>
      <c r="CJ79" s="102"/>
      <c r="CK79" s="102"/>
      <c r="CL79" s="102"/>
      <c r="CM79" s="102"/>
      <c r="CN79" s="102"/>
      <c r="CO79" s="102"/>
      <c r="CP79" s="102"/>
      <c r="CQ79" s="102"/>
      <c r="CR79" s="102"/>
      <c r="CS79" s="102">
        <f t="shared" si="120"/>
        <v>0</v>
      </c>
      <c r="CT79" s="103">
        <f t="shared" si="121"/>
        <v>0</v>
      </c>
      <c r="CU79" s="103">
        <f t="shared" si="122"/>
        <v>0</v>
      </c>
      <c r="CV79" s="103">
        <f t="shared" si="123"/>
        <v>0</v>
      </c>
      <c r="CW79" s="103">
        <f t="shared" si="124"/>
        <v>0</v>
      </c>
      <c r="CX79" s="103">
        <f t="shared" si="125"/>
        <v>0</v>
      </c>
      <c r="CY79" s="103">
        <f t="shared" si="126"/>
        <v>0</v>
      </c>
      <c r="CZ79" s="103">
        <f t="shared" si="127"/>
        <v>0</v>
      </c>
      <c r="DA79" s="103">
        <f t="shared" si="128"/>
        <v>0</v>
      </c>
      <c r="DB79" s="103">
        <f t="shared" si="129"/>
        <v>0</v>
      </c>
      <c r="DC79" s="103">
        <f t="shared" si="130"/>
        <v>0</v>
      </c>
      <c r="DD79" s="103">
        <f t="shared" si="131"/>
        <v>0</v>
      </c>
      <c r="DE79" s="103">
        <f t="shared" si="132"/>
        <v>0</v>
      </c>
      <c r="DF79" s="104">
        <f>SUM(CT79:DE79)*VLOOKUP($I79,Escalation[],MATCH(CG$1,Escalation[#Headers]),FALSE)</f>
        <v>0</v>
      </c>
      <c r="DG79" s="104">
        <f t="shared" si="133"/>
        <v>0</v>
      </c>
      <c r="DH79" s="104">
        <f t="shared" si="134"/>
        <v>0</v>
      </c>
      <c r="DI79" s="104">
        <f t="shared" si="135"/>
        <v>0</v>
      </c>
      <c r="DJ79" s="103">
        <f t="shared" si="136"/>
        <v>0</v>
      </c>
      <c r="DK79" s="105">
        <f t="shared" si="137"/>
        <v>0</v>
      </c>
      <c r="DL79" s="110"/>
      <c r="DM79" s="102"/>
      <c r="DN79" s="102"/>
      <c r="DO79" s="102"/>
      <c r="DP79" s="102"/>
      <c r="DQ79" s="102"/>
      <c r="DR79" s="102"/>
      <c r="DS79" s="102"/>
      <c r="DT79" s="102"/>
      <c r="DU79" s="102"/>
      <c r="DV79" s="102"/>
      <c r="DW79" s="102"/>
      <c r="DX79" s="102">
        <f t="shared" si="138"/>
        <v>0</v>
      </c>
      <c r="DY79" s="103">
        <f t="shared" si="139"/>
        <v>0</v>
      </c>
      <c r="DZ79" s="103">
        <f t="shared" si="140"/>
        <v>0</v>
      </c>
      <c r="EA79" s="103">
        <f t="shared" si="141"/>
        <v>0</v>
      </c>
      <c r="EB79" s="103">
        <f t="shared" si="142"/>
        <v>0</v>
      </c>
      <c r="EC79" s="103">
        <f t="shared" si="143"/>
        <v>0</v>
      </c>
      <c r="ED79" s="103">
        <f t="shared" si="144"/>
        <v>0</v>
      </c>
      <c r="EE79" s="103">
        <f t="shared" si="145"/>
        <v>0</v>
      </c>
      <c r="EF79" s="103">
        <f t="shared" si="146"/>
        <v>0</v>
      </c>
      <c r="EG79" s="103">
        <f t="shared" si="147"/>
        <v>0</v>
      </c>
      <c r="EH79" s="103">
        <f t="shared" si="148"/>
        <v>0</v>
      </c>
      <c r="EI79" s="103">
        <f t="shared" si="149"/>
        <v>0</v>
      </c>
      <c r="EJ79" s="103">
        <f t="shared" si="150"/>
        <v>0</v>
      </c>
      <c r="EK79" s="104">
        <f>SUM(DY79:EJ79)*VLOOKUP($I79,Escalation[],MATCH(DL$1,Escalation[#Headers]),FALSE)</f>
        <v>0</v>
      </c>
      <c r="EL79" s="104">
        <f t="shared" si="151"/>
        <v>0</v>
      </c>
      <c r="EM79" s="104">
        <f t="shared" si="152"/>
        <v>0</v>
      </c>
      <c r="EN79" s="104">
        <f t="shared" si="153"/>
        <v>0</v>
      </c>
      <c r="EO79" s="103">
        <f t="shared" si="154"/>
        <v>0</v>
      </c>
      <c r="EP79" s="105">
        <f t="shared" si="155"/>
        <v>0</v>
      </c>
      <c r="EQ79" s="160">
        <f t="shared" si="156"/>
        <v>2516.9760000000001</v>
      </c>
      <c r="ER79" s="1"/>
      <c r="ES79" s="82"/>
      <c r="ET79" s="82"/>
      <c r="EU79" s="82"/>
      <c r="EV79" s="82"/>
      <c r="EW79" s="22"/>
      <c r="EX79" s="22"/>
      <c r="EY79" s="34"/>
      <c r="EZ79" s="34"/>
      <c r="FA79" s="7"/>
      <c r="FB79" s="7"/>
      <c r="FC79" s="7"/>
      <c r="FD79" s="7"/>
    </row>
    <row r="80" spans="1:160" ht="79.2" hidden="1" x14ac:dyDescent="0.3">
      <c r="A80" s="15" t="s">
        <v>182</v>
      </c>
      <c r="B80" s="84">
        <v>1.2</v>
      </c>
      <c r="C80" t="s">
        <v>1385</v>
      </c>
      <c r="D80" s="28" t="s">
        <v>15</v>
      </c>
      <c r="E80" s="3" t="s">
        <v>25</v>
      </c>
      <c r="F80" s="1" t="s">
        <v>183</v>
      </c>
      <c r="G80" s="14" t="s">
        <v>184</v>
      </c>
      <c r="H80" s="1"/>
      <c r="I80" s="3" t="s">
        <v>135</v>
      </c>
      <c r="J80" s="5" t="s">
        <v>135</v>
      </c>
      <c r="K80" s="3"/>
      <c r="L80" s="6" t="s">
        <v>22</v>
      </c>
      <c r="M80" s="38"/>
      <c r="N80" s="42">
        <v>1</v>
      </c>
      <c r="O80" s="23">
        <v>0</v>
      </c>
      <c r="P80" s="48">
        <v>0.53</v>
      </c>
      <c r="Q80" s="5" t="s">
        <v>23</v>
      </c>
      <c r="R80" s="1" t="s">
        <v>41</v>
      </c>
      <c r="S80" s="71">
        <f>VLOOKUP(R80,Contingencies!$A$2:$D$7,4,FALSE)</f>
        <v>0.125</v>
      </c>
      <c r="T80" s="22">
        <f t="shared" si="89"/>
        <v>956.10101625000016</v>
      </c>
      <c r="U80" s="33">
        <f t="shared" si="163"/>
        <v>331.1983912500001</v>
      </c>
      <c r="V80" s="90" t="s">
        <v>185</v>
      </c>
      <c r="W80" s="110"/>
      <c r="X80" s="102"/>
      <c r="Y80" s="102"/>
      <c r="Z80" s="102"/>
      <c r="AA80" s="102"/>
      <c r="AB80" s="102"/>
      <c r="AC80" s="102"/>
      <c r="AD80" s="102"/>
      <c r="AE80" s="112">
        <v>2447</v>
      </c>
      <c r="AF80" s="112">
        <v>2447</v>
      </c>
      <c r="AG80" s="102"/>
      <c r="AH80" s="102"/>
      <c r="AI80" s="102">
        <f t="shared" si="157"/>
        <v>0</v>
      </c>
      <c r="AJ80" s="103">
        <f t="shared" si="90"/>
        <v>0</v>
      </c>
      <c r="AK80" s="103">
        <f t="shared" si="91"/>
        <v>0</v>
      </c>
      <c r="AL80" s="103">
        <f t="shared" si="92"/>
        <v>0</v>
      </c>
      <c r="AM80" s="103">
        <f t="shared" si="93"/>
        <v>0</v>
      </c>
      <c r="AN80" s="103">
        <f t="shared" si="94"/>
        <v>0</v>
      </c>
      <c r="AO80" s="103">
        <f t="shared" si="95"/>
        <v>0</v>
      </c>
      <c r="AP80" s="103">
        <f t="shared" si="96"/>
        <v>0</v>
      </c>
      <c r="AQ80" s="103">
        <f t="shared" si="97"/>
        <v>0</v>
      </c>
      <c r="AR80" s="103">
        <f t="shared" si="98"/>
        <v>2447</v>
      </c>
      <c r="AS80" s="103">
        <f t="shared" si="99"/>
        <v>2447</v>
      </c>
      <c r="AT80" s="103">
        <f t="shared" si="100"/>
        <v>0</v>
      </c>
      <c r="AU80" s="103">
        <f t="shared" si="101"/>
        <v>0</v>
      </c>
      <c r="AV80" s="104">
        <f>SUM(AJ80:AU80)*VLOOKUP($I80,Escalation[],MATCH(W$1,Escalation[#Headers]),FALSE)</f>
        <v>4999.2210000000005</v>
      </c>
      <c r="AW80" s="104">
        <f t="shared" si="158"/>
        <v>0</v>
      </c>
      <c r="AX80" s="104">
        <f t="shared" si="159"/>
        <v>2649.5871300000003</v>
      </c>
      <c r="AY80" s="104">
        <f t="shared" si="160"/>
        <v>7648.8081300000013</v>
      </c>
      <c r="AZ80" s="103">
        <f t="shared" si="161"/>
        <v>624.90262500000006</v>
      </c>
      <c r="BA80" s="105">
        <f t="shared" si="162"/>
        <v>331.19839125000004</v>
      </c>
      <c r="BB80" s="110"/>
      <c r="BC80" s="102"/>
      <c r="BD80" s="102"/>
      <c r="BE80" s="102"/>
      <c r="BF80" s="102"/>
      <c r="BG80" s="102"/>
      <c r="BH80" s="102"/>
      <c r="BI80" s="102"/>
      <c r="BJ80" s="102"/>
      <c r="BK80" s="102"/>
      <c r="BL80" s="102"/>
      <c r="BM80" s="102"/>
      <c r="BN80" s="102">
        <f t="shared" si="102"/>
        <v>0</v>
      </c>
      <c r="BO80" s="103">
        <f t="shared" si="103"/>
        <v>0</v>
      </c>
      <c r="BP80" s="103">
        <f t="shared" si="104"/>
        <v>0</v>
      </c>
      <c r="BQ80" s="103">
        <f t="shared" si="105"/>
        <v>0</v>
      </c>
      <c r="BR80" s="103">
        <f t="shared" si="106"/>
        <v>0</v>
      </c>
      <c r="BS80" s="103">
        <f t="shared" si="107"/>
        <v>0</v>
      </c>
      <c r="BT80" s="103">
        <f t="shared" si="108"/>
        <v>0</v>
      </c>
      <c r="BU80" s="103">
        <f t="shared" si="109"/>
        <v>0</v>
      </c>
      <c r="BV80" s="103">
        <f t="shared" si="110"/>
        <v>0</v>
      </c>
      <c r="BW80" s="103">
        <f t="shared" si="111"/>
        <v>0</v>
      </c>
      <c r="BX80" s="103">
        <f t="shared" si="112"/>
        <v>0</v>
      </c>
      <c r="BY80" s="103">
        <f t="shared" si="113"/>
        <v>0</v>
      </c>
      <c r="BZ80" s="103">
        <f t="shared" si="114"/>
        <v>0</v>
      </c>
      <c r="CA80" s="104">
        <f>SUM(BO80:BZ80)*VLOOKUP($I80,Escalation[],MATCH(BB$1,Escalation[#Headers]),FALSE)</f>
        <v>0</v>
      </c>
      <c r="CB80" s="104">
        <f t="shared" si="115"/>
        <v>0</v>
      </c>
      <c r="CC80" s="104">
        <f t="shared" si="116"/>
        <v>0</v>
      </c>
      <c r="CD80" s="104">
        <f t="shared" si="117"/>
        <v>0</v>
      </c>
      <c r="CE80" s="103">
        <f t="shared" si="118"/>
        <v>0</v>
      </c>
      <c r="CF80" s="105">
        <f t="shared" si="119"/>
        <v>0</v>
      </c>
      <c r="CG80" s="110"/>
      <c r="CH80" s="102"/>
      <c r="CI80" s="102"/>
      <c r="CJ80" s="102"/>
      <c r="CK80" s="102"/>
      <c r="CL80" s="102"/>
      <c r="CM80" s="102"/>
      <c r="CN80" s="102"/>
      <c r="CO80" s="102"/>
      <c r="CP80" s="102"/>
      <c r="CQ80" s="102"/>
      <c r="CR80" s="102"/>
      <c r="CS80" s="102">
        <f t="shared" si="120"/>
        <v>0</v>
      </c>
      <c r="CT80" s="103">
        <f t="shared" si="121"/>
        <v>0</v>
      </c>
      <c r="CU80" s="103">
        <f t="shared" si="122"/>
        <v>0</v>
      </c>
      <c r="CV80" s="103">
        <f t="shared" si="123"/>
        <v>0</v>
      </c>
      <c r="CW80" s="103">
        <f t="shared" si="124"/>
        <v>0</v>
      </c>
      <c r="CX80" s="103">
        <f t="shared" si="125"/>
        <v>0</v>
      </c>
      <c r="CY80" s="103">
        <f t="shared" si="126"/>
        <v>0</v>
      </c>
      <c r="CZ80" s="103">
        <f t="shared" si="127"/>
        <v>0</v>
      </c>
      <c r="DA80" s="103">
        <f t="shared" si="128"/>
        <v>0</v>
      </c>
      <c r="DB80" s="103">
        <f t="shared" si="129"/>
        <v>0</v>
      </c>
      <c r="DC80" s="103">
        <f t="shared" si="130"/>
        <v>0</v>
      </c>
      <c r="DD80" s="103">
        <f t="shared" si="131"/>
        <v>0</v>
      </c>
      <c r="DE80" s="103">
        <f t="shared" si="132"/>
        <v>0</v>
      </c>
      <c r="DF80" s="104">
        <f>SUM(CT80:DE80)*VLOOKUP($I80,Escalation[],MATCH(CG$1,Escalation[#Headers]),FALSE)</f>
        <v>0</v>
      </c>
      <c r="DG80" s="104">
        <f t="shared" si="133"/>
        <v>0</v>
      </c>
      <c r="DH80" s="104">
        <f t="shared" si="134"/>
        <v>0</v>
      </c>
      <c r="DI80" s="104">
        <f t="shared" si="135"/>
        <v>0</v>
      </c>
      <c r="DJ80" s="103">
        <f t="shared" si="136"/>
        <v>0</v>
      </c>
      <c r="DK80" s="105">
        <f t="shared" si="137"/>
        <v>0</v>
      </c>
      <c r="DL80" s="110"/>
      <c r="DM80" s="102"/>
      <c r="DN80" s="102"/>
      <c r="DO80" s="102"/>
      <c r="DP80" s="102"/>
      <c r="DQ80" s="102"/>
      <c r="DR80" s="102"/>
      <c r="DS80" s="102"/>
      <c r="DT80" s="102"/>
      <c r="DU80" s="102"/>
      <c r="DV80" s="102"/>
      <c r="DW80" s="102"/>
      <c r="DX80" s="102">
        <f t="shared" si="138"/>
        <v>0</v>
      </c>
      <c r="DY80" s="103">
        <f t="shared" si="139"/>
        <v>0</v>
      </c>
      <c r="DZ80" s="103">
        <f t="shared" si="140"/>
        <v>0</v>
      </c>
      <c r="EA80" s="103">
        <f t="shared" si="141"/>
        <v>0</v>
      </c>
      <c r="EB80" s="103">
        <f t="shared" si="142"/>
        <v>0</v>
      </c>
      <c r="EC80" s="103">
        <f t="shared" si="143"/>
        <v>0</v>
      </c>
      <c r="ED80" s="103">
        <f t="shared" si="144"/>
        <v>0</v>
      </c>
      <c r="EE80" s="103">
        <f t="shared" si="145"/>
        <v>0</v>
      </c>
      <c r="EF80" s="103">
        <f t="shared" si="146"/>
        <v>0</v>
      </c>
      <c r="EG80" s="103">
        <f t="shared" si="147"/>
        <v>0</v>
      </c>
      <c r="EH80" s="103">
        <f t="shared" si="148"/>
        <v>0</v>
      </c>
      <c r="EI80" s="103">
        <f t="shared" si="149"/>
        <v>0</v>
      </c>
      <c r="EJ80" s="103">
        <f t="shared" si="150"/>
        <v>0</v>
      </c>
      <c r="EK80" s="104">
        <f>SUM(DY80:EJ80)*VLOOKUP($I80,Escalation[],MATCH(DL$1,Escalation[#Headers]),FALSE)</f>
        <v>0</v>
      </c>
      <c r="EL80" s="104">
        <f t="shared" si="151"/>
        <v>0</v>
      </c>
      <c r="EM80" s="104">
        <f t="shared" si="152"/>
        <v>0</v>
      </c>
      <c r="EN80" s="104">
        <f t="shared" si="153"/>
        <v>0</v>
      </c>
      <c r="EO80" s="103">
        <f t="shared" si="154"/>
        <v>0</v>
      </c>
      <c r="EP80" s="105">
        <f t="shared" si="155"/>
        <v>0</v>
      </c>
      <c r="EQ80" s="160">
        <f t="shared" si="156"/>
        <v>7648.8081300000013</v>
      </c>
      <c r="ER80" s="1"/>
      <c r="ES80" s="82"/>
      <c r="ET80" s="82"/>
      <c r="EU80" s="82"/>
      <c r="EV80" s="82"/>
      <c r="EW80" s="22"/>
      <c r="EX80" s="22"/>
      <c r="EY80" s="34"/>
      <c r="EZ80" s="34"/>
      <c r="FA80" s="7"/>
      <c r="FB80" s="7"/>
      <c r="FC80" s="7"/>
      <c r="FD80" s="7"/>
    </row>
    <row r="81" spans="1:160" ht="118.8" hidden="1" x14ac:dyDescent="0.3">
      <c r="A81" s="15" t="s">
        <v>186</v>
      </c>
      <c r="B81" s="84">
        <v>1.2</v>
      </c>
      <c r="C81" t="s">
        <v>1385</v>
      </c>
      <c r="D81" s="28" t="s">
        <v>15</v>
      </c>
      <c r="E81" s="3" t="s">
        <v>25</v>
      </c>
      <c r="F81" s="1" t="s">
        <v>187</v>
      </c>
      <c r="G81" s="14" t="s">
        <v>188</v>
      </c>
      <c r="H81" s="1"/>
      <c r="I81" s="3" t="s">
        <v>19</v>
      </c>
      <c r="J81" s="5" t="s">
        <v>31</v>
      </c>
      <c r="K81" s="3" t="s">
        <v>137</v>
      </c>
      <c r="L81" s="6" t="s">
        <v>22</v>
      </c>
      <c r="M81" s="38">
        <v>77</v>
      </c>
      <c r="N81" s="43">
        <v>77</v>
      </c>
      <c r="O81" s="23">
        <v>0</v>
      </c>
      <c r="P81" s="48">
        <v>0</v>
      </c>
      <c r="Q81" s="5" t="s">
        <v>23</v>
      </c>
      <c r="R81" s="1" t="s">
        <v>41</v>
      </c>
      <c r="S81" s="71">
        <f>VLOOKUP(R81,Contingencies!$A$2:$D$7,4,FALSE)</f>
        <v>0.125</v>
      </c>
      <c r="T81" s="22">
        <f t="shared" si="89"/>
        <v>78.655500000000004</v>
      </c>
      <c r="U81" s="33">
        <f t="shared" si="163"/>
        <v>0</v>
      </c>
      <c r="V81" s="90" t="s">
        <v>189</v>
      </c>
      <c r="W81" s="110"/>
      <c r="X81" s="102"/>
      <c r="Y81" s="102"/>
      <c r="Z81" s="102">
        <v>8</v>
      </c>
      <c r="AA81" s="102"/>
      <c r="AB81" s="102"/>
      <c r="AC81" s="102"/>
      <c r="AD81" s="102"/>
      <c r="AE81" s="112"/>
      <c r="AF81" s="102"/>
      <c r="AG81" s="102"/>
      <c r="AH81" s="102"/>
      <c r="AI81" s="102">
        <f t="shared" si="157"/>
        <v>8</v>
      </c>
      <c r="AJ81" s="103">
        <f t="shared" si="90"/>
        <v>0</v>
      </c>
      <c r="AK81" s="103">
        <f t="shared" si="91"/>
        <v>0</v>
      </c>
      <c r="AL81" s="103">
        <f t="shared" si="92"/>
        <v>0</v>
      </c>
      <c r="AM81" s="103">
        <f t="shared" si="93"/>
        <v>616</v>
      </c>
      <c r="AN81" s="103">
        <f t="shared" si="94"/>
        <v>0</v>
      </c>
      <c r="AO81" s="103">
        <f t="shared" si="95"/>
        <v>0</v>
      </c>
      <c r="AP81" s="103">
        <f t="shared" si="96"/>
        <v>0</v>
      </c>
      <c r="AQ81" s="103">
        <f t="shared" si="97"/>
        <v>0</v>
      </c>
      <c r="AR81" s="103">
        <f t="shared" si="98"/>
        <v>0</v>
      </c>
      <c r="AS81" s="103">
        <f t="shared" si="99"/>
        <v>0</v>
      </c>
      <c r="AT81" s="103">
        <f t="shared" si="100"/>
        <v>0</v>
      </c>
      <c r="AU81" s="103">
        <f t="shared" si="101"/>
        <v>0</v>
      </c>
      <c r="AV81" s="104">
        <f>SUM(AJ81:AU81)*VLOOKUP($I81,Escalation[],MATCH(W$1,Escalation[#Headers]),FALSE)</f>
        <v>629.24400000000003</v>
      </c>
      <c r="AW81" s="104">
        <f t="shared" si="158"/>
        <v>0</v>
      </c>
      <c r="AX81" s="104">
        <f t="shared" si="159"/>
        <v>0</v>
      </c>
      <c r="AY81" s="104">
        <f t="shared" si="160"/>
        <v>629.24400000000003</v>
      </c>
      <c r="AZ81" s="103">
        <f t="shared" si="161"/>
        <v>78.655500000000004</v>
      </c>
      <c r="BA81" s="105">
        <f t="shared" si="162"/>
        <v>0</v>
      </c>
      <c r="BB81" s="110"/>
      <c r="BC81" s="102"/>
      <c r="BD81" s="102"/>
      <c r="BE81" s="102"/>
      <c r="BF81" s="102"/>
      <c r="BG81" s="102"/>
      <c r="BH81" s="102"/>
      <c r="BI81" s="102"/>
      <c r="BJ81" s="102"/>
      <c r="BK81" s="102"/>
      <c r="BL81" s="102"/>
      <c r="BM81" s="102"/>
      <c r="BN81" s="102">
        <f t="shared" si="102"/>
        <v>0</v>
      </c>
      <c r="BO81" s="103">
        <f t="shared" si="103"/>
        <v>0</v>
      </c>
      <c r="BP81" s="103">
        <f t="shared" si="104"/>
        <v>0</v>
      </c>
      <c r="BQ81" s="103">
        <f t="shared" si="105"/>
        <v>0</v>
      </c>
      <c r="BR81" s="103">
        <f t="shared" si="106"/>
        <v>0</v>
      </c>
      <c r="BS81" s="103">
        <f t="shared" si="107"/>
        <v>0</v>
      </c>
      <c r="BT81" s="103">
        <f t="shared" si="108"/>
        <v>0</v>
      </c>
      <c r="BU81" s="103">
        <f t="shared" si="109"/>
        <v>0</v>
      </c>
      <c r="BV81" s="103">
        <f t="shared" si="110"/>
        <v>0</v>
      </c>
      <c r="BW81" s="103">
        <f t="shared" si="111"/>
        <v>0</v>
      </c>
      <c r="BX81" s="103">
        <f t="shared" si="112"/>
        <v>0</v>
      </c>
      <c r="BY81" s="103">
        <f t="shared" si="113"/>
        <v>0</v>
      </c>
      <c r="BZ81" s="103">
        <f t="shared" si="114"/>
        <v>0</v>
      </c>
      <c r="CA81" s="104">
        <f>SUM(BO81:BZ81)*VLOOKUP($I81,Escalation[],MATCH(BB$1,Escalation[#Headers]),FALSE)</f>
        <v>0</v>
      </c>
      <c r="CB81" s="104">
        <f t="shared" si="115"/>
        <v>0</v>
      </c>
      <c r="CC81" s="104">
        <f t="shared" si="116"/>
        <v>0</v>
      </c>
      <c r="CD81" s="104">
        <f t="shared" si="117"/>
        <v>0</v>
      </c>
      <c r="CE81" s="103">
        <f t="shared" si="118"/>
        <v>0</v>
      </c>
      <c r="CF81" s="105">
        <f t="shared" si="119"/>
        <v>0</v>
      </c>
      <c r="CG81" s="110"/>
      <c r="CH81" s="102"/>
      <c r="CI81" s="102"/>
      <c r="CJ81" s="102"/>
      <c r="CK81" s="102"/>
      <c r="CL81" s="102"/>
      <c r="CM81" s="102"/>
      <c r="CN81" s="102"/>
      <c r="CO81" s="102"/>
      <c r="CP81" s="102"/>
      <c r="CQ81" s="102"/>
      <c r="CR81" s="102"/>
      <c r="CS81" s="102">
        <f t="shared" si="120"/>
        <v>0</v>
      </c>
      <c r="CT81" s="103">
        <f t="shared" si="121"/>
        <v>0</v>
      </c>
      <c r="CU81" s="103">
        <f t="shared" si="122"/>
        <v>0</v>
      </c>
      <c r="CV81" s="103">
        <f t="shared" si="123"/>
        <v>0</v>
      </c>
      <c r="CW81" s="103">
        <f t="shared" si="124"/>
        <v>0</v>
      </c>
      <c r="CX81" s="103">
        <f t="shared" si="125"/>
        <v>0</v>
      </c>
      <c r="CY81" s="103">
        <f t="shared" si="126"/>
        <v>0</v>
      </c>
      <c r="CZ81" s="103">
        <f t="shared" si="127"/>
        <v>0</v>
      </c>
      <c r="DA81" s="103">
        <f t="shared" si="128"/>
        <v>0</v>
      </c>
      <c r="DB81" s="103">
        <f t="shared" si="129"/>
        <v>0</v>
      </c>
      <c r="DC81" s="103">
        <f t="shared" si="130"/>
        <v>0</v>
      </c>
      <c r="DD81" s="103">
        <f t="shared" si="131"/>
        <v>0</v>
      </c>
      <c r="DE81" s="103">
        <f t="shared" si="132"/>
        <v>0</v>
      </c>
      <c r="DF81" s="104">
        <f>SUM(CT81:DE81)*VLOOKUP($I81,Escalation[],MATCH(CG$1,Escalation[#Headers]),FALSE)</f>
        <v>0</v>
      </c>
      <c r="DG81" s="104">
        <f t="shared" si="133"/>
        <v>0</v>
      </c>
      <c r="DH81" s="104">
        <f t="shared" si="134"/>
        <v>0</v>
      </c>
      <c r="DI81" s="104">
        <f t="shared" si="135"/>
        <v>0</v>
      </c>
      <c r="DJ81" s="103">
        <f t="shared" si="136"/>
        <v>0</v>
      </c>
      <c r="DK81" s="105">
        <f t="shared" si="137"/>
        <v>0</v>
      </c>
      <c r="DL81" s="110"/>
      <c r="DM81" s="102"/>
      <c r="DN81" s="102"/>
      <c r="DO81" s="102"/>
      <c r="DP81" s="102"/>
      <c r="DQ81" s="102"/>
      <c r="DR81" s="102"/>
      <c r="DS81" s="102"/>
      <c r="DT81" s="102"/>
      <c r="DU81" s="102"/>
      <c r="DV81" s="102"/>
      <c r="DW81" s="102"/>
      <c r="DX81" s="102">
        <f t="shared" si="138"/>
        <v>0</v>
      </c>
      <c r="DY81" s="103">
        <f t="shared" si="139"/>
        <v>0</v>
      </c>
      <c r="DZ81" s="103">
        <f t="shared" si="140"/>
        <v>0</v>
      </c>
      <c r="EA81" s="103">
        <f t="shared" si="141"/>
        <v>0</v>
      </c>
      <c r="EB81" s="103">
        <f t="shared" si="142"/>
        <v>0</v>
      </c>
      <c r="EC81" s="103">
        <f t="shared" si="143"/>
        <v>0</v>
      </c>
      <c r="ED81" s="103">
        <f t="shared" si="144"/>
        <v>0</v>
      </c>
      <c r="EE81" s="103">
        <f t="shared" si="145"/>
        <v>0</v>
      </c>
      <c r="EF81" s="103">
        <f t="shared" si="146"/>
        <v>0</v>
      </c>
      <c r="EG81" s="103">
        <f t="shared" si="147"/>
        <v>0</v>
      </c>
      <c r="EH81" s="103">
        <f t="shared" si="148"/>
        <v>0</v>
      </c>
      <c r="EI81" s="103">
        <f t="shared" si="149"/>
        <v>0</v>
      </c>
      <c r="EJ81" s="103">
        <f t="shared" si="150"/>
        <v>0</v>
      </c>
      <c r="EK81" s="104">
        <f>SUM(DY81:EJ81)*VLOOKUP($I81,Escalation[],MATCH(DL$1,Escalation[#Headers]),FALSE)</f>
        <v>0</v>
      </c>
      <c r="EL81" s="104">
        <f t="shared" si="151"/>
        <v>0</v>
      </c>
      <c r="EM81" s="104">
        <f t="shared" si="152"/>
        <v>0</v>
      </c>
      <c r="EN81" s="104">
        <f t="shared" si="153"/>
        <v>0</v>
      </c>
      <c r="EO81" s="103">
        <f t="shared" si="154"/>
        <v>0</v>
      </c>
      <c r="EP81" s="105">
        <f t="shared" si="155"/>
        <v>0</v>
      </c>
      <c r="EQ81" s="160">
        <f t="shared" si="156"/>
        <v>629.24400000000003</v>
      </c>
      <c r="ER81" s="1"/>
      <c r="ES81" s="82"/>
      <c r="ET81" s="82"/>
      <c r="EU81" s="82"/>
      <c r="EV81" s="82"/>
      <c r="EW81" s="22"/>
      <c r="EX81" s="22"/>
      <c r="EY81" s="34"/>
      <c r="EZ81" s="34"/>
      <c r="FA81" s="7"/>
      <c r="FB81" s="7"/>
      <c r="FC81" s="7"/>
      <c r="FD81" s="7"/>
    </row>
    <row r="82" spans="1:160" ht="118.8" hidden="1" x14ac:dyDescent="0.3">
      <c r="A82" s="15" t="s">
        <v>186</v>
      </c>
      <c r="B82" s="84">
        <v>1.2</v>
      </c>
      <c r="C82" t="s">
        <v>1385</v>
      </c>
      <c r="D82" s="28" t="s">
        <v>15</v>
      </c>
      <c r="E82" s="3" t="s">
        <v>25</v>
      </c>
      <c r="F82" s="1" t="s">
        <v>187</v>
      </c>
      <c r="G82" s="14" t="s">
        <v>190</v>
      </c>
      <c r="H82" s="1"/>
      <c r="I82" s="3" t="s">
        <v>135</v>
      </c>
      <c r="J82" s="5" t="s">
        <v>135</v>
      </c>
      <c r="K82" s="3"/>
      <c r="L82" s="6" t="s">
        <v>22</v>
      </c>
      <c r="M82" s="38"/>
      <c r="N82" s="42">
        <v>1</v>
      </c>
      <c r="O82" s="23">
        <v>0</v>
      </c>
      <c r="P82" s="48">
        <v>0.53</v>
      </c>
      <c r="Q82" s="5" t="s">
        <v>23</v>
      </c>
      <c r="R82" s="1" t="s">
        <v>41</v>
      </c>
      <c r="S82" s="71">
        <f>VLOOKUP(R82,Contingencies!$A$2:$D$7,4,FALSE)</f>
        <v>0.125</v>
      </c>
      <c r="T82" s="22">
        <f t="shared" si="89"/>
        <v>202.00417874999999</v>
      </c>
      <c r="U82" s="33">
        <f t="shared" si="163"/>
        <v>69.975303749999995</v>
      </c>
      <c r="V82" s="90" t="s">
        <v>191</v>
      </c>
      <c r="W82" s="110"/>
      <c r="X82" s="102"/>
      <c r="Y82" s="102"/>
      <c r="Z82" s="102">
        <v>1034</v>
      </c>
      <c r="AA82" s="102"/>
      <c r="AB82" s="102"/>
      <c r="AC82" s="102"/>
      <c r="AD82" s="102"/>
      <c r="AE82" s="112"/>
      <c r="AF82" s="102"/>
      <c r="AG82" s="102"/>
      <c r="AH82" s="102"/>
      <c r="AI82" s="102">
        <f t="shared" si="157"/>
        <v>0</v>
      </c>
      <c r="AJ82" s="103">
        <f t="shared" si="90"/>
        <v>0</v>
      </c>
      <c r="AK82" s="103">
        <f t="shared" si="91"/>
        <v>0</v>
      </c>
      <c r="AL82" s="103">
        <f t="shared" si="92"/>
        <v>0</v>
      </c>
      <c r="AM82" s="103">
        <f t="shared" si="93"/>
        <v>1034</v>
      </c>
      <c r="AN82" s="103">
        <f t="shared" si="94"/>
        <v>0</v>
      </c>
      <c r="AO82" s="103">
        <f t="shared" si="95"/>
        <v>0</v>
      </c>
      <c r="AP82" s="103">
        <f t="shared" si="96"/>
        <v>0</v>
      </c>
      <c r="AQ82" s="103">
        <f t="shared" si="97"/>
        <v>0</v>
      </c>
      <c r="AR82" s="103">
        <f t="shared" si="98"/>
        <v>0</v>
      </c>
      <c r="AS82" s="103">
        <f t="shared" si="99"/>
        <v>0</v>
      </c>
      <c r="AT82" s="103">
        <f t="shared" si="100"/>
        <v>0</v>
      </c>
      <c r="AU82" s="103">
        <f t="shared" si="101"/>
        <v>0</v>
      </c>
      <c r="AV82" s="104">
        <f>SUM(AJ82:AU82)*VLOOKUP($I82,Escalation[],MATCH(W$1,Escalation[#Headers]),FALSE)</f>
        <v>1056.231</v>
      </c>
      <c r="AW82" s="104">
        <f t="shared" si="158"/>
        <v>0</v>
      </c>
      <c r="AX82" s="104">
        <f t="shared" si="159"/>
        <v>559.80243000000007</v>
      </c>
      <c r="AY82" s="104">
        <f t="shared" si="160"/>
        <v>1616.03343</v>
      </c>
      <c r="AZ82" s="103">
        <f t="shared" si="161"/>
        <v>132.028875</v>
      </c>
      <c r="BA82" s="105">
        <f t="shared" si="162"/>
        <v>69.975303750000009</v>
      </c>
      <c r="BB82" s="110"/>
      <c r="BC82" s="102"/>
      <c r="BD82" s="102"/>
      <c r="BE82" s="102"/>
      <c r="BF82" s="102"/>
      <c r="BG82" s="102"/>
      <c r="BH82" s="102"/>
      <c r="BI82" s="102"/>
      <c r="BJ82" s="102"/>
      <c r="BK82" s="102"/>
      <c r="BL82" s="102"/>
      <c r="BM82" s="102"/>
      <c r="BN82" s="102">
        <f t="shared" si="102"/>
        <v>0</v>
      </c>
      <c r="BO82" s="103">
        <f t="shared" si="103"/>
        <v>0</v>
      </c>
      <c r="BP82" s="103">
        <f t="shared" si="104"/>
        <v>0</v>
      </c>
      <c r="BQ82" s="103">
        <f t="shared" si="105"/>
        <v>0</v>
      </c>
      <c r="BR82" s="103">
        <f t="shared" si="106"/>
        <v>0</v>
      </c>
      <c r="BS82" s="103">
        <f t="shared" si="107"/>
        <v>0</v>
      </c>
      <c r="BT82" s="103">
        <f t="shared" si="108"/>
        <v>0</v>
      </c>
      <c r="BU82" s="103">
        <f t="shared" si="109"/>
        <v>0</v>
      </c>
      <c r="BV82" s="103">
        <f t="shared" si="110"/>
        <v>0</v>
      </c>
      <c r="BW82" s="103">
        <f t="shared" si="111"/>
        <v>0</v>
      </c>
      <c r="BX82" s="103">
        <f t="shared" si="112"/>
        <v>0</v>
      </c>
      <c r="BY82" s="103">
        <f t="shared" si="113"/>
        <v>0</v>
      </c>
      <c r="BZ82" s="103">
        <f t="shared" si="114"/>
        <v>0</v>
      </c>
      <c r="CA82" s="104">
        <f>SUM(BO82:BZ82)*VLOOKUP($I82,Escalation[],MATCH(BB$1,Escalation[#Headers]),FALSE)</f>
        <v>0</v>
      </c>
      <c r="CB82" s="104">
        <f t="shared" si="115"/>
        <v>0</v>
      </c>
      <c r="CC82" s="104">
        <f t="shared" si="116"/>
        <v>0</v>
      </c>
      <c r="CD82" s="104">
        <f t="shared" si="117"/>
        <v>0</v>
      </c>
      <c r="CE82" s="103">
        <f t="shared" si="118"/>
        <v>0</v>
      </c>
      <c r="CF82" s="105">
        <f t="shared" si="119"/>
        <v>0</v>
      </c>
      <c r="CG82" s="110"/>
      <c r="CH82" s="102"/>
      <c r="CI82" s="102"/>
      <c r="CJ82" s="102"/>
      <c r="CK82" s="102"/>
      <c r="CL82" s="102"/>
      <c r="CM82" s="102"/>
      <c r="CN82" s="102"/>
      <c r="CO82" s="102"/>
      <c r="CP82" s="102"/>
      <c r="CQ82" s="102"/>
      <c r="CR82" s="102"/>
      <c r="CS82" s="102">
        <f t="shared" si="120"/>
        <v>0</v>
      </c>
      <c r="CT82" s="103">
        <f t="shared" si="121"/>
        <v>0</v>
      </c>
      <c r="CU82" s="103">
        <f t="shared" si="122"/>
        <v>0</v>
      </c>
      <c r="CV82" s="103">
        <f t="shared" si="123"/>
        <v>0</v>
      </c>
      <c r="CW82" s="103">
        <f t="shared" si="124"/>
        <v>0</v>
      </c>
      <c r="CX82" s="103">
        <f t="shared" si="125"/>
        <v>0</v>
      </c>
      <c r="CY82" s="103">
        <f t="shared" si="126"/>
        <v>0</v>
      </c>
      <c r="CZ82" s="103">
        <f t="shared" si="127"/>
        <v>0</v>
      </c>
      <c r="DA82" s="103">
        <f t="shared" si="128"/>
        <v>0</v>
      </c>
      <c r="DB82" s="103">
        <f t="shared" si="129"/>
        <v>0</v>
      </c>
      <c r="DC82" s="103">
        <f t="shared" si="130"/>
        <v>0</v>
      </c>
      <c r="DD82" s="103">
        <f t="shared" si="131"/>
        <v>0</v>
      </c>
      <c r="DE82" s="103">
        <f t="shared" si="132"/>
        <v>0</v>
      </c>
      <c r="DF82" s="104">
        <f>SUM(CT82:DE82)*VLOOKUP($I82,Escalation[],MATCH(CG$1,Escalation[#Headers]),FALSE)</f>
        <v>0</v>
      </c>
      <c r="DG82" s="104">
        <f t="shared" si="133"/>
        <v>0</v>
      </c>
      <c r="DH82" s="104">
        <f t="shared" si="134"/>
        <v>0</v>
      </c>
      <c r="DI82" s="104">
        <f t="shared" si="135"/>
        <v>0</v>
      </c>
      <c r="DJ82" s="103">
        <f t="shared" si="136"/>
        <v>0</v>
      </c>
      <c r="DK82" s="105">
        <f t="shared" si="137"/>
        <v>0</v>
      </c>
      <c r="DL82" s="110"/>
      <c r="DM82" s="102"/>
      <c r="DN82" s="102"/>
      <c r="DO82" s="102"/>
      <c r="DP82" s="102"/>
      <c r="DQ82" s="102"/>
      <c r="DR82" s="102"/>
      <c r="DS82" s="102"/>
      <c r="DT82" s="102"/>
      <c r="DU82" s="102"/>
      <c r="DV82" s="102"/>
      <c r="DW82" s="102"/>
      <c r="DX82" s="102">
        <f t="shared" si="138"/>
        <v>0</v>
      </c>
      <c r="DY82" s="103">
        <f t="shared" si="139"/>
        <v>0</v>
      </c>
      <c r="DZ82" s="103">
        <f t="shared" si="140"/>
        <v>0</v>
      </c>
      <c r="EA82" s="103">
        <f t="shared" si="141"/>
        <v>0</v>
      </c>
      <c r="EB82" s="103">
        <f t="shared" si="142"/>
        <v>0</v>
      </c>
      <c r="EC82" s="103">
        <f t="shared" si="143"/>
        <v>0</v>
      </c>
      <c r="ED82" s="103">
        <f t="shared" si="144"/>
        <v>0</v>
      </c>
      <c r="EE82" s="103">
        <f t="shared" si="145"/>
        <v>0</v>
      </c>
      <c r="EF82" s="103">
        <f t="shared" si="146"/>
        <v>0</v>
      </c>
      <c r="EG82" s="103">
        <f t="shared" si="147"/>
        <v>0</v>
      </c>
      <c r="EH82" s="103">
        <f t="shared" si="148"/>
        <v>0</v>
      </c>
      <c r="EI82" s="103">
        <f t="shared" si="149"/>
        <v>0</v>
      </c>
      <c r="EJ82" s="103">
        <f t="shared" si="150"/>
        <v>0</v>
      </c>
      <c r="EK82" s="104">
        <f>SUM(DY82:EJ82)*VLOOKUP($I82,Escalation[],MATCH(DL$1,Escalation[#Headers]),FALSE)</f>
        <v>0</v>
      </c>
      <c r="EL82" s="104">
        <f t="shared" si="151"/>
        <v>0</v>
      </c>
      <c r="EM82" s="104">
        <f t="shared" si="152"/>
        <v>0</v>
      </c>
      <c r="EN82" s="104">
        <f t="shared" si="153"/>
        <v>0</v>
      </c>
      <c r="EO82" s="103">
        <f t="shared" si="154"/>
        <v>0</v>
      </c>
      <c r="EP82" s="105">
        <f t="shared" si="155"/>
        <v>0</v>
      </c>
      <c r="EQ82" s="160">
        <f t="shared" si="156"/>
        <v>1616.03343</v>
      </c>
      <c r="ER82" s="1"/>
      <c r="ES82" s="82"/>
      <c r="ET82" s="82"/>
      <c r="EU82" s="82"/>
      <c r="EV82" s="82"/>
      <c r="EW82" s="22"/>
      <c r="EX82" s="22"/>
      <c r="EY82" s="34"/>
      <c r="EZ82" s="34"/>
      <c r="FA82" s="7"/>
      <c r="FB82" s="7"/>
      <c r="FC82" s="7"/>
      <c r="FD82" s="7"/>
    </row>
    <row r="83" spans="1:160" ht="171.6" hidden="1" x14ac:dyDescent="0.3">
      <c r="A83" s="15" t="s">
        <v>192</v>
      </c>
      <c r="B83" s="84">
        <v>1.2</v>
      </c>
      <c r="C83" t="s">
        <v>1385</v>
      </c>
      <c r="D83" s="28" t="s">
        <v>15</v>
      </c>
      <c r="E83" s="3" t="s">
        <v>25</v>
      </c>
      <c r="F83" s="1" t="s">
        <v>193</v>
      </c>
      <c r="G83" s="14" t="s">
        <v>194</v>
      </c>
      <c r="H83" s="1"/>
      <c r="I83" s="3" t="s">
        <v>135</v>
      </c>
      <c r="J83" s="5" t="s">
        <v>135</v>
      </c>
      <c r="K83" s="3"/>
      <c r="L83" s="6" t="s">
        <v>22</v>
      </c>
      <c r="M83" s="38"/>
      <c r="N83" s="42">
        <v>1</v>
      </c>
      <c r="O83" s="23">
        <v>0</v>
      </c>
      <c r="P83" s="48">
        <v>0.53</v>
      </c>
      <c r="Q83" s="5" t="s">
        <v>23</v>
      </c>
      <c r="R83" s="1" t="s">
        <v>41</v>
      </c>
      <c r="S83" s="71">
        <f>VLOOKUP(R83,Contingencies!$A$2:$D$7,4,FALSE)</f>
        <v>0.125</v>
      </c>
      <c r="T83" s="22">
        <f t="shared" si="89"/>
        <v>148.07511924187503</v>
      </c>
      <c r="U83" s="33">
        <f t="shared" si="163"/>
        <v>51.293995554375009</v>
      </c>
      <c r="V83" s="90" t="s">
        <v>195</v>
      </c>
      <c r="W83" s="110"/>
      <c r="X83" s="102"/>
      <c r="Y83" s="102"/>
      <c r="Z83" s="102"/>
      <c r="AA83" s="102"/>
      <c r="AB83" s="102"/>
      <c r="AC83" s="102"/>
      <c r="AD83" s="102"/>
      <c r="AE83" s="102"/>
      <c r="AF83" s="102"/>
      <c r="AG83" s="102"/>
      <c r="AH83" s="102"/>
      <c r="AI83" s="102">
        <f t="shared" si="157"/>
        <v>0</v>
      </c>
      <c r="AJ83" s="103">
        <f t="shared" si="90"/>
        <v>0</v>
      </c>
      <c r="AK83" s="103">
        <f t="shared" si="91"/>
        <v>0</v>
      </c>
      <c r="AL83" s="103">
        <f t="shared" si="92"/>
        <v>0</v>
      </c>
      <c r="AM83" s="103">
        <f t="shared" si="93"/>
        <v>0</v>
      </c>
      <c r="AN83" s="103">
        <f t="shared" si="94"/>
        <v>0</v>
      </c>
      <c r="AO83" s="103">
        <f t="shared" si="95"/>
        <v>0</v>
      </c>
      <c r="AP83" s="103">
        <f t="shared" si="96"/>
        <v>0</v>
      </c>
      <c r="AQ83" s="103">
        <f t="shared" si="97"/>
        <v>0</v>
      </c>
      <c r="AR83" s="103">
        <f t="shared" si="98"/>
        <v>0</v>
      </c>
      <c r="AS83" s="103">
        <f t="shared" si="99"/>
        <v>0</v>
      </c>
      <c r="AT83" s="103">
        <f t="shared" si="100"/>
        <v>0</v>
      </c>
      <c r="AU83" s="103">
        <f t="shared" si="101"/>
        <v>0</v>
      </c>
      <c r="AV83" s="104">
        <f>SUM(AJ83:AU83)*VLOOKUP($I83,Escalation[],MATCH(W$1,Escalation[#Headers]),FALSE)</f>
        <v>0</v>
      </c>
      <c r="AW83" s="104">
        <f t="shared" si="158"/>
        <v>0</v>
      </c>
      <c r="AX83" s="104">
        <f t="shared" si="159"/>
        <v>0</v>
      </c>
      <c r="AY83" s="104">
        <f t="shared" si="160"/>
        <v>0</v>
      </c>
      <c r="AZ83" s="103">
        <f t="shared" si="161"/>
        <v>0</v>
      </c>
      <c r="BA83" s="105">
        <f t="shared" si="162"/>
        <v>0</v>
      </c>
      <c r="BB83" s="110"/>
      <c r="BC83" s="102"/>
      <c r="BD83" s="102"/>
      <c r="BE83" s="102"/>
      <c r="BF83" s="102"/>
      <c r="BG83" s="102"/>
      <c r="BH83" s="102"/>
      <c r="BI83" s="102"/>
      <c r="BJ83" s="112">
        <v>742</v>
      </c>
      <c r="BK83" s="102"/>
      <c r="BL83" s="102"/>
      <c r="BM83" s="102"/>
      <c r="BN83" s="102">
        <f t="shared" si="102"/>
        <v>0</v>
      </c>
      <c r="BO83" s="103">
        <f t="shared" si="103"/>
        <v>0</v>
      </c>
      <c r="BP83" s="103">
        <f t="shared" si="104"/>
        <v>0</v>
      </c>
      <c r="BQ83" s="103">
        <f t="shared" si="105"/>
        <v>0</v>
      </c>
      <c r="BR83" s="103">
        <f t="shared" si="106"/>
        <v>0</v>
      </c>
      <c r="BS83" s="103">
        <f t="shared" si="107"/>
        <v>0</v>
      </c>
      <c r="BT83" s="103">
        <f t="shared" si="108"/>
        <v>0</v>
      </c>
      <c r="BU83" s="103">
        <f t="shared" si="109"/>
        <v>0</v>
      </c>
      <c r="BV83" s="103">
        <f t="shared" si="110"/>
        <v>0</v>
      </c>
      <c r="BW83" s="103">
        <f t="shared" si="111"/>
        <v>742</v>
      </c>
      <c r="BX83" s="103">
        <f t="shared" si="112"/>
        <v>0</v>
      </c>
      <c r="BY83" s="103">
        <f t="shared" si="113"/>
        <v>0</v>
      </c>
      <c r="BZ83" s="103">
        <f t="shared" si="114"/>
        <v>0</v>
      </c>
      <c r="CA83" s="104">
        <f>SUM(BO83:BZ83)*VLOOKUP($I83,Escalation[],MATCH(BB$1,Escalation[#Headers]),FALSE)</f>
        <v>774.24898950000011</v>
      </c>
      <c r="CB83" s="104">
        <f t="shared" si="115"/>
        <v>0</v>
      </c>
      <c r="CC83" s="104">
        <f t="shared" si="116"/>
        <v>410.35196443500007</v>
      </c>
      <c r="CD83" s="104">
        <f t="shared" si="117"/>
        <v>1184.6009539350002</v>
      </c>
      <c r="CE83" s="103">
        <f t="shared" si="118"/>
        <v>96.781123687500013</v>
      </c>
      <c r="CF83" s="105">
        <f t="shared" si="119"/>
        <v>51.293995554375009</v>
      </c>
      <c r="CG83" s="110"/>
      <c r="CH83" s="102"/>
      <c r="CI83" s="102"/>
      <c r="CJ83" s="102"/>
      <c r="CK83" s="102"/>
      <c r="CL83" s="102"/>
      <c r="CM83" s="102"/>
      <c r="CN83" s="102"/>
      <c r="CO83" s="102"/>
      <c r="CP83" s="102"/>
      <c r="CQ83" s="102"/>
      <c r="CR83" s="102"/>
      <c r="CS83" s="102">
        <f t="shared" si="120"/>
        <v>0</v>
      </c>
      <c r="CT83" s="103">
        <f t="shared" si="121"/>
        <v>0</v>
      </c>
      <c r="CU83" s="103">
        <f t="shared" si="122"/>
        <v>0</v>
      </c>
      <c r="CV83" s="103">
        <f t="shared" si="123"/>
        <v>0</v>
      </c>
      <c r="CW83" s="103">
        <f t="shared" si="124"/>
        <v>0</v>
      </c>
      <c r="CX83" s="103">
        <f t="shared" si="125"/>
        <v>0</v>
      </c>
      <c r="CY83" s="103">
        <f t="shared" si="126"/>
        <v>0</v>
      </c>
      <c r="CZ83" s="103">
        <f t="shared" si="127"/>
        <v>0</v>
      </c>
      <c r="DA83" s="103">
        <f t="shared" si="128"/>
        <v>0</v>
      </c>
      <c r="DB83" s="103">
        <f t="shared" si="129"/>
        <v>0</v>
      </c>
      <c r="DC83" s="103">
        <f t="shared" si="130"/>
        <v>0</v>
      </c>
      <c r="DD83" s="103">
        <f t="shared" si="131"/>
        <v>0</v>
      </c>
      <c r="DE83" s="103">
        <f t="shared" si="132"/>
        <v>0</v>
      </c>
      <c r="DF83" s="104">
        <f>SUM(CT83:DE83)*VLOOKUP($I83,Escalation[],MATCH(CG$1,Escalation[#Headers]),FALSE)</f>
        <v>0</v>
      </c>
      <c r="DG83" s="104">
        <f t="shared" si="133"/>
        <v>0</v>
      </c>
      <c r="DH83" s="104">
        <f t="shared" si="134"/>
        <v>0</v>
      </c>
      <c r="DI83" s="104">
        <f t="shared" si="135"/>
        <v>0</v>
      </c>
      <c r="DJ83" s="103">
        <f t="shared" si="136"/>
        <v>0</v>
      </c>
      <c r="DK83" s="105">
        <f t="shared" si="137"/>
        <v>0</v>
      </c>
      <c r="DL83" s="110"/>
      <c r="DM83" s="102"/>
      <c r="DN83" s="102"/>
      <c r="DO83" s="102"/>
      <c r="DP83" s="102"/>
      <c r="DQ83" s="102"/>
      <c r="DR83" s="102"/>
      <c r="DS83" s="102"/>
      <c r="DT83" s="102"/>
      <c r="DU83" s="102"/>
      <c r="DV83" s="102"/>
      <c r="DW83" s="102"/>
      <c r="DX83" s="102">
        <f t="shared" si="138"/>
        <v>0</v>
      </c>
      <c r="DY83" s="103">
        <f t="shared" si="139"/>
        <v>0</v>
      </c>
      <c r="DZ83" s="103">
        <f t="shared" si="140"/>
        <v>0</v>
      </c>
      <c r="EA83" s="103">
        <f t="shared" si="141"/>
        <v>0</v>
      </c>
      <c r="EB83" s="103">
        <f t="shared" si="142"/>
        <v>0</v>
      </c>
      <c r="EC83" s="103">
        <f t="shared" si="143"/>
        <v>0</v>
      </c>
      <c r="ED83" s="103">
        <f t="shared" si="144"/>
        <v>0</v>
      </c>
      <c r="EE83" s="103">
        <f t="shared" si="145"/>
        <v>0</v>
      </c>
      <c r="EF83" s="103">
        <f t="shared" si="146"/>
        <v>0</v>
      </c>
      <c r="EG83" s="103">
        <f t="shared" si="147"/>
        <v>0</v>
      </c>
      <c r="EH83" s="103">
        <f t="shared" si="148"/>
        <v>0</v>
      </c>
      <c r="EI83" s="103">
        <f t="shared" si="149"/>
        <v>0</v>
      </c>
      <c r="EJ83" s="103">
        <f t="shared" si="150"/>
        <v>0</v>
      </c>
      <c r="EK83" s="104">
        <f>SUM(DY83:EJ83)*VLOOKUP($I83,Escalation[],MATCH(DL$1,Escalation[#Headers]),FALSE)</f>
        <v>0</v>
      </c>
      <c r="EL83" s="104">
        <f t="shared" si="151"/>
        <v>0</v>
      </c>
      <c r="EM83" s="104">
        <f t="shared" si="152"/>
        <v>0</v>
      </c>
      <c r="EN83" s="104">
        <f t="shared" si="153"/>
        <v>0</v>
      </c>
      <c r="EO83" s="103">
        <f t="shared" si="154"/>
        <v>0</v>
      </c>
      <c r="EP83" s="105">
        <f t="shared" si="155"/>
        <v>0</v>
      </c>
      <c r="EQ83" s="160">
        <f t="shared" si="156"/>
        <v>1184.6009539350002</v>
      </c>
      <c r="ER83" s="1"/>
      <c r="ES83" s="82"/>
      <c r="ET83" s="82"/>
      <c r="EU83" s="82"/>
      <c r="EV83" s="82"/>
      <c r="EW83" s="22"/>
      <c r="EX83" s="22"/>
      <c r="EY83" s="34"/>
      <c r="EZ83" s="34"/>
      <c r="FA83" s="7"/>
      <c r="FB83" s="7"/>
      <c r="FC83" s="7"/>
      <c r="FD83" s="7"/>
    </row>
    <row r="84" spans="1:160" ht="118.8" hidden="1" x14ac:dyDescent="0.3">
      <c r="A84" s="15" t="s">
        <v>196</v>
      </c>
      <c r="B84" s="84">
        <v>1.2</v>
      </c>
      <c r="C84" t="s">
        <v>1385</v>
      </c>
      <c r="D84" s="28" t="s">
        <v>15</v>
      </c>
      <c r="E84" s="3" t="s">
        <v>25</v>
      </c>
      <c r="F84" s="1" t="s">
        <v>197</v>
      </c>
      <c r="G84" s="14" t="s">
        <v>198</v>
      </c>
      <c r="H84" s="1"/>
      <c r="I84" s="3" t="s">
        <v>135</v>
      </c>
      <c r="J84" s="5" t="s">
        <v>135</v>
      </c>
      <c r="K84" s="3"/>
      <c r="L84" s="6" t="s">
        <v>22</v>
      </c>
      <c r="M84" s="38"/>
      <c r="N84" s="42">
        <v>1</v>
      </c>
      <c r="O84" s="23">
        <v>0</v>
      </c>
      <c r="P84" s="48">
        <v>0.53</v>
      </c>
      <c r="Q84" s="5" t="s">
        <v>23</v>
      </c>
      <c r="R84" s="1" t="s">
        <v>41</v>
      </c>
      <c r="S84" s="71">
        <f>VLOOKUP(R84,Contingencies!$A$2:$D$7,4,FALSE)</f>
        <v>0.125</v>
      </c>
      <c r="T84" s="22">
        <f t="shared" si="89"/>
        <v>151.25873430557536</v>
      </c>
      <c r="U84" s="33">
        <f t="shared" si="163"/>
        <v>52.396816458794085</v>
      </c>
      <c r="V84" s="90" t="s">
        <v>195</v>
      </c>
      <c r="W84" s="110"/>
      <c r="X84" s="102"/>
      <c r="Y84" s="102"/>
      <c r="Z84" s="102"/>
      <c r="AA84" s="102"/>
      <c r="AB84" s="102"/>
      <c r="AC84" s="102"/>
      <c r="AD84" s="102"/>
      <c r="AE84" s="102"/>
      <c r="AF84" s="102"/>
      <c r="AG84" s="102"/>
      <c r="AH84" s="102"/>
      <c r="AI84" s="102">
        <f t="shared" si="157"/>
        <v>0</v>
      </c>
      <c r="AJ84" s="103">
        <f t="shared" si="90"/>
        <v>0</v>
      </c>
      <c r="AK84" s="103">
        <f t="shared" si="91"/>
        <v>0</v>
      </c>
      <c r="AL84" s="103">
        <f t="shared" si="92"/>
        <v>0</v>
      </c>
      <c r="AM84" s="103">
        <f t="shared" si="93"/>
        <v>0</v>
      </c>
      <c r="AN84" s="103">
        <f t="shared" si="94"/>
        <v>0</v>
      </c>
      <c r="AO84" s="103">
        <f t="shared" si="95"/>
        <v>0</v>
      </c>
      <c r="AP84" s="103">
        <f t="shared" si="96"/>
        <v>0</v>
      </c>
      <c r="AQ84" s="103">
        <f t="shared" si="97"/>
        <v>0</v>
      </c>
      <c r="AR84" s="103">
        <f t="shared" si="98"/>
        <v>0</v>
      </c>
      <c r="AS84" s="103">
        <f t="shared" si="99"/>
        <v>0</v>
      </c>
      <c r="AT84" s="103">
        <f t="shared" si="100"/>
        <v>0</v>
      </c>
      <c r="AU84" s="103">
        <f t="shared" si="101"/>
        <v>0</v>
      </c>
      <c r="AV84" s="104">
        <f>SUM(AJ84:AU84)*VLOOKUP($I84,Escalation[],MATCH(W$1,Escalation[#Headers]),FALSE)</f>
        <v>0</v>
      </c>
      <c r="AW84" s="104">
        <f t="shared" si="158"/>
        <v>0</v>
      </c>
      <c r="AX84" s="104">
        <f t="shared" si="159"/>
        <v>0</v>
      </c>
      <c r="AY84" s="104">
        <f t="shared" si="160"/>
        <v>0</v>
      </c>
      <c r="AZ84" s="103">
        <f t="shared" si="161"/>
        <v>0</v>
      </c>
      <c r="BA84" s="105">
        <f t="shared" si="162"/>
        <v>0</v>
      </c>
      <c r="BB84" s="110"/>
      <c r="BC84" s="102"/>
      <c r="BD84" s="102"/>
      <c r="BE84" s="102"/>
      <c r="BF84" s="102"/>
      <c r="BG84" s="102"/>
      <c r="BH84" s="102"/>
      <c r="BI84" s="102"/>
      <c r="BJ84" s="102"/>
      <c r="BK84" s="102"/>
      <c r="BL84" s="102"/>
      <c r="BM84" s="102"/>
      <c r="BN84" s="102">
        <f t="shared" si="102"/>
        <v>0</v>
      </c>
      <c r="BO84" s="103">
        <f t="shared" si="103"/>
        <v>0</v>
      </c>
      <c r="BP84" s="103">
        <f t="shared" si="104"/>
        <v>0</v>
      </c>
      <c r="BQ84" s="103">
        <f t="shared" si="105"/>
        <v>0</v>
      </c>
      <c r="BR84" s="103">
        <f t="shared" si="106"/>
        <v>0</v>
      </c>
      <c r="BS84" s="103">
        <f t="shared" si="107"/>
        <v>0</v>
      </c>
      <c r="BT84" s="103">
        <f t="shared" si="108"/>
        <v>0</v>
      </c>
      <c r="BU84" s="103">
        <f t="shared" si="109"/>
        <v>0</v>
      </c>
      <c r="BV84" s="103">
        <f t="shared" si="110"/>
        <v>0</v>
      </c>
      <c r="BW84" s="103">
        <f t="shared" si="111"/>
        <v>0</v>
      </c>
      <c r="BX84" s="103">
        <f t="shared" si="112"/>
        <v>0</v>
      </c>
      <c r="BY84" s="103">
        <f t="shared" si="113"/>
        <v>0</v>
      </c>
      <c r="BZ84" s="103">
        <f t="shared" si="114"/>
        <v>0</v>
      </c>
      <c r="CA84" s="104">
        <f>SUM(BO84:BZ84)*VLOOKUP($I84,Escalation[],MATCH(BB$1,Escalation[#Headers]),FALSE)</f>
        <v>0</v>
      </c>
      <c r="CB84" s="104">
        <f t="shared" si="115"/>
        <v>0</v>
      </c>
      <c r="CC84" s="104">
        <f t="shared" si="116"/>
        <v>0</v>
      </c>
      <c r="CD84" s="104">
        <f t="shared" si="117"/>
        <v>0</v>
      </c>
      <c r="CE84" s="103">
        <f t="shared" si="118"/>
        <v>0</v>
      </c>
      <c r="CF84" s="105">
        <f t="shared" si="119"/>
        <v>0</v>
      </c>
      <c r="CG84" s="110"/>
      <c r="CH84" s="102"/>
      <c r="CI84" s="102"/>
      <c r="CJ84" s="102"/>
      <c r="CK84" s="102"/>
      <c r="CL84" s="102"/>
      <c r="CM84" s="102"/>
      <c r="CN84" s="102"/>
      <c r="CO84" s="102"/>
      <c r="CP84" s="112">
        <v>742</v>
      </c>
      <c r="CQ84" s="102"/>
      <c r="CR84" s="102"/>
      <c r="CS84" s="102">
        <f t="shared" si="120"/>
        <v>0</v>
      </c>
      <c r="CT84" s="103">
        <f t="shared" si="121"/>
        <v>0</v>
      </c>
      <c r="CU84" s="103">
        <f t="shared" si="122"/>
        <v>0</v>
      </c>
      <c r="CV84" s="103">
        <f t="shared" si="123"/>
        <v>0</v>
      </c>
      <c r="CW84" s="103">
        <f t="shared" si="124"/>
        <v>0</v>
      </c>
      <c r="CX84" s="103">
        <f t="shared" si="125"/>
        <v>0</v>
      </c>
      <c r="CY84" s="103">
        <f t="shared" si="126"/>
        <v>0</v>
      </c>
      <c r="CZ84" s="103">
        <f t="shared" si="127"/>
        <v>0</v>
      </c>
      <c r="DA84" s="103">
        <f t="shared" si="128"/>
        <v>0</v>
      </c>
      <c r="DB84" s="103">
        <f t="shared" si="129"/>
        <v>0</v>
      </c>
      <c r="DC84" s="103">
        <f t="shared" si="130"/>
        <v>742</v>
      </c>
      <c r="DD84" s="103">
        <f t="shared" si="131"/>
        <v>0</v>
      </c>
      <c r="DE84" s="103">
        <f t="shared" si="132"/>
        <v>0</v>
      </c>
      <c r="DF84" s="104">
        <f>SUM(CT84:DE84)*VLOOKUP($I84,Escalation[],MATCH(CG$1,Escalation[#Headers]),FALSE)</f>
        <v>790.89534277425025</v>
      </c>
      <c r="DG84" s="104">
        <f t="shared" si="133"/>
        <v>0</v>
      </c>
      <c r="DH84" s="104">
        <f t="shared" si="134"/>
        <v>419.17453167035268</v>
      </c>
      <c r="DI84" s="104">
        <f t="shared" si="135"/>
        <v>1210.0698744446029</v>
      </c>
      <c r="DJ84" s="103">
        <f t="shared" si="136"/>
        <v>98.861917846781282</v>
      </c>
      <c r="DK84" s="105">
        <f t="shared" si="137"/>
        <v>52.396816458794085</v>
      </c>
      <c r="DL84" s="110"/>
      <c r="DM84" s="102"/>
      <c r="DN84" s="102"/>
      <c r="DO84" s="102"/>
      <c r="DP84" s="102"/>
      <c r="DQ84" s="102"/>
      <c r="DR84" s="102"/>
      <c r="DS84" s="102"/>
      <c r="DT84" s="102"/>
      <c r="DU84" s="102"/>
      <c r="DV84" s="102"/>
      <c r="DW84" s="102"/>
      <c r="DX84" s="102">
        <f t="shared" si="138"/>
        <v>0</v>
      </c>
      <c r="DY84" s="103">
        <f t="shared" si="139"/>
        <v>0</v>
      </c>
      <c r="DZ84" s="103">
        <f t="shared" si="140"/>
        <v>0</v>
      </c>
      <c r="EA84" s="103">
        <f t="shared" si="141"/>
        <v>0</v>
      </c>
      <c r="EB84" s="103">
        <f t="shared" si="142"/>
        <v>0</v>
      </c>
      <c r="EC84" s="103">
        <f t="shared" si="143"/>
        <v>0</v>
      </c>
      <c r="ED84" s="103">
        <f t="shared" si="144"/>
        <v>0</v>
      </c>
      <c r="EE84" s="103">
        <f t="shared" si="145"/>
        <v>0</v>
      </c>
      <c r="EF84" s="103">
        <f t="shared" si="146"/>
        <v>0</v>
      </c>
      <c r="EG84" s="103">
        <f t="shared" si="147"/>
        <v>0</v>
      </c>
      <c r="EH84" s="103">
        <f t="shared" si="148"/>
        <v>0</v>
      </c>
      <c r="EI84" s="103">
        <f t="shared" si="149"/>
        <v>0</v>
      </c>
      <c r="EJ84" s="103">
        <f t="shared" si="150"/>
        <v>0</v>
      </c>
      <c r="EK84" s="104">
        <f>SUM(DY84:EJ84)*VLOOKUP($I84,Escalation[],MATCH(DL$1,Escalation[#Headers]),FALSE)</f>
        <v>0</v>
      </c>
      <c r="EL84" s="104">
        <f t="shared" si="151"/>
        <v>0</v>
      </c>
      <c r="EM84" s="104">
        <f t="shared" si="152"/>
        <v>0</v>
      </c>
      <c r="EN84" s="104">
        <f t="shared" si="153"/>
        <v>0</v>
      </c>
      <c r="EO84" s="103">
        <f t="shared" si="154"/>
        <v>0</v>
      </c>
      <c r="EP84" s="105">
        <f t="shared" si="155"/>
        <v>0</v>
      </c>
      <c r="EQ84" s="160">
        <f t="shared" si="156"/>
        <v>1210.0698744446029</v>
      </c>
      <c r="ER84" s="1"/>
      <c r="ES84" s="82"/>
      <c r="ET84" s="82"/>
      <c r="EU84" s="82"/>
      <c r="EV84" s="82"/>
      <c r="EW84" s="22"/>
      <c r="EX84" s="22"/>
      <c r="EY84" s="34"/>
      <c r="EZ84" s="34"/>
      <c r="FA84" s="7"/>
      <c r="FB84" s="7"/>
      <c r="FC84" s="7"/>
      <c r="FD84" s="7"/>
    </row>
    <row r="85" spans="1:160" ht="92.4" hidden="1" x14ac:dyDescent="0.3">
      <c r="A85" s="15" t="s">
        <v>199</v>
      </c>
      <c r="B85" s="84">
        <v>1.2</v>
      </c>
      <c r="C85" t="s">
        <v>1385</v>
      </c>
      <c r="D85" s="28" t="s">
        <v>15</v>
      </c>
      <c r="E85" s="3" t="s">
        <v>25</v>
      </c>
      <c r="F85" s="1" t="s">
        <v>200</v>
      </c>
      <c r="G85" s="14" t="s">
        <v>201</v>
      </c>
      <c r="H85" s="1"/>
      <c r="I85" s="3" t="s">
        <v>135</v>
      </c>
      <c r="J85" s="5" t="s">
        <v>135</v>
      </c>
      <c r="K85" s="3"/>
      <c r="L85" s="6" t="s">
        <v>129</v>
      </c>
      <c r="M85" s="38"/>
      <c r="N85" s="42">
        <v>1</v>
      </c>
      <c r="O85" s="23">
        <v>0</v>
      </c>
      <c r="P85" s="48">
        <v>0.53</v>
      </c>
      <c r="Q85" s="5" t="s">
        <v>23</v>
      </c>
      <c r="R85" s="1" t="s">
        <v>41</v>
      </c>
      <c r="S85" s="71">
        <f>VLOOKUP(R85,Contingencies!$A$2:$D$7,4,FALSE)</f>
        <v>0.125</v>
      </c>
      <c r="T85" s="22">
        <f t="shared" si="89"/>
        <v>586.08562500000005</v>
      </c>
      <c r="U85" s="33">
        <f t="shared" si="163"/>
        <v>203.02312500000002</v>
      </c>
      <c r="V85" s="90" t="s">
        <v>202</v>
      </c>
      <c r="W85" s="118">
        <v>3000</v>
      </c>
      <c r="X85" s="102"/>
      <c r="Y85" s="102"/>
      <c r="Z85" s="102"/>
      <c r="AA85" s="102"/>
      <c r="AB85" s="102"/>
      <c r="AC85" s="102"/>
      <c r="AD85" s="102"/>
      <c r="AE85" s="102"/>
      <c r="AF85" s="102"/>
      <c r="AG85" s="102"/>
      <c r="AH85" s="102"/>
      <c r="AI85" s="102">
        <f t="shared" si="157"/>
        <v>0</v>
      </c>
      <c r="AJ85" s="103">
        <f t="shared" si="90"/>
        <v>3000</v>
      </c>
      <c r="AK85" s="103">
        <f t="shared" si="91"/>
        <v>0</v>
      </c>
      <c r="AL85" s="103">
        <f t="shared" si="92"/>
        <v>0</v>
      </c>
      <c r="AM85" s="103">
        <f t="shared" si="93"/>
        <v>0</v>
      </c>
      <c r="AN85" s="103">
        <f t="shared" si="94"/>
        <v>0</v>
      </c>
      <c r="AO85" s="103">
        <f t="shared" si="95"/>
        <v>0</v>
      </c>
      <c r="AP85" s="103">
        <f t="shared" si="96"/>
        <v>0</v>
      </c>
      <c r="AQ85" s="103">
        <f t="shared" si="97"/>
        <v>0</v>
      </c>
      <c r="AR85" s="103">
        <f t="shared" si="98"/>
        <v>0</v>
      </c>
      <c r="AS85" s="103">
        <f t="shared" si="99"/>
        <v>0</v>
      </c>
      <c r="AT85" s="103">
        <f t="shared" si="100"/>
        <v>0</v>
      </c>
      <c r="AU85" s="103">
        <f t="shared" si="101"/>
        <v>0</v>
      </c>
      <c r="AV85" s="104">
        <f>SUM(AJ85:AU85)*VLOOKUP($I85,Escalation[],MATCH(W$1,Escalation[#Headers]),FALSE)</f>
        <v>3064.5</v>
      </c>
      <c r="AW85" s="104">
        <f t="shared" si="158"/>
        <v>0</v>
      </c>
      <c r="AX85" s="104">
        <f t="shared" si="159"/>
        <v>1624.1850000000002</v>
      </c>
      <c r="AY85" s="104">
        <f t="shared" si="160"/>
        <v>4688.6850000000004</v>
      </c>
      <c r="AZ85" s="103">
        <f t="shared" si="161"/>
        <v>383.0625</v>
      </c>
      <c r="BA85" s="105">
        <f t="shared" si="162"/>
        <v>203.02312500000002</v>
      </c>
      <c r="BB85" s="110"/>
      <c r="BC85" s="102"/>
      <c r="BD85" s="102"/>
      <c r="BE85" s="102"/>
      <c r="BF85" s="102"/>
      <c r="BG85" s="102"/>
      <c r="BH85" s="102"/>
      <c r="BI85" s="102"/>
      <c r="BJ85" s="102"/>
      <c r="BK85" s="102"/>
      <c r="BL85" s="102"/>
      <c r="BM85" s="102"/>
      <c r="BN85" s="102">
        <f t="shared" si="102"/>
        <v>0</v>
      </c>
      <c r="BO85" s="103">
        <f t="shared" si="103"/>
        <v>0</v>
      </c>
      <c r="BP85" s="103">
        <f t="shared" si="104"/>
        <v>0</v>
      </c>
      <c r="BQ85" s="103">
        <f t="shared" si="105"/>
        <v>0</v>
      </c>
      <c r="BR85" s="103">
        <f t="shared" si="106"/>
        <v>0</v>
      </c>
      <c r="BS85" s="103">
        <f t="shared" si="107"/>
        <v>0</v>
      </c>
      <c r="BT85" s="103">
        <f t="shared" si="108"/>
        <v>0</v>
      </c>
      <c r="BU85" s="103">
        <f t="shared" si="109"/>
        <v>0</v>
      </c>
      <c r="BV85" s="103">
        <f t="shared" si="110"/>
        <v>0</v>
      </c>
      <c r="BW85" s="103">
        <f t="shared" si="111"/>
        <v>0</v>
      </c>
      <c r="BX85" s="103">
        <f t="shared" si="112"/>
        <v>0</v>
      </c>
      <c r="BY85" s="103">
        <f t="shared" si="113"/>
        <v>0</v>
      </c>
      <c r="BZ85" s="103">
        <f t="shared" si="114"/>
        <v>0</v>
      </c>
      <c r="CA85" s="104">
        <f>SUM(BO85:BZ85)*VLOOKUP($I85,Escalation[],MATCH(BB$1,Escalation[#Headers]),FALSE)</f>
        <v>0</v>
      </c>
      <c r="CB85" s="104">
        <f t="shared" si="115"/>
        <v>0</v>
      </c>
      <c r="CC85" s="104">
        <f t="shared" si="116"/>
        <v>0</v>
      </c>
      <c r="CD85" s="104">
        <f t="shared" si="117"/>
        <v>0</v>
      </c>
      <c r="CE85" s="103">
        <f t="shared" si="118"/>
        <v>0</v>
      </c>
      <c r="CF85" s="105">
        <f t="shared" si="119"/>
        <v>0</v>
      </c>
      <c r="CG85" s="110"/>
      <c r="CH85" s="102"/>
      <c r="CI85" s="102"/>
      <c r="CJ85" s="102"/>
      <c r="CK85" s="102"/>
      <c r="CL85" s="102"/>
      <c r="CM85" s="102"/>
      <c r="CN85" s="102"/>
      <c r="CO85" s="102"/>
      <c r="CP85" s="102"/>
      <c r="CQ85" s="102"/>
      <c r="CR85" s="102"/>
      <c r="CS85" s="102">
        <f t="shared" si="120"/>
        <v>0</v>
      </c>
      <c r="CT85" s="103">
        <f t="shared" si="121"/>
        <v>0</v>
      </c>
      <c r="CU85" s="103">
        <f t="shared" si="122"/>
        <v>0</v>
      </c>
      <c r="CV85" s="103">
        <f t="shared" si="123"/>
        <v>0</v>
      </c>
      <c r="CW85" s="103">
        <f t="shared" si="124"/>
        <v>0</v>
      </c>
      <c r="CX85" s="103">
        <f t="shared" si="125"/>
        <v>0</v>
      </c>
      <c r="CY85" s="103">
        <f t="shared" si="126"/>
        <v>0</v>
      </c>
      <c r="CZ85" s="103">
        <f t="shared" si="127"/>
        <v>0</v>
      </c>
      <c r="DA85" s="103">
        <f t="shared" si="128"/>
        <v>0</v>
      </c>
      <c r="DB85" s="103">
        <f t="shared" si="129"/>
        <v>0</v>
      </c>
      <c r="DC85" s="103">
        <f t="shared" si="130"/>
        <v>0</v>
      </c>
      <c r="DD85" s="103">
        <f t="shared" si="131"/>
        <v>0</v>
      </c>
      <c r="DE85" s="103">
        <f t="shared" si="132"/>
        <v>0</v>
      </c>
      <c r="DF85" s="104">
        <f>SUM(CT85:DE85)*VLOOKUP($I85,Escalation[],MATCH(CG$1,Escalation[#Headers]),FALSE)</f>
        <v>0</v>
      </c>
      <c r="DG85" s="104">
        <f t="shared" si="133"/>
        <v>0</v>
      </c>
      <c r="DH85" s="104">
        <f t="shared" si="134"/>
        <v>0</v>
      </c>
      <c r="DI85" s="104">
        <f t="shared" si="135"/>
        <v>0</v>
      </c>
      <c r="DJ85" s="103">
        <f t="shared" si="136"/>
        <v>0</v>
      </c>
      <c r="DK85" s="105">
        <f t="shared" si="137"/>
        <v>0</v>
      </c>
      <c r="DL85" s="110"/>
      <c r="DM85" s="102"/>
      <c r="DN85" s="102"/>
      <c r="DO85" s="102"/>
      <c r="DP85" s="102"/>
      <c r="DQ85" s="102"/>
      <c r="DR85" s="102"/>
      <c r="DS85" s="102"/>
      <c r="DT85" s="102"/>
      <c r="DU85" s="102"/>
      <c r="DV85" s="102"/>
      <c r="DW85" s="102"/>
      <c r="DX85" s="102">
        <f t="shared" si="138"/>
        <v>0</v>
      </c>
      <c r="DY85" s="103">
        <f t="shared" si="139"/>
        <v>0</v>
      </c>
      <c r="DZ85" s="103">
        <f t="shared" si="140"/>
        <v>0</v>
      </c>
      <c r="EA85" s="103">
        <f t="shared" si="141"/>
        <v>0</v>
      </c>
      <c r="EB85" s="103">
        <f t="shared" si="142"/>
        <v>0</v>
      </c>
      <c r="EC85" s="103">
        <f t="shared" si="143"/>
        <v>0</v>
      </c>
      <c r="ED85" s="103">
        <f t="shared" si="144"/>
        <v>0</v>
      </c>
      <c r="EE85" s="103">
        <f t="shared" si="145"/>
        <v>0</v>
      </c>
      <c r="EF85" s="103">
        <f t="shared" si="146"/>
        <v>0</v>
      </c>
      <c r="EG85" s="103">
        <f t="shared" si="147"/>
        <v>0</v>
      </c>
      <c r="EH85" s="103">
        <f t="shared" si="148"/>
        <v>0</v>
      </c>
      <c r="EI85" s="103">
        <f t="shared" si="149"/>
        <v>0</v>
      </c>
      <c r="EJ85" s="103">
        <f t="shared" si="150"/>
        <v>0</v>
      </c>
      <c r="EK85" s="104">
        <f>SUM(DY85:EJ85)*VLOOKUP($I85,Escalation[],MATCH(DL$1,Escalation[#Headers]),FALSE)</f>
        <v>0</v>
      </c>
      <c r="EL85" s="104">
        <f t="shared" si="151"/>
        <v>0</v>
      </c>
      <c r="EM85" s="104">
        <f t="shared" si="152"/>
        <v>0</v>
      </c>
      <c r="EN85" s="104">
        <f t="shared" si="153"/>
        <v>0</v>
      </c>
      <c r="EO85" s="103">
        <f t="shared" si="154"/>
        <v>0</v>
      </c>
      <c r="EP85" s="105">
        <f t="shared" si="155"/>
        <v>0</v>
      </c>
      <c r="EQ85" s="160">
        <f t="shared" si="156"/>
        <v>4688.6850000000004</v>
      </c>
      <c r="ER85" s="1"/>
      <c r="ES85" s="82"/>
      <c r="ET85" s="82"/>
      <c r="EU85" s="82"/>
      <c r="EV85" s="82"/>
      <c r="EW85" s="22"/>
      <c r="EX85" s="22"/>
      <c r="EY85" s="34"/>
      <c r="EZ85" s="34"/>
      <c r="FA85" s="7"/>
      <c r="FB85" s="7"/>
      <c r="FC85" s="7"/>
      <c r="FD85" s="7"/>
    </row>
    <row r="86" spans="1:160" ht="79.2" hidden="1" x14ac:dyDescent="0.3">
      <c r="A86" s="15" t="s">
        <v>203</v>
      </c>
      <c r="B86" s="84">
        <v>1.2</v>
      </c>
      <c r="C86" t="s">
        <v>1385</v>
      </c>
      <c r="D86" s="28" t="s">
        <v>15</v>
      </c>
      <c r="E86" s="3" t="s">
        <v>25</v>
      </c>
      <c r="F86" s="1" t="s">
        <v>204</v>
      </c>
      <c r="G86" s="14" t="s">
        <v>205</v>
      </c>
      <c r="H86" s="1"/>
      <c r="I86" s="3" t="s">
        <v>135</v>
      </c>
      <c r="J86" s="5" t="s">
        <v>135</v>
      </c>
      <c r="K86" s="3"/>
      <c r="L86" s="6" t="s">
        <v>129</v>
      </c>
      <c r="M86" s="38"/>
      <c r="N86" s="42">
        <v>1</v>
      </c>
      <c r="O86" s="23">
        <v>0</v>
      </c>
      <c r="P86" s="48">
        <v>0.53</v>
      </c>
      <c r="Q86" s="5" t="s">
        <v>23</v>
      </c>
      <c r="R86" s="1" t="s">
        <v>41</v>
      </c>
      <c r="S86" s="71">
        <f>VLOOKUP(R86,Contingencies!$A$2:$D$7,4,FALSE)</f>
        <v>0.125</v>
      </c>
      <c r="T86" s="22">
        <f t="shared" si="89"/>
        <v>409.50154270125006</v>
      </c>
      <c r="U86" s="33">
        <f t="shared" si="163"/>
        <v>141.85347557625002</v>
      </c>
      <c r="V86" s="90"/>
      <c r="W86" s="110"/>
      <c r="X86" s="102"/>
      <c r="Y86" s="102"/>
      <c r="Z86" s="102"/>
      <c r="AA86" s="102"/>
      <c r="AB86" s="102"/>
      <c r="AC86" s="102"/>
      <c r="AD86" s="102"/>
      <c r="AE86" s="102"/>
      <c r="AF86" s="102"/>
      <c r="AG86" s="102"/>
      <c r="AH86" s="102"/>
      <c r="AI86" s="102">
        <f t="shared" si="157"/>
        <v>0</v>
      </c>
      <c r="AJ86" s="103">
        <f t="shared" si="90"/>
        <v>0</v>
      </c>
      <c r="AK86" s="103">
        <f t="shared" si="91"/>
        <v>0</v>
      </c>
      <c r="AL86" s="103">
        <f t="shared" si="92"/>
        <v>0</v>
      </c>
      <c r="AM86" s="103">
        <f t="shared" si="93"/>
        <v>0</v>
      </c>
      <c r="AN86" s="103">
        <f t="shared" si="94"/>
        <v>0</v>
      </c>
      <c r="AO86" s="103">
        <f t="shared" si="95"/>
        <v>0</v>
      </c>
      <c r="AP86" s="103">
        <f t="shared" si="96"/>
        <v>0</v>
      </c>
      <c r="AQ86" s="103">
        <f t="shared" si="97"/>
        <v>0</v>
      </c>
      <c r="AR86" s="103">
        <f t="shared" si="98"/>
        <v>0</v>
      </c>
      <c r="AS86" s="103">
        <f t="shared" si="99"/>
        <v>0</v>
      </c>
      <c r="AT86" s="103">
        <f t="shared" si="100"/>
        <v>0</v>
      </c>
      <c r="AU86" s="103">
        <f t="shared" si="101"/>
        <v>0</v>
      </c>
      <c r="AV86" s="104">
        <f>SUM(AJ86:AU86)*VLOOKUP($I86,Escalation[],MATCH(W$1,Escalation[#Headers]),FALSE)</f>
        <v>0</v>
      </c>
      <c r="AW86" s="104">
        <f t="shared" si="158"/>
        <v>0</v>
      </c>
      <c r="AX86" s="104">
        <f t="shared" si="159"/>
        <v>0</v>
      </c>
      <c r="AY86" s="104">
        <f t="shared" si="160"/>
        <v>0</v>
      </c>
      <c r="AZ86" s="103">
        <f t="shared" si="161"/>
        <v>0</v>
      </c>
      <c r="BA86" s="105">
        <f t="shared" si="162"/>
        <v>0</v>
      </c>
      <c r="BB86" s="118">
        <v>2052</v>
      </c>
      <c r="BC86" s="102"/>
      <c r="BD86" s="102"/>
      <c r="BE86" s="102"/>
      <c r="BF86" s="102"/>
      <c r="BG86" s="102"/>
      <c r="BH86" s="102"/>
      <c r="BI86" s="102"/>
      <c r="BJ86" s="102"/>
      <c r="BK86" s="102"/>
      <c r="BL86" s="102"/>
      <c r="BM86" s="102"/>
      <c r="BN86" s="102">
        <f t="shared" si="102"/>
        <v>0</v>
      </c>
      <c r="BO86" s="103">
        <f t="shared" si="103"/>
        <v>2052</v>
      </c>
      <c r="BP86" s="103">
        <f t="shared" si="104"/>
        <v>0</v>
      </c>
      <c r="BQ86" s="103">
        <f t="shared" si="105"/>
        <v>0</v>
      </c>
      <c r="BR86" s="103">
        <f t="shared" si="106"/>
        <v>0</v>
      </c>
      <c r="BS86" s="103">
        <f t="shared" si="107"/>
        <v>0</v>
      </c>
      <c r="BT86" s="103">
        <f t="shared" si="108"/>
        <v>0</v>
      </c>
      <c r="BU86" s="103">
        <f t="shared" si="109"/>
        <v>0</v>
      </c>
      <c r="BV86" s="103">
        <f t="shared" si="110"/>
        <v>0</v>
      </c>
      <c r="BW86" s="103">
        <f t="shared" si="111"/>
        <v>0</v>
      </c>
      <c r="BX86" s="103">
        <f t="shared" si="112"/>
        <v>0</v>
      </c>
      <c r="BY86" s="103">
        <f t="shared" si="113"/>
        <v>0</v>
      </c>
      <c r="BZ86" s="103">
        <f t="shared" si="114"/>
        <v>0</v>
      </c>
      <c r="CA86" s="104">
        <f>SUM(BO86:BZ86)*VLOOKUP($I86,Escalation[],MATCH(BB$1,Escalation[#Headers]),FALSE)</f>
        <v>2141.1845370000001</v>
      </c>
      <c r="CB86" s="104">
        <f t="shared" si="115"/>
        <v>0</v>
      </c>
      <c r="CC86" s="104">
        <f t="shared" si="116"/>
        <v>1134.8278046100002</v>
      </c>
      <c r="CD86" s="104">
        <f t="shared" si="117"/>
        <v>3276.0123416100005</v>
      </c>
      <c r="CE86" s="103">
        <f t="shared" si="118"/>
        <v>267.64806712500001</v>
      </c>
      <c r="CF86" s="105">
        <f t="shared" si="119"/>
        <v>141.85347557625002</v>
      </c>
      <c r="CG86" s="110"/>
      <c r="CH86" s="102"/>
      <c r="CI86" s="102"/>
      <c r="CJ86" s="102"/>
      <c r="CK86" s="102"/>
      <c r="CL86" s="102"/>
      <c r="CM86" s="102"/>
      <c r="CN86" s="102"/>
      <c r="CO86" s="102"/>
      <c r="CP86" s="102"/>
      <c r="CQ86" s="102"/>
      <c r="CR86" s="102"/>
      <c r="CS86" s="102">
        <f t="shared" si="120"/>
        <v>0</v>
      </c>
      <c r="CT86" s="103">
        <f t="shared" si="121"/>
        <v>0</v>
      </c>
      <c r="CU86" s="103">
        <f t="shared" si="122"/>
        <v>0</v>
      </c>
      <c r="CV86" s="103">
        <f t="shared" si="123"/>
        <v>0</v>
      </c>
      <c r="CW86" s="103">
        <f t="shared" si="124"/>
        <v>0</v>
      </c>
      <c r="CX86" s="103">
        <f t="shared" si="125"/>
        <v>0</v>
      </c>
      <c r="CY86" s="103">
        <f t="shared" si="126"/>
        <v>0</v>
      </c>
      <c r="CZ86" s="103">
        <f t="shared" si="127"/>
        <v>0</v>
      </c>
      <c r="DA86" s="103">
        <f t="shared" si="128"/>
        <v>0</v>
      </c>
      <c r="DB86" s="103">
        <f t="shared" si="129"/>
        <v>0</v>
      </c>
      <c r="DC86" s="103">
        <f t="shared" si="130"/>
        <v>0</v>
      </c>
      <c r="DD86" s="103">
        <f t="shared" si="131"/>
        <v>0</v>
      </c>
      <c r="DE86" s="103">
        <f t="shared" si="132"/>
        <v>0</v>
      </c>
      <c r="DF86" s="104">
        <f>SUM(CT86:DE86)*VLOOKUP($I86,Escalation[],MATCH(CG$1,Escalation[#Headers]),FALSE)</f>
        <v>0</v>
      </c>
      <c r="DG86" s="104">
        <f t="shared" si="133"/>
        <v>0</v>
      </c>
      <c r="DH86" s="104">
        <f t="shared" si="134"/>
        <v>0</v>
      </c>
      <c r="DI86" s="104">
        <f t="shared" si="135"/>
        <v>0</v>
      </c>
      <c r="DJ86" s="103">
        <f t="shared" si="136"/>
        <v>0</v>
      </c>
      <c r="DK86" s="105">
        <f t="shared" si="137"/>
        <v>0</v>
      </c>
      <c r="DL86" s="110"/>
      <c r="DM86" s="102"/>
      <c r="DN86" s="102"/>
      <c r="DO86" s="102"/>
      <c r="DP86" s="102"/>
      <c r="DQ86" s="102"/>
      <c r="DR86" s="102"/>
      <c r="DS86" s="102"/>
      <c r="DT86" s="102"/>
      <c r="DU86" s="102"/>
      <c r="DV86" s="102"/>
      <c r="DW86" s="102"/>
      <c r="DX86" s="102">
        <f t="shared" si="138"/>
        <v>0</v>
      </c>
      <c r="DY86" s="103">
        <f t="shared" si="139"/>
        <v>0</v>
      </c>
      <c r="DZ86" s="103">
        <f t="shared" si="140"/>
        <v>0</v>
      </c>
      <c r="EA86" s="103">
        <f t="shared" si="141"/>
        <v>0</v>
      </c>
      <c r="EB86" s="103">
        <f t="shared" si="142"/>
        <v>0</v>
      </c>
      <c r="EC86" s="103">
        <f t="shared" si="143"/>
        <v>0</v>
      </c>
      <c r="ED86" s="103">
        <f t="shared" si="144"/>
        <v>0</v>
      </c>
      <c r="EE86" s="103">
        <f t="shared" si="145"/>
        <v>0</v>
      </c>
      <c r="EF86" s="103">
        <f t="shared" si="146"/>
        <v>0</v>
      </c>
      <c r="EG86" s="103">
        <f t="shared" si="147"/>
        <v>0</v>
      </c>
      <c r="EH86" s="103">
        <f t="shared" si="148"/>
        <v>0</v>
      </c>
      <c r="EI86" s="103">
        <f t="shared" si="149"/>
        <v>0</v>
      </c>
      <c r="EJ86" s="103">
        <f t="shared" si="150"/>
        <v>0</v>
      </c>
      <c r="EK86" s="104">
        <f>SUM(DY86:EJ86)*VLOOKUP($I86,Escalation[],MATCH(DL$1,Escalation[#Headers]),FALSE)</f>
        <v>0</v>
      </c>
      <c r="EL86" s="104">
        <f t="shared" si="151"/>
        <v>0</v>
      </c>
      <c r="EM86" s="104">
        <f t="shared" si="152"/>
        <v>0</v>
      </c>
      <c r="EN86" s="104">
        <f t="shared" si="153"/>
        <v>0</v>
      </c>
      <c r="EO86" s="103">
        <f t="shared" si="154"/>
        <v>0</v>
      </c>
      <c r="EP86" s="105">
        <f t="shared" si="155"/>
        <v>0</v>
      </c>
      <c r="EQ86" s="160">
        <f t="shared" si="156"/>
        <v>3276.0123416100005</v>
      </c>
      <c r="ER86" s="1"/>
      <c r="ES86" s="82"/>
      <c r="ET86" s="82"/>
      <c r="EU86" s="82"/>
      <c r="EV86" s="82"/>
      <c r="EW86" s="22"/>
      <c r="EX86" s="22"/>
      <c r="EY86" s="34"/>
      <c r="EZ86" s="34"/>
      <c r="FA86" s="7"/>
      <c r="FB86" s="7"/>
      <c r="FC86" s="7"/>
      <c r="FD86" s="7"/>
    </row>
    <row r="87" spans="1:160" ht="79.2" hidden="1" x14ac:dyDescent="0.3">
      <c r="A87" s="15" t="s">
        <v>206</v>
      </c>
      <c r="B87" s="84">
        <v>1.2</v>
      </c>
      <c r="C87" t="s">
        <v>1385</v>
      </c>
      <c r="D87" s="28" t="s">
        <v>15</v>
      </c>
      <c r="E87" s="3" t="s">
        <v>25</v>
      </c>
      <c r="F87" s="1" t="s">
        <v>207</v>
      </c>
      <c r="G87" s="14" t="s">
        <v>208</v>
      </c>
      <c r="H87" s="1"/>
      <c r="I87" s="3" t="s">
        <v>135</v>
      </c>
      <c r="J87" s="5" t="s">
        <v>135</v>
      </c>
      <c r="K87" s="3"/>
      <c r="L87" s="6" t="s">
        <v>129</v>
      </c>
      <c r="M87" s="38"/>
      <c r="N87" s="42">
        <v>1</v>
      </c>
      <c r="O87" s="23">
        <v>0</v>
      </c>
      <c r="P87" s="48">
        <v>0.53</v>
      </c>
      <c r="Q87" s="5" t="s">
        <v>23</v>
      </c>
      <c r="R87" s="1" t="s">
        <v>41</v>
      </c>
      <c r="S87" s="71">
        <f>VLOOKUP(R87,Contingencies!$A$2:$D$7,4,FALSE)</f>
        <v>0.125</v>
      </c>
      <c r="T87" s="22">
        <f t="shared" si="89"/>
        <v>103.77232076250002</v>
      </c>
      <c r="U87" s="33">
        <f t="shared" si="163"/>
        <v>35.947274512500009</v>
      </c>
      <c r="V87" s="90"/>
      <c r="W87" s="110"/>
      <c r="X87" s="102"/>
      <c r="Y87" s="102"/>
      <c r="Z87" s="102"/>
      <c r="AA87" s="102"/>
      <c r="AB87" s="102"/>
      <c r="AC87" s="102"/>
      <c r="AD87" s="102"/>
      <c r="AE87" s="102"/>
      <c r="AF87" s="102"/>
      <c r="AG87" s="102"/>
      <c r="AH87" s="102"/>
      <c r="AI87" s="102">
        <f t="shared" si="157"/>
        <v>0</v>
      </c>
      <c r="AJ87" s="103">
        <f t="shared" si="90"/>
        <v>0</v>
      </c>
      <c r="AK87" s="103">
        <f t="shared" si="91"/>
        <v>0</v>
      </c>
      <c r="AL87" s="103">
        <f t="shared" si="92"/>
        <v>0</v>
      </c>
      <c r="AM87" s="103">
        <f t="shared" si="93"/>
        <v>0</v>
      </c>
      <c r="AN87" s="103">
        <f t="shared" si="94"/>
        <v>0</v>
      </c>
      <c r="AO87" s="103">
        <f t="shared" si="95"/>
        <v>0</v>
      </c>
      <c r="AP87" s="103">
        <f t="shared" si="96"/>
        <v>0</v>
      </c>
      <c r="AQ87" s="103">
        <f t="shared" si="97"/>
        <v>0</v>
      </c>
      <c r="AR87" s="103">
        <f t="shared" si="98"/>
        <v>0</v>
      </c>
      <c r="AS87" s="103">
        <f t="shared" si="99"/>
        <v>0</v>
      </c>
      <c r="AT87" s="103">
        <f t="shared" si="100"/>
        <v>0</v>
      </c>
      <c r="AU87" s="103">
        <f t="shared" si="101"/>
        <v>0</v>
      </c>
      <c r="AV87" s="104">
        <f>SUM(AJ87:AU87)*VLOOKUP($I87,Escalation[],MATCH(W$1,Escalation[#Headers]),FALSE)</f>
        <v>0</v>
      </c>
      <c r="AW87" s="104">
        <f t="shared" si="158"/>
        <v>0</v>
      </c>
      <c r="AX87" s="104">
        <f t="shared" si="159"/>
        <v>0</v>
      </c>
      <c r="AY87" s="104">
        <f t="shared" si="160"/>
        <v>0</v>
      </c>
      <c r="AZ87" s="103">
        <f t="shared" si="161"/>
        <v>0</v>
      </c>
      <c r="BA87" s="105">
        <f t="shared" si="162"/>
        <v>0</v>
      </c>
      <c r="BB87" s="118">
        <v>520</v>
      </c>
      <c r="BC87" s="102"/>
      <c r="BD87" s="102"/>
      <c r="BE87" s="102"/>
      <c r="BF87" s="102"/>
      <c r="BG87" s="102"/>
      <c r="BH87" s="102"/>
      <c r="BI87" s="102"/>
      <c r="BJ87" s="102"/>
      <c r="BK87" s="102"/>
      <c r="BL87" s="102"/>
      <c r="BM87" s="102"/>
      <c r="BN87" s="102">
        <f t="shared" si="102"/>
        <v>0</v>
      </c>
      <c r="BO87" s="103">
        <f t="shared" si="103"/>
        <v>520</v>
      </c>
      <c r="BP87" s="103">
        <f t="shared" si="104"/>
        <v>0</v>
      </c>
      <c r="BQ87" s="103">
        <f t="shared" si="105"/>
        <v>0</v>
      </c>
      <c r="BR87" s="103">
        <f t="shared" si="106"/>
        <v>0</v>
      </c>
      <c r="BS87" s="103">
        <f t="shared" si="107"/>
        <v>0</v>
      </c>
      <c r="BT87" s="103">
        <f t="shared" si="108"/>
        <v>0</v>
      </c>
      <c r="BU87" s="103">
        <f t="shared" si="109"/>
        <v>0</v>
      </c>
      <c r="BV87" s="103">
        <f t="shared" si="110"/>
        <v>0</v>
      </c>
      <c r="BW87" s="103">
        <f t="shared" si="111"/>
        <v>0</v>
      </c>
      <c r="BX87" s="103">
        <f t="shared" si="112"/>
        <v>0</v>
      </c>
      <c r="BY87" s="103">
        <f t="shared" si="113"/>
        <v>0</v>
      </c>
      <c r="BZ87" s="103">
        <f t="shared" si="114"/>
        <v>0</v>
      </c>
      <c r="CA87" s="104">
        <f>SUM(BO87:BZ87)*VLOOKUP($I87,Escalation[],MATCH(BB$1,Escalation[#Headers]),FALSE)</f>
        <v>542.60037000000011</v>
      </c>
      <c r="CB87" s="104">
        <f t="shared" si="115"/>
        <v>0</v>
      </c>
      <c r="CC87" s="104">
        <f t="shared" si="116"/>
        <v>287.57819610000007</v>
      </c>
      <c r="CD87" s="104">
        <f t="shared" si="117"/>
        <v>830.17856610000013</v>
      </c>
      <c r="CE87" s="103">
        <f t="shared" si="118"/>
        <v>67.825046250000014</v>
      </c>
      <c r="CF87" s="105">
        <f t="shared" si="119"/>
        <v>35.947274512500009</v>
      </c>
      <c r="CG87" s="110"/>
      <c r="CH87" s="102"/>
      <c r="CI87" s="102"/>
      <c r="CJ87" s="102"/>
      <c r="CK87" s="102"/>
      <c r="CL87" s="102"/>
      <c r="CM87" s="102"/>
      <c r="CN87" s="102"/>
      <c r="CO87" s="102"/>
      <c r="CP87" s="102"/>
      <c r="CQ87" s="102"/>
      <c r="CR87" s="102"/>
      <c r="CS87" s="102">
        <f t="shared" si="120"/>
        <v>0</v>
      </c>
      <c r="CT87" s="103">
        <f t="shared" si="121"/>
        <v>0</v>
      </c>
      <c r="CU87" s="103">
        <f t="shared" si="122"/>
        <v>0</v>
      </c>
      <c r="CV87" s="103">
        <f t="shared" si="123"/>
        <v>0</v>
      </c>
      <c r="CW87" s="103">
        <f t="shared" si="124"/>
        <v>0</v>
      </c>
      <c r="CX87" s="103">
        <f t="shared" si="125"/>
        <v>0</v>
      </c>
      <c r="CY87" s="103">
        <f t="shared" si="126"/>
        <v>0</v>
      </c>
      <c r="CZ87" s="103">
        <f t="shared" si="127"/>
        <v>0</v>
      </c>
      <c r="DA87" s="103">
        <f t="shared" si="128"/>
        <v>0</v>
      </c>
      <c r="DB87" s="103">
        <f t="shared" si="129"/>
        <v>0</v>
      </c>
      <c r="DC87" s="103">
        <f t="shared" si="130"/>
        <v>0</v>
      </c>
      <c r="DD87" s="103">
        <f t="shared" si="131"/>
        <v>0</v>
      </c>
      <c r="DE87" s="103">
        <f t="shared" si="132"/>
        <v>0</v>
      </c>
      <c r="DF87" s="104">
        <f>SUM(CT87:DE87)*VLOOKUP($I87,Escalation[],MATCH(CG$1,Escalation[#Headers]),FALSE)</f>
        <v>0</v>
      </c>
      <c r="DG87" s="104">
        <f t="shared" si="133"/>
        <v>0</v>
      </c>
      <c r="DH87" s="104">
        <f t="shared" si="134"/>
        <v>0</v>
      </c>
      <c r="DI87" s="104">
        <f t="shared" si="135"/>
        <v>0</v>
      </c>
      <c r="DJ87" s="103">
        <f t="shared" si="136"/>
        <v>0</v>
      </c>
      <c r="DK87" s="105">
        <f t="shared" si="137"/>
        <v>0</v>
      </c>
      <c r="DL87" s="110"/>
      <c r="DM87" s="102"/>
      <c r="DN87" s="102"/>
      <c r="DO87" s="102"/>
      <c r="DP87" s="102"/>
      <c r="DQ87" s="102"/>
      <c r="DR87" s="102"/>
      <c r="DS87" s="102"/>
      <c r="DT87" s="102"/>
      <c r="DU87" s="102"/>
      <c r="DV87" s="102"/>
      <c r="DW87" s="102"/>
      <c r="DX87" s="102">
        <f t="shared" si="138"/>
        <v>0</v>
      </c>
      <c r="DY87" s="103">
        <f t="shared" si="139"/>
        <v>0</v>
      </c>
      <c r="DZ87" s="103">
        <f t="shared" si="140"/>
        <v>0</v>
      </c>
      <c r="EA87" s="103">
        <f t="shared" si="141"/>
        <v>0</v>
      </c>
      <c r="EB87" s="103">
        <f t="shared" si="142"/>
        <v>0</v>
      </c>
      <c r="EC87" s="103">
        <f t="shared" si="143"/>
        <v>0</v>
      </c>
      <c r="ED87" s="103">
        <f t="shared" si="144"/>
        <v>0</v>
      </c>
      <c r="EE87" s="103">
        <f t="shared" si="145"/>
        <v>0</v>
      </c>
      <c r="EF87" s="103">
        <f t="shared" si="146"/>
        <v>0</v>
      </c>
      <c r="EG87" s="103">
        <f t="shared" si="147"/>
        <v>0</v>
      </c>
      <c r="EH87" s="103">
        <f t="shared" si="148"/>
        <v>0</v>
      </c>
      <c r="EI87" s="103">
        <f t="shared" si="149"/>
        <v>0</v>
      </c>
      <c r="EJ87" s="103">
        <f t="shared" si="150"/>
        <v>0</v>
      </c>
      <c r="EK87" s="104">
        <f>SUM(DY87:EJ87)*VLOOKUP($I87,Escalation[],MATCH(DL$1,Escalation[#Headers]),FALSE)</f>
        <v>0</v>
      </c>
      <c r="EL87" s="104">
        <f t="shared" si="151"/>
        <v>0</v>
      </c>
      <c r="EM87" s="104">
        <f t="shared" si="152"/>
        <v>0</v>
      </c>
      <c r="EN87" s="104">
        <f t="shared" si="153"/>
        <v>0</v>
      </c>
      <c r="EO87" s="103">
        <f t="shared" si="154"/>
        <v>0</v>
      </c>
      <c r="EP87" s="105">
        <f t="shared" si="155"/>
        <v>0</v>
      </c>
      <c r="EQ87" s="160">
        <f t="shared" si="156"/>
        <v>830.17856610000013</v>
      </c>
      <c r="ER87" s="1"/>
      <c r="ES87" s="82"/>
      <c r="ET87" s="82"/>
      <c r="EU87" s="82"/>
      <c r="EV87" s="82"/>
      <c r="EW87" s="22"/>
      <c r="EX87" s="22"/>
      <c r="EY87" s="34"/>
      <c r="EZ87" s="34"/>
      <c r="FA87" s="7"/>
      <c r="FB87" s="7"/>
      <c r="FC87" s="7"/>
      <c r="FD87" s="7"/>
    </row>
    <row r="88" spans="1:160" ht="171.6" hidden="1" x14ac:dyDescent="0.3">
      <c r="A88" s="15" t="s">
        <v>209</v>
      </c>
      <c r="B88" s="84">
        <v>1.2</v>
      </c>
      <c r="C88" t="s">
        <v>1385</v>
      </c>
      <c r="D88" s="28" t="s">
        <v>15</v>
      </c>
      <c r="E88" s="3" t="s">
        <v>25</v>
      </c>
      <c r="F88" s="1" t="s">
        <v>210</v>
      </c>
      <c r="G88" s="14" t="s">
        <v>211</v>
      </c>
      <c r="H88" s="1"/>
      <c r="I88" s="3" t="s">
        <v>135</v>
      </c>
      <c r="J88" s="5" t="s">
        <v>135</v>
      </c>
      <c r="K88" s="3"/>
      <c r="L88" s="6" t="s">
        <v>129</v>
      </c>
      <c r="M88" s="38"/>
      <c r="N88" s="42">
        <v>1</v>
      </c>
      <c r="O88" s="23">
        <v>0</v>
      </c>
      <c r="P88" s="48">
        <v>0.53</v>
      </c>
      <c r="Q88" s="5" t="s">
        <v>23</v>
      </c>
      <c r="R88" s="1" t="s">
        <v>41</v>
      </c>
      <c r="S88" s="71">
        <f>VLOOKUP(R88,Contingencies!$A$2:$D$7,4,FALSE)</f>
        <v>0.125</v>
      </c>
      <c r="T88" s="22">
        <f t="shared" si="89"/>
        <v>199.56215531250001</v>
      </c>
      <c r="U88" s="33">
        <f t="shared" si="163"/>
        <v>69.129374062500005</v>
      </c>
      <c r="V88" s="90"/>
      <c r="W88" s="110"/>
      <c r="X88" s="102"/>
      <c r="Y88" s="102"/>
      <c r="Z88" s="102"/>
      <c r="AA88" s="102"/>
      <c r="AB88" s="102"/>
      <c r="AC88" s="102"/>
      <c r="AD88" s="102"/>
      <c r="AE88" s="102"/>
      <c r="AF88" s="102"/>
      <c r="AG88" s="102"/>
      <c r="AH88" s="102"/>
      <c r="AI88" s="102">
        <f t="shared" si="157"/>
        <v>0</v>
      </c>
      <c r="AJ88" s="103">
        <f t="shared" si="90"/>
        <v>0</v>
      </c>
      <c r="AK88" s="103">
        <f t="shared" si="91"/>
        <v>0</v>
      </c>
      <c r="AL88" s="103">
        <f t="shared" si="92"/>
        <v>0</v>
      </c>
      <c r="AM88" s="103">
        <f t="shared" si="93"/>
        <v>0</v>
      </c>
      <c r="AN88" s="103">
        <f t="shared" si="94"/>
        <v>0</v>
      </c>
      <c r="AO88" s="103">
        <f t="shared" si="95"/>
        <v>0</v>
      </c>
      <c r="AP88" s="103">
        <f t="shared" si="96"/>
        <v>0</v>
      </c>
      <c r="AQ88" s="103">
        <f t="shared" si="97"/>
        <v>0</v>
      </c>
      <c r="AR88" s="103">
        <f t="shared" si="98"/>
        <v>0</v>
      </c>
      <c r="AS88" s="103">
        <f t="shared" si="99"/>
        <v>0</v>
      </c>
      <c r="AT88" s="103">
        <f t="shared" si="100"/>
        <v>0</v>
      </c>
      <c r="AU88" s="103">
        <f t="shared" si="101"/>
        <v>0</v>
      </c>
      <c r="AV88" s="104">
        <f>SUM(AJ88:AU88)*VLOOKUP($I88,Escalation[],MATCH(W$1,Escalation[#Headers]),FALSE)</f>
        <v>0</v>
      </c>
      <c r="AW88" s="104">
        <f t="shared" si="158"/>
        <v>0</v>
      </c>
      <c r="AX88" s="104">
        <f t="shared" si="159"/>
        <v>0</v>
      </c>
      <c r="AY88" s="104">
        <f t="shared" si="160"/>
        <v>0</v>
      </c>
      <c r="AZ88" s="103">
        <f t="shared" si="161"/>
        <v>0</v>
      </c>
      <c r="BA88" s="105">
        <f t="shared" si="162"/>
        <v>0</v>
      </c>
      <c r="BB88" s="110"/>
      <c r="BC88" s="102"/>
      <c r="BD88" s="102"/>
      <c r="BE88" s="102"/>
      <c r="BF88" s="102"/>
      <c r="BG88" s="102"/>
      <c r="BH88" s="102"/>
      <c r="BI88" s="102"/>
      <c r="BJ88" s="102"/>
      <c r="BK88" s="102"/>
      <c r="BL88" s="112">
        <v>1000</v>
      </c>
      <c r="BM88" s="102"/>
      <c r="BN88" s="102">
        <f t="shared" si="102"/>
        <v>0</v>
      </c>
      <c r="BO88" s="103">
        <f t="shared" si="103"/>
        <v>0</v>
      </c>
      <c r="BP88" s="103">
        <f t="shared" si="104"/>
        <v>0</v>
      </c>
      <c r="BQ88" s="103">
        <f t="shared" si="105"/>
        <v>0</v>
      </c>
      <c r="BR88" s="103">
        <f t="shared" si="106"/>
        <v>0</v>
      </c>
      <c r="BS88" s="103">
        <f t="shared" si="107"/>
        <v>0</v>
      </c>
      <c r="BT88" s="103">
        <f t="shared" si="108"/>
        <v>0</v>
      </c>
      <c r="BU88" s="103">
        <f t="shared" si="109"/>
        <v>0</v>
      </c>
      <c r="BV88" s="103">
        <f t="shared" si="110"/>
        <v>0</v>
      </c>
      <c r="BW88" s="103">
        <f t="shared" si="111"/>
        <v>0</v>
      </c>
      <c r="BX88" s="103">
        <f t="shared" si="112"/>
        <v>0</v>
      </c>
      <c r="BY88" s="103">
        <f t="shared" si="113"/>
        <v>1000</v>
      </c>
      <c r="BZ88" s="103">
        <f t="shared" si="114"/>
        <v>0</v>
      </c>
      <c r="CA88" s="104">
        <f>SUM(BO88:BZ88)*VLOOKUP($I88,Escalation[],MATCH(BB$1,Escalation[#Headers]),FALSE)</f>
        <v>1043.46225</v>
      </c>
      <c r="CB88" s="104">
        <f t="shared" si="115"/>
        <v>0</v>
      </c>
      <c r="CC88" s="104">
        <f t="shared" si="116"/>
        <v>553.03499250000004</v>
      </c>
      <c r="CD88" s="104">
        <f t="shared" si="117"/>
        <v>1596.4972425000001</v>
      </c>
      <c r="CE88" s="103">
        <f t="shared" si="118"/>
        <v>130.43278125000001</v>
      </c>
      <c r="CF88" s="105">
        <f t="shared" si="119"/>
        <v>69.129374062500005</v>
      </c>
      <c r="CG88" s="110"/>
      <c r="CH88" s="102"/>
      <c r="CI88" s="102"/>
      <c r="CJ88" s="102"/>
      <c r="CK88" s="102"/>
      <c r="CL88" s="102"/>
      <c r="CM88" s="102"/>
      <c r="CN88" s="102"/>
      <c r="CO88" s="102"/>
      <c r="CP88" s="102"/>
      <c r="CQ88" s="102"/>
      <c r="CR88" s="102"/>
      <c r="CS88" s="102">
        <f t="shared" si="120"/>
        <v>0</v>
      </c>
      <c r="CT88" s="103">
        <f t="shared" si="121"/>
        <v>0</v>
      </c>
      <c r="CU88" s="103">
        <f t="shared" si="122"/>
        <v>0</v>
      </c>
      <c r="CV88" s="103">
        <f t="shared" si="123"/>
        <v>0</v>
      </c>
      <c r="CW88" s="103">
        <f t="shared" si="124"/>
        <v>0</v>
      </c>
      <c r="CX88" s="103">
        <f t="shared" si="125"/>
        <v>0</v>
      </c>
      <c r="CY88" s="103">
        <f t="shared" si="126"/>
        <v>0</v>
      </c>
      <c r="CZ88" s="103">
        <f t="shared" si="127"/>
        <v>0</v>
      </c>
      <c r="DA88" s="103">
        <f t="shared" si="128"/>
        <v>0</v>
      </c>
      <c r="DB88" s="103">
        <f t="shared" si="129"/>
        <v>0</v>
      </c>
      <c r="DC88" s="103">
        <f t="shared" si="130"/>
        <v>0</v>
      </c>
      <c r="DD88" s="103">
        <f t="shared" si="131"/>
        <v>0</v>
      </c>
      <c r="DE88" s="103">
        <f t="shared" si="132"/>
        <v>0</v>
      </c>
      <c r="DF88" s="104">
        <f>SUM(CT88:DE88)*VLOOKUP($I88,Escalation[],MATCH(CG$1,Escalation[#Headers]),FALSE)</f>
        <v>0</v>
      </c>
      <c r="DG88" s="104">
        <f t="shared" si="133"/>
        <v>0</v>
      </c>
      <c r="DH88" s="104">
        <f t="shared" si="134"/>
        <v>0</v>
      </c>
      <c r="DI88" s="104">
        <f t="shared" si="135"/>
        <v>0</v>
      </c>
      <c r="DJ88" s="103">
        <f t="shared" si="136"/>
        <v>0</v>
      </c>
      <c r="DK88" s="105">
        <f t="shared" si="137"/>
        <v>0</v>
      </c>
      <c r="DL88" s="110"/>
      <c r="DM88" s="102"/>
      <c r="DN88" s="102"/>
      <c r="DO88" s="102"/>
      <c r="DP88" s="102"/>
      <c r="DQ88" s="102"/>
      <c r="DR88" s="102"/>
      <c r="DS88" s="102"/>
      <c r="DT88" s="102"/>
      <c r="DU88" s="102"/>
      <c r="DV88" s="102"/>
      <c r="DW88" s="102"/>
      <c r="DX88" s="102">
        <f t="shared" si="138"/>
        <v>0</v>
      </c>
      <c r="DY88" s="103">
        <f t="shared" si="139"/>
        <v>0</v>
      </c>
      <c r="DZ88" s="103">
        <f t="shared" si="140"/>
        <v>0</v>
      </c>
      <c r="EA88" s="103">
        <f t="shared" si="141"/>
        <v>0</v>
      </c>
      <c r="EB88" s="103">
        <f t="shared" si="142"/>
        <v>0</v>
      </c>
      <c r="EC88" s="103">
        <f t="shared" si="143"/>
        <v>0</v>
      </c>
      <c r="ED88" s="103">
        <f t="shared" si="144"/>
        <v>0</v>
      </c>
      <c r="EE88" s="103">
        <f t="shared" si="145"/>
        <v>0</v>
      </c>
      <c r="EF88" s="103">
        <f t="shared" si="146"/>
        <v>0</v>
      </c>
      <c r="EG88" s="103">
        <f t="shared" si="147"/>
        <v>0</v>
      </c>
      <c r="EH88" s="103">
        <f t="shared" si="148"/>
        <v>0</v>
      </c>
      <c r="EI88" s="103">
        <f t="shared" si="149"/>
        <v>0</v>
      </c>
      <c r="EJ88" s="103">
        <f t="shared" si="150"/>
        <v>0</v>
      </c>
      <c r="EK88" s="104">
        <f>SUM(DY88:EJ88)*VLOOKUP($I88,Escalation[],MATCH(DL$1,Escalation[#Headers]),FALSE)</f>
        <v>0</v>
      </c>
      <c r="EL88" s="104">
        <f t="shared" si="151"/>
        <v>0</v>
      </c>
      <c r="EM88" s="104">
        <f t="shared" si="152"/>
        <v>0</v>
      </c>
      <c r="EN88" s="104">
        <f t="shared" si="153"/>
        <v>0</v>
      </c>
      <c r="EO88" s="103">
        <f t="shared" si="154"/>
        <v>0</v>
      </c>
      <c r="EP88" s="105">
        <f t="shared" si="155"/>
        <v>0</v>
      </c>
      <c r="EQ88" s="160">
        <f t="shared" si="156"/>
        <v>1596.4972425000001</v>
      </c>
      <c r="ER88" s="1"/>
      <c r="ES88" s="82"/>
      <c r="ET88" s="82"/>
      <c r="EU88" s="82"/>
      <c r="EV88" s="82"/>
      <c r="EW88" s="22"/>
      <c r="EX88" s="22"/>
      <c r="EY88" s="34"/>
      <c r="EZ88" s="34"/>
      <c r="FA88" s="7"/>
      <c r="FB88" s="7"/>
      <c r="FC88" s="7"/>
      <c r="FD88" s="7"/>
    </row>
    <row r="89" spans="1:160" ht="92.4" hidden="1" x14ac:dyDescent="0.3">
      <c r="A89" s="15" t="s">
        <v>212</v>
      </c>
      <c r="B89" s="84">
        <v>1.2</v>
      </c>
      <c r="C89" t="s">
        <v>1385</v>
      </c>
      <c r="D89" s="28" t="s">
        <v>15</v>
      </c>
      <c r="E89" s="3" t="s">
        <v>25</v>
      </c>
      <c r="F89" s="1" t="s">
        <v>213</v>
      </c>
      <c r="G89" s="14" t="s">
        <v>214</v>
      </c>
      <c r="H89" s="1"/>
      <c r="I89" s="3" t="s">
        <v>135</v>
      </c>
      <c r="J89" s="5" t="s">
        <v>135</v>
      </c>
      <c r="K89" s="3"/>
      <c r="L89" s="6" t="s">
        <v>129</v>
      </c>
      <c r="M89" s="38"/>
      <c r="N89" s="42">
        <v>1</v>
      </c>
      <c r="O89" s="23">
        <v>0</v>
      </c>
      <c r="P89" s="48">
        <v>0.53</v>
      </c>
      <c r="Q89" s="5" t="s">
        <v>23</v>
      </c>
      <c r="R89" s="1" t="s">
        <v>41</v>
      </c>
      <c r="S89" s="71">
        <f>VLOOKUP(R89,Contingencies!$A$2:$D$7,4,FALSE)</f>
        <v>0.125</v>
      </c>
      <c r="T89" s="22">
        <f t="shared" si="89"/>
        <v>203.85274165171882</v>
      </c>
      <c r="U89" s="33">
        <f t="shared" si="163"/>
        <v>70.615655604843766</v>
      </c>
      <c r="V89" s="90"/>
      <c r="W89" s="110"/>
      <c r="X89" s="102"/>
      <c r="Y89" s="102"/>
      <c r="Z89" s="102"/>
      <c r="AA89" s="102"/>
      <c r="AB89" s="102"/>
      <c r="AC89" s="102"/>
      <c r="AD89" s="102"/>
      <c r="AE89" s="102"/>
      <c r="AF89" s="102"/>
      <c r="AG89" s="102"/>
      <c r="AH89" s="102"/>
      <c r="AI89" s="102">
        <f t="shared" si="157"/>
        <v>0</v>
      </c>
      <c r="AJ89" s="103">
        <f t="shared" si="90"/>
        <v>0</v>
      </c>
      <c r="AK89" s="103">
        <f t="shared" si="91"/>
        <v>0</v>
      </c>
      <c r="AL89" s="103">
        <f t="shared" si="92"/>
        <v>0</v>
      </c>
      <c r="AM89" s="103">
        <f t="shared" si="93"/>
        <v>0</v>
      </c>
      <c r="AN89" s="103">
        <f t="shared" si="94"/>
        <v>0</v>
      </c>
      <c r="AO89" s="103">
        <f t="shared" si="95"/>
        <v>0</v>
      </c>
      <c r="AP89" s="103">
        <f t="shared" si="96"/>
        <v>0</v>
      </c>
      <c r="AQ89" s="103">
        <f t="shared" si="97"/>
        <v>0</v>
      </c>
      <c r="AR89" s="103">
        <f t="shared" si="98"/>
        <v>0</v>
      </c>
      <c r="AS89" s="103">
        <f t="shared" si="99"/>
        <v>0</v>
      </c>
      <c r="AT89" s="103">
        <f t="shared" si="100"/>
        <v>0</v>
      </c>
      <c r="AU89" s="103">
        <f t="shared" si="101"/>
        <v>0</v>
      </c>
      <c r="AV89" s="104">
        <f>SUM(AJ89:AU89)*VLOOKUP($I89,Escalation[],MATCH(W$1,Escalation[#Headers]),FALSE)</f>
        <v>0</v>
      </c>
      <c r="AW89" s="104">
        <f t="shared" si="158"/>
        <v>0</v>
      </c>
      <c r="AX89" s="104">
        <f t="shared" si="159"/>
        <v>0</v>
      </c>
      <c r="AY89" s="104">
        <f t="shared" si="160"/>
        <v>0</v>
      </c>
      <c r="AZ89" s="103">
        <f t="shared" si="161"/>
        <v>0</v>
      </c>
      <c r="BA89" s="105">
        <f t="shared" si="162"/>
        <v>0</v>
      </c>
      <c r="BB89" s="110"/>
      <c r="BC89" s="102"/>
      <c r="BD89" s="102"/>
      <c r="BE89" s="102"/>
      <c r="BF89" s="102"/>
      <c r="BG89" s="102"/>
      <c r="BH89" s="102"/>
      <c r="BI89" s="102"/>
      <c r="BJ89" s="102"/>
      <c r="BK89" s="102"/>
      <c r="BL89" s="102"/>
      <c r="BM89" s="102"/>
      <c r="BN89" s="102">
        <f t="shared" si="102"/>
        <v>0</v>
      </c>
      <c r="BO89" s="103">
        <f t="shared" si="103"/>
        <v>0</v>
      </c>
      <c r="BP89" s="103">
        <f t="shared" si="104"/>
        <v>0</v>
      </c>
      <c r="BQ89" s="103">
        <f t="shared" si="105"/>
        <v>0</v>
      </c>
      <c r="BR89" s="103">
        <f t="shared" si="106"/>
        <v>0</v>
      </c>
      <c r="BS89" s="103">
        <f t="shared" si="107"/>
        <v>0</v>
      </c>
      <c r="BT89" s="103">
        <f t="shared" si="108"/>
        <v>0</v>
      </c>
      <c r="BU89" s="103">
        <f t="shared" si="109"/>
        <v>0</v>
      </c>
      <c r="BV89" s="103">
        <f t="shared" si="110"/>
        <v>0</v>
      </c>
      <c r="BW89" s="103">
        <f t="shared" si="111"/>
        <v>0</v>
      </c>
      <c r="BX89" s="103">
        <f t="shared" si="112"/>
        <v>0</v>
      </c>
      <c r="BY89" s="103">
        <f t="shared" si="113"/>
        <v>0</v>
      </c>
      <c r="BZ89" s="103">
        <f t="shared" si="114"/>
        <v>0</v>
      </c>
      <c r="CA89" s="104">
        <f>SUM(BO89:BZ89)*VLOOKUP($I89,Escalation[],MATCH(BB$1,Escalation[#Headers]),FALSE)</f>
        <v>0</v>
      </c>
      <c r="CB89" s="104">
        <f t="shared" si="115"/>
        <v>0</v>
      </c>
      <c r="CC89" s="104">
        <f t="shared" si="116"/>
        <v>0</v>
      </c>
      <c r="CD89" s="104">
        <f t="shared" si="117"/>
        <v>0</v>
      </c>
      <c r="CE89" s="103">
        <f t="shared" si="118"/>
        <v>0</v>
      </c>
      <c r="CF89" s="105">
        <f t="shared" si="119"/>
        <v>0</v>
      </c>
      <c r="CG89" s="110"/>
      <c r="CH89" s="102"/>
      <c r="CI89" s="102"/>
      <c r="CJ89" s="102"/>
      <c r="CK89" s="102"/>
      <c r="CL89" s="102"/>
      <c r="CM89" s="102"/>
      <c r="CN89" s="102"/>
      <c r="CO89" s="102"/>
      <c r="CP89" s="102"/>
      <c r="CQ89" s="112">
        <v>1000</v>
      </c>
      <c r="CR89" s="102"/>
      <c r="CS89" s="102">
        <f t="shared" si="120"/>
        <v>0</v>
      </c>
      <c r="CT89" s="103">
        <f t="shared" si="121"/>
        <v>0</v>
      </c>
      <c r="CU89" s="103">
        <f t="shared" si="122"/>
        <v>0</v>
      </c>
      <c r="CV89" s="103">
        <f t="shared" si="123"/>
        <v>0</v>
      </c>
      <c r="CW89" s="103">
        <f t="shared" si="124"/>
        <v>0</v>
      </c>
      <c r="CX89" s="103">
        <f t="shared" si="125"/>
        <v>0</v>
      </c>
      <c r="CY89" s="103">
        <f t="shared" si="126"/>
        <v>0</v>
      </c>
      <c r="CZ89" s="103">
        <f t="shared" si="127"/>
        <v>0</v>
      </c>
      <c r="DA89" s="103">
        <f t="shared" si="128"/>
        <v>0</v>
      </c>
      <c r="DB89" s="103">
        <f t="shared" si="129"/>
        <v>0</v>
      </c>
      <c r="DC89" s="103">
        <f t="shared" si="130"/>
        <v>0</v>
      </c>
      <c r="DD89" s="103">
        <f t="shared" si="131"/>
        <v>1000</v>
      </c>
      <c r="DE89" s="103">
        <f t="shared" si="132"/>
        <v>0</v>
      </c>
      <c r="DF89" s="104">
        <f>SUM(CT89:DE89)*VLOOKUP($I89,Escalation[],MATCH(CG$1,Escalation[#Headers]),FALSE)</f>
        <v>1065.8966883750004</v>
      </c>
      <c r="DG89" s="104">
        <f t="shared" si="133"/>
        <v>0</v>
      </c>
      <c r="DH89" s="104">
        <f t="shared" si="134"/>
        <v>564.92524483875025</v>
      </c>
      <c r="DI89" s="104">
        <f t="shared" si="135"/>
        <v>1630.8219332137505</v>
      </c>
      <c r="DJ89" s="103">
        <f t="shared" si="136"/>
        <v>133.23708604687505</v>
      </c>
      <c r="DK89" s="105">
        <f t="shared" si="137"/>
        <v>70.615655604843781</v>
      </c>
      <c r="DL89" s="110"/>
      <c r="DM89" s="102"/>
      <c r="DN89" s="102"/>
      <c r="DO89" s="102"/>
      <c r="DP89" s="102"/>
      <c r="DQ89" s="102"/>
      <c r="DR89" s="102"/>
      <c r="DS89" s="102"/>
      <c r="DT89" s="102"/>
      <c r="DU89" s="102"/>
      <c r="DV89" s="102"/>
      <c r="DW89" s="102"/>
      <c r="DX89" s="102">
        <f t="shared" si="138"/>
        <v>0</v>
      </c>
      <c r="DY89" s="103">
        <f t="shared" si="139"/>
        <v>0</v>
      </c>
      <c r="DZ89" s="103">
        <f t="shared" si="140"/>
        <v>0</v>
      </c>
      <c r="EA89" s="103">
        <f t="shared" si="141"/>
        <v>0</v>
      </c>
      <c r="EB89" s="103">
        <f t="shared" si="142"/>
        <v>0</v>
      </c>
      <c r="EC89" s="103">
        <f t="shared" si="143"/>
        <v>0</v>
      </c>
      <c r="ED89" s="103">
        <f t="shared" si="144"/>
        <v>0</v>
      </c>
      <c r="EE89" s="103">
        <f t="shared" si="145"/>
        <v>0</v>
      </c>
      <c r="EF89" s="103">
        <f t="shared" si="146"/>
        <v>0</v>
      </c>
      <c r="EG89" s="103">
        <f t="shared" si="147"/>
        <v>0</v>
      </c>
      <c r="EH89" s="103">
        <f t="shared" si="148"/>
        <v>0</v>
      </c>
      <c r="EI89" s="103">
        <f t="shared" si="149"/>
        <v>0</v>
      </c>
      <c r="EJ89" s="103">
        <f t="shared" si="150"/>
        <v>0</v>
      </c>
      <c r="EK89" s="104">
        <f>SUM(DY89:EJ89)*VLOOKUP($I89,Escalation[],MATCH(DL$1,Escalation[#Headers]),FALSE)</f>
        <v>0</v>
      </c>
      <c r="EL89" s="104">
        <f t="shared" si="151"/>
        <v>0</v>
      </c>
      <c r="EM89" s="104">
        <f t="shared" si="152"/>
        <v>0</v>
      </c>
      <c r="EN89" s="104">
        <f t="shared" si="153"/>
        <v>0</v>
      </c>
      <c r="EO89" s="103">
        <f t="shared" si="154"/>
        <v>0</v>
      </c>
      <c r="EP89" s="105">
        <f t="shared" si="155"/>
        <v>0</v>
      </c>
      <c r="EQ89" s="160">
        <f t="shared" si="156"/>
        <v>1630.8219332137505</v>
      </c>
      <c r="ER89" s="1"/>
      <c r="ES89" s="82"/>
      <c r="ET89" s="82"/>
      <c r="EU89" s="82"/>
      <c r="EV89" s="82"/>
      <c r="EW89" s="22"/>
      <c r="EX89" s="22"/>
      <c r="EY89" s="34"/>
      <c r="EZ89" s="34"/>
      <c r="FA89" s="7"/>
      <c r="FB89" s="7"/>
      <c r="FC89" s="7"/>
      <c r="FD89" s="7"/>
    </row>
    <row r="90" spans="1:160" ht="118.8" hidden="1" x14ac:dyDescent="0.3">
      <c r="A90" s="1" t="s">
        <v>217</v>
      </c>
      <c r="B90" s="83">
        <v>1.2</v>
      </c>
      <c r="C90" t="s">
        <v>1391</v>
      </c>
      <c r="D90" s="28" t="s">
        <v>15</v>
      </c>
      <c r="E90" s="3" t="s">
        <v>25</v>
      </c>
      <c r="F90" s="1" t="s">
        <v>218</v>
      </c>
      <c r="G90" s="19" t="s">
        <v>219</v>
      </c>
      <c r="H90" s="1" t="s">
        <v>34</v>
      </c>
      <c r="I90" s="3" t="s">
        <v>19</v>
      </c>
      <c r="J90" s="5" t="s">
        <v>31</v>
      </c>
      <c r="K90" s="3" t="s">
        <v>27</v>
      </c>
      <c r="L90" s="6" t="s">
        <v>22</v>
      </c>
      <c r="M90" s="38">
        <v>115</v>
      </c>
      <c r="N90" s="43">
        <v>115</v>
      </c>
      <c r="O90" s="23">
        <v>0</v>
      </c>
      <c r="P90" s="48">
        <v>0</v>
      </c>
      <c r="Q90" s="5" t="s">
        <v>23</v>
      </c>
      <c r="R90" s="1" t="s">
        <v>220</v>
      </c>
      <c r="S90" s="71">
        <f>VLOOKUP(R90,Contingencies!$A$2:$D$7,4,FALSE)</f>
        <v>0.2</v>
      </c>
      <c r="T90" s="22">
        <f t="shared" si="89"/>
        <v>563.86800000000005</v>
      </c>
      <c r="U90" s="33">
        <f t="shared" si="163"/>
        <v>0</v>
      </c>
      <c r="V90" s="90"/>
      <c r="W90" s="110"/>
      <c r="X90" s="102"/>
      <c r="Y90" s="102"/>
      <c r="Z90" s="102"/>
      <c r="AA90" s="102"/>
      <c r="AB90" s="102"/>
      <c r="AC90" s="114">
        <v>12</v>
      </c>
      <c r="AD90" s="114">
        <v>12</v>
      </c>
      <c r="AE90" s="102"/>
      <c r="AF90" s="102"/>
      <c r="AG90" s="102"/>
      <c r="AH90" s="102"/>
      <c r="AI90" s="102">
        <f t="shared" si="157"/>
        <v>24</v>
      </c>
      <c r="AJ90" s="103">
        <f t="shared" si="90"/>
        <v>0</v>
      </c>
      <c r="AK90" s="103">
        <f t="shared" si="91"/>
        <v>0</v>
      </c>
      <c r="AL90" s="103">
        <f t="shared" si="92"/>
        <v>0</v>
      </c>
      <c r="AM90" s="103">
        <f t="shared" si="93"/>
        <v>0</v>
      </c>
      <c r="AN90" s="103">
        <f t="shared" si="94"/>
        <v>0</v>
      </c>
      <c r="AO90" s="103">
        <f t="shared" si="95"/>
        <v>0</v>
      </c>
      <c r="AP90" s="103">
        <f t="shared" si="96"/>
        <v>1380</v>
      </c>
      <c r="AQ90" s="103">
        <f t="shared" si="97"/>
        <v>1380</v>
      </c>
      <c r="AR90" s="103">
        <f t="shared" si="98"/>
        <v>0</v>
      </c>
      <c r="AS90" s="103">
        <f t="shared" si="99"/>
        <v>0</v>
      </c>
      <c r="AT90" s="103">
        <f t="shared" si="100"/>
        <v>0</v>
      </c>
      <c r="AU90" s="103">
        <f t="shared" si="101"/>
        <v>0</v>
      </c>
      <c r="AV90" s="104">
        <f>SUM(AJ90:AU90)*VLOOKUP($I90,Escalation[],MATCH(W$1,Escalation[#Headers]),FALSE)</f>
        <v>2819.34</v>
      </c>
      <c r="AW90" s="104">
        <f t="shared" si="158"/>
        <v>0</v>
      </c>
      <c r="AX90" s="104">
        <f t="shared" si="159"/>
        <v>0</v>
      </c>
      <c r="AY90" s="104">
        <f t="shared" si="160"/>
        <v>2819.34</v>
      </c>
      <c r="AZ90" s="103">
        <f t="shared" si="161"/>
        <v>563.86800000000005</v>
      </c>
      <c r="BA90" s="105">
        <f t="shared" si="162"/>
        <v>0</v>
      </c>
      <c r="BB90" s="110"/>
      <c r="BC90" s="102"/>
      <c r="BD90" s="102"/>
      <c r="BE90" s="102"/>
      <c r="BF90" s="102"/>
      <c r="BG90" s="102"/>
      <c r="BH90" s="102"/>
      <c r="BI90" s="102"/>
      <c r="BJ90" s="102"/>
      <c r="BK90" s="102"/>
      <c r="BL90" s="102"/>
      <c r="BM90" s="102"/>
      <c r="BN90" s="102">
        <f t="shared" si="102"/>
        <v>0</v>
      </c>
      <c r="BO90" s="103">
        <f t="shared" si="103"/>
        <v>0</v>
      </c>
      <c r="BP90" s="103">
        <f t="shared" si="104"/>
        <v>0</v>
      </c>
      <c r="BQ90" s="103">
        <f t="shared" si="105"/>
        <v>0</v>
      </c>
      <c r="BR90" s="103">
        <f t="shared" si="106"/>
        <v>0</v>
      </c>
      <c r="BS90" s="103">
        <f t="shared" si="107"/>
        <v>0</v>
      </c>
      <c r="BT90" s="103">
        <f t="shared" si="108"/>
        <v>0</v>
      </c>
      <c r="BU90" s="103">
        <f t="shared" si="109"/>
        <v>0</v>
      </c>
      <c r="BV90" s="103">
        <f t="shared" si="110"/>
        <v>0</v>
      </c>
      <c r="BW90" s="103">
        <f t="shared" si="111"/>
        <v>0</v>
      </c>
      <c r="BX90" s="103">
        <f t="shared" si="112"/>
        <v>0</v>
      </c>
      <c r="BY90" s="103">
        <f t="shared" si="113"/>
        <v>0</v>
      </c>
      <c r="BZ90" s="103">
        <f t="shared" si="114"/>
        <v>0</v>
      </c>
      <c r="CA90" s="104">
        <f>SUM(BO90:BZ90)*VLOOKUP($I90,Escalation[],MATCH(BB$1,Escalation[#Headers]),FALSE)</f>
        <v>0</v>
      </c>
      <c r="CB90" s="104">
        <f t="shared" si="115"/>
        <v>0</v>
      </c>
      <c r="CC90" s="104">
        <f t="shared" si="116"/>
        <v>0</v>
      </c>
      <c r="CD90" s="104">
        <f t="shared" si="117"/>
        <v>0</v>
      </c>
      <c r="CE90" s="103">
        <f t="shared" si="118"/>
        <v>0</v>
      </c>
      <c r="CF90" s="105">
        <f t="shared" si="119"/>
        <v>0</v>
      </c>
      <c r="CG90" s="110"/>
      <c r="CH90" s="102"/>
      <c r="CI90" s="102"/>
      <c r="CJ90" s="102"/>
      <c r="CK90" s="102"/>
      <c r="CL90" s="102"/>
      <c r="CM90" s="102"/>
      <c r="CN90" s="102"/>
      <c r="CO90" s="102"/>
      <c r="CP90" s="102"/>
      <c r="CQ90" s="102"/>
      <c r="CR90" s="102"/>
      <c r="CS90" s="102">
        <f t="shared" si="120"/>
        <v>0</v>
      </c>
      <c r="CT90" s="103">
        <f t="shared" si="121"/>
        <v>0</v>
      </c>
      <c r="CU90" s="103">
        <f t="shared" si="122"/>
        <v>0</v>
      </c>
      <c r="CV90" s="103">
        <f t="shared" si="123"/>
        <v>0</v>
      </c>
      <c r="CW90" s="103">
        <f t="shared" si="124"/>
        <v>0</v>
      </c>
      <c r="CX90" s="103">
        <f t="shared" si="125"/>
        <v>0</v>
      </c>
      <c r="CY90" s="103">
        <f t="shared" si="126"/>
        <v>0</v>
      </c>
      <c r="CZ90" s="103">
        <f t="shared" si="127"/>
        <v>0</v>
      </c>
      <c r="DA90" s="103">
        <f t="shared" si="128"/>
        <v>0</v>
      </c>
      <c r="DB90" s="103">
        <f t="shared" si="129"/>
        <v>0</v>
      </c>
      <c r="DC90" s="103">
        <f t="shared" si="130"/>
        <v>0</v>
      </c>
      <c r="DD90" s="103">
        <f t="shared" si="131"/>
        <v>0</v>
      </c>
      <c r="DE90" s="103">
        <f t="shared" si="132"/>
        <v>0</v>
      </c>
      <c r="DF90" s="104">
        <f>SUM(CT90:DE90)*VLOOKUP($I90,Escalation[],MATCH(CG$1,Escalation[#Headers]),FALSE)</f>
        <v>0</v>
      </c>
      <c r="DG90" s="104">
        <f t="shared" si="133"/>
        <v>0</v>
      </c>
      <c r="DH90" s="104">
        <f t="shared" si="134"/>
        <v>0</v>
      </c>
      <c r="DI90" s="104">
        <f t="shared" si="135"/>
        <v>0</v>
      </c>
      <c r="DJ90" s="103">
        <f t="shared" si="136"/>
        <v>0</v>
      </c>
      <c r="DK90" s="105">
        <f t="shared" si="137"/>
        <v>0</v>
      </c>
      <c r="DL90" s="110"/>
      <c r="DM90" s="102"/>
      <c r="DN90" s="102"/>
      <c r="DO90" s="102"/>
      <c r="DP90" s="102"/>
      <c r="DQ90" s="102"/>
      <c r="DR90" s="102"/>
      <c r="DS90" s="102"/>
      <c r="DT90" s="102"/>
      <c r="DU90" s="102"/>
      <c r="DV90" s="102"/>
      <c r="DW90" s="102"/>
      <c r="DX90" s="102">
        <f t="shared" si="138"/>
        <v>0</v>
      </c>
      <c r="DY90" s="103">
        <f t="shared" si="139"/>
        <v>0</v>
      </c>
      <c r="DZ90" s="103">
        <f t="shared" si="140"/>
        <v>0</v>
      </c>
      <c r="EA90" s="103">
        <f t="shared" si="141"/>
        <v>0</v>
      </c>
      <c r="EB90" s="103">
        <f t="shared" si="142"/>
        <v>0</v>
      </c>
      <c r="EC90" s="103">
        <f t="shared" si="143"/>
        <v>0</v>
      </c>
      <c r="ED90" s="103">
        <f t="shared" si="144"/>
        <v>0</v>
      </c>
      <c r="EE90" s="103">
        <f t="shared" si="145"/>
        <v>0</v>
      </c>
      <c r="EF90" s="103">
        <f t="shared" si="146"/>
        <v>0</v>
      </c>
      <c r="EG90" s="103">
        <f t="shared" si="147"/>
        <v>0</v>
      </c>
      <c r="EH90" s="103">
        <f t="shared" si="148"/>
        <v>0</v>
      </c>
      <c r="EI90" s="103">
        <f t="shared" si="149"/>
        <v>0</v>
      </c>
      <c r="EJ90" s="103">
        <f t="shared" si="150"/>
        <v>0</v>
      </c>
      <c r="EK90" s="104">
        <f>SUM(DY90:EJ90)*VLOOKUP($I90,Escalation[],MATCH(DL$1,Escalation[#Headers]),FALSE)</f>
        <v>0</v>
      </c>
      <c r="EL90" s="104">
        <f t="shared" si="151"/>
        <v>0</v>
      </c>
      <c r="EM90" s="104">
        <f t="shared" si="152"/>
        <v>0</v>
      </c>
      <c r="EN90" s="104">
        <f t="shared" si="153"/>
        <v>0</v>
      </c>
      <c r="EO90" s="103">
        <f t="shared" si="154"/>
        <v>0</v>
      </c>
      <c r="EP90" s="105">
        <f t="shared" si="155"/>
        <v>0</v>
      </c>
      <c r="EQ90" s="160">
        <f t="shared" si="156"/>
        <v>2819.34</v>
      </c>
      <c r="ER90" s="1"/>
      <c r="ES90" s="82"/>
      <c r="ET90" s="82"/>
      <c r="EU90" s="82"/>
      <c r="EV90" s="82"/>
      <c r="EW90" s="22"/>
      <c r="EX90" s="22"/>
      <c r="EY90" s="34"/>
      <c r="EZ90" s="34"/>
      <c r="FA90" s="7"/>
      <c r="FB90" s="7"/>
      <c r="FC90" s="7"/>
      <c r="FD90" s="7"/>
    </row>
    <row r="91" spans="1:160" ht="118.8" hidden="1" x14ac:dyDescent="0.3">
      <c r="A91" s="1" t="s">
        <v>217</v>
      </c>
      <c r="B91" s="83">
        <v>1.2</v>
      </c>
      <c r="C91" t="s">
        <v>1391</v>
      </c>
      <c r="D91" s="28" t="s">
        <v>15</v>
      </c>
      <c r="E91" s="3" t="s">
        <v>25</v>
      </c>
      <c r="F91" s="1" t="s">
        <v>218</v>
      </c>
      <c r="G91" s="19" t="s">
        <v>219</v>
      </c>
      <c r="H91" s="1"/>
      <c r="I91" s="3" t="s">
        <v>215</v>
      </c>
      <c r="J91" s="5" t="s">
        <v>215</v>
      </c>
      <c r="K91" s="3"/>
      <c r="L91" s="3" t="s">
        <v>22</v>
      </c>
      <c r="M91" s="38"/>
      <c r="N91" s="42">
        <v>1</v>
      </c>
      <c r="O91" s="23">
        <v>0</v>
      </c>
      <c r="P91" s="48">
        <v>0</v>
      </c>
      <c r="Q91" s="5" t="s">
        <v>23</v>
      </c>
      <c r="R91" s="1" t="s">
        <v>220</v>
      </c>
      <c r="S91" s="71">
        <f>VLOOKUP(R91,Contingencies!$A$2:$D$7,4,FALSE)</f>
        <v>0.2</v>
      </c>
      <c r="T91" s="22">
        <f t="shared" si="89"/>
        <v>1021.5</v>
      </c>
      <c r="U91" s="33">
        <f t="shared" si="163"/>
        <v>0</v>
      </c>
      <c r="V91" s="90"/>
      <c r="W91" s="110"/>
      <c r="X91" s="102"/>
      <c r="Y91" s="102"/>
      <c r="Z91" s="102"/>
      <c r="AA91" s="102"/>
      <c r="AB91" s="102"/>
      <c r="AC91" s="114">
        <v>2500</v>
      </c>
      <c r="AD91" s="115">
        <v>2500</v>
      </c>
      <c r="AE91" s="109"/>
      <c r="AF91" s="102"/>
      <c r="AG91" s="102"/>
      <c r="AH91" s="102"/>
      <c r="AI91" s="102">
        <f t="shared" si="157"/>
        <v>0</v>
      </c>
      <c r="AJ91" s="103">
        <f t="shared" si="90"/>
        <v>0</v>
      </c>
      <c r="AK91" s="103">
        <f t="shared" si="91"/>
        <v>0</v>
      </c>
      <c r="AL91" s="103">
        <f t="shared" si="92"/>
        <v>0</v>
      </c>
      <c r="AM91" s="103">
        <f t="shared" si="93"/>
        <v>0</v>
      </c>
      <c r="AN91" s="103">
        <f t="shared" si="94"/>
        <v>0</v>
      </c>
      <c r="AO91" s="103">
        <f t="shared" si="95"/>
        <v>0</v>
      </c>
      <c r="AP91" s="103">
        <f t="shared" si="96"/>
        <v>2500</v>
      </c>
      <c r="AQ91" s="103">
        <f t="shared" si="97"/>
        <v>2500</v>
      </c>
      <c r="AR91" s="103">
        <f t="shared" si="98"/>
        <v>0</v>
      </c>
      <c r="AS91" s="103">
        <f t="shared" si="99"/>
        <v>0</v>
      </c>
      <c r="AT91" s="103">
        <f t="shared" si="100"/>
        <v>0</v>
      </c>
      <c r="AU91" s="103">
        <f t="shared" si="101"/>
        <v>0</v>
      </c>
      <c r="AV91" s="104">
        <f>SUM(AJ91:AU91)*VLOOKUP($I91,Escalation[],MATCH(W$1,Escalation[#Headers]),FALSE)</f>
        <v>5107.5</v>
      </c>
      <c r="AW91" s="104">
        <f t="shared" si="158"/>
        <v>0</v>
      </c>
      <c r="AX91" s="104">
        <f t="shared" si="159"/>
        <v>0</v>
      </c>
      <c r="AY91" s="104">
        <f t="shared" si="160"/>
        <v>5107.5</v>
      </c>
      <c r="AZ91" s="103">
        <f t="shared" si="161"/>
        <v>1021.5</v>
      </c>
      <c r="BA91" s="105">
        <f t="shared" si="162"/>
        <v>0</v>
      </c>
      <c r="BB91" s="110"/>
      <c r="BC91" s="102"/>
      <c r="BD91" s="102"/>
      <c r="BE91" s="102"/>
      <c r="BF91" s="102"/>
      <c r="BG91" s="102"/>
      <c r="BH91" s="102"/>
      <c r="BI91" s="102"/>
      <c r="BJ91" s="102"/>
      <c r="BK91" s="102"/>
      <c r="BL91" s="102"/>
      <c r="BM91" s="102"/>
      <c r="BN91" s="102">
        <f t="shared" si="102"/>
        <v>0</v>
      </c>
      <c r="BO91" s="103">
        <f t="shared" si="103"/>
        <v>0</v>
      </c>
      <c r="BP91" s="103">
        <f t="shared" si="104"/>
        <v>0</v>
      </c>
      <c r="BQ91" s="103">
        <f t="shared" si="105"/>
        <v>0</v>
      </c>
      <c r="BR91" s="103">
        <f t="shared" si="106"/>
        <v>0</v>
      </c>
      <c r="BS91" s="103">
        <f t="shared" si="107"/>
        <v>0</v>
      </c>
      <c r="BT91" s="103">
        <f t="shared" si="108"/>
        <v>0</v>
      </c>
      <c r="BU91" s="103">
        <f t="shared" si="109"/>
        <v>0</v>
      </c>
      <c r="BV91" s="103">
        <f t="shared" si="110"/>
        <v>0</v>
      </c>
      <c r="BW91" s="103">
        <f t="shared" si="111"/>
        <v>0</v>
      </c>
      <c r="BX91" s="103">
        <f t="shared" si="112"/>
        <v>0</v>
      </c>
      <c r="BY91" s="103">
        <f t="shared" si="113"/>
        <v>0</v>
      </c>
      <c r="BZ91" s="103">
        <f t="shared" si="114"/>
        <v>0</v>
      </c>
      <c r="CA91" s="104">
        <f>SUM(BO91:BZ91)*VLOOKUP($I91,Escalation[],MATCH(BB$1,Escalation[#Headers]),FALSE)</f>
        <v>0</v>
      </c>
      <c r="CB91" s="104">
        <f t="shared" si="115"/>
        <v>0</v>
      </c>
      <c r="CC91" s="104">
        <f t="shared" si="116"/>
        <v>0</v>
      </c>
      <c r="CD91" s="104">
        <f t="shared" si="117"/>
        <v>0</v>
      </c>
      <c r="CE91" s="103">
        <f t="shared" si="118"/>
        <v>0</v>
      </c>
      <c r="CF91" s="105">
        <f t="shared" si="119"/>
        <v>0</v>
      </c>
      <c r="CG91" s="110"/>
      <c r="CH91" s="102"/>
      <c r="CI91" s="102"/>
      <c r="CJ91" s="102"/>
      <c r="CK91" s="102"/>
      <c r="CL91" s="102"/>
      <c r="CM91" s="102"/>
      <c r="CN91" s="102"/>
      <c r="CO91" s="102"/>
      <c r="CP91" s="102"/>
      <c r="CQ91" s="102"/>
      <c r="CR91" s="102"/>
      <c r="CS91" s="102">
        <f t="shared" si="120"/>
        <v>0</v>
      </c>
      <c r="CT91" s="103">
        <f t="shared" si="121"/>
        <v>0</v>
      </c>
      <c r="CU91" s="103">
        <f t="shared" si="122"/>
        <v>0</v>
      </c>
      <c r="CV91" s="103">
        <f t="shared" si="123"/>
        <v>0</v>
      </c>
      <c r="CW91" s="103">
        <f t="shared" si="124"/>
        <v>0</v>
      </c>
      <c r="CX91" s="103">
        <f t="shared" si="125"/>
        <v>0</v>
      </c>
      <c r="CY91" s="103">
        <f t="shared" si="126"/>
        <v>0</v>
      </c>
      <c r="CZ91" s="103">
        <f t="shared" si="127"/>
        <v>0</v>
      </c>
      <c r="DA91" s="103">
        <f t="shared" si="128"/>
        <v>0</v>
      </c>
      <c r="DB91" s="103">
        <f t="shared" si="129"/>
        <v>0</v>
      </c>
      <c r="DC91" s="103">
        <f t="shared" si="130"/>
        <v>0</v>
      </c>
      <c r="DD91" s="103">
        <f t="shared" si="131"/>
        <v>0</v>
      </c>
      <c r="DE91" s="103">
        <f t="shared" si="132"/>
        <v>0</v>
      </c>
      <c r="DF91" s="104">
        <f>SUM(CT91:DE91)*VLOOKUP($I91,Escalation[],MATCH(CG$1,Escalation[#Headers]),FALSE)</f>
        <v>0</v>
      </c>
      <c r="DG91" s="104">
        <f t="shared" si="133"/>
        <v>0</v>
      </c>
      <c r="DH91" s="104">
        <f t="shared" si="134"/>
        <v>0</v>
      </c>
      <c r="DI91" s="104">
        <f t="shared" si="135"/>
        <v>0</v>
      </c>
      <c r="DJ91" s="103">
        <f t="shared" si="136"/>
        <v>0</v>
      </c>
      <c r="DK91" s="105">
        <f t="shared" si="137"/>
        <v>0</v>
      </c>
      <c r="DL91" s="110"/>
      <c r="DM91" s="102"/>
      <c r="DN91" s="102"/>
      <c r="DO91" s="102"/>
      <c r="DP91" s="102"/>
      <c r="DQ91" s="102"/>
      <c r="DR91" s="102"/>
      <c r="DS91" s="102"/>
      <c r="DT91" s="102"/>
      <c r="DU91" s="102"/>
      <c r="DV91" s="102"/>
      <c r="DW91" s="102"/>
      <c r="DX91" s="102">
        <f t="shared" si="138"/>
        <v>0</v>
      </c>
      <c r="DY91" s="103">
        <f t="shared" si="139"/>
        <v>0</v>
      </c>
      <c r="DZ91" s="103">
        <f t="shared" si="140"/>
        <v>0</v>
      </c>
      <c r="EA91" s="103">
        <f t="shared" si="141"/>
        <v>0</v>
      </c>
      <c r="EB91" s="103">
        <f t="shared" si="142"/>
        <v>0</v>
      </c>
      <c r="EC91" s="103">
        <f t="shared" si="143"/>
        <v>0</v>
      </c>
      <c r="ED91" s="103">
        <f t="shared" si="144"/>
        <v>0</v>
      </c>
      <c r="EE91" s="103">
        <f t="shared" si="145"/>
        <v>0</v>
      </c>
      <c r="EF91" s="103">
        <f t="shared" si="146"/>
        <v>0</v>
      </c>
      <c r="EG91" s="103">
        <f t="shared" si="147"/>
        <v>0</v>
      </c>
      <c r="EH91" s="103">
        <f t="shared" si="148"/>
        <v>0</v>
      </c>
      <c r="EI91" s="103">
        <f t="shared" si="149"/>
        <v>0</v>
      </c>
      <c r="EJ91" s="103">
        <f t="shared" si="150"/>
        <v>0</v>
      </c>
      <c r="EK91" s="104">
        <f>SUM(DY91:EJ91)*VLOOKUP($I91,Escalation[],MATCH(DL$1,Escalation[#Headers]),FALSE)</f>
        <v>0</v>
      </c>
      <c r="EL91" s="104">
        <f t="shared" si="151"/>
        <v>0</v>
      </c>
      <c r="EM91" s="104">
        <f t="shared" si="152"/>
        <v>0</v>
      </c>
      <c r="EN91" s="104">
        <f t="shared" si="153"/>
        <v>0</v>
      </c>
      <c r="EO91" s="103">
        <f t="shared" si="154"/>
        <v>0</v>
      </c>
      <c r="EP91" s="105">
        <f t="shared" si="155"/>
        <v>0</v>
      </c>
      <c r="EQ91" s="160">
        <f t="shared" si="156"/>
        <v>5107.5</v>
      </c>
      <c r="ER91" s="1"/>
      <c r="ES91" s="82"/>
      <c r="ET91" s="82"/>
      <c r="EU91" s="82"/>
      <c r="EV91" s="82"/>
      <c r="EW91" s="22"/>
      <c r="EX91" s="22"/>
      <c r="EY91" s="34"/>
      <c r="EZ91" s="34"/>
      <c r="FA91" s="7"/>
      <c r="FB91" s="7"/>
      <c r="FC91" s="7"/>
      <c r="FD91" s="7"/>
    </row>
    <row r="92" spans="1:160" ht="66" hidden="1" x14ac:dyDescent="0.3">
      <c r="A92" s="1" t="s">
        <v>221</v>
      </c>
      <c r="B92" s="83">
        <v>1.2</v>
      </c>
      <c r="C92" t="s">
        <v>1391</v>
      </c>
      <c r="D92" s="28" t="s">
        <v>15</v>
      </c>
      <c r="E92" s="3" t="s">
        <v>25</v>
      </c>
      <c r="F92" s="1" t="s">
        <v>222</v>
      </c>
      <c r="G92" s="19" t="s">
        <v>223</v>
      </c>
      <c r="H92" s="1"/>
      <c r="I92" s="3" t="s">
        <v>19</v>
      </c>
      <c r="J92" s="5" t="s">
        <v>31</v>
      </c>
      <c r="K92" s="3" t="s">
        <v>35</v>
      </c>
      <c r="L92" s="6" t="s">
        <v>22</v>
      </c>
      <c r="M92" s="38">
        <v>115</v>
      </c>
      <c r="N92" s="43">
        <v>115</v>
      </c>
      <c r="O92" s="24">
        <v>0</v>
      </c>
      <c r="P92" s="48">
        <v>0</v>
      </c>
      <c r="Q92" s="5" t="s">
        <v>23</v>
      </c>
      <c r="R92" s="1" t="s">
        <v>224</v>
      </c>
      <c r="S92" s="71">
        <f>VLOOKUP(R92,Contingencies!$A$2:$D$7,4,FALSE)</f>
        <v>0.35</v>
      </c>
      <c r="T92" s="22">
        <f t="shared" si="89"/>
        <v>2099.9677781250002</v>
      </c>
      <c r="U92" s="33">
        <f t="shared" si="163"/>
        <v>0</v>
      </c>
      <c r="V92" s="90"/>
      <c r="W92" s="110"/>
      <c r="X92" s="102"/>
      <c r="Y92" s="102"/>
      <c r="Z92" s="102"/>
      <c r="AA92" s="102"/>
      <c r="AB92" s="102"/>
      <c r="AC92" s="102"/>
      <c r="AD92" s="109"/>
      <c r="AE92" s="109"/>
      <c r="AF92" s="102"/>
      <c r="AG92" s="102"/>
      <c r="AH92" s="102"/>
      <c r="AI92" s="102">
        <f t="shared" si="157"/>
        <v>0</v>
      </c>
      <c r="AJ92" s="103">
        <f t="shared" si="90"/>
        <v>0</v>
      </c>
      <c r="AK92" s="103">
        <f t="shared" si="91"/>
        <v>0</v>
      </c>
      <c r="AL92" s="103">
        <f t="shared" si="92"/>
        <v>0</v>
      </c>
      <c r="AM92" s="103">
        <f t="shared" si="93"/>
        <v>0</v>
      </c>
      <c r="AN92" s="103">
        <f t="shared" si="94"/>
        <v>0</v>
      </c>
      <c r="AO92" s="103">
        <f t="shared" si="95"/>
        <v>0</v>
      </c>
      <c r="AP92" s="103">
        <f t="shared" si="96"/>
        <v>0</v>
      </c>
      <c r="AQ92" s="103">
        <f t="shared" si="97"/>
        <v>0</v>
      </c>
      <c r="AR92" s="103">
        <f t="shared" si="98"/>
        <v>0</v>
      </c>
      <c r="AS92" s="103">
        <f t="shared" si="99"/>
        <v>0</v>
      </c>
      <c r="AT92" s="103">
        <f t="shared" si="100"/>
        <v>0</v>
      </c>
      <c r="AU92" s="103">
        <f t="shared" si="101"/>
        <v>0</v>
      </c>
      <c r="AV92" s="104">
        <f>SUM(AJ92:AU92)*VLOOKUP($I92,Escalation[],MATCH(W$1,Escalation[#Headers]),FALSE)</f>
        <v>0</v>
      </c>
      <c r="AW92" s="104">
        <f t="shared" si="158"/>
        <v>0</v>
      </c>
      <c r="AX92" s="104">
        <f t="shared" si="159"/>
        <v>0</v>
      </c>
      <c r="AY92" s="104">
        <f t="shared" si="160"/>
        <v>0</v>
      </c>
      <c r="AZ92" s="103">
        <f t="shared" si="161"/>
        <v>0</v>
      </c>
      <c r="BA92" s="105">
        <f t="shared" si="162"/>
        <v>0</v>
      </c>
      <c r="BB92" s="110"/>
      <c r="BC92" s="102"/>
      <c r="BD92" s="102"/>
      <c r="BE92" s="102"/>
      <c r="BF92" s="102"/>
      <c r="BG92" s="102"/>
      <c r="BH92" s="102"/>
      <c r="BI92" s="114">
        <v>25</v>
      </c>
      <c r="BJ92" s="114">
        <v>25</v>
      </c>
      <c r="BK92" s="125"/>
      <c r="BL92" s="102"/>
      <c r="BM92" s="102"/>
      <c r="BN92" s="102">
        <f t="shared" si="102"/>
        <v>50</v>
      </c>
      <c r="BO92" s="103">
        <f t="shared" si="103"/>
        <v>0</v>
      </c>
      <c r="BP92" s="103">
        <f t="shared" si="104"/>
        <v>0</v>
      </c>
      <c r="BQ92" s="103">
        <f t="shared" si="105"/>
        <v>0</v>
      </c>
      <c r="BR92" s="103">
        <f t="shared" si="106"/>
        <v>0</v>
      </c>
      <c r="BS92" s="103">
        <f t="shared" si="107"/>
        <v>0</v>
      </c>
      <c r="BT92" s="103">
        <f t="shared" si="108"/>
        <v>0</v>
      </c>
      <c r="BU92" s="103">
        <f t="shared" si="109"/>
        <v>0</v>
      </c>
      <c r="BV92" s="103">
        <f t="shared" si="110"/>
        <v>2875</v>
      </c>
      <c r="BW92" s="103">
        <f t="shared" si="111"/>
        <v>2875</v>
      </c>
      <c r="BX92" s="103">
        <f t="shared" si="112"/>
        <v>0</v>
      </c>
      <c r="BY92" s="103">
        <f t="shared" si="113"/>
        <v>0</v>
      </c>
      <c r="BZ92" s="103">
        <f t="shared" si="114"/>
        <v>0</v>
      </c>
      <c r="CA92" s="104">
        <f>SUM(BO92:BZ92)*VLOOKUP($I92,Escalation[],MATCH(BB$1,Escalation[#Headers]),FALSE)</f>
        <v>5999.907937500001</v>
      </c>
      <c r="CB92" s="104">
        <f t="shared" si="115"/>
        <v>0</v>
      </c>
      <c r="CC92" s="104">
        <f t="shared" si="116"/>
        <v>0</v>
      </c>
      <c r="CD92" s="104">
        <f t="shared" si="117"/>
        <v>5999.907937500001</v>
      </c>
      <c r="CE92" s="103">
        <f t="shared" si="118"/>
        <v>2099.9677781250002</v>
      </c>
      <c r="CF92" s="105">
        <f t="shared" si="119"/>
        <v>0</v>
      </c>
      <c r="CG92" s="110"/>
      <c r="CH92" s="102"/>
      <c r="CI92" s="102"/>
      <c r="CJ92" s="102"/>
      <c r="CK92" s="102"/>
      <c r="CL92" s="102"/>
      <c r="CM92" s="102"/>
      <c r="CN92" s="102"/>
      <c r="CO92" s="102"/>
      <c r="CP92" s="102"/>
      <c r="CQ92" s="102"/>
      <c r="CR92" s="102"/>
      <c r="CS92" s="102">
        <f t="shared" si="120"/>
        <v>0</v>
      </c>
      <c r="CT92" s="103">
        <f t="shared" si="121"/>
        <v>0</v>
      </c>
      <c r="CU92" s="103">
        <f t="shared" si="122"/>
        <v>0</v>
      </c>
      <c r="CV92" s="103">
        <f t="shared" si="123"/>
        <v>0</v>
      </c>
      <c r="CW92" s="103">
        <f t="shared" si="124"/>
        <v>0</v>
      </c>
      <c r="CX92" s="103">
        <f t="shared" si="125"/>
        <v>0</v>
      </c>
      <c r="CY92" s="103">
        <f t="shared" si="126"/>
        <v>0</v>
      </c>
      <c r="CZ92" s="103">
        <f t="shared" si="127"/>
        <v>0</v>
      </c>
      <c r="DA92" s="103">
        <f t="shared" si="128"/>
        <v>0</v>
      </c>
      <c r="DB92" s="103">
        <f t="shared" si="129"/>
        <v>0</v>
      </c>
      <c r="DC92" s="103">
        <f t="shared" si="130"/>
        <v>0</v>
      </c>
      <c r="DD92" s="103">
        <f t="shared" si="131"/>
        <v>0</v>
      </c>
      <c r="DE92" s="103">
        <f t="shared" si="132"/>
        <v>0</v>
      </c>
      <c r="DF92" s="104">
        <f>SUM(CT92:DE92)*VLOOKUP($I92,Escalation[],MATCH(CG$1,Escalation[#Headers]),FALSE)</f>
        <v>0</v>
      </c>
      <c r="DG92" s="104">
        <f t="shared" si="133"/>
        <v>0</v>
      </c>
      <c r="DH92" s="104">
        <f t="shared" si="134"/>
        <v>0</v>
      </c>
      <c r="DI92" s="104">
        <f t="shared" si="135"/>
        <v>0</v>
      </c>
      <c r="DJ92" s="103">
        <f t="shared" si="136"/>
        <v>0</v>
      </c>
      <c r="DK92" s="105">
        <f t="shared" si="137"/>
        <v>0</v>
      </c>
      <c r="DL92" s="110"/>
      <c r="DM92" s="102"/>
      <c r="DN92" s="102"/>
      <c r="DO92" s="102"/>
      <c r="DP92" s="102"/>
      <c r="DQ92" s="102"/>
      <c r="DR92" s="102"/>
      <c r="DS92" s="102"/>
      <c r="DT92" s="102"/>
      <c r="DU92" s="102"/>
      <c r="DV92" s="102"/>
      <c r="DW92" s="102"/>
      <c r="DX92" s="102">
        <f t="shared" si="138"/>
        <v>0</v>
      </c>
      <c r="DY92" s="103">
        <f t="shared" si="139"/>
        <v>0</v>
      </c>
      <c r="DZ92" s="103">
        <f t="shared" si="140"/>
        <v>0</v>
      </c>
      <c r="EA92" s="103">
        <f t="shared" si="141"/>
        <v>0</v>
      </c>
      <c r="EB92" s="103">
        <f t="shared" si="142"/>
        <v>0</v>
      </c>
      <c r="EC92" s="103">
        <f t="shared" si="143"/>
        <v>0</v>
      </c>
      <c r="ED92" s="103">
        <f t="shared" si="144"/>
        <v>0</v>
      </c>
      <c r="EE92" s="103">
        <f t="shared" si="145"/>
        <v>0</v>
      </c>
      <c r="EF92" s="103">
        <f t="shared" si="146"/>
        <v>0</v>
      </c>
      <c r="EG92" s="103">
        <f t="shared" si="147"/>
        <v>0</v>
      </c>
      <c r="EH92" s="103">
        <f t="shared" si="148"/>
        <v>0</v>
      </c>
      <c r="EI92" s="103">
        <f t="shared" si="149"/>
        <v>0</v>
      </c>
      <c r="EJ92" s="103">
        <f t="shared" si="150"/>
        <v>0</v>
      </c>
      <c r="EK92" s="104">
        <f>SUM(DY92:EJ92)*VLOOKUP($I92,Escalation[],MATCH(DL$1,Escalation[#Headers]),FALSE)</f>
        <v>0</v>
      </c>
      <c r="EL92" s="104">
        <f t="shared" si="151"/>
        <v>0</v>
      </c>
      <c r="EM92" s="104">
        <f t="shared" si="152"/>
        <v>0</v>
      </c>
      <c r="EN92" s="104">
        <f t="shared" si="153"/>
        <v>0</v>
      </c>
      <c r="EO92" s="103">
        <f t="shared" si="154"/>
        <v>0</v>
      </c>
      <c r="EP92" s="105">
        <f t="shared" si="155"/>
        <v>0</v>
      </c>
      <c r="EQ92" s="160">
        <f t="shared" si="156"/>
        <v>5999.907937500001</v>
      </c>
      <c r="ER92" s="1"/>
      <c r="ES92" s="82"/>
      <c r="ET92" s="82"/>
      <c r="EU92" s="82"/>
      <c r="EV92" s="82"/>
      <c r="EW92" s="22"/>
      <c r="EX92" s="22"/>
      <c r="EY92" s="34"/>
      <c r="EZ92" s="34"/>
      <c r="FA92" s="7"/>
      <c r="FB92" s="7"/>
      <c r="FC92" s="7"/>
      <c r="FD92" s="7"/>
    </row>
    <row r="93" spans="1:160" ht="118.8" hidden="1" x14ac:dyDescent="0.3">
      <c r="A93" s="1" t="s">
        <v>225</v>
      </c>
      <c r="B93" s="83">
        <v>1.2</v>
      </c>
      <c r="C93" t="s">
        <v>1391</v>
      </c>
      <c r="D93" s="28" t="s">
        <v>15</v>
      </c>
      <c r="E93" s="3" t="s">
        <v>25</v>
      </c>
      <c r="F93" s="1" t="s">
        <v>226</v>
      </c>
      <c r="G93" s="19" t="s">
        <v>227</v>
      </c>
      <c r="H93" s="1"/>
      <c r="I93" s="3" t="s">
        <v>19</v>
      </c>
      <c r="J93" s="5" t="s">
        <v>31</v>
      </c>
      <c r="K93" s="3" t="s">
        <v>27</v>
      </c>
      <c r="L93" s="6" t="s">
        <v>22</v>
      </c>
      <c r="M93" s="38">
        <v>115</v>
      </c>
      <c r="N93" s="43">
        <v>115</v>
      </c>
      <c r="O93" s="24">
        <v>0</v>
      </c>
      <c r="P93" s="48">
        <v>0</v>
      </c>
      <c r="Q93" s="5" t="s">
        <v>23</v>
      </c>
      <c r="R93" s="1" t="s">
        <v>220</v>
      </c>
      <c r="S93" s="71">
        <f>VLOOKUP(R93,Contingencies!$A$2:$D$7,4,FALSE)</f>
        <v>0.2</v>
      </c>
      <c r="T93" s="22">
        <f t="shared" si="89"/>
        <v>959.98527000000013</v>
      </c>
      <c r="U93" s="33">
        <f t="shared" si="163"/>
        <v>0</v>
      </c>
      <c r="V93" s="90"/>
      <c r="W93" s="110"/>
      <c r="X93" s="102"/>
      <c r="Y93" s="102"/>
      <c r="Z93" s="102"/>
      <c r="AA93" s="102"/>
      <c r="AB93" s="102"/>
      <c r="AC93" s="102"/>
      <c r="AD93" s="109"/>
      <c r="AE93" s="109"/>
      <c r="AF93" s="102"/>
      <c r="AG93" s="102"/>
      <c r="AH93" s="102"/>
      <c r="AI93" s="102">
        <f t="shared" si="157"/>
        <v>0</v>
      </c>
      <c r="AJ93" s="103">
        <f t="shared" si="90"/>
        <v>0</v>
      </c>
      <c r="AK93" s="103">
        <f t="shared" si="91"/>
        <v>0</v>
      </c>
      <c r="AL93" s="103">
        <f t="shared" si="92"/>
        <v>0</v>
      </c>
      <c r="AM93" s="103">
        <f t="shared" si="93"/>
        <v>0</v>
      </c>
      <c r="AN93" s="103">
        <f t="shared" si="94"/>
        <v>0</v>
      </c>
      <c r="AO93" s="103">
        <f t="shared" si="95"/>
        <v>0</v>
      </c>
      <c r="AP93" s="103">
        <f t="shared" si="96"/>
        <v>0</v>
      </c>
      <c r="AQ93" s="103">
        <f t="shared" si="97"/>
        <v>0</v>
      </c>
      <c r="AR93" s="103">
        <f t="shared" si="98"/>
        <v>0</v>
      </c>
      <c r="AS93" s="103">
        <f t="shared" si="99"/>
        <v>0</v>
      </c>
      <c r="AT93" s="103">
        <f t="shared" si="100"/>
        <v>0</v>
      </c>
      <c r="AU93" s="103">
        <f t="shared" si="101"/>
        <v>0</v>
      </c>
      <c r="AV93" s="104">
        <f>SUM(AJ93:AU93)*VLOOKUP($I93,Escalation[],MATCH(W$1,Escalation[#Headers]),FALSE)</f>
        <v>0</v>
      </c>
      <c r="AW93" s="104">
        <f t="shared" si="158"/>
        <v>0</v>
      </c>
      <c r="AX93" s="104">
        <f t="shared" si="159"/>
        <v>0</v>
      </c>
      <c r="AY93" s="104">
        <f t="shared" si="160"/>
        <v>0</v>
      </c>
      <c r="AZ93" s="103">
        <f t="shared" si="161"/>
        <v>0</v>
      </c>
      <c r="BA93" s="105">
        <f t="shared" si="162"/>
        <v>0</v>
      </c>
      <c r="BB93" s="110"/>
      <c r="BC93" s="102"/>
      <c r="BD93" s="102"/>
      <c r="BE93" s="102"/>
      <c r="BF93" s="102"/>
      <c r="BG93" s="102"/>
      <c r="BH93" s="102"/>
      <c r="BI93" s="102"/>
      <c r="BJ93" s="112">
        <v>20</v>
      </c>
      <c r="BK93" s="112">
        <v>20</v>
      </c>
      <c r="BL93" s="102"/>
      <c r="BM93" s="102"/>
      <c r="BN93" s="102">
        <f t="shared" si="102"/>
        <v>40</v>
      </c>
      <c r="BO93" s="103">
        <f t="shared" si="103"/>
        <v>0</v>
      </c>
      <c r="BP93" s="103">
        <f t="shared" si="104"/>
        <v>0</v>
      </c>
      <c r="BQ93" s="103">
        <f t="shared" si="105"/>
        <v>0</v>
      </c>
      <c r="BR93" s="103">
        <f t="shared" si="106"/>
        <v>0</v>
      </c>
      <c r="BS93" s="103">
        <f t="shared" si="107"/>
        <v>0</v>
      </c>
      <c r="BT93" s="103">
        <f t="shared" si="108"/>
        <v>0</v>
      </c>
      <c r="BU93" s="103">
        <f t="shared" si="109"/>
        <v>0</v>
      </c>
      <c r="BV93" s="103">
        <f t="shared" si="110"/>
        <v>0</v>
      </c>
      <c r="BW93" s="103">
        <f t="shared" si="111"/>
        <v>2300</v>
      </c>
      <c r="BX93" s="103">
        <f t="shared" si="112"/>
        <v>2300</v>
      </c>
      <c r="BY93" s="103">
        <f t="shared" si="113"/>
        <v>0</v>
      </c>
      <c r="BZ93" s="103">
        <f t="shared" si="114"/>
        <v>0</v>
      </c>
      <c r="CA93" s="104">
        <f>SUM(BO93:BZ93)*VLOOKUP($I93,Escalation[],MATCH(BB$1,Escalation[#Headers]),FALSE)</f>
        <v>4799.9263500000006</v>
      </c>
      <c r="CB93" s="104">
        <f t="shared" si="115"/>
        <v>0</v>
      </c>
      <c r="CC93" s="104">
        <f t="shared" si="116"/>
        <v>0</v>
      </c>
      <c r="CD93" s="104">
        <f t="shared" si="117"/>
        <v>4799.9263500000006</v>
      </c>
      <c r="CE93" s="103">
        <f t="shared" si="118"/>
        <v>959.98527000000013</v>
      </c>
      <c r="CF93" s="105">
        <f t="shared" si="119"/>
        <v>0</v>
      </c>
      <c r="CG93" s="110"/>
      <c r="CH93" s="102"/>
      <c r="CI93" s="102"/>
      <c r="CJ93" s="102"/>
      <c r="CK93" s="102"/>
      <c r="CL93" s="102"/>
      <c r="CM93" s="102"/>
      <c r="CN93" s="102"/>
      <c r="CO93" s="102"/>
      <c r="CP93" s="102"/>
      <c r="CQ93" s="102"/>
      <c r="CR93" s="102"/>
      <c r="CS93" s="102">
        <f t="shared" si="120"/>
        <v>0</v>
      </c>
      <c r="CT93" s="103">
        <f t="shared" si="121"/>
        <v>0</v>
      </c>
      <c r="CU93" s="103">
        <f t="shared" si="122"/>
        <v>0</v>
      </c>
      <c r="CV93" s="103">
        <f t="shared" si="123"/>
        <v>0</v>
      </c>
      <c r="CW93" s="103">
        <f t="shared" si="124"/>
        <v>0</v>
      </c>
      <c r="CX93" s="103">
        <f t="shared" si="125"/>
        <v>0</v>
      </c>
      <c r="CY93" s="103">
        <f t="shared" si="126"/>
        <v>0</v>
      </c>
      <c r="CZ93" s="103">
        <f t="shared" si="127"/>
        <v>0</v>
      </c>
      <c r="DA93" s="103">
        <f t="shared" si="128"/>
        <v>0</v>
      </c>
      <c r="DB93" s="103">
        <f t="shared" si="129"/>
        <v>0</v>
      </c>
      <c r="DC93" s="103">
        <f t="shared" si="130"/>
        <v>0</v>
      </c>
      <c r="DD93" s="103">
        <f t="shared" si="131"/>
        <v>0</v>
      </c>
      <c r="DE93" s="103">
        <f t="shared" si="132"/>
        <v>0</v>
      </c>
      <c r="DF93" s="104">
        <f>SUM(CT93:DE93)*VLOOKUP($I93,Escalation[],MATCH(CG$1,Escalation[#Headers]),FALSE)</f>
        <v>0</v>
      </c>
      <c r="DG93" s="104">
        <f t="shared" si="133"/>
        <v>0</v>
      </c>
      <c r="DH93" s="104">
        <f t="shared" si="134"/>
        <v>0</v>
      </c>
      <c r="DI93" s="104">
        <f t="shared" si="135"/>
        <v>0</v>
      </c>
      <c r="DJ93" s="103">
        <f t="shared" si="136"/>
        <v>0</v>
      </c>
      <c r="DK93" s="105">
        <f t="shared" si="137"/>
        <v>0</v>
      </c>
      <c r="DL93" s="110"/>
      <c r="DM93" s="102"/>
      <c r="DN93" s="102"/>
      <c r="DO93" s="102"/>
      <c r="DP93" s="102"/>
      <c r="DQ93" s="102"/>
      <c r="DR93" s="102"/>
      <c r="DS93" s="102"/>
      <c r="DT93" s="102"/>
      <c r="DU93" s="102"/>
      <c r="DV93" s="102"/>
      <c r="DW93" s="102"/>
      <c r="DX93" s="102">
        <f t="shared" si="138"/>
        <v>0</v>
      </c>
      <c r="DY93" s="103">
        <f t="shared" si="139"/>
        <v>0</v>
      </c>
      <c r="DZ93" s="103">
        <f t="shared" si="140"/>
        <v>0</v>
      </c>
      <c r="EA93" s="103">
        <f t="shared" si="141"/>
        <v>0</v>
      </c>
      <c r="EB93" s="103">
        <f t="shared" si="142"/>
        <v>0</v>
      </c>
      <c r="EC93" s="103">
        <f t="shared" si="143"/>
        <v>0</v>
      </c>
      <c r="ED93" s="103">
        <f t="shared" si="144"/>
        <v>0</v>
      </c>
      <c r="EE93" s="103">
        <f t="shared" si="145"/>
        <v>0</v>
      </c>
      <c r="EF93" s="103">
        <f t="shared" si="146"/>
        <v>0</v>
      </c>
      <c r="EG93" s="103">
        <f t="shared" si="147"/>
        <v>0</v>
      </c>
      <c r="EH93" s="103">
        <f t="shared" si="148"/>
        <v>0</v>
      </c>
      <c r="EI93" s="103">
        <f t="shared" si="149"/>
        <v>0</v>
      </c>
      <c r="EJ93" s="103">
        <f t="shared" si="150"/>
        <v>0</v>
      </c>
      <c r="EK93" s="104">
        <f>SUM(DY93:EJ93)*VLOOKUP($I93,Escalation[],MATCH(DL$1,Escalation[#Headers]),FALSE)</f>
        <v>0</v>
      </c>
      <c r="EL93" s="104">
        <f t="shared" si="151"/>
        <v>0</v>
      </c>
      <c r="EM93" s="104">
        <f t="shared" si="152"/>
        <v>0</v>
      </c>
      <c r="EN93" s="104">
        <f t="shared" si="153"/>
        <v>0</v>
      </c>
      <c r="EO93" s="103">
        <f t="shared" si="154"/>
        <v>0</v>
      </c>
      <c r="EP93" s="105">
        <f t="shared" si="155"/>
        <v>0</v>
      </c>
      <c r="EQ93" s="160">
        <f t="shared" si="156"/>
        <v>4799.9263500000006</v>
      </c>
      <c r="ER93" s="1"/>
      <c r="ES93" s="82"/>
      <c r="ET93" s="82"/>
      <c r="EU93" s="82"/>
      <c r="EV93" s="82"/>
      <c r="EW93" s="22"/>
      <c r="EX93" s="22"/>
      <c r="EY93" s="34"/>
      <c r="EZ93" s="34"/>
      <c r="FA93" s="7"/>
      <c r="FB93" s="7"/>
      <c r="FC93" s="7"/>
      <c r="FD93" s="7"/>
    </row>
    <row r="94" spans="1:160" ht="118.8" hidden="1" x14ac:dyDescent="0.3">
      <c r="A94" s="1" t="s">
        <v>225</v>
      </c>
      <c r="B94" s="83">
        <v>1.2</v>
      </c>
      <c r="C94" t="s">
        <v>1391</v>
      </c>
      <c r="D94" s="28" t="s">
        <v>15</v>
      </c>
      <c r="E94" s="3" t="s">
        <v>25</v>
      </c>
      <c r="F94" s="1" t="s">
        <v>226</v>
      </c>
      <c r="G94" s="19" t="s">
        <v>227</v>
      </c>
      <c r="H94" s="1"/>
      <c r="I94" s="3" t="s">
        <v>19</v>
      </c>
      <c r="J94" s="5" t="s">
        <v>31</v>
      </c>
      <c r="K94" s="3" t="s">
        <v>137</v>
      </c>
      <c r="L94" s="6" t="s">
        <v>22</v>
      </c>
      <c r="M94" s="38">
        <v>77</v>
      </c>
      <c r="N94" s="43">
        <v>77</v>
      </c>
      <c r="O94" s="24">
        <v>0</v>
      </c>
      <c r="P94" s="48">
        <v>0</v>
      </c>
      <c r="Q94" s="5" t="s">
        <v>23</v>
      </c>
      <c r="R94" s="1" t="s">
        <v>220</v>
      </c>
      <c r="S94" s="71">
        <f>VLOOKUP(R94,Contingencies!$A$2:$D$7,4,FALSE)</f>
        <v>0.2</v>
      </c>
      <c r="T94" s="22">
        <f t="shared" si="89"/>
        <v>642.7727460000001</v>
      </c>
      <c r="U94" s="33">
        <f t="shared" si="163"/>
        <v>0</v>
      </c>
      <c r="V94" s="90"/>
      <c r="W94" s="110"/>
      <c r="X94" s="102"/>
      <c r="Y94" s="102"/>
      <c r="Z94" s="102"/>
      <c r="AA94" s="102"/>
      <c r="AB94" s="102"/>
      <c r="AC94" s="102"/>
      <c r="AD94" s="109"/>
      <c r="AE94" s="109"/>
      <c r="AF94" s="102"/>
      <c r="AG94" s="102"/>
      <c r="AH94" s="102"/>
      <c r="AI94" s="102">
        <f t="shared" si="157"/>
        <v>0</v>
      </c>
      <c r="AJ94" s="103">
        <f t="shared" si="90"/>
        <v>0</v>
      </c>
      <c r="AK94" s="103">
        <f t="shared" si="91"/>
        <v>0</v>
      </c>
      <c r="AL94" s="103">
        <f t="shared" si="92"/>
        <v>0</v>
      </c>
      <c r="AM94" s="103">
        <f t="shared" si="93"/>
        <v>0</v>
      </c>
      <c r="AN94" s="103">
        <f t="shared" si="94"/>
        <v>0</v>
      </c>
      <c r="AO94" s="103">
        <f t="shared" si="95"/>
        <v>0</v>
      </c>
      <c r="AP94" s="103">
        <f t="shared" si="96"/>
        <v>0</v>
      </c>
      <c r="AQ94" s="103">
        <f t="shared" si="97"/>
        <v>0</v>
      </c>
      <c r="AR94" s="103">
        <f t="shared" si="98"/>
        <v>0</v>
      </c>
      <c r="AS94" s="103">
        <f t="shared" si="99"/>
        <v>0</v>
      </c>
      <c r="AT94" s="103">
        <f t="shared" si="100"/>
        <v>0</v>
      </c>
      <c r="AU94" s="103">
        <f t="shared" si="101"/>
        <v>0</v>
      </c>
      <c r="AV94" s="104">
        <f>SUM(AJ94:AU94)*VLOOKUP($I94,Escalation[],MATCH(W$1,Escalation[#Headers]),FALSE)</f>
        <v>0</v>
      </c>
      <c r="AW94" s="104">
        <f t="shared" si="158"/>
        <v>0</v>
      </c>
      <c r="AX94" s="104">
        <f t="shared" si="159"/>
        <v>0</v>
      </c>
      <c r="AY94" s="104">
        <f t="shared" si="160"/>
        <v>0</v>
      </c>
      <c r="AZ94" s="103">
        <f t="shared" si="161"/>
        <v>0</v>
      </c>
      <c r="BA94" s="105">
        <f t="shared" si="162"/>
        <v>0</v>
      </c>
      <c r="BB94" s="110"/>
      <c r="BC94" s="102"/>
      <c r="BD94" s="102"/>
      <c r="BE94" s="102"/>
      <c r="BF94" s="102"/>
      <c r="BG94" s="102"/>
      <c r="BH94" s="102"/>
      <c r="BI94" s="102"/>
      <c r="BJ94" s="112">
        <v>20</v>
      </c>
      <c r="BK94" s="112">
        <v>20</v>
      </c>
      <c r="BL94" s="102"/>
      <c r="BM94" s="102"/>
      <c r="BN94" s="102">
        <f t="shared" si="102"/>
        <v>40</v>
      </c>
      <c r="BO94" s="103">
        <f t="shared" si="103"/>
        <v>0</v>
      </c>
      <c r="BP94" s="103">
        <f t="shared" si="104"/>
        <v>0</v>
      </c>
      <c r="BQ94" s="103">
        <f t="shared" si="105"/>
        <v>0</v>
      </c>
      <c r="BR94" s="103">
        <f t="shared" si="106"/>
        <v>0</v>
      </c>
      <c r="BS94" s="103">
        <f t="shared" si="107"/>
        <v>0</v>
      </c>
      <c r="BT94" s="103">
        <f t="shared" si="108"/>
        <v>0</v>
      </c>
      <c r="BU94" s="103">
        <f t="shared" si="109"/>
        <v>0</v>
      </c>
      <c r="BV94" s="103">
        <f t="shared" si="110"/>
        <v>0</v>
      </c>
      <c r="BW94" s="103">
        <f t="shared" si="111"/>
        <v>1540</v>
      </c>
      <c r="BX94" s="103">
        <f t="shared" si="112"/>
        <v>1540</v>
      </c>
      <c r="BY94" s="103">
        <f t="shared" si="113"/>
        <v>0</v>
      </c>
      <c r="BZ94" s="103">
        <f t="shared" si="114"/>
        <v>0</v>
      </c>
      <c r="CA94" s="104">
        <f>SUM(BO94:BZ94)*VLOOKUP($I94,Escalation[],MATCH(BB$1,Escalation[#Headers]),FALSE)</f>
        <v>3213.8637300000005</v>
      </c>
      <c r="CB94" s="104">
        <f t="shared" si="115"/>
        <v>0</v>
      </c>
      <c r="CC94" s="104">
        <f t="shared" si="116"/>
        <v>0</v>
      </c>
      <c r="CD94" s="104">
        <f t="shared" si="117"/>
        <v>3213.8637300000005</v>
      </c>
      <c r="CE94" s="103">
        <f t="shared" si="118"/>
        <v>642.7727460000001</v>
      </c>
      <c r="CF94" s="105">
        <f t="shared" si="119"/>
        <v>0</v>
      </c>
      <c r="CG94" s="110"/>
      <c r="CH94" s="102"/>
      <c r="CI94" s="102"/>
      <c r="CJ94" s="102"/>
      <c r="CK94" s="102"/>
      <c r="CL94" s="102"/>
      <c r="CM94" s="102"/>
      <c r="CN94" s="102"/>
      <c r="CO94" s="102"/>
      <c r="CP94" s="102"/>
      <c r="CQ94" s="102"/>
      <c r="CR94" s="102"/>
      <c r="CS94" s="102">
        <f t="shared" si="120"/>
        <v>0</v>
      </c>
      <c r="CT94" s="103">
        <f t="shared" si="121"/>
        <v>0</v>
      </c>
      <c r="CU94" s="103">
        <f t="shared" si="122"/>
        <v>0</v>
      </c>
      <c r="CV94" s="103">
        <f t="shared" si="123"/>
        <v>0</v>
      </c>
      <c r="CW94" s="103">
        <f t="shared" si="124"/>
        <v>0</v>
      </c>
      <c r="CX94" s="103">
        <f t="shared" si="125"/>
        <v>0</v>
      </c>
      <c r="CY94" s="103">
        <f t="shared" si="126"/>
        <v>0</v>
      </c>
      <c r="CZ94" s="103">
        <f t="shared" si="127"/>
        <v>0</v>
      </c>
      <c r="DA94" s="103">
        <f t="shared" si="128"/>
        <v>0</v>
      </c>
      <c r="DB94" s="103">
        <f t="shared" si="129"/>
        <v>0</v>
      </c>
      <c r="DC94" s="103">
        <f t="shared" si="130"/>
        <v>0</v>
      </c>
      <c r="DD94" s="103">
        <f t="shared" si="131"/>
        <v>0</v>
      </c>
      <c r="DE94" s="103">
        <f t="shared" si="132"/>
        <v>0</v>
      </c>
      <c r="DF94" s="104">
        <f>SUM(CT94:DE94)*VLOOKUP($I94,Escalation[],MATCH(CG$1,Escalation[#Headers]),FALSE)</f>
        <v>0</v>
      </c>
      <c r="DG94" s="104">
        <f t="shared" si="133"/>
        <v>0</v>
      </c>
      <c r="DH94" s="104">
        <f t="shared" si="134"/>
        <v>0</v>
      </c>
      <c r="DI94" s="104">
        <f t="shared" si="135"/>
        <v>0</v>
      </c>
      <c r="DJ94" s="103">
        <f t="shared" si="136"/>
        <v>0</v>
      </c>
      <c r="DK94" s="105">
        <f t="shared" si="137"/>
        <v>0</v>
      </c>
      <c r="DL94" s="110"/>
      <c r="DM94" s="102"/>
      <c r="DN94" s="102"/>
      <c r="DO94" s="102"/>
      <c r="DP94" s="102"/>
      <c r="DQ94" s="102"/>
      <c r="DR94" s="102"/>
      <c r="DS94" s="102"/>
      <c r="DT94" s="102"/>
      <c r="DU94" s="102"/>
      <c r="DV94" s="102"/>
      <c r="DW94" s="102"/>
      <c r="DX94" s="102">
        <f t="shared" si="138"/>
        <v>0</v>
      </c>
      <c r="DY94" s="103">
        <f t="shared" si="139"/>
        <v>0</v>
      </c>
      <c r="DZ94" s="103">
        <f t="shared" si="140"/>
        <v>0</v>
      </c>
      <c r="EA94" s="103">
        <f t="shared" si="141"/>
        <v>0</v>
      </c>
      <c r="EB94" s="103">
        <f t="shared" si="142"/>
        <v>0</v>
      </c>
      <c r="EC94" s="103">
        <f t="shared" si="143"/>
        <v>0</v>
      </c>
      <c r="ED94" s="103">
        <f t="shared" si="144"/>
        <v>0</v>
      </c>
      <c r="EE94" s="103">
        <f t="shared" si="145"/>
        <v>0</v>
      </c>
      <c r="EF94" s="103">
        <f t="shared" si="146"/>
        <v>0</v>
      </c>
      <c r="EG94" s="103">
        <f t="shared" si="147"/>
        <v>0</v>
      </c>
      <c r="EH94" s="103">
        <f t="shared" si="148"/>
        <v>0</v>
      </c>
      <c r="EI94" s="103">
        <f t="shared" si="149"/>
        <v>0</v>
      </c>
      <c r="EJ94" s="103">
        <f t="shared" si="150"/>
        <v>0</v>
      </c>
      <c r="EK94" s="104">
        <f>SUM(DY94:EJ94)*VLOOKUP($I94,Escalation[],MATCH(DL$1,Escalation[#Headers]),FALSE)</f>
        <v>0</v>
      </c>
      <c r="EL94" s="104">
        <f t="shared" si="151"/>
        <v>0</v>
      </c>
      <c r="EM94" s="104">
        <f t="shared" si="152"/>
        <v>0</v>
      </c>
      <c r="EN94" s="104">
        <f t="shared" si="153"/>
        <v>0</v>
      </c>
      <c r="EO94" s="103">
        <f t="shared" si="154"/>
        <v>0</v>
      </c>
      <c r="EP94" s="105">
        <f t="shared" si="155"/>
        <v>0</v>
      </c>
      <c r="EQ94" s="160">
        <f t="shared" si="156"/>
        <v>3213.8637300000005</v>
      </c>
      <c r="ER94" s="1"/>
      <c r="ES94" s="82"/>
      <c r="ET94" s="82"/>
      <c r="EU94" s="82"/>
      <c r="EV94" s="82"/>
      <c r="EW94" s="22"/>
      <c r="EX94" s="22"/>
      <c r="EY94" s="34"/>
      <c r="EZ94" s="34"/>
      <c r="FA94" s="7"/>
      <c r="FB94" s="7"/>
      <c r="FC94" s="7"/>
      <c r="FD94" s="7"/>
    </row>
    <row r="95" spans="1:160" ht="118.8" hidden="1" x14ac:dyDescent="0.3">
      <c r="A95" s="1" t="s">
        <v>225</v>
      </c>
      <c r="B95" s="83">
        <v>1.2</v>
      </c>
      <c r="C95" t="s">
        <v>1391</v>
      </c>
      <c r="D95" s="28" t="s">
        <v>15</v>
      </c>
      <c r="E95" s="3" t="s">
        <v>25</v>
      </c>
      <c r="F95" s="1" t="s">
        <v>226</v>
      </c>
      <c r="G95" s="19" t="s">
        <v>227</v>
      </c>
      <c r="H95" s="1"/>
      <c r="I95" s="3" t="s">
        <v>215</v>
      </c>
      <c r="J95" s="5" t="s">
        <v>215</v>
      </c>
      <c r="K95" s="3"/>
      <c r="L95" s="3" t="s">
        <v>22</v>
      </c>
      <c r="M95" s="38"/>
      <c r="N95" s="42">
        <v>1</v>
      </c>
      <c r="O95" s="24">
        <v>0</v>
      </c>
      <c r="P95" s="48">
        <v>0</v>
      </c>
      <c r="Q95" s="5" t="s">
        <v>23</v>
      </c>
      <c r="R95" s="1" t="s">
        <v>220</v>
      </c>
      <c r="S95" s="71">
        <f>VLOOKUP(R95,Contingencies!$A$2:$D$7,4,FALSE)</f>
        <v>0.2</v>
      </c>
      <c r="T95" s="22">
        <f t="shared" si="89"/>
        <v>2086.9245000000005</v>
      </c>
      <c r="U95" s="33">
        <f t="shared" si="163"/>
        <v>0</v>
      </c>
      <c r="V95" s="90"/>
      <c r="W95" s="110"/>
      <c r="X95" s="102"/>
      <c r="Y95" s="102"/>
      <c r="Z95" s="102"/>
      <c r="AA95" s="102"/>
      <c r="AB95" s="102"/>
      <c r="AC95" s="102"/>
      <c r="AD95" s="109"/>
      <c r="AE95" s="109"/>
      <c r="AF95" s="102"/>
      <c r="AG95" s="102"/>
      <c r="AH95" s="102"/>
      <c r="AI95" s="102">
        <f t="shared" si="157"/>
        <v>0</v>
      </c>
      <c r="AJ95" s="103">
        <f t="shared" si="90"/>
        <v>0</v>
      </c>
      <c r="AK95" s="103">
        <f t="shared" si="91"/>
        <v>0</v>
      </c>
      <c r="AL95" s="103">
        <f t="shared" si="92"/>
        <v>0</v>
      </c>
      <c r="AM95" s="103">
        <f t="shared" si="93"/>
        <v>0</v>
      </c>
      <c r="AN95" s="103">
        <f t="shared" si="94"/>
        <v>0</v>
      </c>
      <c r="AO95" s="103">
        <f t="shared" si="95"/>
        <v>0</v>
      </c>
      <c r="AP95" s="103">
        <f t="shared" si="96"/>
        <v>0</v>
      </c>
      <c r="AQ95" s="103">
        <f t="shared" si="97"/>
        <v>0</v>
      </c>
      <c r="AR95" s="103">
        <f t="shared" si="98"/>
        <v>0</v>
      </c>
      <c r="AS95" s="103">
        <f t="shared" si="99"/>
        <v>0</v>
      </c>
      <c r="AT95" s="103">
        <f t="shared" si="100"/>
        <v>0</v>
      </c>
      <c r="AU95" s="103">
        <f t="shared" si="101"/>
        <v>0</v>
      </c>
      <c r="AV95" s="104">
        <f>SUM(AJ95:AU95)*VLOOKUP($I95,Escalation[],MATCH(W$1,Escalation[#Headers]),FALSE)</f>
        <v>0</v>
      </c>
      <c r="AW95" s="104">
        <f t="shared" si="158"/>
        <v>0</v>
      </c>
      <c r="AX95" s="104">
        <f t="shared" si="159"/>
        <v>0</v>
      </c>
      <c r="AY95" s="104">
        <f t="shared" si="160"/>
        <v>0</v>
      </c>
      <c r="AZ95" s="103">
        <f t="shared" si="161"/>
        <v>0</v>
      </c>
      <c r="BA95" s="105">
        <f t="shared" si="162"/>
        <v>0</v>
      </c>
      <c r="BB95" s="110"/>
      <c r="BC95" s="102"/>
      <c r="BD95" s="102"/>
      <c r="BE95" s="102"/>
      <c r="BF95" s="102"/>
      <c r="BG95" s="102"/>
      <c r="BH95" s="102"/>
      <c r="BI95" s="102"/>
      <c r="BJ95" s="112">
        <v>5000</v>
      </c>
      <c r="BK95" s="112">
        <v>5000</v>
      </c>
      <c r="BL95" s="102"/>
      <c r="BM95" s="102"/>
      <c r="BN95" s="102">
        <f t="shared" si="102"/>
        <v>0</v>
      </c>
      <c r="BO95" s="103">
        <f t="shared" si="103"/>
        <v>0</v>
      </c>
      <c r="BP95" s="103">
        <f t="shared" si="104"/>
        <v>0</v>
      </c>
      <c r="BQ95" s="103">
        <f t="shared" si="105"/>
        <v>0</v>
      </c>
      <c r="BR95" s="103">
        <f t="shared" si="106"/>
        <v>0</v>
      </c>
      <c r="BS95" s="103">
        <f t="shared" si="107"/>
        <v>0</v>
      </c>
      <c r="BT95" s="103">
        <f t="shared" si="108"/>
        <v>0</v>
      </c>
      <c r="BU95" s="103">
        <f t="shared" si="109"/>
        <v>0</v>
      </c>
      <c r="BV95" s="103">
        <f t="shared" si="110"/>
        <v>0</v>
      </c>
      <c r="BW95" s="103">
        <f t="shared" si="111"/>
        <v>5000</v>
      </c>
      <c r="BX95" s="103">
        <f t="shared" si="112"/>
        <v>5000</v>
      </c>
      <c r="BY95" s="103">
        <f t="shared" si="113"/>
        <v>0</v>
      </c>
      <c r="BZ95" s="103">
        <f t="shared" si="114"/>
        <v>0</v>
      </c>
      <c r="CA95" s="104">
        <f>SUM(BO95:BZ95)*VLOOKUP($I95,Escalation[],MATCH(BB$1,Escalation[#Headers]),FALSE)</f>
        <v>10434.622500000001</v>
      </c>
      <c r="CB95" s="104">
        <f t="shared" si="115"/>
        <v>0</v>
      </c>
      <c r="CC95" s="104">
        <f t="shared" si="116"/>
        <v>0</v>
      </c>
      <c r="CD95" s="104">
        <f t="shared" si="117"/>
        <v>10434.622500000001</v>
      </c>
      <c r="CE95" s="103">
        <f t="shared" si="118"/>
        <v>2086.9245000000005</v>
      </c>
      <c r="CF95" s="105">
        <f t="shared" si="119"/>
        <v>0</v>
      </c>
      <c r="CG95" s="110"/>
      <c r="CH95" s="102"/>
      <c r="CI95" s="102"/>
      <c r="CJ95" s="102"/>
      <c r="CK95" s="102"/>
      <c r="CL95" s="102"/>
      <c r="CM95" s="102"/>
      <c r="CN95" s="102"/>
      <c r="CO95" s="102"/>
      <c r="CP95" s="102"/>
      <c r="CQ95" s="102"/>
      <c r="CR95" s="102"/>
      <c r="CS95" s="102">
        <f t="shared" si="120"/>
        <v>0</v>
      </c>
      <c r="CT95" s="103">
        <f t="shared" si="121"/>
        <v>0</v>
      </c>
      <c r="CU95" s="103">
        <f t="shared" si="122"/>
        <v>0</v>
      </c>
      <c r="CV95" s="103">
        <f t="shared" si="123"/>
        <v>0</v>
      </c>
      <c r="CW95" s="103">
        <f t="shared" si="124"/>
        <v>0</v>
      </c>
      <c r="CX95" s="103">
        <f t="shared" si="125"/>
        <v>0</v>
      </c>
      <c r="CY95" s="103">
        <f t="shared" si="126"/>
        <v>0</v>
      </c>
      <c r="CZ95" s="103">
        <f t="shared" si="127"/>
        <v>0</v>
      </c>
      <c r="DA95" s="103">
        <f t="shared" si="128"/>
        <v>0</v>
      </c>
      <c r="DB95" s="103">
        <f t="shared" si="129"/>
        <v>0</v>
      </c>
      <c r="DC95" s="103">
        <f t="shared" si="130"/>
        <v>0</v>
      </c>
      <c r="DD95" s="103">
        <f t="shared" si="131"/>
        <v>0</v>
      </c>
      <c r="DE95" s="103">
        <f t="shared" si="132"/>
        <v>0</v>
      </c>
      <c r="DF95" s="104">
        <f>SUM(CT95:DE95)*VLOOKUP($I95,Escalation[],MATCH(CG$1,Escalation[#Headers]),FALSE)</f>
        <v>0</v>
      </c>
      <c r="DG95" s="104">
        <f t="shared" si="133"/>
        <v>0</v>
      </c>
      <c r="DH95" s="104">
        <f t="shared" si="134"/>
        <v>0</v>
      </c>
      <c r="DI95" s="104">
        <f t="shared" si="135"/>
        <v>0</v>
      </c>
      <c r="DJ95" s="103">
        <f t="shared" si="136"/>
        <v>0</v>
      </c>
      <c r="DK95" s="105">
        <f t="shared" si="137"/>
        <v>0</v>
      </c>
      <c r="DL95" s="110"/>
      <c r="DM95" s="102"/>
      <c r="DN95" s="102"/>
      <c r="DO95" s="102"/>
      <c r="DP95" s="102"/>
      <c r="DQ95" s="102"/>
      <c r="DR95" s="102"/>
      <c r="DS95" s="102"/>
      <c r="DT95" s="102"/>
      <c r="DU95" s="102"/>
      <c r="DV95" s="102"/>
      <c r="DW95" s="102"/>
      <c r="DX95" s="102">
        <f t="shared" si="138"/>
        <v>0</v>
      </c>
      <c r="DY95" s="103">
        <f t="shared" si="139"/>
        <v>0</v>
      </c>
      <c r="DZ95" s="103">
        <f t="shared" si="140"/>
        <v>0</v>
      </c>
      <c r="EA95" s="103">
        <f t="shared" si="141"/>
        <v>0</v>
      </c>
      <c r="EB95" s="103">
        <f t="shared" si="142"/>
        <v>0</v>
      </c>
      <c r="EC95" s="103">
        <f t="shared" si="143"/>
        <v>0</v>
      </c>
      <c r="ED95" s="103">
        <f t="shared" si="144"/>
        <v>0</v>
      </c>
      <c r="EE95" s="103">
        <f t="shared" si="145"/>
        <v>0</v>
      </c>
      <c r="EF95" s="103">
        <f t="shared" si="146"/>
        <v>0</v>
      </c>
      <c r="EG95" s="103">
        <f t="shared" si="147"/>
        <v>0</v>
      </c>
      <c r="EH95" s="103">
        <f t="shared" si="148"/>
        <v>0</v>
      </c>
      <c r="EI95" s="103">
        <f t="shared" si="149"/>
        <v>0</v>
      </c>
      <c r="EJ95" s="103">
        <f t="shared" si="150"/>
        <v>0</v>
      </c>
      <c r="EK95" s="104">
        <f>SUM(DY95:EJ95)*VLOOKUP($I95,Escalation[],MATCH(DL$1,Escalation[#Headers]),FALSE)</f>
        <v>0</v>
      </c>
      <c r="EL95" s="104">
        <f t="shared" si="151"/>
        <v>0</v>
      </c>
      <c r="EM95" s="104">
        <f t="shared" si="152"/>
        <v>0</v>
      </c>
      <c r="EN95" s="104">
        <f t="shared" si="153"/>
        <v>0</v>
      </c>
      <c r="EO95" s="103">
        <f t="shared" si="154"/>
        <v>0</v>
      </c>
      <c r="EP95" s="105">
        <f t="shared" si="155"/>
        <v>0</v>
      </c>
      <c r="EQ95" s="160">
        <f t="shared" si="156"/>
        <v>10434.622500000001</v>
      </c>
      <c r="ER95" s="1"/>
      <c r="ES95" s="82"/>
      <c r="ET95" s="82"/>
      <c r="EU95" s="82"/>
      <c r="EV95" s="82"/>
      <c r="EW95" s="22"/>
      <c r="EX95" s="22"/>
      <c r="EY95" s="34"/>
      <c r="EZ95" s="34"/>
      <c r="FA95" s="7"/>
      <c r="FB95" s="7"/>
      <c r="FC95" s="7"/>
      <c r="FD95" s="7"/>
    </row>
    <row r="96" spans="1:160" ht="105.6" hidden="1" x14ac:dyDescent="0.3">
      <c r="A96" s="1" t="s">
        <v>228</v>
      </c>
      <c r="B96" s="83">
        <v>1.2</v>
      </c>
      <c r="C96" t="s">
        <v>1391</v>
      </c>
      <c r="D96" s="28" t="s">
        <v>15</v>
      </c>
      <c r="E96" s="3" t="s">
        <v>25</v>
      </c>
      <c r="F96" s="1" t="s">
        <v>229</v>
      </c>
      <c r="G96" s="19" t="s">
        <v>230</v>
      </c>
      <c r="H96" s="1"/>
      <c r="I96" s="3" t="s">
        <v>19</v>
      </c>
      <c r="J96" s="5" t="s">
        <v>31</v>
      </c>
      <c r="K96" s="3" t="s">
        <v>27</v>
      </c>
      <c r="L96" s="6" t="s">
        <v>22</v>
      </c>
      <c r="M96" s="38">
        <v>115</v>
      </c>
      <c r="N96" s="43">
        <v>115</v>
      </c>
      <c r="O96" s="24">
        <v>0</v>
      </c>
      <c r="P96" s="48">
        <v>0</v>
      </c>
      <c r="Q96" s="5" t="s">
        <v>23</v>
      </c>
      <c r="R96" s="1" t="s">
        <v>220</v>
      </c>
      <c r="S96" s="71">
        <f>VLOOKUP(R96,Contingencies!$A$2:$D$7,4,FALSE)</f>
        <v>0.2</v>
      </c>
      <c r="T96" s="22">
        <f t="shared" si="89"/>
        <v>575.99116200000014</v>
      </c>
      <c r="U96" s="33">
        <f t="shared" si="163"/>
        <v>0</v>
      </c>
      <c r="V96" s="90"/>
      <c r="W96" s="110"/>
      <c r="X96" s="102"/>
      <c r="Y96" s="102"/>
      <c r="Z96" s="102"/>
      <c r="AA96" s="102"/>
      <c r="AB96" s="102"/>
      <c r="AC96" s="102"/>
      <c r="AD96" s="109"/>
      <c r="AE96" s="109"/>
      <c r="AF96" s="102"/>
      <c r="AG96" s="102"/>
      <c r="AH96" s="102"/>
      <c r="AI96" s="102">
        <f t="shared" si="157"/>
        <v>0</v>
      </c>
      <c r="AJ96" s="103">
        <f t="shared" si="90"/>
        <v>0</v>
      </c>
      <c r="AK96" s="103">
        <f t="shared" si="91"/>
        <v>0</v>
      </c>
      <c r="AL96" s="103">
        <f t="shared" si="92"/>
        <v>0</v>
      </c>
      <c r="AM96" s="103">
        <f t="shared" si="93"/>
        <v>0</v>
      </c>
      <c r="AN96" s="103">
        <f t="shared" si="94"/>
        <v>0</v>
      </c>
      <c r="AO96" s="103">
        <f t="shared" si="95"/>
        <v>0</v>
      </c>
      <c r="AP96" s="103">
        <f t="shared" si="96"/>
        <v>0</v>
      </c>
      <c r="AQ96" s="103">
        <f t="shared" si="97"/>
        <v>0</v>
      </c>
      <c r="AR96" s="103">
        <f t="shared" si="98"/>
        <v>0</v>
      </c>
      <c r="AS96" s="103">
        <f t="shared" si="99"/>
        <v>0</v>
      </c>
      <c r="AT96" s="103">
        <f t="shared" si="100"/>
        <v>0</v>
      </c>
      <c r="AU96" s="103">
        <f t="shared" si="101"/>
        <v>0</v>
      </c>
      <c r="AV96" s="104">
        <f>SUM(AJ96:AU96)*VLOOKUP($I96,Escalation[],MATCH(W$1,Escalation[#Headers]),FALSE)</f>
        <v>0</v>
      </c>
      <c r="AW96" s="104">
        <f t="shared" si="158"/>
        <v>0</v>
      </c>
      <c r="AX96" s="104">
        <f t="shared" si="159"/>
        <v>0</v>
      </c>
      <c r="AY96" s="104">
        <f t="shared" si="160"/>
        <v>0</v>
      </c>
      <c r="AZ96" s="103">
        <f t="shared" si="161"/>
        <v>0</v>
      </c>
      <c r="BA96" s="105">
        <f t="shared" si="162"/>
        <v>0</v>
      </c>
      <c r="BB96" s="110"/>
      <c r="BC96" s="102"/>
      <c r="BD96" s="102"/>
      <c r="BE96" s="102"/>
      <c r="BF96" s="102"/>
      <c r="BG96" s="102"/>
      <c r="BH96" s="112">
        <v>12</v>
      </c>
      <c r="BI96" s="102">
        <v>12</v>
      </c>
      <c r="BJ96" s="102"/>
      <c r="BK96" s="102"/>
      <c r="BL96" s="102"/>
      <c r="BM96" s="102"/>
      <c r="BN96" s="102">
        <f t="shared" si="102"/>
        <v>24</v>
      </c>
      <c r="BO96" s="103">
        <f t="shared" si="103"/>
        <v>0</v>
      </c>
      <c r="BP96" s="103">
        <f t="shared" si="104"/>
        <v>0</v>
      </c>
      <c r="BQ96" s="103">
        <f t="shared" si="105"/>
        <v>0</v>
      </c>
      <c r="BR96" s="103">
        <f t="shared" si="106"/>
        <v>0</v>
      </c>
      <c r="BS96" s="103">
        <f t="shared" si="107"/>
        <v>0</v>
      </c>
      <c r="BT96" s="103">
        <f t="shared" si="108"/>
        <v>0</v>
      </c>
      <c r="BU96" s="103">
        <f t="shared" si="109"/>
        <v>1380</v>
      </c>
      <c r="BV96" s="103">
        <f t="shared" si="110"/>
        <v>1380</v>
      </c>
      <c r="BW96" s="103">
        <f t="shared" si="111"/>
        <v>0</v>
      </c>
      <c r="BX96" s="103">
        <f t="shared" si="112"/>
        <v>0</v>
      </c>
      <c r="BY96" s="103">
        <f t="shared" si="113"/>
        <v>0</v>
      </c>
      <c r="BZ96" s="103">
        <f t="shared" si="114"/>
        <v>0</v>
      </c>
      <c r="CA96" s="104">
        <f>SUM(BO96:BZ96)*VLOOKUP($I96,Escalation[],MATCH(BB$1,Escalation[#Headers]),FALSE)</f>
        <v>2879.9558100000004</v>
      </c>
      <c r="CB96" s="104">
        <f t="shared" si="115"/>
        <v>0</v>
      </c>
      <c r="CC96" s="104">
        <f t="shared" si="116"/>
        <v>0</v>
      </c>
      <c r="CD96" s="104">
        <f t="shared" si="117"/>
        <v>2879.9558100000004</v>
      </c>
      <c r="CE96" s="103">
        <f t="shared" si="118"/>
        <v>575.99116200000014</v>
      </c>
      <c r="CF96" s="105">
        <f t="shared" si="119"/>
        <v>0</v>
      </c>
      <c r="CG96" s="110"/>
      <c r="CH96" s="102"/>
      <c r="CI96" s="102"/>
      <c r="CJ96" s="102"/>
      <c r="CK96" s="102"/>
      <c r="CL96" s="102"/>
      <c r="CM96" s="102"/>
      <c r="CN96" s="102"/>
      <c r="CO96" s="102"/>
      <c r="CP96" s="102"/>
      <c r="CQ96" s="102"/>
      <c r="CR96" s="102"/>
      <c r="CS96" s="102">
        <f t="shared" si="120"/>
        <v>0</v>
      </c>
      <c r="CT96" s="103">
        <f t="shared" si="121"/>
        <v>0</v>
      </c>
      <c r="CU96" s="103">
        <f t="shared" si="122"/>
        <v>0</v>
      </c>
      <c r="CV96" s="103">
        <f t="shared" si="123"/>
        <v>0</v>
      </c>
      <c r="CW96" s="103">
        <f t="shared" si="124"/>
        <v>0</v>
      </c>
      <c r="CX96" s="103">
        <f t="shared" si="125"/>
        <v>0</v>
      </c>
      <c r="CY96" s="103">
        <f t="shared" si="126"/>
        <v>0</v>
      </c>
      <c r="CZ96" s="103">
        <f t="shared" si="127"/>
        <v>0</v>
      </c>
      <c r="DA96" s="103">
        <f t="shared" si="128"/>
        <v>0</v>
      </c>
      <c r="DB96" s="103">
        <f t="shared" si="129"/>
        <v>0</v>
      </c>
      <c r="DC96" s="103">
        <f t="shared" si="130"/>
        <v>0</v>
      </c>
      <c r="DD96" s="103">
        <f t="shared" si="131"/>
        <v>0</v>
      </c>
      <c r="DE96" s="103">
        <f t="shared" si="132"/>
        <v>0</v>
      </c>
      <c r="DF96" s="104">
        <f>SUM(CT96:DE96)*VLOOKUP($I96,Escalation[],MATCH(CG$1,Escalation[#Headers]),FALSE)</f>
        <v>0</v>
      </c>
      <c r="DG96" s="104">
        <f t="shared" si="133"/>
        <v>0</v>
      </c>
      <c r="DH96" s="104">
        <f t="shared" si="134"/>
        <v>0</v>
      </c>
      <c r="DI96" s="104">
        <f t="shared" si="135"/>
        <v>0</v>
      </c>
      <c r="DJ96" s="103">
        <f t="shared" si="136"/>
        <v>0</v>
      </c>
      <c r="DK96" s="105">
        <f t="shared" si="137"/>
        <v>0</v>
      </c>
      <c r="DL96" s="110"/>
      <c r="DM96" s="102"/>
      <c r="DN96" s="102"/>
      <c r="DO96" s="102"/>
      <c r="DP96" s="102"/>
      <c r="DQ96" s="102"/>
      <c r="DR96" s="102"/>
      <c r="DS96" s="102"/>
      <c r="DT96" s="102"/>
      <c r="DU96" s="102"/>
      <c r="DV96" s="102"/>
      <c r="DW96" s="102"/>
      <c r="DX96" s="102">
        <f t="shared" si="138"/>
        <v>0</v>
      </c>
      <c r="DY96" s="103">
        <f t="shared" si="139"/>
        <v>0</v>
      </c>
      <c r="DZ96" s="103">
        <f t="shared" si="140"/>
        <v>0</v>
      </c>
      <c r="EA96" s="103">
        <f t="shared" si="141"/>
        <v>0</v>
      </c>
      <c r="EB96" s="103">
        <f t="shared" si="142"/>
        <v>0</v>
      </c>
      <c r="EC96" s="103">
        <f t="shared" si="143"/>
        <v>0</v>
      </c>
      <c r="ED96" s="103">
        <f t="shared" si="144"/>
        <v>0</v>
      </c>
      <c r="EE96" s="103">
        <f t="shared" si="145"/>
        <v>0</v>
      </c>
      <c r="EF96" s="103">
        <f t="shared" si="146"/>
        <v>0</v>
      </c>
      <c r="EG96" s="103">
        <f t="shared" si="147"/>
        <v>0</v>
      </c>
      <c r="EH96" s="103">
        <f t="shared" si="148"/>
        <v>0</v>
      </c>
      <c r="EI96" s="103">
        <f t="shared" si="149"/>
        <v>0</v>
      </c>
      <c r="EJ96" s="103">
        <f t="shared" si="150"/>
        <v>0</v>
      </c>
      <c r="EK96" s="104">
        <f>SUM(DY96:EJ96)*VLOOKUP($I96,Escalation[],MATCH(DL$1,Escalation[#Headers]),FALSE)</f>
        <v>0</v>
      </c>
      <c r="EL96" s="104">
        <f t="shared" si="151"/>
        <v>0</v>
      </c>
      <c r="EM96" s="104">
        <f t="shared" si="152"/>
        <v>0</v>
      </c>
      <c r="EN96" s="104">
        <f t="shared" si="153"/>
        <v>0</v>
      </c>
      <c r="EO96" s="103">
        <f t="shared" si="154"/>
        <v>0</v>
      </c>
      <c r="EP96" s="105">
        <f t="shared" si="155"/>
        <v>0</v>
      </c>
      <c r="EQ96" s="160">
        <f t="shared" si="156"/>
        <v>2879.9558100000004</v>
      </c>
      <c r="ER96" s="1"/>
      <c r="ES96" s="82"/>
      <c r="ET96" s="82"/>
      <c r="EU96" s="82"/>
      <c r="EV96" s="82"/>
      <c r="EW96" s="22"/>
      <c r="EX96" s="22"/>
      <c r="EY96" s="34"/>
      <c r="EZ96" s="34"/>
      <c r="FA96" s="7"/>
      <c r="FB96" s="7"/>
      <c r="FC96" s="7"/>
      <c r="FD96" s="7"/>
    </row>
    <row r="97" spans="1:160" ht="105.6" hidden="1" x14ac:dyDescent="0.3">
      <c r="A97" s="1" t="s">
        <v>228</v>
      </c>
      <c r="B97" s="83">
        <v>1.2</v>
      </c>
      <c r="C97" t="s">
        <v>1391</v>
      </c>
      <c r="D97" s="28" t="s">
        <v>15</v>
      </c>
      <c r="E97" s="3" t="s">
        <v>25</v>
      </c>
      <c r="F97" s="1" t="s">
        <v>229</v>
      </c>
      <c r="G97" s="19" t="s">
        <v>230</v>
      </c>
      <c r="H97" s="1"/>
      <c r="I97" s="3" t="s">
        <v>215</v>
      </c>
      <c r="J97" s="5" t="s">
        <v>215</v>
      </c>
      <c r="K97" s="3"/>
      <c r="L97" s="3" t="s">
        <v>22</v>
      </c>
      <c r="M97" s="38"/>
      <c r="N97" s="42">
        <v>1</v>
      </c>
      <c r="O97" s="24">
        <v>0</v>
      </c>
      <c r="P97" s="48">
        <v>0</v>
      </c>
      <c r="Q97" s="5" t="s">
        <v>23</v>
      </c>
      <c r="R97" s="1" t="s">
        <v>220</v>
      </c>
      <c r="S97" s="71">
        <f>VLOOKUP(R97,Contingencies!$A$2:$D$7,4,FALSE)</f>
        <v>0.2</v>
      </c>
      <c r="T97" s="22">
        <f t="shared" si="89"/>
        <v>1043.4622500000003</v>
      </c>
      <c r="U97" s="33">
        <f t="shared" si="163"/>
        <v>0</v>
      </c>
      <c r="V97" s="90"/>
      <c r="W97" s="110"/>
      <c r="X97" s="102"/>
      <c r="Y97" s="102"/>
      <c r="Z97" s="102"/>
      <c r="AA97" s="102"/>
      <c r="AB97" s="102"/>
      <c r="AC97" s="102"/>
      <c r="AD97" s="109"/>
      <c r="AE97" s="109"/>
      <c r="AF97" s="102"/>
      <c r="AG97" s="102"/>
      <c r="AH97" s="102"/>
      <c r="AI97" s="102">
        <f t="shared" si="157"/>
        <v>0</v>
      </c>
      <c r="AJ97" s="103">
        <f t="shared" si="90"/>
        <v>0</v>
      </c>
      <c r="AK97" s="103">
        <f t="shared" si="91"/>
        <v>0</v>
      </c>
      <c r="AL97" s="103">
        <f t="shared" si="92"/>
        <v>0</v>
      </c>
      <c r="AM97" s="103">
        <f t="shared" si="93"/>
        <v>0</v>
      </c>
      <c r="AN97" s="103">
        <f t="shared" si="94"/>
        <v>0</v>
      </c>
      <c r="AO97" s="103">
        <f t="shared" si="95"/>
        <v>0</v>
      </c>
      <c r="AP97" s="103">
        <f t="shared" si="96"/>
        <v>0</v>
      </c>
      <c r="AQ97" s="103">
        <f t="shared" si="97"/>
        <v>0</v>
      </c>
      <c r="AR97" s="103">
        <f t="shared" si="98"/>
        <v>0</v>
      </c>
      <c r="AS97" s="103">
        <f t="shared" si="99"/>
        <v>0</v>
      </c>
      <c r="AT97" s="103">
        <f t="shared" si="100"/>
        <v>0</v>
      </c>
      <c r="AU97" s="103">
        <f t="shared" si="101"/>
        <v>0</v>
      </c>
      <c r="AV97" s="104">
        <f>SUM(AJ97:AU97)*VLOOKUP($I97,Escalation[],MATCH(W$1,Escalation[#Headers]),FALSE)</f>
        <v>0</v>
      </c>
      <c r="AW97" s="104">
        <f t="shared" si="158"/>
        <v>0</v>
      </c>
      <c r="AX97" s="104">
        <f t="shared" si="159"/>
        <v>0</v>
      </c>
      <c r="AY97" s="104">
        <f t="shared" si="160"/>
        <v>0</v>
      </c>
      <c r="AZ97" s="103">
        <f t="shared" si="161"/>
        <v>0</v>
      </c>
      <c r="BA97" s="105">
        <f t="shared" si="162"/>
        <v>0</v>
      </c>
      <c r="BB97" s="110"/>
      <c r="BC97" s="102"/>
      <c r="BD97" s="102"/>
      <c r="BE97" s="102"/>
      <c r="BF97" s="102"/>
      <c r="BG97" s="102"/>
      <c r="BH97" s="112">
        <v>2500</v>
      </c>
      <c r="BI97" s="102">
        <v>2500</v>
      </c>
      <c r="BJ97" s="102"/>
      <c r="BK97" s="102"/>
      <c r="BL97" s="102"/>
      <c r="BM97" s="102"/>
      <c r="BN97" s="102">
        <f t="shared" si="102"/>
        <v>0</v>
      </c>
      <c r="BO97" s="103">
        <f t="shared" si="103"/>
        <v>0</v>
      </c>
      <c r="BP97" s="103">
        <f t="shared" si="104"/>
        <v>0</v>
      </c>
      <c r="BQ97" s="103">
        <f t="shared" si="105"/>
        <v>0</v>
      </c>
      <c r="BR97" s="103">
        <f t="shared" si="106"/>
        <v>0</v>
      </c>
      <c r="BS97" s="103">
        <f t="shared" si="107"/>
        <v>0</v>
      </c>
      <c r="BT97" s="103">
        <f t="shared" si="108"/>
        <v>0</v>
      </c>
      <c r="BU97" s="103">
        <f t="shared" si="109"/>
        <v>2500</v>
      </c>
      <c r="BV97" s="103">
        <f t="shared" si="110"/>
        <v>2500</v>
      </c>
      <c r="BW97" s="103">
        <f t="shared" si="111"/>
        <v>0</v>
      </c>
      <c r="BX97" s="103">
        <f t="shared" si="112"/>
        <v>0</v>
      </c>
      <c r="BY97" s="103">
        <f t="shared" si="113"/>
        <v>0</v>
      </c>
      <c r="BZ97" s="103">
        <f t="shared" si="114"/>
        <v>0</v>
      </c>
      <c r="CA97" s="104">
        <f>SUM(BO97:BZ97)*VLOOKUP($I97,Escalation[],MATCH(BB$1,Escalation[#Headers]),FALSE)</f>
        <v>5217.3112500000007</v>
      </c>
      <c r="CB97" s="104">
        <f t="shared" si="115"/>
        <v>0</v>
      </c>
      <c r="CC97" s="104">
        <f t="shared" si="116"/>
        <v>0</v>
      </c>
      <c r="CD97" s="104">
        <f t="shared" si="117"/>
        <v>5217.3112500000007</v>
      </c>
      <c r="CE97" s="103">
        <f t="shared" si="118"/>
        <v>1043.4622500000003</v>
      </c>
      <c r="CF97" s="105">
        <f t="shared" si="119"/>
        <v>0</v>
      </c>
      <c r="CG97" s="110"/>
      <c r="CH97" s="102"/>
      <c r="CI97" s="102"/>
      <c r="CJ97" s="102"/>
      <c r="CK97" s="102"/>
      <c r="CL97" s="102"/>
      <c r="CM97" s="102"/>
      <c r="CN97" s="102"/>
      <c r="CO97" s="102"/>
      <c r="CP97" s="102"/>
      <c r="CQ97" s="102"/>
      <c r="CR97" s="102"/>
      <c r="CS97" s="102">
        <f t="shared" si="120"/>
        <v>0</v>
      </c>
      <c r="CT97" s="103">
        <f t="shared" si="121"/>
        <v>0</v>
      </c>
      <c r="CU97" s="103">
        <f t="shared" si="122"/>
        <v>0</v>
      </c>
      <c r="CV97" s="103">
        <f t="shared" si="123"/>
        <v>0</v>
      </c>
      <c r="CW97" s="103">
        <f t="shared" si="124"/>
        <v>0</v>
      </c>
      <c r="CX97" s="103">
        <f t="shared" si="125"/>
        <v>0</v>
      </c>
      <c r="CY97" s="103">
        <f t="shared" si="126"/>
        <v>0</v>
      </c>
      <c r="CZ97" s="103">
        <f t="shared" si="127"/>
        <v>0</v>
      </c>
      <c r="DA97" s="103">
        <f t="shared" si="128"/>
        <v>0</v>
      </c>
      <c r="DB97" s="103">
        <f t="shared" si="129"/>
        <v>0</v>
      </c>
      <c r="DC97" s="103">
        <f t="shared" si="130"/>
        <v>0</v>
      </c>
      <c r="DD97" s="103">
        <f t="shared" si="131"/>
        <v>0</v>
      </c>
      <c r="DE97" s="103">
        <f t="shared" si="132"/>
        <v>0</v>
      </c>
      <c r="DF97" s="104">
        <f>SUM(CT97:DE97)*VLOOKUP($I97,Escalation[],MATCH(CG$1,Escalation[#Headers]),FALSE)</f>
        <v>0</v>
      </c>
      <c r="DG97" s="104">
        <f t="shared" si="133"/>
        <v>0</v>
      </c>
      <c r="DH97" s="104">
        <f t="shared" si="134"/>
        <v>0</v>
      </c>
      <c r="DI97" s="104">
        <f t="shared" si="135"/>
        <v>0</v>
      </c>
      <c r="DJ97" s="103">
        <f t="shared" si="136"/>
        <v>0</v>
      </c>
      <c r="DK97" s="105">
        <f t="shared" si="137"/>
        <v>0</v>
      </c>
      <c r="DL97" s="110"/>
      <c r="DM97" s="102"/>
      <c r="DN97" s="102"/>
      <c r="DO97" s="102"/>
      <c r="DP97" s="102"/>
      <c r="DQ97" s="102"/>
      <c r="DR97" s="102"/>
      <c r="DS97" s="102"/>
      <c r="DT97" s="102"/>
      <c r="DU97" s="102"/>
      <c r="DV97" s="102"/>
      <c r="DW97" s="102"/>
      <c r="DX97" s="102">
        <f t="shared" si="138"/>
        <v>0</v>
      </c>
      <c r="DY97" s="103">
        <f t="shared" si="139"/>
        <v>0</v>
      </c>
      <c r="DZ97" s="103">
        <f t="shared" si="140"/>
        <v>0</v>
      </c>
      <c r="EA97" s="103">
        <f t="shared" si="141"/>
        <v>0</v>
      </c>
      <c r="EB97" s="103">
        <f t="shared" si="142"/>
        <v>0</v>
      </c>
      <c r="EC97" s="103">
        <f t="shared" si="143"/>
        <v>0</v>
      </c>
      <c r="ED97" s="103">
        <f t="shared" si="144"/>
        <v>0</v>
      </c>
      <c r="EE97" s="103">
        <f t="shared" si="145"/>
        <v>0</v>
      </c>
      <c r="EF97" s="103">
        <f t="shared" si="146"/>
        <v>0</v>
      </c>
      <c r="EG97" s="103">
        <f t="shared" si="147"/>
        <v>0</v>
      </c>
      <c r="EH97" s="103">
        <f t="shared" si="148"/>
        <v>0</v>
      </c>
      <c r="EI97" s="103">
        <f t="shared" si="149"/>
        <v>0</v>
      </c>
      <c r="EJ97" s="103">
        <f t="shared" si="150"/>
        <v>0</v>
      </c>
      <c r="EK97" s="104">
        <f>SUM(DY97:EJ97)*VLOOKUP($I97,Escalation[],MATCH(DL$1,Escalation[#Headers]),FALSE)</f>
        <v>0</v>
      </c>
      <c r="EL97" s="104">
        <f t="shared" si="151"/>
        <v>0</v>
      </c>
      <c r="EM97" s="104">
        <f t="shared" si="152"/>
        <v>0</v>
      </c>
      <c r="EN97" s="104">
        <f t="shared" si="153"/>
        <v>0</v>
      </c>
      <c r="EO97" s="103">
        <f t="shared" si="154"/>
        <v>0</v>
      </c>
      <c r="EP97" s="105">
        <f t="shared" si="155"/>
        <v>0</v>
      </c>
      <c r="EQ97" s="160">
        <f t="shared" si="156"/>
        <v>5217.3112500000007</v>
      </c>
      <c r="ER97" s="1"/>
      <c r="ES97" s="82"/>
      <c r="ET97" s="82"/>
      <c r="EU97" s="82"/>
      <c r="EV97" s="82"/>
      <c r="EW97" s="22"/>
      <c r="EX97" s="22"/>
      <c r="EY97" s="34"/>
      <c r="EZ97" s="34"/>
      <c r="FA97" s="7"/>
      <c r="FB97" s="7"/>
      <c r="FC97" s="7"/>
      <c r="FD97" s="7"/>
    </row>
    <row r="98" spans="1:160" hidden="1" x14ac:dyDescent="0.3">
      <c r="A98" s="1" t="s">
        <v>231</v>
      </c>
      <c r="B98" s="83">
        <v>1.2</v>
      </c>
      <c r="C98" t="s">
        <v>1391</v>
      </c>
      <c r="D98" s="28" t="s">
        <v>15</v>
      </c>
      <c r="E98" s="3" t="s">
        <v>25</v>
      </c>
      <c r="F98" s="1" t="s">
        <v>232</v>
      </c>
      <c r="G98" s="10" t="s">
        <v>233</v>
      </c>
      <c r="H98" s="1"/>
      <c r="I98" s="3" t="s">
        <v>19</v>
      </c>
      <c r="J98" s="5" t="s">
        <v>31</v>
      </c>
      <c r="K98" s="3" t="s">
        <v>216</v>
      </c>
      <c r="L98" s="6" t="s">
        <v>22</v>
      </c>
      <c r="M98" s="38">
        <v>115</v>
      </c>
      <c r="N98" s="43">
        <v>115</v>
      </c>
      <c r="O98" s="23">
        <v>0</v>
      </c>
      <c r="P98" s="48">
        <v>0</v>
      </c>
      <c r="Q98" s="5" t="s">
        <v>23</v>
      </c>
      <c r="R98" s="1" t="s">
        <v>220</v>
      </c>
      <c r="S98" s="71">
        <f>VLOOKUP(R98,Contingencies!$A$2:$D$7,4,FALSE)</f>
        <v>0.2</v>
      </c>
      <c r="T98" s="22">
        <f t="shared" si="89"/>
        <v>1919.9705400000003</v>
      </c>
      <c r="U98" s="33">
        <f t="shared" si="163"/>
        <v>0</v>
      </c>
      <c r="V98" s="90"/>
      <c r="W98" s="110"/>
      <c r="X98" s="102"/>
      <c r="Y98" s="102"/>
      <c r="Z98" s="102"/>
      <c r="AA98" s="102"/>
      <c r="AB98" s="102"/>
      <c r="AC98" s="102"/>
      <c r="AD98" s="119"/>
      <c r="AE98" s="119"/>
      <c r="AF98" s="102"/>
      <c r="AG98" s="102"/>
      <c r="AH98" s="102"/>
      <c r="AI98" s="102">
        <f t="shared" si="157"/>
        <v>0</v>
      </c>
      <c r="AJ98" s="103">
        <f t="shared" si="90"/>
        <v>0</v>
      </c>
      <c r="AK98" s="103">
        <f t="shared" si="91"/>
        <v>0</v>
      </c>
      <c r="AL98" s="103">
        <f t="shared" si="92"/>
        <v>0</v>
      </c>
      <c r="AM98" s="103">
        <f t="shared" si="93"/>
        <v>0</v>
      </c>
      <c r="AN98" s="103">
        <f t="shared" si="94"/>
        <v>0</v>
      </c>
      <c r="AO98" s="103">
        <f t="shared" si="95"/>
        <v>0</v>
      </c>
      <c r="AP98" s="103">
        <f t="shared" si="96"/>
        <v>0</v>
      </c>
      <c r="AQ98" s="103">
        <f t="shared" si="97"/>
        <v>0</v>
      </c>
      <c r="AR98" s="103">
        <f t="shared" si="98"/>
        <v>0</v>
      </c>
      <c r="AS98" s="103">
        <f t="shared" si="99"/>
        <v>0</v>
      </c>
      <c r="AT98" s="103">
        <f t="shared" si="100"/>
        <v>0</v>
      </c>
      <c r="AU98" s="103">
        <f t="shared" si="101"/>
        <v>0</v>
      </c>
      <c r="AV98" s="104">
        <f>SUM(AJ98:AU98)*VLOOKUP($I98,Escalation[],MATCH(W$1,Escalation[#Headers]),FALSE)</f>
        <v>0</v>
      </c>
      <c r="AW98" s="104">
        <f t="shared" si="158"/>
        <v>0</v>
      </c>
      <c r="AX98" s="104">
        <f t="shared" si="159"/>
        <v>0</v>
      </c>
      <c r="AY98" s="104">
        <f t="shared" si="160"/>
        <v>0</v>
      </c>
      <c r="AZ98" s="103">
        <f t="shared" si="161"/>
        <v>0</v>
      </c>
      <c r="BA98" s="105">
        <f t="shared" si="162"/>
        <v>0</v>
      </c>
      <c r="BB98" s="110"/>
      <c r="BC98" s="102"/>
      <c r="BD98" s="102"/>
      <c r="BE98" s="102"/>
      <c r="BF98" s="102"/>
      <c r="BG98" s="112">
        <v>40</v>
      </c>
      <c r="BH98" s="112">
        <v>40</v>
      </c>
      <c r="BI98" s="102"/>
      <c r="BJ98" s="102"/>
      <c r="BK98" s="102"/>
      <c r="BL98" s="102"/>
      <c r="BM98" s="102"/>
      <c r="BN98" s="102">
        <f t="shared" si="102"/>
        <v>80</v>
      </c>
      <c r="BO98" s="103">
        <f t="shared" si="103"/>
        <v>0</v>
      </c>
      <c r="BP98" s="103">
        <f t="shared" si="104"/>
        <v>0</v>
      </c>
      <c r="BQ98" s="103">
        <f t="shared" si="105"/>
        <v>0</v>
      </c>
      <c r="BR98" s="103">
        <f t="shared" si="106"/>
        <v>0</v>
      </c>
      <c r="BS98" s="103">
        <f t="shared" si="107"/>
        <v>0</v>
      </c>
      <c r="BT98" s="103">
        <f t="shared" si="108"/>
        <v>4600</v>
      </c>
      <c r="BU98" s="103">
        <f t="shared" si="109"/>
        <v>4600</v>
      </c>
      <c r="BV98" s="103">
        <f t="shared" si="110"/>
        <v>0</v>
      </c>
      <c r="BW98" s="103">
        <f t="shared" si="111"/>
        <v>0</v>
      </c>
      <c r="BX98" s="103">
        <f t="shared" si="112"/>
        <v>0</v>
      </c>
      <c r="BY98" s="103">
        <f t="shared" si="113"/>
        <v>0</v>
      </c>
      <c r="BZ98" s="103">
        <f t="shared" si="114"/>
        <v>0</v>
      </c>
      <c r="CA98" s="104">
        <f>SUM(BO98:BZ98)*VLOOKUP($I98,Escalation[],MATCH(BB$1,Escalation[#Headers]),FALSE)</f>
        <v>9599.8527000000013</v>
      </c>
      <c r="CB98" s="104">
        <f t="shared" si="115"/>
        <v>0</v>
      </c>
      <c r="CC98" s="104">
        <f t="shared" si="116"/>
        <v>0</v>
      </c>
      <c r="CD98" s="104">
        <f t="shared" si="117"/>
        <v>9599.8527000000013</v>
      </c>
      <c r="CE98" s="103">
        <f t="shared" si="118"/>
        <v>1919.9705400000003</v>
      </c>
      <c r="CF98" s="105">
        <f t="shared" si="119"/>
        <v>0</v>
      </c>
      <c r="CG98" s="110"/>
      <c r="CH98" s="102"/>
      <c r="CI98" s="102"/>
      <c r="CJ98" s="102"/>
      <c r="CK98" s="102"/>
      <c r="CL98" s="102"/>
      <c r="CM98" s="102"/>
      <c r="CN98" s="102"/>
      <c r="CO98" s="102"/>
      <c r="CP98" s="102"/>
      <c r="CQ98" s="102"/>
      <c r="CR98" s="102"/>
      <c r="CS98" s="102">
        <f t="shared" si="120"/>
        <v>0</v>
      </c>
      <c r="CT98" s="103">
        <f t="shared" si="121"/>
        <v>0</v>
      </c>
      <c r="CU98" s="103">
        <f t="shared" si="122"/>
        <v>0</v>
      </c>
      <c r="CV98" s="103">
        <f t="shared" si="123"/>
        <v>0</v>
      </c>
      <c r="CW98" s="103">
        <f t="shared" si="124"/>
        <v>0</v>
      </c>
      <c r="CX98" s="103">
        <f t="shared" si="125"/>
        <v>0</v>
      </c>
      <c r="CY98" s="103">
        <f t="shared" si="126"/>
        <v>0</v>
      </c>
      <c r="CZ98" s="103">
        <f t="shared" si="127"/>
        <v>0</v>
      </c>
      <c r="DA98" s="103">
        <f t="shared" si="128"/>
        <v>0</v>
      </c>
      <c r="DB98" s="103">
        <f t="shared" si="129"/>
        <v>0</v>
      </c>
      <c r="DC98" s="103">
        <f t="shared" si="130"/>
        <v>0</v>
      </c>
      <c r="DD98" s="103">
        <f t="shared" si="131"/>
        <v>0</v>
      </c>
      <c r="DE98" s="103">
        <f t="shared" si="132"/>
        <v>0</v>
      </c>
      <c r="DF98" s="104">
        <f>SUM(CT98:DE98)*VLOOKUP($I98,Escalation[],MATCH(CG$1,Escalation[#Headers]),FALSE)</f>
        <v>0</v>
      </c>
      <c r="DG98" s="104">
        <f t="shared" si="133"/>
        <v>0</v>
      </c>
      <c r="DH98" s="104">
        <f t="shared" si="134"/>
        <v>0</v>
      </c>
      <c r="DI98" s="104">
        <f t="shared" si="135"/>
        <v>0</v>
      </c>
      <c r="DJ98" s="103">
        <f t="shared" si="136"/>
        <v>0</v>
      </c>
      <c r="DK98" s="105">
        <f t="shared" si="137"/>
        <v>0</v>
      </c>
      <c r="DL98" s="110"/>
      <c r="DM98" s="102"/>
      <c r="DN98" s="102"/>
      <c r="DO98" s="102"/>
      <c r="DP98" s="102"/>
      <c r="DQ98" s="102"/>
      <c r="DR98" s="102"/>
      <c r="DS98" s="102"/>
      <c r="DT98" s="102"/>
      <c r="DU98" s="102"/>
      <c r="DV98" s="102"/>
      <c r="DW98" s="102"/>
      <c r="DX98" s="102">
        <f t="shared" si="138"/>
        <v>0</v>
      </c>
      <c r="DY98" s="103">
        <f t="shared" si="139"/>
        <v>0</v>
      </c>
      <c r="DZ98" s="103">
        <f t="shared" si="140"/>
        <v>0</v>
      </c>
      <c r="EA98" s="103">
        <f t="shared" si="141"/>
        <v>0</v>
      </c>
      <c r="EB98" s="103">
        <f t="shared" si="142"/>
        <v>0</v>
      </c>
      <c r="EC98" s="103">
        <f t="shared" si="143"/>
        <v>0</v>
      </c>
      <c r="ED98" s="103">
        <f t="shared" si="144"/>
        <v>0</v>
      </c>
      <c r="EE98" s="103">
        <f t="shared" si="145"/>
        <v>0</v>
      </c>
      <c r="EF98" s="103">
        <f t="shared" si="146"/>
        <v>0</v>
      </c>
      <c r="EG98" s="103">
        <f t="shared" si="147"/>
        <v>0</v>
      </c>
      <c r="EH98" s="103">
        <f t="shared" si="148"/>
        <v>0</v>
      </c>
      <c r="EI98" s="103">
        <f t="shared" si="149"/>
        <v>0</v>
      </c>
      <c r="EJ98" s="103">
        <f t="shared" si="150"/>
        <v>0</v>
      </c>
      <c r="EK98" s="104">
        <f>SUM(DY98:EJ98)*VLOOKUP($I98,Escalation[],MATCH(DL$1,Escalation[#Headers]),FALSE)</f>
        <v>0</v>
      </c>
      <c r="EL98" s="104">
        <f t="shared" si="151"/>
        <v>0</v>
      </c>
      <c r="EM98" s="104">
        <f t="shared" si="152"/>
        <v>0</v>
      </c>
      <c r="EN98" s="104">
        <f t="shared" si="153"/>
        <v>0</v>
      </c>
      <c r="EO98" s="103">
        <f t="shared" si="154"/>
        <v>0</v>
      </c>
      <c r="EP98" s="105">
        <f t="shared" si="155"/>
        <v>0</v>
      </c>
      <c r="EQ98" s="160">
        <f t="shared" si="156"/>
        <v>9599.8527000000013</v>
      </c>
      <c r="ER98" s="1"/>
      <c r="ES98" s="82"/>
      <c r="ET98" s="82"/>
      <c r="EU98" s="82"/>
      <c r="EV98" s="82"/>
      <c r="EW98" s="22"/>
      <c r="EX98" s="22"/>
      <c r="EY98" s="34"/>
      <c r="EZ98" s="34"/>
      <c r="FA98" s="7"/>
      <c r="FB98" s="7"/>
      <c r="FC98" s="7"/>
      <c r="FD98" s="7"/>
    </row>
    <row r="99" spans="1:160" hidden="1" x14ac:dyDescent="0.3">
      <c r="A99" s="1" t="s">
        <v>231</v>
      </c>
      <c r="B99" s="83">
        <v>1.2</v>
      </c>
      <c r="C99" t="s">
        <v>1391</v>
      </c>
      <c r="D99" s="28" t="s">
        <v>15</v>
      </c>
      <c r="E99" s="3" t="s">
        <v>25</v>
      </c>
      <c r="F99" s="1" t="s">
        <v>232</v>
      </c>
      <c r="G99" s="10" t="s">
        <v>233</v>
      </c>
      <c r="H99" s="1"/>
      <c r="I99" s="3" t="s">
        <v>19</v>
      </c>
      <c r="J99" s="5" t="s">
        <v>31</v>
      </c>
      <c r="K99" s="3" t="s">
        <v>137</v>
      </c>
      <c r="L99" s="6" t="s">
        <v>22</v>
      </c>
      <c r="M99" s="38">
        <v>77</v>
      </c>
      <c r="N99" s="43">
        <v>77</v>
      </c>
      <c r="O99" s="23">
        <v>0</v>
      </c>
      <c r="P99" s="48">
        <v>0</v>
      </c>
      <c r="Q99" s="5" t="s">
        <v>23</v>
      </c>
      <c r="R99" s="1" t="s">
        <v>220</v>
      </c>
      <c r="S99" s="71">
        <f>VLOOKUP(R99,Contingencies!$A$2:$D$7,4,FALSE)</f>
        <v>0.2</v>
      </c>
      <c r="T99" s="22">
        <f t="shared" si="89"/>
        <v>1285.5454920000002</v>
      </c>
      <c r="U99" s="33">
        <f t="shared" si="163"/>
        <v>0</v>
      </c>
      <c r="V99" s="90"/>
      <c r="W99" s="110"/>
      <c r="X99" s="102"/>
      <c r="Y99" s="102"/>
      <c r="Z99" s="102"/>
      <c r="AA99" s="102"/>
      <c r="AB99" s="102"/>
      <c r="AC99" s="102"/>
      <c r="AD99" s="109"/>
      <c r="AE99" s="109"/>
      <c r="AF99" s="102"/>
      <c r="AG99" s="102"/>
      <c r="AH99" s="102"/>
      <c r="AI99" s="102">
        <f t="shared" si="157"/>
        <v>0</v>
      </c>
      <c r="AJ99" s="103">
        <f t="shared" si="90"/>
        <v>0</v>
      </c>
      <c r="AK99" s="103">
        <f t="shared" si="91"/>
        <v>0</v>
      </c>
      <c r="AL99" s="103">
        <f t="shared" si="92"/>
        <v>0</v>
      </c>
      <c r="AM99" s="103">
        <f t="shared" si="93"/>
        <v>0</v>
      </c>
      <c r="AN99" s="103">
        <f t="shared" si="94"/>
        <v>0</v>
      </c>
      <c r="AO99" s="103">
        <f t="shared" si="95"/>
        <v>0</v>
      </c>
      <c r="AP99" s="103">
        <f t="shared" si="96"/>
        <v>0</v>
      </c>
      <c r="AQ99" s="103">
        <f t="shared" si="97"/>
        <v>0</v>
      </c>
      <c r="AR99" s="103">
        <f t="shared" si="98"/>
        <v>0</v>
      </c>
      <c r="AS99" s="103">
        <f t="shared" si="99"/>
        <v>0</v>
      </c>
      <c r="AT99" s="103">
        <f t="shared" si="100"/>
        <v>0</v>
      </c>
      <c r="AU99" s="103">
        <f t="shared" si="101"/>
        <v>0</v>
      </c>
      <c r="AV99" s="104">
        <f>SUM(AJ99:AU99)*VLOOKUP($I99,Escalation[],MATCH(W$1,Escalation[#Headers]),FALSE)</f>
        <v>0</v>
      </c>
      <c r="AW99" s="104">
        <f t="shared" si="158"/>
        <v>0</v>
      </c>
      <c r="AX99" s="104">
        <f t="shared" si="159"/>
        <v>0</v>
      </c>
      <c r="AY99" s="104">
        <f t="shared" si="160"/>
        <v>0</v>
      </c>
      <c r="AZ99" s="103">
        <f t="shared" si="161"/>
        <v>0</v>
      </c>
      <c r="BA99" s="105">
        <f t="shared" si="162"/>
        <v>0</v>
      </c>
      <c r="BB99" s="110"/>
      <c r="BC99" s="102"/>
      <c r="BD99" s="102"/>
      <c r="BE99" s="102"/>
      <c r="BF99" s="102"/>
      <c r="BG99" s="112">
        <v>40</v>
      </c>
      <c r="BH99" s="112">
        <v>40</v>
      </c>
      <c r="BI99" s="102"/>
      <c r="BJ99" s="102"/>
      <c r="BK99" s="102"/>
      <c r="BL99" s="102"/>
      <c r="BM99" s="102"/>
      <c r="BN99" s="102">
        <f t="shared" si="102"/>
        <v>80</v>
      </c>
      <c r="BO99" s="103">
        <f t="shared" si="103"/>
        <v>0</v>
      </c>
      <c r="BP99" s="103">
        <f t="shared" si="104"/>
        <v>0</v>
      </c>
      <c r="BQ99" s="103">
        <f t="shared" si="105"/>
        <v>0</v>
      </c>
      <c r="BR99" s="103">
        <f t="shared" si="106"/>
        <v>0</v>
      </c>
      <c r="BS99" s="103">
        <f t="shared" si="107"/>
        <v>0</v>
      </c>
      <c r="BT99" s="103">
        <f t="shared" si="108"/>
        <v>3080</v>
      </c>
      <c r="BU99" s="103">
        <f t="shared" si="109"/>
        <v>3080</v>
      </c>
      <c r="BV99" s="103">
        <f t="shared" si="110"/>
        <v>0</v>
      </c>
      <c r="BW99" s="103">
        <f t="shared" si="111"/>
        <v>0</v>
      </c>
      <c r="BX99" s="103">
        <f t="shared" si="112"/>
        <v>0</v>
      </c>
      <c r="BY99" s="103">
        <f t="shared" si="113"/>
        <v>0</v>
      </c>
      <c r="BZ99" s="103">
        <f t="shared" si="114"/>
        <v>0</v>
      </c>
      <c r="CA99" s="104">
        <f>SUM(BO99:BZ99)*VLOOKUP($I99,Escalation[],MATCH(BB$1,Escalation[#Headers]),FALSE)</f>
        <v>6427.727460000001</v>
      </c>
      <c r="CB99" s="104">
        <f t="shared" si="115"/>
        <v>0</v>
      </c>
      <c r="CC99" s="104">
        <f t="shared" si="116"/>
        <v>0</v>
      </c>
      <c r="CD99" s="104">
        <f t="shared" si="117"/>
        <v>6427.727460000001</v>
      </c>
      <c r="CE99" s="103">
        <f t="shared" si="118"/>
        <v>1285.5454920000002</v>
      </c>
      <c r="CF99" s="105">
        <f t="shared" si="119"/>
        <v>0</v>
      </c>
      <c r="CG99" s="110"/>
      <c r="CH99" s="102"/>
      <c r="CI99" s="102"/>
      <c r="CJ99" s="102"/>
      <c r="CK99" s="102"/>
      <c r="CL99" s="102"/>
      <c r="CM99" s="102"/>
      <c r="CN99" s="102"/>
      <c r="CO99" s="102"/>
      <c r="CP99" s="102"/>
      <c r="CQ99" s="102"/>
      <c r="CR99" s="102"/>
      <c r="CS99" s="102">
        <f t="shared" si="120"/>
        <v>0</v>
      </c>
      <c r="CT99" s="103">
        <f t="shared" si="121"/>
        <v>0</v>
      </c>
      <c r="CU99" s="103">
        <f t="shared" si="122"/>
        <v>0</v>
      </c>
      <c r="CV99" s="103">
        <f t="shared" si="123"/>
        <v>0</v>
      </c>
      <c r="CW99" s="103">
        <f t="shared" si="124"/>
        <v>0</v>
      </c>
      <c r="CX99" s="103">
        <f t="shared" si="125"/>
        <v>0</v>
      </c>
      <c r="CY99" s="103">
        <f t="shared" si="126"/>
        <v>0</v>
      </c>
      <c r="CZ99" s="103">
        <f t="shared" si="127"/>
        <v>0</v>
      </c>
      <c r="DA99" s="103">
        <f t="shared" si="128"/>
        <v>0</v>
      </c>
      <c r="DB99" s="103">
        <f t="shared" si="129"/>
        <v>0</v>
      </c>
      <c r="DC99" s="103">
        <f t="shared" si="130"/>
        <v>0</v>
      </c>
      <c r="DD99" s="103">
        <f t="shared" si="131"/>
        <v>0</v>
      </c>
      <c r="DE99" s="103">
        <f t="shared" si="132"/>
        <v>0</v>
      </c>
      <c r="DF99" s="104">
        <f>SUM(CT99:DE99)*VLOOKUP($I99,Escalation[],MATCH(CG$1,Escalation[#Headers]),FALSE)</f>
        <v>0</v>
      </c>
      <c r="DG99" s="104">
        <f t="shared" si="133"/>
        <v>0</v>
      </c>
      <c r="DH99" s="104">
        <f t="shared" si="134"/>
        <v>0</v>
      </c>
      <c r="DI99" s="104">
        <f t="shared" si="135"/>
        <v>0</v>
      </c>
      <c r="DJ99" s="103">
        <f t="shared" si="136"/>
        <v>0</v>
      </c>
      <c r="DK99" s="105">
        <f t="shared" si="137"/>
        <v>0</v>
      </c>
      <c r="DL99" s="110"/>
      <c r="DM99" s="102"/>
      <c r="DN99" s="102"/>
      <c r="DO99" s="102"/>
      <c r="DP99" s="102"/>
      <c r="DQ99" s="102"/>
      <c r="DR99" s="102"/>
      <c r="DS99" s="102"/>
      <c r="DT99" s="102"/>
      <c r="DU99" s="102"/>
      <c r="DV99" s="102"/>
      <c r="DW99" s="102"/>
      <c r="DX99" s="102">
        <f t="shared" si="138"/>
        <v>0</v>
      </c>
      <c r="DY99" s="103">
        <f t="shared" si="139"/>
        <v>0</v>
      </c>
      <c r="DZ99" s="103">
        <f t="shared" si="140"/>
        <v>0</v>
      </c>
      <c r="EA99" s="103">
        <f t="shared" si="141"/>
        <v>0</v>
      </c>
      <c r="EB99" s="103">
        <f t="shared" si="142"/>
        <v>0</v>
      </c>
      <c r="EC99" s="103">
        <f t="shared" si="143"/>
        <v>0</v>
      </c>
      <c r="ED99" s="103">
        <f t="shared" si="144"/>
        <v>0</v>
      </c>
      <c r="EE99" s="103">
        <f t="shared" si="145"/>
        <v>0</v>
      </c>
      <c r="EF99" s="103">
        <f t="shared" si="146"/>
        <v>0</v>
      </c>
      <c r="EG99" s="103">
        <f t="shared" si="147"/>
        <v>0</v>
      </c>
      <c r="EH99" s="103">
        <f t="shared" si="148"/>
        <v>0</v>
      </c>
      <c r="EI99" s="103">
        <f t="shared" si="149"/>
        <v>0</v>
      </c>
      <c r="EJ99" s="103">
        <f t="shared" si="150"/>
        <v>0</v>
      </c>
      <c r="EK99" s="104">
        <f>SUM(DY99:EJ99)*VLOOKUP($I99,Escalation[],MATCH(DL$1,Escalation[#Headers]),FALSE)</f>
        <v>0</v>
      </c>
      <c r="EL99" s="104">
        <f t="shared" si="151"/>
        <v>0</v>
      </c>
      <c r="EM99" s="104">
        <f t="shared" si="152"/>
        <v>0</v>
      </c>
      <c r="EN99" s="104">
        <f t="shared" si="153"/>
        <v>0</v>
      </c>
      <c r="EO99" s="103">
        <f t="shared" si="154"/>
        <v>0</v>
      </c>
      <c r="EP99" s="105">
        <f t="shared" si="155"/>
        <v>0</v>
      </c>
      <c r="EQ99" s="160">
        <f t="shared" si="156"/>
        <v>6427.727460000001</v>
      </c>
      <c r="ER99" s="1"/>
      <c r="ES99" s="82"/>
      <c r="ET99" s="82"/>
      <c r="EU99" s="82"/>
      <c r="EV99" s="82"/>
      <c r="EW99" s="22"/>
      <c r="EX99" s="22"/>
      <c r="EY99" s="34"/>
      <c r="EZ99" s="34"/>
      <c r="FA99" s="7"/>
      <c r="FB99" s="7"/>
      <c r="FC99" s="7"/>
      <c r="FD99" s="7"/>
    </row>
    <row r="100" spans="1:160" hidden="1" x14ac:dyDescent="0.3">
      <c r="A100" s="1" t="s">
        <v>231</v>
      </c>
      <c r="B100" s="83">
        <v>1.2</v>
      </c>
      <c r="C100" t="s">
        <v>1391</v>
      </c>
      <c r="D100" s="28" t="s">
        <v>15</v>
      </c>
      <c r="E100" s="3" t="s">
        <v>25</v>
      </c>
      <c r="F100" s="1" t="s">
        <v>232</v>
      </c>
      <c r="G100" s="10" t="s">
        <v>233</v>
      </c>
      <c r="H100" s="1"/>
      <c r="I100" s="3" t="s">
        <v>215</v>
      </c>
      <c r="J100" s="5" t="s">
        <v>215</v>
      </c>
      <c r="K100" s="3"/>
      <c r="L100" s="3" t="s">
        <v>22</v>
      </c>
      <c r="M100" s="38"/>
      <c r="N100" s="42">
        <v>1</v>
      </c>
      <c r="O100" s="23">
        <v>0</v>
      </c>
      <c r="P100" s="48">
        <v>0</v>
      </c>
      <c r="Q100" s="5" t="s">
        <v>23</v>
      </c>
      <c r="R100" s="1" t="s">
        <v>220</v>
      </c>
      <c r="S100" s="71">
        <f>VLOOKUP(R100,Contingencies!$A$2:$D$7,4,FALSE)</f>
        <v>0.2</v>
      </c>
      <c r="T100" s="22">
        <f t="shared" si="89"/>
        <v>834.76980000000003</v>
      </c>
      <c r="U100" s="33">
        <f t="shared" si="163"/>
        <v>0</v>
      </c>
      <c r="V100" s="90"/>
      <c r="W100" s="110"/>
      <c r="X100" s="102"/>
      <c r="Y100" s="102"/>
      <c r="Z100" s="102"/>
      <c r="AA100" s="102"/>
      <c r="AB100" s="102"/>
      <c r="AC100" s="102"/>
      <c r="AD100" s="119"/>
      <c r="AE100" s="119"/>
      <c r="AF100" s="102"/>
      <c r="AG100" s="102"/>
      <c r="AH100" s="102"/>
      <c r="AI100" s="102">
        <f t="shared" si="157"/>
        <v>0</v>
      </c>
      <c r="AJ100" s="103">
        <f t="shared" si="90"/>
        <v>0</v>
      </c>
      <c r="AK100" s="103">
        <f t="shared" si="91"/>
        <v>0</v>
      </c>
      <c r="AL100" s="103">
        <f t="shared" si="92"/>
        <v>0</v>
      </c>
      <c r="AM100" s="103">
        <f t="shared" si="93"/>
        <v>0</v>
      </c>
      <c r="AN100" s="103">
        <f t="shared" si="94"/>
        <v>0</v>
      </c>
      <c r="AO100" s="103">
        <f t="shared" si="95"/>
        <v>0</v>
      </c>
      <c r="AP100" s="103">
        <f t="shared" si="96"/>
        <v>0</v>
      </c>
      <c r="AQ100" s="103">
        <f t="shared" si="97"/>
        <v>0</v>
      </c>
      <c r="AR100" s="103">
        <f t="shared" si="98"/>
        <v>0</v>
      </c>
      <c r="AS100" s="103">
        <f t="shared" si="99"/>
        <v>0</v>
      </c>
      <c r="AT100" s="103">
        <f t="shared" si="100"/>
        <v>0</v>
      </c>
      <c r="AU100" s="103">
        <f t="shared" si="101"/>
        <v>0</v>
      </c>
      <c r="AV100" s="104">
        <f>SUM(AJ100:AU100)*VLOOKUP($I100,Escalation[],MATCH(W$1,Escalation[#Headers]),FALSE)</f>
        <v>0</v>
      </c>
      <c r="AW100" s="104">
        <f t="shared" si="158"/>
        <v>0</v>
      </c>
      <c r="AX100" s="104">
        <f t="shared" si="159"/>
        <v>0</v>
      </c>
      <c r="AY100" s="104">
        <f t="shared" si="160"/>
        <v>0</v>
      </c>
      <c r="AZ100" s="103">
        <f t="shared" si="161"/>
        <v>0</v>
      </c>
      <c r="BA100" s="105">
        <f t="shared" si="162"/>
        <v>0</v>
      </c>
      <c r="BB100" s="110"/>
      <c r="BC100" s="102"/>
      <c r="BD100" s="102"/>
      <c r="BE100" s="102"/>
      <c r="BF100" s="102"/>
      <c r="BG100" s="112">
        <v>2000</v>
      </c>
      <c r="BH100" s="112">
        <v>2000</v>
      </c>
      <c r="BI100" s="102"/>
      <c r="BJ100" s="102"/>
      <c r="BK100" s="102"/>
      <c r="BL100" s="102"/>
      <c r="BM100" s="102"/>
      <c r="BN100" s="102">
        <f t="shared" si="102"/>
        <v>0</v>
      </c>
      <c r="BO100" s="103">
        <f t="shared" si="103"/>
        <v>0</v>
      </c>
      <c r="BP100" s="103">
        <f t="shared" si="104"/>
        <v>0</v>
      </c>
      <c r="BQ100" s="103">
        <f t="shared" si="105"/>
        <v>0</v>
      </c>
      <c r="BR100" s="103">
        <f t="shared" si="106"/>
        <v>0</v>
      </c>
      <c r="BS100" s="103">
        <f t="shared" si="107"/>
        <v>0</v>
      </c>
      <c r="BT100" s="103">
        <f t="shared" si="108"/>
        <v>2000</v>
      </c>
      <c r="BU100" s="103">
        <f t="shared" si="109"/>
        <v>2000</v>
      </c>
      <c r="BV100" s="103">
        <f t="shared" si="110"/>
        <v>0</v>
      </c>
      <c r="BW100" s="103">
        <f t="shared" si="111"/>
        <v>0</v>
      </c>
      <c r="BX100" s="103">
        <f t="shared" si="112"/>
        <v>0</v>
      </c>
      <c r="BY100" s="103">
        <f t="shared" si="113"/>
        <v>0</v>
      </c>
      <c r="BZ100" s="103">
        <f t="shared" si="114"/>
        <v>0</v>
      </c>
      <c r="CA100" s="104">
        <f>SUM(BO100:BZ100)*VLOOKUP($I100,Escalation[],MATCH(BB$1,Escalation[#Headers]),FALSE)</f>
        <v>4173.8490000000002</v>
      </c>
      <c r="CB100" s="104">
        <f t="shared" si="115"/>
        <v>0</v>
      </c>
      <c r="CC100" s="104">
        <f t="shared" si="116"/>
        <v>0</v>
      </c>
      <c r="CD100" s="104">
        <f t="shared" si="117"/>
        <v>4173.8490000000002</v>
      </c>
      <c r="CE100" s="103">
        <f t="shared" si="118"/>
        <v>834.76980000000003</v>
      </c>
      <c r="CF100" s="105">
        <f t="shared" si="119"/>
        <v>0</v>
      </c>
      <c r="CG100" s="110"/>
      <c r="CH100" s="102"/>
      <c r="CI100" s="102"/>
      <c r="CJ100" s="102"/>
      <c r="CK100" s="102"/>
      <c r="CL100" s="102"/>
      <c r="CM100" s="102"/>
      <c r="CN100" s="102"/>
      <c r="CO100" s="102"/>
      <c r="CP100" s="102"/>
      <c r="CQ100" s="102"/>
      <c r="CR100" s="102"/>
      <c r="CS100" s="102">
        <f t="shared" si="120"/>
        <v>0</v>
      </c>
      <c r="CT100" s="103">
        <f t="shared" si="121"/>
        <v>0</v>
      </c>
      <c r="CU100" s="103">
        <f t="shared" si="122"/>
        <v>0</v>
      </c>
      <c r="CV100" s="103">
        <f t="shared" si="123"/>
        <v>0</v>
      </c>
      <c r="CW100" s="103">
        <f t="shared" si="124"/>
        <v>0</v>
      </c>
      <c r="CX100" s="103">
        <f t="shared" si="125"/>
        <v>0</v>
      </c>
      <c r="CY100" s="103">
        <f t="shared" si="126"/>
        <v>0</v>
      </c>
      <c r="CZ100" s="103">
        <f t="shared" si="127"/>
        <v>0</v>
      </c>
      <c r="DA100" s="103">
        <f t="shared" si="128"/>
        <v>0</v>
      </c>
      <c r="DB100" s="103">
        <f t="shared" si="129"/>
        <v>0</v>
      </c>
      <c r="DC100" s="103">
        <f t="shared" si="130"/>
        <v>0</v>
      </c>
      <c r="DD100" s="103">
        <f t="shared" si="131"/>
        <v>0</v>
      </c>
      <c r="DE100" s="103">
        <f t="shared" si="132"/>
        <v>0</v>
      </c>
      <c r="DF100" s="104">
        <f>SUM(CT100:DE100)*VLOOKUP($I100,Escalation[],MATCH(CG$1,Escalation[#Headers]),FALSE)</f>
        <v>0</v>
      </c>
      <c r="DG100" s="104">
        <f t="shared" si="133"/>
        <v>0</v>
      </c>
      <c r="DH100" s="104">
        <f t="shared" si="134"/>
        <v>0</v>
      </c>
      <c r="DI100" s="104">
        <f t="shared" si="135"/>
        <v>0</v>
      </c>
      <c r="DJ100" s="103">
        <f t="shared" si="136"/>
        <v>0</v>
      </c>
      <c r="DK100" s="105">
        <f t="shared" si="137"/>
        <v>0</v>
      </c>
      <c r="DL100" s="110"/>
      <c r="DM100" s="102"/>
      <c r="DN100" s="102"/>
      <c r="DO100" s="102"/>
      <c r="DP100" s="102"/>
      <c r="DQ100" s="102"/>
      <c r="DR100" s="102"/>
      <c r="DS100" s="102"/>
      <c r="DT100" s="102"/>
      <c r="DU100" s="102"/>
      <c r="DV100" s="102"/>
      <c r="DW100" s="102"/>
      <c r="DX100" s="102">
        <f t="shared" si="138"/>
        <v>0</v>
      </c>
      <c r="DY100" s="103">
        <f t="shared" si="139"/>
        <v>0</v>
      </c>
      <c r="DZ100" s="103">
        <f t="shared" si="140"/>
        <v>0</v>
      </c>
      <c r="EA100" s="103">
        <f t="shared" si="141"/>
        <v>0</v>
      </c>
      <c r="EB100" s="103">
        <f t="shared" si="142"/>
        <v>0</v>
      </c>
      <c r="EC100" s="103">
        <f t="shared" si="143"/>
        <v>0</v>
      </c>
      <c r="ED100" s="103">
        <f t="shared" si="144"/>
        <v>0</v>
      </c>
      <c r="EE100" s="103">
        <f t="shared" si="145"/>
        <v>0</v>
      </c>
      <c r="EF100" s="103">
        <f t="shared" si="146"/>
        <v>0</v>
      </c>
      <c r="EG100" s="103">
        <f t="shared" si="147"/>
        <v>0</v>
      </c>
      <c r="EH100" s="103">
        <f t="shared" si="148"/>
        <v>0</v>
      </c>
      <c r="EI100" s="103">
        <f t="shared" si="149"/>
        <v>0</v>
      </c>
      <c r="EJ100" s="103">
        <f t="shared" si="150"/>
        <v>0</v>
      </c>
      <c r="EK100" s="104">
        <f>SUM(DY100:EJ100)*VLOOKUP($I100,Escalation[],MATCH(DL$1,Escalation[#Headers]),FALSE)</f>
        <v>0</v>
      </c>
      <c r="EL100" s="104">
        <f t="shared" si="151"/>
        <v>0</v>
      </c>
      <c r="EM100" s="104">
        <f t="shared" si="152"/>
        <v>0</v>
      </c>
      <c r="EN100" s="104">
        <f t="shared" si="153"/>
        <v>0</v>
      </c>
      <c r="EO100" s="103">
        <f t="shared" si="154"/>
        <v>0</v>
      </c>
      <c r="EP100" s="105">
        <f t="shared" si="155"/>
        <v>0</v>
      </c>
      <c r="EQ100" s="160">
        <f t="shared" si="156"/>
        <v>4173.8490000000002</v>
      </c>
      <c r="ER100" s="1"/>
      <c r="ES100" s="82"/>
      <c r="ET100" s="82"/>
      <c r="EU100" s="82"/>
      <c r="EV100" s="82"/>
      <c r="EW100" s="22"/>
      <c r="EX100" s="22"/>
      <c r="EY100" s="34"/>
      <c r="EZ100" s="34"/>
      <c r="FA100" s="7"/>
      <c r="FB100" s="7"/>
      <c r="FC100" s="7"/>
      <c r="FD100" s="7"/>
    </row>
    <row r="101" spans="1:160" ht="105.6" hidden="1" x14ac:dyDescent="0.3">
      <c r="A101" s="1" t="s">
        <v>234</v>
      </c>
      <c r="B101" s="83">
        <v>1.2</v>
      </c>
      <c r="C101" t="s">
        <v>1391</v>
      </c>
      <c r="D101" s="28" t="s">
        <v>15</v>
      </c>
      <c r="E101" s="3" t="s">
        <v>25</v>
      </c>
      <c r="F101" s="1" t="s">
        <v>235</v>
      </c>
      <c r="G101" s="19" t="s">
        <v>236</v>
      </c>
      <c r="H101" s="1"/>
      <c r="I101" s="3" t="s">
        <v>19</v>
      </c>
      <c r="J101" s="5" t="s">
        <v>19</v>
      </c>
      <c r="K101" s="3" t="s">
        <v>27</v>
      </c>
      <c r="L101" s="6" t="s">
        <v>22</v>
      </c>
      <c r="M101" s="38">
        <v>115</v>
      </c>
      <c r="N101" s="43">
        <v>115</v>
      </c>
      <c r="O101" s="23">
        <v>0</v>
      </c>
      <c r="P101" s="48">
        <v>0</v>
      </c>
      <c r="Q101" s="5" t="s">
        <v>23</v>
      </c>
      <c r="R101" s="1" t="s">
        <v>220</v>
      </c>
      <c r="S101" s="71">
        <f>VLOOKUP(R101,Contingencies!$A$2:$D$7,4,FALSE)</f>
        <v>0.2</v>
      </c>
      <c r="T101" s="22">
        <f t="shared" si="89"/>
        <v>575.99116200000014</v>
      </c>
      <c r="U101" s="33">
        <f t="shared" si="163"/>
        <v>0</v>
      </c>
      <c r="V101" s="90"/>
      <c r="W101" s="110"/>
      <c r="X101" s="102"/>
      <c r="Y101" s="102"/>
      <c r="Z101" s="102"/>
      <c r="AA101" s="102"/>
      <c r="AB101" s="102"/>
      <c r="AC101" s="102"/>
      <c r="AD101" s="119"/>
      <c r="AE101" s="119"/>
      <c r="AF101" s="102"/>
      <c r="AG101" s="102"/>
      <c r="AH101" s="102"/>
      <c r="AI101" s="102">
        <f t="shared" si="157"/>
        <v>0</v>
      </c>
      <c r="AJ101" s="103">
        <f t="shared" si="90"/>
        <v>0</v>
      </c>
      <c r="AK101" s="103">
        <f t="shared" si="91"/>
        <v>0</v>
      </c>
      <c r="AL101" s="103">
        <f t="shared" si="92"/>
        <v>0</v>
      </c>
      <c r="AM101" s="103">
        <f t="shared" si="93"/>
        <v>0</v>
      </c>
      <c r="AN101" s="103">
        <f t="shared" si="94"/>
        <v>0</v>
      </c>
      <c r="AO101" s="103">
        <f t="shared" si="95"/>
        <v>0</v>
      </c>
      <c r="AP101" s="103">
        <f t="shared" si="96"/>
        <v>0</v>
      </c>
      <c r="AQ101" s="103">
        <f t="shared" si="97"/>
        <v>0</v>
      </c>
      <c r="AR101" s="103">
        <f t="shared" si="98"/>
        <v>0</v>
      </c>
      <c r="AS101" s="103">
        <f t="shared" si="99"/>
        <v>0</v>
      </c>
      <c r="AT101" s="103">
        <f t="shared" si="100"/>
        <v>0</v>
      </c>
      <c r="AU101" s="103">
        <f t="shared" si="101"/>
        <v>0</v>
      </c>
      <c r="AV101" s="104">
        <f>SUM(AJ101:AU101)*VLOOKUP($I101,Escalation[],MATCH(W$1,Escalation[#Headers]),FALSE)</f>
        <v>0</v>
      </c>
      <c r="AW101" s="104">
        <f t="shared" si="158"/>
        <v>0</v>
      </c>
      <c r="AX101" s="104">
        <f t="shared" si="159"/>
        <v>0</v>
      </c>
      <c r="AY101" s="104">
        <f t="shared" si="160"/>
        <v>0</v>
      </c>
      <c r="AZ101" s="103">
        <f t="shared" si="161"/>
        <v>0</v>
      </c>
      <c r="BA101" s="105">
        <f t="shared" si="162"/>
        <v>0</v>
      </c>
      <c r="BB101" s="110"/>
      <c r="BC101" s="102"/>
      <c r="BD101" s="102"/>
      <c r="BE101" s="102"/>
      <c r="BF101" s="102"/>
      <c r="BG101" s="102"/>
      <c r="BH101" s="112">
        <v>12</v>
      </c>
      <c r="BI101" s="112">
        <v>12</v>
      </c>
      <c r="BJ101" s="102"/>
      <c r="BK101" s="102"/>
      <c r="BL101" s="102"/>
      <c r="BM101" s="102"/>
      <c r="BN101" s="102">
        <f t="shared" si="102"/>
        <v>24</v>
      </c>
      <c r="BO101" s="103">
        <f t="shared" si="103"/>
        <v>0</v>
      </c>
      <c r="BP101" s="103">
        <f t="shared" si="104"/>
        <v>0</v>
      </c>
      <c r="BQ101" s="103">
        <f t="shared" si="105"/>
        <v>0</v>
      </c>
      <c r="BR101" s="103">
        <f t="shared" si="106"/>
        <v>0</v>
      </c>
      <c r="BS101" s="103">
        <f t="shared" si="107"/>
        <v>0</v>
      </c>
      <c r="BT101" s="103">
        <f t="shared" si="108"/>
        <v>0</v>
      </c>
      <c r="BU101" s="103">
        <f t="shared" si="109"/>
        <v>1380</v>
      </c>
      <c r="BV101" s="103">
        <f t="shared" si="110"/>
        <v>1380</v>
      </c>
      <c r="BW101" s="103">
        <f t="shared" si="111"/>
        <v>0</v>
      </c>
      <c r="BX101" s="103">
        <f t="shared" si="112"/>
        <v>0</v>
      </c>
      <c r="BY101" s="103">
        <f t="shared" si="113"/>
        <v>0</v>
      </c>
      <c r="BZ101" s="103">
        <f t="shared" si="114"/>
        <v>0</v>
      </c>
      <c r="CA101" s="104">
        <f>SUM(BO101:BZ101)*VLOOKUP($I101,Escalation[],MATCH(BB$1,Escalation[#Headers]),FALSE)</f>
        <v>2879.9558100000004</v>
      </c>
      <c r="CB101" s="104">
        <f t="shared" si="115"/>
        <v>0</v>
      </c>
      <c r="CC101" s="104">
        <f t="shared" si="116"/>
        <v>0</v>
      </c>
      <c r="CD101" s="104">
        <f t="shared" si="117"/>
        <v>2879.9558100000004</v>
      </c>
      <c r="CE101" s="103">
        <f t="shared" si="118"/>
        <v>575.99116200000014</v>
      </c>
      <c r="CF101" s="105">
        <f t="shared" si="119"/>
        <v>0</v>
      </c>
      <c r="CG101" s="110"/>
      <c r="CH101" s="102"/>
      <c r="CI101" s="102"/>
      <c r="CJ101" s="102"/>
      <c r="CK101" s="102"/>
      <c r="CL101" s="102"/>
      <c r="CM101" s="102"/>
      <c r="CN101" s="102"/>
      <c r="CO101" s="102"/>
      <c r="CP101" s="102"/>
      <c r="CQ101" s="102"/>
      <c r="CR101" s="102"/>
      <c r="CS101" s="102">
        <f t="shared" si="120"/>
        <v>0</v>
      </c>
      <c r="CT101" s="103">
        <f t="shared" si="121"/>
        <v>0</v>
      </c>
      <c r="CU101" s="103">
        <f t="shared" si="122"/>
        <v>0</v>
      </c>
      <c r="CV101" s="103">
        <f t="shared" si="123"/>
        <v>0</v>
      </c>
      <c r="CW101" s="103">
        <f t="shared" si="124"/>
        <v>0</v>
      </c>
      <c r="CX101" s="103">
        <f t="shared" si="125"/>
        <v>0</v>
      </c>
      <c r="CY101" s="103">
        <f t="shared" si="126"/>
        <v>0</v>
      </c>
      <c r="CZ101" s="103">
        <f t="shared" si="127"/>
        <v>0</v>
      </c>
      <c r="DA101" s="103">
        <f t="shared" si="128"/>
        <v>0</v>
      </c>
      <c r="DB101" s="103">
        <f t="shared" si="129"/>
        <v>0</v>
      </c>
      <c r="DC101" s="103">
        <f t="shared" si="130"/>
        <v>0</v>
      </c>
      <c r="DD101" s="103">
        <f t="shared" si="131"/>
        <v>0</v>
      </c>
      <c r="DE101" s="103">
        <f t="shared" si="132"/>
        <v>0</v>
      </c>
      <c r="DF101" s="104">
        <f>SUM(CT101:DE101)*VLOOKUP($I101,Escalation[],MATCH(CG$1,Escalation[#Headers]),FALSE)</f>
        <v>0</v>
      </c>
      <c r="DG101" s="104">
        <f t="shared" si="133"/>
        <v>0</v>
      </c>
      <c r="DH101" s="104">
        <f t="shared" si="134"/>
        <v>0</v>
      </c>
      <c r="DI101" s="104">
        <f t="shared" si="135"/>
        <v>0</v>
      </c>
      <c r="DJ101" s="103">
        <f t="shared" si="136"/>
        <v>0</v>
      </c>
      <c r="DK101" s="105">
        <f t="shared" si="137"/>
        <v>0</v>
      </c>
      <c r="DL101" s="110"/>
      <c r="DM101" s="102"/>
      <c r="DN101" s="102"/>
      <c r="DO101" s="102"/>
      <c r="DP101" s="102"/>
      <c r="DQ101" s="102"/>
      <c r="DR101" s="102"/>
      <c r="DS101" s="102"/>
      <c r="DT101" s="102"/>
      <c r="DU101" s="102"/>
      <c r="DV101" s="102"/>
      <c r="DW101" s="102"/>
      <c r="DX101" s="102">
        <f t="shared" si="138"/>
        <v>0</v>
      </c>
      <c r="DY101" s="103">
        <f t="shared" si="139"/>
        <v>0</v>
      </c>
      <c r="DZ101" s="103">
        <f t="shared" si="140"/>
        <v>0</v>
      </c>
      <c r="EA101" s="103">
        <f t="shared" si="141"/>
        <v>0</v>
      </c>
      <c r="EB101" s="103">
        <f t="shared" si="142"/>
        <v>0</v>
      </c>
      <c r="EC101" s="103">
        <f t="shared" si="143"/>
        <v>0</v>
      </c>
      <c r="ED101" s="103">
        <f t="shared" si="144"/>
        <v>0</v>
      </c>
      <c r="EE101" s="103">
        <f t="shared" si="145"/>
        <v>0</v>
      </c>
      <c r="EF101" s="103">
        <f t="shared" si="146"/>
        <v>0</v>
      </c>
      <c r="EG101" s="103">
        <f t="shared" si="147"/>
        <v>0</v>
      </c>
      <c r="EH101" s="103">
        <f t="shared" si="148"/>
        <v>0</v>
      </c>
      <c r="EI101" s="103">
        <f t="shared" si="149"/>
        <v>0</v>
      </c>
      <c r="EJ101" s="103">
        <f t="shared" si="150"/>
        <v>0</v>
      </c>
      <c r="EK101" s="104">
        <f>SUM(DY101:EJ101)*VLOOKUP($I101,Escalation[],MATCH(DL$1,Escalation[#Headers]),FALSE)</f>
        <v>0</v>
      </c>
      <c r="EL101" s="104">
        <f t="shared" si="151"/>
        <v>0</v>
      </c>
      <c r="EM101" s="104">
        <f t="shared" si="152"/>
        <v>0</v>
      </c>
      <c r="EN101" s="104">
        <f t="shared" si="153"/>
        <v>0</v>
      </c>
      <c r="EO101" s="103">
        <f t="shared" si="154"/>
        <v>0</v>
      </c>
      <c r="EP101" s="105">
        <f t="shared" si="155"/>
        <v>0</v>
      </c>
      <c r="EQ101" s="160">
        <f t="shared" si="156"/>
        <v>2879.9558100000004</v>
      </c>
      <c r="ER101" s="1"/>
      <c r="ES101" s="82"/>
      <c r="ET101" s="82"/>
      <c r="EU101" s="82"/>
      <c r="EV101" s="82"/>
      <c r="EW101" s="22"/>
      <c r="EX101" s="22"/>
      <c r="EY101" s="34"/>
      <c r="EZ101" s="34"/>
      <c r="FA101" s="7"/>
      <c r="FB101" s="7"/>
      <c r="FC101" s="7"/>
      <c r="FD101" s="7"/>
    </row>
    <row r="102" spans="1:160" ht="105.6" hidden="1" x14ac:dyDescent="0.3">
      <c r="A102" s="1" t="s">
        <v>234</v>
      </c>
      <c r="B102" s="83">
        <v>1.2</v>
      </c>
      <c r="C102" t="s">
        <v>1391</v>
      </c>
      <c r="D102" s="28" t="s">
        <v>15</v>
      </c>
      <c r="E102" s="3" t="s">
        <v>25</v>
      </c>
      <c r="F102" s="1" t="s">
        <v>235</v>
      </c>
      <c r="G102" s="19" t="s">
        <v>236</v>
      </c>
      <c r="H102" s="1"/>
      <c r="I102" s="3" t="s">
        <v>215</v>
      </c>
      <c r="J102" s="5" t="s">
        <v>215</v>
      </c>
      <c r="K102" s="3"/>
      <c r="L102" s="3" t="s">
        <v>22</v>
      </c>
      <c r="M102" s="38"/>
      <c r="N102" s="42">
        <v>1</v>
      </c>
      <c r="O102" s="23">
        <v>0</v>
      </c>
      <c r="P102" s="48">
        <v>0</v>
      </c>
      <c r="Q102" s="5" t="s">
        <v>23</v>
      </c>
      <c r="R102" s="1" t="s">
        <v>220</v>
      </c>
      <c r="S102" s="71">
        <f>VLOOKUP(R102,Contingencies!$A$2:$D$7,4,FALSE)</f>
        <v>0.2</v>
      </c>
      <c r="T102" s="22">
        <f t="shared" si="89"/>
        <v>1043.4622500000003</v>
      </c>
      <c r="U102" s="33">
        <f t="shared" si="163"/>
        <v>0</v>
      </c>
      <c r="V102" s="90"/>
      <c r="W102" s="110"/>
      <c r="X102" s="102"/>
      <c r="Y102" s="102"/>
      <c r="Z102" s="102"/>
      <c r="AA102" s="102"/>
      <c r="AB102" s="102"/>
      <c r="AC102" s="102"/>
      <c r="AD102" s="119"/>
      <c r="AE102" s="119"/>
      <c r="AF102" s="102"/>
      <c r="AG102" s="102"/>
      <c r="AH102" s="102"/>
      <c r="AI102" s="102">
        <f t="shared" si="157"/>
        <v>0</v>
      </c>
      <c r="AJ102" s="103">
        <f t="shared" si="90"/>
        <v>0</v>
      </c>
      <c r="AK102" s="103">
        <f t="shared" si="91"/>
        <v>0</v>
      </c>
      <c r="AL102" s="103">
        <f t="shared" si="92"/>
        <v>0</v>
      </c>
      <c r="AM102" s="103">
        <f t="shared" si="93"/>
        <v>0</v>
      </c>
      <c r="AN102" s="103">
        <f t="shared" si="94"/>
        <v>0</v>
      </c>
      <c r="AO102" s="103">
        <f t="shared" si="95"/>
        <v>0</v>
      </c>
      <c r="AP102" s="103">
        <f t="shared" si="96"/>
        <v>0</v>
      </c>
      <c r="AQ102" s="103">
        <f t="shared" si="97"/>
        <v>0</v>
      </c>
      <c r="AR102" s="103">
        <f t="shared" si="98"/>
        <v>0</v>
      </c>
      <c r="AS102" s="103">
        <f t="shared" si="99"/>
        <v>0</v>
      </c>
      <c r="AT102" s="103">
        <f t="shared" si="100"/>
        <v>0</v>
      </c>
      <c r="AU102" s="103">
        <f t="shared" si="101"/>
        <v>0</v>
      </c>
      <c r="AV102" s="104">
        <f>SUM(AJ102:AU102)*VLOOKUP($I102,Escalation[],MATCH(W$1,Escalation[#Headers]),FALSE)</f>
        <v>0</v>
      </c>
      <c r="AW102" s="104">
        <f t="shared" si="158"/>
        <v>0</v>
      </c>
      <c r="AX102" s="104">
        <f t="shared" si="159"/>
        <v>0</v>
      </c>
      <c r="AY102" s="104">
        <f t="shared" si="160"/>
        <v>0</v>
      </c>
      <c r="AZ102" s="103">
        <f t="shared" si="161"/>
        <v>0</v>
      </c>
      <c r="BA102" s="105">
        <f t="shared" si="162"/>
        <v>0</v>
      </c>
      <c r="BB102" s="110"/>
      <c r="BC102" s="102"/>
      <c r="BD102" s="102"/>
      <c r="BE102" s="102"/>
      <c r="BF102" s="102"/>
      <c r="BG102" s="102"/>
      <c r="BH102" s="112">
        <v>2500</v>
      </c>
      <c r="BI102" s="112">
        <v>2500</v>
      </c>
      <c r="BJ102" s="102"/>
      <c r="BK102" s="102"/>
      <c r="BL102" s="102"/>
      <c r="BM102" s="102"/>
      <c r="BN102" s="102">
        <f t="shared" si="102"/>
        <v>0</v>
      </c>
      <c r="BO102" s="103">
        <f t="shared" si="103"/>
        <v>0</v>
      </c>
      <c r="BP102" s="103">
        <f t="shared" si="104"/>
        <v>0</v>
      </c>
      <c r="BQ102" s="103">
        <f t="shared" si="105"/>
        <v>0</v>
      </c>
      <c r="BR102" s="103">
        <f t="shared" si="106"/>
        <v>0</v>
      </c>
      <c r="BS102" s="103">
        <f t="shared" si="107"/>
        <v>0</v>
      </c>
      <c r="BT102" s="103">
        <f t="shared" si="108"/>
        <v>0</v>
      </c>
      <c r="BU102" s="103">
        <f t="shared" si="109"/>
        <v>2500</v>
      </c>
      <c r="BV102" s="103">
        <f t="shared" si="110"/>
        <v>2500</v>
      </c>
      <c r="BW102" s="103">
        <f t="shared" si="111"/>
        <v>0</v>
      </c>
      <c r="BX102" s="103">
        <f t="shared" si="112"/>
        <v>0</v>
      </c>
      <c r="BY102" s="103">
        <f t="shared" si="113"/>
        <v>0</v>
      </c>
      <c r="BZ102" s="103">
        <f t="shared" si="114"/>
        <v>0</v>
      </c>
      <c r="CA102" s="104">
        <f>SUM(BO102:BZ102)*VLOOKUP($I102,Escalation[],MATCH(BB$1,Escalation[#Headers]),FALSE)</f>
        <v>5217.3112500000007</v>
      </c>
      <c r="CB102" s="104">
        <f t="shared" si="115"/>
        <v>0</v>
      </c>
      <c r="CC102" s="104">
        <f t="shared" si="116"/>
        <v>0</v>
      </c>
      <c r="CD102" s="104">
        <f t="shared" si="117"/>
        <v>5217.3112500000007</v>
      </c>
      <c r="CE102" s="103">
        <f t="shared" si="118"/>
        <v>1043.4622500000003</v>
      </c>
      <c r="CF102" s="105">
        <f t="shared" si="119"/>
        <v>0</v>
      </c>
      <c r="CG102" s="110"/>
      <c r="CH102" s="102"/>
      <c r="CI102" s="102"/>
      <c r="CJ102" s="102"/>
      <c r="CK102" s="102"/>
      <c r="CL102" s="102"/>
      <c r="CM102" s="102"/>
      <c r="CN102" s="102"/>
      <c r="CO102" s="102"/>
      <c r="CP102" s="102"/>
      <c r="CQ102" s="102"/>
      <c r="CR102" s="102"/>
      <c r="CS102" s="102">
        <f t="shared" si="120"/>
        <v>0</v>
      </c>
      <c r="CT102" s="103">
        <f t="shared" si="121"/>
        <v>0</v>
      </c>
      <c r="CU102" s="103">
        <f t="shared" si="122"/>
        <v>0</v>
      </c>
      <c r="CV102" s="103">
        <f t="shared" si="123"/>
        <v>0</v>
      </c>
      <c r="CW102" s="103">
        <f t="shared" si="124"/>
        <v>0</v>
      </c>
      <c r="CX102" s="103">
        <f t="shared" si="125"/>
        <v>0</v>
      </c>
      <c r="CY102" s="103">
        <f t="shared" si="126"/>
        <v>0</v>
      </c>
      <c r="CZ102" s="103">
        <f t="shared" si="127"/>
        <v>0</v>
      </c>
      <c r="DA102" s="103">
        <f t="shared" si="128"/>
        <v>0</v>
      </c>
      <c r="DB102" s="103">
        <f t="shared" si="129"/>
        <v>0</v>
      </c>
      <c r="DC102" s="103">
        <f t="shared" si="130"/>
        <v>0</v>
      </c>
      <c r="DD102" s="103">
        <f t="shared" si="131"/>
        <v>0</v>
      </c>
      <c r="DE102" s="103">
        <f t="shared" si="132"/>
        <v>0</v>
      </c>
      <c r="DF102" s="104">
        <f>SUM(CT102:DE102)*VLOOKUP($I102,Escalation[],MATCH(CG$1,Escalation[#Headers]),FALSE)</f>
        <v>0</v>
      </c>
      <c r="DG102" s="104">
        <f t="shared" si="133"/>
        <v>0</v>
      </c>
      <c r="DH102" s="104">
        <f t="shared" si="134"/>
        <v>0</v>
      </c>
      <c r="DI102" s="104">
        <f t="shared" si="135"/>
        <v>0</v>
      </c>
      <c r="DJ102" s="103">
        <f t="shared" si="136"/>
        <v>0</v>
      </c>
      <c r="DK102" s="105">
        <f t="shared" si="137"/>
        <v>0</v>
      </c>
      <c r="DL102" s="110"/>
      <c r="DM102" s="102"/>
      <c r="DN102" s="102"/>
      <c r="DO102" s="102"/>
      <c r="DP102" s="102"/>
      <c r="DQ102" s="102"/>
      <c r="DR102" s="102"/>
      <c r="DS102" s="102"/>
      <c r="DT102" s="102"/>
      <c r="DU102" s="102"/>
      <c r="DV102" s="102"/>
      <c r="DW102" s="102"/>
      <c r="DX102" s="102">
        <f t="shared" si="138"/>
        <v>0</v>
      </c>
      <c r="DY102" s="103">
        <f t="shared" si="139"/>
        <v>0</v>
      </c>
      <c r="DZ102" s="103">
        <f t="shared" si="140"/>
        <v>0</v>
      </c>
      <c r="EA102" s="103">
        <f t="shared" si="141"/>
        <v>0</v>
      </c>
      <c r="EB102" s="103">
        <f t="shared" si="142"/>
        <v>0</v>
      </c>
      <c r="EC102" s="103">
        <f t="shared" si="143"/>
        <v>0</v>
      </c>
      <c r="ED102" s="103">
        <f t="shared" si="144"/>
        <v>0</v>
      </c>
      <c r="EE102" s="103">
        <f t="shared" si="145"/>
        <v>0</v>
      </c>
      <c r="EF102" s="103">
        <f t="shared" si="146"/>
        <v>0</v>
      </c>
      <c r="EG102" s="103">
        <f t="shared" si="147"/>
        <v>0</v>
      </c>
      <c r="EH102" s="103">
        <f t="shared" si="148"/>
        <v>0</v>
      </c>
      <c r="EI102" s="103">
        <f t="shared" si="149"/>
        <v>0</v>
      </c>
      <c r="EJ102" s="103">
        <f t="shared" si="150"/>
        <v>0</v>
      </c>
      <c r="EK102" s="104">
        <f>SUM(DY102:EJ102)*VLOOKUP($I102,Escalation[],MATCH(DL$1,Escalation[#Headers]),FALSE)</f>
        <v>0</v>
      </c>
      <c r="EL102" s="104">
        <f t="shared" si="151"/>
        <v>0</v>
      </c>
      <c r="EM102" s="104">
        <f t="shared" si="152"/>
        <v>0</v>
      </c>
      <c r="EN102" s="104">
        <f t="shared" si="153"/>
        <v>0</v>
      </c>
      <c r="EO102" s="103">
        <f t="shared" si="154"/>
        <v>0</v>
      </c>
      <c r="EP102" s="105">
        <f t="shared" si="155"/>
        <v>0</v>
      </c>
      <c r="EQ102" s="160">
        <f t="shared" si="156"/>
        <v>5217.3112500000007</v>
      </c>
      <c r="ER102" s="1"/>
      <c r="ES102" s="82"/>
      <c r="ET102" s="82"/>
      <c r="EU102" s="82"/>
      <c r="EV102" s="82"/>
      <c r="EW102" s="22"/>
      <c r="EX102" s="22"/>
      <c r="EY102" s="34"/>
      <c r="EZ102" s="34"/>
      <c r="FA102" s="7"/>
      <c r="FB102" s="7"/>
      <c r="FC102" s="7"/>
      <c r="FD102" s="7"/>
    </row>
    <row r="103" spans="1:160" ht="105.6" hidden="1" x14ac:dyDescent="0.3">
      <c r="A103" s="1" t="s">
        <v>237</v>
      </c>
      <c r="B103" s="83">
        <v>1.2</v>
      </c>
      <c r="C103" t="s">
        <v>1391</v>
      </c>
      <c r="D103" s="28" t="s">
        <v>15</v>
      </c>
      <c r="E103" s="3" t="s">
        <v>25</v>
      </c>
      <c r="F103" s="1" t="s">
        <v>238</v>
      </c>
      <c r="G103" s="19" t="s">
        <v>239</v>
      </c>
      <c r="H103" s="1"/>
      <c r="I103" s="3" t="s">
        <v>19</v>
      </c>
      <c r="J103" s="5" t="s">
        <v>31</v>
      </c>
      <c r="K103" s="3" t="s">
        <v>27</v>
      </c>
      <c r="L103" s="6" t="s">
        <v>22</v>
      </c>
      <c r="M103" s="38">
        <v>115</v>
      </c>
      <c r="N103" s="43">
        <v>115</v>
      </c>
      <c r="O103" s="24">
        <v>0</v>
      </c>
      <c r="P103" s="48">
        <v>0</v>
      </c>
      <c r="Q103" s="5" t="s">
        <v>23</v>
      </c>
      <c r="R103" s="1" t="s">
        <v>220</v>
      </c>
      <c r="S103" s="71">
        <f>VLOOKUP(R103,Contingencies!$A$2:$D$7,4,FALSE)</f>
        <v>0.2</v>
      </c>
      <c r="T103" s="22">
        <f t="shared" si="89"/>
        <v>187.95600000000002</v>
      </c>
      <c r="U103" s="33">
        <f t="shared" si="163"/>
        <v>0</v>
      </c>
      <c r="V103" s="90"/>
      <c r="W103" s="110"/>
      <c r="X103" s="102"/>
      <c r="Y103" s="102"/>
      <c r="Z103" s="102"/>
      <c r="AA103" s="102"/>
      <c r="AB103" s="112">
        <v>8</v>
      </c>
      <c r="AC103" s="102"/>
      <c r="AD103" s="102"/>
      <c r="AE103" s="102"/>
      <c r="AF103" s="102"/>
      <c r="AG103" s="102"/>
      <c r="AH103" s="102"/>
      <c r="AI103" s="102">
        <f t="shared" si="157"/>
        <v>8</v>
      </c>
      <c r="AJ103" s="103">
        <f t="shared" si="90"/>
        <v>0</v>
      </c>
      <c r="AK103" s="103">
        <f t="shared" si="91"/>
        <v>0</v>
      </c>
      <c r="AL103" s="103">
        <f t="shared" si="92"/>
        <v>0</v>
      </c>
      <c r="AM103" s="103">
        <f t="shared" si="93"/>
        <v>0</v>
      </c>
      <c r="AN103" s="103">
        <f t="shared" si="94"/>
        <v>0</v>
      </c>
      <c r="AO103" s="103">
        <f t="shared" si="95"/>
        <v>920</v>
      </c>
      <c r="AP103" s="103">
        <f t="shared" si="96"/>
        <v>0</v>
      </c>
      <c r="AQ103" s="103">
        <f t="shared" si="97"/>
        <v>0</v>
      </c>
      <c r="AR103" s="103">
        <f t="shared" si="98"/>
        <v>0</v>
      </c>
      <c r="AS103" s="103">
        <f t="shared" si="99"/>
        <v>0</v>
      </c>
      <c r="AT103" s="103">
        <f t="shared" si="100"/>
        <v>0</v>
      </c>
      <c r="AU103" s="103">
        <f t="shared" si="101"/>
        <v>0</v>
      </c>
      <c r="AV103" s="104">
        <f>SUM(AJ103:AU103)*VLOOKUP($I103,Escalation[],MATCH(W$1,Escalation[#Headers]),FALSE)</f>
        <v>939.78000000000009</v>
      </c>
      <c r="AW103" s="104">
        <f t="shared" si="158"/>
        <v>0</v>
      </c>
      <c r="AX103" s="104">
        <f t="shared" si="159"/>
        <v>0</v>
      </c>
      <c r="AY103" s="104">
        <f t="shared" si="160"/>
        <v>939.78000000000009</v>
      </c>
      <c r="AZ103" s="103">
        <f t="shared" si="161"/>
        <v>187.95600000000002</v>
      </c>
      <c r="BA103" s="105">
        <f t="shared" si="162"/>
        <v>0</v>
      </c>
      <c r="BB103" s="110"/>
      <c r="BC103" s="102"/>
      <c r="BD103" s="102"/>
      <c r="BE103" s="102"/>
      <c r="BF103" s="102"/>
      <c r="BG103" s="102"/>
      <c r="BH103" s="102"/>
      <c r="BI103" s="102"/>
      <c r="BJ103" s="102"/>
      <c r="BK103" s="102"/>
      <c r="BL103" s="102"/>
      <c r="BM103" s="102"/>
      <c r="BN103" s="102">
        <f t="shared" si="102"/>
        <v>0</v>
      </c>
      <c r="BO103" s="103">
        <f t="shared" si="103"/>
        <v>0</v>
      </c>
      <c r="BP103" s="103">
        <f t="shared" si="104"/>
        <v>0</v>
      </c>
      <c r="BQ103" s="103">
        <f t="shared" si="105"/>
        <v>0</v>
      </c>
      <c r="BR103" s="103">
        <f t="shared" si="106"/>
        <v>0</v>
      </c>
      <c r="BS103" s="103">
        <f t="shared" si="107"/>
        <v>0</v>
      </c>
      <c r="BT103" s="103">
        <f t="shared" si="108"/>
        <v>0</v>
      </c>
      <c r="BU103" s="103">
        <f t="shared" si="109"/>
        <v>0</v>
      </c>
      <c r="BV103" s="103">
        <f t="shared" si="110"/>
        <v>0</v>
      </c>
      <c r="BW103" s="103">
        <f t="shared" si="111"/>
        <v>0</v>
      </c>
      <c r="BX103" s="103">
        <f t="shared" si="112"/>
        <v>0</v>
      </c>
      <c r="BY103" s="103">
        <f t="shared" si="113"/>
        <v>0</v>
      </c>
      <c r="BZ103" s="103">
        <f t="shared" si="114"/>
        <v>0</v>
      </c>
      <c r="CA103" s="104">
        <f>SUM(BO103:BZ103)*VLOOKUP($I103,Escalation[],MATCH(BB$1,Escalation[#Headers]),FALSE)</f>
        <v>0</v>
      </c>
      <c r="CB103" s="104">
        <f t="shared" si="115"/>
        <v>0</v>
      </c>
      <c r="CC103" s="104">
        <f t="shared" si="116"/>
        <v>0</v>
      </c>
      <c r="CD103" s="104">
        <f t="shared" si="117"/>
        <v>0</v>
      </c>
      <c r="CE103" s="103">
        <f t="shared" si="118"/>
        <v>0</v>
      </c>
      <c r="CF103" s="105">
        <f t="shared" si="119"/>
        <v>0</v>
      </c>
      <c r="CG103" s="110"/>
      <c r="CH103" s="102"/>
      <c r="CI103" s="102"/>
      <c r="CJ103" s="102"/>
      <c r="CK103" s="102"/>
      <c r="CL103" s="102"/>
      <c r="CM103" s="102"/>
      <c r="CN103" s="102"/>
      <c r="CO103" s="102"/>
      <c r="CP103" s="102"/>
      <c r="CQ103" s="102"/>
      <c r="CR103" s="102"/>
      <c r="CS103" s="102">
        <f t="shared" si="120"/>
        <v>0</v>
      </c>
      <c r="CT103" s="103">
        <f t="shared" si="121"/>
        <v>0</v>
      </c>
      <c r="CU103" s="103">
        <f t="shared" si="122"/>
        <v>0</v>
      </c>
      <c r="CV103" s="103">
        <f t="shared" si="123"/>
        <v>0</v>
      </c>
      <c r="CW103" s="103">
        <f t="shared" si="124"/>
        <v>0</v>
      </c>
      <c r="CX103" s="103">
        <f t="shared" si="125"/>
        <v>0</v>
      </c>
      <c r="CY103" s="103">
        <f t="shared" si="126"/>
        <v>0</v>
      </c>
      <c r="CZ103" s="103">
        <f t="shared" si="127"/>
        <v>0</v>
      </c>
      <c r="DA103" s="103">
        <f t="shared" si="128"/>
        <v>0</v>
      </c>
      <c r="DB103" s="103">
        <f t="shared" si="129"/>
        <v>0</v>
      </c>
      <c r="DC103" s="103">
        <f t="shared" si="130"/>
        <v>0</v>
      </c>
      <c r="DD103" s="103">
        <f t="shared" si="131"/>
        <v>0</v>
      </c>
      <c r="DE103" s="103">
        <f t="shared" si="132"/>
        <v>0</v>
      </c>
      <c r="DF103" s="104">
        <f>SUM(CT103:DE103)*VLOOKUP($I103,Escalation[],MATCH(CG$1,Escalation[#Headers]),FALSE)</f>
        <v>0</v>
      </c>
      <c r="DG103" s="104">
        <f t="shared" si="133"/>
        <v>0</v>
      </c>
      <c r="DH103" s="104">
        <f t="shared" si="134"/>
        <v>0</v>
      </c>
      <c r="DI103" s="104">
        <f t="shared" si="135"/>
        <v>0</v>
      </c>
      <c r="DJ103" s="103">
        <f t="shared" si="136"/>
        <v>0</v>
      </c>
      <c r="DK103" s="105">
        <f t="shared" si="137"/>
        <v>0</v>
      </c>
      <c r="DL103" s="110"/>
      <c r="DM103" s="102"/>
      <c r="DN103" s="102"/>
      <c r="DO103" s="102"/>
      <c r="DP103" s="102"/>
      <c r="DQ103" s="102"/>
      <c r="DR103" s="102"/>
      <c r="DS103" s="102"/>
      <c r="DT103" s="102"/>
      <c r="DU103" s="102"/>
      <c r="DV103" s="102"/>
      <c r="DW103" s="102"/>
      <c r="DX103" s="102">
        <f t="shared" si="138"/>
        <v>0</v>
      </c>
      <c r="DY103" s="103">
        <f t="shared" si="139"/>
        <v>0</v>
      </c>
      <c r="DZ103" s="103">
        <f t="shared" si="140"/>
        <v>0</v>
      </c>
      <c r="EA103" s="103">
        <f t="shared" si="141"/>
        <v>0</v>
      </c>
      <c r="EB103" s="103">
        <f t="shared" si="142"/>
        <v>0</v>
      </c>
      <c r="EC103" s="103">
        <f t="shared" si="143"/>
        <v>0</v>
      </c>
      <c r="ED103" s="103">
        <f t="shared" si="144"/>
        <v>0</v>
      </c>
      <c r="EE103" s="103">
        <f t="shared" si="145"/>
        <v>0</v>
      </c>
      <c r="EF103" s="103">
        <f t="shared" si="146"/>
        <v>0</v>
      </c>
      <c r="EG103" s="103">
        <f t="shared" si="147"/>
        <v>0</v>
      </c>
      <c r="EH103" s="103">
        <f t="shared" si="148"/>
        <v>0</v>
      </c>
      <c r="EI103" s="103">
        <f t="shared" si="149"/>
        <v>0</v>
      </c>
      <c r="EJ103" s="103">
        <f t="shared" si="150"/>
        <v>0</v>
      </c>
      <c r="EK103" s="104">
        <f>SUM(DY103:EJ103)*VLOOKUP($I103,Escalation[],MATCH(DL$1,Escalation[#Headers]),FALSE)</f>
        <v>0</v>
      </c>
      <c r="EL103" s="104">
        <f t="shared" si="151"/>
        <v>0</v>
      </c>
      <c r="EM103" s="104">
        <f t="shared" si="152"/>
        <v>0</v>
      </c>
      <c r="EN103" s="104">
        <f t="shared" si="153"/>
        <v>0</v>
      </c>
      <c r="EO103" s="103">
        <f t="shared" si="154"/>
        <v>0</v>
      </c>
      <c r="EP103" s="105">
        <f t="shared" si="155"/>
        <v>0</v>
      </c>
      <c r="EQ103" s="160">
        <f t="shared" si="156"/>
        <v>939.78000000000009</v>
      </c>
      <c r="ER103" s="1"/>
      <c r="ES103" s="82"/>
      <c r="ET103" s="82"/>
      <c r="EU103" s="82"/>
      <c r="EV103" s="82"/>
      <c r="EW103" s="22"/>
      <c r="EX103" s="22"/>
      <c r="EY103" s="34"/>
      <c r="EZ103" s="34"/>
      <c r="FA103" s="7"/>
      <c r="FB103" s="7"/>
      <c r="FC103" s="7"/>
      <c r="FD103" s="7"/>
    </row>
    <row r="104" spans="1:160" ht="105.6" hidden="1" x14ac:dyDescent="0.3">
      <c r="A104" s="1" t="s">
        <v>237</v>
      </c>
      <c r="B104" s="83">
        <v>1.2</v>
      </c>
      <c r="C104" t="s">
        <v>1391</v>
      </c>
      <c r="D104" s="28" t="s">
        <v>15</v>
      </c>
      <c r="E104" s="3" t="s">
        <v>25</v>
      </c>
      <c r="F104" s="1" t="s">
        <v>238</v>
      </c>
      <c r="G104" s="19" t="s">
        <v>239</v>
      </c>
      <c r="H104" s="1"/>
      <c r="I104" s="3" t="s">
        <v>215</v>
      </c>
      <c r="J104" s="5" t="s">
        <v>215</v>
      </c>
      <c r="K104" s="3"/>
      <c r="L104" s="3" t="s">
        <v>136</v>
      </c>
      <c r="M104" s="38"/>
      <c r="N104" s="42">
        <v>1</v>
      </c>
      <c r="O104" s="24">
        <v>0</v>
      </c>
      <c r="P104" s="48">
        <v>0</v>
      </c>
      <c r="Q104" s="5" t="s">
        <v>23</v>
      </c>
      <c r="R104" s="1" t="s">
        <v>220</v>
      </c>
      <c r="S104" s="71">
        <f>VLOOKUP(R104,Contingencies!$A$2:$D$7,4,FALSE)</f>
        <v>0.2</v>
      </c>
      <c r="T104" s="22">
        <f t="shared" si="89"/>
        <v>907.50060000000019</v>
      </c>
      <c r="U104" s="33">
        <f t="shared" si="163"/>
        <v>0</v>
      </c>
      <c r="V104" s="90"/>
      <c r="W104" s="110"/>
      <c r="X104" s="102"/>
      <c r="Y104" s="102"/>
      <c r="Z104" s="102"/>
      <c r="AA104" s="102"/>
      <c r="AB104" s="112">
        <v>4442</v>
      </c>
      <c r="AC104" s="102"/>
      <c r="AD104" s="102"/>
      <c r="AE104" s="102"/>
      <c r="AF104" s="102"/>
      <c r="AG104" s="102"/>
      <c r="AH104" s="102"/>
      <c r="AI104" s="102">
        <f t="shared" si="157"/>
        <v>0</v>
      </c>
      <c r="AJ104" s="103">
        <f t="shared" si="90"/>
        <v>0</v>
      </c>
      <c r="AK104" s="103">
        <f t="shared" si="91"/>
        <v>0</v>
      </c>
      <c r="AL104" s="103">
        <f t="shared" si="92"/>
        <v>0</v>
      </c>
      <c r="AM104" s="103">
        <f t="shared" si="93"/>
        <v>0</v>
      </c>
      <c r="AN104" s="103">
        <f t="shared" si="94"/>
        <v>0</v>
      </c>
      <c r="AO104" s="103">
        <f t="shared" si="95"/>
        <v>4442</v>
      </c>
      <c r="AP104" s="103">
        <f t="shared" si="96"/>
        <v>0</v>
      </c>
      <c r="AQ104" s="103">
        <f t="shared" si="97"/>
        <v>0</v>
      </c>
      <c r="AR104" s="103">
        <f t="shared" si="98"/>
        <v>0</v>
      </c>
      <c r="AS104" s="103">
        <f t="shared" si="99"/>
        <v>0</v>
      </c>
      <c r="AT104" s="103">
        <f t="shared" si="100"/>
        <v>0</v>
      </c>
      <c r="AU104" s="103">
        <f t="shared" si="101"/>
        <v>0</v>
      </c>
      <c r="AV104" s="104">
        <f>SUM(AJ104:AU104)*VLOOKUP($I104,Escalation[],MATCH(W$1,Escalation[#Headers]),FALSE)</f>
        <v>4537.5030000000006</v>
      </c>
      <c r="AW104" s="104">
        <f t="shared" si="158"/>
        <v>0</v>
      </c>
      <c r="AX104" s="104">
        <f t="shared" si="159"/>
        <v>0</v>
      </c>
      <c r="AY104" s="104">
        <f t="shared" si="160"/>
        <v>4537.5030000000006</v>
      </c>
      <c r="AZ104" s="103">
        <f t="shared" si="161"/>
        <v>907.50060000000019</v>
      </c>
      <c r="BA104" s="105">
        <f t="shared" si="162"/>
        <v>0</v>
      </c>
      <c r="BB104" s="110"/>
      <c r="BC104" s="102"/>
      <c r="BD104" s="102"/>
      <c r="BE104" s="102"/>
      <c r="BF104" s="102"/>
      <c r="BG104" s="102"/>
      <c r="BH104" s="102"/>
      <c r="BI104" s="102"/>
      <c r="BJ104" s="102"/>
      <c r="BK104" s="102"/>
      <c r="BL104" s="102"/>
      <c r="BM104" s="102"/>
      <c r="BN104" s="102">
        <f t="shared" si="102"/>
        <v>0</v>
      </c>
      <c r="BO104" s="103">
        <f t="shared" si="103"/>
        <v>0</v>
      </c>
      <c r="BP104" s="103">
        <f t="shared" si="104"/>
        <v>0</v>
      </c>
      <c r="BQ104" s="103">
        <f t="shared" si="105"/>
        <v>0</v>
      </c>
      <c r="BR104" s="103">
        <f t="shared" si="106"/>
        <v>0</v>
      </c>
      <c r="BS104" s="103">
        <f t="shared" si="107"/>
        <v>0</v>
      </c>
      <c r="BT104" s="103">
        <f t="shared" si="108"/>
        <v>0</v>
      </c>
      <c r="BU104" s="103">
        <f t="shared" si="109"/>
        <v>0</v>
      </c>
      <c r="BV104" s="103">
        <f t="shared" si="110"/>
        <v>0</v>
      </c>
      <c r="BW104" s="103">
        <f t="shared" si="111"/>
        <v>0</v>
      </c>
      <c r="BX104" s="103">
        <f t="shared" si="112"/>
        <v>0</v>
      </c>
      <c r="BY104" s="103">
        <f t="shared" si="113"/>
        <v>0</v>
      </c>
      <c r="BZ104" s="103">
        <f t="shared" si="114"/>
        <v>0</v>
      </c>
      <c r="CA104" s="104">
        <f>SUM(BO104:BZ104)*VLOOKUP($I104,Escalation[],MATCH(BB$1,Escalation[#Headers]),FALSE)</f>
        <v>0</v>
      </c>
      <c r="CB104" s="104">
        <f t="shared" si="115"/>
        <v>0</v>
      </c>
      <c r="CC104" s="104">
        <f t="shared" si="116"/>
        <v>0</v>
      </c>
      <c r="CD104" s="104">
        <f t="shared" si="117"/>
        <v>0</v>
      </c>
      <c r="CE104" s="103">
        <f t="shared" si="118"/>
        <v>0</v>
      </c>
      <c r="CF104" s="105">
        <f t="shared" si="119"/>
        <v>0</v>
      </c>
      <c r="CG104" s="110"/>
      <c r="CH104" s="102"/>
      <c r="CI104" s="102"/>
      <c r="CJ104" s="102"/>
      <c r="CK104" s="102"/>
      <c r="CL104" s="102"/>
      <c r="CM104" s="102"/>
      <c r="CN104" s="102"/>
      <c r="CO104" s="102"/>
      <c r="CP104" s="102"/>
      <c r="CQ104" s="102"/>
      <c r="CR104" s="102"/>
      <c r="CS104" s="102">
        <f t="shared" si="120"/>
        <v>0</v>
      </c>
      <c r="CT104" s="103">
        <f t="shared" si="121"/>
        <v>0</v>
      </c>
      <c r="CU104" s="103">
        <f t="shared" si="122"/>
        <v>0</v>
      </c>
      <c r="CV104" s="103">
        <f t="shared" si="123"/>
        <v>0</v>
      </c>
      <c r="CW104" s="103">
        <f t="shared" si="124"/>
        <v>0</v>
      </c>
      <c r="CX104" s="103">
        <f t="shared" si="125"/>
        <v>0</v>
      </c>
      <c r="CY104" s="103">
        <f t="shared" si="126"/>
        <v>0</v>
      </c>
      <c r="CZ104" s="103">
        <f t="shared" si="127"/>
        <v>0</v>
      </c>
      <c r="DA104" s="103">
        <f t="shared" si="128"/>
        <v>0</v>
      </c>
      <c r="DB104" s="103">
        <f t="shared" si="129"/>
        <v>0</v>
      </c>
      <c r="DC104" s="103">
        <f t="shared" si="130"/>
        <v>0</v>
      </c>
      <c r="DD104" s="103">
        <f t="shared" si="131"/>
        <v>0</v>
      </c>
      <c r="DE104" s="103">
        <f t="shared" si="132"/>
        <v>0</v>
      </c>
      <c r="DF104" s="104">
        <f>SUM(CT104:DE104)*VLOOKUP($I104,Escalation[],MATCH(CG$1,Escalation[#Headers]),FALSE)</f>
        <v>0</v>
      </c>
      <c r="DG104" s="104">
        <f t="shared" si="133"/>
        <v>0</v>
      </c>
      <c r="DH104" s="104">
        <f t="shared" si="134"/>
        <v>0</v>
      </c>
      <c r="DI104" s="104">
        <f t="shared" si="135"/>
        <v>0</v>
      </c>
      <c r="DJ104" s="103">
        <f t="shared" si="136"/>
        <v>0</v>
      </c>
      <c r="DK104" s="105">
        <f t="shared" si="137"/>
        <v>0</v>
      </c>
      <c r="DL104" s="110"/>
      <c r="DM104" s="102"/>
      <c r="DN104" s="102"/>
      <c r="DO104" s="102"/>
      <c r="DP104" s="102"/>
      <c r="DQ104" s="102"/>
      <c r="DR104" s="102"/>
      <c r="DS104" s="102"/>
      <c r="DT104" s="102"/>
      <c r="DU104" s="102"/>
      <c r="DV104" s="102"/>
      <c r="DW104" s="102"/>
      <c r="DX104" s="102">
        <f t="shared" si="138"/>
        <v>0</v>
      </c>
      <c r="DY104" s="103">
        <f t="shared" si="139"/>
        <v>0</v>
      </c>
      <c r="DZ104" s="103">
        <f t="shared" si="140"/>
        <v>0</v>
      </c>
      <c r="EA104" s="103">
        <f t="shared" si="141"/>
        <v>0</v>
      </c>
      <c r="EB104" s="103">
        <f t="shared" si="142"/>
        <v>0</v>
      </c>
      <c r="EC104" s="103">
        <f t="shared" si="143"/>
        <v>0</v>
      </c>
      <c r="ED104" s="103">
        <f t="shared" si="144"/>
        <v>0</v>
      </c>
      <c r="EE104" s="103">
        <f t="shared" si="145"/>
        <v>0</v>
      </c>
      <c r="EF104" s="103">
        <f t="shared" si="146"/>
        <v>0</v>
      </c>
      <c r="EG104" s="103">
        <f t="shared" si="147"/>
        <v>0</v>
      </c>
      <c r="EH104" s="103">
        <f t="shared" si="148"/>
        <v>0</v>
      </c>
      <c r="EI104" s="103">
        <f t="shared" si="149"/>
        <v>0</v>
      </c>
      <c r="EJ104" s="103">
        <f t="shared" si="150"/>
        <v>0</v>
      </c>
      <c r="EK104" s="104">
        <f>SUM(DY104:EJ104)*VLOOKUP($I104,Escalation[],MATCH(DL$1,Escalation[#Headers]),FALSE)</f>
        <v>0</v>
      </c>
      <c r="EL104" s="104">
        <f t="shared" si="151"/>
        <v>0</v>
      </c>
      <c r="EM104" s="104">
        <f t="shared" si="152"/>
        <v>0</v>
      </c>
      <c r="EN104" s="104">
        <f t="shared" si="153"/>
        <v>0</v>
      </c>
      <c r="EO104" s="103">
        <f t="shared" si="154"/>
        <v>0</v>
      </c>
      <c r="EP104" s="105">
        <f t="shared" si="155"/>
        <v>0</v>
      </c>
      <c r="EQ104" s="160">
        <f t="shared" si="156"/>
        <v>4537.5030000000006</v>
      </c>
      <c r="ER104" s="1"/>
      <c r="ES104" s="82"/>
      <c r="ET104" s="82"/>
      <c r="EU104" s="82"/>
      <c r="EV104" s="82"/>
      <c r="EW104" s="22"/>
      <c r="EX104" s="22"/>
      <c r="EY104" s="34"/>
      <c r="EZ104" s="34"/>
      <c r="FA104" s="7"/>
      <c r="FB104" s="7"/>
      <c r="FC104" s="7"/>
      <c r="FD104" s="7"/>
    </row>
    <row r="105" spans="1:160" ht="158.4" hidden="1" x14ac:dyDescent="0.3">
      <c r="A105" s="1" t="s">
        <v>240</v>
      </c>
      <c r="B105" s="83">
        <v>1.2</v>
      </c>
      <c r="C105" t="s">
        <v>1391</v>
      </c>
      <c r="D105" s="28" t="s">
        <v>15</v>
      </c>
      <c r="E105" s="3" t="s">
        <v>25</v>
      </c>
      <c r="F105" s="1" t="s">
        <v>241</v>
      </c>
      <c r="G105" s="19" t="s">
        <v>242</v>
      </c>
      <c r="H105" s="1"/>
      <c r="I105" s="3" t="s">
        <v>19</v>
      </c>
      <c r="J105" s="5" t="s">
        <v>31</v>
      </c>
      <c r="K105" s="3" t="s">
        <v>27</v>
      </c>
      <c r="L105" s="6" t="s">
        <v>22</v>
      </c>
      <c r="M105" s="38">
        <v>115</v>
      </c>
      <c r="N105" s="43">
        <v>115</v>
      </c>
      <c r="O105" s="24">
        <v>0</v>
      </c>
      <c r="P105" s="48">
        <v>0</v>
      </c>
      <c r="Q105" s="5" t="s">
        <v>23</v>
      </c>
      <c r="R105" s="1" t="s">
        <v>220</v>
      </c>
      <c r="S105" s="71">
        <f>VLOOKUP(R105,Contingencies!$A$2:$D$7,4,FALSE)</f>
        <v>0.2</v>
      </c>
      <c r="T105" s="22">
        <f t="shared" si="89"/>
        <v>375.91200000000003</v>
      </c>
      <c r="U105" s="33">
        <f t="shared" si="163"/>
        <v>0</v>
      </c>
      <c r="V105" s="90"/>
      <c r="W105" s="110"/>
      <c r="X105" s="102"/>
      <c r="Y105" s="102"/>
      <c r="Z105" s="102"/>
      <c r="AA105" s="102"/>
      <c r="AB105" s="112">
        <v>16</v>
      </c>
      <c r="AC105" s="102"/>
      <c r="AD105" s="102"/>
      <c r="AE105" s="102"/>
      <c r="AF105" s="102"/>
      <c r="AG105" s="102"/>
      <c r="AH105" s="102"/>
      <c r="AI105" s="102">
        <f t="shared" si="157"/>
        <v>16</v>
      </c>
      <c r="AJ105" s="103">
        <f t="shared" si="90"/>
        <v>0</v>
      </c>
      <c r="AK105" s="103">
        <f t="shared" si="91"/>
        <v>0</v>
      </c>
      <c r="AL105" s="103">
        <f t="shared" si="92"/>
        <v>0</v>
      </c>
      <c r="AM105" s="103">
        <f t="shared" si="93"/>
        <v>0</v>
      </c>
      <c r="AN105" s="103">
        <f t="shared" si="94"/>
        <v>0</v>
      </c>
      <c r="AO105" s="103">
        <f t="shared" si="95"/>
        <v>1840</v>
      </c>
      <c r="AP105" s="103">
        <f t="shared" si="96"/>
        <v>0</v>
      </c>
      <c r="AQ105" s="103">
        <f t="shared" si="97"/>
        <v>0</v>
      </c>
      <c r="AR105" s="103">
        <f t="shared" si="98"/>
        <v>0</v>
      </c>
      <c r="AS105" s="103">
        <f t="shared" si="99"/>
        <v>0</v>
      </c>
      <c r="AT105" s="103">
        <f t="shared" si="100"/>
        <v>0</v>
      </c>
      <c r="AU105" s="103">
        <f t="shared" si="101"/>
        <v>0</v>
      </c>
      <c r="AV105" s="104">
        <f>SUM(AJ105:AU105)*VLOOKUP($I105,Escalation[],MATCH(W$1,Escalation[#Headers]),FALSE)</f>
        <v>1879.5600000000002</v>
      </c>
      <c r="AW105" s="104">
        <f t="shared" si="158"/>
        <v>0</v>
      </c>
      <c r="AX105" s="104">
        <f t="shared" si="159"/>
        <v>0</v>
      </c>
      <c r="AY105" s="104">
        <f t="shared" si="160"/>
        <v>1879.5600000000002</v>
      </c>
      <c r="AZ105" s="103">
        <f t="shared" si="161"/>
        <v>375.91200000000003</v>
      </c>
      <c r="BA105" s="105">
        <f t="shared" si="162"/>
        <v>0</v>
      </c>
      <c r="BB105" s="110"/>
      <c r="BC105" s="102"/>
      <c r="BD105" s="102"/>
      <c r="BE105" s="102"/>
      <c r="BF105" s="102"/>
      <c r="BG105" s="102"/>
      <c r="BH105" s="102"/>
      <c r="BI105" s="102"/>
      <c r="BJ105" s="102"/>
      <c r="BK105" s="102"/>
      <c r="BL105" s="102"/>
      <c r="BM105" s="102"/>
      <c r="BN105" s="102">
        <f t="shared" si="102"/>
        <v>0</v>
      </c>
      <c r="BO105" s="103">
        <f t="shared" si="103"/>
        <v>0</v>
      </c>
      <c r="BP105" s="103">
        <f t="shared" si="104"/>
        <v>0</v>
      </c>
      <c r="BQ105" s="103">
        <f t="shared" si="105"/>
        <v>0</v>
      </c>
      <c r="BR105" s="103">
        <f t="shared" si="106"/>
        <v>0</v>
      </c>
      <c r="BS105" s="103">
        <f t="shared" si="107"/>
        <v>0</v>
      </c>
      <c r="BT105" s="103">
        <f t="shared" si="108"/>
        <v>0</v>
      </c>
      <c r="BU105" s="103">
        <f t="shared" si="109"/>
        <v>0</v>
      </c>
      <c r="BV105" s="103">
        <f t="shared" si="110"/>
        <v>0</v>
      </c>
      <c r="BW105" s="103">
        <f t="shared" si="111"/>
        <v>0</v>
      </c>
      <c r="BX105" s="103">
        <f t="shared" si="112"/>
        <v>0</v>
      </c>
      <c r="BY105" s="103">
        <f t="shared" si="113"/>
        <v>0</v>
      </c>
      <c r="BZ105" s="103">
        <f t="shared" si="114"/>
        <v>0</v>
      </c>
      <c r="CA105" s="104">
        <f>SUM(BO105:BZ105)*VLOOKUP($I105,Escalation[],MATCH(BB$1,Escalation[#Headers]),FALSE)</f>
        <v>0</v>
      </c>
      <c r="CB105" s="104">
        <f t="shared" si="115"/>
        <v>0</v>
      </c>
      <c r="CC105" s="104">
        <f t="shared" si="116"/>
        <v>0</v>
      </c>
      <c r="CD105" s="104">
        <f t="shared" si="117"/>
        <v>0</v>
      </c>
      <c r="CE105" s="103">
        <f t="shared" si="118"/>
        <v>0</v>
      </c>
      <c r="CF105" s="105">
        <f t="shared" si="119"/>
        <v>0</v>
      </c>
      <c r="CG105" s="110"/>
      <c r="CH105" s="102"/>
      <c r="CI105" s="102"/>
      <c r="CJ105" s="102"/>
      <c r="CK105" s="102"/>
      <c r="CL105" s="102"/>
      <c r="CM105" s="102"/>
      <c r="CN105" s="102"/>
      <c r="CO105" s="102"/>
      <c r="CP105" s="102"/>
      <c r="CQ105" s="102"/>
      <c r="CR105" s="102"/>
      <c r="CS105" s="102">
        <f t="shared" si="120"/>
        <v>0</v>
      </c>
      <c r="CT105" s="103">
        <f t="shared" si="121"/>
        <v>0</v>
      </c>
      <c r="CU105" s="103">
        <f t="shared" si="122"/>
        <v>0</v>
      </c>
      <c r="CV105" s="103">
        <f t="shared" si="123"/>
        <v>0</v>
      </c>
      <c r="CW105" s="103">
        <f t="shared" si="124"/>
        <v>0</v>
      </c>
      <c r="CX105" s="103">
        <f t="shared" si="125"/>
        <v>0</v>
      </c>
      <c r="CY105" s="103">
        <f t="shared" si="126"/>
        <v>0</v>
      </c>
      <c r="CZ105" s="103">
        <f t="shared" si="127"/>
        <v>0</v>
      </c>
      <c r="DA105" s="103">
        <f t="shared" si="128"/>
        <v>0</v>
      </c>
      <c r="DB105" s="103">
        <f t="shared" si="129"/>
        <v>0</v>
      </c>
      <c r="DC105" s="103">
        <f t="shared" si="130"/>
        <v>0</v>
      </c>
      <c r="DD105" s="103">
        <f t="shared" si="131"/>
        <v>0</v>
      </c>
      <c r="DE105" s="103">
        <f t="shared" si="132"/>
        <v>0</v>
      </c>
      <c r="DF105" s="104">
        <f>SUM(CT105:DE105)*VLOOKUP($I105,Escalation[],MATCH(CG$1,Escalation[#Headers]),FALSE)</f>
        <v>0</v>
      </c>
      <c r="DG105" s="104">
        <f t="shared" si="133"/>
        <v>0</v>
      </c>
      <c r="DH105" s="104">
        <f t="shared" si="134"/>
        <v>0</v>
      </c>
      <c r="DI105" s="104">
        <f t="shared" si="135"/>
        <v>0</v>
      </c>
      <c r="DJ105" s="103">
        <f t="shared" si="136"/>
        <v>0</v>
      </c>
      <c r="DK105" s="105">
        <f t="shared" si="137"/>
        <v>0</v>
      </c>
      <c r="DL105" s="110"/>
      <c r="DM105" s="102"/>
      <c r="DN105" s="102"/>
      <c r="DO105" s="102"/>
      <c r="DP105" s="102"/>
      <c r="DQ105" s="102"/>
      <c r="DR105" s="102"/>
      <c r="DS105" s="102"/>
      <c r="DT105" s="102"/>
      <c r="DU105" s="102"/>
      <c r="DV105" s="102"/>
      <c r="DW105" s="102"/>
      <c r="DX105" s="102">
        <f t="shared" si="138"/>
        <v>0</v>
      </c>
      <c r="DY105" s="103">
        <f t="shared" si="139"/>
        <v>0</v>
      </c>
      <c r="DZ105" s="103">
        <f t="shared" si="140"/>
        <v>0</v>
      </c>
      <c r="EA105" s="103">
        <f t="shared" si="141"/>
        <v>0</v>
      </c>
      <c r="EB105" s="103">
        <f t="shared" si="142"/>
        <v>0</v>
      </c>
      <c r="EC105" s="103">
        <f t="shared" si="143"/>
        <v>0</v>
      </c>
      <c r="ED105" s="103">
        <f t="shared" si="144"/>
        <v>0</v>
      </c>
      <c r="EE105" s="103">
        <f t="shared" si="145"/>
        <v>0</v>
      </c>
      <c r="EF105" s="103">
        <f t="shared" si="146"/>
        <v>0</v>
      </c>
      <c r="EG105" s="103">
        <f t="shared" si="147"/>
        <v>0</v>
      </c>
      <c r="EH105" s="103">
        <f t="shared" si="148"/>
        <v>0</v>
      </c>
      <c r="EI105" s="103">
        <f t="shared" si="149"/>
        <v>0</v>
      </c>
      <c r="EJ105" s="103">
        <f t="shared" si="150"/>
        <v>0</v>
      </c>
      <c r="EK105" s="104">
        <f>SUM(DY105:EJ105)*VLOOKUP($I105,Escalation[],MATCH(DL$1,Escalation[#Headers]),FALSE)</f>
        <v>0</v>
      </c>
      <c r="EL105" s="104">
        <f t="shared" si="151"/>
        <v>0</v>
      </c>
      <c r="EM105" s="104">
        <f t="shared" si="152"/>
        <v>0</v>
      </c>
      <c r="EN105" s="104">
        <f t="shared" si="153"/>
        <v>0</v>
      </c>
      <c r="EO105" s="103">
        <f t="shared" si="154"/>
        <v>0</v>
      </c>
      <c r="EP105" s="105">
        <f t="shared" si="155"/>
        <v>0</v>
      </c>
      <c r="EQ105" s="160">
        <f t="shared" si="156"/>
        <v>1879.5600000000002</v>
      </c>
      <c r="ER105" s="1"/>
      <c r="ES105" s="82"/>
      <c r="ET105" s="82"/>
      <c r="EU105" s="82"/>
      <c r="EV105" s="82"/>
      <c r="EW105" s="22"/>
      <c r="EX105" s="22"/>
      <c r="EY105" s="34"/>
      <c r="EZ105" s="34"/>
      <c r="FA105" s="7"/>
      <c r="FB105" s="7"/>
      <c r="FC105" s="7"/>
      <c r="FD105" s="7"/>
    </row>
    <row r="106" spans="1:160" ht="158.4" hidden="1" x14ac:dyDescent="0.3">
      <c r="A106" s="1" t="s">
        <v>240</v>
      </c>
      <c r="B106" s="83">
        <v>1.2</v>
      </c>
      <c r="C106" t="s">
        <v>1391</v>
      </c>
      <c r="D106" s="28" t="s">
        <v>15</v>
      </c>
      <c r="E106" s="3" t="s">
        <v>25</v>
      </c>
      <c r="F106" s="1" t="s">
        <v>241</v>
      </c>
      <c r="G106" s="19" t="s">
        <v>242</v>
      </c>
      <c r="H106" s="1"/>
      <c r="I106" s="3" t="s">
        <v>19</v>
      </c>
      <c r="J106" s="5" t="s">
        <v>31</v>
      </c>
      <c r="K106" s="3" t="s">
        <v>137</v>
      </c>
      <c r="L106" s="6" t="s">
        <v>22</v>
      </c>
      <c r="M106" s="38">
        <v>77</v>
      </c>
      <c r="N106" s="43">
        <v>77</v>
      </c>
      <c r="O106" s="24">
        <v>0</v>
      </c>
      <c r="P106" s="48">
        <v>0</v>
      </c>
      <c r="Q106" s="5" t="s">
        <v>23</v>
      </c>
      <c r="R106" s="1" t="s">
        <v>220</v>
      </c>
      <c r="S106" s="71">
        <f>VLOOKUP(R106,Contingencies!$A$2:$D$7,4,FALSE)</f>
        <v>0.2</v>
      </c>
      <c r="T106" s="22">
        <f t="shared" si="89"/>
        <v>251.69760000000002</v>
      </c>
      <c r="U106" s="33">
        <f t="shared" si="163"/>
        <v>0</v>
      </c>
      <c r="V106" s="90"/>
      <c r="W106" s="110"/>
      <c r="X106" s="102"/>
      <c r="Y106" s="102"/>
      <c r="Z106" s="102"/>
      <c r="AA106" s="102"/>
      <c r="AB106" s="112">
        <v>16</v>
      </c>
      <c r="AC106" s="102"/>
      <c r="AD106" s="102"/>
      <c r="AE106" s="102"/>
      <c r="AF106" s="102"/>
      <c r="AG106" s="102"/>
      <c r="AH106" s="102"/>
      <c r="AI106" s="102">
        <f t="shared" si="157"/>
        <v>16</v>
      </c>
      <c r="AJ106" s="103">
        <f t="shared" si="90"/>
        <v>0</v>
      </c>
      <c r="AK106" s="103">
        <f t="shared" si="91"/>
        <v>0</v>
      </c>
      <c r="AL106" s="103">
        <f t="shared" si="92"/>
        <v>0</v>
      </c>
      <c r="AM106" s="103">
        <f t="shared" si="93"/>
        <v>0</v>
      </c>
      <c r="AN106" s="103">
        <f t="shared" si="94"/>
        <v>0</v>
      </c>
      <c r="AO106" s="103">
        <f t="shared" si="95"/>
        <v>1232</v>
      </c>
      <c r="AP106" s="103">
        <f t="shared" si="96"/>
        <v>0</v>
      </c>
      <c r="AQ106" s="103">
        <f t="shared" si="97"/>
        <v>0</v>
      </c>
      <c r="AR106" s="103">
        <f t="shared" si="98"/>
        <v>0</v>
      </c>
      <c r="AS106" s="103">
        <f t="shared" si="99"/>
        <v>0</v>
      </c>
      <c r="AT106" s="103">
        <f t="shared" si="100"/>
        <v>0</v>
      </c>
      <c r="AU106" s="103">
        <f t="shared" si="101"/>
        <v>0</v>
      </c>
      <c r="AV106" s="104">
        <f>SUM(AJ106:AU106)*VLOOKUP($I106,Escalation[],MATCH(W$1,Escalation[#Headers]),FALSE)</f>
        <v>1258.4880000000001</v>
      </c>
      <c r="AW106" s="104">
        <f t="shared" si="158"/>
        <v>0</v>
      </c>
      <c r="AX106" s="104">
        <f t="shared" si="159"/>
        <v>0</v>
      </c>
      <c r="AY106" s="104">
        <f t="shared" si="160"/>
        <v>1258.4880000000001</v>
      </c>
      <c r="AZ106" s="103">
        <f t="shared" si="161"/>
        <v>251.69760000000002</v>
      </c>
      <c r="BA106" s="105">
        <f t="shared" si="162"/>
        <v>0</v>
      </c>
      <c r="BB106" s="110"/>
      <c r="BC106" s="102"/>
      <c r="BD106" s="102"/>
      <c r="BE106" s="102"/>
      <c r="BF106" s="102"/>
      <c r="BG106" s="102"/>
      <c r="BH106" s="102"/>
      <c r="BI106" s="102"/>
      <c r="BJ106" s="102"/>
      <c r="BK106" s="102"/>
      <c r="BL106" s="102"/>
      <c r="BM106" s="102"/>
      <c r="BN106" s="102">
        <f t="shared" si="102"/>
        <v>0</v>
      </c>
      <c r="BO106" s="103">
        <f t="shared" si="103"/>
        <v>0</v>
      </c>
      <c r="BP106" s="103">
        <f t="shared" si="104"/>
        <v>0</v>
      </c>
      <c r="BQ106" s="103">
        <f t="shared" si="105"/>
        <v>0</v>
      </c>
      <c r="BR106" s="103">
        <f t="shared" si="106"/>
        <v>0</v>
      </c>
      <c r="BS106" s="103">
        <f t="shared" si="107"/>
        <v>0</v>
      </c>
      <c r="BT106" s="103">
        <f t="shared" si="108"/>
        <v>0</v>
      </c>
      <c r="BU106" s="103">
        <f t="shared" si="109"/>
        <v>0</v>
      </c>
      <c r="BV106" s="103">
        <f t="shared" si="110"/>
        <v>0</v>
      </c>
      <c r="BW106" s="103">
        <f t="shared" si="111"/>
        <v>0</v>
      </c>
      <c r="BX106" s="103">
        <f t="shared" si="112"/>
        <v>0</v>
      </c>
      <c r="BY106" s="103">
        <f t="shared" si="113"/>
        <v>0</v>
      </c>
      <c r="BZ106" s="103">
        <f t="shared" si="114"/>
        <v>0</v>
      </c>
      <c r="CA106" s="104">
        <f>SUM(BO106:BZ106)*VLOOKUP($I106,Escalation[],MATCH(BB$1,Escalation[#Headers]),FALSE)</f>
        <v>0</v>
      </c>
      <c r="CB106" s="104">
        <f t="shared" si="115"/>
        <v>0</v>
      </c>
      <c r="CC106" s="104">
        <f t="shared" si="116"/>
        <v>0</v>
      </c>
      <c r="CD106" s="104">
        <f t="shared" si="117"/>
        <v>0</v>
      </c>
      <c r="CE106" s="103">
        <f t="shared" si="118"/>
        <v>0</v>
      </c>
      <c r="CF106" s="105">
        <f t="shared" si="119"/>
        <v>0</v>
      </c>
      <c r="CG106" s="110"/>
      <c r="CH106" s="102"/>
      <c r="CI106" s="102"/>
      <c r="CJ106" s="102"/>
      <c r="CK106" s="102"/>
      <c r="CL106" s="102"/>
      <c r="CM106" s="102"/>
      <c r="CN106" s="102"/>
      <c r="CO106" s="102"/>
      <c r="CP106" s="102"/>
      <c r="CQ106" s="102"/>
      <c r="CR106" s="102"/>
      <c r="CS106" s="102">
        <f t="shared" si="120"/>
        <v>0</v>
      </c>
      <c r="CT106" s="103">
        <f t="shared" si="121"/>
        <v>0</v>
      </c>
      <c r="CU106" s="103">
        <f t="shared" si="122"/>
        <v>0</v>
      </c>
      <c r="CV106" s="103">
        <f t="shared" si="123"/>
        <v>0</v>
      </c>
      <c r="CW106" s="103">
        <f t="shared" si="124"/>
        <v>0</v>
      </c>
      <c r="CX106" s="103">
        <f t="shared" si="125"/>
        <v>0</v>
      </c>
      <c r="CY106" s="103">
        <f t="shared" si="126"/>
        <v>0</v>
      </c>
      <c r="CZ106" s="103">
        <f t="shared" si="127"/>
        <v>0</v>
      </c>
      <c r="DA106" s="103">
        <f t="shared" si="128"/>
        <v>0</v>
      </c>
      <c r="DB106" s="103">
        <f t="shared" si="129"/>
        <v>0</v>
      </c>
      <c r="DC106" s="103">
        <f t="shared" si="130"/>
        <v>0</v>
      </c>
      <c r="DD106" s="103">
        <f t="shared" si="131"/>
        <v>0</v>
      </c>
      <c r="DE106" s="103">
        <f t="shared" si="132"/>
        <v>0</v>
      </c>
      <c r="DF106" s="104">
        <f>SUM(CT106:DE106)*VLOOKUP($I106,Escalation[],MATCH(CG$1,Escalation[#Headers]),FALSE)</f>
        <v>0</v>
      </c>
      <c r="DG106" s="104">
        <f t="shared" si="133"/>
        <v>0</v>
      </c>
      <c r="DH106" s="104">
        <f t="shared" si="134"/>
        <v>0</v>
      </c>
      <c r="DI106" s="104">
        <f t="shared" si="135"/>
        <v>0</v>
      </c>
      <c r="DJ106" s="103">
        <f t="shared" si="136"/>
        <v>0</v>
      </c>
      <c r="DK106" s="105">
        <f t="shared" si="137"/>
        <v>0</v>
      </c>
      <c r="DL106" s="110"/>
      <c r="DM106" s="102"/>
      <c r="DN106" s="102"/>
      <c r="DO106" s="102"/>
      <c r="DP106" s="102"/>
      <c r="DQ106" s="102"/>
      <c r="DR106" s="102"/>
      <c r="DS106" s="102"/>
      <c r="DT106" s="102"/>
      <c r="DU106" s="102"/>
      <c r="DV106" s="102"/>
      <c r="DW106" s="102"/>
      <c r="DX106" s="102">
        <f t="shared" si="138"/>
        <v>0</v>
      </c>
      <c r="DY106" s="103">
        <f t="shared" si="139"/>
        <v>0</v>
      </c>
      <c r="DZ106" s="103">
        <f t="shared" si="140"/>
        <v>0</v>
      </c>
      <c r="EA106" s="103">
        <f t="shared" si="141"/>
        <v>0</v>
      </c>
      <c r="EB106" s="103">
        <f t="shared" si="142"/>
        <v>0</v>
      </c>
      <c r="EC106" s="103">
        <f t="shared" si="143"/>
        <v>0</v>
      </c>
      <c r="ED106" s="103">
        <f t="shared" si="144"/>
        <v>0</v>
      </c>
      <c r="EE106" s="103">
        <f t="shared" si="145"/>
        <v>0</v>
      </c>
      <c r="EF106" s="103">
        <f t="shared" si="146"/>
        <v>0</v>
      </c>
      <c r="EG106" s="103">
        <f t="shared" si="147"/>
        <v>0</v>
      </c>
      <c r="EH106" s="103">
        <f t="shared" si="148"/>
        <v>0</v>
      </c>
      <c r="EI106" s="103">
        <f t="shared" si="149"/>
        <v>0</v>
      </c>
      <c r="EJ106" s="103">
        <f t="shared" si="150"/>
        <v>0</v>
      </c>
      <c r="EK106" s="104">
        <f>SUM(DY106:EJ106)*VLOOKUP($I106,Escalation[],MATCH(DL$1,Escalation[#Headers]),FALSE)</f>
        <v>0</v>
      </c>
      <c r="EL106" s="104">
        <f t="shared" si="151"/>
        <v>0</v>
      </c>
      <c r="EM106" s="104">
        <f t="shared" si="152"/>
        <v>0</v>
      </c>
      <c r="EN106" s="104">
        <f t="shared" si="153"/>
        <v>0</v>
      </c>
      <c r="EO106" s="103">
        <f t="shared" si="154"/>
        <v>0</v>
      </c>
      <c r="EP106" s="105">
        <f t="shared" si="155"/>
        <v>0</v>
      </c>
      <c r="EQ106" s="160">
        <f t="shared" si="156"/>
        <v>1258.4880000000001</v>
      </c>
      <c r="ER106" s="1"/>
      <c r="ES106" s="82"/>
      <c r="ET106" s="82"/>
      <c r="EU106" s="82"/>
      <c r="EV106" s="82"/>
      <c r="EW106" s="22"/>
      <c r="EX106" s="22"/>
      <c r="EY106" s="34"/>
      <c r="EZ106" s="34"/>
      <c r="FA106" s="7"/>
      <c r="FB106" s="7"/>
      <c r="FC106" s="7"/>
      <c r="FD106" s="7"/>
    </row>
    <row r="107" spans="1:160" ht="158.4" hidden="1" x14ac:dyDescent="0.3">
      <c r="A107" s="1" t="s">
        <v>240</v>
      </c>
      <c r="B107" s="83">
        <v>1.2</v>
      </c>
      <c r="C107" t="s">
        <v>1391</v>
      </c>
      <c r="D107" s="28" t="s">
        <v>15</v>
      </c>
      <c r="E107" s="3" t="s">
        <v>25</v>
      </c>
      <c r="F107" s="1" t="s">
        <v>241</v>
      </c>
      <c r="G107" s="19" t="s">
        <v>242</v>
      </c>
      <c r="H107" s="1"/>
      <c r="I107" s="3" t="s">
        <v>215</v>
      </c>
      <c r="J107" s="5" t="s">
        <v>215</v>
      </c>
      <c r="K107" s="3"/>
      <c r="L107" s="3" t="s">
        <v>22</v>
      </c>
      <c r="M107" s="38"/>
      <c r="N107" s="42">
        <v>1</v>
      </c>
      <c r="O107" s="24">
        <v>0</v>
      </c>
      <c r="P107" s="48">
        <v>0</v>
      </c>
      <c r="Q107" s="5" t="s">
        <v>23</v>
      </c>
      <c r="R107" s="1" t="s">
        <v>220</v>
      </c>
      <c r="S107" s="71">
        <f>VLOOKUP(R107,Contingencies!$A$2:$D$7,4,FALSE)</f>
        <v>0.2</v>
      </c>
      <c r="T107" s="22">
        <f t="shared" si="89"/>
        <v>306.45</v>
      </c>
      <c r="U107" s="33">
        <f t="shared" si="163"/>
        <v>0</v>
      </c>
      <c r="V107" s="90"/>
      <c r="W107" s="110"/>
      <c r="X107" s="102"/>
      <c r="Y107" s="102"/>
      <c r="Z107" s="102"/>
      <c r="AA107" s="102"/>
      <c r="AB107" s="112">
        <v>1500</v>
      </c>
      <c r="AC107" s="102"/>
      <c r="AD107" s="102"/>
      <c r="AE107" s="102"/>
      <c r="AF107" s="102"/>
      <c r="AG107" s="102"/>
      <c r="AH107" s="102"/>
      <c r="AI107" s="102">
        <f t="shared" si="157"/>
        <v>0</v>
      </c>
      <c r="AJ107" s="103">
        <f t="shared" si="90"/>
        <v>0</v>
      </c>
      <c r="AK107" s="103">
        <f t="shared" si="91"/>
        <v>0</v>
      </c>
      <c r="AL107" s="103">
        <f t="shared" si="92"/>
        <v>0</v>
      </c>
      <c r="AM107" s="103">
        <f t="shared" si="93"/>
        <v>0</v>
      </c>
      <c r="AN107" s="103">
        <f t="shared" si="94"/>
        <v>0</v>
      </c>
      <c r="AO107" s="103">
        <f t="shared" si="95"/>
        <v>1500</v>
      </c>
      <c r="AP107" s="103">
        <f t="shared" si="96"/>
        <v>0</v>
      </c>
      <c r="AQ107" s="103">
        <f t="shared" si="97"/>
        <v>0</v>
      </c>
      <c r="AR107" s="103">
        <f t="shared" si="98"/>
        <v>0</v>
      </c>
      <c r="AS107" s="103">
        <f t="shared" si="99"/>
        <v>0</v>
      </c>
      <c r="AT107" s="103">
        <f t="shared" si="100"/>
        <v>0</v>
      </c>
      <c r="AU107" s="103">
        <f t="shared" si="101"/>
        <v>0</v>
      </c>
      <c r="AV107" s="104">
        <f>SUM(AJ107:AU107)*VLOOKUP($I107,Escalation[],MATCH(W$1,Escalation[#Headers]),FALSE)</f>
        <v>1532.25</v>
      </c>
      <c r="AW107" s="104">
        <f t="shared" si="158"/>
        <v>0</v>
      </c>
      <c r="AX107" s="104">
        <f t="shared" si="159"/>
        <v>0</v>
      </c>
      <c r="AY107" s="104">
        <f t="shared" si="160"/>
        <v>1532.25</v>
      </c>
      <c r="AZ107" s="103">
        <f t="shared" si="161"/>
        <v>306.45</v>
      </c>
      <c r="BA107" s="105">
        <f t="shared" si="162"/>
        <v>0</v>
      </c>
      <c r="BB107" s="110"/>
      <c r="BC107" s="102"/>
      <c r="BD107" s="102"/>
      <c r="BE107" s="102"/>
      <c r="BF107" s="102"/>
      <c r="BG107" s="102"/>
      <c r="BH107" s="102"/>
      <c r="BI107" s="102"/>
      <c r="BJ107" s="102"/>
      <c r="BK107" s="102"/>
      <c r="BL107" s="102"/>
      <c r="BM107" s="102"/>
      <c r="BN107" s="102">
        <f t="shared" si="102"/>
        <v>0</v>
      </c>
      <c r="BO107" s="103">
        <f t="shared" si="103"/>
        <v>0</v>
      </c>
      <c r="BP107" s="103">
        <f t="shared" si="104"/>
        <v>0</v>
      </c>
      <c r="BQ107" s="103">
        <f t="shared" si="105"/>
        <v>0</v>
      </c>
      <c r="BR107" s="103">
        <f t="shared" si="106"/>
        <v>0</v>
      </c>
      <c r="BS107" s="103">
        <f t="shared" si="107"/>
        <v>0</v>
      </c>
      <c r="BT107" s="103">
        <f t="shared" si="108"/>
        <v>0</v>
      </c>
      <c r="BU107" s="103">
        <f t="shared" si="109"/>
        <v>0</v>
      </c>
      <c r="BV107" s="103">
        <f t="shared" si="110"/>
        <v>0</v>
      </c>
      <c r="BW107" s="103">
        <f t="shared" si="111"/>
        <v>0</v>
      </c>
      <c r="BX107" s="103">
        <f t="shared" si="112"/>
        <v>0</v>
      </c>
      <c r="BY107" s="103">
        <f t="shared" si="113"/>
        <v>0</v>
      </c>
      <c r="BZ107" s="103">
        <f t="shared" si="114"/>
        <v>0</v>
      </c>
      <c r="CA107" s="104">
        <f>SUM(BO107:BZ107)*VLOOKUP($I107,Escalation[],MATCH(BB$1,Escalation[#Headers]),FALSE)</f>
        <v>0</v>
      </c>
      <c r="CB107" s="104">
        <f t="shared" si="115"/>
        <v>0</v>
      </c>
      <c r="CC107" s="104">
        <f t="shared" si="116"/>
        <v>0</v>
      </c>
      <c r="CD107" s="104">
        <f t="shared" si="117"/>
        <v>0</v>
      </c>
      <c r="CE107" s="103">
        <f t="shared" si="118"/>
        <v>0</v>
      </c>
      <c r="CF107" s="105">
        <f t="shared" si="119"/>
        <v>0</v>
      </c>
      <c r="CG107" s="110"/>
      <c r="CH107" s="102"/>
      <c r="CI107" s="102"/>
      <c r="CJ107" s="102"/>
      <c r="CK107" s="102"/>
      <c r="CL107" s="102"/>
      <c r="CM107" s="102"/>
      <c r="CN107" s="102"/>
      <c r="CO107" s="102"/>
      <c r="CP107" s="102"/>
      <c r="CQ107" s="102"/>
      <c r="CR107" s="102"/>
      <c r="CS107" s="102">
        <f t="shared" si="120"/>
        <v>0</v>
      </c>
      <c r="CT107" s="103">
        <f t="shared" si="121"/>
        <v>0</v>
      </c>
      <c r="CU107" s="103">
        <f t="shared" si="122"/>
        <v>0</v>
      </c>
      <c r="CV107" s="103">
        <f t="shared" si="123"/>
        <v>0</v>
      </c>
      <c r="CW107" s="103">
        <f t="shared" si="124"/>
        <v>0</v>
      </c>
      <c r="CX107" s="103">
        <f t="shared" si="125"/>
        <v>0</v>
      </c>
      <c r="CY107" s="103">
        <f t="shared" si="126"/>
        <v>0</v>
      </c>
      <c r="CZ107" s="103">
        <f t="shared" si="127"/>
        <v>0</v>
      </c>
      <c r="DA107" s="103">
        <f t="shared" si="128"/>
        <v>0</v>
      </c>
      <c r="DB107" s="103">
        <f t="shared" si="129"/>
        <v>0</v>
      </c>
      <c r="DC107" s="103">
        <f t="shared" si="130"/>
        <v>0</v>
      </c>
      <c r="DD107" s="103">
        <f t="shared" si="131"/>
        <v>0</v>
      </c>
      <c r="DE107" s="103">
        <f t="shared" si="132"/>
        <v>0</v>
      </c>
      <c r="DF107" s="104">
        <f>SUM(CT107:DE107)*VLOOKUP($I107,Escalation[],MATCH(CG$1,Escalation[#Headers]),FALSE)</f>
        <v>0</v>
      </c>
      <c r="DG107" s="104">
        <f t="shared" si="133"/>
        <v>0</v>
      </c>
      <c r="DH107" s="104">
        <f t="shared" si="134"/>
        <v>0</v>
      </c>
      <c r="DI107" s="104">
        <f t="shared" si="135"/>
        <v>0</v>
      </c>
      <c r="DJ107" s="103">
        <f t="shared" si="136"/>
        <v>0</v>
      </c>
      <c r="DK107" s="105">
        <f t="shared" si="137"/>
        <v>0</v>
      </c>
      <c r="DL107" s="110"/>
      <c r="DM107" s="102"/>
      <c r="DN107" s="102"/>
      <c r="DO107" s="102"/>
      <c r="DP107" s="102"/>
      <c r="DQ107" s="102"/>
      <c r="DR107" s="102"/>
      <c r="DS107" s="102"/>
      <c r="DT107" s="102"/>
      <c r="DU107" s="102"/>
      <c r="DV107" s="102"/>
      <c r="DW107" s="102"/>
      <c r="DX107" s="102">
        <f t="shared" si="138"/>
        <v>0</v>
      </c>
      <c r="DY107" s="103">
        <f t="shared" si="139"/>
        <v>0</v>
      </c>
      <c r="DZ107" s="103">
        <f t="shared" si="140"/>
        <v>0</v>
      </c>
      <c r="EA107" s="103">
        <f t="shared" si="141"/>
        <v>0</v>
      </c>
      <c r="EB107" s="103">
        <f t="shared" si="142"/>
        <v>0</v>
      </c>
      <c r="EC107" s="103">
        <f t="shared" si="143"/>
        <v>0</v>
      </c>
      <c r="ED107" s="103">
        <f t="shared" si="144"/>
        <v>0</v>
      </c>
      <c r="EE107" s="103">
        <f t="shared" si="145"/>
        <v>0</v>
      </c>
      <c r="EF107" s="103">
        <f t="shared" si="146"/>
        <v>0</v>
      </c>
      <c r="EG107" s="103">
        <f t="shared" si="147"/>
        <v>0</v>
      </c>
      <c r="EH107" s="103">
        <f t="shared" si="148"/>
        <v>0</v>
      </c>
      <c r="EI107" s="103">
        <f t="shared" si="149"/>
        <v>0</v>
      </c>
      <c r="EJ107" s="103">
        <f t="shared" si="150"/>
        <v>0</v>
      </c>
      <c r="EK107" s="104">
        <f>SUM(DY107:EJ107)*VLOOKUP($I107,Escalation[],MATCH(DL$1,Escalation[#Headers]),FALSE)</f>
        <v>0</v>
      </c>
      <c r="EL107" s="104">
        <f t="shared" si="151"/>
        <v>0</v>
      </c>
      <c r="EM107" s="104">
        <f t="shared" si="152"/>
        <v>0</v>
      </c>
      <c r="EN107" s="104">
        <f t="shared" si="153"/>
        <v>0</v>
      </c>
      <c r="EO107" s="103">
        <f t="shared" si="154"/>
        <v>0</v>
      </c>
      <c r="EP107" s="105">
        <f t="shared" si="155"/>
        <v>0</v>
      </c>
      <c r="EQ107" s="160">
        <f t="shared" si="156"/>
        <v>1532.25</v>
      </c>
      <c r="ER107" s="1"/>
      <c r="ES107" s="82"/>
      <c r="ET107" s="82"/>
      <c r="EU107" s="82"/>
      <c r="EV107" s="82"/>
      <c r="EW107" s="22"/>
      <c r="EX107" s="22"/>
      <c r="EY107" s="34"/>
      <c r="EZ107" s="34"/>
      <c r="FA107" s="7"/>
      <c r="FB107" s="7"/>
      <c r="FC107" s="7"/>
      <c r="FD107" s="7"/>
    </row>
    <row r="108" spans="1:160" ht="145.19999999999999" hidden="1" x14ac:dyDescent="0.3">
      <c r="A108" s="1" t="s">
        <v>243</v>
      </c>
      <c r="B108" s="83">
        <v>1.2</v>
      </c>
      <c r="C108" t="s">
        <v>1391</v>
      </c>
      <c r="D108" s="28" t="s">
        <v>15</v>
      </c>
      <c r="E108" s="3" t="s">
        <v>25</v>
      </c>
      <c r="F108" s="1" t="s">
        <v>244</v>
      </c>
      <c r="G108" s="19" t="s">
        <v>245</v>
      </c>
      <c r="H108" s="1"/>
      <c r="I108" s="3" t="s">
        <v>19</v>
      </c>
      <c r="J108" s="5" t="s">
        <v>31</v>
      </c>
      <c r="K108" s="3" t="s">
        <v>27</v>
      </c>
      <c r="L108" s="6" t="s">
        <v>22</v>
      </c>
      <c r="M108" s="38">
        <v>115</v>
      </c>
      <c r="N108" s="43">
        <v>115</v>
      </c>
      <c r="O108" s="24">
        <v>0</v>
      </c>
      <c r="P108" s="48">
        <v>0</v>
      </c>
      <c r="Q108" s="5" t="s">
        <v>23</v>
      </c>
      <c r="R108" s="1" t="s">
        <v>220</v>
      </c>
      <c r="S108" s="71">
        <f>VLOOKUP(R108,Contingencies!$A$2:$D$7,4,FALSE)</f>
        <v>0.2</v>
      </c>
      <c r="T108" s="22">
        <f t="shared" si="89"/>
        <v>575.99116200000014</v>
      </c>
      <c r="U108" s="33">
        <f t="shared" si="163"/>
        <v>0</v>
      </c>
      <c r="V108" s="90"/>
      <c r="W108" s="110"/>
      <c r="X108" s="102"/>
      <c r="Y108" s="102"/>
      <c r="Z108" s="102"/>
      <c r="AA108" s="102"/>
      <c r="AB108" s="102"/>
      <c r="AC108" s="102"/>
      <c r="AD108" s="102"/>
      <c r="AE108" s="102"/>
      <c r="AF108" s="102"/>
      <c r="AG108" s="102"/>
      <c r="AH108" s="102"/>
      <c r="AI108" s="102">
        <f t="shared" si="157"/>
        <v>0</v>
      </c>
      <c r="AJ108" s="103">
        <f t="shared" si="90"/>
        <v>0</v>
      </c>
      <c r="AK108" s="103">
        <f t="shared" si="91"/>
        <v>0</v>
      </c>
      <c r="AL108" s="103">
        <f t="shared" si="92"/>
        <v>0</v>
      </c>
      <c r="AM108" s="103">
        <f t="shared" si="93"/>
        <v>0</v>
      </c>
      <c r="AN108" s="103">
        <f t="shared" si="94"/>
        <v>0</v>
      </c>
      <c r="AO108" s="103">
        <f t="shared" si="95"/>
        <v>0</v>
      </c>
      <c r="AP108" s="103">
        <f t="shared" si="96"/>
        <v>0</v>
      </c>
      <c r="AQ108" s="103">
        <f t="shared" si="97"/>
        <v>0</v>
      </c>
      <c r="AR108" s="103">
        <f t="shared" si="98"/>
        <v>0</v>
      </c>
      <c r="AS108" s="103">
        <f t="shared" si="99"/>
        <v>0</v>
      </c>
      <c r="AT108" s="103">
        <f t="shared" si="100"/>
        <v>0</v>
      </c>
      <c r="AU108" s="103">
        <f t="shared" si="101"/>
        <v>0</v>
      </c>
      <c r="AV108" s="104">
        <f>SUM(AJ108:AU108)*VLOOKUP($I108,Escalation[],MATCH(W$1,Escalation[#Headers]),FALSE)</f>
        <v>0</v>
      </c>
      <c r="AW108" s="104">
        <f t="shared" si="158"/>
        <v>0</v>
      </c>
      <c r="AX108" s="104">
        <f t="shared" si="159"/>
        <v>0</v>
      </c>
      <c r="AY108" s="104">
        <f t="shared" si="160"/>
        <v>0</v>
      </c>
      <c r="AZ108" s="103">
        <f t="shared" si="161"/>
        <v>0</v>
      </c>
      <c r="BA108" s="105">
        <f t="shared" si="162"/>
        <v>0</v>
      </c>
      <c r="BB108" s="110"/>
      <c r="BC108" s="102"/>
      <c r="BD108" s="102"/>
      <c r="BE108" s="102"/>
      <c r="BF108" s="102"/>
      <c r="BG108" s="112">
        <v>12</v>
      </c>
      <c r="BH108" s="112">
        <v>12</v>
      </c>
      <c r="BI108" s="102"/>
      <c r="BJ108" s="102"/>
      <c r="BK108" s="102"/>
      <c r="BL108" s="102"/>
      <c r="BM108" s="102"/>
      <c r="BN108" s="102">
        <f t="shared" si="102"/>
        <v>24</v>
      </c>
      <c r="BO108" s="103">
        <f t="shared" si="103"/>
        <v>0</v>
      </c>
      <c r="BP108" s="103">
        <f t="shared" si="104"/>
        <v>0</v>
      </c>
      <c r="BQ108" s="103">
        <f t="shared" si="105"/>
        <v>0</v>
      </c>
      <c r="BR108" s="103">
        <f t="shared" si="106"/>
        <v>0</v>
      </c>
      <c r="BS108" s="103">
        <f t="shared" si="107"/>
        <v>0</v>
      </c>
      <c r="BT108" s="103">
        <f t="shared" si="108"/>
        <v>1380</v>
      </c>
      <c r="BU108" s="103">
        <f t="shared" si="109"/>
        <v>1380</v>
      </c>
      <c r="BV108" s="103">
        <f t="shared" si="110"/>
        <v>0</v>
      </c>
      <c r="BW108" s="103">
        <f t="shared" si="111"/>
        <v>0</v>
      </c>
      <c r="BX108" s="103">
        <f t="shared" si="112"/>
        <v>0</v>
      </c>
      <c r="BY108" s="103">
        <f t="shared" si="113"/>
        <v>0</v>
      </c>
      <c r="BZ108" s="103">
        <f t="shared" si="114"/>
        <v>0</v>
      </c>
      <c r="CA108" s="104">
        <f>SUM(BO108:BZ108)*VLOOKUP($I108,Escalation[],MATCH(BB$1,Escalation[#Headers]),FALSE)</f>
        <v>2879.9558100000004</v>
      </c>
      <c r="CB108" s="104">
        <f t="shared" si="115"/>
        <v>0</v>
      </c>
      <c r="CC108" s="104">
        <f t="shared" si="116"/>
        <v>0</v>
      </c>
      <c r="CD108" s="104">
        <f t="shared" si="117"/>
        <v>2879.9558100000004</v>
      </c>
      <c r="CE108" s="103">
        <f t="shared" si="118"/>
        <v>575.99116200000014</v>
      </c>
      <c r="CF108" s="105">
        <f t="shared" si="119"/>
        <v>0</v>
      </c>
      <c r="CG108" s="110"/>
      <c r="CH108" s="102"/>
      <c r="CI108" s="102"/>
      <c r="CJ108" s="102"/>
      <c r="CK108" s="102"/>
      <c r="CL108" s="102"/>
      <c r="CM108" s="102"/>
      <c r="CN108" s="102"/>
      <c r="CO108" s="102"/>
      <c r="CP108" s="102"/>
      <c r="CQ108" s="102"/>
      <c r="CR108" s="102"/>
      <c r="CS108" s="102">
        <f t="shared" si="120"/>
        <v>0</v>
      </c>
      <c r="CT108" s="103">
        <f t="shared" si="121"/>
        <v>0</v>
      </c>
      <c r="CU108" s="103">
        <f t="shared" si="122"/>
        <v>0</v>
      </c>
      <c r="CV108" s="103">
        <f t="shared" si="123"/>
        <v>0</v>
      </c>
      <c r="CW108" s="103">
        <f t="shared" si="124"/>
        <v>0</v>
      </c>
      <c r="CX108" s="103">
        <f t="shared" si="125"/>
        <v>0</v>
      </c>
      <c r="CY108" s="103">
        <f t="shared" si="126"/>
        <v>0</v>
      </c>
      <c r="CZ108" s="103">
        <f t="shared" si="127"/>
        <v>0</v>
      </c>
      <c r="DA108" s="103">
        <f t="shared" si="128"/>
        <v>0</v>
      </c>
      <c r="DB108" s="103">
        <f t="shared" si="129"/>
        <v>0</v>
      </c>
      <c r="DC108" s="103">
        <f t="shared" si="130"/>
        <v>0</v>
      </c>
      <c r="DD108" s="103">
        <f t="shared" si="131"/>
        <v>0</v>
      </c>
      <c r="DE108" s="103">
        <f t="shared" si="132"/>
        <v>0</v>
      </c>
      <c r="DF108" s="104">
        <f>SUM(CT108:DE108)*VLOOKUP($I108,Escalation[],MATCH(CG$1,Escalation[#Headers]),FALSE)</f>
        <v>0</v>
      </c>
      <c r="DG108" s="104">
        <f t="shared" si="133"/>
        <v>0</v>
      </c>
      <c r="DH108" s="104">
        <f t="shared" si="134"/>
        <v>0</v>
      </c>
      <c r="DI108" s="104">
        <f t="shared" si="135"/>
        <v>0</v>
      </c>
      <c r="DJ108" s="103">
        <f t="shared" si="136"/>
        <v>0</v>
      </c>
      <c r="DK108" s="105">
        <f t="shared" si="137"/>
        <v>0</v>
      </c>
      <c r="DL108" s="110"/>
      <c r="DM108" s="102"/>
      <c r="DN108" s="102"/>
      <c r="DO108" s="102"/>
      <c r="DP108" s="102"/>
      <c r="DQ108" s="102"/>
      <c r="DR108" s="102"/>
      <c r="DS108" s="102"/>
      <c r="DT108" s="102"/>
      <c r="DU108" s="102"/>
      <c r="DV108" s="102"/>
      <c r="DW108" s="102"/>
      <c r="DX108" s="102">
        <f t="shared" si="138"/>
        <v>0</v>
      </c>
      <c r="DY108" s="103">
        <f t="shared" si="139"/>
        <v>0</v>
      </c>
      <c r="DZ108" s="103">
        <f t="shared" si="140"/>
        <v>0</v>
      </c>
      <c r="EA108" s="103">
        <f t="shared" si="141"/>
        <v>0</v>
      </c>
      <c r="EB108" s="103">
        <f t="shared" si="142"/>
        <v>0</v>
      </c>
      <c r="EC108" s="103">
        <f t="shared" si="143"/>
        <v>0</v>
      </c>
      <c r="ED108" s="103">
        <f t="shared" si="144"/>
        <v>0</v>
      </c>
      <c r="EE108" s="103">
        <f t="shared" si="145"/>
        <v>0</v>
      </c>
      <c r="EF108" s="103">
        <f t="shared" si="146"/>
        <v>0</v>
      </c>
      <c r="EG108" s="103">
        <f t="shared" si="147"/>
        <v>0</v>
      </c>
      <c r="EH108" s="103">
        <f t="shared" si="148"/>
        <v>0</v>
      </c>
      <c r="EI108" s="103">
        <f t="shared" si="149"/>
        <v>0</v>
      </c>
      <c r="EJ108" s="103">
        <f t="shared" si="150"/>
        <v>0</v>
      </c>
      <c r="EK108" s="104">
        <f>SUM(DY108:EJ108)*VLOOKUP($I108,Escalation[],MATCH(DL$1,Escalation[#Headers]),FALSE)</f>
        <v>0</v>
      </c>
      <c r="EL108" s="104">
        <f t="shared" si="151"/>
        <v>0</v>
      </c>
      <c r="EM108" s="104">
        <f t="shared" si="152"/>
        <v>0</v>
      </c>
      <c r="EN108" s="104">
        <f t="shared" si="153"/>
        <v>0</v>
      </c>
      <c r="EO108" s="103">
        <f t="shared" si="154"/>
        <v>0</v>
      </c>
      <c r="EP108" s="105">
        <f t="shared" si="155"/>
        <v>0</v>
      </c>
      <c r="EQ108" s="160">
        <f t="shared" si="156"/>
        <v>2879.9558100000004</v>
      </c>
      <c r="ER108" s="1"/>
      <c r="ES108" s="82"/>
      <c r="ET108" s="82"/>
      <c r="EU108" s="82"/>
      <c r="EV108" s="82"/>
      <c r="EW108" s="22"/>
      <c r="EX108" s="22"/>
      <c r="EY108" s="34"/>
      <c r="EZ108" s="34"/>
      <c r="FA108" s="7"/>
      <c r="FB108" s="7"/>
      <c r="FC108" s="7"/>
      <c r="FD108" s="7"/>
    </row>
    <row r="109" spans="1:160" ht="145.19999999999999" hidden="1" x14ac:dyDescent="0.3">
      <c r="A109" s="1" t="s">
        <v>243</v>
      </c>
      <c r="B109" s="83">
        <v>1.2</v>
      </c>
      <c r="C109" t="s">
        <v>1391</v>
      </c>
      <c r="D109" s="28" t="s">
        <v>15</v>
      </c>
      <c r="E109" s="3" t="s">
        <v>25</v>
      </c>
      <c r="F109" s="1" t="s">
        <v>244</v>
      </c>
      <c r="G109" s="19" t="s">
        <v>245</v>
      </c>
      <c r="H109" s="1"/>
      <c r="I109" s="3" t="s">
        <v>215</v>
      </c>
      <c r="J109" s="5" t="s">
        <v>215</v>
      </c>
      <c r="K109" s="3"/>
      <c r="L109" s="3" t="s">
        <v>22</v>
      </c>
      <c r="M109" s="38"/>
      <c r="N109" s="42">
        <v>1</v>
      </c>
      <c r="O109" s="24">
        <v>0</v>
      </c>
      <c r="P109" s="48">
        <v>0</v>
      </c>
      <c r="Q109" s="5" t="s">
        <v>23</v>
      </c>
      <c r="R109" s="1" t="s">
        <v>220</v>
      </c>
      <c r="S109" s="71">
        <f>VLOOKUP(R109,Contingencies!$A$2:$D$7,4,FALSE)</f>
        <v>0.2</v>
      </c>
      <c r="T109" s="22">
        <f t="shared" si="89"/>
        <v>500.86188000000016</v>
      </c>
      <c r="U109" s="33">
        <f t="shared" si="163"/>
        <v>0</v>
      </c>
      <c r="V109" s="90"/>
      <c r="W109" s="110"/>
      <c r="X109" s="102"/>
      <c r="Y109" s="102"/>
      <c r="Z109" s="102"/>
      <c r="AA109" s="102"/>
      <c r="AB109" s="102"/>
      <c r="AC109" s="102"/>
      <c r="AD109" s="102"/>
      <c r="AE109" s="102"/>
      <c r="AF109" s="102"/>
      <c r="AG109" s="102"/>
      <c r="AH109" s="102"/>
      <c r="AI109" s="102">
        <f t="shared" si="157"/>
        <v>0</v>
      </c>
      <c r="AJ109" s="103">
        <f t="shared" si="90"/>
        <v>0</v>
      </c>
      <c r="AK109" s="103">
        <f t="shared" si="91"/>
        <v>0</v>
      </c>
      <c r="AL109" s="103">
        <f t="shared" si="92"/>
        <v>0</v>
      </c>
      <c r="AM109" s="103">
        <f t="shared" si="93"/>
        <v>0</v>
      </c>
      <c r="AN109" s="103">
        <f t="shared" si="94"/>
        <v>0</v>
      </c>
      <c r="AO109" s="103">
        <f t="shared" si="95"/>
        <v>0</v>
      </c>
      <c r="AP109" s="103">
        <f t="shared" si="96"/>
        <v>0</v>
      </c>
      <c r="AQ109" s="103">
        <f t="shared" si="97"/>
        <v>0</v>
      </c>
      <c r="AR109" s="103">
        <f t="shared" si="98"/>
        <v>0</v>
      </c>
      <c r="AS109" s="103">
        <f t="shared" si="99"/>
        <v>0</v>
      </c>
      <c r="AT109" s="103">
        <f t="shared" si="100"/>
        <v>0</v>
      </c>
      <c r="AU109" s="103">
        <f t="shared" si="101"/>
        <v>0</v>
      </c>
      <c r="AV109" s="104">
        <f>SUM(AJ109:AU109)*VLOOKUP($I109,Escalation[],MATCH(W$1,Escalation[#Headers]),FALSE)</f>
        <v>0</v>
      </c>
      <c r="AW109" s="104">
        <f t="shared" si="158"/>
        <v>0</v>
      </c>
      <c r="AX109" s="104">
        <f t="shared" si="159"/>
        <v>0</v>
      </c>
      <c r="AY109" s="104">
        <f t="shared" si="160"/>
        <v>0</v>
      </c>
      <c r="AZ109" s="103">
        <f t="shared" si="161"/>
        <v>0</v>
      </c>
      <c r="BA109" s="105">
        <f t="shared" si="162"/>
        <v>0</v>
      </c>
      <c r="BB109" s="110"/>
      <c r="BC109" s="102"/>
      <c r="BD109" s="102"/>
      <c r="BE109" s="102"/>
      <c r="BF109" s="102"/>
      <c r="BG109" s="112">
        <v>1200</v>
      </c>
      <c r="BH109" s="112">
        <v>1200</v>
      </c>
      <c r="BI109" s="102"/>
      <c r="BJ109" s="102"/>
      <c r="BK109" s="102"/>
      <c r="BL109" s="102"/>
      <c r="BM109" s="102"/>
      <c r="BN109" s="102">
        <f t="shared" si="102"/>
        <v>0</v>
      </c>
      <c r="BO109" s="103">
        <f t="shared" si="103"/>
        <v>0</v>
      </c>
      <c r="BP109" s="103">
        <f t="shared" si="104"/>
        <v>0</v>
      </c>
      <c r="BQ109" s="103">
        <f t="shared" si="105"/>
        <v>0</v>
      </c>
      <c r="BR109" s="103">
        <f t="shared" si="106"/>
        <v>0</v>
      </c>
      <c r="BS109" s="103">
        <f t="shared" si="107"/>
        <v>0</v>
      </c>
      <c r="BT109" s="103">
        <f t="shared" si="108"/>
        <v>1200</v>
      </c>
      <c r="BU109" s="103">
        <f t="shared" si="109"/>
        <v>1200</v>
      </c>
      <c r="BV109" s="103">
        <f t="shared" si="110"/>
        <v>0</v>
      </c>
      <c r="BW109" s="103">
        <f t="shared" si="111"/>
        <v>0</v>
      </c>
      <c r="BX109" s="103">
        <f t="shared" si="112"/>
        <v>0</v>
      </c>
      <c r="BY109" s="103">
        <f t="shared" si="113"/>
        <v>0</v>
      </c>
      <c r="BZ109" s="103">
        <f t="shared" si="114"/>
        <v>0</v>
      </c>
      <c r="CA109" s="104">
        <f>SUM(BO109:BZ109)*VLOOKUP($I109,Escalation[],MATCH(BB$1,Escalation[#Headers]),FALSE)</f>
        <v>2504.3094000000006</v>
      </c>
      <c r="CB109" s="104">
        <f t="shared" si="115"/>
        <v>0</v>
      </c>
      <c r="CC109" s="104">
        <f t="shared" si="116"/>
        <v>0</v>
      </c>
      <c r="CD109" s="104">
        <f t="shared" si="117"/>
        <v>2504.3094000000006</v>
      </c>
      <c r="CE109" s="103">
        <f t="shared" si="118"/>
        <v>500.86188000000016</v>
      </c>
      <c r="CF109" s="105">
        <f t="shared" si="119"/>
        <v>0</v>
      </c>
      <c r="CG109" s="110"/>
      <c r="CH109" s="102"/>
      <c r="CI109" s="102"/>
      <c r="CJ109" s="102"/>
      <c r="CK109" s="102"/>
      <c r="CL109" s="102"/>
      <c r="CM109" s="102"/>
      <c r="CN109" s="102"/>
      <c r="CO109" s="102"/>
      <c r="CP109" s="102"/>
      <c r="CQ109" s="102"/>
      <c r="CR109" s="102"/>
      <c r="CS109" s="102">
        <f t="shared" si="120"/>
        <v>0</v>
      </c>
      <c r="CT109" s="103">
        <f t="shared" si="121"/>
        <v>0</v>
      </c>
      <c r="CU109" s="103">
        <f t="shared" si="122"/>
        <v>0</v>
      </c>
      <c r="CV109" s="103">
        <f t="shared" si="123"/>
        <v>0</v>
      </c>
      <c r="CW109" s="103">
        <f t="shared" si="124"/>
        <v>0</v>
      </c>
      <c r="CX109" s="103">
        <f t="shared" si="125"/>
        <v>0</v>
      </c>
      <c r="CY109" s="103">
        <f t="shared" si="126"/>
        <v>0</v>
      </c>
      <c r="CZ109" s="103">
        <f t="shared" si="127"/>
        <v>0</v>
      </c>
      <c r="DA109" s="103">
        <f t="shared" si="128"/>
        <v>0</v>
      </c>
      <c r="DB109" s="103">
        <f t="shared" si="129"/>
        <v>0</v>
      </c>
      <c r="DC109" s="103">
        <f t="shared" si="130"/>
        <v>0</v>
      </c>
      <c r="DD109" s="103">
        <f t="shared" si="131"/>
        <v>0</v>
      </c>
      <c r="DE109" s="103">
        <f t="shared" si="132"/>
        <v>0</v>
      </c>
      <c r="DF109" s="104">
        <f>SUM(CT109:DE109)*VLOOKUP($I109,Escalation[],MATCH(CG$1,Escalation[#Headers]),FALSE)</f>
        <v>0</v>
      </c>
      <c r="DG109" s="104">
        <f t="shared" si="133"/>
        <v>0</v>
      </c>
      <c r="DH109" s="104">
        <f t="shared" si="134"/>
        <v>0</v>
      </c>
      <c r="DI109" s="104">
        <f t="shared" si="135"/>
        <v>0</v>
      </c>
      <c r="DJ109" s="103">
        <f t="shared" si="136"/>
        <v>0</v>
      </c>
      <c r="DK109" s="105">
        <f t="shared" si="137"/>
        <v>0</v>
      </c>
      <c r="DL109" s="110"/>
      <c r="DM109" s="102"/>
      <c r="DN109" s="102"/>
      <c r="DO109" s="102"/>
      <c r="DP109" s="102"/>
      <c r="DQ109" s="102"/>
      <c r="DR109" s="102"/>
      <c r="DS109" s="102"/>
      <c r="DT109" s="102"/>
      <c r="DU109" s="102"/>
      <c r="DV109" s="102"/>
      <c r="DW109" s="102"/>
      <c r="DX109" s="102">
        <f t="shared" si="138"/>
        <v>0</v>
      </c>
      <c r="DY109" s="103">
        <f t="shared" si="139"/>
        <v>0</v>
      </c>
      <c r="DZ109" s="103">
        <f t="shared" si="140"/>
        <v>0</v>
      </c>
      <c r="EA109" s="103">
        <f t="shared" si="141"/>
        <v>0</v>
      </c>
      <c r="EB109" s="103">
        <f t="shared" si="142"/>
        <v>0</v>
      </c>
      <c r="EC109" s="103">
        <f t="shared" si="143"/>
        <v>0</v>
      </c>
      <c r="ED109" s="103">
        <f t="shared" si="144"/>
        <v>0</v>
      </c>
      <c r="EE109" s="103">
        <f t="shared" si="145"/>
        <v>0</v>
      </c>
      <c r="EF109" s="103">
        <f t="shared" si="146"/>
        <v>0</v>
      </c>
      <c r="EG109" s="103">
        <f t="shared" si="147"/>
        <v>0</v>
      </c>
      <c r="EH109" s="103">
        <f t="shared" si="148"/>
        <v>0</v>
      </c>
      <c r="EI109" s="103">
        <f t="shared" si="149"/>
        <v>0</v>
      </c>
      <c r="EJ109" s="103">
        <f t="shared" si="150"/>
        <v>0</v>
      </c>
      <c r="EK109" s="104">
        <f>SUM(DY109:EJ109)*VLOOKUP($I109,Escalation[],MATCH(DL$1,Escalation[#Headers]),FALSE)</f>
        <v>0</v>
      </c>
      <c r="EL109" s="104">
        <f t="shared" si="151"/>
        <v>0</v>
      </c>
      <c r="EM109" s="104">
        <f t="shared" si="152"/>
        <v>0</v>
      </c>
      <c r="EN109" s="104">
        <f t="shared" si="153"/>
        <v>0</v>
      </c>
      <c r="EO109" s="103">
        <f t="shared" si="154"/>
        <v>0</v>
      </c>
      <c r="EP109" s="105">
        <f t="shared" si="155"/>
        <v>0</v>
      </c>
      <c r="EQ109" s="160">
        <f t="shared" si="156"/>
        <v>2504.3094000000006</v>
      </c>
      <c r="ER109" s="1"/>
      <c r="ES109" s="82"/>
      <c r="ET109" s="82"/>
      <c r="EU109" s="82"/>
      <c r="EV109" s="82"/>
      <c r="EW109" s="22"/>
      <c r="EX109" s="22"/>
      <c r="EY109" s="34"/>
      <c r="EZ109" s="34"/>
      <c r="FA109" s="7"/>
      <c r="FB109" s="7"/>
      <c r="FC109" s="7"/>
      <c r="FD109" s="7"/>
    </row>
    <row r="110" spans="1:160" ht="132" hidden="1" x14ac:dyDescent="0.3">
      <c r="A110" s="1" t="s">
        <v>246</v>
      </c>
      <c r="B110" s="83">
        <v>1.2</v>
      </c>
      <c r="C110" t="s">
        <v>1391</v>
      </c>
      <c r="D110" s="28" t="s">
        <v>15</v>
      </c>
      <c r="E110" s="3" t="s">
        <v>25</v>
      </c>
      <c r="F110" s="1" t="s">
        <v>247</v>
      </c>
      <c r="G110" s="19" t="s">
        <v>248</v>
      </c>
      <c r="H110" s="1"/>
      <c r="I110" s="3" t="s">
        <v>19</v>
      </c>
      <c r="J110" s="5" t="s">
        <v>31</v>
      </c>
      <c r="K110" s="3" t="s">
        <v>27</v>
      </c>
      <c r="L110" s="6" t="s">
        <v>22</v>
      </c>
      <c r="M110" s="38">
        <v>115</v>
      </c>
      <c r="N110" s="43">
        <v>115</v>
      </c>
      <c r="O110" s="24">
        <v>0</v>
      </c>
      <c r="P110" s="48">
        <v>0</v>
      </c>
      <c r="Q110" s="5" t="s">
        <v>23</v>
      </c>
      <c r="R110" s="1" t="s">
        <v>220</v>
      </c>
      <c r="S110" s="71">
        <f>VLOOKUP(R110,Contingencies!$A$2:$D$7,4,FALSE)</f>
        <v>0.2</v>
      </c>
      <c r="T110" s="22">
        <f t="shared" si="89"/>
        <v>383.9941080000001</v>
      </c>
      <c r="U110" s="33">
        <f t="shared" si="163"/>
        <v>0</v>
      </c>
      <c r="V110" s="90"/>
      <c r="W110" s="110"/>
      <c r="X110" s="102"/>
      <c r="Y110" s="102"/>
      <c r="Z110" s="102"/>
      <c r="AA110" s="102"/>
      <c r="AB110" s="102"/>
      <c r="AC110" s="102"/>
      <c r="AD110" s="102"/>
      <c r="AE110" s="102"/>
      <c r="AF110" s="102"/>
      <c r="AG110" s="102"/>
      <c r="AH110" s="102"/>
      <c r="AI110" s="102">
        <f t="shared" si="157"/>
        <v>0</v>
      </c>
      <c r="AJ110" s="103">
        <f t="shared" si="90"/>
        <v>0</v>
      </c>
      <c r="AK110" s="103">
        <f t="shared" si="91"/>
        <v>0</v>
      </c>
      <c r="AL110" s="103">
        <f t="shared" si="92"/>
        <v>0</v>
      </c>
      <c r="AM110" s="103">
        <f t="shared" si="93"/>
        <v>0</v>
      </c>
      <c r="AN110" s="103">
        <f t="shared" si="94"/>
        <v>0</v>
      </c>
      <c r="AO110" s="103">
        <f t="shared" si="95"/>
        <v>0</v>
      </c>
      <c r="AP110" s="103">
        <f t="shared" si="96"/>
        <v>0</v>
      </c>
      <c r="AQ110" s="103">
        <f t="shared" si="97"/>
        <v>0</v>
      </c>
      <c r="AR110" s="103">
        <f t="shared" si="98"/>
        <v>0</v>
      </c>
      <c r="AS110" s="103">
        <f t="shared" si="99"/>
        <v>0</v>
      </c>
      <c r="AT110" s="103">
        <f t="shared" si="100"/>
        <v>0</v>
      </c>
      <c r="AU110" s="103">
        <f t="shared" si="101"/>
        <v>0</v>
      </c>
      <c r="AV110" s="104">
        <f>SUM(AJ110:AU110)*VLOOKUP($I110,Escalation[],MATCH(W$1,Escalation[#Headers]),FALSE)</f>
        <v>0</v>
      </c>
      <c r="AW110" s="104">
        <f t="shared" si="158"/>
        <v>0</v>
      </c>
      <c r="AX110" s="104">
        <f t="shared" si="159"/>
        <v>0</v>
      </c>
      <c r="AY110" s="104">
        <f t="shared" si="160"/>
        <v>0</v>
      </c>
      <c r="AZ110" s="103">
        <f t="shared" si="161"/>
        <v>0</v>
      </c>
      <c r="BA110" s="105">
        <f t="shared" si="162"/>
        <v>0</v>
      </c>
      <c r="BB110" s="110"/>
      <c r="BC110" s="102"/>
      <c r="BD110" s="102"/>
      <c r="BE110" s="102"/>
      <c r="BF110" s="102"/>
      <c r="BG110" s="102"/>
      <c r="BH110" s="112">
        <v>16</v>
      </c>
      <c r="BI110" s="102"/>
      <c r="BJ110" s="102"/>
      <c r="BK110" s="102"/>
      <c r="BL110" s="102"/>
      <c r="BM110" s="102"/>
      <c r="BN110" s="102">
        <f t="shared" si="102"/>
        <v>16</v>
      </c>
      <c r="BO110" s="103">
        <f t="shared" si="103"/>
        <v>0</v>
      </c>
      <c r="BP110" s="103">
        <f t="shared" si="104"/>
        <v>0</v>
      </c>
      <c r="BQ110" s="103">
        <f t="shared" si="105"/>
        <v>0</v>
      </c>
      <c r="BR110" s="103">
        <f t="shared" si="106"/>
        <v>0</v>
      </c>
      <c r="BS110" s="103">
        <f t="shared" si="107"/>
        <v>0</v>
      </c>
      <c r="BT110" s="103">
        <f t="shared" si="108"/>
        <v>0</v>
      </c>
      <c r="BU110" s="103">
        <f t="shared" si="109"/>
        <v>1840</v>
      </c>
      <c r="BV110" s="103">
        <f t="shared" si="110"/>
        <v>0</v>
      </c>
      <c r="BW110" s="103">
        <f t="shared" si="111"/>
        <v>0</v>
      </c>
      <c r="BX110" s="103">
        <f t="shared" si="112"/>
        <v>0</v>
      </c>
      <c r="BY110" s="103">
        <f t="shared" si="113"/>
        <v>0</v>
      </c>
      <c r="BZ110" s="103">
        <f t="shared" si="114"/>
        <v>0</v>
      </c>
      <c r="CA110" s="104">
        <f>SUM(BO110:BZ110)*VLOOKUP($I110,Escalation[],MATCH(BB$1,Escalation[#Headers]),FALSE)</f>
        <v>1919.9705400000003</v>
      </c>
      <c r="CB110" s="104">
        <f t="shared" si="115"/>
        <v>0</v>
      </c>
      <c r="CC110" s="104">
        <f t="shared" si="116"/>
        <v>0</v>
      </c>
      <c r="CD110" s="104">
        <f t="shared" si="117"/>
        <v>1919.9705400000003</v>
      </c>
      <c r="CE110" s="103">
        <f t="shared" si="118"/>
        <v>383.9941080000001</v>
      </c>
      <c r="CF110" s="105">
        <f t="shared" si="119"/>
        <v>0</v>
      </c>
      <c r="CG110" s="110"/>
      <c r="CH110" s="102"/>
      <c r="CI110" s="102"/>
      <c r="CJ110" s="102"/>
      <c r="CK110" s="102"/>
      <c r="CL110" s="102"/>
      <c r="CM110" s="102"/>
      <c r="CN110" s="102"/>
      <c r="CO110" s="102"/>
      <c r="CP110" s="102"/>
      <c r="CQ110" s="102"/>
      <c r="CR110" s="102"/>
      <c r="CS110" s="102">
        <f t="shared" si="120"/>
        <v>0</v>
      </c>
      <c r="CT110" s="103">
        <f t="shared" si="121"/>
        <v>0</v>
      </c>
      <c r="CU110" s="103">
        <f t="shared" si="122"/>
        <v>0</v>
      </c>
      <c r="CV110" s="103">
        <f t="shared" si="123"/>
        <v>0</v>
      </c>
      <c r="CW110" s="103">
        <f t="shared" si="124"/>
        <v>0</v>
      </c>
      <c r="CX110" s="103">
        <f t="shared" si="125"/>
        <v>0</v>
      </c>
      <c r="CY110" s="103">
        <f t="shared" si="126"/>
        <v>0</v>
      </c>
      <c r="CZ110" s="103">
        <f t="shared" si="127"/>
        <v>0</v>
      </c>
      <c r="DA110" s="103">
        <f t="shared" si="128"/>
        <v>0</v>
      </c>
      <c r="DB110" s="103">
        <f t="shared" si="129"/>
        <v>0</v>
      </c>
      <c r="DC110" s="103">
        <f t="shared" si="130"/>
        <v>0</v>
      </c>
      <c r="DD110" s="103">
        <f t="shared" si="131"/>
        <v>0</v>
      </c>
      <c r="DE110" s="103">
        <f t="shared" si="132"/>
        <v>0</v>
      </c>
      <c r="DF110" s="104">
        <f>SUM(CT110:DE110)*VLOOKUP($I110,Escalation[],MATCH(CG$1,Escalation[#Headers]),FALSE)</f>
        <v>0</v>
      </c>
      <c r="DG110" s="104">
        <f t="shared" si="133"/>
        <v>0</v>
      </c>
      <c r="DH110" s="104">
        <f t="shared" si="134"/>
        <v>0</v>
      </c>
      <c r="DI110" s="104">
        <f t="shared" si="135"/>
        <v>0</v>
      </c>
      <c r="DJ110" s="103">
        <f t="shared" si="136"/>
        <v>0</v>
      </c>
      <c r="DK110" s="105">
        <f t="shared" si="137"/>
        <v>0</v>
      </c>
      <c r="DL110" s="110"/>
      <c r="DM110" s="102"/>
      <c r="DN110" s="102"/>
      <c r="DO110" s="102"/>
      <c r="DP110" s="102"/>
      <c r="DQ110" s="102"/>
      <c r="DR110" s="102"/>
      <c r="DS110" s="102"/>
      <c r="DT110" s="102"/>
      <c r="DU110" s="102"/>
      <c r="DV110" s="102"/>
      <c r="DW110" s="102"/>
      <c r="DX110" s="102">
        <f t="shared" si="138"/>
        <v>0</v>
      </c>
      <c r="DY110" s="103">
        <f t="shared" si="139"/>
        <v>0</v>
      </c>
      <c r="DZ110" s="103">
        <f t="shared" si="140"/>
        <v>0</v>
      </c>
      <c r="EA110" s="103">
        <f t="shared" si="141"/>
        <v>0</v>
      </c>
      <c r="EB110" s="103">
        <f t="shared" si="142"/>
        <v>0</v>
      </c>
      <c r="EC110" s="103">
        <f t="shared" si="143"/>
        <v>0</v>
      </c>
      <c r="ED110" s="103">
        <f t="shared" si="144"/>
        <v>0</v>
      </c>
      <c r="EE110" s="103">
        <f t="shared" si="145"/>
        <v>0</v>
      </c>
      <c r="EF110" s="103">
        <f t="shared" si="146"/>
        <v>0</v>
      </c>
      <c r="EG110" s="103">
        <f t="shared" si="147"/>
        <v>0</v>
      </c>
      <c r="EH110" s="103">
        <f t="shared" si="148"/>
        <v>0</v>
      </c>
      <c r="EI110" s="103">
        <f t="shared" si="149"/>
        <v>0</v>
      </c>
      <c r="EJ110" s="103">
        <f t="shared" si="150"/>
        <v>0</v>
      </c>
      <c r="EK110" s="104">
        <f>SUM(DY110:EJ110)*VLOOKUP($I110,Escalation[],MATCH(DL$1,Escalation[#Headers]),FALSE)</f>
        <v>0</v>
      </c>
      <c r="EL110" s="104">
        <f t="shared" si="151"/>
        <v>0</v>
      </c>
      <c r="EM110" s="104">
        <f t="shared" si="152"/>
        <v>0</v>
      </c>
      <c r="EN110" s="104">
        <f t="shared" si="153"/>
        <v>0</v>
      </c>
      <c r="EO110" s="103">
        <f t="shared" si="154"/>
        <v>0</v>
      </c>
      <c r="EP110" s="105">
        <f t="shared" si="155"/>
        <v>0</v>
      </c>
      <c r="EQ110" s="160">
        <f t="shared" si="156"/>
        <v>1919.9705400000003</v>
      </c>
      <c r="ER110" s="1"/>
      <c r="ES110" s="82"/>
      <c r="ET110" s="82"/>
      <c r="EU110" s="82"/>
      <c r="EV110" s="82"/>
      <c r="EW110" s="22"/>
      <c r="EX110" s="22"/>
      <c r="EY110" s="34"/>
      <c r="EZ110" s="34"/>
      <c r="FA110" s="7"/>
      <c r="FB110" s="7"/>
      <c r="FC110" s="7"/>
      <c r="FD110" s="7"/>
    </row>
    <row r="111" spans="1:160" ht="132" hidden="1" x14ac:dyDescent="0.3">
      <c r="A111" s="1" t="s">
        <v>246</v>
      </c>
      <c r="B111" s="83">
        <v>1.2</v>
      </c>
      <c r="C111" t="s">
        <v>1391</v>
      </c>
      <c r="D111" s="28" t="s">
        <v>15</v>
      </c>
      <c r="E111" s="3" t="s">
        <v>25</v>
      </c>
      <c r="F111" s="1" t="s">
        <v>247</v>
      </c>
      <c r="G111" s="19" t="s">
        <v>248</v>
      </c>
      <c r="H111" s="1"/>
      <c r="I111" s="3" t="s">
        <v>215</v>
      </c>
      <c r="J111" s="5" t="s">
        <v>215</v>
      </c>
      <c r="K111" s="3"/>
      <c r="L111" s="3" t="s">
        <v>136</v>
      </c>
      <c r="M111" s="38"/>
      <c r="N111" s="42">
        <v>1</v>
      </c>
      <c r="O111" s="23">
        <v>0</v>
      </c>
      <c r="P111" s="48">
        <v>0</v>
      </c>
      <c r="Q111" s="5" t="s">
        <v>23</v>
      </c>
      <c r="R111" s="1" t="s">
        <v>220</v>
      </c>
      <c r="S111" s="71">
        <f>VLOOKUP(R111,Contingencies!$A$2:$D$7,4,FALSE)</f>
        <v>0.2</v>
      </c>
      <c r="T111" s="22">
        <f t="shared" si="89"/>
        <v>2145.9844633500006</v>
      </c>
      <c r="U111" s="33">
        <f t="shared" si="163"/>
        <v>0</v>
      </c>
      <c r="V111" s="90"/>
      <c r="W111" s="110"/>
      <c r="X111" s="102"/>
      <c r="Y111" s="102"/>
      <c r="Z111" s="102"/>
      <c r="AA111" s="102"/>
      <c r="AB111" s="102"/>
      <c r="AC111" s="102"/>
      <c r="AD111" s="102"/>
      <c r="AE111" s="102"/>
      <c r="AF111" s="102"/>
      <c r="AG111" s="102"/>
      <c r="AH111" s="102"/>
      <c r="AI111" s="102">
        <f t="shared" si="157"/>
        <v>0</v>
      </c>
      <c r="AJ111" s="103">
        <f t="shared" si="90"/>
        <v>0</v>
      </c>
      <c r="AK111" s="103">
        <f t="shared" si="91"/>
        <v>0</v>
      </c>
      <c r="AL111" s="103">
        <f t="shared" si="92"/>
        <v>0</v>
      </c>
      <c r="AM111" s="103">
        <f t="shared" si="93"/>
        <v>0</v>
      </c>
      <c r="AN111" s="103">
        <f t="shared" si="94"/>
        <v>0</v>
      </c>
      <c r="AO111" s="103">
        <f t="shared" si="95"/>
        <v>0</v>
      </c>
      <c r="AP111" s="103">
        <f t="shared" si="96"/>
        <v>0</v>
      </c>
      <c r="AQ111" s="103">
        <f t="shared" si="97"/>
        <v>0</v>
      </c>
      <c r="AR111" s="103">
        <f t="shared" si="98"/>
        <v>0</v>
      </c>
      <c r="AS111" s="103">
        <f t="shared" si="99"/>
        <v>0</v>
      </c>
      <c r="AT111" s="103">
        <f t="shared" si="100"/>
        <v>0</v>
      </c>
      <c r="AU111" s="103">
        <f t="shared" si="101"/>
        <v>0</v>
      </c>
      <c r="AV111" s="104">
        <f>SUM(AJ111:AU111)*VLOOKUP($I111,Escalation[],MATCH(W$1,Escalation[#Headers]),FALSE)</f>
        <v>0</v>
      </c>
      <c r="AW111" s="104">
        <f t="shared" si="158"/>
        <v>0</v>
      </c>
      <c r="AX111" s="104">
        <f t="shared" si="159"/>
        <v>0</v>
      </c>
      <c r="AY111" s="104">
        <f t="shared" si="160"/>
        <v>0</v>
      </c>
      <c r="AZ111" s="103">
        <f t="shared" si="161"/>
        <v>0</v>
      </c>
      <c r="BA111" s="105">
        <f t="shared" si="162"/>
        <v>0</v>
      </c>
      <c r="BB111" s="110"/>
      <c r="BC111" s="102"/>
      <c r="BD111" s="102"/>
      <c r="BE111" s="102"/>
      <c r="BF111" s="102"/>
      <c r="BG111" s="102"/>
      <c r="BH111" s="112">
        <v>10283</v>
      </c>
      <c r="BI111" s="102"/>
      <c r="BJ111" s="102"/>
      <c r="BK111" s="102"/>
      <c r="BL111" s="102"/>
      <c r="BM111" s="102"/>
      <c r="BN111" s="102">
        <f t="shared" si="102"/>
        <v>0</v>
      </c>
      <c r="BO111" s="103">
        <f t="shared" si="103"/>
        <v>0</v>
      </c>
      <c r="BP111" s="103">
        <f t="shared" si="104"/>
        <v>0</v>
      </c>
      <c r="BQ111" s="103">
        <f t="shared" si="105"/>
        <v>0</v>
      </c>
      <c r="BR111" s="103">
        <f t="shared" si="106"/>
        <v>0</v>
      </c>
      <c r="BS111" s="103">
        <f t="shared" si="107"/>
        <v>0</v>
      </c>
      <c r="BT111" s="103">
        <f t="shared" si="108"/>
        <v>0</v>
      </c>
      <c r="BU111" s="103">
        <f t="shared" si="109"/>
        <v>10283</v>
      </c>
      <c r="BV111" s="103">
        <f t="shared" si="110"/>
        <v>0</v>
      </c>
      <c r="BW111" s="103">
        <f t="shared" si="111"/>
        <v>0</v>
      </c>
      <c r="BX111" s="103">
        <f t="shared" si="112"/>
        <v>0</v>
      </c>
      <c r="BY111" s="103">
        <f t="shared" si="113"/>
        <v>0</v>
      </c>
      <c r="BZ111" s="103">
        <f t="shared" si="114"/>
        <v>0</v>
      </c>
      <c r="CA111" s="104">
        <f>SUM(BO111:BZ111)*VLOOKUP($I111,Escalation[],MATCH(BB$1,Escalation[#Headers]),FALSE)</f>
        <v>10729.922316750002</v>
      </c>
      <c r="CB111" s="104">
        <f t="shared" si="115"/>
        <v>0</v>
      </c>
      <c r="CC111" s="104">
        <f t="shared" si="116"/>
        <v>0</v>
      </c>
      <c r="CD111" s="104">
        <f t="shared" si="117"/>
        <v>10729.922316750002</v>
      </c>
      <c r="CE111" s="103">
        <f t="shared" si="118"/>
        <v>2145.9844633500006</v>
      </c>
      <c r="CF111" s="105">
        <f t="shared" si="119"/>
        <v>0</v>
      </c>
      <c r="CG111" s="110"/>
      <c r="CH111" s="102"/>
      <c r="CI111" s="102"/>
      <c r="CJ111" s="102"/>
      <c r="CK111" s="102"/>
      <c r="CL111" s="102"/>
      <c r="CM111" s="102"/>
      <c r="CN111" s="102"/>
      <c r="CO111" s="102"/>
      <c r="CP111" s="102"/>
      <c r="CQ111" s="102"/>
      <c r="CR111" s="102"/>
      <c r="CS111" s="102">
        <f t="shared" si="120"/>
        <v>0</v>
      </c>
      <c r="CT111" s="103">
        <f t="shared" si="121"/>
        <v>0</v>
      </c>
      <c r="CU111" s="103">
        <f t="shared" si="122"/>
        <v>0</v>
      </c>
      <c r="CV111" s="103">
        <f t="shared" si="123"/>
        <v>0</v>
      </c>
      <c r="CW111" s="103">
        <f t="shared" si="124"/>
        <v>0</v>
      </c>
      <c r="CX111" s="103">
        <f t="shared" si="125"/>
        <v>0</v>
      </c>
      <c r="CY111" s="103">
        <f t="shared" si="126"/>
        <v>0</v>
      </c>
      <c r="CZ111" s="103">
        <f t="shared" si="127"/>
        <v>0</v>
      </c>
      <c r="DA111" s="103">
        <f t="shared" si="128"/>
        <v>0</v>
      </c>
      <c r="DB111" s="103">
        <f t="shared" si="129"/>
        <v>0</v>
      </c>
      <c r="DC111" s="103">
        <f t="shared" si="130"/>
        <v>0</v>
      </c>
      <c r="DD111" s="103">
        <f t="shared" si="131"/>
        <v>0</v>
      </c>
      <c r="DE111" s="103">
        <f t="shared" si="132"/>
        <v>0</v>
      </c>
      <c r="DF111" s="104">
        <f>SUM(CT111:DE111)*VLOOKUP($I111,Escalation[],MATCH(CG$1,Escalation[#Headers]),FALSE)</f>
        <v>0</v>
      </c>
      <c r="DG111" s="104">
        <f t="shared" si="133"/>
        <v>0</v>
      </c>
      <c r="DH111" s="104">
        <f t="shared" si="134"/>
        <v>0</v>
      </c>
      <c r="DI111" s="104">
        <f t="shared" si="135"/>
        <v>0</v>
      </c>
      <c r="DJ111" s="103">
        <f t="shared" si="136"/>
        <v>0</v>
      </c>
      <c r="DK111" s="105">
        <f t="shared" si="137"/>
        <v>0</v>
      </c>
      <c r="DL111" s="110"/>
      <c r="DM111" s="102"/>
      <c r="DN111" s="102"/>
      <c r="DO111" s="102"/>
      <c r="DP111" s="102"/>
      <c r="DQ111" s="102"/>
      <c r="DR111" s="102"/>
      <c r="DS111" s="102"/>
      <c r="DT111" s="102"/>
      <c r="DU111" s="102"/>
      <c r="DV111" s="102"/>
      <c r="DW111" s="102"/>
      <c r="DX111" s="102">
        <f t="shared" si="138"/>
        <v>0</v>
      </c>
      <c r="DY111" s="103">
        <f t="shared" si="139"/>
        <v>0</v>
      </c>
      <c r="DZ111" s="103">
        <f t="shared" si="140"/>
        <v>0</v>
      </c>
      <c r="EA111" s="103">
        <f t="shared" si="141"/>
        <v>0</v>
      </c>
      <c r="EB111" s="103">
        <f t="shared" si="142"/>
        <v>0</v>
      </c>
      <c r="EC111" s="103">
        <f t="shared" si="143"/>
        <v>0</v>
      </c>
      <c r="ED111" s="103">
        <f t="shared" si="144"/>
        <v>0</v>
      </c>
      <c r="EE111" s="103">
        <f t="shared" si="145"/>
        <v>0</v>
      </c>
      <c r="EF111" s="103">
        <f t="shared" si="146"/>
        <v>0</v>
      </c>
      <c r="EG111" s="103">
        <f t="shared" si="147"/>
        <v>0</v>
      </c>
      <c r="EH111" s="103">
        <f t="shared" si="148"/>
        <v>0</v>
      </c>
      <c r="EI111" s="103">
        <f t="shared" si="149"/>
        <v>0</v>
      </c>
      <c r="EJ111" s="103">
        <f t="shared" si="150"/>
        <v>0</v>
      </c>
      <c r="EK111" s="104">
        <f>SUM(DY111:EJ111)*VLOOKUP($I111,Escalation[],MATCH(DL$1,Escalation[#Headers]),FALSE)</f>
        <v>0</v>
      </c>
      <c r="EL111" s="104">
        <f t="shared" si="151"/>
        <v>0</v>
      </c>
      <c r="EM111" s="104">
        <f t="shared" si="152"/>
        <v>0</v>
      </c>
      <c r="EN111" s="104">
        <f t="shared" si="153"/>
        <v>0</v>
      </c>
      <c r="EO111" s="103">
        <f t="shared" si="154"/>
        <v>0</v>
      </c>
      <c r="EP111" s="105">
        <f t="shared" si="155"/>
        <v>0</v>
      </c>
      <c r="EQ111" s="160">
        <f t="shared" si="156"/>
        <v>10729.922316750002</v>
      </c>
      <c r="ER111" s="1"/>
      <c r="ES111" s="82"/>
      <c r="ET111" s="82"/>
      <c r="EU111" s="82"/>
      <c r="EV111" s="82"/>
      <c r="EW111" s="22"/>
      <c r="EX111" s="22"/>
      <c r="EY111" s="34"/>
      <c r="EZ111" s="34"/>
      <c r="FA111" s="7"/>
      <c r="FB111" s="7"/>
      <c r="FC111" s="7"/>
      <c r="FD111" s="7"/>
    </row>
    <row r="112" spans="1:160" ht="118.8" hidden="1" x14ac:dyDescent="0.3">
      <c r="A112" s="1" t="s">
        <v>249</v>
      </c>
      <c r="B112" s="83">
        <v>1.2</v>
      </c>
      <c r="C112" t="s">
        <v>1387</v>
      </c>
      <c r="D112" s="28" t="s">
        <v>15</v>
      </c>
      <c r="E112" s="3" t="s">
        <v>25</v>
      </c>
      <c r="F112" s="1" t="s">
        <v>250</v>
      </c>
      <c r="G112" s="8" t="s">
        <v>251</v>
      </c>
      <c r="H112" s="1" t="s">
        <v>252</v>
      </c>
      <c r="I112" s="3" t="s">
        <v>19</v>
      </c>
      <c r="J112" s="5" t="s">
        <v>31</v>
      </c>
      <c r="K112" s="3" t="s">
        <v>27</v>
      </c>
      <c r="L112" s="6" t="s">
        <v>22</v>
      </c>
      <c r="M112" s="38">
        <v>115</v>
      </c>
      <c r="N112" s="43">
        <v>115</v>
      </c>
      <c r="O112" s="23">
        <v>0</v>
      </c>
      <c r="P112" s="48">
        <v>0</v>
      </c>
      <c r="Q112" s="5" t="s">
        <v>23</v>
      </c>
      <c r="R112" s="1" t="s">
        <v>220</v>
      </c>
      <c r="S112" s="71">
        <f>VLOOKUP(R112,Contingencies!$A$2:$D$7,4,FALSE)</f>
        <v>0.2</v>
      </c>
      <c r="T112" s="22">
        <f t="shared" si="89"/>
        <v>959.98527000000013</v>
      </c>
      <c r="U112" s="33">
        <f t="shared" si="163"/>
        <v>0</v>
      </c>
      <c r="V112" s="90"/>
      <c r="W112" s="110"/>
      <c r="X112" s="102"/>
      <c r="Y112" s="102"/>
      <c r="Z112" s="102"/>
      <c r="AA112" s="102"/>
      <c r="AB112" s="102"/>
      <c r="AC112" s="102"/>
      <c r="AD112" s="102"/>
      <c r="AE112" s="102"/>
      <c r="AF112" s="102"/>
      <c r="AG112" s="102"/>
      <c r="AH112" s="102"/>
      <c r="AI112" s="102">
        <f t="shared" si="157"/>
        <v>0</v>
      </c>
      <c r="AJ112" s="103">
        <f t="shared" si="90"/>
        <v>0</v>
      </c>
      <c r="AK112" s="103">
        <f t="shared" si="91"/>
        <v>0</v>
      </c>
      <c r="AL112" s="103">
        <f t="shared" si="92"/>
        <v>0</v>
      </c>
      <c r="AM112" s="103">
        <f t="shared" si="93"/>
        <v>0</v>
      </c>
      <c r="AN112" s="103">
        <f t="shared" si="94"/>
        <v>0</v>
      </c>
      <c r="AO112" s="103">
        <f t="shared" si="95"/>
        <v>0</v>
      </c>
      <c r="AP112" s="103">
        <f t="shared" si="96"/>
        <v>0</v>
      </c>
      <c r="AQ112" s="103">
        <f t="shared" si="97"/>
        <v>0</v>
      </c>
      <c r="AR112" s="103">
        <f t="shared" si="98"/>
        <v>0</v>
      </c>
      <c r="AS112" s="103">
        <f t="shared" si="99"/>
        <v>0</v>
      </c>
      <c r="AT112" s="103">
        <f t="shared" si="100"/>
        <v>0</v>
      </c>
      <c r="AU112" s="103">
        <f t="shared" si="101"/>
        <v>0</v>
      </c>
      <c r="AV112" s="104">
        <f>SUM(AJ112:AU112)*VLOOKUP($I112,Escalation[],MATCH(W$1,Escalation[#Headers]),FALSE)</f>
        <v>0</v>
      </c>
      <c r="AW112" s="104">
        <f t="shared" si="158"/>
        <v>0</v>
      </c>
      <c r="AX112" s="104">
        <f t="shared" si="159"/>
        <v>0</v>
      </c>
      <c r="AY112" s="104">
        <f t="shared" si="160"/>
        <v>0</v>
      </c>
      <c r="AZ112" s="103">
        <f t="shared" si="161"/>
        <v>0</v>
      </c>
      <c r="BA112" s="105">
        <f t="shared" si="162"/>
        <v>0</v>
      </c>
      <c r="BB112" s="110"/>
      <c r="BC112" s="102"/>
      <c r="BD112" s="102"/>
      <c r="BE112" s="102"/>
      <c r="BF112" s="112">
        <v>40</v>
      </c>
      <c r="BG112" s="112"/>
      <c r="BH112" s="102"/>
      <c r="BI112" s="102"/>
      <c r="BJ112" s="102"/>
      <c r="BK112" s="102"/>
      <c r="BL112" s="102"/>
      <c r="BM112" s="102"/>
      <c r="BN112" s="102">
        <f t="shared" si="102"/>
        <v>40</v>
      </c>
      <c r="BO112" s="103">
        <f t="shared" si="103"/>
        <v>0</v>
      </c>
      <c r="BP112" s="103">
        <f t="shared" si="104"/>
        <v>0</v>
      </c>
      <c r="BQ112" s="103">
        <f t="shared" si="105"/>
        <v>0</v>
      </c>
      <c r="BR112" s="103">
        <f t="shared" si="106"/>
        <v>0</v>
      </c>
      <c r="BS112" s="103">
        <f t="shared" si="107"/>
        <v>4600</v>
      </c>
      <c r="BT112" s="103">
        <f t="shared" si="108"/>
        <v>0</v>
      </c>
      <c r="BU112" s="103">
        <f t="shared" si="109"/>
        <v>0</v>
      </c>
      <c r="BV112" s="103">
        <f t="shared" si="110"/>
        <v>0</v>
      </c>
      <c r="BW112" s="103">
        <f t="shared" si="111"/>
        <v>0</v>
      </c>
      <c r="BX112" s="103">
        <f t="shared" si="112"/>
        <v>0</v>
      </c>
      <c r="BY112" s="103">
        <f t="shared" si="113"/>
        <v>0</v>
      </c>
      <c r="BZ112" s="103">
        <f t="shared" si="114"/>
        <v>0</v>
      </c>
      <c r="CA112" s="104">
        <f>SUM(BO112:BZ112)*VLOOKUP($I112,Escalation[],MATCH(BB$1,Escalation[#Headers]),FALSE)</f>
        <v>4799.9263500000006</v>
      </c>
      <c r="CB112" s="104">
        <f t="shared" si="115"/>
        <v>0</v>
      </c>
      <c r="CC112" s="104">
        <f t="shared" si="116"/>
        <v>0</v>
      </c>
      <c r="CD112" s="104">
        <f t="shared" si="117"/>
        <v>4799.9263500000006</v>
      </c>
      <c r="CE112" s="103">
        <f t="shared" si="118"/>
        <v>959.98527000000013</v>
      </c>
      <c r="CF112" s="105">
        <f t="shared" si="119"/>
        <v>0</v>
      </c>
      <c r="CG112" s="110"/>
      <c r="CH112" s="102"/>
      <c r="CI112" s="102"/>
      <c r="CJ112" s="102"/>
      <c r="CK112" s="102"/>
      <c r="CL112" s="102"/>
      <c r="CM112" s="102"/>
      <c r="CN112" s="102"/>
      <c r="CO112" s="102"/>
      <c r="CP112" s="102"/>
      <c r="CQ112" s="102"/>
      <c r="CR112" s="102"/>
      <c r="CS112" s="102">
        <f t="shared" si="120"/>
        <v>0</v>
      </c>
      <c r="CT112" s="103">
        <f t="shared" si="121"/>
        <v>0</v>
      </c>
      <c r="CU112" s="103">
        <f t="shared" si="122"/>
        <v>0</v>
      </c>
      <c r="CV112" s="103">
        <f t="shared" si="123"/>
        <v>0</v>
      </c>
      <c r="CW112" s="103">
        <f t="shared" si="124"/>
        <v>0</v>
      </c>
      <c r="CX112" s="103">
        <f t="shared" si="125"/>
        <v>0</v>
      </c>
      <c r="CY112" s="103">
        <f t="shared" si="126"/>
        <v>0</v>
      </c>
      <c r="CZ112" s="103">
        <f t="shared" si="127"/>
        <v>0</v>
      </c>
      <c r="DA112" s="103">
        <f t="shared" si="128"/>
        <v>0</v>
      </c>
      <c r="DB112" s="103">
        <f t="shared" si="129"/>
        <v>0</v>
      </c>
      <c r="DC112" s="103">
        <f t="shared" si="130"/>
        <v>0</v>
      </c>
      <c r="DD112" s="103">
        <f t="shared" si="131"/>
        <v>0</v>
      </c>
      <c r="DE112" s="103">
        <f t="shared" si="132"/>
        <v>0</v>
      </c>
      <c r="DF112" s="104">
        <f>SUM(CT112:DE112)*VLOOKUP($I112,Escalation[],MATCH(CG$1,Escalation[#Headers]),FALSE)</f>
        <v>0</v>
      </c>
      <c r="DG112" s="104">
        <f t="shared" si="133"/>
        <v>0</v>
      </c>
      <c r="DH112" s="104">
        <f t="shared" si="134"/>
        <v>0</v>
      </c>
      <c r="DI112" s="104">
        <f t="shared" si="135"/>
        <v>0</v>
      </c>
      <c r="DJ112" s="103">
        <f t="shared" si="136"/>
        <v>0</v>
      </c>
      <c r="DK112" s="105">
        <f t="shared" si="137"/>
        <v>0</v>
      </c>
      <c r="DL112" s="110"/>
      <c r="DM112" s="102"/>
      <c r="DN112" s="102"/>
      <c r="DO112" s="102"/>
      <c r="DP112" s="102"/>
      <c r="DQ112" s="102"/>
      <c r="DR112" s="102"/>
      <c r="DS112" s="102"/>
      <c r="DT112" s="102"/>
      <c r="DU112" s="102"/>
      <c r="DV112" s="102"/>
      <c r="DW112" s="102"/>
      <c r="DX112" s="102">
        <f t="shared" si="138"/>
        <v>0</v>
      </c>
      <c r="DY112" s="103">
        <f t="shared" si="139"/>
        <v>0</v>
      </c>
      <c r="DZ112" s="103">
        <f t="shared" si="140"/>
        <v>0</v>
      </c>
      <c r="EA112" s="103">
        <f t="shared" si="141"/>
        <v>0</v>
      </c>
      <c r="EB112" s="103">
        <f t="shared" si="142"/>
        <v>0</v>
      </c>
      <c r="EC112" s="103">
        <f t="shared" si="143"/>
        <v>0</v>
      </c>
      <c r="ED112" s="103">
        <f t="shared" si="144"/>
        <v>0</v>
      </c>
      <c r="EE112" s="103">
        <f t="shared" si="145"/>
        <v>0</v>
      </c>
      <c r="EF112" s="103">
        <f t="shared" si="146"/>
        <v>0</v>
      </c>
      <c r="EG112" s="103">
        <f t="shared" si="147"/>
        <v>0</v>
      </c>
      <c r="EH112" s="103">
        <f t="shared" si="148"/>
        <v>0</v>
      </c>
      <c r="EI112" s="103">
        <f t="shared" si="149"/>
        <v>0</v>
      </c>
      <c r="EJ112" s="103">
        <f t="shared" si="150"/>
        <v>0</v>
      </c>
      <c r="EK112" s="104">
        <f>SUM(DY112:EJ112)*VLOOKUP($I112,Escalation[],MATCH(DL$1,Escalation[#Headers]),FALSE)</f>
        <v>0</v>
      </c>
      <c r="EL112" s="104">
        <f t="shared" si="151"/>
        <v>0</v>
      </c>
      <c r="EM112" s="104">
        <f t="shared" si="152"/>
        <v>0</v>
      </c>
      <c r="EN112" s="104">
        <f t="shared" si="153"/>
        <v>0</v>
      </c>
      <c r="EO112" s="103">
        <f t="shared" si="154"/>
        <v>0</v>
      </c>
      <c r="EP112" s="105">
        <f t="shared" si="155"/>
        <v>0</v>
      </c>
      <c r="EQ112" s="160">
        <f t="shared" si="156"/>
        <v>4799.9263500000006</v>
      </c>
      <c r="ER112" s="1"/>
      <c r="ES112" s="82"/>
      <c r="ET112" s="82"/>
      <c r="EU112" s="82"/>
      <c r="EV112" s="82"/>
      <c r="EW112" s="22"/>
      <c r="EX112" s="22"/>
      <c r="EY112" s="34"/>
      <c r="EZ112" s="34"/>
      <c r="FA112" s="7"/>
      <c r="FB112" s="7"/>
      <c r="FC112" s="7"/>
      <c r="FD112" s="7"/>
    </row>
    <row r="113" spans="1:160" ht="118.8" hidden="1" x14ac:dyDescent="0.3">
      <c r="A113" s="1" t="s">
        <v>249</v>
      </c>
      <c r="B113" s="83">
        <v>1.2</v>
      </c>
      <c r="C113" t="s">
        <v>1387</v>
      </c>
      <c r="D113" s="28" t="s">
        <v>15</v>
      </c>
      <c r="E113" s="3" t="s">
        <v>25</v>
      </c>
      <c r="F113" s="1" t="s">
        <v>250</v>
      </c>
      <c r="G113" s="8" t="s">
        <v>251</v>
      </c>
      <c r="H113" s="1" t="s">
        <v>253</v>
      </c>
      <c r="I113" s="3" t="s">
        <v>215</v>
      </c>
      <c r="J113" s="5" t="s">
        <v>215</v>
      </c>
      <c r="K113" s="3"/>
      <c r="L113" s="3" t="s">
        <v>22</v>
      </c>
      <c r="M113" s="38"/>
      <c r="N113" s="42">
        <v>1</v>
      </c>
      <c r="O113" s="23">
        <v>0</v>
      </c>
      <c r="P113" s="48">
        <v>0</v>
      </c>
      <c r="Q113" s="5" t="s">
        <v>23</v>
      </c>
      <c r="R113" s="1" t="s">
        <v>220</v>
      </c>
      <c r="S113" s="71">
        <f>VLOOKUP(R113,Contingencies!$A$2:$D$7,4,FALSE)</f>
        <v>0.2</v>
      </c>
      <c r="T113" s="22">
        <f t="shared" si="89"/>
        <v>521.73112500000013</v>
      </c>
      <c r="U113" s="33">
        <f t="shared" si="163"/>
        <v>0</v>
      </c>
      <c r="V113" s="90"/>
      <c r="W113" s="110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>
        <f t="shared" si="157"/>
        <v>0</v>
      </c>
      <c r="AJ113" s="103">
        <f t="shared" si="90"/>
        <v>0</v>
      </c>
      <c r="AK113" s="103">
        <f t="shared" si="91"/>
        <v>0</v>
      </c>
      <c r="AL113" s="103">
        <f t="shared" si="92"/>
        <v>0</v>
      </c>
      <c r="AM113" s="103">
        <f t="shared" si="93"/>
        <v>0</v>
      </c>
      <c r="AN113" s="103">
        <f t="shared" si="94"/>
        <v>0</v>
      </c>
      <c r="AO113" s="103">
        <f t="shared" si="95"/>
        <v>0</v>
      </c>
      <c r="AP113" s="103">
        <f t="shared" si="96"/>
        <v>0</v>
      </c>
      <c r="AQ113" s="103">
        <f t="shared" si="97"/>
        <v>0</v>
      </c>
      <c r="AR113" s="103">
        <f t="shared" si="98"/>
        <v>0</v>
      </c>
      <c r="AS113" s="103">
        <f t="shared" si="99"/>
        <v>0</v>
      </c>
      <c r="AT113" s="103">
        <f t="shared" si="100"/>
        <v>0</v>
      </c>
      <c r="AU113" s="103">
        <f t="shared" si="101"/>
        <v>0</v>
      </c>
      <c r="AV113" s="104">
        <f>SUM(AJ113:AU113)*VLOOKUP($I113,Escalation[],MATCH(W$1,Escalation[#Headers]),FALSE)</f>
        <v>0</v>
      </c>
      <c r="AW113" s="104">
        <f t="shared" si="158"/>
        <v>0</v>
      </c>
      <c r="AX113" s="104">
        <f t="shared" si="159"/>
        <v>0</v>
      </c>
      <c r="AY113" s="104">
        <f t="shared" si="160"/>
        <v>0</v>
      </c>
      <c r="AZ113" s="103">
        <f t="shared" si="161"/>
        <v>0</v>
      </c>
      <c r="BA113" s="105">
        <f t="shared" si="162"/>
        <v>0</v>
      </c>
      <c r="BB113" s="110"/>
      <c r="BC113" s="102"/>
      <c r="BD113" s="102"/>
      <c r="BE113" s="102"/>
      <c r="BF113" s="112">
        <v>2500</v>
      </c>
      <c r="BG113" s="112"/>
      <c r="BH113" s="102"/>
      <c r="BI113" s="102"/>
      <c r="BJ113" s="102"/>
      <c r="BK113" s="102"/>
      <c r="BL113" s="102"/>
      <c r="BM113" s="102"/>
      <c r="BN113" s="102">
        <f t="shared" si="102"/>
        <v>0</v>
      </c>
      <c r="BO113" s="103">
        <f t="shared" si="103"/>
        <v>0</v>
      </c>
      <c r="BP113" s="103">
        <f t="shared" si="104"/>
        <v>0</v>
      </c>
      <c r="BQ113" s="103">
        <f t="shared" si="105"/>
        <v>0</v>
      </c>
      <c r="BR113" s="103">
        <f t="shared" si="106"/>
        <v>0</v>
      </c>
      <c r="BS113" s="103">
        <f t="shared" si="107"/>
        <v>2500</v>
      </c>
      <c r="BT113" s="103">
        <f t="shared" si="108"/>
        <v>0</v>
      </c>
      <c r="BU113" s="103">
        <f t="shared" si="109"/>
        <v>0</v>
      </c>
      <c r="BV113" s="103">
        <f t="shared" si="110"/>
        <v>0</v>
      </c>
      <c r="BW113" s="103">
        <f t="shared" si="111"/>
        <v>0</v>
      </c>
      <c r="BX113" s="103">
        <f t="shared" si="112"/>
        <v>0</v>
      </c>
      <c r="BY113" s="103">
        <f t="shared" si="113"/>
        <v>0</v>
      </c>
      <c r="BZ113" s="103">
        <f t="shared" si="114"/>
        <v>0</v>
      </c>
      <c r="CA113" s="104">
        <f>SUM(BO113:BZ113)*VLOOKUP($I113,Escalation[],MATCH(BB$1,Escalation[#Headers]),FALSE)</f>
        <v>2608.6556250000003</v>
      </c>
      <c r="CB113" s="104">
        <f t="shared" si="115"/>
        <v>0</v>
      </c>
      <c r="CC113" s="104">
        <f t="shared" si="116"/>
        <v>0</v>
      </c>
      <c r="CD113" s="104">
        <f t="shared" si="117"/>
        <v>2608.6556250000003</v>
      </c>
      <c r="CE113" s="103">
        <f t="shared" si="118"/>
        <v>521.73112500000013</v>
      </c>
      <c r="CF113" s="105">
        <f t="shared" si="119"/>
        <v>0</v>
      </c>
      <c r="CG113" s="110"/>
      <c r="CH113" s="102"/>
      <c r="CI113" s="102"/>
      <c r="CJ113" s="102"/>
      <c r="CK113" s="102"/>
      <c r="CL113" s="102"/>
      <c r="CM113" s="102"/>
      <c r="CN113" s="102"/>
      <c r="CO113" s="102"/>
      <c r="CP113" s="102"/>
      <c r="CQ113" s="102"/>
      <c r="CR113" s="102"/>
      <c r="CS113" s="102">
        <f t="shared" si="120"/>
        <v>0</v>
      </c>
      <c r="CT113" s="103">
        <f t="shared" si="121"/>
        <v>0</v>
      </c>
      <c r="CU113" s="103">
        <f t="shared" si="122"/>
        <v>0</v>
      </c>
      <c r="CV113" s="103">
        <f t="shared" si="123"/>
        <v>0</v>
      </c>
      <c r="CW113" s="103">
        <f t="shared" si="124"/>
        <v>0</v>
      </c>
      <c r="CX113" s="103">
        <f t="shared" si="125"/>
        <v>0</v>
      </c>
      <c r="CY113" s="103">
        <f t="shared" si="126"/>
        <v>0</v>
      </c>
      <c r="CZ113" s="103">
        <f t="shared" si="127"/>
        <v>0</v>
      </c>
      <c r="DA113" s="103">
        <f t="shared" si="128"/>
        <v>0</v>
      </c>
      <c r="DB113" s="103">
        <f t="shared" si="129"/>
        <v>0</v>
      </c>
      <c r="DC113" s="103">
        <f t="shared" si="130"/>
        <v>0</v>
      </c>
      <c r="DD113" s="103">
        <f t="shared" si="131"/>
        <v>0</v>
      </c>
      <c r="DE113" s="103">
        <f t="shared" si="132"/>
        <v>0</v>
      </c>
      <c r="DF113" s="104">
        <f>SUM(CT113:DE113)*VLOOKUP($I113,Escalation[],MATCH(CG$1,Escalation[#Headers]),FALSE)</f>
        <v>0</v>
      </c>
      <c r="DG113" s="104">
        <f t="shared" si="133"/>
        <v>0</v>
      </c>
      <c r="DH113" s="104">
        <f t="shared" si="134"/>
        <v>0</v>
      </c>
      <c r="DI113" s="104">
        <f t="shared" si="135"/>
        <v>0</v>
      </c>
      <c r="DJ113" s="103">
        <f t="shared" si="136"/>
        <v>0</v>
      </c>
      <c r="DK113" s="105">
        <f t="shared" si="137"/>
        <v>0</v>
      </c>
      <c r="DL113" s="110"/>
      <c r="DM113" s="102"/>
      <c r="DN113" s="102"/>
      <c r="DO113" s="102"/>
      <c r="DP113" s="102"/>
      <c r="DQ113" s="102"/>
      <c r="DR113" s="102"/>
      <c r="DS113" s="102"/>
      <c r="DT113" s="102"/>
      <c r="DU113" s="102"/>
      <c r="DV113" s="102"/>
      <c r="DW113" s="102"/>
      <c r="DX113" s="102">
        <f t="shared" si="138"/>
        <v>0</v>
      </c>
      <c r="DY113" s="103">
        <f t="shared" si="139"/>
        <v>0</v>
      </c>
      <c r="DZ113" s="103">
        <f t="shared" si="140"/>
        <v>0</v>
      </c>
      <c r="EA113" s="103">
        <f t="shared" si="141"/>
        <v>0</v>
      </c>
      <c r="EB113" s="103">
        <f t="shared" si="142"/>
        <v>0</v>
      </c>
      <c r="EC113" s="103">
        <f t="shared" si="143"/>
        <v>0</v>
      </c>
      <c r="ED113" s="103">
        <f t="shared" si="144"/>
        <v>0</v>
      </c>
      <c r="EE113" s="103">
        <f t="shared" si="145"/>
        <v>0</v>
      </c>
      <c r="EF113" s="103">
        <f t="shared" si="146"/>
        <v>0</v>
      </c>
      <c r="EG113" s="103">
        <f t="shared" si="147"/>
        <v>0</v>
      </c>
      <c r="EH113" s="103">
        <f t="shared" si="148"/>
        <v>0</v>
      </c>
      <c r="EI113" s="103">
        <f t="shared" si="149"/>
        <v>0</v>
      </c>
      <c r="EJ113" s="103">
        <f t="shared" si="150"/>
        <v>0</v>
      </c>
      <c r="EK113" s="104">
        <f>SUM(DY113:EJ113)*VLOOKUP($I113,Escalation[],MATCH(DL$1,Escalation[#Headers]),FALSE)</f>
        <v>0</v>
      </c>
      <c r="EL113" s="104">
        <f t="shared" si="151"/>
        <v>0</v>
      </c>
      <c r="EM113" s="104">
        <f t="shared" si="152"/>
        <v>0</v>
      </c>
      <c r="EN113" s="104">
        <f t="shared" si="153"/>
        <v>0</v>
      </c>
      <c r="EO113" s="103">
        <f t="shared" si="154"/>
        <v>0</v>
      </c>
      <c r="EP113" s="105">
        <f t="shared" si="155"/>
        <v>0</v>
      </c>
      <c r="EQ113" s="160">
        <f t="shared" si="156"/>
        <v>2608.6556250000003</v>
      </c>
      <c r="ER113" s="1"/>
      <c r="ES113" s="82"/>
      <c r="ET113" s="82"/>
      <c r="EU113" s="82"/>
      <c r="EV113" s="82"/>
      <c r="EW113" s="22"/>
      <c r="EX113" s="22"/>
      <c r="EY113" s="34"/>
      <c r="EZ113" s="34"/>
      <c r="FA113" s="7"/>
      <c r="FB113" s="7"/>
      <c r="FC113" s="7"/>
      <c r="FD113" s="7"/>
    </row>
    <row r="114" spans="1:160" ht="158.4" hidden="1" x14ac:dyDescent="0.3">
      <c r="A114" s="1" t="s">
        <v>254</v>
      </c>
      <c r="B114" s="83">
        <v>1.2</v>
      </c>
      <c r="C114" t="s">
        <v>1387</v>
      </c>
      <c r="D114" s="28" t="s">
        <v>15</v>
      </c>
      <c r="E114" s="3" t="s">
        <v>25</v>
      </c>
      <c r="F114" s="1" t="s">
        <v>255</v>
      </c>
      <c r="G114" s="8" t="s">
        <v>256</v>
      </c>
      <c r="H114" s="1"/>
      <c r="I114" s="3" t="s">
        <v>19</v>
      </c>
      <c r="J114" s="5" t="s">
        <v>31</v>
      </c>
      <c r="K114" s="3" t="s">
        <v>27</v>
      </c>
      <c r="L114" s="6" t="s">
        <v>22</v>
      </c>
      <c r="M114" s="38">
        <v>115</v>
      </c>
      <c r="N114" s="43">
        <v>115</v>
      </c>
      <c r="O114" s="23">
        <v>0</v>
      </c>
      <c r="P114" s="48">
        <v>0</v>
      </c>
      <c r="Q114" s="5" t="s">
        <v>23</v>
      </c>
      <c r="R114" s="1" t="s">
        <v>224</v>
      </c>
      <c r="S114" s="71">
        <f>VLOOKUP(R114,Contingencies!$A$2:$D$7,4,FALSE)</f>
        <v>0.35</v>
      </c>
      <c r="T114" s="22">
        <f t="shared" si="89"/>
        <v>1644.615</v>
      </c>
      <c r="U114" s="33">
        <f t="shared" si="163"/>
        <v>0</v>
      </c>
      <c r="V114" s="90"/>
      <c r="W114" s="110"/>
      <c r="X114" s="102"/>
      <c r="Y114" s="102"/>
      <c r="Z114" s="102"/>
      <c r="AA114" s="102"/>
      <c r="AB114" s="102"/>
      <c r="AC114" s="102"/>
      <c r="AD114" s="102"/>
      <c r="AE114" s="102"/>
      <c r="AF114" s="114">
        <v>20</v>
      </c>
      <c r="AG114" s="114">
        <v>20</v>
      </c>
      <c r="AH114" s="102"/>
      <c r="AI114" s="102">
        <f t="shared" si="157"/>
        <v>40</v>
      </c>
      <c r="AJ114" s="103">
        <f t="shared" si="90"/>
        <v>0</v>
      </c>
      <c r="AK114" s="103">
        <f t="shared" si="91"/>
        <v>0</v>
      </c>
      <c r="AL114" s="103">
        <f t="shared" si="92"/>
        <v>0</v>
      </c>
      <c r="AM114" s="103">
        <f t="shared" si="93"/>
        <v>0</v>
      </c>
      <c r="AN114" s="103">
        <f t="shared" si="94"/>
        <v>0</v>
      </c>
      <c r="AO114" s="103">
        <f t="shared" si="95"/>
        <v>0</v>
      </c>
      <c r="AP114" s="103">
        <f t="shared" si="96"/>
        <v>0</v>
      </c>
      <c r="AQ114" s="103">
        <f t="shared" si="97"/>
        <v>0</v>
      </c>
      <c r="AR114" s="103">
        <f t="shared" si="98"/>
        <v>0</v>
      </c>
      <c r="AS114" s="103">
        <f t="shared" si="99"/>
        <v>2300</v>
      </c>
      <c r="AT114" s="103">
        <f t="shared" si="100"/>
        <v>2300</v>
      </c>
      <c r="AU114" s="103">
        <f t="shared" si="101"/>
        <v>0</v>
      </c>
      <c r="AV114" s="104">
        <f>SUM(AJ114:AU114)*VLOOKUP($I114,Escalation[],MATCH(W$1,Escalation[#Headers]),FALSE)</f>
        <v>4698.9000000000005</v>
      </c>
      <c r="AW114" s="104">
        <f t="shared" si="158"/>
        <v>0</v>
      </c>
      <c r="AX114" s="104">
        <f t="shared" si="159"/>
        <v>0</v>
      </c>
      <c r="AY114" s="104">
        <f t="shared" si="160"/>
        <v>4698.9000000000005</v>
      </c>
      <c r="AZ114" s="103">
        <f t="shared" si="161"/>
        <v>1644.615</v>
      </c>
      <c r="BA114" s="105">
        <f t="shared" si="162"/>
        <v>0</v>
      </c>
      <c r="BB114" s="110"/>
      <c r="BC114" s="102"/>
      <c r="BD114" s="102"/>
      <c r="BE114" s="102"/>
      <c r="BF114" s="102"/>
      <c r="BG114" s="102"/>
      <c r="BH114" s="102"/>
      <c r="BI114" s="102"/>
      <c r="BJ114" s="102"/>
      <c r="BK114" s="102"/>
      <c r="BL114" s="102"/>
      <c r="BM114" s="102"/>
      <c r="BN114" s="102">
        <f t="shared" si="102"/>
        <v>0</v>
      </c>
      <c r="BO114" s="103">
        <f t="shared" si="103"/>
        <v>0</v>
      </c>
      <c r="BP114" s="103">
        <f t="shared" si="104"/>
        <v>0</v>
      </c>
      <c r="BQ114" s="103">
        <f t="shared" si="105"/>
        <v>0</v>
      </c>
      <c r="BR114" s="103">
        <f t="shared" si="106"/>
        <v>0</v>
      </c>
      <c r="BS114" s="103">
        <f t="shared" si="107"/>
        <v>0</v>
      </c>
      <c r="BT114" s="103">
        <f t="shared" si="108"/>
        <v>0</v>
      </c>
      <c r="BU114" s="103">
        <f t="shared" si="109"/>
        <v>0</v>
      </c>
      <c r="BV114" s="103">
        <f t="shared" si="110"/>
        <v>0</v>
      </c>
      <c r="BW114" s="103">
        <f t="shared" si="111"/>
        <v>0</v>
      </c>
      <c r="BX114" s="103">
        <f t="shared" si="112"/>
        <v>0</v>
      </c>
      <c r="BY114" s="103">
        <f t="shared" si="113"/>
        <v>0</v>
      </c>
      <c r="BZ114" s="103">
        <f t="shared" si="114"/>
        <v>0</v>
      </c>
      <c r="CA114" s="104">
        <f>SUM(BO114:BZ114)*VLOOKUP($I114,Escalation[],MATCH(BB$1,Escalation[#Headers]),FALSE)</f>
        <v>0</v>
      </c>
      <c r="CB114" s="104">
        <f t="shared" si="115"/>
        <v>0</v>
      </c>
      <c r="CC114" s="104">
        <f t="shared" si="116"/>
        <v>0</v>
      </c>
      <c r="CD114" s="104">
        <f t="shared" si="117"/>
        <v>0</v>
      </c>
      <c r="CE114" s="103">
        <f t="shared" si="118"/>
        <v>0</v>
      </c>
      <c r="CF114" s="105">
        <f t="shared" si="119"/>
        <v>0</v>
      </c>
      <c r="CG114" s="110"/>
      <c r="CH114" s="102"/>
      <c r="CI114" s="102"/>
      <c r="CJ114" s="102"/>
      <c r="CK114" s="102"/>
      <c r="CL114" s="102"/>
      <c r="CM114" s="102"/>
      <c r="CN114" s="102"/>
      <c r="CO114" s="102"/>
      <c r="CP114" s="102"/>
      <c r="CQ114" s="102"/>
      <c r="CR114" s="102"/>
      <c r="CS114" s="102">
        <f t="shared" si="120"/>
        <v>0</v>
      </c>
      <c r="CT114" s="103">
        <f t="shared" si="121"/>
        <v>0</v>
      </c>
      <c r="CU114" s="103">
        <f t="shared" si="122"/>
        <v>0</v>
      </c>
      <c r="CV114" s="103">
        <f t="shared" si="123"/>
        <v>0</v>
      </c>
      <c r="CW114" s="103">
        <f t="shared" si="124"/>
        <v>0</v>
      </c>
      <c r="CX114" s="103">
        <f t="shared" si="125"/>
        <v>0</v>
      </c>
      <c r="CY114" s="103">
        <f t="shared" si="126"/>
        <v>0</v>
      </c>
      <c r="CZ114" s="103">
        <f t="shared" si="127"/>
        <v>0</v>
      </c>
      <c r="DA114" s="103">
        <f t="shared" si="128"/>
        <v>0</v>
      </c>
      <c r="DB114" s="103">
        <f t="shared" si="129"/>
        <v>0</v>
      </c>
      <c r="DC114" s="103">
        <f t="shared" si="130"/>
        <v>0</v>
      </c>
      <c r="DD114" s="103">
        <f t="shared" si="131"/>
        <v>0</v>
      </c>
      <c r="DE114" s="103">
        <f t="shared" si="132"/>
        <v>0</v>
      </c>
      <c r="DF114" s="104">
        <f>SUM(CT114:DE114)*VLOOKUP($I114,Escalation[],MATCH(CG$1,Escalation[#Headers]),FALSE)</f>
        <v>0</v>
      </c>
      <c r="DG114" s="104">
        <f t="shared" si="133"/>
        <v>0</v>
      </c>
      <c r="DH114" s="104">
        <f t="shared" si="134"/>
        <v>0</v>
      </c>
      <c r="DI114" s="104">
        <f t="shared" si="135"/>
        <v>0</v>
      </c>
      <c r="DJ114" s="103">
        <f t="shared" si="136"/>
        <v>0</v>
      </c>
      <c r="DK114" s="105">
        <f t="shared" si="137"/>
        <v>0</v>
      </c>
      <c r="DL114" s="110"/>
      <c r="DM114" s="102"/>
      <c r="DN114" s="102"/>
      <c r="DO114" s="102"/>
      <c r="DP114" s="102"/>
      <c r="DQ114" s="102"/>
      <c r="DR114" s="102"/>
      <c r="DS114" s="102"/>
      <c r="DT114" s="102"/>
      <c r="DU114" s="102"/>
      <c r="DV114" s="102"/>
      <c r="DW114" s="102"/>
      <c r="DX114" s="102">
        <f t="shared" si="138"/>
        <v>0</v>
      </c>
      <c r="DY114" s="103">
        <f t="shared" si="139"/>
        <v>0</v>
      </c>
      <c r="DZ114" s="103">
        <f t="shared" si="140"/>
        <v>0</v>
      </c>
      <c r="EA114" s="103">
        <f t="shared" si="141"/>
        <v>0</v>
      </c>
      <c r="EB114" s="103">
        <f t="shared" si="142"/>
        <v>0</v>
      </c>
      <c r="EC114" s="103">
        <f t="shared" si="143"/>
        <v>0</v>
      </c>
      <c r="ED114" s="103">
        <f t="shared" si="144"/>
        <v>0</v>
      </c>
      <c r="EE114" s="103">
        <f t="shared" si="145"/>
        <v>0</v>
      </c>
      <c r="EF114" s="103">
        <f t="shared" si="146"/>
        <v>0</v>
      </c>
      <c r="EG114" s="103">
        <f t="shared" si="147"/>
        <v>0</v>
      </c>
      <c r="EH114" s="103">
        <f t="shared" si="148"/>
        <v>0</v>
      </c>
      <c r="EI114" s="103">
        <f t="shared" si="149"/>
        <v>0</v>
      </c>
      <c r="EJ114" s="103">
        <f t="shared" si="150"/>
        <v>0</v>
      </c>
      <c r="EK114" s="104">
        <f>SUM(DY114:EJ114)*VLOOKUP($I114,Escalation[],MATCH(DL$1,Escalation[#Headers]),FALSE)</f>
        <v>0</v>
      </c>
      <c r="EL114" s="104">
        <f t="shared" si="151"/>
        <v>0</v>
      </c>
      <c r="EM114" s="104">
        <f t="shared" si="152"/>
        <v>0</v>
      </c>
      <c r="EN114" s="104">
        <f t="shared" si="153"/>
        <v>0</v>
      </c>
      <c r="EO114" s="103">
        <f t="shared" si="154"/>
        <v>0</v>
      </c>
      <c r="EP114" s="105">
        <f t="shared" si="155"/>
        <v>0</v>
      </c>
      <c r="EQ114" s="160">
        <f t="shared" si="156"/>
        <v>4698.9000000000005</v>
      </c>
      <c r="ER114" s="1"/>
      <c r="ES114" s="82"/>
      <c r="ET114" s="82"/>
      <c r="EU114" s="82"/>
      <c r="EV114" s="82"/>
      <c r="EW114" s="22"/>
      <c r="EX114" s="22"/>
      <c r="EY114" s="34"/>
      <c r="EZ114" s="34"/>
      <c r="FA114" s="7"/>
      <c r="FB114" s="7"/>
      <c r="FC114" s="7"/>
      <c r="FD114" s="7"/>
    </row>
    <row r="115" spans="1:160" ht="158.4" hidden="1" x14ac:dyDescent="0.3">
      <c r="A115" s="1" t="s">
        <v>254</v>
      </c>
      <c r="B115" s="83">
        <v>1.2</v>
      </c>
      <c r="C115" t="s">
        <v>1387</v>
      </c>
      <c r="D115" s="28" t="s">
        <v>15</v>
      </c>
      <c r="E115" s="3" t="s">
        <v>25</v>
      </c>
      <c r="F115" s="1" t="s">
        <v>255</v>
      </c>
      <c r="G115" s="8" t="s">
        <v>256</v>
      </c>
      <c r="H115" s="1"/>
      <c r="I115" s="3" t="s">
        <v>215</v>
      </c>
      <c r="J115" s="5" t="s">
        <v>215</v>
      </c>
      <c r="K115" s="3"/>
      <c r="L115" s="3" t="s">
        <v>22</v>
      </c>
      <c r="M115" s="38"/>
      <c r="N115" s="42">
        <v>1</v>
      </c>
      <c r="O115" s="23">
        <v>0</v>
      </c>
      <c r="P115" s="48">
        <v>0</v>
      </c>
      <c r="Q115" s="5" t="s">
        <v>23</v>
      </c>
      <c r="R115" s="1" t="s">
        <v>224</v>
      </c>
      <c r="S115" s="71">
        <f>VLOOKUP(R115,Contingencies!$A$2:$D$7,4,FALSE)</f>
        <v>0.35</v>
      </c>
      <c r="T115" s="22">
        <f t="shared" si="89"/>
        <v>858.06000000000006</v>
      </c>
      <c r="U115" s="33">
        <f t="shared" si="163"/>
        <v>0</v>
      </c>
      <c r="V115" s="90"/>
      <c r="W115" s="110"/>
      <c r="X115" s="102"/>
      <c r="Y115" s="102"/>
      <c r="Z115" s="102"/>
      <c r="AA115" s="102"/>
      <c r="AB115" s="102"/>
      <c r="AC115" s="102"/>
      <c r="AD115" s="102"/>
      <c r="AE115" s="102"/>
      <c r="AF115" s="114">
        <v>1200</v>
      </c>
      <c r="AG115" s="114">
        <v>1200</v>
      </c>
      <c r="AH115" s="102"/>
      <c r="AI115" s="102">
        <f t="shared" si="157"/>
        <v>0</v>
      </c>
      <c r="AJ115" s="103">
        <f t="shared" si="90"/>
        <v>0</v>
      </c>
      <c r="AK115" s="103">
        <f t="shared" si="91"/>
        <v>0</v>
      </c>
      <c r="AL115" s="103">
        <f t="shared" si="92"/>
        <v>0</v>
      </c>
      <c r="AM115" s="103">
        <f t="shared" si="93"/>
        <v>0</v>
      </c>
      <c r="AN115" s="103">
        <f t="shared" si="94"/>
        <v>0</v>
      </c>
      <c r="AO115" s="103">
        <f t="shared" si="95"/>
        <v>0</v>
      </c>
      <c r="AP115" s="103">
        <f t="shared" si="96"/>
        <v>0</v>
      </c>
      <c r="AQ115" s="103">
        <f t="shared" si="97"/>
        <v>0</v>
      </c>
      <c r="AR115" s="103">
        <f t="shared" si="98"/>
        <v>0</v>
      </c>
      <c r="AS115" s="103">
        <f t="shared" si="99"/>
        <v>1200</v>
      </c>
      <c r="AT115" s="103">
        <f t="shared" si="100"/>
        <v>1200</v>
      </c>
      <c r="AU115" s="103">
        <f t="shared" si="101"/>
        <v>0</v>
      </c>
      <c r="AV115" s="104">
        <f>SUM(AJ115:AU115)*VLOOKUP($I115,Escalation[],MATCH(W$1,Escalation[#Headers]),FALSE)</f>
        <v>2451.6000000000004</v>
      </c>
      <c r="AW115" s="104">
        <f t="shared" si="158"/>
        <v>0</v>
      </c>
      <c r="AX115" s="104">
        <f t="shared" si="159"/>
        <v>0</v>
      </c>
      <c r="AY115" s="104">
        <f t="shared" si="160"/>
        <v>2451.6000000000004</v>
      </c>
      <c r="AZ115" s="103">
        <f t="shared" si="161"/>
        <v>858.06000000000006</v>
      </c>
      <c r="BA115" s="105">
        <f t="shared" si="162"/>
        <v>0</v>
      </c>
      <c r="BB115" s="110"/>
      <c r="BC115" s="102"/>
      <c r="BD115" s="102"/>
      <c r="BE115" s="102"/>
      <c r="BF115" s="102"/>
      <c r="BG115" s="102"/>
      <c r="BH115" s="102"/>
      <c r="BI115" s="102"/>
      <c r="BJ115" s="102"/>
      <c r="BK115" s="102"/>
      <c r="BL115" s="102"/>
      <c r="BM115" s="102"/>
      <c r="BN115" s="102">
        <f t="shared" si="102"/>
        <v>0</v>
      </c>
      <c r="BO115" s="103">
        <f t="shared" si="103"/>
        <v>0</v>
      </c>
      <c r="BP115" s="103">
        <f t="shared" si="104"/>
        <v>0</v>
      </c>
      <c r="BQ115" s="103">
        <f t="shared" si="105"/>
        <v>0</v>
      </c>
      <c r="BR115" s="103">
        <f t="shared" si="106"/>
        <v>0</v>
      </c>
      <c r="BS115" s="103">
        <f t="shared" si="107"/>
        <v>0</v>
      </c>
      <c r="BT115" s="103">
        <f t="shared" si="108"/>
        <v>0</v>
      </c>
      <c r="BU115" s="103">
        <f t="shared" si="109"/>
        <v>0</v>
      </c>
      <c r="BV115" s="103">
        <f t="shared" si="110"/>
        <v>0</v>
      </c>
      <c r="BW115" s="103">
        <f t="shared" si="111"/>
        <v>0</v>
      </c>
      <c r="BX115" s="103">
        <f t="shared" si="112"/>
        <v>0</v>
      </c>
      <c r="BY115" s="103">
        <f t="shared" si="113"/>
        <v>0</v>
      </c>
      <c r="BZ115" s="103">
        <f t="shared" si="114"/>
        <v>0</v>
      </c>
      <c r="CA115" s="104">
        <f>SUM(BO115:BZ115)*VLOOKUP($I115,Escalation[],MATCH(BB$1,Escalation[#Headers]),FALSE)</f>
        <v>0</v>
      </c>
      <c r="CB115" s="104">
        <f t="shared" si="115"/>
        <v>0</v>
      </c>
      <c r="CC115" s="104">
        <f t="shared" si="116"/>
        <v>0</v>
      </c>
      <c r="CD115" s="104">
        <f t="shared" si="117"/>
        <v>0</v>
      </c>
      <c r="CE115" s="103">
        <f t="shared" si="118"/>
        <v>0</v>
      </c>
      <c r="CF115" s="105">
        <f t="shared" si="119"/>
        <v>0</v>
      </c>
      <c r="CG115" s="110"/>
      <c r="CH115" s="102"/>
      <c r="CI115" s="102"/>
      <c r="CJ115" s="102"/>
      <c r="CK115" s="102"/>
      <c r="CL115" s="102"/>
      <c r="CM115" s="102"/>
      <c r="CN115" s="102"/>
      <c r="CO115" s="102"/>
      <c r="CP115" s="102"/>
      <c r="CQ115" s="102"/>
      <c r="CR115" s="102"/>
      <c r="CS115" s="102">
        <f t="shared" si="120"/>
        <v>0</v>
      </c>
      <c r="CT115" s="103">
        <f t="shared" si="121"/>
        <v>0</v>
      </c>
      <c r="CU115" s="103">
        <f t="shared" si="122"/>
        <v>0</v>
      </c>
      <c r="CV115" s="103">
        <f t="shared" si="123"/>
        <v>0</v>
      </c>
      <c r="CW115" s="103">
        <f t="shared" si="124"/>
        <v>0</v>
      </c>
      <c r="CX115" s="103">
        <f t="shared" si="125"/>
        <v>0</v>
      </c>
      <c r="CY115" s="103">
        <f t="shared" si="126"/>
        <v>0</v>
      </c>
      <c r="CZ115" s="103">
        <f t="shared" si="127"/>
        <v>0</v>
      </c>
      <c r="DA115" s="103">
        <f t="shared" si="128"/>
        <v>0</v>
      </c>
      <c r="DB115" s="103">
        <f t="shared" si="129"/>
        <v>0</v>
      </c>
      <c r="DC115" s="103">
        <f t="shared" si="130"/>
        <v>0</v>
      </c>
      <c r="DD115" s="103">
        <f t="shared" si="131"/>
        <v>0</v>
      </c>
      <c r="DE115" s="103">
        <f t="shared" si="132"/>
        <v>0</v>
      </c>
      <c r="DF115" s="104">
        <f>SUM(CT115:DE115)*VLOOKUP($I115,Escalation[],MATCH(CG$1,Escalation[#Headers]),FALSE)</f>
        <v>0</v>
      </c>
      <c r="DG115" s="104">
        <f t="shared" si="133"/>
        <v>0</v>
      </c>
      <c r="DH115" s="104">
        <f t="shared" si="134"/>
        <v>0</v>
      </c>
      <c r="DI115" s="104">
        <f t="shared" si="135"/>
        <v>0</v>
      </c>
      <c r="DJ115" s="103">
        <f t="shared" si="136"/>
        <v>0</v>
      </c>
      <c r="DK115" s="105">
        <f t="shared" si="137"/>
        <v>0</v>
      </c>
      <c r="DL115" s="110"/>
      <c r="DM115" s="102"/>
      <c r="DN115" s="102"/>
      <c r="DO115" s="102"/>
      <c r="DP115" s="102"/>
      <c r="DQ115" s="102"/>
      <c r="DR115" s="102"/>
      <c r="DS115" s="102"/>
      <c r="DT115" s="102"/>
      <c r="DU115" s="102"/>
      <c r="DV115" s="102"/>
      <c r="DW115" s="102"/>
      <c r="DX115" s="102">
        <f t="shared" si="138"/>
        <v>0</v>
      </c>
      <c r="DY115" s="103">
        <f t="shared" si="139"/>
        <v>0</v>
      </c>
      <c r="DZ115" s="103">
        <f t="shared" si="140"/>
        <v>0</v>
      </c>
      <c r="EA115" s="103">
        <f t="shared" si="141"/>
        <v>0</v>
      </c>
      <c r="EB115" s="103">
        <f t="shared" si="142"/>
        <v>0</v>
      </c>
      <c r="EC115" s="103">
        <f t="shared" si="143"/>
        <v>0</v>
      </c>
      <c r="ED115" s="103">
        <f t="shared" si="144"/>
        <v>0</v>
      </c>
      <c r="EE115" s="103">
        <f t="shared" si="145"/>
        <v>0</v>
      </c>
      <c r="EF115" s="103">
        <f t="shared" si="146"/>
        <v>0</v>
      </c>
      <c r="EG115" s="103">
        <f t="shared" si="147"/>
        <v>0</v>
      </c>
      <c r="EH115" s="103">
        <f t="shared" si="148"/>
        <v>0</v>
      </c>
      <c r="EI115" s="103">
        <f t="shared" si="149"/>
        <v>0</v>
      </c>
      <c r="EJ115" s="103">
        <f t="shared" si="150"/>
        <v>0</v>
      </c>
      <c r="EK115" s="104">
        <f>SUM(DY115:EJ115)*VLOOKUP($I115,Escalation[],MATCH(DL$1,Escalation[#Headers]),FALSE)</f>
        <v>0</v>
      </c>
      <c r="EL115" s="104">
        <f t="shared" si="151"/>
        <v>0</v>
      </c>
      <c r="EM115" s="104">
        <f t="shared" si="152"/>
        <v>0</v>
      </c>
      <c r="EN115" s="104">
        <f t="shared" si="153"/>
        <v>0</v>
      </c>
      <c r="EO115" s="103">
        <f t="shared" si="154"/>
        <v>0</v>
      </c>
      <c r="EP115" s="105">
        <f t="shared" si="155"/>
        <v>0</v>
      </c>
      <c r="EQ115" s="160">
        <f t="shared" si="156"/>
        <v>2451.6000000000004</v>
      </c>
      <c r="ER115" s="1"/>
      <c r="ES115" s="82"/>
      <c r="ET115" s="82"/>
      <c r="EU115" s="82"/>
      <c r="EV115" s="82"/>
      <c r="EW115" s="22"/>
      <c r="EX115" s="22"/>
      <c r="EY115" s="34"/>
      <c r="EZ115" s="34"/>
      <c r="FA115" s="7"/>
      <c r="FB115" s="7"/>
      <c r="FC115" s="7"/>
      <c r="FD115" s="7"/>
    </row>
    <row r="116" spans="1:160" ht="66" hidden="1" x14ac:dyDescent="0.3">
      <c r="A116" s="1" t="s">
        <v>257</v>
      </c>
      <c r="B116" s="83">
        <v>1.2</v>
      </c>
      <c r="C116" t="s">
        <v>1387</v>
      </c>
      <c r="D116" s="28" t="s">
        <v>15</v>
      </c>
      <c r="E116" s="3" t="s">
        <v>25</v>
      </c>
      <c r="F116" s="1" t="s">
        <v>258</v>
      </c>
      <c r="G116" s="8" t="s">
        <v>259</v>
      </c>
      <c r="H116" s="1"/>
      <c r="I116" s="3" t="s">
        <v>19</v>
      </c>
      <c r="J116" s="5" t="s">
        <v>31</v>
      </c>
      <c r="K116" s="3" t="s">
        <v>27</v>
      </c>
      <c r="L116" s="6" t="s">
        <v>22</v>
      </c>
      <c r="M116" s="38">
        <v>115</v>
      </c>
      <c r="N116" s="43">
        <v>115</v>
      </c>
      <c r="O116" s="23">
        <v>0</v>
      </c>
      <c r="P116" s="48">
        <v>0</v>
      </c>
      <c r="Q116" s="5" t="s">
        <v>23</v>
      </c>
      <c r="R116" s="1" t="s">
        <v>41</v>
      </c>
      <c r="S116" s="71">
        <f>VLOOKUP(R116,Contingencies!$A$2:$D$7,4,FALSE)</f>
        <v>0.125</v>
      </c>
      <c r="T116" s="22">
        <f t="shared" si="89"/>
        <v>117.47250000000001</v>
      </c>
      <c r="U116" s="33">
        <f t="shared" si="163"/>
        <v>0</v>
      </c>
      <c r="V116" s="90"/>
      <c r="W116" s="110"/>
      <c r="X116" s="102"/>
      <c r="Y116" s="102"/>
      <c r="Z116" s="102"/>
      <c r="AA116" s="112">
        <v>8</v>
      </c>
      <c r="AB116" s="102"/>
      <c r="AC116" s="102"/>
      <c r="AD116" s="102"/>
      <c r="AE116" s="102"/>
      <c r="AF116" s="117"/>
      <c r="AG116" s="117"/>
      <c r="AH116" s="102"/>
      <c r="AI116" s="102">
        <f t="shared" si="157"/>
        <v>8</v>
      </c>
      <c r="AJ116" s="103">
        <f t="shared" si="90"/>
        <v>0</v>
      </c>
      <c r="AK116" s="103">
        <f t="shared" si="91"/>
        <v>0</v>
      </c>
      <c r="AL116" s="103">
        <f t="shared" si="92"/>
        <v>0</v>
      </c>
      <c r="AM116" s="103">
        <f t="shared" si="93"/>
        <v>0</v>
      </c>
      <c r="AN116" s="103">
        <f t="shared" si="94"/>
        <v>920</v>
      </c>
      <c r="AO116" s="103">
        <f t="shared" si="95"/>
        <v>0</v>
      </c>
      <c r="AP116" s="103">
        <f t="shared" si="96"/>
        <v>0</v>
      </c>
      <c r="AQ116" s="103">
        <f t="shared" si="97"/>
        <v>0</v>
      </c>
      <c r="AR116" s="103">
        <f t="shared" si="98"/>
        <v>0</v>
      </c>
      <c r="AS116" s="103">
        <f t="shared" si="99"/>
        <v>0</v>
      </c>
      <c r="AT116" s="103">
        <f t="shared" si="100"/>
        <v>0</v>
      </c>
      <c r="AU116" s="103">
        <f t="shared" si="101"/>
        <v>0</v>
      </c>
      <c r="AV116" s="104">
        <f>SUM(AJ116:AU116)*VLOOKUP($I116,Escalation[],MATCH(W$1,Escalation[#Headers]),FALSE)</f>
        <v>939.78000000000009</v>
      </c>
      <c r="AW116" s="104">
        <f t="shared" si="158"/>
        <v>0</v>
      </c>
      <c r="AX116" s="104">
        <f t="shared" si="159"/>
        <v>0</v>
      </c>
      <c r="AY116" s="104">
        <f t="shared" si="160"/>
        <v>939.78000000000009</v>
      </c>
      <c r="AZ116" s="103">
        <f t="shared" si="161"/>
        <v>117.47250000000001</v>
      </c>
      <c r="BA116" s="105">
        <f t="shared" si="162"/>
        <v>0</v>
      </c>
      <c r="BB116" s="110"/>
      <c r="BC116" s="102"/>
      <c r="BD116" s="102"/>
      <c r="BE116" s="102"/>
      <c r="BF116" s="102"/>
      <c r="BG116" s="102"/>
      <c r="BH116" s="102"/>
      <c r="BI116" s="102"/>
      <c r="BJ116" s="102"/>
      <c r="BK116" s="102"/>
      <c r="BL116" s="102"/>
      <c r="BM116" s="102"/>
      <c r="BN116" s="102">
        <f t="shared" si="102"/>
        <v>0</v>
      </c>
      <c r="BO116" s="103">
        <f t="shared" si="103"/>
        <v>0</v>
      </c>
      <c r="BP116" s="103">
        <f t="shared" si="104"/>
        <v>0</v>
      </c>
      <c r="BQ116" s="103">
        <f t="shared" si="105"/>
        <v>0</v>
      </c>
      <c r="BR116" s="103">
        <f t="shared" si="106"/>
        <v>0</v>
      </c>
      <c r="BS116" s="103">
        <f t="shared" si="107"/>
        <v>0</v>
      </c>
      <c r="BT116" s="103">
        <f t="shared" si="108"/>
        <v>0</v>
      </c>
      <c r="BU116" s="103">
        <f t="shared" si="109"/>
        <v>0</v>
      </c>
      <c r="BV116" s="103">
        <f t="shared" si="110"/>
        <v>0</v>
      </c>
      <c r="BW116" s="103">
        <f t="shared" si="111"/>
        <v>0</v>
      </c>
      <c r="BX116" s="103">
        <f t="shared" si="112"/>
        <v>0</v>
      </c>
      <c r="BY116" s="103">
        <f t="shared" si="113"/>
        <v>0</v>
      </c>
      <c r="BZ116" s="103">
        <f t="shared" si="114"/>
        <v>0</v>
      </c>
      <c r="CA116" s="104">
        <f>SUM(BO116:BZ116)*VLOOKUP($I116,Escalation[],MATCH(BB$1,Escalation[#Headers]),FALSE)</f>
        <v>0</v>
      </c>
      <c r="CB116" s="104">
        <f t="shared" si="115"/>
        <v>0</v>
      </c>
      <c r="CC116" s="104">
        <f t="shared" si="116"/>
        <v>0</v>
      </c>
      <c r="CD116" s="104">
        <f t="shared" si="117"/>
        <v>0</v>
      </c>
      <c r="CE116" s="103">
        <f t="shared" si="118"/>
        <v>0</v>
      </c>
      <c r="CF116" s="105">
        <f t="shared" si="119"/>
        <v>0</v>
      </c>
      <c r="CG116" s="110"/>
      <c r="CH116" s="102"/>
      <c r="CI116" s="102"/>
      <c r="CJ116" s="102"/>
      <c r="CK116" s="102"/>
      <c r="CL116" s="102"/>
      <c r="CM116" s="102"/>
      <c r="CN116" s="102"/>
      <c r="CO116" s="102"/>
      <c r="CP116" s="102"/>
      <c r="CQ116" s="102"/>
      <c r="CR116" s="102"/>
      <c r="CS116" s="102">
        <f t="shared" si="120"/>
        <v>0</v>
      </c>
      <c r="CT116" s="103">
        <f t="shared" si="121"/>
        <v>0</v>
      </c>
      <c r="CU116" s="103">
        <f t="shared" si="122"/>
        <v>0</v>
      </c>
      <c r="CV116" s="103">
        <f t="shared" si="123"/>
        <v>0</v>
      </c>
      <c r="CW116" s="103">
        <f t="shared" si="124"/>
        <v>0</v>
      </c>
      <c r="CX116" s="103">
        <f t="shared" si="125"/>
        <v>0</v>
      </c>
      <c r="CY116" s="103">
        <f t="shared" si="126"/>
        <v>0</v>
      </c>
      <c r="CZ116" s="103">
        <f t="shared" si="127"/>
        <v>0</v>
      </c>
      <c r="DA116" s="103">
        <f t="shared" si="128"/>
        <v>0</v>
      </c>
      <c r="DB116" s="103">
        <f t="shared" si="129"/>
        <v>0</v>
      </c>
      <c r="DC116" s="103">
        <f t="shared" si="130"/>
        <v>0</v>
      </c>
      <c r="DD116" s="103">
        <f t="shared" si="131"/>
        <v>0</v>
      </c>
      <c r="DE116" s="103">
        <f t="shared" si="132"/>
        <v>0</v>
      </c>
      <c r="DF116" s="104">
        <f>SUM(CT116:DE116)*VLOOKUP($I116,Escalation[],MATCH(CG$1,Escalation[#Headers]),FALSE)</f>
        <v>0</v>
      </c>
      <c r="DG116" s="104">
        <f t="shared" si="133"/>
        <v>0</v>
      </c>
      <c r="DH116" s="104">
        <f t="shared" si="134"/>
        <v>0</v>
      </c>
      <c r="DI116" s="104">
        <f t="shared" si="135"/>
        <v>0</v>
      </c>
      <c r="DJ116" s="103">
        <f t="shared" si="136"/>
        <v>0</v>
      </c>
      <c r="DK116" s="105">
        <f t="shared" si="137"/>
        <v>0</v>
      </c>
      <c r="DL116" s="110"/>
      <c r="DM116" s="102"/>
      <c r="DN116" s="102"/>
      <c r="DO116" s="102"/>
      <c r="DP116" s="102"/>
      <c r="DQ116" s="102"/>
      <c r="DR116" s="102"/>
      <c r="DS116" s="102"/>
      <c r="DT116" s="102"/>
      <c r="DU116" s="102"/>
      <c r="DV116" s="102"/>
      <c r="DW116" s="102"/>
      <c r="DX116" s="102">
        <f t="shared" si="138"/>
        <v>0</v>
      </c>
      <c r="DY116" s="103">
        <f t="shared" si="139"/>
        <v>0</v>
      </c>
      <c r="DZ116" s="103">
        <f t="shared" si="140"/>
        <v>0</v>
      </c>
      <c r="EA116" s="103">
        <f t="shared" si="141"/>
        <v>0</v>
      </c>
      <c r="EB116" s="103">
        <f t="shared" si="142"/>
        <v>0</v>
      </c>
      <c r="EC116" s="103">
        <f t="shared" si="143"/>
        <v>0</v>
      </c>
      <c r="ED116" s="103">
        <f t="shared" si="144"/>
        <v>0</v>
      </c>
      <c r="EE116" s="103">
        <f t="shared" si="145"/>
        <v>0</v>
      </c>
      <c r="EF116" s="103">
        <f t="shared" si="146"/>
        <v>0</v>
      </c>
      <c r="EG116" s="103">
        <f t="shared" si="147"/>
        <v>0</v>
      </c>
      <c r="EH116" s="103">
        <f t="shared" si="148"/>
        <v>0</v>
      </c>
      <c r="EI116" s="103">
        <f t="shared" si="149"/>
        <v>0</v>
      </c>
      <c r="EJ116" s="103">
        <f t="shared" si="150"/>
        <v>0</v>
      </c>
      <c r="EK116" s="104">
        <f>SUM(DY116:EJ116)*VLOOKUP($I116,Escalation[],MATCH(DL$1,Escalation[#Headers]),FALSE)</f>
        <v>0</v>
      </c>
      <c r="EL116" s="104">
        <f t="shared" si="151"/>
        <v>0</v>
      </c>
      <c r="EM116" s="104">
        <f t="shared" si="152"/>
        <v>0</v>
      </c>
      <c r="EN116" s="104">
        <f t="shared" si="153"/>
        <v>0</v>
      </c>
      <c r="EO116" s="103">
        <f t="shared" si="154"/>
        <v>0</v>
      </c>
      <c r="EP116" s="105">
        <f t="shared" si="155"/>
        <v>0</v>
      </c>
      <c r="EQ116" s="160">
        <f t="shared" si="156"/>
        <v>939.78000000000009</v>
      </c>
      <c r="ER116" s="1"/>
      <c r="ES116" s="82"/>
      <c r="ET116" s="82"/>
      <c r="EU116" s="82"/>
      <c r="EV116" s="82"/>
      <c r="EW116" s="22"/>
      <c r="EX116" s="22"/>
      <c r="EY116" s="34"/>
      <c r="EZ116" s="34"/>
      <c r="FA116" s="7"/>
      <c r="FB116" s="7"/>
      <c r="FC116" s="7"/>
      <c r="FD116" s="7"/>
    </row>
    <row r="117" spans="1:160" ht="66" hidden="1" x14ac:dyDescent="0.3">
      <c r="A117" s="1" t="s">
        <v>257</v>
      </c>
      <c r="B117" s="83">
        <v>1.2</v>
      </c>
      <c r="C117" t="s">
        <v>1387</v>
      </c>
      <c r="D117" s="28" t="s">
        <v>15</v>
      </c>
      <c r="E117" s="3" t="s">
        <v>25</v>
      </c>
      <c r="F117" s="1" t="s">
        <v>258</v>
      </c>
      <c r="G117" s="8" t="s">
        <v>259</v>
      </c>
      <c r="H117" s="1"/>
      <c r="I117" s="3" t="s">
        <v>215</v>
      </c>
      <c r="J117" s="5" t="s">
        <v>215</v>
      </c>
      <c r="K117" s="3"/>
      <c r="L117" s="3" t="s">
        <v>136</v>
      </c>
      <c r="M117" s="38"/>
      <c r="N117" s="42">
        <v>1</v>
      </c>
      <c r="O117" s="23">
        <v>0</v>
      </c>
      <c r="P117" s="48">
        <v>0</v>
      </c>
      <c r="Q117" s="5" t="s">
        <v>23</v>
      </c>
      <c r="R117" s="1" t="s">
        <v>41</v>
      </c>
      <c r="S117" s="71">
        <f>VLOOKUP(R117,Contingencies!$A$2:$D$7,4,FALSE)</f>
        <v>0.125</v>
      </c>
      <c r="T117" s="22">
        <f t="shared" si="89"/>
        <v>228.43293750000001</v>
      </c>
      <c r="U117" s="33">
        <f t="shared" si="163"/>
        <v>0</v>
      </c>
      <c r="V117" s="90"/>
      <c r="W117" s="110"/>
      <c r="X117" s="102"/>
      <c r="Y117" s="102"/>
      <c r="Z117" s="102"/>
      <c r="AA117" s="112">
        <v>1789</v>
      </c>
      <c r="AB117" s="102"/>
      <c r="AC117" s="102"/>
      <c r="AD117" s="102"/>
      <c r="AE117" s="102"/>
      <c r="AF117" s="117"/>
      <c r="AG117" s="117"/>
      <c r="AH117" s="102"/>
      <c r="AI117" s="102">
        <f t="shared" si="157"/>
        <v>0</v>
      </c>
      <c r="AJ117" s="103">
        <f t="shared" si="90"/>
        <v>0</v>
      </c>
      <c r="AK117" s="103">
        <f t="shared" si="91"/>
        <v>0</v>
      </c>
      <c r="AL117" s="103">
        <f t="shared" si="92"/>
        <v>0</v>
      </c>
      <c r="AM117" s="103">
        <f t="shared" si="93"/>
        <v>0</v>
      </c>
      <c r="AN117" s="103">
        <f t="shared" si="94"/>
        <v>1789</v>
      </c>
      <c r="AO117" s="103">
        <f t="shared" si="95"/>
        <v>0</v>
      </c>
      <c r="AP117" s="103">
        <f t="shared" si="96"/>
        <v>0</v>
      </c>
      <c r="AQ117" s="103">
        <f t="shared" si="97"/>
        <v>0</v>
      </c>
      <c r="AR117" s="103">
        <f t="shared" si="98"/>
        <v>0</v>
      </c>
      <c r="AS117" s="103">
        <f t="shared" si="99"/>
        <v>0</v>
      </c>
      <c r="AT117" s="103">
        <f t="shared" si="100"/>
        <v>0</v>
      </c>
      <c r="AU117" s="103">
        <f t="shared" si="101"/>
        <v>0</v>
      </c>
      <c r="AV117" s="104">
        <f>SUM(AJ117:AU117)*VLOOKUP($I117,Escalation[],MATCH(W$1,Escalation[#Headers]),FALSE)</f>
        <v>1827.4635000000001</v>
      </c>
      <c r="AW117" s="104">
        <f t="shared" si="158"/>
        <v>0</v>
      </c>
      <c r="AX117" s="104">
        <f t="shared" si="159"/>
        <v>0</v>
      </c>
      <c r="AY117" s="104">
        <f t="shared" si="160"/>
        <v>1827.4635000000001</v>
      </c>
      <c r="AZ117" s="103">
        <f t="shared" si="161"/>
        <v>228.43293750000001</v>
      </c>
      <c r="BA117" s="105">
        <f t="shared" si="162"/>
        <v>0</v>
      </c>
      <c r="BB117" s="110"/>
      <c r="BC117" s="102"/>
      <c r="BD117" s="102"/>
      <c r="BE117" s="102"/>
      <c r="BF117" s="102"/>
      <c r="BG117" s="102"/>
      <c r="BH117" s="102"/>
      <c r="BI117" s="102"/>
      <c r="BJ117" s="102"/>
      <c r="BK117" s="102"/>
      <c r="BL117" s="102"/>
      <c r="BM117" s="102"/>
      <c r="BN117" s="102">
        <f t="shared" si="102"/>
        <v>0</v>
      </c>
      <c r="BO117" s="103">
        <f t="shared" si="103"/>
        <v>0</v>
      </c>
      <c r="BP117" s="103">
        <f t="shared" si="104"/>
        <v>0</v>
      </c>
      <c r="BQ117" s="103">
        <f t="shared" si="105"/>
        <v>0</v>
      </c>
      <c r="BR117" s="103">
        <f t="shared" si="106"/>
        <v>0</v>
      </c>
      <c r="BS117" s="103">
        <f t="shared" si="107"/>
        <v>0</v>
      </c>
      <c r="BT117" s="103">
        <f t="shared" si="108"/>
        <v>0</v>
      </c>
      <c r="BU117" s="103">
        <f t="shared" si="109"/>
        <v>0</v>
      </c>
      <c r="BV117" s="103">
        <f t="shared" si="110"/>
        <v>0</v>
      </c>
      <c r="BW117" s="103">
        <f t="shared" si="111"/>
        <v>0</v>
      </c>
      <c r="BX117" s="103">
        <f t="shared" si="112"/>
        <v>0</v>
      </c>
      <c r="BY117" s="103">
        <f t="shared" si="113"/>
        <v>0</v>
      </c>
      <c r="BZ117" s="103">
        <f t="shared" si="114"/>
        <v>0</v>
      </c>
      <c r="CA117" s="104">
        <f>SUM(BO117:BZ117)*VLOOKUP($I117,Escalation[],MATCH(BB$1,Escalation[#Headers]),FALSE)</f>
        <v>0</v>
      </c>
      <c r="CB117" s="104">
        <f t="shared" si="115"/>
        <v>0</v>
      </c>
      <c r="CC117" s="104">
        <f t="shared" si="116"/>
        <v>0</v>
      </c>
      <c r="CD117" s="104">
        <f t="shared" si="117"/>
        <v>0</v>
      </c>
      <c r="CE117" s="103">
        <f t="shared" si="118"/>
        <v>0</v>
      </c>
      <c r="CF117" s="105">
        <f t="shared" si="119"/>
        <v>0</v>
      </c>
      <c r="CG117" s="110"/>
      <c r="CH117" s="102"/>
      <c r="CI117" s="102"/>
      <c r="CJ117" s="102"/>
      <c r="CK117" s="102"/>
      <c r="CL117" s="102"/>
      <c r="CM117" s="102"/>
      <c r="CN117" s="102"/>
      <c r="CO117" s="102"/>
      <c r="CP117" s="102"/>
      <c r="CQ117" s="102"/>
      <c r="CR117" s="102"/>
      <c r="CS117" s="102">
        <f t="shared" si="120"/>
        <v>0</v>
      </c>
      <c r="CT117" s="103">
        <f t="shared" si="121"/>
        <v>0</v>
      </c>
      <c r="CU117" s="103">
        <f t="shared" si="122"/>
        <v>0</v>
      </c>
      <c r="CV117" s="103">
        <f t="shared" si="123"/>
        <v>0</v>
      </c>
      <c r="CW117" s="103">
        <f t="shared" si="124"/>
        <v>0</v>
      </c>
      <c r="CX117" s="103">
        <f t="shared" si="125"/>
        <v>0</v>
      </c>
      <c r="CY117" s="103">
        <f t="shared" si="126"/>
        <v>0</v>
      </c>
      <c r="CZ117" s="103">
        <f t="shared" si="127"/>
        <v>0</v>
      </c>
      <c r="DA117" s="103">
        <f t="shared" si="128"/>
        <v>0</v>
      </c>
      <c r="DB117" s="103">
        <f t="shared" si="129"/>
        <v>0</v>
      </c>
      <c r="DC117" s="103">
        <f t="shared" si="130"/>
        <v>0</v>
      </c>
      <c r="DD117" s="103">
        <f t="shared" si="131"/>
        <v>0</v>
      </c>
      <c r="DE117" s="103">
        <f t="shared" si="132"/>
        <v>0</v>
      </c>
      <c r="DF117" s="104">
        <f>SUM(CT117:DE117)*VLOOKUP($I117,Escalation[],MATCH(CG$1,Escalation[#Headers]),FALSE)</f>
        <v>0</v>
      </c>
      <c r="DG117" s="104">
        <f t="shared" si="133"/>
        <v>0</v>
      </c>
      <c r="DH117" s="104">
        <f t="shared" si="134"/>
        <v>0</v>
      </c>
      <c r="DI117" s="104">
        <f t="shared" si="135"/>
        <v>0</v>
      </c>
      <c r="DJ117" s="103">
        <f t="shared" si="136"/>
        <v>0</v>
      </c>
      <c r="DK117" s="105">
        <f t="shared" si="137"/>
        <v>0</v>
      </c>
      <c r="DL117" s="110"/>
      <c r="DM117" s="102"/>
      <c r="DN117" s="102"/>
      <c r="DO117" s="102"/>
      <c r="DP117" s="102"/>
      <c r="DQ117" s="102"/>
      <c r="DR117" s="102"/>
      <c r="DS117" s="102"/>
      <c r="DT117" s="102"/>
      <c r="DU117" s="102"/>
      <c r="DV117" s="102"/>
      <c r="DW117" s="102"/>
      <c r="DX117" s="102">
        <f t="shared" si="138"/>
        <v>0</v>
      </c>
      <c r="DY117" s="103">
        <f t="shared" si="139"/>
        <v>0</v>
      </c>
      <c r="DZ117" s="103">
        <f t="shared" si="140"/>
        <v>0</v>
      </c>
      <c r="EA117" s="103">
        <f t="shared" si="141"/>
        <v>0</v>
      </c>
      <c r="EB117" s="103">
        <f t="shared" si="142"/>
        <v>0</v>
      </c>
      <c r="EC117" s="103">
        <f t="shared" si="143"/>
        <v>0</v>
      </c>
      <c r="ED117" s="103">
        <f t="shared" si="144"/>
        <v>0</v>
      </c>
      <c r="EE117" s="103">
        <f t="shared" si="145"/>
        <v>0</v>
      </c>
      <c r="EF117" s="103">
        <f t="shared" si="146"/>
        <v>0</v>
      </c>
      <c r="EG117" s="103">
        <f t="shared" si="147"/>
        <v>0</v>
      </c>
      <c r="EH117" s="103">
        <f t="shared" si="148"/>
        <v>0</v>
      </c>
      <c r="EI117" s="103">
        <f t="shared" si="149"/>
        <v>0</v>
      </c>
      <c r="EJ117" s="103">
        <f t="shared" si="150"/>
        <v>0</v>
      </c>
      <c r="EK117" s="104">
        <f>SUM(DY117:EJ117)*VLOOKUP($I117,Escalation[],MATCH(DL$1,Escalation[#Headers]),FALSE)</f>
        <v>0</v>
      </c>
      <c r="EL117" s="104">
        <f t="shared" si="151"/>
        <v>0</v>
      </c>
      <c r="EM117" s="104">
        <f t="shared" si="152"/>
        <v>0</v>
      </c>
      <c r="EN117" s="104">
        <f t="shared" si="153"/>
        <v>0</v>
      </c>
      <c r="EO117" s="103">
        <f t="shared" si="154"/>
        <v>0</v>
      </c>
      <c r="EP117" s="105">
        <f t="shared" si="155"/>
        <v>0</v>
      </c>
      <c r="EQ117" s="160">
        <f t="shared" si="156"/>
        <v>1827.4635000000001</v>
      </c>
      <c r="ER117" s="1"/>
      <c r="ES117" s="82"/>
      <c r="ET117" s="82"/>
      <c r="EU117" s="82"/>
      <c r="EV117" s="82"/>
      <c r="EW117" s="22"/>
      <c r="EX117" s="22"/>
      <c r="EY117" s="34"/>
      <c r="EZ117" s="34"/>
      <c r="FA117" s="7"/>
      <c r="FB117" s="7"/>
      <c r="FC117" s="7"/>
      <c r="FD117" s="7"/>
    </row>
    <row r="118" spans="1:160" ht="105.6" hidden="1" x14ac:dyDescent="0.3">
      <c r="A118" s="1" t="s">
        <v>260</v>
      </c>
      <c r="B118" s="83">
        <v>1.2</v>
      </c>
      <c r="C118" t="s">
        <v>1387</v>
      </c>
      <c r="D118" s="28" t="s">
        <v>15</v>
      </c>
      <c r="E118" s="3" t="s">
        <v>25</v>
      </c>
      <c r="F118" s="1" t="s">
        <v>261</v>
      </c>
      <c r="G118" s="8" t="s">
        <v>262</v>
      </c>
      <c r="H118" s="1"/>
      <c r="I118" s="3" t="s">
        <v>19</v>
      </c>
      <c r="J118" s="5" t="s">
        <v>31</v>
      </c>
      <c r="K118" s="3" t="s">
        <v>27</v>
      </c>
      <c r="L118" s="6" t="s">
        <v>22</v>
      </c>
      <c r="M118" s="38">
        <v>115</v>
      </c>
      <c r="N118" s="43">
        <v>115</v>
      </c>
      <c r="O118" s="23">
        <v>0</v>
      </c>
      <c r="P118" s="48">
        <v>0</v>
      </c>
      <c r="Q118" s="5" t="s">
        <v>23</v>
      </c>
      <c r="R118" s="1" t="s">
        <v>41</v>
      </c>
      <c r="S118" s="71">
        <f>VLOOKUP(R118,Contingencies!$A$2:$D$7,4,FALSE)</f>
        <v>0.125</v>
      </c>
      <c r="T118" s="22">
        <f t="shared" si="89"/>
        <v>117.47250000000001</v>
      </c>
      <c r="U118" s="33">
        <f t="shared" si="163"/>
        <v>0</v>
      </c>
      <c r="V118" s="90"/>
      <c r="W118" s="110"/>
      <c r="X118" s="102"/>
      <c r="Y118" s="102"/>
      <c r="Z118" s="102"/>
      <c r="AA118" s="102"/>
      <c r="AB118" s="112">
        <v>8</v>
      </c>
      <c r="AC118" s="102"/>
      <c r="AD118" s="102"/>
      <c r="AE118" s="102"/>
      <c r="AF118" s="117"/>
      <c r="AG118" s="117"/>
      <c r="AH118" s="102"/>
      <c r="AI118" s="102">
        <f t="shared" si="157"/>
        <v>8</v>
      </c>
      <c r="AJ118" s="103">
        <f t="shared" si="90"/>
        <v>0</v>
      </c>
      <c r="AK118" s="103">
        <f t="shared" si="91"/>
        <v>0</v>
      </c>
      <c r="AL118" s="103">
        <f t="shared" si="92"/>
        <v>0</v>
      </c>
      <c r="AM118" s="103">
        <f t="shared" si="93"/>
        <v>0</v>
      </c>
      <c r="AN118" s="103">
        <f t="shared" si="94"/>
        <v>0</v>
      </c>
      <c r="AO118" s="103">
        <f t="shared" si="95"/>
        <v>920</v>
      </c>
      <c r="AP118" s="103">
        <f t="shared" si="96"/>
        <v>0</v>
      </c>
      <c r="AQ118" s="103">
        <f t="shared" si="97"/>
        <v>0</v>
      </c>
      <c r="AR118" s="103">
        <f t="shared" si="98"/>
        <v>0</v>
      </c>
      <c r="AS118" s="103">
        <f t="shared" si="99"/>
        <v>0</v>
      </c>
      <c r="AT118" s="103">
        <f t="shared" si="100"/>
        <v>0</v>
      </c>
      <c r="AU118" s="103">
        <f t="shared" si="101"/>
        <v>0</v>
      </c>
      <c r="AV118" s="104">
        <f>SUM(AJ118:AU118)*VLOOKUP($I118,Escalation[],MATCH(W$1,Escalation[#Headers]),FALSE)</f>
        <v>939.78000000000009</v>
      </c>
      <c r="AW118" s="104">
        <f t="shared" si="158"/>
        <v>0</v>
      </c>
      <c r="AX118" s="104">
        <f t="shared" si="159"/>
        <v>0</v>
      </c>
      <c r="AY118" s="104">
        <f t="shared" si="160"/>
        <v>939.78000000000009</v>
      </c>
      <c r="AZ118" s="103">
        <f t="shared" si="161"/>
        <v>117.47250000000001</v>
      </c>
      <c r="BA118" s="105">
        <f t="shared" si="162"/>
        <v>0</v>
      </c>
      <c r="BB118" s="110"/>
      <c r="BC118" s="102"/>
      <c r="BD118" s="102"/>
      <c r="BE118" s="102"/>
      <c r="BF118" s="102"/>
      <c r="BG118" s="102"/>
      <c r="BH118" s="102"/>
      <c r="BI118" s="102"/>
      <c r="BJ118" s="102"/>
      <c r="BK118" s="102"/>
      <c r="BL118" s="102"/>
      <c r="BM118" s="102"/>
      <c r="BN118" s="102">
        <f t="shared" si="102"/>
        <v>0</v>
      </c>
      <c r="BO118" s="103">
        <f t="shared" si="103"/>
        <v>0</v>
      </c>
      <c r="BP118" s="103">
        <f t="shared" si="104"/>
        <v>0</v>
      </c>
      <c r="BQ118" s="103">
        <f t="shared" si="105"/>
        <v>0</v>
      </c>
      <c r="BR118" s="103">
        <f t="shared" si="106"/>
        <v>0</v>
      </c>
      <c r="BS118" s="103">
        <f t="shared" si="107"/>
        <v>0</v>
      </c>
      <c r="BT118" s="103">
        <f t="shared" si="108"/>
        <v>0</v>
      </c>
      <c r="BU118" s="103">
        <f t="shared" si="109"/>
        <v>0</v>
      </c>
      <c r="BV118" s="103">
        <f t="shared" si="110"/>
        <v>0</v>
      </c>
      <c r="BW118" s="103">
        <f t="shared" si="111"/>
        <v>0</v>
      </c>
      <c r="BX118" s="103">
        <f t="shared" si="112"/>
        <v>0</v>
      </c>
      <c r="BY118" s="103">
        <f t="shared" si="113"/>
        <v>0</v>
      </c>
      <c r="BZ118" s="103">
        <f t="shared" si="114"/>
        <v>0</v>
      </c>
      <c r="CA118" s="104">
        <f>SUM(BO118:BZ118)*VLOOKUP($I118,Escalation[],MATCH(BB$1,Escalation[#Headers]),FALSE)</f>
        <v>0</v>
      </c>
      <c r="CB118" s="104">
        <f t="shared" si="115"/>
        <v>0</v>
      </c>
      <c r="CC118" s="104">
        <f t="shared" si="116"/>
        <v>0</v>
      </c>
      <c r="CD118" s="104">
        <f t="shared" si="117"/>
        <v>0</v>
      </c>
      <c r="CE118" s="103">
        <f t="shared" si="118"/>
        <v>0</v>
      </c>
      <c r="CF118" s="105">
        <f t="shared" si="119"/>
        <v>0</v>
      </c>
      <c r="CG118" s="110"/>
      <c r="CH118" s="102"/>
      <c r="CI118" s="102"/>
      <c r="CJ118" s="102"/>
      <c r="CK118" s="102"/>
      <c r="CL118" s="102"/>
      <c r="CM118" s="102"/>
      <c r="CN118" s="102"/>
      <c r="CO118" s="102"/>
      <c r="CP118" s="102"/>
      <c r="CQ118" s="102"/>
      <c r="CR118" s="102"/>
      <c r="CS118" s="102">
        <f t="shared" si="120"/>
        <v>0</v>
      </c>
      <c r="CT118" s="103">
        <f t="shared" si="121"/>
        <v>0</v>
      </c>
      <c r="CU118" s="103">
        <f t="shared" si="122"/>
        <v>0</v>
      </c>
      <c r="CV118" s="103">
        <f t="shared" si="123"/>
        <v>0</v>
      </c>
      <c r="CW118" s="103">
        <f t="shared" si="124"/>
        <v>0</v>
      </c>
      <c r="CX118" s="103">
        <f t="shared" si="125"/>
        <v>0</v>
      </c>
      <c r="CY118" s="103">
        <f t="shared" si="126"/>
        <v>0</v>
      </c>
      <c r="CZ118" s="103">
        <f t="shared" si="127"/>
        <v>0</v>
      </c>
      <c r="DA118" s="103">
        <f t="shared" si="128"/>
        <v>0</v>
      </c>
      <c r="DB118" s="103">
        <f t="shared" si="129"/>
        <v>0</v>
      </c>
      <c r="DC118" s="103">
        <f t="shared" si="130"/>
        <v>0</v>
      </c>
      <c r="DD118" s="103">
        <f t="shared" si="131"/>
        <v>0</v>
      </c>
      <c r="DE118" s="103">
        <f t="shared" si="132"/>
        <v>0</v>
      </c>
      <c r="DF118" s="104">
        <f>SUM(CT118:DE118)*VLOOKUP($I118,Escalation[],MATCH(CG$1,Escalation[#Headers]),FALSE)</f>
        <v>0</v>
      </c>
      <c r="DG118" s="104">
        <f t="shared" si="133"/>
        <v>0</v>
      </c>
      <c r="DH118" s="104">
        <f t="shared" si="134"/>
        <v>0</v>
      </c>
      <c r="DI118" s="104">
        <f t="shared" si="135"/>
        <v>0</v>
      </c>
      <c r="DJ118" s="103">
        <f t="shared" si="136"/>
        <v>0</v>
      </c>
      <c r="DK118" s="105">
        <f t="shared" si="137"/>
        <v>0</v>
      </c>
      <c r="DL118" s="110"/>
      <c r="DM118" s="102"/>
      <c r="DN118" s="102"/>
      <c r="DO118" s="102"/>
      <c r="DP118" s="102"/>
      <c r="DQ118" s="102"/>
      <c r="DR118" s="102"/>
      <c r="DS118" s="102"/>
      <c r="DT118" s="102"/>
      <c r="DU118" s="102"/>
      <c r="DV118" s="102"/>
      <c r="DW118" s="102"/>
      <c r="DX118" s="102">
        <f t="shared" si="138"/>
        <v>0</v>
      </c>
      <c r="DY118" s="103">
        <f t="shared" si="139"/>
        <v>0</v>
      </c>
      <c r="DZ118" s="103">
        <f t="shared" si="140"/>
        <v>0</v>
      </c>
      <c r="EA118" s="103">
        <f t="shared" si="141"/>
        <v>0</v>
      </c>
      <c r="EB118" s="103">
        <f t="shared" si="142"/>
        <v>0</v>
      </c>
      <c r="EC118" s="103">
        <f t="shared" si="143"/>
        <v>0</v>
      </c>
      <c r="ED118" s="103">
        <f t="shared" si="144"/>
        <v>0</v>
      </c>
      <c r="EE118" s="103">
        <f t="shared" si="145"/>
        <v>0</v>
      </c>
      <c r="EF118" s="103">
        <f t="shared" si="146"/>
        <v>0</v>
      </c>
      <c r="EG118" s="103">
        <f t="shared" si="147"/>
        <v>0</v>
      </c>
      <c r="EH118" s="103">
        <f t="shared" si="148"/>
        <v>0</v>
      </c>
      <c r="EI118" s="103">
        <f t="shared" si="149"/>
        <v>0</v>
      </c>
      <c r="EJ118" s="103">
        <f t="shared" si="150"/>
        <v>0</v>
      </c>
      <c r="EK118" s="104">
        <f>SUM(DY118:EJ118)*VLOOKUP($I118,Escalation[],MATCH(DL$1,Escalation[#Headers]),FALSE)</f>
        <v>0</v>
      </c>
      <c r="EL118" s="104">
        <f t="shared" si="151"/>
        <v>0</v>
      </c>
      <c r="EM118" s="104">
        <f t="shared" si="152"/>
        <v>0</v>
      </c>
      <c r="EN118" s="104">
        <f t="shared" si="153"/>
        <v>0</v>
      </c>
      <c r="EO118" s="103">
        <f t="shared" si="154"/>
        <v>0</v>
      </c>
      <c r="EP118" s="105">
        <f t="shared" si="155"/>
        <v>0</v>
      </c>
      <c r="EQ118" s="160">
        <f t="shared" si="156"/>
        <v>939.78000000000009</v>
      </c>
      <c r="ER118" s="1"/>
      <c r="ES118" s="82"/>
      <c r="ET118" s="82"/>
      <c r="EU118" s="82"/>
      <c r="EV118" s="82"/>
      <c r="EW118" s="22"/>
      <c r="EX118" s="22"/>
      <c r="EY118" s="34"/>
      <c r="EZ118" s="34"/>
      <c r="FA118" s="7"/>
      <c r="FB118" s="7"/>
      <c r="FC118" s="7"/>
      <c r="FD118" s="7"/>
    </row>
    <row r="119" spans="1:160" ht="105.6" hidden="1" x14ac:dyDescent="0.3">
      <c r="A119" s="1" t="s">
        <v>260</v>
      </c>
      <c r="B119" s="83">
        <v>1.2</v>
      </c>
      <c r="C119" t="s">
        <v>1387</v>
      </c>
      <c r="D119" s="28" t="s">
        <v>15</v>
      </c>
      <c r="E119" s="3" t="s">
        <v>25</v>
      </c>
      <c r="F119" s="1" t="s">
        <v>261</v>
      </c>
      <c r="G119" s="8" t="s">
        <v>262</v>
      </c>
      <c r="H119" s="1"/>
      <c r="I119" s="3" t="s">
        <v>215</v>
      </c>
      <c r="J119" s="5" t="s">
        <v>215</v>
      </c>
      <c r="K119" s="3"/>
      <c r="L119" s="3" t="s">
        <v>136</v>
      </c>
      <c r="M119" s="38"/>
      <c r="N119" s="42">
        <v>1</v>
      </c>
      <c r="O119" s="23">
        <v>0</v>
      </c>
      <c r="P119" s="48">
        <v>0</v>
      </c>
      <c r="Q119" s="5" t="s">
        <v>23</v>
      </c>
      <c r="R119" s="1" t="s">
        <v>41</v>
      </c>
      <c r="S119" s="71">
        <f>VLOOKUP(R119,Contingencies!$A$2:$D$7,4,FALSE)</f>
        <v>0.125</v>
      </c>
      <c r="T119" s="22">
        <f t="shared" si="89"/>
        <v>155.77875</v>
      </c>
      <c r="U119" s="33">
        <f t="shared" si="163"/>
        <v>0</v>
      </c>
      <c r="V119" s="90"/>
      <c r="W119" s="110"/>
      <c r="X119" s="102"/>
      <c r="Y119" s="102"/>
      <c r="Z119" s="102"/>
      <c r="AA119" s="102"/>
      <c r="AB119" s="112">
        <v>1220</v>
      </c>
      <c r="AC119" s="102"/>
      <c r="AD119" s="102"/>
      <c r="AE119" s="102"/>
      <c r="AF119" s="117"/>
      <c r="AG119" s="117"/>
      <c r="AH119" s="102"/>
      <c r="AI119" s="102">
        <f t="shared" si="157"/>
        <v>0</v>
      </c>
      <c r="AJ119" s="103">
        <f t="shared" si="90"/>
        <v>0</v>
      </c>
      <c r="AK119" s="103">
        <f t="shared" si="91"/>
        <v>0</v>
      </c>
      <c r="AL119" s="103">
        <f t="shared" si="92"/>
        <v>0</v>
      </c>
      <c r="AM119" s="103">
        <f t="shared" si="93"/>
        <v>0</v>
      </c>
      <c r="AN119" s="103">
        <f t="shared" si="94"/>
        <v>0</v>
      </c>
      <c r="AO119" s="103">
        <f t="shared" si="95"/>
        <v>1220</v>
      </c>
      <c r="AP119" s="103">
        <f t="shared" si="96"/>
        <v>0</v>
      </c>
      <c r="AQ119" s="103">
        <f t="shared" si="97"/>
        <v>0</v>
      </c>
      <c r="AR119" s="103">
        <f t="shared" si="98"/>
        <v>0</v>
      </c>
      <c r="AS119" s="103">
        <f t="shared" si="99"/>
        <v>0</v>
      </c>
      <c r="AT119" s="103">
        <f t="shared" si="100"/>
        <v>0</v>
      </c>
      <c r="AU119" s="103">
        <f t="shared" si="101"/>
        <v>0</v>
      </c>
      <c r="AV119" s="104">
        <f>SUM(AJ119:AU119)*VLOOKUP($I119,Escalation[],MATCH(W$1,Escalation[#Headers]),FALSE)</f>
        <v>1246.23</v>
      </c>
      <c r="AW119" s="104">
        <f t="shared" si="158"/>
        <v>0</v>
      </c>
      <c r="AX119" s="104">
        <f t="shared" si="159"/>
        <v>0</v>
      </c>
      <c r="AY119" s="104">
        <f t="shared" si="160"/>
        <v>1246.23</v>
      </c>
      <c r="AZ119" s="103">
        <f t="shared" si="161"/>
        <v>155.77875</v>
      </c>
      <c r="BA119" s="105">
        <f t="shared" si="162"/>
        <v>0</v>
      </c>
      <c r="BB119" s="110"/>
      <c r="BC119" s="102"/>
      <c r="BD119" s="102"/>
      <c r="BE119" s="102"/>
      <c r="BF119" s="102"/>
      <c r="BG119" s="102"/>
      <c r="BH119" s="102"/>
      <c r="BI119" s="102"/>
      <c r="BJ119" s="102"/>
      <c r="BK119" s="102"/>
      <c r="BL119" s="102"/>
      <c r="BM119" s="102"/>
      <c r="BN119" s="102">
        <f t="shared" si="102"/>
        <v>0</v>
      </c>
      <c r="BO119" s="103">
        <f t="shared" si="103"/>
        <v>0</v>
      </c>
      <c r="BP119" s="103">
        <f t="shared" si="104"/>
        <v>0</v>
      </c>
      <c r="BQ119" s="103">
        <f t="shared" si="105"/>
        <v>0</v>
      </c>
      <c r="BR119" s="103">
        <f t="shared" si="106"/>
        <v>0</v>
      </c>
      <c r="BS119" s="103">
        <f t="shared" si="107"/>
        <v>0</v>
      </c>
      <c r="BT119" s="103">
        <f t="shared" si="108"/>
        <v>0</v>
      </c>
      <c r="BU119" s="103">
        <f t="shared" si="109"/>
        <v>0</v>
      </c>
      <c r="BV119" s="103">
        <f t="shared" si="110"/>
        <v>0</v>
      </c>
      <c r="BW119" s="103">
        <f t="shared" si="111"/>
        <v>0</v>
      </c>
      <c r="BX119" s="103">
        <f t="shared" si="112"/>
        <v>0</v>
      </c>
      <c r="BY119" s="103">
        <f t="shared" si="113"/>
        <v>0</v>
      </c>
      <c r="BZ119" s="103">
        <f t="shared" si="114"/>
        <v>0</v>
      </c>
      <c r="CA119" s="104">
        <f>SUM(BO119:BZ119)*VLOOKUP($I119,Escalation[],MATCH(BB$1,Escalation[#Headers]),FALSE)</f>
        <v>0</v>
      </c>
      <c r="CB119" s="104">
        <f t="shared" si="115"/>
        <v>0</v>
      </c>
      <c r="CC119" s="104">
        <f t="shared" si="116"/>
        <v>0</v>
      </c>
      <c r="CD119" s="104">
        <f t="shared" si="117"/>
        <v>0</v>
      </c>
      <c r="CE119" s="103">
        <f t="shared" si="118"/>
        <v>0</v>
      </c>
      <c r="CF119" s="105">
        <f t="shared" si="119"/>
        <v>0</v>
      </c>
      <c r="CG119" s="110"/>
      <c r="CH119" s="102"/>
      <c r="CI119" s="102"/>
      <c r="CJ119" s="102"/>
      <c r="CK119" s="102"/>
      <c r="CL119" s="102"/>
      <c r="CM119" s="102"/>
      <c r="CN119" s="102"/>
      <c r="CO119" s="102"/>
      <c r="CP119" s="102"/>
      <c r="CQ119" s="102"/>
      <c r="CR119" s="102"/>
      <c r="CS119" s="102">
        <f t="shared" si="120"/>
        <v>0</v>
      </c>
      <c r="CT119" s="103">
        <f t="shared" si="121"/>
        <v>0</v>
      </c>
      <c r="CU119" s="103">
        <f t="shared" si="122"/>
        <v>0</v>
      </c>
      <c r="CV119" s="103">
        <f t="shared" si="123"/>
        <v>0</v>
      </c>
      <c r="CW119" s="103">
        <f t="shared" si="124"/>
        <v>0</v>
      </c>
      <c r="CX119" s="103">
        <f t="shared" si="125"/>
        <v>0</v>
      </c>
      <c r="CY119" s="103">
        <f t="shared" si="126"/>
        <v>0</v>
      </c>
      <c r="CZ119" s="103">
        <f t="shared" si="127"/>
        <v>0</v>
      </c>
      <c r="DA119" s="103">
        <f t="shared" si="128"/>
        <v>0</v>
      </c>
      <c r="DB119" s="103">
        <f t="shared" si="129"/>
        <v>0</v>
      </c>
      <c r="DC119" s="103">
        <f t="shared" si="130"/>
        <v>0</v>
      </c>
      <c r="DD119" s="103">
        <f t="shared" si="131"/>
        <v>0</v>
      </c>
      <c r="DE119" s="103">
        <f t="shared" si="132"/>
        <v>0</v>
      </c>
      <c r="DF119" s="104">
        <f>SUM(CT119:DE119)*VLOOKUP($I119,Escalation[],MATCH(CG$1,Escalation[#Headers]),FALSE)</f>
        <v>0</v>
      </c>
      <c r="DG119" s="104">
        <f t="shared" si="133"/>
        <v>0</v>
      </c>
      <c r="DH119" s="104">
        <f t="shared" si="134"/>
        <v>0</v>
      </c>
      <c r="DI119" s="104">
        <f t="shared" si="135"/>
        <v>0</v>
      </c>
      <c r="DJ119" s="103">
        <f t="shared" si="136"/>
        <v>0</v>
      </c>
      <c r="DK119" s="105">
        <f t="shared" si="137"/>
        <v>0</v>
      </c>
      <c r="DL119" s="110"/>
      <c r="DM119" s="102"/>
      <c r="DN119" s="102"/>
      <c r="DO119" s="102"/>
      <c r="DP119" s="102"/>
      <c r="DQ119" s="102"/>
      <c r="DR119" s="102"/>
      <c r="DS119" s="102"/>
      <c r="DT119" s="102"/>
      <c r="DU119" s="102"/>
      <c r="DV119" s="102"/>
      <c r="DW119" s="102"/>
      <c r="DX119" s="102">
        <f t="shared" si="138"/>
        <v>0</v>
      </c>
      <c r="DY119" s="103">
        <f t="shared" si="139"/>
        <v>0</v>
      </c>
      <c r="DZ119" s="103">
        <f t="shared" si="140"/>
        <v>0</v>
      </c>
      <c r="EA119" s="103">
        <f t="shared" si="141"/>
        <v>0</v>
      </c>
      <c r="EB119" s="103">
        <f t="shared" si="142"/>
        <v>0</v>
      </c>
      <c r="EC119" s="103">
        <f t="shared" si="143"/>
        <v>0</v>
      </c>
      <c r="ED119" s="103">
        <f t="shared" si="144"/>
        <v>0</v>
      </c>
      <c r="EE119" s="103">
        <f t="shared" si="145"/>
        <v>0</v>
      </c>
      <c r="EF119" s="103">
        <f t="shared" si="146"/>
        <v>0</v>
      </c>
      <c r="EG119" s="103">
        <f t="shared" si="147"/>
        <v>0</v>
      </c>
      <c r="EH119" s="103">
        <f t="shared" si="148"/>
        <v>0</v>
      </c>
      <c r="EI119" s="103">
        <f t="shared" si="149"/>
        <v>0</v>
      </c>
      <c r="EJ119" s="103">
        <f t="shared" si="150"/>
        <v>0</v>
      </c>
      <c r="EK119" s="104">
        <f>SUM(DY119:EJ119)*VLOOKUP($I119,Escalation[],MATCH(DL$1,Escalation[#Headers]),FALSE)</f>
        <v>0</v>
      </c>
      <c r="EL119" s="104">
        <f t="shared" si="151"/>
        <v>0</v>
      </c>
      <c r="EM119" s="104">
        <f t="shared" si="152"/>
        <v>0</v>
      </c>
      <c r="EN119" s="104">
        <f t="shared" si="153"/>
        <v>0</v>
      </c>
      <c r="EO119" s="103">
        <f t="shared" si="154"/>
        <v>0</v>
      </c>
      <c r="EP119" s="105">
        <f t="shared" si="155"/>
        <v>0</v>
      </c>
      <c r="EQ119" s="160">
        <f t="shared" si="156"/>
        <v>1246.23</v>
      </c>
      <c r="ER119" s="1"/>
      <c r="ES119" s="82"/>
      <c r="ET119" s="82"/>
      <c r="EU119" s="82"/>
      <c r="EV119" s="82"/>
      <c r="EW119" s="22"/>
      <c r="EX119" s="22"/>
      <c r="EY119" s="34"/>
      <c r="EZ119" s="34"/>
      <c r="FA119" s="7"/>
      <c r="FB119" s="7"/>
      <c r="FC119" s="7"/>
      <c r="FD119" s="7"/>
    </row>
    <row r="120" spans="1:160" ht="132" hidden="1" x14ac:dyDescent="0.3">
      <c r="A120" s="1" t="s">
        <v>263</v>
      </c>
      <c r="B120" s="83">
        <v>1.2</v>
      </c>
      <c r="C120" t="s">
        <v>1387</v>
      </c>
      <c r="D120" s="28" t="s">
        <v>15</v>
      </c>
      <c r="E120" s="3" t="s">
        <v>25</v>
      </c>
      <c r="F120" s="1" t="s">
        <v>264</v>
      </c>
      <c r="G120" s="8" t="s">
        <v>265</v>
      </c>
      <c r="H120" s="1"/>
      <c r="I120" s="3" t="s">
        <v>19</v>
      </c>
      <c r="J120" s="5" t="s">
        <v>31</v>
      </c>
      <c r="K120" s="3" t="s">
        <v>27</v>
      </c>
      <c r="L120" s="6" t="s">
        <v>22</v>
      </c>
      <c r="M120" s="38">
        <v>115</v>
      </c>
      <c r="N120" s="43">
        <v>115</v>
      </c>
      <c r="O120" s="23">
        <v>0</v>
      </c>
      <c r="P120" s="48">
        <v>0</v>
      </c>
      <c r="Q120" s="5" t="s">
        <v>23</v>
      </c>
      <c r="R120" s="1" t="s">
        <v>220</v>
      </c>
      <c r="S120" s="71">
        <f>VLOOKUP(R120,Contingencies!$A$2:$D$7,4,FALSE)</f>
        <v>0.2</v>
      </c>
      <c r="T120" s="22">
        <f t="shared" si="89"/>
        <v>375.91200000000003</v>
      </c>
      <c r="U120" s="33">
        <f t="shared" si="163"/>
        <v>0</v>
      </c>
      <c r="V120" s="90"/>
      <c r="W120" s="110"/>
      <c r="X120" s="102"/>
      <c r="Y120" s="102"/>
      <c r="Z120" s="102"/>
      <c r="AA120" s="102"/>
      <c r="AB120" s="102"/>
      <c r="AC120" s="102"/>
      <c r="AD120" s="102"/>
      <c r="AE120" s="114">
        <v>16</v>
      </c>
      <c r="AF120" s="114"/>
      <c r="AG120" s="113"/>
      <c r="AH120" s="102"/>
      <c r="AI120" s="102">
        <f t="shared" si="157"/>
        <v>16</v>
      </c>
      <c r="AJ120" s="103">
        <f t="shared" si="90"/>
        <v>0</v>
      </c>
      <c r="AK120" s="103">
        <f t="shared" si="91"/>
        <v>0</v>
      </c>
      <c r="AL120" s="103">
        <f t="shared" si="92"/>
        <v>0</v>
      </c>
      <c r="AM120" s="103">
        <f t="shared" si="93"/>
        <v>0</v>
      </c>
      <c r="AN120" s="103">
        <f t="shared" si="94"/>
        <v>0</v>
      </c>
      <c r="AO120" s="103">
        <f t="shared" si="95"/>
        <v>0</v>
      </c>
      <c r="AP120" s="103">
        <f t="shared" si="96"/>
        <v>0</v>
      </c>
      <c r="AQ120" s="103">
        <f t="shared" si="97"/>
        <v>0</v>
      </c>
      <c r="AR120" s="103">
        <f t="shared" si="98"/>
        <v>1840</v>
      </c>
      <c r="AS120" s="103">
        <f t="shared" si="99"/>
        <v>0</v>
      </c>
      <c r="AT120" s="103">
        <f t="shared" si="100"/>
        <v>0</v>
      </c>
      <c r="AU120" s="103">
        <f t="shared" si="101"/>
        <v>0</v>
      </c>
      <c r="AV120" s="104">
        <f>SUM(AJ120:AU120)*VLOOKUP($I120,Escalation[],MATCH(W$1,Escalation[#Headers]),FALSE)</f>
        <v>1879.5600000000002</v>
      </c>
      <c r="AW120" s="104">
        <f t="shared" si="158"/>
        <v>0</v>
      </c>
      <c r="AX120" s="104">
        <f t="shared" si="159"/>
        <v>0</v>
      </c>
      <c r="AY120" s="104">
        <f t="shared" si="160"/>
        <v>1879.5600000000002</v>
      </c>
      <c r="AZ120" s="103">
        <f t="shared" si="161"/>
        <v>375.91200000000003</v>
      </c>
      <c r="BA120" s="105">
        <f t="shared" si="162"/>
        <v>0</v>
      </c>
      <c r="BB120" s="110"/>
      <c r="BC120" s="102"/>
      <c r="BD120" s="102"/>
      <c r="BE120" s="102"/>
      <c r="BF120" s="102"/>
      <c r="BG120" s="102"/>
      <c r="BH120" s="102"/>
      <c r="BI120" s="102"/>
      <c r="BJ120" s="102"/>
      <c r="BK120" s="102"/>
      <c r="BL120" s="102"/>
      <c r="BM120" s="102"/>
      <c r="BN120" s="102">
        <f t="shared" si="102"/>
        <v>0</v>
      </c>
      <c r="BO120" s="103">
        <f t="shared" si="103"/>
        <v>0</v>
      </c>
      <c r="BP120" s="103">
        <f t="shared" si="104"/>
        <v>0</v>
      </c>
      <c r="BQ120" s="103">
        <f t="shared" si="105"/>
        <v>0</v>
      </c>
      <c r="BR120" s="103">
        <f t="shared" si="106"/>
        <v>0</v>
      </c>
      <c r="BS120" s="103">
        <f t="shared" si="107"/>
        <v>0</v>
      </c>
      <c r="BT120" s="103">
        <f t="shared" si="108"/>
        <v>0</v>
      </c>
      <c r="BU120" s="103">
        <f t="shared" si="109"/>
        <v>0</v>
      </c>
      <c r="BV120" s="103">
        <f t="shared" si="110"/>
        <v>0</v>
      </c>
      <c r="BW120" s="103">
        <f t="shared" si="111"/>
        <v>0</v>
      </c>
      <c r="BX120" s="103">
        <f t="shared" si="112"/>
        <v>0</v>
      </c>
      <c r="BY120" s="103">
        <f t="shared" si="113"/>
        <v>0</v>
      </c>
      <c r="BZ120" s="103">
        <f t="shared" si="114"/>
        <v>0</v>
      </c>
      <c r="CA120" s="104">
        <f>SUM(BO120:BZ120)*VLOOKUP($I120,Escalation[],MATCH(BB$1,Escalation[#Headers]),FALSE)</f>
        <v>0</v>
      </c>
      <c r="CB120" s="104">
        <f t="shared" si="115"/>
        <v>0</v>
      </c>
      <c r="CC120" s="104">
        <f t="shared" si="116"/>
        <v>0</v>
      </c>
      <c r="CD120" s="104">
        <f t="shared" si="117"/>
        <v>0</v>
      </c>
      <c r="CE120" s="103">
        <f t="shared" si="118"/>
        <v>0</v>
      </c>
      <c r="CF120" s="105">
        <f t="shared" si="119"/>
        <v>0</v>
      </c>
      <c r="CG120" s="110"/>
      <c r="CH120" s="102"/>
      <c r="CI120" s="102"/>
      <c r="CJ120" s="102"/>
      <c r="CK120" s="102"/>
      <c r="CL120" s="102"/>
      <c r="CM120" s="102"/>
      <c r="CN120" s="102"/>
      <c r="CO120" s="102"/>
      <c r="CP120" s="102"/>
      <c r="CQ120" s="102"/>
      <c r="CR120" s="102"/>
      <c r="CS120" s="102">
        <f t="shared" si="120"/>
        <v>0</v>
      </c>
      <c r="CT120" s="103">
        <f t="shared" si="121"/>
        <v>0</v>
      </c>
      <c r="CU120" s="103">
        <f t="shared" si="122"/>
        <v>0</v>
      </c>
      <c r="CV120" s="103">
        <f t="shared" si="123"/>
        <v>0</v>
      </c>
      <c r="CW120" s="103">
        <f t="shared" si="124"/>
        <v>0</v>
      </c>
      <c r="CX120" s="103">
        <f t="shared" si="125"/>
        <v>0</v>
      </c>
      <c r="CY120" s="103">
        <f t="shared" si="126"/>
        <v>0</v>
      </c>
      <c r="CZ120" s="103">
        <f t="shared" si="127"/>
        <v>0</v>
      </c>
      <c r="DA120" s="103">
        <f t="shared" si="128"/>
        <v>0</v>
      </c>
      <c r="DB120" s="103">
        <f t="shared" si="129"/>
        <v>0</v>
      </c>
      <c r="DC120" s="103">
        <f t="shared" si="130"/>
        <v>0</v>
      </c>
      <c r="DD120" s="103">
        <f t="shared" si="131"/>
        <v>0</v>
      </c>
      <c r="DE120" s="103">
        <f t="shared" si="132"/>
        <v>0</v>
      </c>
      <c r="DF120" s="104">
        <f>SUM(CT120:DE120)*VLOOKUP($I120,Escalation[],MATCH(CG$1,Escalation[#Headers]),FALSE)</f>
        <v>0</v>
      </c>
      <c r="DG120" s="104">
        <f t="shared" si="133"/>
        <v>0</v>
      </c>
      <c r="DH120" s="104">
        <f t="shared" si="134"/>
        <v>0</v>
      </c>
      <c r="DI120" s="104">
        <f t="shared" si="135"/>
        <v>0</v>
      </c>
      <c r="DJ120" s="103">
        <f t="shared" si="136"/>
        <v>0</v>
      </c>
      <c r="DK120" s="105">
        <f t="shared" si="137"/>
        <v>0</v>
      </c>
      <c r="DL120" s="110"/>
      <c r="DM120" s="102"/>
      <c r="DN120" s="102"/>
      <c r="DO120" s="102"/>
      <c r="DP120" s="102"/>
      <c r="DQ120" s="102"/>
      <c r="DR120" s="102"/>
      <c r="DS120" s="102"/>
      <c r="DT120" s="102"/>
      <c r="DU120" s="102"/>
      <c r="DV120" s="102"/>
      <c r="DW120" s="102"/>
      <c r="DX120" s="102">
        <f t="shared" si="138"/>
        <v>0</v>
      </c>
      <c r="DY120" s="103">
        <f t="shared" si="139"/>
        <v>0</v>
      </c>
      <c r="DZ120" s="103">
        <f t="shared" si="140"/>
        <v>0</v>
      </c>
      <c r="EA120" s="103">
        <f t="shared" si="141"/>
        <v>0</v>
      </c>
      <c r="EB120" s="103">
        <f t="shared" si="142"/>
        <v>0</v>
      </c>
      <c r="EC120" s="103">
        <f t="shared" si="143"/>
        <v>0</v>
      </c>
      <c r="ED120" s="103">
        <f t="shared" si="144"/>
        <v>0</v>
      </c>
      <c r="EE120" s="103">
        <f t="shared" si="145"/>
        <v>0</v>
      </c>
      <c r="EF120" s="103">
        <f t="shared" si="146"/>
        <v>0</v>
      </c>
      <c r="EG120" s="103">
        <f t="shared" si="147"/>
        <v>0</v>
      </c>
      <c r="EH120" s="103">
        <f t="shared" si="148"/>
        <v>0</v>
      </c>
      <c r="EI120" s="103">
        <f t="shared" si="149"/>
        <v>0</v>
      </c>
      <c r="EJ120" s="103">
        <f t="shared" si="150"/>
        <v>0</v>
      </c>
      <c r="EK120" s="104">
        <f>SUM(DY120:EJ120)*VLOOKUP($I120,Escalation[],MATCH(DL$1,Escalation[#Headers]),FALSE)</f>
        <v>0</v>
      </c>
      <c r="EL120" s="104">
        <f t="shared" si="151"/>
        <v>0</v>
      </c>
      <c r="EM120" s="104">
        <f t="shared" si="152"/>
        <v>0</v>
      </c>
      <c r="EN120" s="104">
        <f t="shared" si="153"/>
        <v>0</v>
      </c>
      <c r="EO120" s="103">
        <f t="shared" si="154"/>
        <v>0</v>
      </c>
      <c r="EP120" s="105">
        <f t="shared" si="155"/>
        <v>0</v>
      </c>
      <c r="EQ120" s="160">
        <f t="shared" si="156"/>
        <v>1879.5600000000002</v>
      </c>
      <c r="ER120" s="1"/>
      <c r="ES120" s="82"/>
      <c r="ET120" s="82"/>
      <c r="EU120" s="82"/>
      <c r="EV120" s="82"/>
      <c r="EW120" s="22"/>
      <c r="EX120" s="22"/>
      <c r="EY120" s="34"/>
      <c r="EZ120" s="34"/>
      <c r="FA120" s="7"/>
      <c r="FB120" s="7"/>
      <c r="FC120" s="7"/>
      <c r="FD120" s="7"/>
    </row>
    <row r="121" spans="1:160" ht="132" hidden="1" x14ac:dyDescent="0.3">
      <c r="A121" s="1" t="s">
        <v>263</v>
      </c>
      <c r="B121" s="83">
        <v>1.2</v>
      </c>
      <c r="C121" t="s">
        <v>1387</v>
      </c>
      <c r="D121" s="28" t="s">
        <v>15</v>
      </c>
      <c r="E121" s="3" t="s">
        <v>25</v>
      </c>
      <c r="F121" s="1" t="s">
        <v>264</v>
      </c>
      <c r="G121" s="8" t="s">
        <v>265</v>
      </c>
      <c r="H121" s="1"/>
      <c r="I121" s="3" t="s">
        <v>19</v>
      </c>
      <c r="J121" s="5" t="s">
        <v>31</v>
      </c>
      <c r="K121" s="3" t="s">
        <v>27</v>
      </c>
      <c r="L121" s="6" t="s">
        <v>22</v>
      </c>
      <c r="M121" s="38">
        <v>115</v>
      </c>
      <c r="N121" s="43">
        <v>115</v>
      </c>
      <c r="O121" s="23">
        <v>0</v>
      </c>
      <c r="P121" s="48">
        <v>0</v>
      </c>
      <c r="Q121" s="5" t="s">
        <v>23</v>
      </c>
      <c r="R121" s="1" t="s">
        <v>220</v>
      </c>
      <c r="S121" s="71">
        <f>VLOOKUP(R121,Contingencies!$A$2:$D$7,4,FALSE)</f>
        <v>0.2</v>
      </c>
      <c r="T121" s="22">
        <f t="shared" si="89"/>
        <v>375.91200000000003</v>
      </c>
      <c r="U121" s="33">
        <f t="shared" si="163"/>
        <v>0</v>
      </c>
      <c r="V121" s="90"/>
      <c r="W121" s="110"/>
      <c r="X121" s="102"/>
      <c r="Y121" s="102"/>
      <c r="Z121" s="102"/>
      <c r="AA121" s="102"/>
      <c r="AB121" s="102"/>
      <c r="AC121" s="102"/>
      <c r="AD121" s="102"/>
      <c r="AE121" s="114">
        <v>8</v>
      </c>
      <c r="AF121" s="112"/>
      <c r="AG121" s="114">
        <v>8</v>
      </c>
      <c r="AH121" s="102"/>
      <c r="AI121" s="102">
        <f t="shared" si="157"/>
        <v>16</v>
      </c>
      <c r="AJ121" s="103">
        <f t="shared" si="90"/>
        <v>0</v>
      </c>
      <c r="AK121" s="103">
        <f t="shared" si="91"/>
        <v>0</v>
      </c>
      <c r="AL121" s="103">
        <f t="shared" si="92"/>
        <v>0</v>
      </c>
      <c r="AM121" s="103">
        <f t="shared" si="93"/>
        <v>0</v>
      </c>
      <c r="AN121" s="103">
        <f t="shared" si="94"/>
        <v>0</v>
      </c>
      <c r="AO121" s="103">
        <f t="shared" si="95"/>
        <v>0</v>
      </c>
      <c r="AP121" s="103">
        <f t="shared" si="96"/>
        <v>0</v>
      </c>
      <c r="AQ121" s="103">
        <f t="shared" si="97"/>
        <v>0</v>
      </c>
      <c r="AR121" s="103">
        <f t="shared" si="98"/>
        <v>920</v>
      </c>
      <c r="AS121" s="103">
        <f t="shared" si="99"/>
        <v>0</v>
      </c>
      <c r="AT121" s="103">
        <f t="shared" si="100"/>
        <v>920</v>
      </c>
      <c r="AU121" s="103">
        <f t="shared" si="101"/>
        <v>0</v>
      </c>
      <c r="AV121" s="104">
        <f>SUM(AJ121:AU121)*VLOOKUP($I121,Escalation[],MATCH(W$1,Escalation[#Headers]),FALSE)</f>
        <v>1879.5600000000002</v>
      </c>
      <c r="AW121" s="104">
        <f t="shared" si="158"/>
        <v>0</v>
      </c>
      <c r="AX121" s="104">
        <f t="shared" si="159"/>
        <v>0</v>
      </c>
      <c r="AY121" s="104">
        <f t="shared" si="160"/>
        <v>1879.5600000000002</v>
      </c>
      <c r="AZ121" s="103">
        <f t="shared" si="161"/>
        <v>375.91200000000003</v>
      </c>
      <c r="BA121" s="105">
        <f t="shared" si="162"/>
        <v>0</v>
      </c>
      <c r="BB121" s="110"/>
      <c r="BC121" s="102"/>
      <c r="BD121" s="102"/>
      <c r="BE121" s="102"/>
      <c r="BF121" s="102"/>
      <c r="BG121" s="102"/>
      <c r="BH121" s="102"/>
      <c r="BI121" s="102"/>
      <c r="BJ121" s="102"/>
      <c r="BK121" s="102"/>
      <c r="BL121" s="102"/>
      <c r="BM121" s="102"/>
      <c r="BN121" s="102">
        <f t="shared" si="102"/>
        <v>0</v>
      </c>
      <c r="BO121" s="103">
        <f t="shared" si="103"/>
        <v>0</v>
      </c>
      <c r="BP121" s="103">
        <f t="shared" si="104"/>
        <v>0</v>
      </c>
      <c r="BQ121" s="103">
        <f t="shared" si="105"/>
        <v>0</v>
      </c>
      <c r="BR121" s="103">
        <f t="shared" si="106"/>
        <v>0</v>
      </c>
      <c r="BS121" s="103">
        <f t="shared" si="107"/>
        <v>0</v>
      </c>
      <c r="BT121" s="103">
        <f t="shared" si="108"/>
        <v>0</v>
      </c>
      <c r="BU121" s="103">
        <f t="shared" si="109"/>
        <v>0</v>
      </c>
      <c r="BV121" s="103">
        <f t="shared" si="110"/>
        <v>0</v>
      </c>
      <c r="BW121" s="103">
        <f t="shared" si="111"/>
        <v>0</v>
      </c>
      <c r="BX121" s="103">
        <f t="shared" si="112"/>
        <v>0</v>
      </c>
      <c r="BY121" s="103">
        <f t="shared" si="113"/>
        <v>0</v>
      </c>
      <c r="BZ121" s="103">
        <f t="shared" si="114"/>
        <v>0</v>
      </c>
      <c r="CA121" s="104">
        <f>SUM(BO121:BZ121)*VLOOKUP($I121,Escalation[],MATCH(BB$1,Escalation[#Headers]),FALSE)</f>
        <v>0</v>
      </c>
      <c r="CB121" s="104">
        <f t="shared" si="115"/>
        <v>0</v>
      </c>
      <c r="CC121" s="104">
        <f t="shared" si="116"/>
        <v>0</v>
      </c>
      <c r="CD121" s="104">
        <f t="shared" si="117"/>
        <v>0</v>
      </c>
      <c r="CE121" s="103">
        <f t="shared" si="118"/>
        <v>0</v>
      </c>
      <c r="CF121" s="105">
        <f t="shared" si="119"/>
        <v>0</v>
      </c>
      <c r="CG121" s="110"/>
      <c r="CH121" s="102"/>
      <c r="CI121" s="102"/>
      <c r="CJ121" s="102"/>
      <c r="CK121" s="102"/>
      <c r="CL121" s="102"/>
      <c r="CM121" s="102"/>
      <c r="CN121" s="102"/>
      <c r="CO121" s="102"/>
      <c r="CP121" s="102"/>
      <c r="CQ121" s="102"/>
      <c r="CR121" s="102"/>
      <c r="CS121" s="102">
        <f t="shared" si="120"/>
        <v>0</v>
      </c>
      <c r="CT121" s="103">
        <f t="shared" si="121"/>
        <v>0</v>
      </c>
      <c r="CU121" s="103">
        <f t="shared" si="122"/>
        <v>0</v>
      </c>
      <c r="CV121" s="103">
        <f t="shared" si="123"/>
        <v>0</v>
      </c>
      <c r="CW121" s="103">
        <f t="shared" si="124"/>
        <v>0</v>
      </c>
      <c r="CX121" s="103">
        <f t="shared" si="125"/>
        <v>0</v>
      </c>
      <c r="CY121" s="103">
        <f t="shared" si="126"/>
        <v>0</v>
      </c>
      <c r="CZ121" s="103">
        <f t="shared" si="127"/>
        <v>0</v>
      </c>
      <c r="DA121" s="103">
        <f t="shared" si="128"/>
        <v>0</v>
      </c>
      <c r="DB121" s="103">
        <f t="shared" si="129"/>
        <v>0</v>
      </c>
      <c r="DC121" s="103">
        <f t="shared" si="130"/>
        <v>0</v>
      </c>
      <c r="DD121" s="103">
        <f t="shared" si="131"/>
        <v>0</v>
      </c>
      <c r="DE121" s="103">
        <f t="shared" si="132"/>
        <v>0</v>
      </c>
      <c r="DF121" s="104">
        <f>SUM(CT121:DE121)*VLOOKUP($I121,Escalation[],MATCH(CG$1,Escalation[#Headers]),FALSE)</f>
        <v>0</v>
      </c>
      <c r="DG121" s="104">
        <f t="shared" si="133"/>
        <v>0</v>
      </c>
      <c r="DH121" s="104">
        <f t="shared" si="134"/>
        <v>0</v>
      </c>
      <c r="DI121" s="104">
        <f t="shared" si="135"/>
        <v>0</v>
      </c>
      <c r="DJ121" s="103">
        <f t="shared" si="136"/>
        <v>0</v>
      </c>
      <c r="DK121" s="105">
        <f t="shared" si="137"/>
        <v>0</v>
      </c>
      <c r="DL121" s="110"/>
      <c r="DM121" s="102"/>
      <c r="DN121" s="102"/>
      <c r="DO121" s="102"/>
      <c r="DP121" s="102"/>
      <c r="DQ121" s="102"/>
      <c r="DR121" s="102"/>
      <c r="DS121" s="102"/>
      <c r="DT121" s="102"/>
      <c r="DU121" s="102"/>
      <c r="DV121" s="102"/>
      <c r="DW121" s="102"/>
      <c r="DX121" s="102">
        <f t="shared" si="138"/>
        <v>0</v>
      </c>
      <c r="DY121" s="103">
        <f t="shared" si="139"/>
        <v>0</v>
      </c>
      <c r="DZ121" s="103">
        <f t="shared" si="140"/>
        <v>0</v>
      </c>
      <c r="EA121" s="103">
        <f t="shared" si="141"/>
        <v>0</v>
      </c>
      <c r="EB121" s="103">
        <f t="shared" si="142"/>
        <v>0</v>
      </c>
      <c r="EC121" s="103">
        <f t="shared" si="143"/>
        <v>0</v>
      </c>
      <c r="ED121" s="103">
        <f t="shared" si="144"/>
        <v>0</v>
      </c>
      <c r="EE121" s="103">
        <f t="shared" si="145"/>
        <v>0</v>
      </c>
      <c r="EF121" s="103">
        <f t="shared" si="146"/>
        <v>0</v>
      </c>
      <c r="EG121" s="103">
        <f t="shared" si="147"/>
        <v>0</v>
      </c>
      <c r="EH121" s="103">
        <f t="shared" si="148"/>
        <v>0</v>
      </c>
      <c r="EI121" s="103">
        <f t="shared" si="149"/>
        <v>0</v>
      </c>
      <c r="EJ121" s="103">
        <f t="shared" si="150"/>
        <v>0</v>
      </c>
      <c r="EK121" s="104">
        <f>SUM(DY121:EJ121)*VLOOKUP($I121,Escalation[],MATCH(DL$1,Escalation[#Headers]),FALSE)</f>
        <v>0</v>
      </c>
      <c r="EL121" s="104">
        <f t="shared" si="151"/>
        <v>0</v>
      </c>
      <c r="EM121" s="104">
        <f t="shared" si="152"/>
        <v>0</v>
      </c>
      <c r="EN121" s="104">
        <f t="shared" si="153"/>
        <v>0</v>
      </c>
      <c r="EO121" s="103">
        <f t="shared" si="154"/>
        <v>0</v>
      </c>
      <c r="EP121" s="105">
        <f t="shared" si="155"/>
        <v>0</v>
      </c>
      <c r="EQ121" s="160">
        <f t="shared" si="156"/>
        <v>1879.5600000000002</v>
      </c>
      <c r="ER121" s="1"/>
      <c r="ES121" s="82"/>
      <c r="ET121" s="82"/>
      <c r="EU121" s="82"/>
      <c r="EV121" s="82"/>
      <c r="EW121" s="22"/>
      <c r="EX121" s="22"/>
      <c r="EY121" s="34"/>
      <c r="EZ121" s="34"/>
      <c r="FA121" s="7"/>
      <c r="FB121" s="7"/>
      <c r="FC121" s="7"/>
      <c r="FD121" s="7"/>
    </row>
    <row r="122" spans="1:160" ht="132" hidden="1" x14ac:dyDescent="0.3">
      <c r="A122" s="1" t="s">
        <v>263</v>
      </c>
      <c r="B122" s="83">
        <v>1.2</v>
      </c>
      <c r="C122" t="s">
        <v>1387</v>
      </c>
      <c r="D122" s="28" t="s">
        <v>15</v>
      </c>
      <c r="E122" s="3" t="s">
        <v>25</v>
      </c>
      <c r="F122" s="1" t="s">
        <v>264</v>
      </c>
      <c r="G122" s="8" t="s">
        <v>265</v>
      </c>
      <c r="H122" s="1"/>
      <c r="I122" s="3" t="s">
        <v>215</v>
      </c>
      <c r="J122" s="5" t="s">
        <v>215</v>
      </c>
      <c r="K122" s="3"/>
      <c r="L122" s="3" t="s">
        <v>136</v>
      </c>
      <c r="M122" s="38"/>
      <c r="N122" s="42">
        <v>1</v>
      </c>
      <c r="O122" s="23">
        <v>0</v>
      </c>
      <c r="P122" s="48">
        <v>0</v>
      </c>
      <c r="Q122" s="5" t="s">
        <v>23</v>
      </c>
      <c r="R122" s="1" t="s">
        <v>220</v>
      </c>
      <c r="S122" s="71">
        <f>VLOOKUP(R122,Contingencies!$A$2:$D$7,4,FALSE)</f>
        <v>0.2</v>
      </c>
      <c r="T122" s="22">
        <f t="shared" si="89"/>
        <v>2090.3976000000002</v>
      </c>
      <c r="U122" s="33">
        <f t="shared" si="163"/>
        <v>0</v>
      </c>
      <c r="V122" s="90" t="s">
        <v>266</v>
      </c>
      <c r="W122" s="110"/>
      <c r="X122" s="102"/>
      <c r="Y122" s="102"/>
      <c r="Z122" s="102"/>
      <c r="AA122" s="102"/>
      <c r="AB122" s="102"/>
      <c r="AC122" s="102"/>
      <c r="AD122" s="102"/>
      <c r="AE122" s="114">
        <v>5232</v>
      </c>
      <c r="AF122" s="112"/>
      <c r="AG122" s="114">
        <v>5000</v>
      </c>
      <c r="AH122" s="102"/>
      <c r="AI122" s="102">
        <f t="shared" si="157"/>
        <v>0</v>
      </c>
      <c r="AJ122" s="103">
        <f t="shared" si="90"/>
        <v>0</v>
      </c>
      <c r="AK122" s="103">
        <f t="shared" si="91"/>
        <v>0</v>
      </c>
      <c r="AL122" s="103">
        <f t="shared" si="92"/>
        <v>0</v>
      </c>
      <c r="AM122" s="103">
        <f t="shared" si="93"/>
        <v>0</v>
      </c>
      <c r="AN122" s="103">
        <f t="shared" si="94"/>
        <v>0</v>
      </c>
      <c r="AO122" s="103">
        <f t="shared" si="95"/>
        <v>0</v>
      </c>
      <c r="AP122" s="103">
        <f t="shared" si="96"/>
        <v>0</v>
      </c>
      <c r="AQ122" s="103">
        <f t="shared" si="97"/>
        <v>0</v>
      </c>
      <c r="AR122" s="103">
        <f t="shared" si="98"/>
        <v>5232</v>
      </c>
      <c r="AS122" s="103">
        <f t="shared" si="99"/>
        <v>0</v>
      </c>
      <c r="AT122" s="103">
        <f t="shared" si="100"/>
        <v>5000</v>
      </c>
      <c r="AU122" s="103">
        <f t="shared" si="101"/>
        <v>0</v>
      </c>
      <c r="AV122" s="104">
        <f>SUM(AJ122:AU122)*VLOOKUP($I122,Escalation[],MATCH(W$1,Escalation[#Headers]),FALSE)</f>
        <v>10451.988000000001</v>
      </c>
      <c r="AW122" s="104">
        <f t="shared" si="158"/>
        <v>0</v>
      </c>
      <c r="AX122" s="104">
        <f t="shared" si="159"/>
        <v>0</v>
      </c>
      <c r="AY122" s="104">
        <f t="shared" si="160"/>
        <v>10451.988000000001</v>
      </c>
      <c r="AZ122" s="103">
        <f t="shared" si="161"/>
        <v>2090.3976000000002</v>
      </c>
      <c r="BA122" s="105">
        <f t="shared" si="162"/>
        <v>0</v>
      </c>
      <c r="BB122" s="110"/>
      <c r="BC122" s="102"/>
      <c r="BD122" s="102"/>
      <c r="BE122" s="102"/>
      <c r="BF122" s="102"/>
      <c r="BG122" s="102"/>
      <c r="BH122" s="102"/>
      <c r="BI122" s="102"/>
      <c r="BJ122" s="102"/>
      <c r="BK122" s="102"/>
      <c r="BL122" s="102"/>
      <c r="BM122" s="102"/>
      <c r="BN122" s="102">
        <f t="shared" si="102"/>
        <v>0</v>
      </c>
      <c r="BO122" s="103">
        <f t="shared" si="103"/>
        <v>0</v>
      </c>
      <c r="BP122" s="103">
        <f t="shared" si="104"/>
        <v>0</v>
      </c>
      <c r="BQ122" s="103">
        <f t="shared" si="105"/>
        <v>0</v>
      </c>
      <c r="BR122" s="103">
        <f t="shared" si="106"/>
        <v>0</v>
      </c>
      <c r="BS122" s="103">
        <f t="shared" si="107"/>
        <v>0</v>
      </c>
      <c r="BT122" s="103">
        <f t="shared" si="108"/>
        <v>0</v>
      </c>
      <c r="BU122" s="103">
        <f t="shared" si="109"/>
        <v>0</v>
      </c>
      <c r="BV122" s="103">
        <f t="shared" si="110"/>
        <v>0</v>
      </c>
      <c r="BW122" s="103">
        <f t="shared" si="111"/>
        <v>0</v>
      </c>
      <c r="BX122" s="103">
        <f t="shared" si="112"/>
        <v>0</v>
      </c>
      <c r="BY122" s="103">
        <f t="shared" si="113"/>
        <v>0</v>
      </c>
      <c r="BZ122" s="103">
        <f t="shared" si="114"/>
        <v>0</v>
      </c>
      <c r="CA122" s="104">
        <f>SUM(BO122:BZ122)*VLOOKUP($I122,Escalation[],MATCH(BB$1,Escalation[#Headers]),FALSE)</f>
        <v>0</v>
      </c>
      <c r="CB122" s="104">
        <f t="shared" si="115"/>
        <v>0</v>
      </c>
      <c r="CC122" s="104">
        <f t="shared" si="116"/>
        <v>0</v>
      </c>
      <c r="CD122" s="104">
        <f t="shared" si="117"/>
        <v>0</v>
      </c>
      <c r="CE122" s="103">
        <f t="shared" si="118"/>
        <v>0</v>
      </c>
      <c r="CF122" s="105">
        <f t="shared" si="119"/>
        <v>0</v>
      </c>
      <c r="CG122" s="110"/>
      <c r="CH122" s="102"/>
      <c r="CI122" s="102"/>
      <c r="CJ122" s="102"/>
      <c r="CK122" s="102"/>
      <c r="CL122" s="102"/>
      <c r="CM122" s="102"/>
      <c r="CN122" s="102"/>
      <c r="CO122" s="102"/>
      <c r="CP122" s="102"/>
      <c r="CQ122" s="102"/>
      <c r="CR122" s="102"/>
      <c r="CS122" s="102">
        <f t="shared" si="120"/>
        <v>0</v>
      </c>
      <c r="CT122" s="103">
        <f t="shared" si="121"/>
        <v>0</v>
      </c>
      <c r="CU122" s="103">
        <f t="shared" si="122"/>
        <v>0</v>
      </c>
      <c r="CV122" s="103">
        <f t="shared" si="123"/>
        <v>0</v>
      </c>
      <c r="CW122" s="103">
        <f t="shared" si="124"/>
        <v>0</v>
      </c>
      <c r="CX122" s="103">
        <f t="shared" si="125"/>
        <v>0</v>
      </c>
      <c r="CY122" s="103">
        <f t="shared" si="126"/>
        <v>0</v>
      </c>
      <c r="CZ122" s="103">
        <f t="shared" si="127"/>
        <v>0</v>
      </c>
      <c r="DA122" s="103">
        <f t="shared" si="128"/>
        <v>0</v>
      </c>
      <c r="DB122" s="103">
        <f t="shared" si="129"/>
        <v>0</v>
      </c>
      <c r="DC122" s="103">
        <f t="shared" si="130"/>
        <v>0</v>
      </c>
      <c r="DD122" s="103">
        <f t="shared" si="131"/>
        <v>0</v>
      </c>
      <c r="DE122" s="103">
        <f t="shared" si="132"/>
        <v>0</v>
      </c>
      <c r="DF122" s="104">
        <f>SUM(CT122:DE122)*VLOOKUP($I122,Escalation[],MATCH(CG$1,Escalation[#Headers]),FALSE)</f>
        <v>0</v>
      </c>
      <c r="DG122" s="104">
        <f t="shared" si="133"/>
        <v>0</v>
      </c>
      <c r="DH122" s="104">
        <f t="shared" si="134"/>
        <v>0</v>
      </c>
      <c r="DI122" s="104">
        <f t="shared" si="135"/>
        <v>0</v>
      </c>
      <c r="DJ122" s="103">
        <f t="shared" si="136"/>
        <v>0</v>
      </c>
      <c r="DK122" s="105">
        <f t="shared" si="137"/>
        <v>0</v>
      </c>
      <c r="DL122" s="110"/>
      <c r="DM122" s="102"/>
      <c r="DN122" s="102"/>
      <c r="DO122" s="102"/>
      <c r="DP122" s="102"/>
      <c r="DQ122" s="102"/>
      <c r="DR122" s="102"/>
      <c r="DS122" s="102"/>
      <c r="DT122" s="102"/>
      <c r="DU122" s="102"/>
      <c r="DV122" s="102"/>
      <c r="DW122" s="102"/>
      <c r="DX122" s="102">
        <f t="shared" si="138"/>
        <v>0</v>
      </c>
      <c r="DY122" s="103">
        <f t="shared" si="139"/>
        <v>0</v>
      </c>
      <c r="DZ122" s="103">
        <f t="shared" si="140"/>
        <v>0</v>
      </c>
      <c r="EA122" s="103">
        <f t="shared" si="141"/>
        <v>0</v>
      </c>
      <c r="EB122" s="103">
        <f t="shared" si="142"/>
        <v>0</v>
      </c>
      <c r="EC122" s="103">
        <f t="shared" si="143"/>
        <v>0</v>
      </c>
      <c r="ED122" s="103">
        <f t="shared" si="144"/>
        <v>0</v>
      </c>
      <c r="EE122" s="103">
        <f t="shared" si="145"/>
        <v>0</v>
      </c>
      <c r="EF122" s="103">
        <f t="shared" si="146"/>
        <v>0</v>
      </c>
      <c r="EG122" s="103">
        <f t="shared" si="147"/>
        <v>0</v>
      </c>
      <c r="EH122" s="103">
        <f t="shared" si="148"/>
        <v>0</v>
      </c>
      <c r="EI122" s="103">
        <f t="shared" si="149"/>
        <v>0</v>
      </c>
      <c r="EJ122" s="103">
        <f t="shared" si="150"/>
        <v>0</v>
      </c>
      <c r="EK122" s="104">
        <f>SUM(DY122:EJ122)*VLOOKUP($I122,Escalation[],MATCH(DL$1,Escalation[#Headers]),FALSE)</f>
        <v>0</v>
      </c>
      <c r="EL122" s="104">
        <f t="shared" si="151"/>
        <v>0</v>
      </c>
      <c r="EM122" s="104">
        <f t="shared" si="152"/>
        <v>0</v>
      </c>
      <c r="EN122" s="104">
        <f t="shared" si="153"/>
        <v>0</v>
      </c>
      <c r="EO122" s="103">
        <f t="shared" si="154"/>
        <v>0</v>
      </c>
      <c r="EP122" s="105">
        <f t="shared" si="155"/>
        <v>0</v>
      </c>
      <c r="EQ122" s="160">
        <f t="shared" si="156"/>
        <v>10451.988000000001</v>
      </c>
      <c r="ER122" s="1"/>
      <c r="ES122" s="82"/>
      <c r="ET122" s="82"/>
      <c r="EU122" s="82"/>
      <c r="EV122" s="82"/>
      <c r="EW122" s="22"/>
      <c r="EX122" s="22"/>
      <c r="EY122" s="34"/>
      <c r="EZ122" s="34"/>
      <c r="FA122" s="7"/>
      <c r="FB122" s="7"/>
      <c r="FC122" s="7"/>
      <c r="FD122" s="7"/>
    </row>
    <row r="123" spans="1:160" ht="132" hidden="1" x14ac:dyDescent="0.3">
      <c r="A123" s="1" t="s">
        <v>267</v>
      </c>
      <c r="B123" s="83">
        <v>1.2</v>
      </c>
      <c r="C123" t="s">
        <v>1387</v>
      </c>
      <c r="D123" s="28" t="s">
        <v>15</v>
      </c>
      <c r="E123" s="3" t="s">
        <v>25</v>
      </c>
      <c r="F123" s="1" t="s">
        <v>268</v>
      </c>
      <c r="G123" s="8" t="s">
        <v>269</v>
      </c>
      <c r="H123" s="1"/>
      <c r="I123" s="3" t="s">
        <v>19</v>
      </c>
      <c r="J123" s="5" t="s">
        <v>31</v>
      </c>
      <c r="K123" s="3" t="s">
        <v>27</v>
      </c>
      <c r="L123" s="6" t="s">
        <v>22</v>
      </c>
      <c r="M123" s="38">
        <v>115</v>
      </c>
      <c r="N123" s="43">
        <v>115</v>
      </c>
      <c r="O123" s="23">
        <v>0</v>
      </c>
      <c r="P123" s="48">
        <v>0</v>
      </c>
      <c r="Q123" s="5" t="s">
        <v>23</v>
      </c>
      <c r="R123" s="1" t="s">
        <v>220</v>
      </c>
      <c r="S123" s="71">
        <f>VLOOKUP(R123,Contingencies!$A$2:$D$7,4,FALSE)</f>
        <v>0.2</v>
      </c>
      <c r="T123" s="22">
        <f t="shared" si="89"/>
        <v>383.9941080000001</v>
      </c>
      <c r="U123" s="33">
        <f t="shared" si="163"/>
        <v>0</v>
      </c>
      <c r="V123" s="90"/>
      <c r="W123" s="110"/>
      <c r="X123" s="102"/>
      <c r="Y123" s="102"/>
      <c r="Z123" s="102"/>
      <c r="AA123" s="102"/>
      <c r="AB123" s="102"/>
      <c r="AC123" s="102"/>
      <c r="AD123" s="102"/>
      <c r="AE123" s="102"/>
      <c r="AF123" s="117"/>
      <c r="AG123" s="117"/>
      <c r="AH123" s="102"/>
      <c r="AI123" s="102">
        <f t="shared" si="157"/>
        <v>0</v>
      </c>
      <c r="AJ123" s="103">
        <f t="shared" si="90"/>
        <v>0</v>
      </c>
      <c r="AK123" s="103">
        <f t="shared" si="91"/>
        <v>0</v>
      </c>
      <c r="AL123" s="103">
        <f t="shared" si="92"/>
        <v>0</v>
      </c>
      <c r="AM123" s="103">
        <f t="shared" si="93"/>
        <v>0</v>
      </c>
      <c r="AN123" s="103">
        <f t="shared" si="94"/>
        <v>0</v>
      </c>
      <c r="AO123" s="103">
        <f t="shared" si="95"/>
        <v>0</v>
      </c>
      <c r="AP123" s="103">
        <f t="shared" si="96"/>
        <v>0</v>
      </c>
      <c r="AQ123" s="103">
        <f t="shared" si="97"/>
        <v>0</v>
      </c>
      <c r="AR123" s="103">
        <f t="shared" si="98"/>
        <v>0</v>
      </c>
      <c r="AS123" s="103">
        <f t="shared" si="99"/>
        <v>0</v>
      </c>
      <c r="AT123" s="103">
        <f t="shared" si="100"/>
        <v>0</v>
      </c>
      <c r="AU123" s="103">
        <f t="shared" si="101"/>
        <v>0</v>
      </c>
      <c r="AV123" s="104">
        <f>SUM(AJ123:AU123)*VLOOKUP($I123,Escalation[],MATCH(W$1,Escalation[#Headers]),FALSE)</f>
        <v>0</v>
      </c>
      <c r="AW123" s="104">
        <f t="shared" si="158"/>
        <v>0</v>
      </c>
      <c r="AX123" s="104">
        <f t="shared" si="159"/>
        <v>0</v>
      </c>
      <c r="AY123" s="104">
        <f t="shared" si="160"/>
        <v>0</v>
      </c>
      <c r="AZ123" s="103">
        <f t="shared" si="161"/>
        <v>0</v>
      </c>
      <c r="BA123" s="105">
        <f t="shared" si="162"/>
        <v>0</v>
      </c>
      <c r="BB123" s="110"/>
      <c r="BC123" s="102"/>
      <c r="BD123" s="102"/>
      <c r="BE123" s="102"/>
      <c r="BF123" s="102"/>
      <c r="BG123" s="102"/>
      <c r="BH123" s="102"/>
      <c r="BI123" s="102"/>
      <c r="BJ123" s="112">
        <v>16</v>
      </c>
      <c r="BK123" s="112"/>
      <c r="BL123" s="102"/>
      <c r="BM123" s="102"/>
      <c r="BN123" s="102">
        <f t="shared" si="102"/>
        <v>16</v>
      </c>
      <c r="BO123" s="103">
        <f t="shared" si="103"/>
        <v>0</v>
      </c>
      <c r="BP123" s="103">
        <f t="shared" si="104"/>
        <v>0</v>
      </c>
      <c r="BQ123" s="103">
        <f t="shared" si="105"/>
        <v>0</v>
      </c>
      <c r="BR123" s="103">
        <f t="shared" si="106"/>
        <v>0</v>
      </c>
      <c r="BS123" s="103">
        <f t="shared" si="107"/>
        <v>0</v>
      </c>
      <c r="BT123" s="103">
        <f t="shared" si="108"/>
        <v>0</v>
      </c>
      <c r="BU123" s="103">
        <f t="shared" si="109"/>
        <v>0</v>
      </c>
      <c r="BV123" s="103">
        <f t="shared" si="110"/>
        <v>0</v>
      </c>
      <c r="BW123" s="103">
        <f t="shared" si="111"/>
        <v>1840</v>
      </c>
      <c r="BX123" s="103">
        <f t="shared" si="112"/>
        <v>0</v>
      </c>
      <c r="BY123" s="103">
        <f t="shared" si="113"/>
        <v>0</v>
      </c>
      <c r="BZ123" s="103">
        <f t="shared" si="114"/>
        <v>0</v>
      </c>
      <c r="CA123" s="104">
        <f>SUM(BO123:BZ123)*VLOOKUP($I123,Escalation[],MATCH(BB$1,Escalation[#Headers]),FALSE)</f>
        <v>1919.9705400000003</v>
      </c>
      <c r="CB123" s="104">
        <f t="shared" si="115"/>
        <v>0</v>
      </c>
      <c r="CC123" s="104">
        <f t="shared" si="116"/>
        <v>0</v>
      </c>
      <c r="CD123" s="104">
        <f t="shared" si="117"/>
        <v>1919.9705400000003</v>
      </c>
      <c r="CE123" s="103">
        <f t="shared" si="118"/>
        <v>383.9941080000001</v>
      </c>
      <c r="CF123" s="105">
        <f t="shared" si="119"/>
        <v>0</v>
      </c>
      <c r="CG123" s="110"/>
      <c r="CH123" s="102"/>
      <c r="CI123" s="102"/>
      <c r="CJ123" s="102"/>
      <c r="CK123" s="102"/>
      <c r="CL123" s="102"/>
      <c r="CM123" s="102"/>
      <c r="CN123" s="102"/>
      <c r="CO123" s="102"/>
      <c r="CP123" s="102"/>
      <c r="CQ123" s="102"/>
      <c r="CR123" s="102"/>
      <c r="CS123" s="102">
        <f t="shared" si="120"/>
        <v>0</v>
      </c>
      <c r="CT123" s="103">
        <f t="shared" si="121"/>
        <v>0</v>
      </c>
      <c r="CU123" s="103">
        <f t="shared" si="122"/>
        <v>0</v>
      </c>
      <c r="CV123" s="103">
        <f t="shared" si="123"/>
        <v>0</v>
      </c>
      <c r="CW123" s="103">
        <f t="shared" si="124"/>
        <v>0</v>
      </c>
      <c r="CX123" s="103">
        <f t="shared" si="125"/>
        <v>0</v>
      </c>
      <c r="CY123" s="103">
        <f t="shared" si="126"/>
        <v>0</v>
      </c>
      <c r="CZ123" s="103">
        <f t="shared" si="127"/>
        <v>0</v>
      </c>
      <c r="DA123" s="103">
        <f t="shared" si="128"/>
        <v>0</v>
      </c>
      <c r="DB123" s="103">
        <f t="shared" si="129"/>
        <v>0</v>
      </c>
      <c r="DC123" s="103">
        <f t="shared" si="130"/>
        <v>0</v>
      </c>
      <c r="DD123" s="103">
        <f t="shared" si="131"/>
        <v>0</v>
      </c>
      <c r="DE123" s="103">
        <f t="shared" si="132"/>
        <v>0</v>
      </c>
      <c r="DF123" s="104">
        <f>SUM(CT123:DE123)*VLOOKUP($I123,Escalation[],MATCH(CG$1,Escalation[#Headers]),FALSE)</f>
        <v>0</v>
      </c>
      <c r="DG123" s="104">
        <f t="shared" si="133"/>
        <v>0</v>
      </c>
      <c r="DH123" s="104">
        <f t="shared" si="134"/>
        <v>0</v>
      </c>
      <c r="DI123" s="104">
        <f t="shared" si="135"/>
        <v>0</v>
      </c>
      <c r="DJ123" s="103">
        <f t="shared" si="136"/>
        <v>0</v>
      </c>
      <c r="DK123" s="105">
        <f t="shared" si="137"/>
        <v>0</v>
      </c>
      <c r="DL123" s="110"/>
      <c r="DM123" s="102"/>
      <c r="DN123" s="102"/>
      <c r="DO123" s="102"/>
      <c r="DP123" s="102"/>
      <c r="DQ123" s="102"/>
      <c r="DR123" s="102"/>
      <c r="DS123" s="102"/>
      <c r="DT123" s="102"/>
      <c r="DU123" s="102"/>
      <c r="DV123" s="102"/>
      <c r="DW123" s="102"/>
      <c r="DX123" s="102">
        <f t="shared" si="138"/>
        <v>0</v>
      </c>
      <c r="DY123" s="103">
        <f t="shared" si="139"/>
        <v>0</v>
      </c>
      <c r="DZ123" s="103">
        <f t="shared" si="140"/>
        <v>0</v>
      </c>
      <c r="EA123" s="103">
        <f t="shared" si="141"/>
        <v>0</v>
      </c>
      <c r="EB123" s="103">
        <f t="shared" si="142"/>
        <v>0</v>
      </c>
      <c r="EC123" s="103">
        <f t="shared" si="143"/>
        <v>0</v>
      </c>
      <c r="ED123" s="103">
        <f t="shared" si="144"/>
        <v>0</v>
      </c>
      <c r="EE123" s="103">
        <f t="shared" si="145"/>
        <v>0</v>
      </c>
      <c r="EF123" s="103">
        <f t="shared" si="146"/>
        <v>0</v>
      </c>
      <c r="EG123" s="103">
        <f t="shared" si="147"/>
        <v>0</v>
      </c>
      <c r="EH123" s="103">
        <f t="shared" si="148"/>
        <v>0</v>
      </c>
      <c r="EI123" s="103">
        <f t="shared" si="149"/>
        <v>0</v>
      </c>
      <c r="EJ123" s="103">
        <f t="shared" si="150"/>
        <v>0</v>
      </c>
      <c r="EK123" s="104">
        <f>SUM(DY123:EJ123)*VLOOKUP($I123,Escalation[],MATCH(DL$1,Escalation[#Headers]),FALSE)</f>
        <v>0</v>
      </c>
      <c r="EL123" s="104">
        <f t="shared" si="151"/>
        <v>0</v>
      </c>
      <c r="EM123" s="104">
        <f t="shared" si="152"/>
        <v>0</v>
      </c>
      <c r="EN123" s="104">
        <f t="shared" si="153"/>
        <v>0</v>
      </c>
      <c r="EO123" s="103">
        <f t="shared" si="154"/>
        <v>0</v>
      </c>
      <c r="EP123" s="105">
        <f t="shared" si="155"/>
        <v>0</v>
      </c>
      <c r="EQ123" s="160">
        <f t="shared" si="156"/>
        <v>1919.9705400000003</v>
      </c>
      <c r="ER123" s="1"/>
      <c r="ES123" s="82"/>
      <c r="ET123" s="82"/>
      <c r="EU123" s="82"/>
      <c r="EV123" s="82"/>
      <c r="EW123" s="22"/>
      <c r="EX123" s="22"/>
      <c r="EY123" s="34"/>
      <c r="EZ123" s="34"/>
      <c r="FA123" s="7"/>
      <c r="FB123" s="7"/>
      <c r="FC123" s="7"/>
      <c r="FD123" s="7"/>
    </row>
    <row r="124" spans="1:160" ht="132" hidden="1" x14ac:dyDescent="0.3">
      <c r="A124" s="1" t="s">
        <v>267</v>
      </c>
      <c r="B124" s="83">
        <v>1.2</v>
      </c>
      <c r="C124" t="s">
        <v>1387</v>
      </c>
      <c r="D124" s="28" t="s">
        <v>15</v>
      </c>
      <c r="E124" s="3" t="s">
        <v>25</v>
      </c>
      <c r="F124" s="1" t="s">
        <v>268</v>
      </c>
      <c r="G124" s="8" t="s">
        <v>269</v>
      </c>
      <c r="H124" s="1"/>
      <c r="I124" s="3" t="s">
        <v>19</v>
      </c>
      <c r="J124" s="5" t="s">
        <v>19</v>
      </c>
      <c r="K124" s="3" t="s">
        <v>27</v>
      </c>
      <c r="L124" s="6" t="s">
        <v>22</v>
      </c>
      <c r="M124" s="38">
        <v>115</v>
      </c>
      <c r="N124" s="43">
        <v>115</v>
      </c>
      <c r="O124" s="23">
        <v>0</v>
      </c>
      <c r="P124" s="48">
        <v>0</v>
      </c>
      <c r="Q124" s="5" t="s">
        <v>23</v>
      </c>
      <c r="R124" s="1" t="s">
        <v>220</v>
      </c>
      <c r="S124" s="71">
        <f>VLOOKUP(R124,Contingencies!$A$2:$D$7,4,FALSE)</f>
        <v>0.2</v>
      </c>
      <c r="T124" s="22">
        <f t="shared" si="89"/>
        <v>383.9941080000001</v>
      </c>
      <c r="U124" s="33">
        <f t="shared" si="163"/>
        <v>0</v>
      </c>
      <c r="V124" s="90"/>
      <c r="W124" s="110"/>
      <c r="X124" s="102"/>
      <c r="Y124" s="102"/>
      <c r="Z124" s="102"/>
      <c r="AA124" s="102"/>
      <c r="AB124" s="102"/>
      <c r="AC124" s="102"/>
      <c r="AD124" s="102"/>
      <c r="AE124" s="102"/>
      <c r="AF124" s="117"/>
      <c r="AG124" s="117"/>
      <c r="AH124" s="102"/>
      <c r="AI124" s="102">
        <f t="shared" si="157"/>
        <v>0</v>
      </c>
      <c r="AJ124" s="103">
        <f t="shared" si="90"/>
        <v>0</v>
      </c>
      <c r="AK124" s="103">
        <f t="shared" si="91"/>
        <v>0</v>
      </c>
      <c r="AL124" s="103">
        <f t="shared" si="92"/>
        <v>0</v>
      </c>
      <c r="AM124" s="103">
        <f t="shared" si="93"/>
        <v>0</v>
      </c>
      <c r="AN124" s="103">
        <f t="shared" si="94"/>
        <v>0</v>
      </c>
      <c r="AO124" s="103">
        <f t="shared" si="95"/>
        <v>0</v>
      </c>
      <c r="AP124" s="103">
        <f t="shared" si="96"/>
        <v>0</v>
      </c>
      <c r="AQ124" s="103">
        <f t="shared" si="97"/>
        <v>0</v>
      </c>
      <c r="AR124" s="103">
        <f t="shared" si="98"/>
        <v>0</v>
      </c>
      <c r="AS124" s="103">
        <f t="shared" si="99"/>
        <v>0</v>
      </c>
      <c r="AT124" s="103">
        <f t="shared" si="100"/>
        <v>0</v>
      </c>
      <c r="AU124" s="103">
        <f t="shared" si="101"/>
        <v>0</v>
      </c>
      <c r="AV124" s="104">
        <f>SUM(AJ124:AU124)*VLOOKUP($I124,Escalation[],MATCH(W$1,Escalation[#Headers]),FALSE)</f>
        <v>0</v>
      </c>
      <c r="AW124" s="104">
        <f t="shared" si="158"/>
        <v>0</v>
      </c>
      <c r="AX124" s="104">
        <f t="shared" si="159"/>
        <v>0</v>
      </c>
      <c r="AY124" s="104">
        <f t="shared" si="160"/>
        <v>0</v>
      </c>
      <c r="AZ124" s="103">
        <f t="shared" si="161"/>
        <v>0</v>
      </c>
      <c r="BA124" s="105">
        <f t="shared" si="162"/>
        <v>0</v>
      </c>
      <c r="BB124" s="110"/>
      <c r="BC124" s="102"/>
      <c r="BD124" s="102"/>
      <c r="BE124" s="102"/>
      <c r="BF124" s="102"/>
      <c r="BG124" s="102"/>
      <c r="BH124" s="102"/>
      <c r="BI124" s="102"/>
      <c r="BJ124" s="112"/>
      <c r="BK124" s="112">
        <v>16</v>
      </c>
      <c r="BL124" s="102"/>
      <c r="BM124" s="102"/>
      <c r="BN124" s="102">
        <f t="shared" si="102"/>
        <v>16</v>
      </c>
      <c r="BO124" s="103">
        <f t="shared" si="103"/>
        <v>0</v>
      </c>
      <c r="BP124" s="103">
        <f t="shared" si="104"/>
        <v>0</v>
      </c>
      <c r="BQ124" s="103">
        <f t="shared" si="105"/>
        <v>0</v>
      </c>
      <c r="BR124" s="103">
        <f t="shared" si="106"/>
        <v>0</v>
      </c>
      <c r="BS124" s="103">
        <f t="shared" si="107"/>
        <v>0</v>
      </c>
      <c r="BT124" s="103">
        <f t="shared" si="108"/>
        <v>0</v>
      </c>
      <c r="BU124" s="103">
        <f t="shared" si="109"/>
        <v>0</v>
      </c>
      <c r="BV124" s="103">
        <f t="shared" si="110"/>
        <v>0</v>
      </c>
      <c r="BW124" s="103">
        <f t="shared" si="111"/>
        <v>0</v>
      </c>
      <c r="BX124" s="103">
        <f t="shared" si="112"/>
        <v>1840</v>
      </c>
      <c r="BY124" s="103">
        <f t="shared" si="113"/>
        <v>0</v>
      </c>
      <c r="BZ124" s="103">
        <f t="shared" si="114"/>
        <v>0</v>
      </c>
      <c r="CA124" s="104">
        <f>SUM(BO124:BZ124)*VLOOKUP($I124,Escalation[],MATCH(BB$1,Escalation[#Headers]),FALSE)</f>
        <v>1919.9705400000003</v>
      </c>
      <c r="CB124" s="104">
        <f t="shared" si="115"/>
        <v>0</v>
      </c>
      <c r="CC124" s="104">
        <f t="shared" si="116"/>
        <v>0</v>
      </c>
      <c r="CD124" s="104">
        <f t="shared" si="117"/>
        <v>1919.9705400000003</v>
      </c>
      <c r="CE124" s="103">
        <f t="shared" si="118"/>
        <v>383.9941080000001</v>
      </c>
      <c r="CF124" s="105">
        <f t="shared" si="119"/>
        <v>0</v>
      </c>
      <c r="CG124" s="110"/>
      <c r="CH124" s="102"/>
      <c r="CI124" s="102"/>
      <c r="CJ124" s="102"/>
      <c r="CK124" s="102"/>
      <c r="CL124" s="102"/>
      <c r="CM124" s="102"/>
      <c r="CN124" s="102"/>
      <c r="CO124" s="102"/>
      <c r="CP124" s="102"/>
      <c r="CQ124" s="102"/>
      <c r="CR124" s="102"/>
      <c r="CS124" s="102">
        <f t="shared" si="120"/>
        <v>0</v>
      </c>
      <c r="CT124" s="103">
        <f t="shared" si="121"/>
        <v>0</v>
      </c>
      <c r="CU124" s="103">
        <f t="shared" si="122"/>
        <v>0</v>
      </c>
      <c r="CV124" s="103">
        <f t="shared" si="123"/>
        <v>0</v>
      </c>
      <c r="CW124" s="103">
        <f t="shared" si="124"/>
        <v>0</v>
      </c>
      <c r="CX124" s="103">
        <f t="shared" si="125"/>
        <v>0</v>
      </c>
      <c r="CY124" s="103">
        <f t="shared" si="126"/>
        <v>0</v>
      </c>
      <c r="CZ124" s="103">
        <f t="shared" si="127"/>
        <v>0</v>
      </c>
      <c r="DA124" s="103">
        <f t="shared" si="128"/>
        <v>0</v>
      </c>
      <c r="DB124" s="103">
        <f t="shared" si="129"/>
        <v>0</v>
      </c>
      <c r="DC124" s="103">
        <f t="shared" si="130"/>
        <v>0</v>
      </c>
      <c r="DD124" s="103">
        <f t="shared" si="131"/>
        <v>0</v>
      </c>
      <c r="DE124" s="103">
        <f t="shared" si="132"/>
        <v>0</v>
      </c>
      <c r="DF124" s="104">
        <f>SUM(CT124:DE124)*VLOOKUP($I124,Escalation[],MATCH(CG$1,Escalation[#Headers]),FALSE)</f>
        <v>0</v>
      </c>
      <c r="DG124" s="104">
        <f t="shared" si="133"/>
        <v>0</v>
      </c>
      <c r="DH124" s="104">
        <f t="shared" si="134"/>
        <v>0</v>
      </c>
      <c r="DI124" s="104">
        <f t="shared" si="135"/>
        <v>0</v>
      </c>
      <c r="DJ124" s="103">
        <f t="shared" si="136"/>
        <v>0</v>
      </c>
      <c r="DK124" s="105">
        <f t="shared" si="137"/>
        <v>0</v>
      </c>
      <c r="DL124" s="110"/>
      <c r="DM124" s="102"/>
      <c r="DN124" s="102"/>
      <c r="DO124" s="102"/>
      <c r="DP124" s="102"/>
      <c r="DQ124" s="102"/>
      <c r="DR124" s="102"/>
      <c r="DS124" s="102"/>
      <c r="DT124" s="102"/>
      <c r="DU124" s="102"/>
      <c r="DV124" s="102"/>
      <c r="DW124" s="102"/>
      <c r="DX124" s="102">
        <f t="shared" si="138"/>
        <v>0</v>
      </c>
      <c r="DY124" s="103">
        <f t="shared" si="139"/>
        <v>0</v>
      </c>
      <c r="DZ124" s="103">
        <f t="shared" si="140"/>
        <v>0</v>
      </c>
      <c r="EA124" s="103">
        <f t="shared" si="141"/>
        <v>0</v>
      </c>
      <c r="EB124" s="103">
        <f t="shared" si="142"/>
        <v>0</v>
      </c>
      <c r="EC124" s="103">
        <f t="shared" si="143"/>
        <v>0</v>
      </c>
      <c r="ED124" s="103">
        <f t="shared" si="144"/>
        <v>0</v>
      </c>
      <c r="EE124" s="103">
        <f t="shared" si="145"/>
        <v>0</v>
      </c>
      <c r="EF124" s="103">
        <f t="shared" si="146"/>
        <v>0</v>
      </c>
      <c r="EG124" s="103">
        <f t="shared" si="147"/>
        <v>0</v>
      </c>
      <c r="EH124" s="103">
        <f t="shared" si="148"/>
        <v>0</v>
      </c>
      <c r="EI124" s="103">
        <f t="shared" si="149"/>
        <v>0</v>
      </c>
      <c r="EJ124" s="103">
        <f t="shared" si="150"/>
        <v>0</v>
      </c>
      <c r="EK124" s="104">
        <f>SUM(DY124:EJ124)*VLOOKUP($I124,Escalation[],MATCH(DL$1,Escalation[#Headers]),FALSE)</f>
        <v>0</v>
      </c>
      <c r="EL124" s="104">
        <f t="shared" si="151"/>
        <v>0</v>
      </c>
      <c r="EM124" s="104">
        <f t="shared" si="152"/>
        <v>0</v>
      </c>
      <c r="EN124" s="104">
        <f t="shared" si="153"/>
        <v>0</v>
      </c>
      <c r="EO124" s="103">
        <f t="shared" si="154"/>
        <v>0</v>
      </c>
      <c r="EP124" s="105">
        <f t="shared" si="155"/>
        <v>0</v>
      </c>
      <c r="EQ124" s="160">
        <f t="shared" si="156"/>
        <v>1919.9705400000003</v>
      </c>
      <c r="ER124" s="1"/>
      <c r="ES124" s="82"/>
      <c r="ET124" s="82"/>
      <c r="EU124" s="82"/>
      <c r="EV124" s="82"/>
      <c r="EW124" s="22"/>
      <c r="EX124" s="22"/>
      <c r="EY124" s="34"/>
      <c r="EZ124" s="34"/>
      <c r="FA124" s="7"/>
      <c r="FB124" s="7"/>
      <c r="FC124" s="7"/>
      <c r="FD124" s="7"/>
    </row>
    <row r="125" spans="1:160" ht="132" hidden="1" x14ac:dyDescent="0.3">
      <c r="A125" s="1" t="s">
        <v>267</v>
      </c>
      <c r="B125" s="83">
        <v>1.2</v>
      </c>
      <c r="C125" t="s">
        <v>1387</v>
      </c>
      <c r="D125" s="28" t="s">
        <v>15</v>
      </c>
      <c r="E125" s="3" t="s">
        <v>25</v>
      </c>
      <c r="F125" s="1" t="s">
        <v>268</v>
      </c>
      <c r="G125" s="8" t="s">
        <v>269</v>
      </c>
      <c r="H125" s="1"/>
      <c r="I125" s="3" t="s">
        <v>215</v>
      </c>
      <c r="J125" s="5" t="s">
        <v>215</v>
      </c>
      <c r="K125" s="3"/>
      <c r="L125" s="3" t="s">
        <v>136</v>
      </c>
      <c r="M125" s="38"/>
      <c r="N125" s="42">
        <v>1</v>
      </c>
      <c r="O125" s="23">
        <v>0</v>
      </c>
      <c r="P125" s="48">
        <v>0</v>
      </c>
      <c r="Q125" s="5" t="s">
        <v>23</v>
      </c>
      <c r="R125" s="1" t="s">
        <v>220</v>
      </c>
      <c r="S125" s="71">
        <f>VLOOKUP(R125,Contingencies!$A$2:$D$7,4,FALSE)</f>
        <v>0.2</v>
      </c>
      <c r="T125" s="22">
        <f t="shared" si="89"/>
        <v>1926.6486984000003</v>
      </c>
      <c r="U125" s="33">
        <f t="shared" si="163"/>
        <v>0</v>
      </c>
      <c r="V125" s="90" t="s">
        <v>266</v>
      </c>
      <c r="W125" s="110"/>
      <c r="X125" s="102"/>
      <c r="Y125" s="102"/>
      <c r="Z125" s="102"/>
      <c r="AA125" s="102"/>
      <c r="AB125" s="102"/>
      <c r="AC125" s="102"/>
      <c r="AD125" s="102"/>
      <c r="AE125" s="102"/>
      <c r="AF125" s="117"/>
      <c r="AG125" s="117"/>
      <c r="AH125" s="102"/>
      <c r="AI125" s="102">
        <f t="shared" si="157"/>
        <v>0</v>
      </c>
      <c r="AJ125" s="103">
        <f t="shared" si="90"/>
        <v>0</v>
      </c>
      <c r="AK125" s="103">
        <f t="shared" si="91"/>
        <v>0</v>
      </c>
      <c r="AL125" s="103">
        <f t="shared" si="92"/>
        <v>0</v>
      </c>
      <c r="AM125" s="103">
        <f t="shared" si="93"/>
        <v>0</v>
      </c>
      <c r="AN125" s="103">
        <f t="shared" si="94"/>
        <v>0</v>
      </c>
      <c r="AO125" s="103">
        <f t="shared" si="95"/>
        <v>0</v>
      </c>
      <c r="AP125" s="103">
        <f t="shared" si="96"/>
        <v>0</v>
      </c>
      <c r="AQ125" s="103">
        <f t="shared" si="97"/>
        <v>0</v>
      </c>
      <c r="AR125" s="103">
        <f t="shared" si="98"/>
        <v>0</v>
      </c>
      <c r="AS125" s="103">
        <f t="shared" si="99"/>
        <v>0</v>
      </c>
      <c r="AT125" s="103">
        <f t="shared" si="100"/>
        <v>0</v>
      </c>
      <c r="AU125" s="103">
        <f t="shared" si="101"/>
        <v>0</v>
      </c>
      <c r="AV125" s="104">
        <f>SUM(AJ125:AU125)*VLOOKUP($I125,Escalation[],MATCH(W$1,Escalation[#Headers]),FALSE)</f>
        <v>0</v>
      </c>
      <c r="AW125" s="104">
        <f t="shared" si="158"/>
        <v>0</v>
      </c>
      <c r="AX125" s="104">
        <f t="shared" si="159"/>
        <v>0</v>
      </c>
      <c r="AY125" s="104">
        <f t="shared" si="160"/>
        <v>0</v>
      </c>
      <c r="AZ125" s="103">
        <f t="shared" si="161"/>
        <v>0</v>
      </c>
      <c r="BA125" s="105">
        <f t="shared" si="162"/>
        <v>0</v>
      </c>
      <c r="BB125" s="110"/>
      <c r="BC125" s="102"/>
      <c r="BD125" s="102"/>
      <c r="BE125" s="102"/>
      <c r="BF125" s="102"/>
      <c r="BG125" s="102"/>
      <c r="BH125" s="102"/>
      <c r="BI125" s="102"/>
      <c r="BJ125" s="112">
        <v>5232</v>
      </c>
      <c r="BK125" s="112">
        <v>4000</v>
      </c>
      <c r="BL125" s="102"/>
      <c r="BM125" s="102"/>
      <c r="BN125" s="102">
        <f t="shared" si="102"/>
        <v>0</v>
      </c>
      <c r="BO125" s="103">
        <f t="shared" si="103"/>
        <v>0</v>
      </c>
      <c r="BP125" s="103">
        <f t="shared" si="104"/>
        <v>0</v>
      </c>
      <c r="BQ125" s="103">
        <f t="shared" si="105"/>
        <v>0</v>
      </c>
      <c r="BR125" s="103">
        <f t="shared" si="106"/>
        <v>0</v>
      </c>
      <c r="BS125" s="103">
        <f t="shared" si="107"/>
        <v>0</v>
      </c>
      <c r="BT125" s="103">
        <f t="shared" si="108"/>
        <v>0</v>
      </c>
      <c r="BU125" s="103">
        <f t="shared" si="109"/>
        <v>0</v>
      </c>
      <c r="BV125" s="103">
        <f t="shared" si="110"/>
        <v>0</v>
      </c>
      <c r="BW125" s="103">
        <f t="shared" si="111"/>
        <v>5232</v>
      </c>
      <c r="BX125" s="103">
        <f t="shared" si="112"/>
        <v>4000</v>
      </c>
      <c r="BY125" s="103">
        <f t="shared" si="113"/>
        <v>0</v>
      </c>
      <c r="BZ125" s="103">
        <f t="shared" si="114"/>
        <v>0</v>
      </c>
      <c r="CA125" s="104">
        <f>SUM(BO125:BZ125)*VLOOKUP($I125,Escalation[],MATCH(BB$1,Escalation[#Headers]),FALSE)</f>
        <v>9633.2434920000014</v>
      </c>
      <c r="CB125" s="104">
        <f t="shared" si="115"/>
        <v>0</v>
      </c>
      <c r="CC125" s="104">
        <f t="shared" si="116"/>
        <v>0</v>
      </c>
      <c r="CD125" s="104">
        <f t="shared" si="117"/>
        <v>9633.2434920000014</v>
      </c>
      <c r="CE125" s="103">
        <f t="shared" si="118"/>
        <v>1926.6486984000003</v>
      </c>
      <c r="CF125" s="105">
        <f t="shared" si="119"/>
        <v>0</v>
      </c>
      <c r="CG125" s="110"/>
      <c r="CH125" s="102"/>
      <c r="CI125" s="102"/>
      <c r="CJ125" s="102"/>
      <c r="CK125" s="102"/>
      <c r="CL125" s="102"/>
      <c r="CM125" s="102"/>
      <c r="CN125" s="102"/>
      <c r="CO125" s="102"/>
      <c r="CP125" s="102"/>
      <c r="CQ125" s="102"/>
      <c r="CR125" s="102"/>
      <c r="CS125" s="102">
        <f t="shared" si="120"/>
        <v>0</v>
      </c>
      <c r="CT125" s="103">
        <f t="shared" si="121"/>
        <v>0</v>
      </c>
      <c r="CU125" s="103">
        <f t="shared" si="122"/>
        <v>0</v>
      </c>
      <c r="CV125" s="103">
        <f t="shared" si="123"/>
        <v>0</v>
      </c>
      <c r="CW125" s="103">
        <f t="shared" si="124"/>
        <v>0</v>
      </c>
      <c r="CX125" s="103">
        <f t="shared" si="125"/>
        <v>0</v>
      </c>
      <c r="CY125" s="103">
        <f t="shared" si="126"/>
        <v>0</v>
      </c>
      <c r="CZ125" s="103">
        <f t="shared" si="127"/>
        <v>0</v>
      </c>
      <c r="DA125" s="103">
        <f t="shared" si="128"/>
        <v>0</v>
      </c>
      <c r="DB125" s="103">
        <f t="shared" si="129"/>
        <v>0</v>
      </c>
      <c r="DC125" s="103">
        <f t="shared" si="130"/>
        <v>0</v>
      </c>
      <c r="DD125" s="103">
        <f t="shared" si="131"/>
        <v>0</v>
      </c>
      <c r="DE125" s="103">
        <f t="shared" si="132"/>
        <v>0</v>
      </c>
      <c r="DF125" s="104">
        <f>SUM(CT125:DE125)*VLOOKUP($I125,Escalation[],MATCH(CG$1,Escalation[#Headers]),FALSE)</f>
        <v>0</v>
      </c>
      <c r="DG125" s="104">
        <f t="shared" si="133"/>
        <v>0</v>
      </c>
      <c r="DH125" s="104">
        <f t="shared" si="134"/>
        <v>0</v>
      </c>
      <c r="DI125" s="104">
        <f t="shared" si="135"/>
        <v>0</v>
      </c>
      <c r="DJ125" s="103">
        <f t="shared" si="136"/>
        <v>0</v>
      </c>
      <c r="DK125" s="105">
        <f t="shared" si="137"/>
        <v>0</v>
      </c>
      <c r="DL125" s="110"/>
      <c r="DM125" s="102"/>
      <c r="DN125" s="102"/>
      <c r="DO125" s="102"/>
      <c r="DP125" s="102"/>
      <c r="DQ125" s="102"/>
      <c r="DR125" s="102"/>
      <c r="DS125" s="102"/>
      <c r="DT125" s="102"/>
      <c r="DU125" s="102"/>
      <c r="DV125" s="102"/>
      <c r="DW125" s="102"/>
      <c r="DX125" s="102">
        <f t="shared" si="138"/>
        <v>0</v>
      </c>
      <c r="DY125" s="103">
        <f t="shared" si="139"/>
        <v>0</v>
      </c>
      <c r="DZ125" s="103">
        <f t="shared" si="140"/>
        <v>0</v>
      </c>
      <c r="EA125" s="103">
        <f t="shared" si="141"/>
        <v>0</v>
      </c>
      <c r="EB125" s="103">
        <f t="shared" si="142"/>
        <v>0</v>
      </c>
      <c r="EC125" s="103">
        <f t="shared" si="143"/>
        <v>0</v>
      </c>
      <c r="ED125" s="103">
        <f t="shared" si="144"/>
        <v>0</v>
      </c>
      <c r="EE125" s="103">
        <f t="shared" si="145"/>
        <v>0</v>
      </c>
      <c r="EF125" s="103">
        <f t="shared" si="146"/>
        <v>0</v>
      </c>
      <c r="EG125" s="103">
        <f t="shared" si="147"/>
        <v>0</v>
      </c>
      <c r="EH125" s="103">
        <f t="shared" si="148"/>
        <v>0</v>
      </c>
      <c r="EI125" s="103">
        <f t="shared" si="149"/>
        <v>0</v>
      </c>
      <c r="EJ125" s="103">
        <f t="shared" si="150"/>
        <v>0</v>
      </c>
      <c r="EK125" s="104">
        <f>SUM(DY125:EJ125)*VLOOKUP($I125,Escalation[],MATCH(DL$1,Escalation[#Headers]),FALSE)</f>
        <v>0</v>
      </c>
      <c r="EL125" s="104">
        <f t="shared" si="151"/>
        <v>0</v>
      </c>
      <c r="EM125" s="104">
        <f t="shared" si="152"/>
        <v>0</v>
      </c>
      <c r="EN125" s="104">
        <f t="shared" si="153"/>
        <v>0</v>
      </c>
      <c r="EO125" s="103">
        <f t="shared" si="154"/>
        <v>0</v>
      </c>
      <c r="EP125" s="105">
        <f t="shared" si="155"/>
        <v>0</v>
      </c>
      <c r="EQ125" s="160">
        <f t="shared" si="156"/>
        <v>9633.2434920000014</v>
      </c>
      <c r="ER125" s="1"/>
      <c r="ES125" s="82"/>
      <c r="ET125" s="82"/>
      <c r="EU125" s="82"/>
      <c r="EV125" s="82"/>
      <c r="EW125" s="22"/>
      <c r="EX125" s="22"/>
      <c r="EY125" s="34"/>
      <c r="EZ125" s="34"/>
      <c r="FA125" s="7"/>
      <c r="FB125" s="7"/>
      <c r="FC125" s="7"/>
      <c r="FD125" s="7"/>
    </row>
    <row r="126" spans="1:160" ht="132" hidden="1" x14ac:dyDescent="0.3">
      <c r="A126" s="1" t="s">
        <v>270</v>
      </c>
      <c r="B126" s="83">
        <v>1.2</v>
      </c>
      <c r="C126" t="s">
        <v>1387</v>
      </c>
      <c r="D126" s="28" t="s">
        <v>15</v>
      </c>
      <c r="E126" s="3" t="s">
        <v>25</v>
      </c>
      <c r="F126" s="1" t="s">
        <v>271</v>
      </c>
      <c r="G126" s="8" t="s">
        <v>272</v>
      </c>
      <c r="H126" s="1"/>
      <c r="I126" s="3" t="s">
        <v>19</v>
      </c>
      <c r="J126" s="5" t="s">
        <v>31</v>
      </c>
      <c r="K126" s="3" t="s">
        <v>27</v>
      </c>
      <c r="L126" s="6" t="s">
        <v>22</v>
      </c>
      <c r="M126" s="38">
        <v>115</v>
      </c>
      <c r="N126" s="43">
        <v>115</v>
      </c>
      <c r="O126" s="23">
        <v>0</v>
      </c>
      <c r="P126" s="48">
        <v>0</v>
      </c>
      <c r="Q126" s="5" t="s">
        <v>23</v>
      </c>
      <c r="R126" s="1" t="s">
        <v>220</v>
      </c>
      <c r="S126" s="71">
        <f>VLOOKUP(R126,Contingencies!$A$2:$D$7,4,FALSE)</f>
        <v>0.2</v>
      </c>
      <c r="T126" s="22">
        <f t="shared" si="89"/>
        <v>392.24998132200017</v>
      </c>
      <c r="U126" s="33">
        <f t="shared" si="163"/>
        <v>0</v>
      </c>
      <c r="V126" s="90"/>
      <c r="W126" s="110"/>
      <c r="X126" s="102"/>
      <c r="Y126" s="102"/>
      <c r="Z126" s="102"/>
      <c r="AA126" s="102"/>
      <c r="AB126" s="102"/>
      <c r="AC126" s="102"/>
      <c r="AD126" s="102"/>
      <c r="AE126" s="102"/>
      <c r="AF126" s="117"/>
      <c r="AG126" s="117"/>
      <c r="AH126" s="102"/>
      <c r="AI126" s="102">
        <f t="shared" si="157"/>
        <v>0</v>
      </c>
      <c r="AJ126" s="103">
        <f t="shared" si="90"/>
        <v>0</v>
      </c>
      <c r="AK126" s="103">
        <f t="shared" si="91"/>
        <v>0</v>
      </c>
      <c r="AL126" s="103">
        <f t="shared" si="92"/>
        <v>0</v>
      </c>
      <c r="AM126" s="103">
        <f t="shared" si="93"/>
        <v>0</v>
      </c>
      <c r="AN126" s="103">
        <f t="shared" si="94"/>
        <v>0</v>
      </c>
      <c r="AO126" s="103">
        <f t="shared" si="95"/>
        <v>0</v>
      </c>
      <c r="AP126" s="103">
        <f t="shared" si="96"/>
        <v>0</v>
      </c>
      <c r="AQ126" s="103">
        <f t="shared" si="97"/>
        <v>0</v>
      </c>
      <c r="AR126" s="103">
        <f t="shared" si="98"/>
        <v>0</v>
      </c>
      <c r="AS126" s="103">
        <f t="shared" si="99"/>
        <v>0</v>
      </c>
      <c r="AT126" s="103">
        <f t="shared" si="100"/>
        <v>0</v>
      </c>
      <c r="AU126" s="103">
        <f t="shared" si="101"/>
        <v>0</v>
      </c>
      <c r="AV126" s="104">
        <f>SUM(AJ126:AU126)*VLOOKUP($I126,Escalation[],MATCH(W$1,Escalation[#Headers]),FALSE)</f>
        <v>0</v>
      </c>
      <c r="AW126" s="104">
        <f t="shared" si="158"/>
        <v>0</v>
      </c>
      <c r="AX126" s="104">
        <f t="shared" si="159"/>
        <v>0</v>
      </c>
      <c r="AY126" s="104">
        <f t="shared" si="160"/>
        <v>0</v>
      </c>
      <c r="AZ126" s="103">
        <f t="shared" si="161"/>
        <v>0</v>
      </c>
      <c r="BA126" s="105">
        <f t="shared" si="162"/>
        <v>0</v>
      </c>
      <c r="BB126" s="110"/>
      <c r="BC126" s="102"/>
      <c r="BD126" s="102"/>
      <c r="BE126" s="102"/>
      <c r="BF126" s="102"/>
      <c r="BG126" s="102"/>
      <c r="BH126" s="102"/>
      <c r="BI126" s="102"/>
      <c r="BJ126" s="102"/>
      <c r="BK126" s="102"/>
      <c r="BL126" s="102"/>
      <c r="BM126" s="102"/>
      <c r="BN126" s="102">
        <f t="shared" si="102"/>
        <v>0</v>
      </c>
      <c r="BO126" s="103">
        <f t="shared" si="103"/>
        <v>0</v>
      </c>
      <c r="BP126" s="103">
        <f t="shared" si="104"/>
        <v>0</v>
      </c>
      <c r="BQ126" s="103">
        <f t="shared" si="105"/>
        <v>0</v>
      </c>
      <c r="BR126" s="103">
        <f t="shared" si="106"/>
        <v>0</v>
      </c>
      <c r="BS126" s="103">
        <f t="shared" si="107"/>
        <v>0</v>
      </c>
      <c r="BT126" s="103">
        <f t="shared" si="108"/>
        <v>0</v>
      </c>
      <c r="BU126" s="103">
        <f t="shared" si="109"/>
        <v>0</v>
      </c>
      <c r="BV126" s="103">
        <f t="shared" si="110"/>
        <v>0</v>
      </c>
      <c r="BW126" s="103">
        <f t="shared" si="111"/>
        <v>0</v>
      </c>
      <c r="BX126" s="103">
        <f t="shared" si="112"/>
        <v>0</v>
      </c>
      <c r="BY126" s="103">
        <f t="shared" si="113"/>
        <v>0</v>
      </c>
      <c r="BZ126" s="103">
        <f t="shared" si="114"/>
        <v>0</v>
      </c>
      <c r="CA126" s="104">
        <f>SUM(BO126:BZ126)*VLOOKUP($I126,Escalation[],MATCH(BB$1,Escalation[#Headers]),FALSE)</f>
        <v>0</v>
      </c>
      <c r="CB126" s="104">
        <f t="shared" si="115"/>
        <v>0</v>
      </c>
      <c r="CC126" s="104">
        <f t="shared" si="116"/>
        <v>0</v>
      </c>
      <c r="CD126" s="104">
        <f t="shared" si="117"/>
        <v>0</v>
      </c>
      <c r="CE126" s="103">
        <f t="shared" si="118"/>
        <v>0</v>
      </c>
      <c r="CF126" s="105">
        <f t="shared" si="119"/>
        <v>0</v>
      </c>
      <c r="CG126" s="110"/>
      <c r="CH126" s="102"/>
      <c r="CI126" s="102"/>
      <c r="CJ126" s="102"/>
      <c r="CK126" s="102"/>
      <c r="CL126" s="102"/>
      <c r="CM126" s="102"/>
      <c r="CN126" s="112">
        <v>16</v>
      </c>
      <c r="CO126" s="112"/>
      <c r="CP126" s="112"/>
      <c r="CQ126" s="102"/>
      <c r="CR126" s="102"/>
      <c r="CS126" s="102">
        <f t="shared" si="120"/>
        <v>16</v>
      </c>
      <c r="CT126" s="103">
        <f t="shared" si="121"/>
        <v>0</v>
      </c>
      <c r="CU126" s="103">
        <f t="shared" si="122"/>
        <v>0</v>
      </c>
      <c r="CV126" s="103">
        <f t="shared" si="123"/>
        <v>0</v>
      </c>
      <c r="CW126" s="103">
        <f t="shared" si="124"/>
        <v>0</v>
      </c>
      <c r="CX126" s="103">
        <f t="shared" si="125"/>
        <v>0</v>
      </c>
      <c r="CY126" s="103">
        <f t="shared" si="126"/>
        <v>0</v>
      </c>
      <c r="CZ126" s="103">
        <f t="shared" si="127"/>
        <v>0</v>
      </c>
      <c r="DA126" s="103">
        <f t="shared" si="128"/>
        <v>1840</v>
      </c>
      <c r="DB126" s="103">
        <f t="shared" si="129"/>
        <v>0</v>
      </c>
      <c r="DC126" s="103">
        <f t="shared" si="130"/>
        <v>0</v>
      </c>
      <c r="DD126" s="103">
        <f t="shared" si="131"/>
        <v>0</v>
      </c>
      <c r="DE126" s="103">
        <f t="shared" si="132"/>
        <v>0</v>
      </c>
      <c r="DF126" s="104">
        <f>SUM(CT126:DE126)*VLOOKUP($I126,Escalation[],MATCH(CG$1,Escalation[#Headers]),FALSE)</f>
        <v>1961.2499066100006</v>
      </c>
      <c r="DG126" s="104">
        <f t="shared" si="133"/>
        <v>0</v>
      </c>
      <c r="DH126" s="104">
        <f t="shared" si="134"/>
        <v>0</v>
      </c>
      <c r="DI126" s="104">
        <f t="shared" si="135"/>
        <v>1961.2499066100006</v>
      </c>
      <c r="DJ126" s="103">
        <f t="shared" si="136"/>
        <v>392.24998132200017</v>
      </c>
      <c r="DK126" s="105">
        <f t="shared" si="137"/>
        <v>0</v>
      </c>
      <c r="DL126" s="110"/>
      <c r="DM126" s="102"/>
      <c r="DN126" s="102"/>
      <c r="DO126" s="102"/>
      <c r="DP126" s="102"/>
      <c r="DQ126" s="102"/>
      <c r="DR126" s="102"/>
      <c r="DS126" s="102"/>
      <c r="DT126" s="102"/>
      <c r="DU126" s="102"/>
      <c r="DV126" s="102"/>
      <c r="DW126" s="102"/>
      <c r="DX126" s="102">
        <f t="shared" si="138"/>
        <v>0</v>
      </c>
      <c r="DY126" s="103">
        <f t="shared" si="139"/>
        <v>0</v>
      </c>
      <c r="DZ126" s="103">
        <f t="shared" si="140"/>
        <v>0</v>
      </c>
      <c r="EA126" s="103">
        <f t="shared" si="141"/>
        <v>0</v>
      </c>
      <c r="EB126" s="103">
        <f t="shared" si="142"/>
        <v>0</v>
      </c>
      <c r="EC126" s="103">
        <f t="shared" si="143"/>
        <v>0</v>
      </c>
      <c r="ED126" s="103">
        <f t="shared" si="144"/>
        <v>0</v>
      </c>
      <c r="EE126" s="103">
        <f t="shared" si="145"/>
        <v>0</v>
      </c>
      <c r="EF126" s="103">
        <f t="shared" si="146"/>
        <v>0</v>
      </c>
      <c r="EG126" s="103">
        <f t="shared" si="147"/>
        <v>0</v>
      </c>
      <c r="EH126" s="103">
        <f t="shared" si="148"/>
        <v>0</v>
      </c>
      <c r="EI126" s="103">
        <f t="shared" si="149"/>
        <v>0</v>
      </c>
      <c r="EJ126" s="103">
        <f t="shared" si="150"/>
        <v>0</v>
      </c>
      <c r="EK126" s="104">
        <f>SUM(DY126:EJ126)*VLOOKUP($I126,Escalation[],MATCH(DL$1,Escalation[#Headers]),FALSE)</f>
        <v>0</v>
      </c>
      <c r="EL126" s="104">
        <f t="shared" si="151"/>
        <v>0</v>
      </c>
      <c r="EM126" s="104">
        <f t="shared" si="152"/>
        <v>0</v>
      </c>
      <c r="EN126" s="104">
        <f t="shared" si="153"/>
        <v>0</v>
      </c>
      <c r="EO126" s="103">
        <f t="shared" si="154"/>
        <v>0</v>
      </c>
      <c r="EP126" s="105">
        <f t="shared" si="155"/>
        <v>0</v>
      </c>
      <c r="EQ126" s="160">
        <f t="shared" si="156"/>
        <v>1961.2499066100006</v>
      </c>
      <c r="ER126" s="1"/>
      <c r="ES126" s="82"/>
      <c r="ET126" s="82"/>
      <c r="EU126" s="82"/>
      <c r="EV126" s="82"/>
      <c r="EW126" s="22"/>
      <c r="EX126" s="22"/>
      <c r="EY126" s="34"/>
      <c r="EZ126" s="34"/>
      <c r="FA126" s="7"/>
      <c r="FB126" s="7"/>
      <c r="FC126" s="7"/>
      <c r="FD126" s="7"/>
    </row>
    <row r="127" spans="1:160" ht="132" hidden="1" x14ac:dyDescent="0.3">
      <c r="A127" s="1" t="s">
        <v>270</v>
      </c>
      <c r="B127" s="83">
        <v>1.2</v>
      </c>
      <c r="C127" t="s">
        <v>1387</v>
      </c>
      <c r="D127" s="28" t="s">
        <v>15</v>
      </c>
      <c r="E127" s="3" t="s">
        <v>25</v>
      </c>
      <c r="F127" s="1" t="s">
        <v>271</v>
      </c>
      <c r="G127" s="8" t="s">
        <v>272</v>
      </c>
      <c r="H127" s="1"/>
      <c r="I127" s="3" t="s">
        <v>19</v>
      </c>
      <c r="J127" s="5" t="s">
        <v>31</v>
      </c>
      <c r="K127" s="3" t="s">
        <v>27</v>
      </c>
      <c r="L127" s="6" t="s">
        <v>22</v>
      </c>
      <c r="M127" s="38">
        <v>115</v>
      </c>
      <c r="N127" s="43">
        <v>115</v>
      </c>
      <c r="O127" s="23">
        <v>0</v>
      </c>
      <c r="P127" s="48">
        <v>0</v>
      </c>
      <c r="Q127" s="5" t="s">
        <v>23</v>
      </c>
      <c r="R127" s="1" t="s">
        <v>220</v>
      </c>
      <c r="S127" s="71">
        <f>VLOOKUP(R127,Contingencies!$A$2:$D$7,4,FALSE)</f>
        <v>0.2</v>
      </c>
      <c r="T127" s="22">
        <f t="shared" si="89"/>
        <v>392.24998132200017</v>
      </c>
      <c r="U127" s="33">
        <f t="shared" si="163"/>
        <v>0</v>
      </c>
      <c r="V127" s="90"/>
      <c r="W127" s="110"/>
      <c r="X127" s="102"/>
      <c r="Y127" s="102"/>
      <c r="Z127" s="102"/>
      <c r="AA127" s="102"/>
      <c r="AB127" s="102"/>
      <c r="AC127" s="102"/>
      <c r="AD127" s="102"/>
      <c r="AE127" s="102"/>
      <c r="AF127" s="117"/>
      <c r="AG127" s="117"/>
      <c r="AH127" s="102"/>
      <c r="AI127" s="102">
        <f t="shared" si="157"/>
        <v>0</v>
      </c>
      <c r="AJ127" s="103">
        <f t="shared" si="90"/>
        <v>0</v>
      </c>
      <c r="AK127" s="103">
        <f t="shared" si="91"/>
        <v>0</v>
      </c>
      <c r="AL127" s="103">
        <f t="shared" si="92"/>
        <v>0</v>
      </c>
      <c r="AM127" s="103">
        <f t="shared" si="93"/>
        <v>0</v>
      </c>
      <c r="AN127" s="103">
        <f t="shared" si="94"/>
        <v>0</v>
      </c>
      <c r="AO127" s="103">
        <f t="shared" si="95"/>
        <v>0</v>
      </c>
      <c r="AP127" s="103">
        <f t="shared" si="96"/>
        <v>0</v>
      </c>
      <c r="AQ127" s="103">
        <f t="shared" si="97"/>
        <v>0</v>
      </c>
      <c r="AR127" s="103">
        <f t="shared" si="98"/>
        <v>0</v>
      </c>
      <c r="AS127" s="103">
        <f t="shared" si="99"/>
        <v>0</v>
      </c>
      <c r="AT127" s="103">
        <f t="shared" si="100"/>
        <v>0</v>
      </c>
      <c r="AU127" s="103">
        <f t="shared" si="101"/>
        <v>0</v>
      </c>
      <c r="AV127" s="104">
        <f>SUM(AJ127:AU127)*VLOOKUP($I127,Escalation[],MATCH(W$1,Escalation[#Headers]),FALSE)</f>
        <v>0</v>
      </c>
      <c r="AW127" s="104">
        <f t="shared" si="158"/>
        <v>0</v>
      </c>
      <c r="AX127" s="104">
        <f t="shared" si="159"/>
        <v>0</v>
      </c>
      <c r="AY127" s="104">
        <f t="shared" si="160"/>
        <v>0</v>
      </c>
      <c r="AZ127" s="103">
        <f t="shared" si="161"/>
        <v>0</v>
      </c>
      <c r="BA127" s="105">
        <f t="shared" si="162"/>
        <v>0</v>
      </c>
      <c r="BB127" s="110"/>
      <c r="BC127" s="102"/>
      <c r="BD127" s="102"/>
      <c r="BE127" s="102"/>
      <c r="BF127" s="102"/>
      <c r="BG127" s="102"/>
      <c r="BH127" s="102"/>
      <c r="BI127" s="102"/>
      <c r="BJ127" s="102"/>
      <c r="BK127" s="102"/>
      <c r="BL127" s="102"/>
      <c r="BM127" s="102"/>
      <c r="BN127" s="102">
        <f t="shared" si="102"/>
        <v>0</v>
      </c>
      <c r="BO127" s="103">
        <f t="shared" si="103"/>
        <v>0</v>
      </c>
      <c r="BP127" s="103">
        <f t="shared" si="104"/>
        <v>0</v>
      </c>
      <c r="BQ127" s="103">
        <f t="shared" si="105"/>
        <v>0</v>
      </c>
      <c r="BR127" s="103">
        <f t="shared" si="106"/>
        <v>0</v>
      </c>
      <c r="BS127" s="103">
        <f t="shared" si="107"/>
        <v>0</v>
      </c>
      <c r="BT127" s="103">
        <f t="shared" si="108"/>
        <v>0</v>
      </c>
      <c r="BU127" s="103">
        <f t="shared" si="109"/>
        <v>0</v>
      </c>
      <c r="BV127" s="103">
        <f t="shared" si="110"/>
        <v>0</v>
      </c>
      <c r="BW127" s="103">
        <f t="shared" si="111"/>
        <v>0</v>
      </c>
      <c r="BX127" s="103">
        <f t="shared" si="112"/>
        <v>0</v>
      </c>
      <c r="BY127" s="103">
        <f t="shared" si="113"/>
        <v>0</v>
      </c>
      <c r="BZ127" s="103">
        <f t="shared" si="114"/>
        <v>0</v>
      </c>
      <c r="CA127" s="104">
        <f>SUM(BO127:BZ127)*VLOOKUP($I127,Escalation[],MATCH(BB$1,Escalation[#Headers]),FALSE)</f>
        <v>0</v>
      </c>
      <c r="CB127" s="104">
        <f t="shared" si="115"/>
        <v>0</v>
      </c>
      <c r="CC127" s="104">
        <f t="shared" si="116"/>
        <v>0</v>
      </c>
      <c r="CD127" s="104">
        <f t="shared" si="117"/>
        <v>0</v>
      </c>
      <c r="CE127" s="103">
        <f t="shared" si="118"/>
        <v>0</v>
      </c>
      <c r="CF127" s="105">
        <f t="shared" si="119"/>
        <v>0</v>
      </c>
      <c r="CG127" s="110"/>
      <c r="CH127" s="102"/>
      <c r="CI127" s="102"/>
      <c r="CJ127" s="102"/>
      <c r="CK127" s="102"/>
      <c r="CL127" s="102"/>
      <c r="CM127" s="102"/>
      <c r="CN127" s="112"/>
      <c r="CO127" s="112">
        <v>16</v>
      </c>
      <c r="CP127" s="112"/>
      <c r="CQ127" s="102"/>
      <c r="CR127" s="102"/>
      <c r="CS127" s="102">
        <f t="shared" si="120"/>
        <v>16</v>
      </c>
      <c r="CT127" s="103">
        <f t="shared" si="121"/>
        <v>0</v>
      </c>
      <c r="CU127" s="103">
        <f t="shared" si="122"/>
        <v>0</v>
      </c>
      <c r="CV127" s="103">
        <f t="shared" si="123"/>
        <v>0</v>
      </c>
      <c r="CW127" s="103">
        <f t="shared" si="124"/>
        <v>0</v>
      </c>
      <c r="CX127" s="103">
        <f t="shared" si="125"/>
        <v>0</v>
      </c>
      <c r="CY127" s="103">
        <f t="shared" si="126"/>
        <v>0</v>
      </c>
      <c r="CZ127" s="103">
        <f t="shared" si="127"/>
        <v>0</v>
      </c>
      <c r="DA127" s="103">
        <f t="shared" si="128"/>
        <v>0</v>
      </c>
      <c r="DB127" s="103">
        <f t="shared" si="129"/>
        <v>1840</v>
      </c>
      <c r="DC127" s="103">
        <f t="shared" si="130"/>
        <v>0</v>
      </c>
      <c r="DD127" s="103">
        <f t="shared" si="131"/>
        <v>0</v>
      </c>
      <c r="DE127" s="103">
        <f t="shared" si="132"/>
        <v>0</v>
      </c>
      <c r="DF127" s="104">
        <f>SUM(CT127:DE127)*VLOOKUP($I127,Escalation[],MATCH(CG$1,Escalation[#Headers]),FALSE)</f>
        <v>1961.2499066100006</v>
      </c>
      <c r="DG127" s="104">
        <f t="shared" si="133"/>
        <v>0</v>
      </c>
      <c r="DH127" s="104">
        <f t="shared" si="134"/>
        <v>0</v>
      </c>
      <c r="DI127" s="104">
        <f t="shared" si="135"/>
        <v>1961.2499066100006</v>
      </c>
      <c r="DJ127" s="103">
        <f t="shared" si="136"/>
        <v>392.24998132200017</v>
      </c>
      <c r="DK127" s="105">
        <f t="shared" si="137"/>
        <v>0</v>
      </c>
      <c r="DL127" s="110"/>
      <c r="DM127" s="102"/>
      <c r="DN127" s="102"/>
      <c r="DO127" s="102"/>
      <c r="DP127" s="102"/>
      <c r="DQ127" s="102"/>
      <c r="DR127" s="102"/>
      <c r="DS127" s="102"/>
      <c r="DT127" s="102"/>
      <c r="DU127" s="102"/>
      <c r="DV127" s="102"/>
      <c r="DW127" s="102"/>
      <c r="DX127" s="102">
        <f t="shared" si="138"/>
        <v>0</v>
      </c>
      <c r="DY127" s="103">
        <f t="shared" si="139"/>
        <v>0</v>
      </c>
      <c r="DZ127" s="103">
        <f t="shared" si="140"/>
        <v>0</v>
      </c>
      <c r="EA127" s="103">
        <f t="shared" si="141"/>
        <v>0</v>
      </c>
      <c r="EB127" s="103">
        <f t="shared" si="142"/>
        <v>0</v>
      </c>
      <c r="EC127" s="103">
        <f t="shared" si="143"/>
        <v>0</v>
      </c>
      <c r="ED127" s="103">
        <f t="shared" si="144"/>
        <v>0</v>
      </c>
      <c r="EE127" s="103">
        <f t="shared" si="145"/>
        <v>0</v>
      </c>
      <c r="EF127" s="103">
        <f t="shared" si="146"/>
        <v>0</v>
      </c>
      <c r="EG127" s="103">
        <f t="shared" si="147"/>
        <v>0</v>
      </c>
      <c r="EH127" s="103">
        <f t="shared" si="148"/>
        <v>0</v>
      </c>
      <c r="EI127" s="103">
        <f t="shared" si="149"/>
        <v>0</v>
      </c>
      <c r="EJ127" s="103">
        <f t="shared" si="150"/>
        <v>0</v>
      </c>
      <c r="EK127" s="104">
        <f>SUM(DY127:EJ127)*VLOOKUP($I127,Escalation[],MATCH(DL$1,Escalation[#Headers]),FALSE)</f>
        <v>0</v>
      </c>
      <c r="EL127" s="104">
        <f t="shared" si="151"/>
        <v>0</v>
      </c>
      <c r="EM127" s="104">
        <f t="shared" si="152"/>
        <v>0</v>
      </c>
      <c r="EN127" s="104">
        <f t="shared" si="153"/>
        <v>0</v>
      </c>
      <c r="EO127" s="103">
        <f t="shared" si="154"/>
        <v>0</v>
      </c>
      <c r="EP127" s="105">
        <f t="shared" si="155"/>
        <v>0</v>
      </c>
      <c r="EQ127" s="160">
        <f t="shared" si="156"/>
        <v>1961.2499066100006</v>
      </c>
      <c r="ER127" s="1"/>
      <c r="ES127" s="82"/>
      <c r="ET127" s="82"/>
      <c r="EU127" s="82"/>
      <c r="EV127" s="82"/>
      <c r="EW127" s="22"/>
      <c r="EX127" s="22"/>
      <c r="EY127" s="34"/>
      <c r="EZ127" s="34"/>
      <c r="FA127" s="7"/>
      <c r="FB127" s="7"/>
      <c r="FC127" s="7"/>
      <c r="FD127" s="7"/>
    </row>
    <row r="128" spans="1:160" ht="132" hidden="1" x14ac:dyDescent="0.3">
      <c r="A128" s="1" t="s">
        <v>270</v>
      </c>
      <c r="B128" s="83">
        <v>1.2</v>
      </c>
      <c r="C128" t="s">
        <v>1387</v>
      </c>
      <c r="D128" s="28" t="s">
        <v>15</v>
      </c>
      <c r="E128" s="3" t="s">
        <v>25</v>
      </c>
      <c r="F128" s="1" t="s">
        <v>271</v>
      </c>
      <c r="G128" s="8" t="s">
        <v>272</v>
      </c>
      <c r="H128" s="1"/>
      <c r="I128" s="3" t="s">
        <v>215</v>
      </c>
      <c r="J128" s="5" t="s">
        <v>215</v>
      </c>
      <c r="K128" s="3"/>
      <c r="L128" s="3" t="s">
        <v>136</v>
      </c>
      <c r="M128" s="38"/>
      <c r="N128" s="42">
        <v>1</v>
      </c>
      <c r="O128" s="23">
        <v>0</v>
      </c>
      <c r="P128" s="48">
        <v>0</v>
      </c>
      <c r="Q128" s="5" t="s">
        <v>23</v>
      </c>
      <c r="R128" s="1" t="s">
        <v>220</v>
      </c>
      <c r="S128" s="71">
        <f>VLOOKUP(R128,Contingencies!$A$2:$D$7,4,FALSE)</f>
        <v>0.2</v>
      </c>
      <c r="T128" s="22">
        <f t="shared" si="89"/>
        <v>4901.4193318236021</v>
      </c>
      <c r="U128" s="33">
        <f t="shared" si="163"/>
        <v>0</v>
      </c>
      <c r="V128" s="90" t="s">
        <v>273</v>
      </c>
      <c r="W128" s="110"/>
      <c r="X128" s="102"/>
      <c r="Y128" s="102"/>
      <c r="Z128" s="102"/>
      <c r="AA128" s="102"/>
      <c r="AB128" s="102"/>
      <c r="AC128" s="102"/>
      <c r="AD128" s="102"/>
      <c r="AE128" s="102"/>
      <c r="AF128" s="117"/>
      <c r="AG128" s="117"/>
      <c r="AH128" s="102"/>
      <c r="AI128" s="102">
        <f t="shared" si="157"/>
        <v>0</v>
      </c>
      <c r="AJ128" s="103">
        <f t="shared" si="90"/>
        <v>0</v>
      </c>
      <c r="AK128" s="103">
        <f t="shared" si="91"/>
        <v>0</v>
      </c>
      <c r="AL128" s="103">
        <f t="shared" si="92"/>
        <v>0</v>
      </c>
      <c r="AM128" s="103">
        <f t="shared" si="93"/>
        <v>0</v>
      </c>
      <c r="AN128" s="103">
        <f t="shared" si="94"/>
        <v>0</v>
      </c>
      <c r="AO128" s="103">
        <f t="shared" si="95"/>
        <v>0</v>
      </c>
      <c r="AP128" s="103">
        <f t="shared" si="96"/>
        <v>0</v>
      </c>
      <c r="AQ128" s="103">
        <f t="shared" si="97"/>
        <v>0</v>
      </c>
      <c r="AR128" s="103">
        <f t="shared" si="98"/>
        <v>0</v>
      </c>
      <c r="AS128" s="103">
        <f t="shared" si="99"/>
        <v>0</v>
      </c>
      <c r="AT128" s="103">
        <f t="shared" si="100"/>
        <v>0</v>
      </c>
      <c r="AU128" s="103">
        <f t="shared" si="101"/>
        <v>0</v>
      </c>
      <c r="AV128" s="104">
        <f>SUM(AJ128:AU128)*VLOOKUP($I128,Escalation[],MATCH(W$1,Escalation[#Headers]),FALSE)</f>
        <v>0</v>
      </c>
      <c r="AW128" s="104">
        <f t="shared" si="158"/>
        <v>0</v>
      </c>
      <c r="AX128" s="104">
        <f t="shared" si="159"/>
        <v>0</v>
      </c>
      <c r="AY128" s="104">
        <f t="shared" si="160"/>
        <v>0</v>
      </c>
      <c r="AZ128" s="103">
        <f t="shared" si="161"/>
        <v>0</v>
      </c>
      <c r="BA128" s="105">
        <f t="shared" si="162"/>
        <v>0</v>
      </c>
      <c r="BB128" s="110"/>
      <c r="BC128" s="102"/>
      <c r="BD128" s="102"/>
      <c r="BE128" s="102"/>
      <c r="BF128" s="102"/>
      <c r="BG128" s="102"/>
      <c r="BH128" s="102"/>
      <c r="BI128" s="102"/>
      <c r="BJ128" s="102"/>
      <c r="BK128" s="102"/>
      <c r="BL128" s="102"/>
      <c r="BM128" s="102"/>
      <c r="BN128" s="102">
        <f t="shared" si="102"/>
        <v>0</v>
      </c>
      <c r="BO128" s="103">
        <f t="shared" si="103"/>
        <v>0</v>
      </c>
      <c r="BP128" s="103">
        <f t="shared" si="104"/>
        <v>0</v>
      </c>
      <c r="BQ128" s="103">
        <f t="shared" si="105"/>
        <v>0</v>
      </c>
      <c r="BR128" s="103">
        <f t="shared" si="106"/>
        <v>0</v>
      </c>
      <c r="BS128" s="103">
        <f t="shared" si="107"/>
        <v>0</v>
      </c>
      <c r="BT128" s="103">
        <f t="shared" si="108"/>
        <v>0</v>
      </c>
      <c r="BU128" s="103">
        <f t="shared" si="109"/>
        <v>0</v>
      </c>
      <c r="BV128" s="103">
        <f t="shared" si="110"/>
        <v>0</v>
      </c>
      <c r="BW128" s="103">
        <f t="shared" si="111"/>
        <v>0</v>
      </c>
      <c r="BX128" s="103">
        <f t="shared" si="112"/>
        <v>0</v>
      </c>
      <c r="BY128" s="103">
        <f t="shared" si="113"/>
        <v>0</v>
      </c>
      <c r="BZ128" s="103">
        <f t="shared" si="114"/>
        <v>0</v>
      </c>
      <c r="CA128" s="104">
        <f>SUM(BO128:BZ128)*VLOOKUP($I128,Escalation[],MATCH(BB$1,Escalation[#Headers]),FALSE)</f>
        <v>0</v>
      </c>
      <c r="CB128" s="104">
        <f t="shared" si="115"/>
        <v>0</v>
      </c>
      <c r="CC128" s="104">
        <f t="shared" si="116"/>
        <v>0</v>
      </c>
      <c r="CD128" s="104">
        <f t="shared" si="117"/>
        <v>0</v>
      </c>
      <c r="CE128" s="103">
        <f t="shared" si="118"/>
        <v>0</v>
      </c>
      <c r="CF128" s="105">
        <f t="shared" si="119"/>
        <v>0</v>
      </c>
      <c r="CG128" s="110"/>
      <c r="CH128" s="102"/>
      <c r="CI128" s="102"/>
      <c r="CJ128" s="102"/>
      <c r="CK128" s="102"/>
      <c r="CL128" s="102"/>
      <c r="CM128" s="102"/>
      <c r="CN128" s="112">
        <v>20492</v>
      </c>
      <c r="CO128" s="112">
        <v>2500</v>
      </c>
      <c r="CP128" s="112"/>
      <c r="CQ128" s="102"/>
      <c r="CR128" s="102"/>
      <c r="CS128" s="102">
        <f t="shared" si="120"/>
        <v>0</v>
      </c>
      <c r="CT128" s="103">
        <f t="shared" si="121"/>
        <v>0</v>
      </c>
      <c r="CU128" s="103">
        <f t="shared" si="122"/>
        <v>0</v>
      </c>
      <c r="CV128" s="103">
        <f t="shared" si="123"/>
        <v>0</v>
      </c>
      <c r="CW128" s="103">
        <f t="shared" si="124"/>
        <v>0</v>
      </c>
      <c r="CX128" s="103">
        <f t="shared" si="125"/>
        <v>0</v>
      </c>
      <c r="CY128" s="103">
        <f t="shared" si="126"/>
        <v>0</v>
      </c>
      <c r="CZ128" s="103">
        <f t="shared" si="127"/>
        <v>0</v>
      </c>
      <c r="DA128" s="103">
        <f t="shared" si="128"/>
        <v>20492</v>
      </c>
      <c r="DB128" s="103">
        <f t="shared" si="129"/>
        <v>2500</v>
      </c>
      <c r="DC128" s="103">
        <f t="shared" si="130"/>
        <v>0</v>
      </c>
      <c r="DD128" s="103">
        <f t="shared" si="131"/>
        <v>0</v>
      </c>
      <c r="DE128" s="103">
        <f t="shared" si="132"/>
        <v>0</v>
      </c>
      <c r="DF128" s="104">
        <f>SUM(CT128:DE128)*VLOOKUP($I128,Escalation[],MATCH(CG$1,Escalation[#Headers]),FALSE)</f>
        <v>24507.096659118008</v>
      </c>
      <c r="DG128" s="104">
        <f t="shared" si="133"/>
        <v>0</v>
      </c>
      <c r="DH128" s="104">
        <f t="shared" si="134"/>
        <v>0</v>
      </c>
      <c r="DI128" s="104">
        <f t="shared" si="135"/>
        <v>24507.096659118008</v>
      </c>
      <c r="DJ128" s="103">
        <f t="shared" si="136"/>
        <v>4901.4193318236021</v>
      </c>
      <c r="DK128" s="105">
        <f t="shared" si="137"/>
        <v>0</v>
      </c>
      <c r="DL128" s="110"/>
      <c r="DM128" s="102"/>
      <c r="DN128" s="102"/>
      <c r="DO128" s="102"/>
      <c r="DP128" s="102"/>
      <c r="DQ128" s="102"/>
      <c r="DR128" s="102"/>
      <c r="DS128" s="102"/>
      <c r="DT128" s="102"/>
      <c r="DU128" s="102"/>
      <c r="DV128" s="102"/>
      <c r="DW128" s="102"/>
      <c r="DX128" s="102">
        <f t="shared" si="138"/>
        <v>0</v>
      </c>
      <c r="DY128" s="103">
        <f t="shared" si="139"/>
        <v>0</v>
      </c>
      <c r="DZ128" s="103">
        <f t="shared" si="140"/>
        <v>0</v>
      </c>
      <c r="EA128" s="103">
        <f t="shared" si="141"/>
        <v>0</v>
      </c>
      <c r="EB128" s="103">
        <f t="shared" si="142"/>
        <v>0</v>
      </c>
      <c r="EC128" s="103">
        <f t="shared" si="143"/>
        <v>0</v>
      </c>
      <c r="ED128" s="103">
        <f t="shared" si="144"/>
        <v>0</v>
      </c>
      <c r="EE128" s="103">
        <f t="shared" si="145"/>
        <v>0</v>
      </c>
      <c r="EF128" s="103">
        <f t="shared" si="146"/>
        <v>0</v>
      </c>
      <c r="EG128" s="103">
        <f t="shared" si="147"/>
        <v>0</v>
      </c>
      <c r="EH128" s="103">
        <f t="shared" si="148"/>
        <v>0</v>
      </c>
      <c r="EI128" s="103">
        <f t="shared" si="149"/>
        <v>0</v>
      </c>
      <c r="EJ128" s="103">
        <f t="shared" si="150"/>
        <v>0</v>
      </c>
      <c r="EK128" s="104">
        <f>SUM(DY128:EJ128)*VLOOKUP($I128,Escalation[],MATCH(DL$1,Escalation[#Headers]),FALSE)</f>
        <v>0</v>
      </c>
      <c r="EL128" s="104">
        <f t="shared" si="151"/>
        <v>0</v>
      </c>
      <c r="EM128" s="104">
        <f t="shared" si="152"/>
        <v>0</v>
      </c>
      <c r="EN128" s="104">
        <f t="shared" si="153"/>
        <v>0</v>
      </c>
      <c r="EO128" s="103">
        <f t="shared" si="154"/>
        <v>0</v>
      </c>
      <c r="EP128" s="105">
        <f t="shared" si="155"/>
        <v>0</v>
      </c>
      <c r="EQ128" s="160">
        <f t="shared" si="156"/>
        <v>24507.096659118008</v>
      </c>
      <c r="ER128" s="1"/>
      <c r="ES128" s="82"/>
      <c r="ET128" s="82"/>
      <c r="EU128" s="82"/>
      <c r="EV128" s="82"/>
      <c r="EW128" s="22"/>
      <c r="EX128" s="22"/>
      <c r="EY128" s="34"/>
      <c r="EZ128" s="34"/>
      <c r="FA128" s="7"/>
      <c r="FB128" s="7"/>
      <c r="FC128" s="7"/>
      <c r="FD128" s="7"/>
    </row>
    <row r="129" spans="1:160" hidden="1" x14ac:dyDescent="0.3">
      <c r="A129" s="1" t="s">
        <v>274</v>
      </c>
      <c r="B129" s="83">
        <v>1.2</v>
      </c>
      <c r="C129" t="s">
        <v>1387</v>
      </c>
      <c r="D129" s="28" t="s">
        <v>15</v>
      </c>
      <c r="E129" s="3" t="s">
        <v>25</v>
      </c>
      <c r="F129" s="1" t="s">
        <v>275</v>
      </c>
      <c r="G129" s="10" t="s">
        <v>275</v>
      </c>
      <c r="H129" s="1"/>
      <c r="I129" s="3" t="s">
        <v>19</v>
      </c>
      <c r="J129" s="5" t="s">
        <v>31</v>
      </c>
      <c r="K129" s="3" t="s">
        <v>27</v>
      </c>
      <c r="L129" s="6" t="s">
        <v>22</v>
      </c>
      <c r="M129" s="38">
        <v>115</v>
      </c>
      <c r="N129" s="43">
        <v>115</v>
      </c>
      <c r="O129" s="24">
        <v>0</v>
      </c>
      <c r="P129" s="48">
        <v>0</v>
      </c>
      <c r="Q129" s="5" t="s">
        <v>23</v>
      </c>
      <c r="R129" s="1" t="s">
        <v>220</v>
      </c>
      <c r="S129" s="71">
        <f>VLOOKUP(R129,Contingencies!$A$2:$D$7,4,FALSE)</f>
        <v>0.2</v>
      </c>
      <c r="T129" s="22">
        <f t="shared" si="89"/>
        <v>563.86800000000005</v>
      </c>
      <c r="U129" s="33">
        <f t="shared" si="163"/>
        <v>0</v>
      </c>
      <c r="V129" s="90"/>
      <c r="W129" s="110">
        <v>24</v>
      </c>
      <c r="X129" s="102"/>
      <c r="Y129" s="117"/>
      <c r="Z129" s="102"/>
      <c r="AA129" s="102"/>
      <c r="AB129" s="102"/>
      <c r="AC129" s="102"/>
      <c r="AD129" s="102"/>
      <c r="AE129" s="102"/>
      <c r="AF129" s="102"/>
      <c r="AG129" s="102"/>
      <c r="AH129" s="102"/>
      <c r="AI129" s="102">
        <f t="shared" si="157"/>
        <v>24</v>
      </c>
      <c r="AJ129" s="103">
        <f t="shared" si="90"/>
        <v>2760</v>
      </c>
      <c r="AK129" s="103">
        <f t="shared" si="91"/>
        <v>0</v>
      </c>
      <c r="AL129" s="103">
        <f t="shared" si="92"/>
        <v>0</v>
      </c>
      <c r="AM129" s="103">
        <f t="shared" si="93"/>
        <v>0</v>
      </c>
      <c r="AN129" s="103">
        <f t="shared" si="94"/>
        <v>0</v>
      </c>
      <c r="AO129" s="103">
        <f t="shared" si="95"/>
        <v>0</v>
      </c>
      <c r="AP129" s="103">
        <f t="shared" si="96"/>
        <v>0</v>
      </c>
      <c r="AQ129" s="103">
        <f t="shared" si="97"/>
        <v>0</v>
      </c>
      <c r="AR129" s="103">
        <f t="shared" si="98"/>
        <v>0</v>
      </c>
      <c r="AS129" s="103">
        <f t="shared" si="99"/>
        <v>0</v>
      </c>
      <c r="AT129" s="103">
        <f t="shared" si="100"/>
        <v>0</v>
      </c>
      <c r="AU129" s="103">
        <f t="shared" si="101"/>
        <v>0</v>
      </c>
      <c r="AV129" s="104">
        <f>SUM(AJ129:AU129)*VLOOKUP($I129,Escalation[],MATCH(W$1,Escalation[#Headers]),FALSE)</f>
        <v>2819.34</v>
      </c>
      <c r="AW129" s="104">
        <f t="shared" si="158"/>
        <v>0</v>
      </c>
      <c r="AX129" s="104">
        <f t="shared" si="159"/>
        <v>0</v>
      </c>
      <c r="AY129" s="104">
        <f t="shared" si="160"/>
        <v>2819.34</v>
      </c>
      <c r="AZ129" s="103">
        <f t="shared" si="161"/>
        <v>563.86800000000005</v>
      </c>
      <c r="BA129" s="105">
        <f t="shared" si="162"/>
        <v>0</v>
      </c>
      <c r="BB129" s="110"/>
      <c r="BC129" s="102"/>
      <c r="BD129" s="102"/>
      <c r="BE129" s="102"/>
      <c r="BF129" s="102"/>
      <c r="BG129" s="102"/>
      <c r="BH129" s="102"/>
      <c r="BI129" s="102"/>
      <c r="BJ129" s="102"/>
      <c r="BK129" s="102"/>
      <c r="BL129" s="102"/>
      <c r="BM129" s="102"/>
      <c r="BN129" s="102">
        <f t="shared" si="102"/>
        <v>0</v>
      </c>
      <c r="BO129" s="103">
        <f t="shared" si="103"/>
        <v>0</v>
      </c>
      <c r="BP129" s="103">
        <f t="shared" si="104"/>
        <v>0</v>
      </c>
      <c r="BQ129" s="103">
        <f t="shared" si="105"/>
        <v>0</v>
      </c>
      <c r="BR129" s="103">
        <f t="shared" si="106"/>
        <v>0</v>
      </c>
      <c r="BS129" s="103">
        <f t="shared" si="107"/>
        <v>0</v>
      </c>
      <c r="BT129" s="103">
        <f t="shared" si="108"/>
        <v>0</v>
      </c>
      <c r="BU129" s="103">
        <f t="shared" si="109"/>
        <v>0</v>
      </c>
      <c r="BV129" s="103">
        <f t="shared" si="110"/>
        <v>0</v>
      </c>
      <c r="BW129" s="103">
        <f t="shared" si="111"/>
        <v>0</v>
      </c>
      <c r="BX129" s="103">
        <f t="shared" si="112"/>
        <v>0</v>
      </c>
      <c r="BY129" s="103">
        <f t="shared" si="113"/>
        <v>0</v>
      </c>
      <c r="BZ129" s="103">
        <f t="shared" si="114"/>
        <v>0</v>
      </c>
      <c r="CA129" s="104">
        <f>SUM(BO129:BZ129)*VLOOKUP($I129,Escalation[],MATCH(BB$1,Escalation[#Headers]),FALSE)</f>
        <v>0</v>
      </c>
      <c r="CB129" s="104">
        <f t="shared" si="115"/>
        <v>0</v>
      </c>
      <c r="CC129" s="104">
        <f t="shared" si="116"/>
        <v>0</v>
      </c>
      <c r="CD129" s="104">
        <f t="shared" si="117"/>
        <v>0</v>
      </c>
      <c r="CE129" s="103">
        <f t="shared" si="118"/>
        <v>0</v>
      </c>
      <c r="CF129" s="105">
        <f t="shared" si="119"/>
        <v>0</v>
      </c>
      <c r="CG129" s="110"/>
      <c r="CH129" s="102"/>
      <c r="CI129" s="102"/>
      <c r="CJ129" s="102"/>
      <c r="CK129" s="102"/>
      <c r="CL129" s="102"/>
      <c r="CM129" s="102"/>
      <c r="CN129" s="102"/>
      <c r="CO129" s="102"/>
      <c r="CP129" s="102"/>
      <c r="CQ129" s="102"/>
      <c r="CR129" s="102"/>
      <c r="CS129" s="102">
        <f t="shared" si="120"/>
        <v>0</v>
      </c>
      <c r="CT129" s="103">
        <f t="shared" si="121"/>
        <v>0</v>
      </c>
      <c r="CU129" s="103">
        <f t="shared" si="122"/>
        <v>0</v>
      </c>
      <c r="CV129" s="103">
        <f t="shared" si="123"/>
        <v>0</v>
      </c>
      <c r="CW129" s="103">
        <f t="shared" si="124"/>
        <v>0</v>
      </c>
      <c r="CX129" s="103">
        <f t="shared" si="125"/>
        <v>0</v>
      </c>
      <c r="CY129" s="103">
        <f t="shared" si="126"/>
        <v>0</v>
      </c>
      <c r="CZ129" s="103">
        <f t="shared" si="127"/>
        <v>0</v>
      </c>
      <c r="DA129" s="103">
        <f t="shared" si="128"/>
        <v>0</v>
      </c>
      <c r="DB129" s="103">
        <f t="shared" si="129"/>
        <v>0</v>
      </c>
      <c r="DC129" s="103">
        <f t="shared" si="130"/>
        <v>0</v>
      </c>
      <c r="DD129" s="103">
        <f t="shared" si="131"/>
        <v>0</v>
      </c>
      <c r="DE129" s="103">
        <f t="shared" si="132"/>
        <v>0</v>
      </c>
      <c r="DF129" s="104">
        <f>SUM(CT129:DE129)*VLOOKUP($I129,Escalation[],MATCH(CG$1,Escalation[#Headers]),FALSE)</f>
        <v>0</v>
      </c>
      <c r="DG129" s="104">
        <f t="shared" si="133"/>
        <v>0</v>
      </c>
      <c r="DH129" s="104">
        <f t="shared" si="134"/>
        <v>0</v>
      </c>
      <c r="DI129" s="104">
        <f t="shared" si="135"/>
        <v>0</v>
      </c>
      <c r="DJ129" s="103">
        <f t="shared" si="136"/>
        <v>0</v>
      </c>
      <c r="DK129" s="105">
        <f t="shared" si="137"/>
        <v>0</v>
      </c>
      <c r="DL129" s="110"/>
      <c r="DM129" s="102"/>
      <c r="DN129" s="102"/>
      <c r="DO129" s="102"/>
      <c r="DP129" s="102"/>
      <c r="DQ129" s="102"/>
      <c r="DR129" s="102"/>
      <c r="DS129" s="102"/>
      <c r="DT129" s="102"/>
      <c r="DU129" s="102"/>
      <c r="DV129" s="102"/>
      <c r="DW129" s="102"/>
      <c r="DX129" s="102">
        <f t="shared" si="138"/>
        <v>0</v>
      </c>
      <c r="DY129" s="103">
        <f t="shared" si="139"/>
        <v>0</v>
      </c>
      <c r="DZ129" s="103">
        <f t="shared" si="140"/>
        <v>0</v>
      </c>
      <c r="EA129" s="103">
        <f t="shared" si="141"/>
        <v>0</v>
      </c>
      <c r="EB129" s="103">
        <f t="shared" si="142"/>
        <v>0</v>
      </c>
      <c r="EC129" s="103">
        <f t="shared" si="143"/>
        <v>0</v>
      </c>
      <c r="ED129" s="103">
        <f t="shared" si="144"/>
        <v>0</v>
      </c>
      <c r="EE129" s="103">
        <f t="shared" si="145"/>
        <v>0</v>
      </c>
      <c r="EF129" s="103">
        <f t="shared" si="146"/>
        <v>0</v>
      </c>
      <c r="EG129" s="103">
        <f t="shared" si="147"/>
        <v>0</v>
      </c>
      <c r="EH129" s="103">
        <f t="shared" si="148"/>
        <v>0</v>
      </c>
      <c r="EI129" s="103">
        <f t="shared" si="149"/>
        <v>0</v>
      </c>
      <c r="EJ129" s="103">
        <f t="shared" si="150"/>
        <v>0</v>
      </c>
      <c r="EK129" s="104">
        <f>SUM(DY129:EJ129)*VLOOKUP($I129,Escalation[],MATCH(DL$1,Escalation[#Headers]),FALSE)</f>
        <v>0</v>
      </c>
      <c r="EL129" s="104">
        <f t="shared" si="151"/>
        <v>0</v>
      </c>
      <c r="EM129" s="104">
        <f t="shared" si="152"/>
        <v>0</v>
      </c>
      <c r="EN129" s="104">
        <f t="shared" si="153"/>
        <v>0</v>
      </c>
      <c r="EO129" s="103">
        <f t="shared" si="154"/>
        <v>0</v>
      </c>
      <c r="EP129" s="105">
        <f t="shared" si="155"/>
        <v>0</v>
      </c>
      <c r="EQ129" s="160">
        <f t="shared" si="156"/>
        <v>2819.34</v>
      </c>
      <c r="ER129" s="1"/>
      <c r="ES129" s="82"/>
      <c r="ET129" s="82"/>
      <c r="EU129" s="82"/>
      <c r="EV129" s="82"/>
      <c r="EW129" s="22"/>
      <c r="EX129" s="22"/>
      <c r="EY129" s="34"/>
      <c r="EZ129" s="34"/>
      <c r="FA129" s="7"/>
      <c r="FB129" s="7"/>
      <c r="FC129" s="7"/>
      <c r="FD129" s="7"/>
    </row>
    <row r="130" spans="1:160" hidden="1" x14ac:dyDescent="0.3">
      <c r="A130" s="1" t="s">
        <v>274</v>
      </c>
      <c r="B130" s="83">
        <v>1.2</v>
      </c>
      <c r="C130" t="s">
        <v>1387</v>
      </c>
      <c r="D130" s="28" t="s">
        <v>15</v>
      </c>
      <c r="E130" s="3" t="s">
        <v>25</v>
      </c>
      <c r="F130" s="1" t="s">
        <v>275</v>
      </c>
      <c r="G130" s="10" t="s">
        <v>275</v>
      </c>
      <c r="H130" s="1"/>
      <c r="I130" s="3" t="s">
        <v>19</v>
      </c>
      <c r="J130" s="5" t="s">
        <v>31</v>
      </c>
      <c r="K130" s="3" t="s">
        <v>137</v>
      </c>
      <c r="L130" s="6" t="s">
        <v>22</v>
      </c>
      <c r="M130" s="38">
        <v>77</v>
      </c>
      <c r="N130" s="43">
        <v>77</v>
      </c>
      <c r="O130" s="23">
        <v>0</v>
      </c>
      <c r="P130" s="48">
        <v>0</v>
      </c>
      <c r="Q130" s="5" t="s">
        <v>23</v>
      </c>
      <c r="R130" s="1" t="s">
        <v>220</v>
      </c>
      <c r="S130" s="71">
        <f>VLOOKUP(R130,Contingencies!$A$2:$D$7,4,FALSE)</f>
        <v>0.2</v>
      </c>
      <c r="T130" s="22">
        <f t="shared" si="89"/>
        <v>377.54640000000006</v>
      </c>
      <c r="U130" s="33">
        <f t="shared" si="163"/>
        <v>0</v>
      </c>
      <c r="V130" s="90"/>
      <c r="W130" s="110">
        <v>24</v>
      </c>
      <c r="X130" s="102"/>
      <c r="Y130" s="117"/>
      <c r="Z130" s="102"/>
      <c r="AA130" s="102"/>
      <c r="AB130" s="102"/>
      <c r="AC130" s="102"/>
      <c r="AD130" s="102"/>
      <c r="AE130" s="102"/>
      <c r="AF130" s="102"/>
      <c r="AG130" s="102"/>
      <c r="AH130" s="102"/>
      <c r="AI130" s="102">
        <f t="shared" si="157"/>
        <v>24</v>
      </c>
      <c r="AJ130" s="103">
        <f t="shared" si="90"/>
        <v>1848</v>
      </c>
      <c r="AK130" s="103">
        <f t="shared" si="91"/>
        <v>0</v>
      </c>
      <c r="AL130" s="103">
        <f t="shared" si="92"/>
        <v>0</v>
      </c>
      <c r="AM130" s="103">
        <f t="shared" si="93"/>
        <v>0</v>
      </c>
      <c r="AN130" s="103">
        <f t="shared" si="94"/>
        <v>0</v>
      </c>
      <c r="AO130" s="103">
        <f t="shared" si="95"/>
        <v>0</v>
      </c>
      <c r="AP130" s="103">
        <f t="shared" si="96"/>
        <v>0</v>
      </c>
      <c r="AQ130" s="103">
        <f t="shared" si="97"/>
        <v>0</v>
      </c>
      <c r="AR130" s="103">
        <f t="shared" si="98"/>
        <v>0</v>
      </c>
      <c r="AS130" s="103">
        <f t="shared" si="99"/>
        <v>0</v>
      </c>
      <c r="AT130" s="103">
        <f t="shared" si="100"/>
        <v>0</v>
      </c>
      <c r="AU130" s="103">
        <f t="shared" si="101"/>
        <v>0</v>
      </c>
      <c r="AV130" s="104">
        <f>SUM(AJ130:AU130)*VLOOKUP($I130,Escalation[],MATCH(W$1,Escalation[#Headers]),FALSE)</f>
        <v>1887.7320000000002</v>
      </c>
      <c r="AW130" s="104">
        <f t="shared" si="158"/>
        <v>0</v>
      </c>
      <c r="AX130" s="104">
        <f t="shared" si="159"/>
        <v>0</v>
      </c>
      <c r="AY130" s="104">
        <f t="shared" si="160"/>
        <v>1887.7320000000002</v>
      </c>
      <c r="AZ130" s="103">
        <f t="shared" si="161"/>
        <v>377.54640000000006</v>
      </c>
      <c r="BA130" s="105">
        <f t="shared" si="162"/>
        <v>0</v>
      </c>
      <c r="BB130" s="110"/>
      <c r="BC130" s="102"/>
      <c r="BD130" s="102"/>
      <c r="BE130" s="102"/>
      <c r="BF130" s="102"/>
      <c r="BG130" s="102"/>
      <c r="BH130" s="102"/>
      <c r="BI130" s="102"/>
      <c r="BJ130" s="102"/>
      <c r="BK130" s="102"/>
      <c r="BL130" s="102"/>
      <c r="BM130" s="102"/>
      <c r="BN130" s="102">
        <f t="shared" si="102"/>
        <v>0</v>
      </c>
      <c r="BO130" s="103">
        <f t="shared" si="103"/>
        <v>0</v>
      </c>
      <c r="BP130" s="103">
        <f t="shared" si="104"/>
        <v>0</v>
      </c>
      <c r="BQ130" s="103">
        <f t="shared" si="105"/>
        <v>0</v>
      </c>
      <c r="BR130" s="103">
        <f t="shared" si="106"/>
        <v>0</v>
      </c>
      <c r="BS130" s="103">
        <f t="shared" si="107"/>
        <v>0</v>
      </c>
      <c r="BT130" s="103">
        <f t="shared" si="108"/>
        <v>0</v>
      </c>
      <c r="BU130" s="103">
        <f t="shared" si="109"/>
        <v>0</v>
      </c>
      <c r="BV130" s="103">
        <f t="shared" si="110"/>
        <v>0</v>
      </c>
      <c r="BW130" s="103">
        <f t="shared" si="111"/>
        <v>0</v>
      </c>
      <c r="BX130" s="103">
        <f t="shared" si="112"/>
        <v>0</v>
      </c>
      <c r="BY130" s="103">
        <f t="shared" si="113"/>
        <v>0</v>
      </c>
      <c r="BZ130" s="103">
        <f t="shared" si="114"/>
        <v>0</v>
      </c>
      <c r="CA130" s="104">
        <f>SUM(BO130:BZ130)*VLOOKUP($I130,Escalation[],MATCH(BB$1,Escalation[#Headers]),FALSE)</f>
        <v>0</v>
      </c>
      <c r="CB130" s="104">
        <f t="shared" si="115"/>
        <v>0</v>
      </c>
      <c r="CC130" s="104">
        <f t="shared" si="116"/>
        <v>0</v>
      </c>
      <c r="CD130" s="104">
        <f t="shared" si="117"/>
        <v>0</v>
      </c>
      <c r="CE130" s="103">
        <f t="shared" si="118"/>
        <v>0</v>
      </c>
      <c r="CF130" s="105">
        <f t="shared" si="119"/>
        <v>0</v>
      </c>
      <c r="CG130" s="110"/>
      <c r="CH130" s="102"/>
      <c r="CI130" s="102"/>
      <c r="CJ130" s="102"/>
      <c r="CK130" s="102"/>
      <c r="CL130" s="102"/>
      <c r="CM130" s="102"/>
      <c r="CN130" s="102"/>
      <c r="CO130" s="102"/>
      <c r="CP130" s="102"/>
      <c r="CQ130" s="102"/>
      <c r="CR130" s="102"/>
      <c r="CS130" s="102">
        <f t="shared" si="120"/>
        <v>0</v>
      </c>
      <c r="CT130" s="103">
        <f t="shared" si="121"/>
        <v>0</v>
      </c>
      <c r="CU130" s="103">
        <f t="shared" si="122"/>
        <v>0</v>
      </c>
      <c r="CV130" s="103">
        <f t="shared" si="123"/>
        <v>0</v>
      </c>
      <c r="CW130" s="103">
        <f t="shared" si="124"/>
        <v>0</v>
      </c>
      <c r="CX130" s="103">
        <f t="shared" si="125"/>
        <v>0</v>
      </c>
      <c r="CY130" s="103">
        <f t="shared" si="126"/>
        <v>0</v>
      </c>
      <c r="CZ130" s="103">
        <f t="shared" si="127"/>
        <v>0</v>
      </c>
      <c r="DA130" s="103">
        <f t="shared" si="128"/>
        <v>0</v>
      </c>
      <c r="DB130" s="103">
        <f t="shared" si="129"/>
        <v>0</v>
      </c>
      <c r="DC130" s="103">
        <f t="shared" si="130"/>
        <v>0</v>
      </c>
      <c r="DD130" s="103">
        <f t="shared" si="131"/>
        <v>0</v>
      </c>
      <c r="DE130" s="103">
        <f t="shared" si="132"/>
        <v>0</v>
      </c>
      <c r="DF130" s="104">
        <f>SUM(CT130:DE130)*VLOOKUP($I130,Escalation[],MATCH(CG$1,Escalation[#Headers]),FALSE)</f>
        <v>0</v>
      </c>
      <c r="DG130" s="104">
        <f t="shared" si="133"/>
        <v>0</v>
      </c>
      <c r="DH130" s="104">
        <f t="shared" si="134"/>
        <v>0</v>
      </c>
      <c r="DI130" s="104">
        <f t="shared" si="135"/>
        <v>0</v>
      </c>
      <c r="DJ130" s="103">
        <f t="shared" si="136"/>
        <v>0</v>
      </c>
      <c r="DK130" s="105">
        <f t="shared" si="137"/>
        <v>0</v>
      </c>
      <c r="DL130" s="110"/>
      <c r="DM130" s="102"/>
      <c r="DN130" s="102"/>
      <c r="DO130" s="102"/>
      <c r="DP130" s="102"/>
      <c r="DQ130" s="102"/>
      <c r="DR130" s="102"/>
      <c r="DS130" s="102"/>
      <c r="DT130" s="102"/>
      <c r="DU130" s="102"/>
      <c r="DV130" s="102"/>
      <c r="DW130" s="102"/>
      <c r="DX130" s="102">
        <f t="shared" si="138"/>
        <v>0</v>
      </c>
      <c r="DY130" s="103">
        <f t="shared" si="139"/>
        <v>0</v>
      </c>
      <c r="DZ130" s="103">
        <f t="shared" si="140"/>
        <v>0</v>
      </c>
      <c r="EA130" s="103">
        <f t="shared" si="141"/>
        <v>0</v>
      </c>
      <c r="EB130" s="103">
        <f t="shared" si="142"/>
        <v>0</v>
      </c>
      <c r="EC130" s="103">
        <f t="shared" si="143"/>
        <v>0</v>
      </c>
      <c r="ED130" s="103">
        <f t="shared" si="144"/>
        <v>0</v>
      </c>
      <c r="EE130" s="103">
        <f t="shared" si="145"/>
        <v>0</v>
      </c>
      <c r="EF130" s="103">
        <f t="shared" si="146"/>
        <v>0</v>
      </c>
      <c r="EG130" s="103">
        <f t="shared" si="147"/>
        <v>0</v>
      </c>
      <c r="EH130" s="103">
        <f t="shared" si="148"/>
        <v>0</v>
      </c>
      <c r="EI130" s="103">
        <f t="shared" si="149"/>
        <v>0</v>
      </c>
      <c r="EJ130" s="103">
        <f t="shared" si="150"/>
        <v>0</v>
      </c>
      <c r="EK130" s="104">
        <f>SUM(DY130:EJ130)*VLOOKUP($I130,Escalation[],MATCH(DL$1,Escalation[#Headers]),FALSE)</f>
        <v>0</v>
      </c>
      <c r="EL130" s="104">
        <f t="shared" si="151"/>
        <v>0</v>
      </c>
      <c r="EM130" s="104">
        <f t="shared" si="152"/>
        <v>0</v>
      </c>
      <c r="EN130" s="104">
        <f t="shared" si="153"/>
        <v>0</v>
      </c>
      <c r="EO130" s="103">
        <f t="shared" si="154"/>
        <v>0</v>
      </c>
      <c r="EP130" s="105">
        <f t="shared" si="155"/>
        <v>0</v>
      </c>
      <c r="EQ130" s="160">
        <f t="shared" si="156"/>
        <v>1887.7320000000002</v>
      </c>
      <c r="ER130" s="1"/>
      <c r="ES130" s="82"/>
      <c r="ET130" s="82"/>
      <c r="EU130" s="82"/>
      <c r="EV130" s="82"/>
      <c r="EW130" s="22"/>
      <c r="EX130" s="22"/>
      <c r="EY130" s="34"/>
      <c r="EZ130" s="34"/>
      <c r="FA130" s="7"/>
      <c r="FB130" s="7"/>
      <c r="FC130" s="7"/>
      <c r="FD130" s="7"/>
    </row>
    <row r="131" spans="1:160" ht="105.6" hidden="1" x14ac:dyDescent="0.3">
      <c r="A131" s="1" t="s">
        <v>276</v>
      </c>
      <c r="B131" s="83">
        <v>1.2</v>
      </c>
      <c r="C131" t="s">
        <v>1387</v>
      </c>
      <c r="D131" s="28" t="s">
        <v>15</v>
      </c>
      <c r="E131" s="3" t="s">
        <v>25</v>
      </c>
      <c r="F131" s="1" t="s">
        <v>277</v>
      </c>
      <c r="G131" s="19" t="s">
        <v>278</v>
      </c>
      <c r="H131" s="1"/>
      <c r="I131" s="3" t="s">
        <v>19</v>
      </c>
      <c r="J131" s="5" t="s">
        <v>31</v>
      </c>
      <c r="K131" s="3" t="s">
        <v>216</v>
      </c>
      <c r="L131" s="6" t="s">
        <v>22</v>
      </c>
      <c r="M131" s="38">
        <v>115</v>
      </c>
      <c r="N131" s="43">
        <v>115</v>
      </c>
      <c r="O131" s="24">
        <v>0</v>
      </c>
      <c r="P131" s="48">
        <v>0</v>
      </c>
      <c r="Q131" s="5" t="s">
        <v>23</v>
      </c>
      <c r="R131" s="1" t="s">
        <v>220</v>
      </c>
      <c r="S131" s="71">
        <f>VLOOKUP(R131,Contingencies!$A$2:$D$7,4,FALSE)</f>
        <v>0.2</v>
      </c>
      <c r="T131" s="22">
        <f t="shared" ref="T131:T194" si="164">S131*EQ131</f>
        <v>375.91200000000003</v>
      </c>
      <c r="U131" s="33">
        <f t="shared" si="163"/>
        <v>0</v>
      </c>
      <c r="V131" s="90"/>
      <c r="W131" s="110"/>
      <c r="X131" s="102"/>
      <c r="Y131" s="102"/>
      <c r="Z131" s="102"/>
      <c r="AA131" s="102"/>
      <c r="AB131" s="102"/>
      <c r="AC131" s="102"/>
      <c r="AD131" s="102"/>
      <c r="AE131" s="112">
        <v>16</v>
      </c>
      <c r="AF131" s="102"/>
      <c r="AG131" s="102"/>
      <c r="AH131" s="102"/>
      <c r="AI131" s="102">
        <f t="shared" si="157"/>
        <v>16</v>
      </c>
      <c r="AJ131" s="103">
        <f t="shared" ref="AJ131:AJ194" si="165">IF(ISNUMBER($M131),$M131,$N131)*W131</f>
        <v>0</v>
      </c>
      <c r="AK131" s="103">
        <f t="shared" ref="AK131:AK194" si="166">IF(ISNUMBER($M131),$M131,$N131)*X131</f>
        <v>0</v>
      </c>
      <c r="AL131" s="103">
        <f t="shared" ref="AL131:AL194" si="167">IF(ISNUMBER($M131),$M131,$N131)*Y131</f>
        <v>0</v>
      </c>
      <c r="AM131" s="103">
        <f t="shared" ref="AM131:AM194" si="168">IF(ISNUMBER($M131),$M131,$N131)*Z131</f>
        <v>0</v>
      </c>
      <c r="AN131" s="103">
        <f t="shared" ref="AN131:AN194" si="169">IF(ISNUMBER($M131),$M131,$N131)*AA131</f>
        <v>0</v>
      </c>
      <c r="AO131" s="103">
        <f t="shared" ref="AO131:AO194" si="170">IF(ISNUMBER($M131),$M131,$N131)*AB131</f>
        <v>0</v>
      </c>
      <c r="AP131" s="103">
        <f t="shared" ref="AP131:AP194" si="171">IF(ISNUMBER($M131),$M131,$N131)*AC131</f>
        <v>0</v>
      </c>
      <c r="AQ131" s="103">
        <f t="shared" ref="AQ131:AQ194" si="172">IF(ISNUMBER($M131),$M131,$N131)*AD131</f>
        <v>0</v>
      </c>
      <c r="AR131" s="103">
        <f t="shared" ref="AR131:AR194" si="173">IF(ISNUMBER($M131),$M131,$N131)*AE131</f>
        <v>1840</v>
      </c>
      <c r="AS131" s="103">
        <f t="shared" ref="AS131:AS194" si="174">IF(ISNUMBER($M131),$M131,$N131)*AF131</f>
        <v>0</v>
      </c>
      <c r="AT131" s="103">
        <f t="shared" ref="AT131:AT194" si="175">IF(ISNUMBER($M131),$M131,$N131)*AG131</f>
        <v>0</v>
      </c>
      <c r="AU131" s="103">
        <f t="shared" ref="AU131:AU194" si="176">IF(ISNUMBER($M131),$M131,$N131)*AH131</f>
        <v>0</v>
      </c>
      <c r="AV131" s="104">
        <f>SUM(AJ131:AU131)*VLOOKUP($I131,Escalation[],MATCH(W$1,Escalation[#Headers]),FALSE)</f>
        <v>1879.5600000000002</v>
      </c>
      <c r="AW131" s="104">
        <f t="shared" si="158"/>
        <v>0</v>
      </c>
      <c r="AX131" s="104">
        <f t="shared" si="159"/>
        <v>0</v>
      </c>
      <c r="AY131" s="104">
        <f t="shared" si="160"/>
        <v>1879.5600000000002</v>
      </c>
      <c r="AZ131" s="103">
        <f t="shared" si="161"/>
        <v>375.91200000000003</v>
      </c>
      <c r="BA131" s="105">
        <f t="shared" si="162"/>
        <v>0</v>
      </c>
      <c r="BB131" s="110"/>
      <c r="BC131" s="102"/>
      <c r="BD131" s="102"/>
      <c r="BE131" s="102"/>
      <c r="BF131" s="102"/>
      <c r="BG131" s="102"/>
      <c r="BH131" s="102"/>
      <c r="BI131" s="102"/>
      <c r="BJ131" s="102"/>
      <c r="BK131" s="102"/>
      <c r="BL131" s="102"/>
      <c r="BM131" s="102"/>
      <c r="BN131" s="102">
        <f t="shared" ref="BN131:BN194" si="177">IF($I131="Labor Hours",SUM(BB131:BM131),0)</f>
        <v>0</v>
      </c>
      <c r="BO131" s="103">
        <f t="shared" ref="BO131:BO194" si="178">IF(ISNUMBER($M131),$M131,$N131)*BB131</f>
        <v>0</v>
      </c>
      <c r="BP131" s="103">
        <f t="shared" ref="BP131:BP194" si="179">IF(ISNUMBER($M131),$M131,$N131)*BC131</f>
        <v>0</v>
      </c>
      <c r="BQ131" s="103">
        <f t="shared" ref="BQ131:BQ194" si="180">IF(ISNUMBER($M131),$M131,$N131)*BD131</f>
        <v>0</v>
      </c>
      <c r="BR131" s="103">
        <f t="shared" ref="BR131:BR194" si="181">IF(ISNUMBER($M131),$M131,$N131)*BE131</f>
        <v>0</v>
      </c>
      <c r="BS131" s="103">
        <f t="shared" ref="BS131:BS194" si="182">IF(ISNUMBER($M131),$M131,$N131)*BF131</f>
        <v>0</v>
      </c>
      <c r="BT131" s="103">
        <f t="shared" ref="BT131:BT194" si="183">IF(ISNUMBER($M131),$M131,$N131)*BG131</f>
        <v>0</v>
      </c>
      <c r="BU131" s="103">
        <f t="shared" ref="BU131:BU194" si="184">IF(ISNUMBER($M131),$M131,$N131)*BH131</f>
        <v>0</v>
      </c>
      <c r="BV131" s="103">
        <f t="shared" ref="BV131:BV194" si="185">IF(ISNUMBER($M131),$M131,$N131)*BI131</f>
        <v>0</v>
      </c>
      <c r="BW131" s="103">
        <f t="shared" ref="BW131:BW194" si="186">IF(ISNUMBER($M131),$M131,$N131)*BJ131</f>
        <v>0</v>
      </c>
      <c r="BX131" s="103">
        <f t="shared" ref="BX131:BX194" si="187">IF(ISNUMBER($M131),$M131,$N131)*BK131</f>
        <v>0</v>
      </c>
      <c r="BY131" s="103">
        <f t="shared" ref="BY131:BY194" si="188">IF(ISNUMBER($M131),$M131,$N131)*BL131</f>
        <v>0</v>
      </c>
      <c r="BZ131" s="103">
        <f t="shared" ref="BZ131:BZ194" si="189">IF(ISNUMBER($M131),$M131,$N131)*BM131</f>
        <v>0</v>
      </c>
      <c r="CA131" s="104">
        <f>SUM(BO131:BZ131)*VLOOKUP($I131,Escalation[],MATCH(BB$1,Escalation[#Headers]),FALSE)</f>
        <v>0</v>
      </c>
      <c r="CB131" s="104">
        <f t="shared" ref="CB131:CB194" si="190">$O131*CA131</f>
        <v>0</v>
      </c>
      <c r="CC131" s="104">
        <f t="shared" ref="CC131:CC194" si="191">$P131*(CA131+CB131)</f>
        <v>0</v>
      </c>
      <c r="CD131" s="104">
        <f t="shared" ref="CD131:CD194" si="192">CA131+CB131+CC131</f>
        <v>0</v>
      </c>
      <c r="CE131" s="103">
        <f t="shared" ref="CE131:CE194" si="193">$S131*(CA131+CB131)</f>
        <v>0</v>
      </c>
      <c r="CF131" s="105">
        <f t="shared" ref="CF131:CF194" si="194">$S131*CC131</f>
        <v>0</v>
      </c>
      <c r="CG131" s="110"/>
      <c r="CH131" s="102"/>
      <c r="CI131" s="102"/>
      <c r="CJ131" s="102"/>
      <c r="CK131" s="102"/>
      <c r="CL131" s="102"/>
      <c r="CM131" s="102"/>
      <c r="CN131" s="102"/>
      <c r="CO131" s="102"/>
      <c r="CP131" s="102"/>
      <c r="CQ131" s="102"/>
      <c r="CR131" s="102"/>
      <c r="CS131" s="102">
        <f t="shared" ref="CS131:CS194" si="195">IF($I131="Labor Hours",SUM(CG131:CR131),0)</f>
        <v>0</v>
      </c>
      <c r="CT131" s="103">
        <f t="shared" ref="CT131:CT194" si="196">IF(ISNUMBER($M131),$M131,$N131)*CG131</f>
        <v>0</v>
      </c>
      <c r="CU131" s="103">
        <f t="shared" ref="CU131:CU194" si="197">IF(ISNUMBER($M131),$M131,$N131)*CH131</f>
        <v>0</v>
      </c>
      <c r="CV131" s="103">
        <f t="shared" ref="CV131:CV194" si="198">IF(ISNUMBER($M131),$M131,$N131)*CI131</f>
        <v>0</v>
      </c>
      <c r="CW131" s="103">
        <f t="shared" ref="CW131:CW194" si="199">IF(ISNUMBER($M131),$M131,$N131)*CJ131</f>
        <v>0</v>
      </c>
      <c r="CX131" s="103">
        <f t="shared" ref="CX131:CX194" si="200">IF(ISNUMBER($M131),$M131,$N131)*CK131</f>
        <v>0</v>
      </c>
      <c r="CY131" s="103">
        <f t="shared" ref="CY131:CY194" si="201">IF(ISNUMBER($M131),$M131,$N131)*CL131</f>
        <v>0</v>
      </c>
      <c r="CZ131" s="103">
        <f t="shared" ref="CZ131:CZ194" si="202">IF(ISNUMBER($M131),$M131,$N131)*CM131</f>
        <v>0</v>
      </c>
      <c r="DA131" s="103">
        <f t="shared" ref="DA131:DA194" si="203">IF(ISNUMBER($M131),$M131,$N131)*CN131</f>
        <v>0</v>
      </c>
      <c r="DB131" s="103">
        <f t="shared" ref="DB131:DB194" si="204">IF(ISNUMBER($M131),$M131,$N131)*CO131</f>
        <v>0</v>
      </c>
      <c r="DC131" s="103">
        <f t="shared" ref="DC131:DC194" si="205">IF(ISNUMBER($M131),$M131,$N131)*CP131</f>
        <v>0</v>
      </c>
      <c r="DD131" s="103">
        <f t="shared" ref="DD131:DD194" si="206">IF(ISNUMBER($M131),$M131,$N131)*CQ131</f>
        <v>0</v>
      </c>
      <c r="DE131" s="103">
        <f t="shared" ref="DE131:DE194" si="207">IF(ISNUMBER($M131),$M131,$N131)*CR131</f>
        <v>0</v>
      </c>
      <c r="DF131" s="104">
        <f>SUM(CT131:DE131)*VLOOKUP($I131,Escalation[],MATCH(CG$1,Escalation[#Headers]),FALSE)</f>
        <v>0</v>
      </c>
      <c r="DG131" s="104">
        <f t="shared" ref="DG131:DG194" si="208">$O131*DF131</f>
        <v>0</v>
      </c>
      <c r="DH131" s="104">
        <f t="shared" ref="DH131:DH194" si="209">$P131*(DF131+DG131)</f>
        <v>0</v>
      </c>
      <c r="DI131" s="104">
        <f t="shared" ref="DI131:DI194" si="210">DF131+DG131+DH131</f>
        <v>0</v>
      </c>
      <c r="DJ131" s="103">
        <f t="shared" ref="DJ131:DJ194" si="211">$S131*(DF131+DG131)</f>
        <v>0</v>
      </c>
      <c r="DK131" s="105">
        <f t="shared" ref="DK131:DK194" si="212">$S131*DH131</f>
        <v>0</v>
      </c>
      <c r="DL131" s="110"/>
      <c r="DM131" s="102"/>
      <c r="DN131" s="102"/>
      <c r="DO131" s="102"/>
      <c r="DP131" s="102"/>
      <c r="DQ131" s="102"/>
      <c r="DR131" s="102"/>
      <c r="DS131" s="102"/>
      <c r="DT131" s="102"/>
      <c r="DU131" s="102"/>
      <c r="DV131" s="102"/>
      <c r="DW131" s="102"/>
      <c r="DX131" s="102">
        <f t="shared" ref="DX131:DX194" si="213">IF($I131="Labor Hours",SUM(DL131:DW131),0)</f>
        <v>0</v>
      </c>
      <c r="DY131" s="103">
        <f t="shared" ref="DY131:DY194" si="214">IF(ISNUMBER($M131),$M131,$N131)*DL131</f>
        <v>0</v>
      </c>
      <c r="DZ131" s="103">
        <f t="shared" ref="DZ131:DZ194" si="215">IF(ISNUMBER($M131),$M131,$N131)*DM131</f>
        <v>0</v>
      </c>
      <c r="EA131" s="103">
        <f t="shared" ref="EA131:EA194" si="216">IF(ISNUMBER($M131),$M131,$N131)*DN131</f>
        <v>0</v>
      </c>
      <c r="EB131" s="103">
        <f t="shared" ref="EB131:EB194" si="217">IF(ISNUMBER($M131),$M131,$N131)*DO131</f>
        <v>0</v>
      </c>
      <c r="EC131" s="103">
        <f t="shared" ref="EC131:EC194" si="218">IF(ISNUMBER($M131),$M131,$N131)*DP131</f>
        <v>0</v>
      </c>
      <c r="ED131" s="103">
        <f t="shared" ref="ED131:ED194" si="219">IF(ISNUMBER($M131),$M131,$N131)*DQ131</f>
        <v>0</v>
      </c>
      <c r="EE131" s="103">
        <f t="shared" ref="EE131:EE194" si="220">IF(ISNUMBER($M131),$M131,$N131)*DR131</f>
        <v>0</v>
      </c>
      <c r="EF131" s="103">
        <f t="shared" ref="EF131:EF194" si="221">IF(ISNUMBER($M131),$M131,$N131)*DS131</f>
        <v>0</v>
      </c>
      <c r="EG131" s="103">
        <f t="shared" ref="EG131:EG194" si="222">IF(ISNUMBER($M131),$M131,$N131)*DT131</f>
        <v>0</v>
      </c>
      <c r="EH131" s="103">
        <f t="shared" ref="EH131:EH194" si="223">IF(ISNUMBER($M131),$M131,$N131)*DU131</f>
        <v>0</v>
      </c>
      <c r="EI131" s="103">
        <f t="shared" ref="EI131:EI194" si="224">IF(ISNUMBER($M131),$M131,$N131)*DV131</f>
        <v>0</v>
      </c>
      <c r="EJ131" s="103">
        <f t="shared" ref="EJ131:EJ194" si="225">IF(ISNUMBER($M131),$M131,$N131)*DW131</f>
        <v>0</v>
      </c>
      <c r="EK131" s="104">
        <f>SUM(DY131:EJ131)*VLOOKUP($I131,Escalation[],MATCH(DL$1,Escalation[#Headers]),FALSE)</f>
        <v>0</v>
      </c>
      <c r="EL131" s="104">
        <f t="shared" ref="EL131:EL194" si="226">$O131*EK131</f>
        <v>0</v>
      </c>
      <c r="EM131" s="104">
        <f t="shared" ref="EM131:EM194" si="227">$P131*(EK131+EL131)</f>
        <v>0</v>
      </c>
      <c r="EN131" s="104">
        <f t="shared" ref="EN131:EN194" si="228">EK131+EL131+EM131</f>
        <v>0</v>
      </c>
      <c r="EO131" s="103">
        <f t="shared" ref="EO131:EO194" si="229">$S131*(EK131+EL131)</f>
        <v>0</v>
      </c>
      <c r="EP131" s="105">
        <f t="shared" ref="EP131:EP194" si="230">$S131*EM131</f>
        <v>0</v>
      </c>
      <c r="EQ131" s="160">
        <f t="shared" ref="EQ131:EQ194" si="231">AY131+CD131+DI131+EN131</f>
        <v>1879.5600000000002</v>
      </c>
      <c r="ER131" s="1"/>
      <c r="ES131" s="82"/>
      <c r="ET131" s="82"/>
      <c r="EU131" s="82"/>
      <c r="EV131" s="82"/>
      <c r="EW131" s="22"/>
      <c r="EX131" s="22"/>
      <c r="EY131" s="34"/>
      <c r="EZ131" s="34"/>
      <c r="FA131" s="7"/>
      <c r="FB131" s="7"/>
      <c r="FC131" s="7"/>
      <c r="FD131" s="7"/>
    </row>
    <row r="132" spans="1:160" ht="92.4" hidden="1" x14ac:dyDescent="0.3">
      <c r="A132" s="1" t="s">
        <v>279</v>
      </c>
      <c r="B132" s="83">
        <v>1.2</v>
      </c>
      <c r="C132" t="s">
        <v>1387</v>
      </c>
      <c r="D132" s="28" t="s">
        <v>15</v>
      </c>
      <c r="E132" s="3" t="s">
        <v>25</v>
      </c>
      <c r="F132" s="1" t="s">
        <v>280</v>
      </c>
      <c r="G132" s="19" t="s">
        <v>281</v>
      </c>
      <c r="H132" s="1"/>
      <c r="I132" s="3" t="s">
        <v>19</v>
      </c>
      <c r="J132" s="5" t="s">
        <v>31</v>
      </c>
      <c r="K132" s="3" t="s">
        <v>216</v>
      </c>
      <c r="L132" s="6" t="s">
        <v>22</v>
      </c>
      <c r="M132" s="38">
        <v>115</v>
      </c>
      <c r="N132" s="43">
        <v>115</v>
      </c>
      <c r="O132" s="24">
        <v>0</v>
      </c>
      <c r="P132" s="48">
        <v>0</v>
      </c>
      <c r="Q132" s="5" t="s">
        <v>23</v>
      </c>
      <c r="R132" s="1" t="s">
        <v>220</v>
      </c>
      <c r="S132" s="71">
        <f>VLOOKUP(R132,Contingencies!$A$2:$D$7,4,FALSE)</f>
        <v>0.2</v>
      </c>
      <c r="T132" s="22">
        <f t="shared" si="164"/>
        <v>3759.1200000000008</v>
      </c>
      <c r="U132" s="33">
        <f t="shared" si="163"/>
        <v>0</v>
      </c>
      <c r="V132" s="90"/>
      <c r="W132" s="110"/>
      <c r="X132" s="102"/>
      <c r="Y132" s="102"/>
      <c r="Z132" s="102"/>
      <c r="AA132" s="102"/>
      <c r="AB132" s="112">
        <v>80</v>
      </c>
      <c r="AC132" s="112">
        <v>80</v>
      </c>
      <c r="AD132" s="112"/>
      <c r="AE132" s="102"/>
      <c r="AF132" s="102"/>
      <c r="AG132" s="102"/>
      <c r="AH132" s="102"/>
      <c r="AI132" s="102">
        <f t="shared" ref="AI132:AI195" si="232">IF($I132="Labor Hours",SUM(W132:AH132),0)</f>
        <v>160</v>
      </c>
      <c r="AJ132" s="103">
        <f t="shared" si="165"/>
        <v>0</v>
      </c>
      <c r="AK132" s="103">
        <f t="shared" si="166"/>
        <v>0</v>
      </c>
      <c r="AL132" s="103">
        <f t="shared" si="167"/>
        <v>0</v>
      </c>
      <c r="AM132" s="103">
        <f t="shared" si="168"/>
        <v>0</v>
      </c>
      <c r="AN132" s="103">
        <f t="shared" si="169"/>
        <v>0</v>
      </c>
      <c r="AO132" s="103">
        <f t="shared" si="170"/>
        <v>9200</v>
      </c>
      <c r="AP132" s="103">
        <f t="shared" si="171"/>
        <v>9200</v>
      </c>
      <c r="AQ132" s="103">
        <f t="shared" si="172"/>
        <v>0</v>
      </c>
      <c r="AR132" s="103">
        <f t="shared" si="173"/>
        <v>0</v>
      </c>
      <c r="AS132" s="103">
        <f t="shared" si="174"/>
        <v>0</v>
      </c>
      <c r="AT132" s="103">
        <f t="shared" si="175"/>
        <v>0</v>
      </c>
      <c r="AU132" s="103">
        <f t="shared" si="176"/>
        <v>0</v>
      </c>
      <c r="AV132" s="104">
        <f>SUM(AJ132:AU132)*VLOOKUP($I132,Escalation[],MATCH(W$1,Escalation[#Headers]),FALSE)</f>
        <v>18795.600000000002</v>
      </c>
      <c r="AW132" s="104">
        <f t="shared" ref="AW132:AW195" si="233">$O132*AV132</f>
        <v>0</v>
      </c>
      <c r="AX132" s="104">
        <f t="shared" ref="AX132:AX195" si="234">$P132*(AV132+AW132)</f>
        <v>0</v>
      </c>
      <c r="AY132" s="104">
        <f t="shared" ref="AY132:AY195" si="235">AV132+AW132+AX132</f>
        <v>18795.600000000002</v>
      </c>
      <c r="AZ132" s="103">
        <f t="shared" ref="AZ132:AZ195" si="236">$S132*(AV132+AW132)</f>
        <v>3759.1200000000008</v>
      </c>
      <c r="BA132" s="105">
        <f t="shared" ref="BA132:BA195" si="237">$S132*AX132</f>
        <v>0</v>
      </c>
      <c r="BB132" s="110"/>
      <c r="BC132" s="102"/>
      <c r="BD132" s="102"/>
      <c r="BE132" s="102"/>
      <c r="BF132" s="102"/>
      <c r="BG132" s="102"/>
      <c r="BH132" s="102"/>
      <c r="BI132" s="102"/>
      <c r="BJ132" s="102"/>
      <c r="BK132" s="102"/>
      <c r="BL132" s="102"/>
      <c r="BM132" s="102"/>
      <c r="BN132" s="102">
        <f t="shared" si="177"/>
        <v>0</v>
      </c>
      <c r="BO132" s="103">
        <f t="shared" si="178"/>
        <v>0</v>
      </c>
      <c r="BP132" s="103">
        <f t="shared" si="179"/>
        <v>0</v>
      </c>
      <c r="BQ132" s="103">
        <f t="shared" si="180"/>
        <v>0</v>
      </c>
      <c r="BR132" s="103">
        <f t="shared" si="181"/>
        <v>0</v>
      </c>
      <c r="BS132" s="103">
        <f t="shared" si="182"/>
        <v>0</v>
      </c>
      <c r="BT132" s="103">
        <f t="shared" si="183"/>
        <v>0</v>
      </c>
      <c r="BU132" s="103">
        <f t="shared" si="184"/>
        <v>0</v>
      </c>
      <c r="BV132" s="103">
        <f t="shared" si="185"/>
        <v>0</v>
      </c>
      <c r="BW132" s="103">
        <f t="shared" si="186"/>
        <v>0</v>
      </c>
      <c r="BX132" s="103">
        <f t="shared" si="187"/>
        <v>0</v>
      </c>
      <c r="BY132" s="103">
        <f t="shared" si="188"/>
        <v>0</v>
      </c>
      <c r="BZ132" s="103">
        <f t="shared" si="189"/>
        <v>0</v>
      </c>
      <c r="CA132" s="104">
        <f>SUM(BO132:BZ132)*VLOOKUP($I132,Escalation[],MATCH(BB$1,Escalation[#Headers]),FALSE)</f>
        <v>0</v>
      </c>
      <c r="CB132" s="104">
        <f t="shared" si="190"/>
        <v>0</v>
      </c>
      <c r="CC132" s="104">
        <f t="shared" si="191"/>
        <v>0</v>
      </c>
      <c r="CD132" s="104">
        <f t="shared" si="192"/>
        <v>0</v>
      </c>
      <c r="CE132" s="103">
        <f t="shared" si="193"/>
        <v>0</v>
      </c>
      <c r="CF132" s="105">
        <f t="shared" si="194"/>
        <v>0</v>
      </c>
      <c r="CG132" s="110"/>
      <c r="CH132" s="102"/>
      <c r="CI132" s="102"/>
      <c r="CJ132" s="102"/>
      <c r="CK132" s="102"/>
      <c r="CL132" s="102"/>
      <c r="CM132" s="102"/>
      <c r="CN132" s="102"/>
      <c r="CO132" s="102"/>
      <c r="CP132" s="102"/>
      <c r="CQ132" s="102"/>
      <c r="CR132" s="102"/>
      <c r="CS132" s="102">
        <f t="shared" si="195"/>
        <v>0</v>
      </c>
      <c r="CT132" s="103">
        <f t="shared" si="196"/>
        <v>0</v>
      </c>
      <c r="CU132" s="103">
        <f t="shared" si="197"/>
        <v>0</v>
      </c>
      <c r="CV132" s="103">
        <f t="shared" si="198"/>
        <v>0</v>
      </c>
      <c r="CW132" s="103">
        <f t="shared" si="199"/>
        <v>0</v>
      </c>
      <c r="CX132" s="103">
        <f t="shared" si="200"/>
        <v>0</v>
      </c>
      <c r="CY132" s="103">
        <f t="shared" si="201"/>
        <v>0</v>
      </c>
      <c r="CZ132" s="103">
        <f t="shared" si="202"/>
        <v>0</v>
      </c>
      <c r="DA132" s="103">
        <f t="shared" si="203"/>
        <v>0</v>
      </c>
      <c r="DB132" s="103">
        <f t="shared" si="204"/>
        <v>0</v>
      </c>
      <c r="DC132" s="103">
        <f t="shared" si="205"/>
        <v>0</v>
      </c>
      <c r="DD132" s="103">
        <f t="shared" si="206"/>
        <v>0</v>
      </c>
      <c r="DE132" s="103">
        <f t="shared" si="207"/>
        <v>0</v>
      </c>
      <c r="DF132" s="104">
        <f>SUM(CT132:DE132)*VLOOKUP($I132,Escalation[],MATCH(CG$1,Escalation[#Headers]),FALSE)</f>
        <v>0</v>
      </c>
      <c r="DG132" s="104">
        <f t="shared" si="208"/>
        <v>0</v>
      </c>
      <c r="DH132" s="104">
        <f t="shared" si="209"/>
        <v>0</v>
      </c>
      <c r="DI132" s="104">
        <f t="shared" si="210"/>
        <v>0</v>
      </c>
      <c r="DJ132" s="103">
        <f t="shared" si="211"/>
        <v>0</v>
      </c>
      <c r="DK132" s="105">
        <f t="shared" si="212"/>
        <v>0</v>
      </c>
      <c r="DL132" s="110"/>
      <c r="DM132" s="102"/>
      <c r="DN132" s="102"/>
      <c r="DO132" s="102"/>
      <c r="DP132" s="102"/>
      <c r="DQ132" s="102"/>
      <c r="DR132" s="102"/>
      <c r="DS132" s="102"/>
      <c r="DT132" s="102"/>
      <c r="DU132" s="102"/>
      <c r="DV132" s="102"/>
      <c r="DW132" s="102"/>
      <c r="DX132" s="102">
        <f t="shared" si="213"/>
        <v>0</v>
      </c>
      <c r="DY132" s="103">
        <f t="shared" si="214"/>
        <v>0</v>
      </c>
      <c r="DZ132" s="103">
        <f t="shared" si="215"/>
        <v>0</v>
      </c>
      <c r="EA132" s="103">
        <f t="shared" si="216"/>
        <v>0</v>
      </c>
      <c r="EB132" s="103">
        <f t="shared" si="217"/>
        <v>0</v>
      </c>
      <c r="EC132" s="103">
        <f t="shared" si="218"/>
        <v>0</v>
      </c>
      <c r="ED132" s="103">
        <f t="shared" si="219"/>
        <v>0</v>
      </c>
      <c r="EE132" s="103">
        <f t="shared" si="220"/>
        <v>0</v>
      </c>
      <c r="EF132" s="103">
        <f t="shared" si="221"/>
        <v>0</v>
      </c>
      <c r="EG132" s="103">
        <f t="shared" si="222"/>
        <v>0</v>
      </c>
      <c r="EH132" s="103">
        <f t="shared" si="223"/>
        <v>0</v>
      </c>
      <c r="EI132" s="103">
        <f t="shared" si="224"/>
        <v>0</v>
      </c>
      <c r="EJ132" s="103">
        <f t="shared" si="225"/>
        <v>0</v>
      </c>
      <c r="EK132" s="104">
        <f>SUM(DY132:EJ132)*VLOOKUP($I132,Escalation[],MATCH(DL$1,Escalation[#Headers]),FALSE)</f>
        <v>0</v>
      </c>
      <c r="EL132" s="104">
        <f t="shared" si="226"/>
        <v>0</v>
      </c>
      <c r="EM132" s="104">
        <f t="shared" si="227"/>
        <v>0</v>
      </c>
      <c r="EN132" s="104">
        <f t="shared" si="228"/>
        <v>0</v>
      </c>
      <c r="EO132" s="103">
        <f t="shared" si="229"/>
        <v>0</v>
      </c>
      <c r="EP132" s="105">
        <f t="shared" si="230"/>
        <v>0</v>
      </c>
      <c r="EQ132" s="160">
        <f t="shared" si="231"/>
        <v>18795.600000000002</v>
      </c>
      <c r="ER132" s="1"/>
      <c r="ES132" s="82"/>
      <c r="ET132" s="82"/>
      <c r="EU132" s="82"/>
      <c r="EV132" s="82"/>
      <c r="EW132" s="22"/>
      <c r="EX132" s="22"/>
      <c r="EY132" s="34"/>
      <c r="EZ132" s="34"/>
      <c r="FA132" s="7"/>
      <c r="FB132" s="7"/>
      <c r="FC132" s="7"/>
      <c r="FD132" s="7"/>
    </row>
    <row r="133" spans="1:160" ht="92.4" hidden="1" x14ac:dyDescent="0.3">
      <c r="A133" s="1" t="s">
        <v>279</v>
      </c>
      <c r="B133" s="83">
        <v>1.2</v>
      </c>
      <c r="C133" t="s">
        <v>1387</v>
      </c>
      <c r="D133" s="28" t="s">
        <v>15</v>
      </c>
      <c r="E133" s="3" t="s">
        <v>25</v>
      </c>
      <c r="F133" s="1" t="s">
        <v>280</v>
      </c>
      <c r="G133" s="19" t="s">
        <v>281</v>
      </c>
      <c r="H133" s="1"/>
      <c r="I133" s="3" t="s">
        <v>215</v>
      </c>
      <c r="J133" s="5" t="s">
        <v>215</v>
      </c>
      <c r="K133" s="3"/>
      <c r="L133" s="3" t="s">
        <v>22</v>
      </c>
      <c r="M133" s="38"/>
      <c r="N133" s="42">
        <v>1</v>
      </c>
      <c r="O133" s="24">
        <v>0</v>
      </c>
      <c r="P133" s="48">
        <v>0</v>
      </c>
      <c r="Q133" s="5" t="s">
        <v>23</v>
      </c>
      <c r="R133" s="1" t="s">
        <v>220</v>
      </c>
      <c r="S133" s="71">
        <f>VLOOKUP(R133,Contingencies!$A$2:$D$7,4,FALSE)</f>
        <v>0.2</v>
      </c>
      <c r="T133" s="22">
        <f t="shared" si="164"/>
        <v>1718.7759000000003</v>
      </c>
      <c r="U133" s="33">
        <f t="shared" ref="U133:U196" si="238">IF($J133="CapEx",0,T133*P133/(1+P133))</f>
        <v>0</v>
      </c>
      <c r="V133" s="90"/>
      <c r="W133" s="110"/>
      <c r="X133" s="102"/>
      <c r="Y133" s="102"/>
      <c r="Z133" s="102"/>
      <c r="AA133" s="102"/>
      <c r="AB133" s="112">
        <v>8413</v>
      </c>
      <c r="AC133" s="112"/>
      <c r="AD133" s="112"/>
      <c r="AE133" s="102"/>
      <c r="AF133" s="102"/>
      <c r="AG133" s="102"/>
      <c r="AH133" s="102"/>
      <c r="AI133" s="102">
        <f t="shared" si="232"/>
        <v>0</v>
      </c>
      <c r="AJ133" s="103">
        <f t="shared" si="165"/>
        <v>0</v>
      </c>
      <c r="AK133" s="103">
        <f t="shared" si="166"/>
        <v>0</v>
      </c>
      <c r="AL133" s="103">
        <f t="shared" si="167"/>
        <v>0</v>
      </c>
      <c r="AM133" s="103">
        <f t="shared" si="168"/>
        <v>0</v>
      </c>
      <c r="AN133" s="103">
        <f t="shared" si="169"/>
        <v>0</v>
      </c>
      <c r="AO133" s="103">
        <f t="shared" si="170"/>
        <v>8413</v>
      </c>
      <c r="AP133" s="103">
        <f t="shared" si="171"/>
        <v>0</v>
      </c>
      <c r="AQ133" s="103">
        <f t="shared" si="172"/>
        <v>0</v>
      </c>
      <c r="AR133" s="103">
        <f t="shared" si="173"/>
        <v>0</v>
      </c>
      <c r="AS133" s="103">
        <f t="shared" si="174"/>
        <v>0</v>
      </c>
      <c r="AT133" s="103">
        <f t="shared" si="175"/>
        <v>0</v>
      </c>
      <c r="AU133" s="103">
        <f t="shared" si="176"/>
        <v>0</v>
      </c>
      <c r="AV133" s="104">
        <f>SUM(AJ133:AU133)*VLOOKUP($I133,Escalation[],MATCH(W$1,Escalation[#Headers]),FALSE)</f>
        <v>8593.8795000000009</v>
      </c>
      <c r="AW133" s="104">
        <f t="shared" si="233"/>
        <v>0</v>
      </c>
      <c r="AX133" s="104">
        <f t="shared" si="234"/>
        <v>0</v>
      </c>
      <c r="AY133" s="104">
        <f t="shared" si="235"/>
        <v>8593.8795000000009</v>
      </c>
      <c r="AZ133" s="103">
        <f t="shared" si="236"/>
        <v>1718.7759000000003</v>
      </c>
      <c r="BA133" s="105">
        <f t="shared" si="237"/>
        <v>0</v>
      </c>
      <c r="BB133" s="110"/>
      <c r="BC133" s="102"/>
      <c r="BD133" s="102"/>
      <c r="BE133" s="102"/>
      <c r="BF133" s="102"/>
      <c r="BG133" s="102"/>
      <c r="BH133" s="102"/>
      <c r="BI133" s="102"/>
      <c r="BJ133" s="102"/>
      <c r="BK133" s="102"/>
      <c r="BL133" s="102"/>
      <c r="BM133" s="102"/>
      <c r="BN133" s="102">
        <f t="shared" si="177"/>
        <v>0</v>
      </c>
      <c r="BO133" s="103">
        <f t="shared" si="178"/>
        <v>0</v>
      </c>
      <c r="BP133" s="103">
        <f t="shared" si="179"/>
        <v>0</v>
      </c>
      <c r="BQ133" s="103">
        <f t="shared" si="180"/>
        <v>0</v>
      </c>
      <c r="BR133" s="103">
        <f t="shared" si="181"/>
        <v>0</v>
      </c>
      <c r="BS133" s="103">
        <f t="shared" si="182"/>
        <v>0</v>
      </c>
      <c r="BT133" s="103">
        <f t="shared" si="183"/>
        <v>0</v>
      </c>
      <c r="BU133" s="103">
        <f t="shared" si="184"/>
        <v>0</v>
      </c>
      <c r="BV133" s="103">
        <f t="shared" si="185"/>
        <v>0</v>
      </c>
      <c r="BW133" s="103">
        <f t="shared" si="186"/>
        <v>0</v>
      </c>
      <c r="BX133" s="103">
        <f t="shared" si="187"/>
        <v>0</v>
      </c>
      <c r="BY133" s="103">
        <f t="shared" si="188"/>
        <v>0</v>
      </c>
      <c r="BZ133" s="103">
        <f t="shared" si="189"/>
        <v>0</v>
      </c>
      <c r="CA133" s="104">
        <f>SUM(BO133:BZ133)*VLOOKUP($I133,Escalation[],MATCH(BB$1,Escalation[#Headers]),FALSE)</f>
        <v>0</v>
      </c>
      <c r="CB133" s="104">
        <f t="shared" si="190"/>
        <v>0</v>
      </c>
      <c r="CC133" s="104">
        <f t="shared" si="191"/>
        <v>0</v>
      </c>
      <c r="CD133" s="104">
        <f t="shared" si="192"/>
        <v>0</v>
      </c>
      <c r="CE133" s="103">
        <f t="shared" si="193"/>
        <v>0</v>
      </c>
      <c r="CF133" s="105">
        <f t="shared" si="194"/>
        <v>0</v>
      </c>
      <c r="CG133" s="110"/>
      <c r="CH133" s="102"/>
      <c r="CI133" s="102"/>
      <c r="CJ133" s="102"/>
      <c r="CK133" s="102"/>
      <c r="CL133" s="102"/>
      <c r="CM133" s="102"/>
      <c r="CN133" s="102"/>
      <c r="CO133" s="102"/>
      <c r="CP133" s="102"/>
      <c r="CQ133" s="102"/>
      <c r="CR133" s="102"/>
      <c r="CS133" s="102">
        <f t="shared" si="195"/>
        <v>0</v>
      </c>
      <c r="CT133" s="103">
        <f t="shared" si="196"/>
        <v>0</v>
      </c>
      <c r="CU133" s="103">
        <f t="shared" si="197"/>
        <v>0</v>
      </c>
      <c r="CV133" s="103">
        <f t="shared" si="198"/>
        <v>0</v>
      </c>
      <c r="CW133" s="103">
        <f t="shared" si="199"/>
        <v>0</v>
      </c>
      <c r="CX133" s="103">
        <f t="shared" si="200"/>
        <v>0</v>
      </c>
      <c r="CY133" s="103">
        <f t="shared" si="201"/>
        <v>0</v>
      </c>
      <c r="CZ133" s="103">
        <f t="shared" si="202"/>
        <v>0</v>
      </c>
      <c r="DA133" s="103">
        <f t="shared" si="203"/>
        <v>0</v>
      </c>
      <c r="DB133" s="103">
        <f t="shared" si="204"/>
        <v>0</v>
      </c>
      <c r="DC133" s="103">
        <f t="shared" si="205"/>
        <v>0</v>
      </c>
      <c r="DD133" s="103">
        <f t="shared" si="206"/>
        <v>0</v>
      </c>
      <c r="DE133" s="103">
        <f t="shared" si="207"/>
        <v>0</v>
      </c>
      <c r="DF133" s="104">
        <f>SUM(CT133:DE133)*VLOOKUP($I133,Escalation[],MATCH(CG$1,Escalation[#Headers]),FALSE)</f>
        <v>0</v>
      </c>
      <c r="DG133" s="104">
        <f t="shared" si="208"/>
        <v>0</v>
      </c>
      <c r="DH133" s="104">
        <f t="shared" si="209"/>
        <v>0</v>
      </c>
      <c r="DI133" s="104">
        <f t="shared" si="210"/>
        <v>0</v>
      </c>
      <c r="DJ133" s="103">
        <f t="shared" si="211"/>
        <v>0</v>
      </c>
      <c r="DK133" s="105">
        <f t="shared" si="212"/>
        <v>0</v>
      </c>
      <c r="DL133" s="110"/>
      <c r="DM133" s="102"/>
      <c r="DN133" s="102"/>
      <c r="DO133" s="102"/>
      <c r="DP133" s="102"/>
      <c r="DQ133" s="102"/>
      <c r="DR133" s="102"/>
      <c r="DS133" s="102"/>
      <c r="DT133" s="102"/>
      <c r="DU133" s="102"/>
      <c r="DV133" s="102"/>
      <c r="DW133" s="102"/>
      <c r="DX133" s="102">
        <f t="shared" si="213"/>
        <v>0</v>
      </c>
      <c r="DY133" s="103">
        <f t="shared" si="214"/>
        <v>0</v>
      </c>
      <c r="DZ133" s="103">
        <f t="shared" si="215"/>
        <v>0</v>
      </c>
      <c r="EA133" s="103">
        <f t="shared" si="216"/>
        <v>0</v>
      </c>
      <c r="EB133" s="103">
        <f t="shared" si="217"/>
        <v>0</v>
      </c>
      <c r="EC133" s="103">
        <f t="shared" si="218"/>
        <v>0</v>
      </c>
      <c r="ED133" s="103">
        <f t="shared" si="219"/>
        <v>0</v>
      </c>
      <c r="EE133" s="103">
        <f t="shared" si="220"/>
        <v>0</v>
      </c>
      <c r="EF133" s="103">
        <f t="shared" si="221"/>
        <v>0</v>
      </c>
      <c r="EG133" s="103">
        <f t="shared" si="222"/>
        <v>0</v>
      </c>
      <c r="EH133" s="103">
        <f t="shared" si="223"/>
        <v>0</v>
      </c>
      <c r="EI133" s="103">
        <f t="shared" si="224"/>
        <v>0</v>
      </c>
      <c r="EJ133" s="103">
        <f t="shared" si="225"/>
        <v>0</v>
      </c>
      <c r="EK133" s="104">
        <f>SUM(DY133:EJ133)*VLOOKUP($I133,Escalation[],MATCH(DL$1,Escalation[#Headers]),FALSE)</f>
        <v>0</v>
      </c>
      <c r="EL133" s="104">
        <f t="shared" si="226"/>
        <v>0</v>
      </c>
      <c r="EM133" s="104">
        <f t="shared" si="227"/>
        <v>0</v>
      </c>
      <c r="EN133" s="104">
        <f t="shared" si="228"/>
        <v>0</v>
      </c>
      <c r="EO133" s="103">
        <f t="shared" si="229"/>
        <v>0</v>
      </c>
      <c r="EP133" s="105">
        <f t="shared" si="230"/>
        <v>0</v>
      </c>
      <c r="EQ133" s="160">
        <f t="shared" si="231"/>
        <v>8593.8795000000009</v>
      </c>
      <c r="ER133" s="1"/>
      <c r="ES133" s="82"/>
      <c r="ET133" s="82"/>
      <c r="EU133" s="82"/>
      <c r="EV133" s="82"/>
      <c r="EW133" s="22"/>
      <c r="EX133" s="22"/>
      <c r="EY133" s="34"/>
      <c r="EZ133" s="34"/>
      <c r="FA133" s="7"/>
      <c r="FB133" s="7"/>
      <c r="FC133" s="7"/>
      <c r="FD133" s="7"/>
    </row>
    <row r="134" spans="1:160" ht="118.8" hidden="1" x14ac:dyDescent="0.3">
      <c r="A134" s="1" t="s">
        <v>282</v>
      </c>
      <c r="B134" s="83">
        <v>1.2</v>
      </c>
      <c r="C134" t="s">
        <v>1387</v>
      </c>
      <c r="D134" s="28" t="s">
        <v>15</v>
      </c>
      <c r="E134" s="3" t="s">
        <v>25</v>
      </c>
      <c r="F134" s="1" t="s">
        <v>283</v>
      </c>
      <c r="G134" s="19" t="s">
        <v>284</v>
      </c>
      <c r="H134" s="1"/>
      <c r="I134" s="3" t="s">
        <v>19</v>
      </c>
      <c r="J134" s="5" t="s">
        <v>31</v>
      </c>
      <c r="K134" s="3" t="s">
        <v>27</v>
      </c>
      <c r="L134" s="6" t="s">
        <v>22</v>
      </c>
      <c r="M134" s="38">
        <v>115</v>
      </c>
      <c r="N134" s="43">
        <v>115</v>
      </c>
      <c r="O134" s="24">
        <v>0</v>
      </c>
      <c r="P134" s="48">
        <v>0</v>
      </c>
      <c r="Q134" s="5" t="s">
        <v>23</v>
      </c>
      <c r="R134" s="1" t="s">
        <v>220</v>
      </c>
      <c r="S134" s="71">
        <f>VLOOKUP(R134,Contingencies!$A$2:$D$7,4,FALSE)</f>
        <v>0.2</v>
      </c>
      <c r="T134" s="22">
        <f t="shared" si="164"/>
        <v>1919.9705400000003</v>
      </c>
      <c r="U134" s="33">
        <f t="shared" si="238"/>
        <v>0</v>
      </c>
      <c r="V134" s="90"/>
      <c r="W134" s="110"/>
      <c r="X134" s="102"/>
      <c r="Y134" s="102"/>
      <c r="Z134" s="102"/>
      <c r="AA134" s="102"/>
      <c r="AB134" s="102"/>
      <c r="AC134" s="102"/>
      <c r="AD134" s="102"/>
      <c r="AE134" s="102"/>
      <c r="AF134" s="102"/>
      <c r="AG134" s="102"/>
      <c r="AH134" s="102"/>
      <c r="AI134" s="102">
        <f t="shared" si="232"/>
        <v>0</v>
      </c>
      <c r="AJ134" s="103">
        <f t="shared" si="165"/>
        <v>0</v>
      </c>
      <c r="AK134" s="103">
        <f t="shared" si="166"/>
        <v>0</v>
      </c>
      <c r="AL134" s="103">
        <f t="shared" si="167"/>
        <v>0</v>
      </c>
      <c r="AM134" s="103">
        <f t="shared" si="168"/>
        <v>0</v>
      </c>
      <c r="AN134" s="103">
        <f t="shared" si="169"/>
        <v>0</v>
      </c>
      <c r="AO134" s="103">
        <f t="shared" si="170"/>
        <v>0</v>
      </c>
      <c r="AP134" s="103">
        <f t="shared" si="171"/>
        <v>0</v>
      </c>
      <c r="AQ134" s="103">
        <f t="shared" si="172"/>
        <v>0</v>
      </c>
      <c r="AR134" s="103">
        <f t="shared" si="173"/>
        <v>0</v>
      </c>
      <c r="AS134" s="103">
        <f t="shared" si="174"/>
        <v>0</v>
      </c>
      <c r="AT134" s="103">
        <f t="shared" si="175"/>
        <v>0</v>
      </c>
      <c r="AU134" s="103">
        <f t="shared" si="176"/>
        <v>0</v>
      </c>
      <c r="AV134" s="104">
        <f>SUM(AJ134:AU134)*VLOOKUP($I134,Escalation[],MATCH(W$1,Escalation[#Headers]),FALSE)</f>
        <v>0</v>
      </c>
      <c r="AW134" s="104">
        <f t="shared" si="233"/>
        <v>0</v>
      </c>
      <c r="AX134" s="104">
        <f t="shared" si="234"/>
        <v>0</v>
      </c>
      <c r="AY134" s="104">
        <f t="shared" si="235"/>
        <v>0</v>
      </c>
      <c r="AZ134" s="103">
        <f t="shared" si="236"/>
        <v>0</v>
      </c>
      <c r="BA134" s="105">
        <f t="shared" si="237"/>
        <v>0</v>
      </c>
      <c r="BB134" s="110"/>
      <c r="BC134" s="102"/>
      <c r="BD134" s="102"/>
      <c r="BE134" s="102"/>
      <c r="BF134" s="102"/>
      <c r="BG134" s="112">
        <v>80</v>
      </c>
      <c r="BH134" s="112"/>
      <c r="BI134" s="102"/>
      <c r="BJ134" s="102"/>
      <c r="BK134" s="102"/>
      <c r="BL134" s="102"/>
      <c r="BM134" s="102"/>
      <c r="BN134" s="102">
        <f t="shared" si="177"/>
        <v>80</v>
      </c>
      <c r="BO134" s="103">
        <f t="shared" si="178"/>
        <v>0</v>
      </c>
      <c r="BP134" s="103">
        <f t="shared" si="179"/>
        <v>0</v>
      </c>
      <c r="BQ134" s="103">
        <f t="shared" si="180"/>
        <v>0</v>
      </c>
      <c r="BR134" s="103">
        <f t="shared" si="181"/>
        <v>0</v>
      </c>
      <c r="BS134" s="103">
        <f t="shared" si="182"/>
        <v>0</v>
      </c>
      <c r="BT134" s="103">
        <f t="shared" si="183"/>
        <v>9200</v>
      </c>
      <c r="BU134" s="103">
        <f t="shared" si="184"/>
        <v>0</v>
      </c>
      <c r="BV134" s="103">
        <f t="shared" si="185"/>
        <v>0</v>
      </c>
      <c r="BW134" s="103">
        <f t="shared" si="186"/>
        <v>0</v>
      </c>
      <c r="BX134" s="103">
        <f t="shared" si="187"/>
        <v>0</v>
      </c>
      <c r="BY134" s="103">
        <f t="shared" si="188"/>
        <v>0</v>
      </c>
      <c r="BZ134" s="103">
        <f t="shared" si="189"/>
        <v>0</v>
      </c>
      <c r="CA134" s="104">
        <f>SUM(BO134:BZ134)*VLOOKUP($I134,Escalation[],MATCH(BB$1,Escalation[#Headers]),FALSE)</f>
        <v>9599.8527000000013</v>
      </c>
      <c r="CB134" s="104">
        <f t="shared" si="190"/>
        <v>0</v>
      </c>
      <c r="CC134" s="104">
        <f t="shared" si="191"/>
        <v>0</v>
      </c>
      <c r="CD134" s="104">
        <f t="shared" si="192"/>
        <v>9599.8527000000013</v>
      </c>
      <c r="CE134" s="103">
        <f t="shared" si="193"/>
        <v>1919.9705400000003</v>
      </c>
      <c r="CF134" s="105">
        <f t="shared" si="194"/>
        <v>0</v>
      </c>
      <c r="CG134" s="110"/>
      <c r="CH134" s="102"/>
      <c r="CI134" s="102"/>
      <c r="CJ134" s="102"/>
      <c r="CK134" s="102"/>
      <c r="CL134" s="102"/>
      <c r="CM134" s="102"/>
      <c r="CN134" s="102"/>
      <c r="CO134" s="102"/>
      <c r="CP134" s="102"/>
      <c r="CQ134" s="102"/>
      <c r="CR134" s="102"/>
      <c r="CS134" s="102">
        <f t="shared" si="195"/>
        <v>0</v>
      </c>
      <c r="CT134" s="103">
        <f t="shared" si="196"/>
        <v>0</v>
      </c>
      <c r="CU134" s="103">
        <f t="shared" si="197"/>
        <v>0</v>
      </c>
      <c r="CV134" s="103">
        <f t="shared" si="198"/>
        <v>0</v>
      </c>
      <c r="CW134" s="103">
        <f t="shared" si="199"/>
        <v>0</v>
      </c>
      <c r="CX134" s="103">
        <f t="shared" si="200"/>
        <v>0</v>
      </c>
      <c r="CY134" s="103">
        <f t="shared" si="201"/>
        <v>0</v>
      </c>
      <c r="CZ134" s="103">
        <f t="shared" si="202"/>
        <v>0</v>
      </c>
      <c r="DA134" s="103">
        <f t="shared" si="203"/>
        <v>0</v>
      </c>
      <c r="DB134" s="103">
        <f t="shared" si="204"/>
        <v>0</v>
      </c>
      <c r="DC134" s="103">
        <f t="shared" si="205"/>
        <v>0</v>
      </c>
      <c r="DD134" s="103">
        <f t="shared" si="206"/>
        <v>0</v>
      </c>
      <c r="DE134" s="103">
        <f t="shared" si="207"/>
        <v>0</v>
      </c>
      <c r="DF134" s="104">
        <f>SUM(CT134:DE134)*VLOOKUP($I134,Escalation[],MATCH(CG$1,Escalation[#Headers]),FALSE)</f>
        <v>0</v>
      </c>
      <c r="DG134" s="104">
        <f t="shared" si="208"/>
        <v>0</v>
      </c>
      <c r="DH134" s="104">
        <f t="shared" si="209"/>
        <v>0</v>
      </c>
      <c r="DI134" s="104">
        <f t="shared" si="210"/>
        <v>0</v>
      </c>
      <c r="DJ134" s="103">
        <f t="shared" si="211"/>
        <v>0</v>
      </c>
      <c r="DK134" s="105">
        <f t="shared" si="212"/>
        <v>0</v>
      </c>
      <c r="DL134" s="110"/>
      <c r="DM134" s="102"/>
      <c r="DN134" s="102"/>
      <c r="DO134" s="102"/>
      <c r="DP134" s="102"/>
      <c r="DQ134" s="102"/>
      <c r="DR134" s="102"/>
      <c r="DS134" s="102"/>
      <c r="DT134" s="102"/>
      <c r="DU134" s="102"/>
      <c r="DV134" s="102"/>
      <c r="DW134" s="102"/>
      <c r="DX134" s="102">
        <f t="shared" si="213"/>
        <v>0</v>
      </c>
      <c r="DY134" s="103">
        <f t="shared" si="214"/>
        <v>0</v>
      </c>
      <c r="DZ134" s="103">
        <f t="shared" si="215"/>
        <v>0</v>
      </c>
      <c r="EA134" s="103">
        <f t="shared" si="216"/>
        <v>0</v>
      </c>
      <c r="EB134" s="103">
        <f t="shared" si="217"/>
        <v>0</v>
      </c>
      <c r="EC134" s="103">
        <f t="shared" si="218"/>
        <v>0</v>
      </c>
      <c r="ED134" s="103">
        <f t="shared" si="219"/>
        <v>0</v>
      </c>
      <c r="EE134" s="103">
        <f t="shared" si="220"/>
        <v>0</v>
      </c>
      <c r="EF134" s="103">
        <f t="shared" si="221"/>
        <v>0</v>
      </c>
      <c r="EG134" s="103">
        <f t="shared" si="222"/>
        <v>0</v>
      </c>
      <c r="EH134" s="103">
        <f t="shared" si="223"/>
        <v>0</v>
      </c>
      <c r="EI134" s="103">
        <f t="shared" si="224"/>
        <v>0</v>
      </c>
      <c r="EJ134" s="103">
        <f t="shared" si="225"/>
        <v>0</v>
      </c>
      <c r="EK134" s="104">
        <f>SUM(DY134:EJ134)*VLOOKUP($I134,Escalation[],MATCH(DL$1,Escalation[#Headers]),FALSE)</f>
        <v>0</v>
      </c>
      <c r="EL134" s="104">
        <f t="shared" si="226"/>
        <v>0</v>
      </c>
      <c r="EM134" s="104">
        <f t="shared" si="227"/>
        <v>0</v>
      </c>
      <c r="EN134" s="104">
        <f t="shared" si="228"/>
        <v>0</v>
      </c>
      <c r="EO134" s="103">
        <f t="shared" si="229"/>
        <v>0</v>
      </c>
      <c r="EP134" s="105">
        <f t="shared" si="230"/>
        <v>0</v>
      </c>
      <c r="EQ134" s="160">
        <f t="shared" si="231"/>
        <v>9599.8527000000013</v>
      </c>
      <c r="ER134" s="1"/>
      <c r="ES134" s="82"/>
      <c r="ET134" s="82"/>
      <c r="EU134" s="82"/>
      <c r="EV134" s="82"/>
      <c r="EW134" s="22"/>
      <c r="EX134" s="22"/>
      <c r="EY134" s="34"/>
      <c r="EZ134" s="34"/>
      <c r="FA134" s="7"/>
      <c r="FB134" s="7"/>
      <c r="FC134" s="7"/>
      <c r="FD134" s="7"/>
    </row>
    <row r="135" spans="1:160" ht="118.8" hidden="1" x14ac:dyDescent="0.3">
      <c r="A135" s="1" t="s">
        <v>282</v>
      </c>
      <c r="B135" s="83">
        <v>1.2</v>
      </c>
      <c r="C135" t="s">
        <v>1387</v>
      </c>
      <c r="D135" s="28" t="s">
        <v>15</v>
      </c>
      <c r="E135" s="3" t="s">
        <v>25</v>
      </c>
      <c r="F135" s="1" t="s">
        <v>283</v>
      </c>
      <c r="G135" s="19" t="s">
        <v>284</v>
      </c>
      <c r="H135" s="1"/>
      <c r="I135" s="3" t="s">
        <v>19</v>
      </c>
      <c r="J135" s="5" t="s">
        <v>31</v>
      </c>
      <c r="K135" s="3" t="s">
        <v>137</v>
      </c>
      <c r="L135" s="6" t="s">
        <v>22</v>
      </c>
      <c r="M135" s="38">
        <v>77</v>
      </c>
      <c r="N135" s="43">
        <v>77</v>
      </c>
      <c r="O135" s="24">
        <v>0</v>
      </c>
      <c r="P135" s="48">
        <v>0</v>
      </c>
      <c r="Q135" s="5" t="s">
        <v>23</v>
      </c>
      <c r="R135" s="1" t="s">
        <v>220</v>
      </c>
      <c r="S135" s="71">
        <f>VLOOKUP(R135,Contingencies!$A$2:$D$7,4,FALSE)</f>
        <v>0.2</v>
      </c>
      <c r="T135" s="22">
        <f t="shared" si="164"/>
        <v>642.7727460000001</v>
      </c>
      <c r="U135" s="33">
        <f t="shared" si="238"/>
        <v>0</v>
      </c>
      <c r="V135" s="90"/>
      <c r="W135" s="110"/>
      <c r="X135" s="102"/>
      <c r="Y135" s="102"/>
      <c r="Z135" s="102"/>
      <c r="AA135" s="102"/>
      <c r="AB135" s="102"/>
      <c r="AC135" s="102"/>
      <c r="AD135" s="102"/>
      <c r="AE135" s="102"/>
      <c r="AF135" s="102"/>
      <c r="AG135" s="102"/>
      <c r="AH135" s="102"/>
      <c r="AI135" s="102">
        <f t="shared" si="232"/>
        <v>0</v>
      </c>
      <c r="AJ135" s="103">
        <f t="shared" si="165"/>
        <v>0</v>
      </c>
      <c r="AK135" s="103">
        <f t="shared" si="166"/>
        <v>0</v>
      </c>
      <c r="AL135" s="103">
        <f t="shared" si="167"/>
        <v>0</v>
      </c>
      <c r="AM135" s="103">
        <f t="shared" si="168"/>
        <v>0</v>
      </c>
      <c r="AN135" s="103">
        <f t="shared" si="169"/>
        <v>0</v>
      </c>
      <c r="AO135" s="103">
        <f t="shared" si="170"/>
        <v>0</v>
      </c>
      <c r="AP135" s="103">
        <f t="shared" si="171"/>
        <v>0</v>
      </c>
      <c r="AQ135" s="103">
        <f t="shared" si="172"/>
        <v>0</v>
      </c>
      <c r="AR135" s="103">
        <f t="shared" si="173"/>
        <v>0</v>
      </c>
      <c r="AS135" s="103">
        <f t="shared" si="174"/>
        <v>0</v>
      </c>
      <c r="AT135" s="103">
        <f t="shared" si="175"/>
        <v>0</v>
      </c>
      <c r="AU135" s="103">
        <f t="shared" si="176"/>
        <v>0</v>
      </c>
      <c r="AV135" s="104">
        <f>SUM(AJ135:AU135)*VLOOKUP($I135,Escalation[],MATCH(W$1,Escalation[#Headers]),FALSE)</f>
        <v>0</v>
      </c>
      <c r="AW135" s="104">
        <f t="shared" si="233"/>
        <v>0</v>
      </c>
      <c r="AX135" s="104">
        <f t="shared" si="234"/>
        <v>0</v>
      </c>
      <c r="AY135" s="104">
        <f t="shared" si="235"/>
        <v>0</v>
      </c>
      <c r="AZ135" s="103">
        <f t="shared" si="236"/>
        <v>0</v>
      </c>
      <c r="BA135" s="105">
        <f t="shared" si="237"/>
        <v>0</v>
      </c>
      <c r="BB135" s="110"/>
      <c r="BC135" s="102"/>
      <c r="BD135" s="102"/>
      <c r="BE135" s="102"/>
      <c r="BF135" s="102"/>
      <c r="BG135" s="112">
        <v>40</v>
      </c>
      <c r="BH135" s="112"/>
      <c r="BI135" s="102"/>
      <c r="BJ135" s="102"/>
      <c r="BK135" s="102"/>
      <c r="BL135" s="102"/>
      <c r="BM135" s="102"/>
      <c r="BN135" s="102">
        <f t="shared" si="177"/>
        <v>40</v>
      </c>
      <c r="BO135" s="103">
        <f t="shared" si="178"/>
        <v>0</v>
      </c>
      <c r="BP135" s="103">
        <f t="shared" si="179"/>
        <v>0</v>
      </c>
      <c r="BQ135" s="103">
        <f t="shared" si="180"/>
        <v>0</v>
      </c>
      <c r="BR135" s="103">
        <f t="shared" si="181"/>
        <v>0</v>
      </c>
      <c r="BS135" s="103">
        <f t="shared" si="182"/>
        <v>0</v>
      </c>
      <c r="BT135" s="103">
        <f t="shared" si="183"/>
        <v>3080</v>
      </c>
      <c r="BU135" s="103">
        <f t="shared" si="184"/>
        <v>0</v>
      </c>
      <c r="BV135" s="103">
        <f t="shared" si="185"/>
        <v>0</v>
      </c>
      <c r="BW135" s="103">
        <f t="shared" si="186"/>
        <v>0</v>
      </c>
      <c r="BX135" s="103">
        <f t="shared" si="187"/>
        <v>0</v>
      </c>
      <c r="BY135" s="103">
        <f t="shared" si="188"/>
        <v>0</v>
      </c>
      <c r="BZ135" s="103">
        <f t="shared" si="189"/>
        <v>0</v>
      </c>
      <c r="CA135" s="104">
        <f>SUM(BO135:BZ135)*VLOOKUP($I135,Escalation[],MATCH(BB$1,Escalation[#Headers]),FALSE)</f>
        <v>3213.8637300000005</v>
      </c>
      <c r="CB135" s="104">
        <f t="shared" si="190"/>
        <v>0</v>
      </c>
      <c r="CC135" s="104">
        <f t="shared" si="191"/>
        <v>0</v>
      </c>
      <c r="CD135" s="104">
        <f t="shared" si="192"/>
        <v>3213.8637300000005</v>
      </c>
      <c r="CE135" s="103">
        <f t="shared" si="193"/>
        <v>642.7727460000001</v>
      </c>
      <c r="CF135" s="105">
        <f t="shared" si="194"/>
        <v>0</v>
      </c>
      <c r="CG135" s="110"/>
      <c r="CH135" s="102"/>
      <c r="CI135" s="102"/>
      <c r="CJ135" s="102"/>
      <c r="CK135" s="102"/>
      <c r="CL135" s="102"/>
      <c r="CM135" s="102"/>
      <c r="CN135" s="102"/>
      <c r="CO135" s="102"/>
      <c r="CP135" s="102"/>
      <c r="CQ135" s="102"/>
      <c r="CR135" s="102"/>
      <c r="CS135" s="102">
        <f t="shared" si="195"/>
        <v>0</v>
      </c>
      <c r="CT135" s="103">
        <f t="shared" si="196"/>
        <v>0</v>
      </c>
      <c r="CU135" s="103">
        <f t="shared" si="197"/>
        <v>0</v>
      </c>
      <c r="CV135" s="103">
        <f t="shared" si="198"/>
        <v>0</v>
      </c>
      <c r="CW135" s="103">
        <f t="shared" si="199"/>
        <v>0</v>
      </c>
      <c r="CX135" s="103">
        <f t="shared" si="200"/>
        <v>0</v>
      </c>
      <c r="CY135" s="103">
        <f t="shared" si="201"/>
        <v>0</v>
      </c>
      <c r="CZ135" s="103">
        <f t="shared" si="202"/>
        <v>0</v>
      </c>
      <c r="DA135" s="103">
        <f t="shared" si="203"/>
        <v>0</v>
      </c>
      <c r="DB135" s="103">
        <f t="shared" si="204"/>
        <v>0</v>
      </c>
      <c r="DC135" s="103">
        <f t="shared" si="205"/>
        <v>0</v>
      </c>
      <c r="DD135" s="103">
        <f t="shared" si="206"/>
        <v>0</v>
      </c>
      <c r="DE135" s="103">
        <f t="shared" si="207"/>
        <v>0</v>
      </c>
      <c r="DF135" s="104">
        <f>SUM(CT135:DE135)*VLOOKUP($I135,Escalation[],MATCH(CG$1,Escalation[#Headers]),FALSE)</f>
        <v>0</v>
      </c>
      <c r="DG135" s="104">
        <f t="shared" si="208"/>
        <v>0</v>
      </c>
      <c r="DH135" s="104">
        <f t="shared" si="209"/>
        <v>0</v>
      </c>
      <c r="DI135" s="104">
        <f t="shared" si="210"/>
        <v>0</v>
      </c>
      <c r="DJ135" s="103">
        <f t="shared" si="211"/>
        <v>0</v>
      </c>
      <c r="DK135" s="105">
        <f t="shared" si="212"/>
        <v>0</v>
      </c>
      <c r="DL135" s="110"/>
      <c r="DM135" s="102"/>
      <c r="DN135" s="102"/>
      <c r="DO135" s="102"/>
      <c r="DP135" s="102"/>
      <c r="DQ135" s="102"/>
      <c r="DR135" s="102"/>
      <c r="DS135" s="102"/>
      <c r="DT135" s="102"/>
      <c r="DU135" s="102"/>
      <c r="DV135" s="102"/>
      <c r="DW135" s="102"/>
      <c r="DX135" s="102">
        <f t="shared" si="213"/>
        <v>0</v>
      </c>
      <c r="DY135" s="103">
        <f t="shared" si="214"/>
        <v>0</v>
      </c>
      <c r="DZ135" s="103">
        <f t="shared" si="215"/>
        <v>0</v>
      </c>
      <c r="EA135" s="103">
        <f t="shared" si="216"/>
        <v>0</v>
      </c>
      <c r="EB135" s="103">
        <f t="shared" si="217"/>
        <v>0</v>
      </c>
      <c r="EC135" s="103">
        <f t="shared" si="218"/>
        <v>0</v>
      </c>
      <c r="ED135" s="103">
        <f t="shared" si="219"/>
        <v>0</v>
      </c>
      <c r="EE135" s="103">
        <f t="shared" si="220"/>
        <v>0</v>
      </c>
      <c r="EF135" s="103">
        <f t="shared" si="221"/>
        <v>0</v>
      </c>
      <c r="EG135" s="103">
        <f t="shared" si="222"/>
        <v>0</v>
      </c>
      <c r="EH135" s="103">
        <f t="shared" si="223"/>
        <v>0</v>
      </c>
      <c r="EI135" s="103">
        <f t="shared" si="224"/>
        <v>0</v>
      </c>
      <c r="EJ135" s="103">
        <f t="shared" si="225"/>
        <v>0</v>
      </c>
      <c r="EK135" s="104">
        <f>SUM(DY135:EJ135)*VLOOKUP($I135,Escalation[],MATCH(DL$1,Escalation[#Headers]),FALSE)</f>
        <v>0</v>
      </c>
      <c r="EL135" s="104">
        <f t="shared" si="226"/>
        <v>0</v>
      </c>
      <c r="EM135" s="104">
        <f t="shared" si="227"/>
        <v>0</v>
      </c>
      <c r="EN135" s="104">
        <f t="shared" si="228"/>
        <v>0</v>
      </c>
      <c r="EO135" s="103">
        <f t="shared" si="229"/>
        <v>0</v>
      </c>
      <c r="EP135" s="105">
        <f t="shared" si="230"/>
        <v>0</v>
      </c>
      <c r="EQ135" s="160">
        <f t="shared" si="231"/>
        <v>3213.8637300000005</v>
      </c>
      <c r="ER135" s="1"/>
      <c r="ES135" s="82"/>
      <c r="ET135" s="82"/>
      <c r="EU135" s="82"/>
      <c r="EV135" s="82"/>
      <c r="EW135" s="22"/>
      <c r="EX135" s="22"/>
      <c r="EY135" s="34"/>
      <c r="EZ135" s="34"/>
      <c r="FA135" s="7"/>
      <c r="FB135" s="7"/>
      <c r="FC135" s="7"/>
      <c r="FD135" s="7"/>
    </row>
    <row r="136" spans="1:160" ht="118.8" hidden="1" x14ac:dyDescent="0.3">
      <c r="A136" s="1" t="s">
        <v>282</v>
      </c>
      <c r="B136" s="83">
        <v>1.2</v>
      </c>
      <c r="C136" t="s">
        <v>1387</v>
      </c>
      <c r="D136" s="28" t="s">
        <v>15</v>
      </c>
      <c r="E136" s="3" t="s">
        <v>25</v>
      </c>
      <c r="F136" s="1" t="s">
        <v>283</v>
      </c>
      <c r="G136" s="19" t="s">
        <v>284</v>
      </c>
      <c r="H136" s="1"/>
      <c r="I136" s="3" t="s">
        <v>215</v>
      </c>
      <c r="J136" s="5" t="s">
        <v>215</v>
      </c>
      <c r="K136" s="3"/>
      <c r="L136" s="3" t="s">
        <v>22</v>
      </c>
      <c r="M136" s="38"/>
      <c r="N136" s="42">
        <v>1</v>
      </c>
      <c r="O136" s="24">
        <v>0</v>
      </c>
      <c r="P136" s="48">
        <v>0</v>
      </c>
      <c r="Q136" s="5" t="s">
        <v>23</v>
      </c>
      <c r="R136" s="1" t="s">
        <v>220</v>
      </c>
      <c r="S136" s="71">
        <f>VLOOKUP(R136,Contingencies!$A$2:$D$7,4,FALSE)</f>
        <v>0.2</v>
      </c>
      <c r="T136" s="22">
        <f t="shared" si="164"/>
        <v>1830.2327865000004</v>
      </c>
      <c r="U136" s="33">
        <f t="shared" si="238"/>
        <v>0</v>
      </c>
      <c r="V136" s="90"/>
      <c r="W136" s="110"/>
      <c r="X136" s="102"/>
      <c r="Y136" s="102"/>
      <c r="Z136" s="102"/>
      <c r="AA136" s="102"/>
      <c r="AB136" s="102"/>
      <c r="AC136" s="102"/>
      <c r="AD136" s="102"/>
      <c r="AE136" s="102"/>
      <c r="AF136" s="102"/>
      <c r="AG136" s="102"/>
      <c r="AH136" s="102"/>
      <c r="AI136" s="102">
        <f t="shared" si="232"/>
        <v>0</v>
      </c>
      <c r="AJ136" s="103">
        <f t="shared" si="165"/>
        <v>0</v>
      </c>
      <c r="AK136" s="103">
        <f t="shared" si="166"/>
        <v>0</v>
      </c>
      <c r="AL136" s="103">
        <f t="shared" si="167"/>
        <v>0</v>
      </c>
      <c r="AM136" s="103">
        <f t="shared" si="168"/>
        <v>0</v>
      </c>
      <c r="AN136" s="103">
        <f t="shared" si="169"/>
        <v>0</v>
      </c>
      <c r="AO136" s="103">
        <f t="shared" si="170"/>
        <v>0</v>
      </c>
      <c r="AP136" s="103">
        <f t="shared" si="171"/>
        <v>0</v>
      </c>
      <c r="AQ136" s="103">
        <f t="shared" si="172"/>
        <v>0</v>
      </c>
      <c r="AR136" s="103">
        <f t="shared" si="173"/>
        <v>0</v>
      </c>
      <c r="AS136" s="103">
        <f t="shared" si="174"/>
        <v>0</v>
      </c>
      <c r="AT136" s="103">
        <f t="shared" si="175"/>
        <v>0</v>
      </c>
      <c r="AU136" s="103">
        <f t="shared" si="176"/>
        <v>0</v>
      </c>
      <c r="AV136" s="104">
        <f>SUM(AJ136:AU136)*VLOOKUP($I136,Escalation[],MATCH(W$1,Escalation[#Headers]),FALSE)</f>
        <v>0</v>
      </c>
      <c r="AW136" s="104">
        <f t="shared" si="233"/>
        <v>0</v>
      </c>
      <c r="AX136" s="104">
        <f t="shared" si="234"/>
        <v>0</v>
      </c>
      <c r="AY136" s="104">
        <f t="shared" si="235"/>
        <v>0</v>
      </c>
      <c r="AZ136" s="103">
        <f t="shared" si="236"/>
        <v>0</v>
      </c>
      <c r="BA136" s="105">
        <f t="shared" si="237"/>
        <v>0</v>
      </c>
      <c r="BB136" s="110"/>
      <c r="BC136" s="102"/>
      <c r="BD136" s="102"/>
      <c r="BE136" s="102"/>
      <c r="BF136" s="102"/>
      <c r="BG136" s="112">
        <v>8770</v>
      </c>
      <c r="BH136" s="112"/>
      <c r="BI136" s="102"/>
      <c r="BJ136" s="102"/>
      <c r="BK136" s="102"/>
      <c r="BL136" s="102"/>
      <c r="BM136" s="102"/>
      <c r="BN136" s="102">
        <f t="shared" si="177"/>
        <v>0</v>
      </c>
      <c r="BO136" s="103">
        <f t="shared" si="178"/>
        <v>0</v>
      </c>
      <c r="BP136" s="103">
        <f t="shared" si="179"/>
        <v>0</v>
      </c>
      <c r="BQ136" s="103">
        <f t="shared" si="180"/>
        <v>0</v>
      </c>
      <c r="BR136" s="103">
        <f t="shared" si="181"/>
        <v>0</v>
      </c>
      <c r="BS136" s="103">
        <f t="shared" si="182"/>
        <v>0</v>
      </c>
      <c r="BT136" s="103">
        <f t="shared" si="183"/>
        <v>8770</v>
      </c>
      <c r="BU136" s="103">
        <f t="shared" si="184"/>
        <v>0</v>
      </c>
      <c r="BV136" s="103">
        <f t="shared" si="185"/>
        <v>0</v>
      </c>
      <c r="BW136" s="103">
        <f t="shared" si="186"/>
        <v>0</v>
      </c>
      <c r="BX136" s="103">
        <f t="shared" si="187"/>
        <v>0</v>
      </c>
      <c r="BY136" s="103">
        <f t="shared" si="188"/>
        <v>0</v>
      </c>
      <c r="BZ136" s="103">
        <f t="shared" si="189"/>
        <v>0</v>
      </c>
      <c r="CA136" s="104">
        <f>SUM(BO136:BZ136)*VLOOKUP($I136,Escalation[],MATCH(BB$1,Escalation[#Headers]),FALSE)</f>
        <v>9151.1639325000015</v>
      </c>
      <c r="CB136" s="104">
        <f t="shared" si="190"/>
        <v>0</v>
      </c>
      <c r="CC136" s="104">
        <f t="shared" si="191"/>
        <v>0</v>
      </c>
      <c r="CD136" s="104">
        <f t="shared" si="192"/>
        <v>9151.1639325000015</v>
      </c>
      <c r="CE136" s="103">
        <f t="shared" si="193"/>
        <v>1830.2327865000004</v>
      </c>
      <c r="CF136" s="105">
        <f t="shared" si="194"/>
        <v>0</v>
      </c>
      <c r="CG136" s="110"/>
      <c r="CH136" s="102"/>
      <c r="CI136" s="102"/>
      <c r="CJ136" s="102"/>
      <c r="CK136" s="102"/>
      <c r="CL136" s="102"/>
      <c r="CM136" s="102"/>
      <c r="CN136" s="102"/>
      <c r="CO136" s="102"/>
      <c r="CP136" s="102"/>
      <c r="CQ136" s="102"/>
      <c r="CR136" s="102"/>
      <c r="CS136" s="102">
        <f t="shared" si="195"/>
        <v>0</v>
      </c>
      <c r="CT136" s="103">
        <f t="shared" si="196"/>
        <v>0</v>
      </c>
      <c r="CU136" s="103">
        <f t="shared" si="197"/>
        <v>0</v>
      </c>
      <c r="CV136" s="103">
        <f t="shared" si="198"/>
        <v>0</v>
      </c>
      <c r="CW136" s="103">
        <f t="shared" si="199"/>
        <v>0</v>
      </c>
      <c r="CX136" s="103">
        <f t="shared" si="200"/>
        <v>0</v>
      </c>
      <c r="CY136" s="103">
        <f t="shared" si="201"/>
        <v>0</v>
      </c>
      <c r="CZ136" s="103">
        <f t="shared" si="202"/>
        <v>0</v>
      </c>
      <c r="DA136" s="103">
        <f t="shared" si="203"/>
        <v>0</v>
      </c>
      <c r="DB136" s="103">
        <f t="shared" si="204"/>
        <v>0</v>
      </c>
      <c r="DC136" s="103">
        <f t="shared" si="205"/>
        <v>0</v>
      </c>
      <c r="DD136" s="103">
        <f t="shared" si="206"/>
        <v>0</v>
      </c>
      <c r="DE136" s="103">
        <f t="shared" si="207"/>
        <v>0</v>
      </c>
      <c r="DF136" s="104">
        <f>SUM(CT136:DE136)*VLOOKUP($I136,Escalation[],MATCH(CG$1,Escalation[#Headers]),FALSE)</f>
        <v>0</v>
      </c>
      <c r="DG136" s="104">
        <f t="shared" si="208"/>
        <v>0</v>
      </c>
      <c r="DH136" s="104">
        <f t="shared" si="209"/>
        <v>0</v>
      </c>
      <c r="DI136" s="104">
        <f t="shared" si="210"/>
        <v>0</v>
      </c>
      <c r="DJ136" s="103">
        <f t="shared" si="211"/>
        <v>0</v>
      </c>
      <c r="DK136" s="105">
        <f t="shared" si="212"/>
        <v>0</v>
      </c>
      <c r="DL136" s="110"/>
      <c r="DM136" s="102"/>
      <c r="DN136" s="102"/>
      <c r="DO136" s="102"/>
      <c r="DP136" s="102"/>
      <c r="DQ136" s="102"/>
      <c r="DR136" s="102"/>
      <c r="DS136" s="102"/>
      <c r="DT136" s="102"/>
      <c r="DU136" s="102"/>
      <c r="DV136" s="102"/>
      <c r="DW136" s="102"/>
      <c r="DX136" s="102">
        <f t="shared" si="213"/>
        <v>0</v>
      </c>
      <c r="DY136" s="103">
        <f t="shared" si="214"/>
        <v>0</v>
      </c>
      <c r="DZ136" s="103">
        <f t="shared" si="215"/>
        <v>0</v>
      </c>
      <c r="EA136" s="103">
        <f t="shared" si="216"/>
        <v>0</v>
      </c>
      <c r="EB136" s="103">
        <f t="shared" si="217"/>
        <v>0</v>
      </c>
      <c r="EC136" s="103">
        <f t="shared" si="218"/>
        <v>0</v>
      </c>
      <c r="ED136" s="103">
        <f t="shared" si="219"/>
        <v>0</v>
      </c>
      <c r="EE136" s="103">
        <f t="shared" si="220"/>
        <v>0</v>
      </c>
      <c r="EF136" s="103">
        <f t="shared" si="221"/>
        <v>0</v>
      </c>
      <c r="EG136" s="103">
        <f t="shared" si="222"/>
        <v>0</v>
      </c>
      <c r="EH136" s="103">
        <f t="shared" si="223"/>
        <v>0</v>
      </c>
      <c r="EI136" s="103">
        <f t="shared" si="224"/>
        <v>0</v>
      </c>
      <c r="EJ136" s="103">
        <f t="shared" si="225"/>
        <v>0</v>
      </c>
      <c r="EK136" s="104">
        <f>SUM(DY136:EJ136)*VLOOKUP($I136,Escalation[],MATCH(DL$1,Escalation[#Headers]),FALSE)</f>
        <v>0</v>
      </c>
      <c r="EL136" s="104">
        <f t="shared" si="226"/>
        <v>0</v>
      </c>
      <c r="EM136" s="104">
        <f t="shared" si="227"/>
        <v>0</v>
      </c>
      <c r="EN136" s="104">
        <f t="shared" si="228"/>
        <v>0</v>
      </c>
      <c r="EO136" s="103">
        <f t="shared" si="229"/>
        <v>0</v>
      </c>
      <c r="EP136" s="105">
        <f t="shared" si="230"/>
        <v>0</v>
      </c>
      <c r="EQ136" s="160">
        <f t="shared" si="231"/>
        <v>9151.1639325000015</v>
      </c>
      <c r="ER136" s="1"/>
      <c r="ES136" s="82"/>
      <c r="ET136" s="82"/>
      <c r="EU136" s="82"/>
      <c r="EV136" s="82"/>
      <c r="EW136" s="22"/>
      <c r="EX136" s="22"/>
      <c r="EY136" s="34"/>
      <c r="EZ136" s="34"/>
      <c r="FA136" s="7"/>
      <c r="FB136" s="7"/>
      <c r="FC136" s="7"/>
      <c r="FD136" s="7"/>
    </row>
    <row r="137" spans="1:160" ht="145.19999999999999" hidden="1" x14ac:dyDescent="0.3">
      <c r="A137" s="1" t="s">
        <v>286</v>
      </c>
      <c r="B137" s="83">
        <v>1.2</v>
      </c>
      <c r="C137" t="s">
        <v>1392</v>
      </c>
      <c r="D137" s="28" t="s">
        <v>15</v>
      </c>
      <c r="E137" s="3" t="s">
        <v>25</v>
      </c>
      <c r="F137" s="1" t="s">
        <v>287</v>
      </c>
      <c r="G137" s="19" t="s">
        <v>288</v>
      </c>
      <c r="H137" s="1"/>
      <c r="I137" s="3" t="s">
        <v>19</v>
      </c>
      <c r="J137" s="5" t="s">
        <v>31</v>
      </c>
      <c r="K137" s="3" t="s">
        <v>216</v>
      </c>
      <c r="L137" s="6" t="s">
        <v>22</v>
      </c>
      <c r="M137" s="38">
        <v>115</v>
      </c>
      <c r="N137" s="44">
        <v>115</v>
      </c>
      <c r="O137" s="24">
        <v>0</v>
      </c>
      <c r="P137" s="48">
        <v>0</v>
      </c>
      <c r="Q137" s="5" t="s">
        <v>23</v>
      </c>
      <c r="R137" s="1" t="s">
        <v>220</v>
      </c>
      <c r="S137" s="71">
        <f>VLOOKUP(R137,Contingencies!$A$2:$D$7,4,FALSE)</f>
        <v>0.2</v>
      </c>
      <c r="T137" s="22">
        <f t="shared" si="164"/>
        <v>469.8900000000001</v>
      </c>
      <c r="U137" s="33">
        <f t="shared" si="238"/>
        <v>0</v>
      </c>
      <c r="V137" s="90"/>
      <c r="W137" s="110"/>
      <c r="X137" s="102"/>
      <c r="Y137" s="102"/>
      <c r="Z137" s="102"/>
      <c r="AA137" s="102"/>
      <c r="AB137" s="102"/>
      <c r="AC137" s="102"/>
      <c r="AD137" s="102"/>
      <c r="AE137" s="112">
        <v>20</v>
      </c>
      <c r="AF137" s="102"/>
      <c r="AG137" s="102"/>
      <c r="AH137" s="102"/>
      <c r="AI137" s="102">
        <f t="shared" si="232"/>
        <v>20</v>
      </c>
      <c r="AJ137" s="103">
        <f t="shared" si="165"/>
        <v>0</v>
      </c>
      <c r="AK137" s="103">
        <f t="shared" si="166"/>
        <v>0</v>
      </c>
      <c r="AL137" s="103">
        <f t="shared" si="167"/>
        <v>0</v>
      </c>
      <c r="AM137" s="103">
        <f t="shared" si="168"/>
        <v>0</v>
      </c>
      <c r="AN137" s="103">
        <f t="shared" si="169"/>
        <v>0</v>
      </c>
      <c r="AO137" s="103">
        <f t="shared" si="170"/>
        <v>0</v>
      </c>
      <c r="AP137" s="103">
        <f t="shared" si="171"/>
        <v>0</v>
      </c>
      <c r="AQ137" s="103">
        <f t="shared" si="172"/>
        <v>0</v>
      </c>
      <c r="AR137" s="103">
        <f t="shared" si="173"/>
        <v>2300</v>
      </c>
      <c r="AS137" s="103">
        <f t="shared" si="174"/>
        <v>0</v>
      </c>
      <c r="AT137" s="103">
        <f t="shared" si="175"/>
        <v>0</v>
      </c>
      <c r="AU137" s="103">
        <f t="shared" si="176"/>
        <v>0</v>
      </c>
      <c r="AV137" s="104">
        <f>SUM(AJ137:AU137)*VLOOKUP($I137,Escalation[],MATCH(W$1,Escalation[#Headers]),FALSE)</f>
        <v>2349.4500000000003</v>
      </c>
      <c r="AW137" s="104">
        <f t="shared" si="233"/>
        <v>0</v>
      </c>
      <c r="AX137" s="104">
        <f t="shared" si="234"/>
        <v>0</v>
      </c>
      <c r="AY137" s="104">
        <f t="shared" si="235"/>
        <v>2349.4500000000003</v>
      </c>
      <c r="AZ137" s="103">
        <f t="shared" si="236"/>
        <v>469.8900000000001</v>
      </c>
      <c r="BA137" s="105">
        <f t="shared" si="237"/>
        <v>0</v>
      </c>
      <c r="BB137" s="110"/>
      <c r="BC137" s="102"/>
      <c r="BD137" s="102"/>
      <c r="BE137" s="102"/>
      <c r="BF137" s="102"/>
      <c r="BG137" s="102"/>
      <c r="BH137" s="102"/>
      <c r="BI137" s="102"/>
      <c r="BJ137" s="102"/>
      <c r="BK137" s="102"/>
      <c r="BL137" s="102"/>
      <c r="BM137" s="102"/>
      <c r="BN137" s="102">
        <f t="shared" si="177"/>
        <v>0</v>
      </c>
      <c r="BO137" s="103">
        <f t="shared" si="178"/>
        <v>0</v>
      </c>
      <c r="BP137" s="103">
        <f t="shared" si="179"/>
        <v>0</v>
      </c>
      <c r="BQ137" s="103">
        <f t="shared" si="180"/>
        <v>0</v>
      </c>
      <c r="BR137" s="103">
        <f t="shared" si="181"/>
        <v>0</v>
      </c>
      <c r="BS137" s="103">
        <f t="shared" si="182"/>
        <v>0</v>
      </c>
      <c r="BT137" s="103">
        <f t="shared" si="183"/>
        <v>0</v>
      </c>
      <c r="BU137" s="103">
        <f t="shared" si="184"/>
        <v>0</v>
      </c>
      <c r="BV137" s="103">
        <f t="shared" si="185"/>
        <v>0</v>
      </c>
      <c r="BW137" s="103">
        <f t="shared" si="186"/>
        <v>0</v>
      </c>
      <c r="BX137" s="103">
        <f t="shared" si="187"/>
        <v>0</v>
      </c>
      <c r="BY137" s="103">
        <f t="shared" si="188"/>
        <v>0</v>
      </c>
      <c r="BZ137" s="103">
        <f t="shared" si="189"/>
        <v>0</v>
      </c>
      <c r="CA137" s="104">
        <f>SUM(BO137:BZ137)*VLOOKUP($I137,Escalation[],MATCH(BB$1,Escalation[#Headers]),FALSE)</f>
        <v>0</v>
      </c>
      <c r="CB137" s="104">
        <f t="shared" si="190"/>
        <v>0</v>
      </c>
      <c r="CC137" s="104">
        <f t="shared" si="191"/>
        <v>0</v>
      </c>
      <c r="CD137" s="104">
        <f t="shared" si="192"/>
        <v>0</v>
      </c>
      <c r="CE137" s="103">
        <f t="shared" si="193"/>
        <v>0</v>
      </c>
      <c r="CF137" s="105">
        <f t="shared" si="194"/>
        <v>0</v>
      </c>
      <c r="CG137" s="110"/>
      <c r="CH137" s="102"/>
      <c r="CI137" s="102"/>
      <c r="CJ137" s="102"/>
      <c r="CK137" s="102"/>
      <c r="CL137" s="102"/>
      <c r="CM137" s="102"/>
      <c r="CN137" s="102"/>
      <c r="CO137" s="102"/>
      <c r="CP137" s="102"/>
      <c r="CQ137" s="102"/>
      <c r="CR137" s="102"/>
      <c r="CS137" s="102">
        <f t="shared" si="195"/>
        <v>0</v>
      </c>
      <c r="CT137" s="103">
        <f t="shared" si="196"/>
        <v>0</v>
      </c>
      <c r="CU137" s="103">
        <f t="shared" si="197"/>
        <v>0</v>
      </c>
      <c r="CV137" s="103">
        <f t="shared" si="198"/>
        <v>0</v>
      </c>
      <c r="CW137" s="103">
        <f t="shared" si="199"/>
        <v>0</v>
      </c>
      <c r="CX137" s="103">
        <f t="shared" si="200"/>
        <v>0</v>
      </c>
      <c r="CY137" s="103">
        <f t="shared" si="201"/>
        <v>0</v>
      </c>
      <c r="CZ137" s="103">
        <f t="shared" si="202"/>
        <v>0</v>
      </c>
      <c r="DA137" s="103">
        <f t="shared" si="203"/>
        <v>0</v>
      </c>
      <c r="DB137" s="103">
        <f t="shared" si="204"/>
        <v>0</v>
      </c>
      <c r="DC137" s="103">
        <f t="shared" si="205"/>
        <v>0</v>
      </c>
      <c r="DD137" s="103">
        <f t="shared" si="206"/>
        <v>0</v>
      </c>
      <c r="DE137" s="103">
        <f t="shared" si="207"/>
        <v>0</v>
      </c>
      <c r="DF137" s="104">
        <f>SUM(CT137:DE137)*VLOOKUP($I137,Escalation[],MATCH(CG$1,Escalation[#Headers]),FALSE)</f>
        <v>0</v>
      </c>
      <c r="DG137" s="104">
        <f t="shared" si="208"/>
        <v>0</v>
      </c>
      <c r="DH137" s="104">
        <f t="shared" si="209"/>
        <v>0</v>
      </c>
      <c r="DI137" s="104">
        <f t="shared" si="210"/>
        <v>0</v>
      </c>
      <c r="DJ137" s="103">
        <f t="shared" si="211"/>
        <v>0</v>
      </c>
      <c r="DK137" s="105">
        <f t="shared" si="212"/>
        <v>0</v>
      </c>
      <c r="DL137" s="110"/>
      <c r="DM137" s="102"/>
      <c r="DN137" s="102"/>
      <c r="DO137" s="102"/>
      <c r="DP137" s="102"/>
      <c r="DQ137" s="102"/>
      <c r="DR137" s="102"/>
      <c r="DS137" s="102"/>
      <c r="DT137" s="102"/>
      <c r="DU137" s="102"/>
      <c r="DV137" s="102"/>
      <c r="DW137" s="102"/>
      <c r="DX137" s="102">
        <f t="shared" si="213"/>
        <v>0</v>
      </c>
      <c r="DY137" s="103">
        <f t="shared" si="214"/>
        <v>0</v>
      </c>
      <c r="DZ137" s="103">
        <f t="shared" si="215"/>
        <v>0</v>
      </c>
      <c r="EA137" s="103">
        <f t="shared" si="216"/>
        <v>0</v>
      </c>
      <c r="EB137" s="103">
        <f t="shared" si="217"/>
        <v>0</v>
      </c>
      <c r="EC137" s="103">
        <f t="shared" si="218"/>
        <v>0</v>
      </c>
      <c r="ED137" s="103">
        <f t="shared" si="219"/>
        <v>0</v>
      </c>
      <c r="EE137" s="103">
        <f t="shared" si="220"/>
        <v>0</v>
      </c>
      <c r="EF137" s="103">
        <f t="shared" si="221"/>
        <v>0</v>
      </c>
      <c r="EG137" s="103">
        <f t="shared" si="222"/>
        <v>0</v>
      </c>
      <c r="EH137" s="103">
        <f t="shared" si="223"/>
        <v>0</v>
      </c>
      <c r="EI137" s="103">
        <f t="shared" si="224"/>
        <v>0</v>
      </c>
      <c r="EJ137" s="103">
        <f t="shared" si="225"/>
        <v>0</v>
      </c>
      <c r="EK137" s="104">
        <f>SUM(DY137:EJ137)*VLOOKUP($I137,Escalation[],MATCH(DL$1,Escalation[#Headers]),FALSE)</f>
        <v>0</v>
      </c>
      <c r="EL137" s="104">
        <f t="shared" si="226"/>
        <v>0</v>
      </c>
      <c r="EM137" s="104">
        <f t="shared" si="227"/>
        <v>0</v>
      </c>
      <c r="EN137" s="104">
        <f t="shared" si="228"/>
        <v>0</v>
      </c>
      <c r="EO137" s="103">
        <f t="shared" si="229"/>
        <v>0</v>
      </c>
      <c r="EP137" s="105">
        <f t="shared" si="230"/>
        <v>0</v>
      </c>
      <c r="EQ137" s="160">
        <f t="shared" si="231"/>
        <v>2349.4500000000003</v>
      </c>
      <c r="ER137" s="1"/>
      <c r="ES137" s="82"/>
      <c r="ET137" s="82"/>
      <c r="EU137" s="82"/>
      <c r="EV137" s="82"/>
      <c r="EW137" s="22"/>
      <c r="EX137" s="22"/>
      <c r="EY137" s="34"/>
      <c r="EZ137" s="34"/>
      <c r="FA137" s="7"/>
      <c r="FB137" s="7"/>
      <c r="FC137" s="7"/>
      <c r="FD137" s="7"/>
    </row>
    <row r="138" spans="1:160" ht="92.4" hidden="1" x14ac:dyDescent="0.3">
      <c r="A138" s="1" t="s">
        <v>289</v>
      </c>
      <c r="B138" s="83">
        <v>1.2</v>
      </c>
      <c r="C138" t="s">
        <v>1392</v>
      </c>
      <c r="D138" s="28" t="s">
        <v>15</v>
      </c>
      <c r="E138" s="3" t="s">
        <v>25</v>
      </c>
      <c r="F138" s="1" t="s">
        <v>290</v>
      </c>
      <c r="G138" s="19" t="s">
        <v>291</v>
      </c>
      <c r="H138" s="1"/>
      <c r="I138" s="3" t="s">
        <v>19</v>
      </c>
      <c r="J138" s="5" t="s">
        <v>31</v>
      </c>
      <c r="K138" s="3" t="s">
        <v>216</v>
      </c>
      <c r="L138" s="6" t="s">
        <v>22</v>
      </c>
      <c r="M138" s="38">
        <v>115</v>
      </c>
      <c r="N138" s="44">
        <v>115</v>
      </c>
      <c r="O138" s="24">
        <v>0</v>
      </c>
      <c r="P138" s="48">
        <v>0</v>
      </c>
      <c r="Q138" s="5" t="s">
        <v>23</v>
      </c>
      <c r="R138" s="1" t="s">
        <v>220</v>
      </c>
      <c r="S138" s="71">
        <f>VLOOKUP(R138,Contingencies!$A$2:$D$7,4,FALSE)</f>
        <v>0.2</v>
      </c>
      <c r="T138" s="22">
        <f t="shared" si="164"/>
        <v>751.82400000000007</v>
      </c>
      <c r="U138" s="33">
        <f t="shared" si="238"/>
        <v>0</v>
      </c>
      <c r="V138" s="90"/>
      <c r="W138" s="110"/>
      <c r="X138" s="102"/>
      <c r="Y138" s="102"/>
      <c r="Z138" s="102"/>
      <c r="AA138" s="102"/>
      <c r="AB138" s="102"/>
      <c r="AC138" s="102"/>
      <c r="AD138" s="102"/>
      <c r="AE138" s="102"/>
      <c r="AF138" s="112">
        <v>8</v>
      </c>
      <c r="AG138" s="112">
        <v>16</v>
      </c>
      <c r="AH138" s="112">
        <v>8</v>
      </c>
      <c r="AI138" s="102">
        <f t="shared" si="232"/>
        <v>32</v>
      </c>
      <c r="AJ138" s="103">
        <f t="shared" si="165"/>
        <v>0</v>
      </c>
      <c r="AK138" s="103">
        <f t="shared" si="166"/>
        <v>0</v>
      </c>
      <c r="AL138" s="103">
        <f t="shared" si="167"/>
        <v>0</v>
      </c>
      <c r="AM138" s="103">
        <f t="shared" si="168"/>
        <v>0</v>
      </c>
      <c r="AN138" s="103">
        <f t="shared" si="169"/>
        <v>0</v>
      </c>
      <c r="AO138" s="103">
        <f t="shared" si="170"/>
        <v>0</v>
      </c>
      <c r="AP138" s="103">
        <f t="shared" si="171"/>
        <v>0</v>
      </c>
      <c r="AQ138" s="103">
        <f t="shared" si="172"/>
        <v>0</v>
      </c>
      <c r="AR138" s="103">
        <f t="shared" si="173"/>
        <v>0</v>
      </c>
      <c r="AS138" s="103">
        <f t="shared" si="174"/>
        <v>920</v>
      </c>
      <c r="AT138" s="103">
        <f t="shared" si="175"/>
        <v>1840</v>
      </c>
      <c r="AU138" s="103">
        <f t="shared" si="176"/>
        <v>920</v>
      </c>
      <c r="AV138" s="104">
        <f>SUM(AJ138:AU138)*VLOOKUP($I138,Escalation[],MATCH(W$1,Escalation[#Headers]),FALSE)</f>
        <v>3759.1200000000003</v>
      </c>
      <c r="AW138" s="104">
        <f t="shared" si="233"/>
        <v>0</v>
      </c>
      <c r="AX138" s="104">
        <f t="shared" si="234"/>
        <v>0</v>
      </c>
      <c r="AY138" s="104">
        <f t="shared" si="235"/>
        <v>3759.1200000000003</v>
      </c>
      <c r="AZ138" s="103">
        <f t="shared" si="236"/>
        <v>751.82400000000007</v>
      </c>
      <c r="BA138" s="105">
        <f t="shared" si="237"/>
        <v>0</v>
      </c>
      <c r="BB138" s="110"/>
      <c r="BC138" s="102"/>
      <c r="BD138" s="102"/>
      <c r="BE138" s="102"/>
      <c r="BF138" s="102"/>
      <c r="BG138" s="102"/>
      <c r="BH138" s="102"/>
      <c r="BI138" s="102"/>
      <c r="BJ138" s="102"/>
      <c r="BK138" s="102"/>
      <c r="BL138" s="102"/>
      <c r="BM138" s="102"/>
      <c r="BN138" s="102">
        <f t="shared" si="177"/>
        <v>0</v>
      </c>
      <c r="BO138" s="103">
        <f t="shared" si="178"/>
        <v>0</v>
      </c>
      <c r="BP138" s="103">
        <f t="shared" si="179"/>
        <v>0</v>
      </c>
      <c r="BQ138" s="103">
        <f t="shared" si="180"/>
        <v>0</v>
      </c>
      <c r="BR138" s="103">
        <f t="shared" si="181"/>
        <v>0</v>
      </c>
      <c r="BS138" s="103">
        <f t="shared" si="182"/>
        <v>0</v>
      </c>
      <c r="BT138" s="103">
        <f t="shared" si="183"/>
        <v>0</v>
      </c>
      <c r="BU138" s="103">
        <f t="shared" si="184"/>
        <v>0</v>
      </c>
      <c r="BV138" s="103">
        <f t="shared" si="185"/>
        <v>0</v>
      </c>
      <c r="BW138" s="103">
        <f t="shared" si="186"/>
        <v>0</v>
      </c>
      <c r="BX138" s="103">
        <f t="shared" si="187"/>
        <v>0</v>
      </c>
      <c r="BY138" s="103">
        <f t="shared" si="188"/>
        <v>0</v>
      </c>
      <c r="BZ138" s="103">
        <f t="shared" si="189"/>
        <v>0</v>
      </c>
      <c r="CA138" s="104">
        <f>SUM(BO138:BZ138)*VLOOKUP($I138,Escalation[],MATCH(BB$1,Escalation[#Headers]),FALSE)</f>
        <v>0</v>
      </c>
      <c r="CB138" s="104">
        <f t="shared" si="190"/>
        <v>0</v>
      </c>
      <c r="CC138" s="104">
        <f t="shared" si="191"/>
        <v>0</v>
      </c>
      <c r="CD138" s="104">
        <f t="shared" si="192"/>
        <v>0</v>
      </c>
      <c r="CE138" s="103">
        <f t="shared" si="193"/>
        <v>0</v>
      </c>
      <c r="CF138" s="105">
        <f t="shared" si="194"/>
        <v>0</v>
      </c>
      <c r="CG138" s="110"/>
      <c r="CH138" s="102"/>
      <c r="CI138" s="102"/>
      <c r="CJ138" s="102"/>
      <c r="CK138" s="102"/>
      <c r="CL138" s="102"/>
      <c r="CM138" s="102"/>
      <c r="CN138" s="102"/>
      <c r="CO138" s="102"/>
      <c r="CP138" s="102"/>
      <c r="CQ138" s="102"/>
      <c r="CR138" s="102"/>
      <c r="CS138" s="102">
        <f t="shared" si="195"/>
        <v>0</v>
      </c>
      <c r="CT138" s="103">
        <f t="shared" si="196"/>
        <v>0</v>
      </c>
      <c r="CU138" s="103">
        <f t="shared" si="197"/>
        <v>0</v>
      </c>
      <c r="CV138" s="103">
        <f t="shared" si="198"/>
        <v>0</v>
      </c>
      <c r="CW138" s="103">
        <f t="shared" si="199"/>
        <v>0</v>
      </c>
      <c r="CX138" s="103">
        <f t="shared" si="200"/>
        <v>0</v>
      </c>
      <c r="CY138" s="103">
        <f t="shared" si="201"/>
        <v>0</v>
      </c>
      <c r="CZ138" s="103">
        <f t="shared" si="202"/>
        <v>0</v>
      </c>
      <c r="DA138" s="103">
        <f t="shared" si="203"/>
        <v>0</v>
      </c>
      <c r="DB138" s="103">
        <f t="shared" si="204"/>
        <v>0</v>
      </c>
      <c r="DC138" s="103">
        <f t="shared" si="205"/>
        <v>0</v>
      </c>
      <c r="DD138" s="103">
        <f t="shared" si="206"/>
        <v>0</v>
      </c>
      <c r="DE138" s="103">
        <f t="shared" si="207"/>
        <v>0</v>
      </c>
      <c r="DF138" s="104">
        <f>SUM(CT138:DE138)*VLOOKUP($I138,Escalation[],MATCH(CG$1,Escalation[#Headers]),FALSE)</f>
        <v>0</v>
      </c>
      <c r="DG138" s="104">
        <f t="shared" si="208"/>
        <v>0</v>
      </c>
      <c r="DH138" s="104">
        <f t="shared" si="209"/>
        <v>0</v>
      </c>
      <c r="DI138" s="104">
        <f t="shared" si="210"/>
        <v>0</v>
      </c>
      <c r="DJ138" s="103">
        <f t="shared" si="211"/>
        <v>0</v>
      </c>
      <c r="DK138" s="105">
        <f t="shared" si="212"/>
        <v>0</v>
      </c>
      <c r="DL138" s="110"/>
      <c r="DM138" s="102"/>
      <c r="DN138" s="102"/>
      <c r="DO138" s="102"/>
      <c r="DP138" s="102"/>
      <c r="DQ138" s="102"/>
      <c r="DR138" s="102"/>
      <c r="DS138" s="102"/>
      <c r="DT138" s="102"/>
      <c r="DU138" s="102"/>
      <c r="DV138" s="102"/>
      <c r="DW138" s="102"/>
      <c r="DX138" s="102">
        <f t="shared" si="213"/>
        <v>0</v>
      </c>
      <c r="DY138" s="103">
        <f t="shared" si="214"/>
        <v>0</v>
      </c>
      <c r="DZ138" s="103">
        <f t="shared" si="215"/>
        <v>0</v>
      </c>
      <c r="EA138" s="103">
        <f t="shared" si="216"/>
        <v>0</v>
      </c>
      <c r="EB138" s="103">
        <f t="shared" si="217"/>
        <v>0</v>
      </c>
      <c r="EC138" s="103">
        <f t="shared" si="218"/>
        <v>0</v>
      </c>
      <c r="ED138" s="103">
        <f t="shared" si="219"/>
        <v>0</v>
      </c>
      <c r="EE138" s="103">
        <f t="shared" si="220"/>
        <v>0</v>
      </c>
      <c r="EF138" s="103">
        <f t="shared" si="221"/>
        <v>0</v>
      </c>
      <c r="EG138" s="103">
        <f t="shared" si="222"/>
        <v>0</v>
      </c>
      <c r="EH138" s="103">
        <f t="shared" si="223"/>
        <v>0</v>
      </c>
      <c r="EI138" s="103">
        <f t="shared" si="224"/>
        <v>0</v>
      </c>
      <c r="EJ138" s="103">
        <f t="shared" si="225"/>
        <v>0</v>
      </c>
      <c r="EK138" s="104">
        <f>SUM(DY138:EJ138)*VLOOKUP($I138,Escalation[],MATCH(DL$1,Escalation[#Headers]),FALSE)</f>
        <v>0</v>
      </c>
      <c r="EL138" s="104">
        <f t="shared" si="226"/>
        <v>0</v>
      </c>
      <c r="EM138" s="104">
        <f t="shared" si="227"/>
        <v>0</v>
      </c>
      <c r="EN138" s="104">
        <f t="shared" si="228"/>
        <v>0</v>
      </c>
      <c r="EO138" s="103">
        <f t="shared" si="229"/>
        <v>0</v>
      </c>
      <c r="EP138" s="105">
        <f t="shared" si="230"/>
        <v>0</v>
      </c>
      <c r="EQ138" s="160">
        <f t="shared" si="231"/>
        <v>3759.1200000000003</v>
      </c>
      <c r="ER138" s="1"/>
      <c r="ES138" s="82"/>
      <c r="ET138" s="82"/>
      <c r="EU138" s="82"/>
      <c r="EV138" s="82"/>
      <c r="EW138" s="22"/>
      <c r="EX138" s="22"/>
      <c r="EY138" s="34"/>
      <c r="EZ138" s="34"/>
      <c r="FA138" s="7"/>
      <c r="FB138" s="7"/>
      <c r="FC138" s="7"/>
      <c r="FD138" s="7"/>
    </row>
    <row r="139" spans="1:160" ht="92.4" hidden="1" x14ac:dyDescent="0.3">
      <c r="A139" s="1" t="s">
        <v>292</v>
      </c>
      <c r="B139" s="83">
        <v>1.2</v>
      </c>
      <c r="C139" t="s">
        <v>1392</v>
      </c>
      <c r="D139" s="28" t="s">
        <v>15</v>
      </c>
      <c r="E139" s="3" t="s">
        <v>25</v>
      </c>
      <c r="F139" s="1" t="s">
        <v>293</v>
      </c>
      <c r="G139" s="19" t="s">
        <v>294</v>
      </c>
      <c r="H139" s="1"/>
      <c r="I139" s="3" t="s">
        <v>19</v>
      </c>
      <c r="J139" s="5" t="s">
        <v>31</v>
      </c>
      <c r="K139" s="3" t="s">
        <v>216</v>
      </c>
      <c r="L139" s="6" t="s">
        <v>22</v>
      </c>
      <c r="M139" s="38">
        <v>115</v>
      </c>
      <c r="N139" s="44">
        <v>115</v>
      </c>
      <c r="O139" s="24">
        <v>0</v>
      </c>
      <c r="P139" s="48">
        <v>0</v>
      </c>
      <c r="Q139" s="5" t="s">
        <v>23</v>
      </c>
      <c r="R139" s="1" t="s">
        <v>220</v>
      </c>
      <c r="S139" s="71">
        <f>VLOOKUP(R139,Contingencies!$A$2:$D$7,4,FALSE)</f>
        <v>0.2</v>
      </c>
      <c r="T139" s="22">
        <f t="shared" si="164"/>
        <v>767.98821600000019</v>
      </c>
      <c r="U139" s="33">
        <f t="shared" si="238"/>
        <v>0</v>
      </c>
      <c r="V139" s="90"/>
      <c r="W139" s="110"/>
      <c r="X139" s="102"/>
      <c r="Y139" s="102"/>
      <c r="Z139" s="102"/>
      <c r="AA139" s="102"/>
      <c r="AB139" s="102"/>
      <c r="AC139" s="102"/>
      <c r="AD139" s="102"/>
      <c r="AE139" s="102"/>
      <c r="AF139" s="102"/>
      <c r="AG139" s="102"/>
      <c r="AH139" s="102"/>
      <c r="AI139" s="102">
        <f t="shared" si="232"/>
        <v>0</v>
      </c>
      <c r="AJ139" s="103">
        <f t="shared" si="165"/>
        <v>0</v>
      </c>
      <c r="AK139" s="103">
        <f t="shared" si="166"/>
        <v>0</v>
      </c>
      <c r="AL139" s="103">
        <f t="shared" si="167"/>
        <v>0</v>
      </c>
      <c r="AM139" s="103">
        <f t="shared" si="168"/>
        <v>0</v>
      </c>
      <c r="AN139" s="103">
        <f t="shared" si="169"/>
        <v>0</v>
      </c>
      <c r="AO139" s="103">
        <f t="shared" si="170"/>
        <v>0</v>
      </c>
      <c r="AP139" s="103">
        <f t="shared" si="171"/>
        <v>0</v>
      </c>
      <c r="AQ139" s="103">
        <f t="shared" si="172"/>
        <v>0</v>
      </c>
      <c r="AR139" s="103">
        <f t="shared" si="173"/>
        <v>0</v>
      </c>
      <c r="AS139" s="103">
        <f t="shared" si="174"/>
        <v>0</v>
      </c>
      <c r="AT139" s="103">
        <f t="shared" si="175"/>
        <v>0</v>
      </c>
      <c r="AU139" s="103">
        <f t="shared" si="176"/>
        <v>0</v>
      </c>
      <c r="AV139" s="104">
        <f>SUM(AJ139:AU139)*VLOOKUP($I139,Escalation[],MATCH(W$1,Escalation[#Headers]),FALSE)</f>
        <v>0</v>
      </c>
      <c r="AW139" s="104">
        <f t="shared" si="233"/>
        <v>0</v>
      </c>
      <c r="AX139" s="104">
        <f t="shared" si="234"/>
        <v>0</v>
      </c>
      <c r="AY139" s="104">
        <f t="shared" si="235"/>
        <v>0</v>
      </c>
      <c r="AZ139" s="103">
        <f t="shared" si="236"/>
        <v>0</v>
      </c>
      <c r="BA139" s="105">
        <f t="shared" si="237"/>
        <v>0</v>
      </c>
      <c r="BB139" s="110"/>
      <c r="BC139" s="102"/>
      <c r="BD139" s="102"/>
      <c r="BE139" s="102"/>
      <c r="BF139" s="102"/>
      <c r="BG139" s="102"/>
      <c r="BH139" s="102"/>
      <c r="BI139" s="102"/>
      <c r="BJ139" s="102"/>
      <c r="BK139" s="102"/>
      <c r="BL139" s="112">
        <v>16</v>
      </c>
      <c r="BM139" s="112">
        <v>16</v>
      </c>
      <c r="BN139" s="102">
        <f t="shared" si="177"/>
        <v>32</v>
      </c>
      <c r="BO139" s="103">
        <f t="shared" si="178"/>
        <v>0</v>
      </c>
      <c r="BP139" s="103">
        <f t="shared" si="179"/>
        <v>0</v>
      </c>
      <c r="BQ139" s="103">
        <f t="shared" si="180"/>
        <v>0</v>
      </c>
      <c r="BR139" s="103">
        <f t="shared" si="181"/>
        <v>0</v>
      </c>
      <c r="BS139" s="103">
        <f t="shared" si="182"/>
        <v>0</v>
      </c>
      <c r="BT139" s="103">
        <f t="shared" si="183"/>
        <v>0</v>
      </c>
      <c r="BU139" s="103">
        <f t="shared" si="184"/>
        <v>0</v>
      </c>
      <c r="BV139" s="103">
        <f t="shared" si="185"/>
        <v>0</v>
      </c>
      <c r="BW139" s="103">
        <f t="shared" si="186"/>
        <v>0</v>
      </c>
      <c r="BX139" s="103">
        <f t="shared" si="187"/>
        <v>0</v>
      </c>
      <c r="BY139" s="103">
        <f t="shared" si="188"/>
        <v>1840</v>
      </c>
      <c r="BZ139" s="103">
        <f t="shared" si="189"/>
        <v>1840</v>
      </c>
      <c r="CA139" s="104">
        <f>SUM(BO139:BZ139)*VLOOKUP($I139,Escalation[],MATCH(BB$1,Escalation[#Headers]),FALSE)</f>
        <v>3839.9410800000005</v>
      </c>
      <c r="CB139" s="104">
        <f t="shared" si="190"/>
        <v>0</v>
      </c>
      <c r="CC139" s="104">
        <f t="shared" si="191"/>
        <v>0</v>
      </c>
      <c r="CD139" s="104">
        <f t="shared" si="192"/>
        <v>3839.9410800000005</v>
      </c>
      <c r="CE139" s="103">
        <f t="shared" si="193"/>
        <v>767.98821600000019</v>
      </c>
      <c r="CF139" s="105">
        <f t="shared" si="194"/>
        <v>0</v>
      </c>
      <c r="CG139" s="111"/>
      <c r="CH139" s="102"/>
      <c r="CI139" s="102"/>
      <c r="CJ139" s="102"/>
      <c r="CK139" s="102"/>
      <c r="CL139" s="102"/>
      <c r="CM139" s="102"/>
      <c r="CN139" s="102"/>
      <c r="CO139" s="102"/>
      <c r="CP139" s="102"/>
      <c r="CQ139" s="102"/>
      <c r="CR139" s="102"/>
      <c r="CS139" s="102">
        <f t="shared" si="195"/>
        <v>0</v>
      </c>
      <c r="CT139" s="103">
        <f t="shared" si="196"/>
        <v>0</v>
      </c>
      <c r="CU139" s="103">
        <f t="shared" si="197"/>
        <v>0</v>
      </c>
      <c r="CV139" s="103">
        <f t="shared" si="198"/>
        <v>0</v>
      </c>
      <c r="CW139" s="103">
        <f t="shared" si="199"/>
        <v>0</v>
      </c>
      <c r="CX139" s="103">
        <f t="shared" si="200"/>
        <v>0</v>
      </c>
      <c r="CY139" s="103">
        <f t="shared" si="201"/>
        <v>0</v>
      </c>
      <c r="CZ139" s="103">
        <f t="shared" si="202"/>
        <v>0</v>
      </c>
      <c r="DA139" s="103">
        <f t="shared" si="203"/>
        <v>0</v>
      </c>
      <c r="DB139" s="103">
        <f t="shared" si="204"/>
        <v>0</v>
      </c>
      <c r="DC139" s="103">
        <f t="shared" si="205"/>
        <v>0</v>
      </c>
      <c r="DD139" s="103">
        <f t="shared" si="206"/>
        <v>0</v>
      </c>
      <c r="DE139" s="103">
        <f t="shared" si="207"/>
        <v>0</v>
      </c>
      <c r="DF139" s="104">
        <f>SUM(CT139:DE139)*VLOOKUP($I139,Escalation[],MATCH(CG$1,Escalation[#Headers]),FALSE)</f>
        <v>0</v>
      </c>
      <c r="DG139" s="104">
        <f t="shared" si="208"/>
        <v>0</v>
      </c>
      <c r="DH139" s="104">
        <f t="shared" si="209"/>
        <v>0</v>
      </c>
      <c r="DI139" s="104">
        <f t="shared" si="210"/>
        <v>0</v>
      </c>
      <c r="DJ139" s="103">
        <f t="shared" si="211"/>
        <v>0</v>
      </c>
      <c r="DK139" s="105">
        <f t="shared" si="212"/>
        <v>0</v>
      </c>
      <c r="DL139" s="110"/>
      <c r="DM139" s="102"/>
      <c r="DN139" s="102"/>
      <c r="DO139" s="102"/>
      <c r="DP139" s="102"/>
      <c r="DQ139" s="102"/>
      <c r="DR139" s="102"/>
      <c r="DS139" s="102"/>
      <c r="DT139" s="102"/>
      <c r="DU139" s="102"/>
      <c r="DV139" s="102"/>
      <c r="DW139" s="102"/>
      <c r="DX139" s="102">
        <f t="shared" si="213"/>
        <v>0</v>
      </c>
      <c r="DY139" s="103">
        <f t="shared" si="214"/>
        <v>0</v>
      </c>
      <c r="DZ139" s="103">
        <f t="shared" si="215"/>
        <v>0</v>
      </c>
      <c r="EA139" s="103">
        <f t="shared" si="216"/>
        <v>0</v>
      </c>
      <c r="EB139" s="103">
        <f t="shared" si="217"/>
        <v>0</v>
      </c>
      <c r="EC139" s="103">
        <f t="shared" si="218"/>
        <v>0</v>
      </c>
      <c r="ED139" s="103">
        <f t="shared" si="219"/>
        <v>0</v>
      </c>
      <c r="EE139" s="103">
        <f t="shared" si="220"/>
        <v>0</v>
      </c>
      <c r="EF139" s="103">
        <f t="shared" si="221"/>
        <v>0</v>
      </c>
      <c r="EG139" s="103">
        <f t="shared" si="222"/>
        <v>0</v>
      </c>
      <c r="EH139" s="103">
        <f t="shared" si="223"/>
        <v>0</v>
      </c>
      <c r="EI139" s="103">
        <f t="shared" si="224"/>
        <v>0</v>
      </c>
      <c r="EJ139" s="103">
        <f t="shared" si="225"/>
        <v>0</v>
      </c>
      <c r="EK139" s="104">
        <f>SUM(DY139:EJ139)*VLOOKUP($I139,Escalation[],MATCH(DL$1,Escalation[#Headers]),FALSE)</f>
        <v>0</v>
      </c>
      <c r="EL139" s="104">
        <f t="shared" si="226"/>
        <v>0</v>
      </c>
      <c r="EM139" s="104">
        <f t="shared" si="227"/>
        <v>0</v>
      </c>
      <c r="EN139" s="104">
        <f t="shared" si="228"/>
        <v>0</v>
      </c>
      <c r="EO139" s="103">
        <f t="shared" si="229"/>
        <v>0</v>
      </c>
      <c r="EP139" s="105">
        <f t="shared" si="230"/>
        <v>0</v>
      </c>
      <c r="EQ139" s="160">
        <f t="shared" si="231"/>
        <v>3839.9410800000005</v>
      </c>
      <c r="ER139" s="1"/>
      <c r="ES139" s="82"/>
      <c r="ET139" s="82"/>
      <c r="EU139" s="82"/>
      <c r="EV139" s="82"/>
      <c r="EW139" s="22"/>
      <c r="EX139" s="22"/>
      <c r="EY139" s="34"/>
      <c r="EZ139" s="34"/>
      <c r="FA139" s="7"/>
      <c r="FB139" s="7"/>
      <c r="FC139" s="7"/>
      <c r="FD139" s="7"/>
    </row>
    <row r="140" spans="1:160" ht="92.4" hidden="1" x14ac:dyDescent="0.3">
      <c r="A140" s="1" t="s">
        <v>295</v>
      </c>
      <c r="B140" s="83">
        <v>1.2</v>
      </c>
      <c r="C140" t="s">
        <v>1392</v>
      </c>
      <c r="D140" s="28" t="s">
        <v>15</v>
      </c>
      <c r="E140" s="3" t="s">
        <v>25</v>
      </c>
      <c r="F140" s="1" t="s">
        <v>296</v>
      </c>
      <c r="G140" s="19" t="s">
        <v>297</v>
      </c>
      <c r="H140" s="1"/>
      <c r="I140" s="3" t="s">
        <v>19</v>
      </c>
      <c r="J140" s="5" t="s">
        <v>31</v>
      </c>
      <c r="K140" s="3" t="s">
        <v>216</v>
      </c>
      <c r="L140" s="6" t="s">
        <v>22</v>
      </c>
      <c r="M140" s="38">
        <v>115</v>
      </c>
      <c r="N140" s="44">
        <v>115</v>
      </c>
      <c r="O140" s="24">
        <v>0</v>
      </c>
      <c r="P140" s="48">
        <v>0</v>
      </c>
      <c r="Q140" s="5" t="s">
        <v>23</v>
      </c>
      <c r="R140" s="1" t="s">
        <v>220</v>
      </c>
      <c r="S140" s="71">
        <f>VLOOKUP(R140,Contingencies!$A$2:$D$7,4,FALSE)</f>
        <v>0.2</v>
      </c>
      <c r="T140" s="22">
        <f t="shared" si="164"/>
        <v>784.49996264400033</v>
      </c>
      <c r="U140" s="33">
        <f t="shared" si="238"/>
        <v>0</v>
      </c>
      <c r="V140" s="90"/>
      <c r="W140" s="110"/>
      <c r="X140" s="102"/>
      <c r="Y140" s="102"/>
      <c r="Z140" s="102"/>
      <c r="AA140" s="102"/>
      <c r="AB140" s="102"/>
      <c r="AC140" s="102"/>
      <c r="AD140" s="102"/>
      <c r="AE140" s="102"/>
      <c r="AF140" s="102"/>
      <c r="AG140" s="102"/>
      <c r="AH140" s="102"/>
      <c r="AI140" s="102">
        <f t="shared" si="232"/>
        <v>0</v>
      </c>
      <c r="AJ140" s="103">
        <f t="shared" si="165"/>
        <v>0</v>
      </c>
      <c r="AK140" s="103">
        <f t="shared" si="166"/>
        <v>0</v>
      </c>
      <c r="AL140" s="103">
        <f t="shared" si="167"/>
        <v>0</v>
      </c>
      <c r="AM140" s="103">
        <f t="shared" si="168"/>
        <v>0</v>
      </c>
      <c r="AN140" s="103">
        <f t="shared" si="169"/>
        <v>0</v>
      </c>
      <c r="AO140" s="103">
        <f t="shared" si="170"/>
        <v>0</v>
      </c>
      <c r="AP140" s="103">
        <f t="shared" si="171"/>
        <v>0</v>
      </c>
      <c r="AQ140" s="103">
        <f t="shared" si="172"/>
        <v>0</v>
      </c>
      <c r="AR140" s="103">
        <f t="shared" si="173"/>
        <v>0</v>
      </c>
      <c r="AS140" s="103">
        <f t="shared" si="174"/>
        <v>0</v>
      </c>
      <c r="AT140" s="103">
        <f t="shared" si="175"/>
        <v>0</v>
      </c>
      <c r="AU140" s="103">
        <f t="shared" si="176"/>
        <v>0</v>
      </c>
      <c r="AV140" s="104">
        <f>SUM(AJ140:AU140)*VLOOKUP($I140,Escalation[],MATCH(W$1,Escalation[#Headers]),FALSE)</f>
        <v>0</v>
      </c>
      <c r="AW140" s="104">
        <f t="shared" si="233"/>
        <v>0</v>
      </c>
      <c r="AX140" s="104">
        <f t="shared" si="234"/>
        <v>0</v>
      </c>
      <c r="AY140" s="104">
        <f t="shared" si="235"/>
        <v>0</v>
      </c>
      <c r="AZ140" s="103">
        <f t="shared" si="236"/>
        <v>0</v>
      </c>
      <c r="BA140" s="105">
        <f t="shared" si="237"/>
        <v>0</v>
      </c>
      <c r="BB140" s="110"/>
      <c r="BC140" s="102"/>
      <c r="BD140" s="102"/>
      <c r="BE140" s="102"/>
      <c r="BF140" s="102"/>
      <c r="BG140" s="102"/>
      <c r="BH140" s="102"/>
      <c r="BI140" s="102"/>
      <c r="BJ140" s="102"/>
      <c r="BK140" s="102"/>
      <c r="BL140" s="102"/>
      <c r="BM140" s="102"/>
      <c r="BN140" s="102">
        <f t="shared" si="177"/>
        <v>0</v>
      </c>
      <c r="BO140" s="103">
        <f t="shared" si="178"/>
        <v>0</v>
      </c>
      <c r="BP140" s="103">
        <f t="shared" si="179"/>
        <v>0</v>
      </c>
      <c r="BQ140" s="103">
        <f t="shared" si="180"/>
        <v>0</v>
      </c>
      <c r="BR140" s="103">
        <f t="shared" si="181"/>
        <v>0</v>
      </c>
      <c r="BS140" s="103">
        <f t="shared" si="182"/>
        <v>0</v>
      </c>
      <c r="BT140" s="103">
        <f t="shared" si="183"/>
        <v>0</v>
      </c>
      <c r="BU140" s="103">
        <f t="shared" si="184"/>
        <v>0</v>
      </c>
      <c r="BV140" s="103">
        <f t="shared" si="185"/>
        <v>0</v>
      </c>
      <c r="BW140" s="103">
        <f t="shared" si="186"/>
        <v>0</v>
      </c>
      <c r="BX140" s="103">
        <f t="shared" si="187"/>
        <v>0</v>
      </c>
      <c r="BY140" s="103">
        <f t="shared" si="188"/>
        <v>0</v>
      </c>
      <c r="BZ140" s="103">
        <f t="shared" si="189"/>
        <v>0</v>
      </c>
      <c r="CA140" s="104">
        <f>SUM(BO140:BZ140)*VLOOKUP($I140,Escalation[],MATCH(BB$1,Escalation[#Headers]),FALSE)</f>
        <v>0</v>
      </c>
      <c r="CB140" s="104">
        <f t="shared" si="190"/>
        <v>0</v>
      </c>
      <c r="CC140" s="104">
        <f t="shared" si="191"/>
        <v>0</v>
      </c>
      <c r="CD140" s="104">
        <f t="shared" si="192"/>
        <v>0</v>
      </c>
      <c r="CE140" s="103">
        <f t="shared" si="193"/>
        <v>0</v>
      </c>
      <c r="CF140" s="105">
        <f t="shared" si="194"/>
        <v>0</v>
      </c>
      <c r="CG140" s="110"/>
      <c r="CH140" s="102"/>
      <c r="CI140" s="102"/>
      <c r="CJ140" s="102"/>
      <c r="CK140" s="102"/>
      <c r="CL140" s="102"/>
      <c r="CM140" s="102"/>
      <c r="CN140" s="102"/>
      <c r="CO140" s="102"/>
      <c r="CP140" s="102"/>
      <c r="CQ140" s="112">
        <v>16</v>
      </c>
      <c r="CR140" s="112">
        <v>16</v>
      </c>
      <c r="CS140" s="102">
        <f t="shared" si="195"/>
        <v>32</v>
      </c>
      <c r="CT140" s="103">
        <f t="shared" si="196"/>
        <v>0</v>
      </c>
      <c r="CU140" s="103">
        <f t="shared" si="197"/>
        <v>0</v>
      </c>
      <c r="CV140" s="103">
        <f t="shared" si="198"/>
        <v>0</v>
      </c>
      <c r="CW140" s="103">
        <f t="shared" si="199"/>
        <v>0</v>
      </c>
      <c r="CX140" s="103">
        <f t="shared" si="200"/>
        <v>0</v>
      </c>
      <c r="CY140" s="103">
        <f t="shared" si="201"/>
        <v>0</v>
      </c>
      <c r="CZ140" s="103">
        <f t="shared" si="202"/>
        <v>0</v>
      </c>
      <c r="DA140" s="103">
        <f t="shared" si="203"/>
        <v>0</v>
      </c>
      <c r="DB140" s="103">
        <f t="shared" si="204"/>
        <v>0</v>
      </c>
      <c r="DC140" s="103">
        <f t="shared" si="205"/>
        <v>0</v>
      </c>
      <c r="DD140" s="103">
        <f t="shared" si="206"/>
        <v>1840</v>
      </c>
      <c r="DE140" s="103">
        <f t="shared" si="207"/>
        <v>1840</v>
      </c>
      <c r="DF140" s="104">
        <f>SUM(CT140:DE140)*VLOOKUP($I140,Escalation[],MATCH(CG$1,Escalation[#Headers]),FALSE)</f>
        <v>3922.4998132200012</v>
      </c>
      <c r="DG140" s="104">
        <f t="shared" si="208"/>
        <v>0</v>
      </c>
      <c r="DH140" s="104">
        <f t="shared" si="209"/>
        <v>0</v>
      </c>
      <c r="DI140" s="104">
        <f t="shared" si="210"/>
        <v>3922.4998132200012</v>
      </c>
      <c r="DJ140" s="103">
        <f t="shared" si="211"/>
        <v>784.49996264400033</v>
      </c>
      <c r="DK140" s="105">
        <f t="shared" si="212"/>
        <v>0</v>
      </c>
      <c r="DL140" s="111"/>
      <c r="DM140" s="102"/>
      <c r="DN140" s="102"/>
      <c r="DO140" s="102"/>
      <c r="DP140" s="102"/>
      <c r="DQ140" s="102"/>
      <c r="DR140" s="102"/>
      <c r="DS140" s="102"/>
      <c r="DT140" s="102"/>
      <c r="DU140" s="102"/>
      <c r="DV140" s="102"/>
      <c r="DW140" s="102"/>
      <c r="DX140" s="102">
        <f t="shared" si="213"/>
        <v>0</v>
      </c>
      <c r="DY140" s="103">
        <f t="shared" si="214"/>
        <v>0</v>
      </c>
      <c r="DZ140" s="103">
        <f t="shared" si="215"/>
        <v>0</v>
      </c>
      <c r="EA140" s="103">
        <f t="shared" si="216"/>
        <v>0</v>
      </c>
      <c r="EB140" s="103">
        <f t="shared" si="217"/>
        <v>0</v>
      </c>
      <c r="EC140" s="103">
        <f t="shared" si="218"/>
        <v>0</v>
      </c>
      <c r="ED140" s="103">
        <f t="shared" si="219"/>
        <v>0</v>
      </c>
      <c r="EE140" s="103">
        <f t="shared" si="220"/>
        <v>0</v>
      </c>
      <c r="EF140" s="103">
        <f t="shared" si="221"/>
        <v>0</v>
      </c>
      <c r="EG140" s="103">
        <f t="shared" si="222"/>
        <v>0</v>
      </c>
      <c r="EH140" s="103">
        <f t="shared" si="223"/>
        <v>0</v>
      </c>
      <c r="EI140" s="103">
        <f t="shared" si="224"/>
        <v>0</v>
      </c>
      <c r="EJ140" s="103">
        <f t="shared" si="225"/>
        <v>0</v>
      </c>
      <c r="EK140" s="104">
        <f>SUM(DY140:EJ140)*VLOOKUP($I140,Escalation[],MATCH(DL$1,Escalation[#Headers]),FALSE)</f>
        <v>0</v>
      </c>
      <c r="EL140" s="104">
        <f t="shared" si="226"/>
        <v>0</v>
      </c>
      <c r="EM140" s="104">
        <f t="shared" si="227"/>
        <v>0</v>
      </c>
      <c r="EN140" s="104">
        <f t="shared" si="228"/>
        <v>0</v>
      </c>
      <c r="EO140" s="103">
        <f t="shared" si="229"/>
        <v>0</v>
      </c>
      <c r="EP140" s="105">
        <f t="shared" si="230"/>
        <v>0</v>
      </c>
      <c r="EQ140" s="160">
        <f t="shared" si="231"/>
        <v>3922.4998132200012</v>
      </c>
      <c r="ER140" s="1"/>
      <c r="ES140" s="82"/>
      <c r="ET140" s="82"/>
      <c r="EU140" s="82"/>
      <c r="EV140" s="82"/>
      <c r="EW140" s="22"/>
      <c r="EX140" s="22"/>
      <c r="EY140" s="34"/>
      <c r="EZ140" s="34"/>
      <c r="FA140" s="7"/>
      <c r="FB140" s="7"/>
      <c r="FC140" s="7"/>
      <c r="FD140" s="7"/>
    </row>
    <row r="141" spans="1:160" ht="92.4" hidden="1" x14ac:dyDescent="0.3">
      <c r="A141" s="1" t="s">
        <v>298</v>
      </c>
      <c r="B141" s="83">
        <v>1.2</v>
      </c>
      <c r="C141" t="s">
        <v>1392</v>
      </c>
      <c r="D141" s="28" t="s">
        <v>15</v>
      </c>
      <c r="E141" s="3" t="s">
        <v>25</v>
      </c>
      <c r="F141" s="1" t="s">
        <v>299</v>
      </c>
      <c r="G141" s="19" t="s">
        <v>300</v>
      </c>
      <c r="H141" s="1"/>
      <c r="I141" s="3" t="s">
        <v>19</v>
      </c>
      <c r="J141" s="5" t="s">
        <v>31</v>
      </c>
      <c r="K141" s="3" t="s">
        <v>216</v>
      </c>
      <c r="L141" s="6" t="s">
        <v>22</v>
      </c>
      <c r="M141" s="38">
        <v>115</v>
      </c>
      <c r="N141" s="43">
        <v>115</v>
      </c>
      <c r="O141" s="23">
        <v>0</v>
      </c>
      <c r="P141" s="48">
        <v>0</v>
      </c>
      <c r="Q141" s="5" t="s">
        <v>23</v>
      </c>
      <c r="R141" s="1" t="s">
        <v>220</v>
      </c>
      <c r="S141" s="71">
        <f>VLOOKUP(R141,Contingencies!$A$2:$D$7,4,FALSE)</f>
        <v>0.2</v>
      </c>
      <c r="T141" s="22">
        <f t="shared" si="164"/>
        <v>801.36671184084628</v>
      </c>
      <c r="U141" s="33">
        <f t="shared" si="238"/>
        <v>0</v>
      </c>
      <c r="V141" s="90"/>
      <c r="W141" s="110"/>
      <c r="X141" s="102"/>
      <c r="Y141" s="102"/>
      <c r="Z141" s="102"/>
      <c r="AA141" s="102"/>
      <c r="AB141" s="102"/>
      <c r="AC141" s="102"/>
      <c r="AD141" s="102"/>
      <c r="AE141" s="102"/>
      <c r="AF141" s="102"/>
      <c r="AG141" s="102"/>
      <c r="AH141" s="102"/>
      <c r="AI141" s="102">
        <f t="shared" si="232"/>
        <v>0</v>
      </c>
      <c r="AJ141" s="103">
        <f t="shared" si="165"/>
        <v>0</v>
      </c>
      <c r="AK141" s="103">
        <f t="shared" si="166"/>
        <v>0</v>
      </c>
      <c r="AL141" s="103">
        <f t="shared" si="167"/>
        <v>0</v>
      </c>
      <c r="AM141" s="103">
        <f t="shared" si="168"/>
        <v>0</v>
      </c>
      <c r="AN141" s="103">
        <f t="shared" si="169"/>
        <v>0</v>
      </c>
      <c r="AO141" s="103">
        <f t="shared" si="170"/>
        <v>0</v>
      </c>
      <c r="AP141" s="103">
        <f t="shared" si="171"/>
        <v>0</v>
      </c>
      <c r="AQ141" s="103">
        <f t="shared" si="172"/>
        <v>0</v>
      </c>
      <c r="AR141" s="103">
        <f t="shared" si="173"/>
        <v>0</v>
      </c>
      <c r="AS141" s="103">
        <f t="shared" si="174"/>
        <v>0</v>
      </c>
      <c r="AT141" s="103">
        <f t="shared" si="175"/>
        <v>0</v>
      </c>
      <c r="AU141" s="103">
        <f t="shared" si="176"/>
        <v>0</v>
      </c>
      <c r="AV141" s="104">
        <f>SUM(AJ141:AU141)*VLOOKUP($I141,Escalation[],MATCH(W$1,Escalation[#Headers]),FALSE)</f>
        <v>0</v>
      </c>
      <c r="AW141" s="104">
        <f t="shared" si="233"/>
        <v>0</v>
      </c>
      <c r="AX141" s="104">
        <f t="shared" si="234"/>
        <v>0</v>
      </c>
      <c r="AY141" s="104">
        <f t="shared" si="235"/>
        <v>0</v>
      </c>
      <c r="AZ141" s="103">
        <f t="shared" si="236"/>
        <v>0</v>
      </c>
      <c r="BA141" s="105">
        <f t="shared" si="237"/>
        <v>0</v>
      </c>
      <c r="BB141" s="110"/>
      <c r="BC141" s="102"/>
      <c r="BD141" s="102"/>
      <c r="BE141" s="102"/>
      <c r="BF141" s="102"/>
      <c r="BG141" s="102"/>
      <c r="BH141" s="102"/>
      <c r="BI141" s="102"/>
      <c r="BJ141" s="102"/>
      <c r="BK141" s="102"/>
      <c r="BL141" s="102"/>
      <c r="BM141" s="102"/>
      <c r="BN141" s="102">
        <f t="shared" si="177"/>
        <v>0</v>
      </c>
      <c r="BO141" s="103">
        <f t="shared" si="178"/>
        <v>0</v>
      </c>
      <c r="BP141" s="103">
        <f t="shared" si="179"/>
        <v>0</v>
      </c>
      <c r="BQ141" s="103">
        <f t="shared" si="180"/>
        <v>0</v>
      </c>
      <c r="BR141" s="103">
        <f t="shared" si="181"/>
        <v>0</v>
      </c>
      <c r="BS141" s="103">
        <f t="shared" si="182"/>
        <v>0</v>
      </c>
      <c r="BT141" s="103">
        <f t="shared" si="183"/>
        <v>0</v>
      </c>
      <c r="BU141" s="103">
        <f t="shared" si="184"/>
        <v>0</v>
      </c>
      <c r="BV141" s="103">
        <f t="shared" si="185"/>
        <v>0</v>
      </c>
      <c r="BW141" s="103">
        <f t="shared" si="186"/>
        <v>0</v>
      </c>
      <c r="BX141" s="103">
        <f t="shared" si="187"/>
        <v>0</v>
      </c>
      <c r="BY141" s="103">
        <f t="shared" si="188"/>
        <v>0</v>
      </c>
      <c r="BZ141" s="103">
        <f t="shared" si="189"/>
        <v>0</v>
      </c>
      <c r="CA141" s="104">
        <f>SUM(BO141:BZ141)*VLOOKUP($I141,Escalation[],MATCH(BB$1,Escalation[#Headers]),FALSE)</f>
        <v>0</v>
      </c>
      <c r="CB141" s="104">
        <f t="shared" si="190"/>
        <v>0</v>
      </c>
      <c r="CC141" s="104">
        <f t="shared" si="191"/>
        <v>0</v>
      </c>
      <c r="CD141" s="104">
        <f t="shared" si="192"/>
        <v>0</v>
      </c>
      <c r="CE141" s="103">
        <f t="shared" si="193"/>
        <v>0</v>
      </c>
      <c r="CF141" s="105">
        <f t="shared" si="194"/>
        <v>0</v>
      </c>
      <c r="CG141" s="110"/>
      <c r="CH141" s="102"/>
      <c r="CI141" s="102"/>
      <c r="CJ141" s="102"/>
      <c r="CK141" s="102"/>
      <c r="CL141" s="102"/>
      <c r="CM141" s="102"/>
      <c r="CN141" s="102"/>
      <c r="CO141" s="102"/>
      <c r="CP141" s="102"/>
      <c r="CQ141" s="102"/>
      <c r="CR141" s="102"/>
      <c r="CS141" s="102">
        <f t="shared" si="195"/>
        <v>0</v>
      </c>
      <c r="CT141" s="103">
        <f t="shared" si="196"/>
        <v>0</v>
      </c>
      <c r="CU141" s="103">
        <f t="shared" si="197"/>
        <v>0</v>
      </c>
      <c r="CV141" s="103">
        <f t="shared" si="198"/>
        <v>0</v>
      </c>
      <c r="CW141" s="103">
        <f t="shared" si="199"/>
        <v>0</v>
      </c>
      <c r="CX141" s="103">
        <f t="shared" si="200"/>
        <v>0</v>
      </c>
      <c r="CY141" s="103">
        <f t="shared" si="201"/>
        <v>0</v>
      </c>
      <c r="CZ141" s="103">
        <f t="shared" si="202"/>
        <v>0</v>
      </c>
      <c r="DA141" s="103">
        <f t="shared" si="203"/>
        <v>0</v>
      </c>
      <c r="DB141" s="103">
        <f t="shared" si="204"/>
        <v>0</v>
      </c>
      <c r="DC141" s="103">
        <f t="shared" si="205"/>
        <v>0</v>
      </c>
      <c r="DD141" s="103">
        <f t="shared" si="206"/>
        <v>0</v>
      </c>
      <c r="DE141" s="103">
        <f t="shared" si="207"/>
        <v>0</v>
      </c>
      <c r="DF141" s="104">
        <f>SUM(CT141:DE141)*VLOOKUP($I141,Escalation[],MATCH(CG$1,Escalation[#Headers]),FALSE)</f>
        <v>0</v>
      </c>
      <c r="DG141" s="104">
        <f t="shared" si="208"/>
        <v>0</v>
      </c>
      <c r="DH141" s="104">
        <f t="shared" si="209"/>
        <v>0</v>
      </c>
      <c r="DI141" s="104">
        <f t="shared" si="210"/>
        <v>0</v>
      </c>
      <c r="DJ141" s="103">
        <f t="shared" si="211"/>
        <v>0</v>
      </c>
      <c r="DK141" s="105">
        <f t="shared" si="212"/>
        <v>0</v>
      </c>
      <c r="DL141" s="110"/>
      <c r="DM141" s="102"/>
      <c r="DN141" s="102"/>
      <c r="DO141" s="102"/>
      <c r="DP141" s="102"/>
      <c r="DQ141" s="112">
        <v>32</v>
      </c>
      <c r="DR141" s="112"/>
      <c r="DS141" s="102"/>
      <c r="DT141" s="102"/>
      <c r="DU141" s="102"/>
      <c r="DV141" s="102"/>
      <c r="DW141" s="102"/>
      <c r="DX141" s="102">
        <f t="shared" si="213"/>
        <v>32</v>
      </c>
      <c r="DY141" s="103">
        <f t="shared" si="214"/>
        <v>0</v>
      </c>
      <c r="DZ141" s="103">
        <f t="shared" si="215"/>
        <v>0</v>
      </c>
      <c r="EA141" s="103">
        <f t="shared" si="216"/>
        <v>0</v>
      </c>
      <c r="EB141" s="103">
        <f t="shared" si="217"/>
        <v>0</v>
      </c>
      <c r="EC141" s="103">
        <f t="shared" si="218"/>
        <v>0</v>
      </c>
      <c r="ED141" s="103">
        <f t="shared" si="219"/>
        <v>3680</v>
      </c>
      <c r="EE141" s="103">
        <f t="shared" si="220"/>
        <v>0</v>
      </c>
      <c r="EF141" s="103">
        <f t="shared" si="221"/>
        <v>0</v>
      </c>
      <c r="EG141" s="103">
        <f t="shared" si="222"/>
        <v>0</v>
      </c>
      <c r="EH141" s="103">
        <f t="shared" si="223"/>
        <v>0</v>
      </c>
      <c r="EI141" s="103">
        <f t="shared" si="224"/>
        <v>0</v>
      </c>
      <c r="EJ141" s="103">
        <f t="shared" si="225"/>
        <v>0</v>
      </c>
      <c r="EK141" s="104">
        <f>SUM(DY141:EJ141)*VLOOKUP($I141,Escalation[],MATCH(DL$1,Escalation[#Headers]),FALSE)</f>
        <v>4006.8335592042313</v>
      </c>
      <c r="EL141" s="104">
        <f t="shared" si="226"/>
        <v>0</v>
      </c>
      <c r="EM141" s="104">
        <f t="shared" si="227"/>
        <v>0</v>
      </c>
      <c r="EN141" s="104">
        <f t="shared" si="228"/>
        <v>4006.8335592042313</v>
      </c>
      <c r="EO141" s="103">
        <f t="shared" si="229"/>
        <v>801.36671184084628</v>
      </c>
      <c r="EP141" s="105">
        <f t="shared" si="230"/>
        <v>0</v>
      </c>
      <c r="EQ141" s="160">
        <f t="shared" si="231"/>
        <v>4006.8335592042313</v>
      </c>
      <c r="ER141" s="1"/>
      <c r="ES141" s="82"/>
      <c r="ET141" s="82"/>
      <c r="EU141" s="82"/>
      <c r="EV141" s="82"/>
      <c r="EW141" s="22"/>
      <c r="EX141" s="22"/>
      <c r="EY141" s="34"/>
      <c r="EZ141" s="34"/>
      <c r="FA141" s="7"/>
      <c r="FB141" s="7"/>
      <c r="FC141" s="7"/>
      <c r="FD141" s="7"/>
    </row>
    <row r="142" spans="1:160" ht="92.4" hidden="1" x14ac:dyDescent="0.3">
      <c r="A142" s="1" t="s">
        <v>301</v>
      </c>
      <c r="B142" s="83">
        <v>1.2</v>
      </c>
      <c r="C142" t="s">
        <v>1392</v>
      </c>
      <c r="D142" s="28" t="s">
        <v>15</v>
      </c>
      <c r="E142" s="3" t="s">
        <v>25</v>
      </c>
      <c r="F142" s="15" t="s">
        <v>302</v>
      </c>
      <c r="G142" s="19" t="s">
        <v>303</v>
      </c>
      <c r="H142" s="1"/>
      <c r="I142" s="3" t="s">
        <v>19</v>
      </c>
      <c r="J142" s="5" t="s">
        <v>19</v>
      </c>
      <c r="K142" s="3" t="s">
        <v>216</v>
      </c>
      <c r="L142" s="6" t="s">
        <v>22</v>
      </c>
      <c r="M142" s="38">
        <v>115</v>
      </c>
      <c r="N142" s="43">
        <v>115</v>
      </c>
      <c r="O142" s="23">
        <v>0</v>
      </c>
      <c r="P142" s="48">
        <v>0</v>
      </c>
      <c r="Q142" s="5" t="s">
        <v>23</v>
      </c>
      <c r="R142" s="1" t="s">
        <v>220</v>
      </c>
      <c r="S142" s="71">
        <f>VLOOKUP(R142,Contingencies!$A$2:$D$7,4,FALSE)</f>
        <v>0.2</v>
      </c>
      <c r="T142" s="22">
        <f t="shared" si="164"/>
        <v>751.82400000000007</v>
      </c>
      <c r="U142" s="33">
        <f t="shared" si="238"/>
        <v>0</v>
      </c>
      <c r="V142" s="90"/>
      <c r="W142" s="111">
        <v>32</v>
      </c>
      <c r="X142" s="102"/>
      <c r="Y142" s="102"/>
      <c r="Z142" s="102"/>
      <c r="AA142" s="102"/>
      <c r="AB142" s="117"/>
      <c r="AC142" s="117"/>
      <c r="AD142" s="117"/>
      <c r="AE142" s="117"/>
      <c r="AF142" s="117"/>
      <c r="AG142" s="102"/>
      <c r="AH142" s="102"/>
      <c r="AI142" s="102">
        <f t="shared" si="232"/>
        <v>32</v>
      </c>
      <c r="AJ142" s="103">
        <f t="shared" si="165"/>
        <v>3680</v>
      </c>
      <c r="AK142" s="103">
        <f t="shared" si="166"/>
        <v>0</v>
      </c>
      <c r="AL142" s="103">
        <f t="shared" si="167"/>
        <v>0</v>
      </c>
      <c r="AM142" s="103">
        <f t="shared" si="168"/>
        <v>0</v>
      </c>
      <c r="AN142" s="103">
        <f t="shared" si="169"/>
        <v>0</v>
      </c>
      <c r="AO142" s="103">
        <f t="shared" si="170"/>
        <v>0</v>
      </c>
      <c r="AP142" s="103">
        <f t="shared" si="171"/>
        <v>0</v>
      </c>
      <c r="AQ142" s="103">
        <f t="shared" si="172"/>
        <v>0</v>
      </c>
      <c r="AR142" s="103">
        <f t="shared" si="173"/>
        <v>0</v>
      </c>
      <c r="AS142" s="103">
        <f t="shared" si="174"/>
        <v>0</v>
      </c>
      <c r="AT142" s="103">
        <f t="shared" si="175"/>
        <v>0</v>
      </c>
      <c r="AU142" s="103">
        <f t="shared" si="176"/>
        <v>0</v>
      </c>
      <c r="AV142" s="104">
        <f>SUM(AJ142:AU142)*VLOOKUP($I142,Escalation[],MATCH(W$1,Escalation[#Headers]),FALSE)</f>
        <v>3759.1200000000003</v>
      </c>
      <c r="AW142" s="104">
        <f t="shared" si="233"/>
        <v>0</v>
      </c>
      <c r="AX142" s="104">
        <f t="shared" si="234"/>
        <v>0</v>
      </c>
      <c r="AY142" s="104">
        <f t="shared" si="235"/>
        <v>3759.1200000000003</v>
      </c>
      <c r="AZ142" s="103">
        <f t="shared" si="236"/>
        <v>751.82400000000007</v>
      </c>
      <c r="BA142" s="105">
        <f t="shared" si="237"/>
        <v>0</v>
      </c>
      <c r="BB142" s="110"/>
      <c r="BC142" s="102"/>
      <c r="BD142" s="102"/>
      <c r="BE142" s="102"/>
      <c r="BF142" s="102"/>
      <c r="BG142" s="102"/>
      <c r="BH142" s="102"/>
      <c r="BI142" s="102"/>
      <c r="BJ142" s="102"/>
      <c r="BK142" s="102"/>
      <c r="BL142" s="102"/>
      <c r="BM142" s="102"/>
      <c r="BN142" s="102">
        <f t="shared" si="177"/>
        <v>0</v>
      </c>
      <c r="BO142" s="103">
        <f t="shared" si="178"/>
        <v>0</v>
      </c>
      <c r="BP142" s="103">
        <f t="shared" si="179"/>
        <v>0</v>
      </c>
      <c r="BQ142" s="103">
        <f t="shared" si="180"/>
        <v>0</v>
      </c>
      <c r="BR142" s="103">
        <f t="shared" si="181"/>
        <v>0</v>
      </c>
      <c r="BS142" s="103">
        <f t="shared" si="182"/>
        <v>0</v>
      </c>
      <c r="BT142" s="103">
        <f t="shared" si="183"/>
        <v>0</v>
      </c>
      <c r="BU142" s="103">
        <f t="shared" si="184"/>
        <v>0</v>
      </c>
      <c r="BV142" s="103">
        <f t="shared" si="185"/>
        <v>0</v>
      </c>
      <c r="BW142" s="103">
        <f t="shared" si="186"/>
        <v>0</v>
      </c>
      <c r="BX142" s="103">
        <f t="shared" si="187"/>
        <v>0</v>
      </c>
      <c r="BY142" s="103">
        <f t="shared" si="188"/>
        <v>0</v>
      </c>
      <c r="BZ142" s="103">
        <f t="shared" si="189"/>
        <v>0</v>
      </c>
      <c r="CA142" s="104">
        <f>SUM(BO142:BZ142)*VLOOKUP($I142,Escalation[],MATCH(BB$1,Escalation[#Headers]),FALSE)</f>
        <v>0</v>
      </c>
      <c r="CB142" s="104">
        <f t="shared" si="190"/>
        <v>0</v>
      </c>
      <c r="CC142" s="104">
        <f t="shared" si="191"/>
        <v>0</v>
      </c>
      <c r="CD142" s="104">
        <f t="shared" si="192"/>
        <v>0</v>
      </c>
      <c r="CE142" s="103">
        <f t="shared" si="193"/>
        <v>0</v>
      </c>
      <c r="CF142" s="105">
        <f t="shared" si="194"/>
        <v>0</v>
      </c>
      <c r="CG142" s="110"/>
      <c r="CH142" s="102"/>
      <c r="CI142" s="102"/>
      <c r="CJ142" s="102"/>
      <c r="CK142" s="102"/>
      <c r="CL142" s="102"/>
      <c r="CM142" s="102"/>
      <c r="CN142" s="102"/>
      <c r="CO142" s="102"/>
      <c r="CP142" s="102"/>
      <c r="CQ142" s="102"/>
      <c r="CR142" s="102"/>
      <c r="CS142" s="102">
        <f t="shared" si="195"/>
        <v>0</v>
      </c>
      <c r="CT142" s="103">
        <f t="shared" si="196"/>
        <v>0</v>
      </c>
      <c r="CU142" s="103">
        <f t="shared" si="197"/>
        <v>0</v>
      </c>
      <c r="CV142" s="103">
        <f t="shared" si="198"/>
        <v>0</v>
      </c>
      <c r="CW142" s="103">
        <f t="shared" si="199"/>
        <v>0</v>
      </c>
      <c r="CX142" s="103">
        <f t="shared" si="200"/>
        <v>0</v>
      </c>
      <c r="CY142" s="103">
        <f t="shared" si="201"/>
        <v>0</v>
      </c>
      <c r="CZ142" s="103">
        <f t="shared" si="202"/>
        <v>0</v>
      </c>
      <c r="DA142" s="103">
        <f t="shared" si="203"/>
        <v>0</v>
      </c>
      <c r="DB142" s="103">
        <f t="shared" si="204"/>
        <v>0</v>
      </c>
      <c r="DC142" s="103">
        <f t="shared" si="205"/>
        <v>0</v>
      </c>
      <c r="DD142" s="103">
        <f t="shared" si="206"/>
        <v>0</v>
      </c>
      <c r="DE142" s="103">
        <f t="shared" si="207"/>
        <v>0</v>
      </c>
      <c r="DF142" s="104">
        <f>SUM(CT142:DE142)*VLOOKUP($I142,Escalation[],MATCH(CG$1,Escalation[#Headers]),FALSE)</f>
        <v>0</v>
      </c>
      <c r="DG142" s="104">
        <f t="shared" si="208"/>
        <v>0</v>
      </c>
      <c r="DH142" s="104">
        <f t="shared" si="209"/>
        <v>0</v>
      </c>
      <c r="DI142" s="104">
        <f t="shared" si="210"/>
        <v>0</v>
      </c>
      <c r="DJ142" s="103">
        <f t="shared" si="211"/>
        <v>0</v>
      </c>
      <c r="DK142" s="105">
        <f t="shared" si="212"/>
        <v>0</v>
      </c>
      <c r="DL142" s="110"/>
      <c r="DM142" s="102"/>
      <c r="DN142" s="102"/>
      <c r="DO142" s="102"/>
      <c r="DP142" s="102"/>
      <c r="DQ142" s="102"/>
      <c r="DR142" s="102"/>
      <c r="DS142" s="102"/>
      <c r="DT142" s="102"/>
      <c r="DU142" s="102"/>
      <c r="DV142" s="102"/>
      <c r="DW142" s="102"/>
      <c r="DX142" s="102">
        <f t="shared" si="213"/>
        <v>0</v>
      </c>
      <c r="DY142" s="103">
        <f t="shared" si="214"/>
        <v>0</v>
      </c>
      <c r="DZ142" s="103">
        <f t="shared" si="215"/>
        <v>0</v>
      </c>
      <c r="EA142" s="103">
        <f t="shared" si="216"/>
        <v>0</v>
      </c>
      <c r="EB142" s="103">
        <f t="shared" si="217"/>
        <v>0</v>
      </c>
      <c r="EC142" s="103">
        <f t="shared" si="218"/>
        <v>0</v>
      </c>
      <c r="ED142" s="103">
        <f t="shared" si="219"/>
        <v>0</v>
      </c>
      <c r="EE142" s="103">
        <f t="shared" si="220"/>
        <v>0</v>
      </c>
      <c r="EF142" s="103">
        <f t="shared" si="221"/>
        <v>0</v>
      </c>
      <c r="EG142" s="103">
        <f t="shared" si="222"/>
        <v>0</v>
      </c>
      <c r="EH142" s="103">
        <f t="shared" si="223"/>
        <v>0</v>
      </c>
      <c r="EI142" s="103">
        <f t="shared" si="224"/>
        <v>0</v>
      </c>
      <c r="EJ142" s="103">
        <f t="shared" si="225"/>
        <v>0</v>
      </c>
      <c r="EK142" s="104">
        <f>SUM(DY142:EJ142)*VLOOKUP($I142,Escalation[],MATCH(DL$1,Escalation[#Headers]),FALSE)</f>
        <v>0</v>
      </c>
      <c r="EL142" s="104">
        <f t="shared" si="226"/>
        <v>0</v>
      </c>
      <c r="EM142" s="104">
        <f t="shared" si="227"/>
        <v>0</v>
      </c>
      <c r="EN142" s="104">
        <f t="shared" si="228"/>
        <v>0</v>
      </c>
      <c r="EO142" s="103">
        <f t="shared" si="229"/>
        <v>0</v>
      </c>
      <c r="EP142" s="105">
        <f t="shared" si="230"/>
        <v>0</v>
      </c>
      <c r="EQ142" s="160">
        <f t="shared" si="231"/>
        <v>3759.1200000000003</v>
      </c>
      <c r="ER142" s="1"/>
      <c r="ES142" s="82"/>
      <c r="ET142" s="82"/>
      <c r="EU142" s="82"/>
      <c r="EV142" s="82"/>
      <c r="EW142" s="22"/>
      <c r="EX142" s="22"/>
      <c r="EY142" s="34"/>
      <c r="EZ142" s="34"/>
      <c r="FA142" s="7"/>
      <c r="FB142" s="7"/>
      <c r="FC142" s="7"/>
      <c r="FD142" s="7"/>
    </row>
    <row r="143" spans="1:160" ht="92.4" hidden="1" x14ac:dyDescent="0.3">
      <c r="A143" s="1" t="s">
        <v>301</v>
      </c>
      <c r="B143" s="83">
        <v>1.2</v>
      </c>
      <c r="C143" t="s">
        <v>1392</v>
      </c>
      <c r="D143" s="28" t="s">
        <v>15</v>
      </c>
      <c r="E143" s="3" t="s">
        <v>25</v>
      </c>
      <c r="F143" s="15" t="s">
        <v>302</v>
      </c>
      <c r="G143" s="19" t="s">
        <v>303</v>
      </c>
      <c r="H143" s="1"/>
      <c r="I143" s="3" t="s">
        <v>215</v>
      </c>
      <c r="J143" s="5" t="s">
        <v>215</v>
      </c>
      <c r="K143" s="3"/>
      <c r="L143" s="3" t="s">
        <v>136</v>
      </c>
      <c r="M143" s="38"/>
      <c r="N143" s="42">
        <v>1</v>
      </c>
      <c r="O143" s="23">
        <v>0</v>
      </c>
      <c r="P143" s="48">
        <v>0</v>
      </c>
      <c r="Q143" s="5" t="s">
        <v>23</v>
      </c>
      <c r="R143" s="1" t="s">
        <v>41</v>
      </c>
      <c r="S143" s="71">
        <f>VLOOKUP(R143,Contingencies!$A$2:$D$7,4,FALSE)</f>
        <v>0.125</v>
      </c>
      <c r="T143" s="22">
        <f t="shared" si="164"/>
        <v>3546.6480000000001</v>
      </c>
      <c r="U143" s="33">
        <f t="shared" si="238"/>
        <v>0</v>
      </c>
      <c r="V143" s="90"/>
      <c r="W143" s="111">
        <v>27776</v>
      </c>
      <c r="X143" s="102"/>
      <c r="Y143" s="102"/>
      <c r="Z143" s="102"/>
      <c r="AA143" s="102"/>
      <c r="AB143" s="117"/>
      <c r="AC143" s="117"/>
      <c r="AD143" s="117"/>
      <c r="AE143" s="117"/>
      <c r="AF143" s="117"/>
      <c r="AG143" s="102"/>
      <c r="AH143" s="102"/>
      <c r="AI143" s="102">
        <f t="shared" si="232"/>
        <v>0</v>
      </c>
      <c r="AJ143" s="103">
        <f t="shared" si="165"/>
        <v>27776</v>
      </c>
      <c r="AK143" s="103">
        <f t="shared" si="166"/>
        <v>0</v>
      </c>
      <c r="AL143" s="103">
        <f t="shared" si="167"/>
        <v>0</v>
      </c>
      <c r="AM143" s="103">
        <f t="shared" si="168"/>
        <v>0</v>
      </c>
      <c r="AN143" s="103">
        <f t="shared" si="169"/>
        <v>0</v>
      </c>
      <c r="AO143" s="103">
        <f t="shared" si="170"/>
        <v>0</v>
      </c>
      <c r="AP143" s="103">
        <f t="shared" si="171"/>
        <v>0</v>
      </c>
      <c r="AQ143" s="103">
        <f t="shared" si="172"/>
        <v>0</v>
      </c>
      <c r="AR143" s="103">
        <f t="shared" si="173"/>
        <v>0</v>
      </c>
      <c r="AS143" s="103">
        <f t="shared" si="174"/>
        <v>0</v>
      </c>
      <c r="AT143" s="103">
        <f t="shared" si="175"/>
        <v>0</v>
      </c>
      <c r="AU143" s="103">
        <f t="shared" si="176"/>
        <v>0</v>
      </c>
      <c r="AV143" s="104">
        <f>SUM(AJ143:AU143)*VLOOKUP($I143,Escalation[],MATCH(W$1,Escalation[#Headers]),FALSE)</f>
        <v>28373.184000000001</v>
      </c>
      <c r="AW143" s="104">
        <f t="shared" si="233"/>
        <v>0</v>
      </c>
      <c r="AX143" s="104">
        <f t="shared" si="234"/>
        <v>0</v>
      </c>
      <c r="AY143" s="104">
        <f t="shared" si="235"/>
        <v>28373.184000000001</v>
      </c>
      <c r="AZ143" s="103">
        <f t="shared" si="236"/>
        <v>3546.6480000000001</v>
      </c>
      <c r="BA143" s="105">
        <f t="shared" si="237"/>
        <v>0</v>
      </c>
      <c r="BB143" s="110"/>
      <c r="BC143" s="102"/>
      <c r="BD143" s="102"/>
      <c r="BE143" s="102"/>
      <c r="BF143" s="102"/>
      <c r="BG143" s="102"/>
      <c r="BH143" s="102"/>
      <c r="BI143" s="102"/>
      <c r="BJ143" s="102"/>
      <c r="BK143" s="102"/>
      <c r="BL143" s="102"/>
      <c r="BM143" s="102"/>
      <c r="BN143" s="102">
        <f t="shared" si="177"/>
        <v>0</v>
      </c>
      <c r="BO143" s="103">
        <f t="shared" si="178"/>
        <v>0</v>
      </c>
      <c r="BP143" s="103">
        <f t="shared" si="179"/>
        <v>0</v>
      </c>
      <c r="BQ143" s="103">
        <f t="shared" si="180"/>
        <v>0</v>
      </c>
      <c r="BR143" s="103">
        <f t="shared" si="181"/>
        <v>0</v>
      </c>
      <c r="BS143" s="103">
        <f t="shared" si="182"/>
        <v>0</v>
      </c>
      <c r="BT143" s="103">
        <f t="shared" si="183"/>
        <v>0</v>
      </c>
      <c r="BU143" s="103">
        <f t="shared" si="184"/>
        <v>0</v>
      </c>
      <c r="BV143" s="103">
        <f t="shared" si="185"/>
        <v>0</v>
      </c>
      <c r="BW143" s="103">
        <f t="shared" si="186"/>
        <v>0</v>
      </c>
      <c r="BX143" s="103">
        <f t="shared" si="187"/>
        <v>0</v>
      </c>
      <c r="BY143" s="103">
        <f t="shared" si="188"/>
        <v>0</v>
      </c>
      <c r="BZ143" s="103">
        <f t="shared" si="189"/>
        <v>0</v>
      </c>
      <c r="CA143" s="104">
        <f>SUM(BO143:BZ143)*VLOOKUP($I143,Escalation[],MATCH(BB$1,Escalation[#Headers]),FALSE)</f>
        <v>0</v>
      </c>
      <c r="CB143" s="104">
        <f t="shared" si="190"/>
        <v>0</v>
      </c>
      <c r="CC143" s="104">
        <f t="shared" si="191"/>
        <v>0</v>
      </c>
      <c r="CD143" s="104">
        <f t="shared" si="192"/>
        <v>0</v>
      </c>
      <c r="CE143" s="103">
        <f t="shared" si="193"/>
        <v>0</v>
      </c>
      <c r="CF143" s="105">
        <f t="shared" si="194"/>
        <v>0</v>
      </c>
      <c r="CG143" s="110"/>
      <c r="CH143" s="102"/>
      <c r="CI143" s="102"/>
      <c r="CJ143" s="102"/>
      <c r="CK143" s="102"/>
      <c r="CL143" s="102"/>
      <c r="CM143" s="102"/>
      <c r="CN143" s="102"/>
      <c r="CO143" s="102"/>
      <c r="CP143" s="102"/>
      <c r="CQ143" s="102"/>
      <c r="CR143" s="102"/>
      <c r="CS143" s="102">
        <f t="shared" si="195"/>
        <v>0</v>
      </c>
      <c r="CT143" s="103">
        <f t="shared" si="196"/>
        <v>0</v>
      </c>
      <c r="CU143" s="103">
        <f t="shared" si="197"/>
        <v>0</v>
      </c>
      <c r="CV143" s="103">
        <f t="shared" si="198"/>
        <v>0</v>
      </c>
      <c r="CW143" s="103">
        <f t="shared" si="199"/>
        <v>0</v>
      </c>
      <c r="CX143" s="103">
        <f t="shared" si="200"/>
        <v>0</v>
      </c>
      <c r="CY143" s="103">
        <f t="shared" si="201"/>
        <v>0</v>
      </c>
      <c r="CZ143" s="103">
        <f t="shared" si="202"/>
        <v>0</v>
      </c>
      <c r="DA143" s="103">
        <f t="shared" si="203"/>
        <v>0</v>
      </c>
      <c r="DB143" s="103">
        <f t="shared" si="204"/>
        <v>0</v>
      </c>
      <c r="DC143" s="103">
        <f t="shared" si="205"/>
        <v>0</v>
      </c>
      <c r="DD143" s="103">
        <f t="shared" si="206"/>
        <v>0</v>
      </c>
      <c r="DE143" s="103">
        <f t="shared" si="207"/>
        <v>0</v>
      </c>
      <c r="DF143" s="104">
        <f>SUM(CT143:DE143)*VLOOKUP($I143,Escalation[],MATCH(CG$1,Escalation[#Headers]),FALSE)</f>
        <v>0</v>
      </c>
      <c r="DG143" s="104">
        <f t="shared" si="208"/>
        <v>0</v>
      </c>
      <c r="DH143" s="104">
        <f t="shared" si="209"/>
        <v>0</v>
      </c>
      <c r="DI143" s="104">
        <f t="shared" si="210"/>
        <v>0</v>
      </c>
      <c r="DJ143" s="103">
        <f t="shared" si="211"/>
        <v>0</v>
      </c>
      <c r="DK143" s="105">
        <f t="shared" si="212"/>
        <v>0</v>
      </c>
      <c r="DL143" s="110"/>
      <c r="DM143" s="102"/>
      <c r="DN143" s="102"/>
      <c r="DO143" s="102"/>
      <c r="DP143" s="102"/>
      <c r="DQ143" s="102"/>
      <c r="DR143" s="102"/>
      <c r="DS143" s="102"/>
      <c r="DT143" s="102"/>
      <c r="DU143" s="102"/>
      <c r="DV143" s="102"/>
      <c r="DW143" s="102"/>
      <c r="DX143" s="102">
        <f t="shared" si="213"/>
        <v>0</v>
      </c>
      <c r="DY143" s="103">
        <f t="shared" si="214"/>
        <v>0</v>
      </c>
      <c r="DZ143" s="103">
        <f t="shared" si="215"/>
        <v>0</v>
      </c>
      <c r="EA143" s="103">
        <f t="shared" si="216"/>
        <v>0</v>
      </c>
      <c r="EB143" s="103">
        <f t="shared" si="217"/>
        <v>0</v>
      </c>
      <c r="EC143" s="103">
        <f t="shared" si="218"/>
        <v>0</v>
      </c>
      <c r="ED143" s="103">
        <f t="shared" si="219"/>
        <v>0</v>
      </c>
      <c r="EE143" s="103">
        <f t="shared" si="220"/>
        <v>0</v>
      </c>
      <c r="EF143" s="103">
        <f t="shared" si="221"/>
        <v>0</v>
      </c>
      <c r="EG143" s="103">
        <f t="shared" si="222"/>
        <v>0</v>
      </c>
      <c r="EH143" s="103">
        <f t="shared" si="223"/>
        <v>0</v>
      </c>
      <c r="EI143" s="103">
        <f t="shared" si="224"/>
        <v>0</v>
      </c>
      <c r="EJ143" s="103">
        <f t="shared" si="225"/>
        <v>0</v>
      </c>
      <c r="EK143" s="104">
        <f>SUM(DY143:EJ143)*VLOOKUP($I143,Escalation[],MATCH(DL$1,Escalation[#Headers]),FALSE)</f>
        <v>0</v>
      </c>
      <c r="EL143" s="104">
        <f t="shared" si="226"/>
        <v>0</v>
      </c>
      <c r="EM143" s="104">
        <f t="shared" si="227"/>
        <v>0</v>
      </c>
      <c r="EN143" s="104">
        <f t="shared" si="228"/>
        <v>0</v>
      </c>
      <c r="EO143" s="103">
        <f t="shared" si="229"/>
        <v>0</v>
      </c>
      <c r="EP143" s="105">
        <f t="shared" si="230"/>
        <v>0</v>
      </c>
      <c r="EQ143" s="160">
        <f t="shared" si="231"/>
        <v>28373.184000000001</v>
      </c>
      <c r="ER143" s="1"/>
      <c r="ES143" s="82"/>
      <c r="ET143" s="82"/>
      <c r="EU143" s="82"/>
      <c r="EV143" s="82"/>
      <c r="EW143" s="22"/>
      <c r="EX143" s="22"/>
      <c r="EY143" s="34"/>
      <c r="EZ143" s="34"/>
      <c r="FA143" s="7"/>
      <c r="FB143" s="7"/>
      <c r="FC143" s="7"/>
      <c r="FD143" s="7"/>
    </row>
    <row r="144" spans="1:160" ht="158.4" hidden="1" x14ac:dyDescent="0.3">
      <c r="A144" s="1" t="s">
        <v>304</v>
      </c>
      <c r="B144" s="83">
        <v>1.2</v>
      </c>
      <c r="C144" t="s">
        <v>1392</v>
      </c>
      <c r="D144" s="28" t="s">
        <v>15</v>
      </c>
      <c r="E144" s="3" t="s">
        <v>25</v>
      </c>
      <c r="F144" s="2" t="s">
        <v>305</v>
      </c>
      <c r="G144" s="19" t="s">
        <v>306</v>
      </c>
      <c r="H144" s="1"/>
      <c r="I144" s="3" t="s">
        <v>19</v>
      </c>
      <c r="J144" s="5" t="s">
        <v>31</v>
      </c>
      <c r="K144" s="3" t="s">
        <v>216</v>
      </c>
      <c r="L144" s="6" t="s">
        <v>22</v>
      </c>
      <c r="M144" s="38">
        <v>115</v>
      </c>
      <c r="N144" s="44">
        <v>115</v>
      </c>
      <c r="O144" s="24">
        <v>0</v>
      </c>
      <c r="P144" s="48">
        <v>0</v>
      </c>
      <c r="Q144" s="5" t="s">
        <v>23</v>
      </c>
      <c r="R144" s="1" t="s">
        <v>220</v>
      </c>
      <c r="S144" s="71">
        <f>VLOOKUP(R144,Contingencies!$A$2:$D$7,4,FALSE)</f>
        <v>0.2</v>
      </c>
      <c r="T144" s="22">
        <f t="shared" si="164"/>
        <v>234.94500000000005</v>
      </c>
      <c r="U144" s="33">
        <f t="shared" si="238"/>
        <v>0</v>
      </c>
      <c r="V144" s="90"/>
      <c r="W144" s="110"/>
      <c r="X144" s="102"/>
      <c r="Y144" s="102"/>
      <c r="Z144" s="102"/>
      <c r="AA144" s="112">
        <v>2</v>
      </c>
      <c r="AB144" s="112">
        <v>4</v>
      </c>
      <c r="AC144" s="112">
        <v>4</v>
      </c>
      <c r="AD144" s="112"/>
      <c r="AE144" s="102"/>
      <c r="AF144" s="102"/>
      <c r="AG144" s="102"/>
      <c r="AH144" s="102"/>
      <c r="AI144" s="102">
        <f t="shared" si="232"/>
        <v>10</v>
      </c>
      <c r="AJ144" s="103">
        <f t="shared" si="165"/>
        <v>0</v>
      </c>
      <c r="AK144" s="103">
        <f t="shared" si="166"/>
        <v>0</v>
      </c>
      <c r="AL144" s="103">
        <f t="shared" si="167"/>
        <v>0</v>
      </c>
      <c r="AM144" s="103">
        <f t="shared" si="168"/>
        <v>0</v>
      </c>
      <c r="AN144" s="103">
        <f t="shared" si="169"/>
        <v>230</v>
      </c>
      <c r="AO144" s="103">
        <f t="shared" si="170"/>
        <v>460</v>
      </c>
      <c r="AP144" s="103">
        <f t="shared" si="171"/>
        <v>460</v>
      </c>
      <c r="AQ144" s="103">
        <f t="shared" si="172"/>
        <v>0</v>
      </c>
      <c r="AR144" s="103">
        <f t="shared" si="173"/>
        <v>0</v>
      </c>
      <c r="AS144" s="103">
        <f t="shared" si="174"/>
        <v>0</v>
      </c>
      <c r="AT144" s="103">
        <f t="shared" si="175"/>
        <v>0</v>
      </c>
      <c r="AU144" s="103">
        <f t="shared" si="176"/>
        <v>0</v>
      </c>
      <c r="AV144" s="104">
        <f>SUM(AJ144:AU144)*VLOOKUP($I144,Escalation[],MATCH(W$1,Escalation[#Headers]),FALSE)</f>
        <v>1174.7250000000001</v>
      </c>
      <c r="AW144" s="104">
        <f t="shared" si="233"/>
        <v>0</v>
      </c>
      <c r="AX144" s="104">
        <f t="shared" si="234"/>
        <v>0</v>
      </c>
      <c r="AY144" s="104">
        <f t="shared" si="235"/>
        <v>1174.7250000000001</v>
      </c>
      <c r="AZ144" s="103">
        <f t="shared" si="236"/>
        <v>234.94500000000005</v>
      </c>
      <c r="BA144" s="105">
        <f t="shared" si="237"/>
        <v>0</v>
      </c>
      <c r="BB144" s="110"/>
      <c r="BC144" s="102"/>
      <c r="BD144" s="102"/>
      <c r="BE144" s="102"/>
      <c r="BF144" s="102"/>
      <c r="BG144" s="102"/>
      <c r="BH144" s="102"/>
      <c r="BI144" s="102"/>
      <c r="BJ144" s="102"/>
      <c r="BK144" s="102"/>
      <c r="BL144" s="102"/>
      <c r="BM144" s="102"/>
      <c r="BN144" s="102">
        <f t="shared" si="177"/>
        <v>0</v>
      </c>
      <c r="BO144" s="103">
        <f t="shared" si="178"/>
        <v>0</v>
      </c>
      <c r="BP144" s="103">
        <f t="shared" si="179"/>
        <v>0</v>
      </c>
      <c r="BQ144" s="103">
        <f t="shared" si="180"/>
        <v>0</v>
      </c>
      <c r="BR144" s="103">
        <f t="shared" si="181"/>
        <v>0</v>
      </c>
      <c r="BS144" s="103">
        <f t="shared" si="182"/>
        <v>0</v>
      </c>
      <c r="BT144" s="103">
        <f t="shared" si="183"/>
        <v>0</v>
      </c>
      <c r="BU144" s="103">
        <f t="shared" si="184"/>
        <v>0</v>
      </c>
      <c r="BV144" s="103">
        <f t="shared" si="185"/>
        <v>0</v>
      </c>
      <c r="BW144" s="103">
        <f t="shared" si="186"/>
        <v>0</v>
      </c>
      <c r="BX144" s="103">
        <f t="shared" si="187"/>
        <v>0</v>
      </c>
      <c r="BY144" s="103">
        <f t="shared" si="188"/>
        <v>0</v>
      </c>
      <c r="BZ144" s="103">
        <f t="shared" si="189"/>
        <v>0</v>
      </c>
      <c r="CA144" s="104">
        <f>SUM(BO144:BZ144)*VLOOKUP($I144,Escalation[],MATCH(BB$1,Escalation[#Headers]),FALSE)</f>
        <v>0</v>
      </c>
      <c r="CB144" s="104">
        <f t="shared" si="190"/>
        <v>0</v>
      </c>
      <c r="CC144" s="104">
        <f t="shared" si="191"/>
        <v>0</v>
      </c>
      <c r="CD144" s="104">
        <f t="shared" si="192"/>
        <v>0</v>
      </c>
      <c r="CE144" s="103">
        <f t="shared" si="193"/>
        <v>0</v>
      </c>
      <c r="CF144" s="105">
        <f t="shared" si="194"/>
        <v>0</v>
      </c>
      <c r="CG144" s="110"/>
      <c r="CH144" s="102"/>
      <c r="CI144" s="102"/>
      <c r="CJ144" s="102"/>
      <c r="CK144" s="102"/>
      <c r="CL144" s="102"/>
      <c r="CM144" s="102"/>
      <c r="CN144" s="102"/>
      <c r="CO144" s="102"/>
      <c r="CP144" s="102"/>
      <c r="CQ144" s="102"/>
      <c r="CR144" s="102"/>
      <c r="CS144" s="102">
        <f t="shared" si="195"/>
        <v>0</v>
      </c>
      <c r="CT144" s="103">
        <f t="shared" si="196"/>
        <v>0</v>
      </c>
      <c r="CU144" s="103">
        <f t="shared" si="197"/>
        <v>0</v>
      </c>
      <c r="CV144" s="103">
        <f t="shared" si="198"/>
        <v>0</v>
      </c>
      <c r="CW144" s="103">
        <f t="shared" si="199"/>
        <v>0</v>
      </c>
      <c r="CX144" s="103">
        <f t="shared" si="200"/>
        <v>0</v>
      </c>
      <c r="CY144" s="103">
        <f t="shared" si="201"/>
        <v>0</v>
      </c>
      <c r="CZ144" s="103">
        <f t="shared" si="202"/>
        <v>0</v>
      </c>
      <c r="DA144" s="103">
        <f t="shared" si="203"/>
        <v>0</v>
      </c>
      <c r="DB144" s="103">
        <f t="shared" si="204"/>
        <v>0</v>
      </c>
      <c r="DC144" s="103">
        <f t="shared" si="205"/>
        <v>0</v>
      </c>
      <c r="DD144" s="103">
        <f t="shared" si="206"/>
        <v>0</v>
      </c>
      <c r="DE144" s="103">
        <f t="shared" si="207"/>
        <v>0</v>
      </c>
      <c r="DF144" s="104">
        <f>SUM(CT144:DE144)*VLOOKUP($I144,Escalation[],MATCH(CG$1,Escalation[#Headers]),FALSE)</f>
        <v>0</v>
      </c>
      <c r="DG144" s="104">
        <f t="shared" si="208"/>
        <v>0</v>
      </c>
      <c r="DH144" s="104">
        <f t="shared" si="209"/>
        <v>0</v>
      </c>
      <c r="DI144" s="104">
        <f t="shared" si="210"/>
        <v>0</v>
      </c>
      <c r="DJ144" s="103">
        <f t="shared" si="211"/>
        <v>0</v>
      </c>
      <c r="DK144" s="105">
        <f t="shared" si="212"/>
        <v>0</v>
      </c>
      <c r="DL144" s="110"/>
      <c r="DM144" s="102"/>
      <c r="DN144" s="102"/>
      <c r="DO144" s="102"/>
      <c r="DP144" s="102"/>
      <c r="DQ144" s="102"/>
      <c r="DR144" s="102"/>
      <c r="DS144" s="102"/>
      <c r="DT144" s="102"/>
      <c r="DU144" s="102"/>
      <c r="DV144" s="102"/>
      <c r="DW144" s="102"/>
      <c r="DX144" s="102">
        <f t="shared" si="213"/>
        <v>0</v>
      </c>
      <c r="DY144" s="103">
        <f t="shared" si="214"/>
        <v>0</v>
      </c>
      <c r="DZ144" s="103">
        <f t="shared" si="215"/>
        <v>0</v>
      </c>
      <c r="EA144" s="103">
        <f t="shared" si="216"/>
        <v>0</v>
      </c>
      <c r="EB144" s="103">
        <f t="shared" si="217"/>
        <v>0</v>
      </c>
      <c r="EC144" s="103">
        <f t="shared" si="218"/>
        <v>0</v>
      </c>
      <c r="ED144" s="103">
        <f t="shared" si="219"/>
        <v>0</v>
      </c>
      <c r="EE144" s="103">
        <f t="shared" si="220"/>
        <v>0</v>
      </c>
      <c r="EF144" s="103">
        <f t="shared" si="221"/>
        <v>0</v>
      </c>
      <c r="EG144" s="103">
        <f t="shared" si="222"/>
        <v>0</v>
      </c>
      <c r="EH144" s="103">
        <f t="shared" si="223"/>
        <v>0</v>
      </c>
      <c r="EI144" s="103">
        <f t="shared" si="224"/>
        <v>0</v>
      </c>
      <c r="EJ144" s="103">
        <f t="shared" si="225"/>
        <v>0</v>
      </c>
      <c r="EK144" s="104">
        <f>SUM(DY144:EJ144)*VLOOKUP($I144,Escalation[],MATCH(DL$1,Escalation[#Headers]),FALSE)</f>
        <v>0</v>
      </c>
      <c r="EL144" s="104">
        <f t="shared" si="226"/>
        <v>0</v>
      </c>
      <c r="EM144" s="104">
        <f t="shared" si="227"/>
        <v>0</v>
      </c>
      <c r="EN144" s="104">
        <f t="shared" si="228"/>
        <v>0</v>
      </c>
      <c r="EO144" s="103">
        <f t="shared" si="229"/>
        <v>0</v>
      </c>
      <c r="EP144" s="105">
        <f t="shared" si="230"/>
        <v>0</v>
      </c>
      <c r="EQ144" s="160">
        <f t="shared" si="231"/>
        <v>1174.7250000000001</v>
      </c>
      <c r="ER144" s="1"/>
      <c r="ES144" s="82"/>
      <c r="ET144" s="82"/>
      <c r="EU144" s="82"/>
      <c r="EV144" s="82"/>
      <c r="EW144" s="22"/>
      <c r="EX144" s="22"/>
      <c r="EY144" s="34"/>
      <c r="EZ144" s="34"/>
      <c r="FA144" s="7"/>
      <c r="FB144" s="7"/>
      <c r="FC144" s="7"/>
      <c r="FD144" s="7"/>
    </row>
    <row r="145" spans="1:160" ht="158.4" hidden="1" x14ac:dyDescent="0.3">
      <c r="A145" s="1" t="s">
        <v>304</v>
      </c>
      <c r="B145" s="83">
        <v>1.2</v>
      </c>
      <c r="C145" t="s">
        <v>1392</v>
      </c>
      <c r="D145" s="28" t="s">
        <v>15</v>
      </c>
      <c r="E145" s="3" t="s">
        <v>25</v>
      </c>
      <c r="F145" s="2" t="s">
        <v>305</v>
      </c>
      <c r="G145" s="19" t="s">
        <v>306</v>
      </c>
      <c r="H145" s="1"/>
      <c r="I145" s="3" t="s">
        <v>215</v>
      </c>
      <c r="J145" s="5" t="s">
        <v>215</v>
      </c>
      <c r="K145" s="3"/>
      <c r="L145" s="3" t="s">
        <v>136</v>
      </c>
      <c r="M145" s="38"/>
      <c r="N145" s="42">
        <v>1</v>
      </c>
      <c r="O145" s="23">
        <v>0</v>
      </c>
      <c r="P145" s="48">
        <v>0</v>
      </c>
      <c r="Q145" s="5" t="s">
        <v>23</v>
      </c>
      <c r="R145" s="1" t="s">
        <v>41</v>
      </c>
      <c r="S145" s="71">
        <f>VLOOKUP(R145,Contingencies!$A$2:$D$7,4,FALSE)</f>
        <v>0.125</v>
      </c>
      <c r="T145" s="22">
        <f t="shared" si="164"/>
        <v>596.42831250000006</v>
      </c>
      <c r="U145" s="33">
        <f t="shared" si="238"/>
        <v>0</v>
      </c>
      <c r="V145" s="90"/>
      <c r="W145" s="110"/>
      <c r="X145" s="102"/>
      <c r="Y145" s="102"/>
      <c r="Z145" s="102"/>
      <c r="AA145" s="112">
        <v>4671</v>
      </c>
      <c r="AB145" s="112"/>
      <c r="AC145" s="112"/>
      <c r="AD145" s="112"/>
      <c r="AE145" s="102"/>
      <c r="AF145" s="102"/>
      <c r="AG145" s="102"/>
      <c r="AH145" s="102"/>
      <c r="AI145" s="102">
        <f t="shared" si="232"/>
        <v>0</v>
      </c>
      <c r="AJ145" s="103">
        <f t="shared" si="165"/>
        <v>0</v>
      </c>
      <c r="AK145" s="103">
        <f t="shared" si="166"/>
        <v>0</v>
      </c>
      <c r="AL145" s="103">
        <f t="shared" si="167"/>
        <v>0</v>
      </c>
      <c r="AM145" s="103">
        <f t="shared" si="168"/>
        <v>0</v>
      </c>
      <c r="AN145" s="103">
        <f t="shared" si="169"/>
        <v>4671</v>
      </c>
      <c r="AO145" s="103">
        <f t="shared" si="170"/>
        <v>0</v>
      </c>
      <c r="AP145" s="103">
        <f t="shared" si="171"/>
        <v>0</v>
      </c>
      <c r="AQ145" s="103">
        <f t="shared" si="172"/>
        <v>0</v>
      </c>
      <c r="AR145" s="103">
        <f t="shared" si="173"/>
        <v>0</v>
      </c>
      <c r="AS145" s="103">
        <f t="shared" si="174"/>
        <v>0</v>
      </c>
      <c r="AT145" s="103">
        <f t="shared" si="175"/>
        <v>0</v>
      </c>
      <c r="AU145" s="103">
        <f t="shared" si="176"/>
        <v>0</v>
      </c>
      <c r="AV145" s="104">
        <f>SUM(AJ145:AU145)*VLOOKUP($I145,Escalation[],MATCH(W$1,Escalation[#Headers]),FALSE)</f>
        <v>4771.4265000000005</v>
      </c>
      <c r="AW145" s="104">
        <f t="shared" si="233"/>
        <v>0</v>
      </c>
      <c r="AX145" s="104">
        <f t="shared" si="234"/>
        <v>0</v>
      </c>
      <c r="AY145" s="104">
        <f t="shared" si="235"/>
        <v>4771.4265000000005</v>
      </c>
      <c r="AZ145" s="103">
        <f t="shared" si="236"/>
        <v>596.42831250000006</v>
      </c>
      <c r="BA145" s="105">
        <f t="shared" si="237"/>
        <v>0</v>
      </c>
      <c r="BB145" s="110"/>
      <c r="BC145" s="102"/>
      <c r="BD145" s="102"/>
      <c r="BE145" s="102"/>
      <c r="BF145" s="102"/>
      <c r="BG145" s="102"/>
      <c r="BH145" s="102"/>
      <c r="BI145" s="102"/>
      <c r="BJ145" s="102"/>
      <c r="BK145" s="102"/>
      <c r="BL145" s="102"/>
      <c r="BM145" s="102"/>
      <c r="BN145" s="102">
        <f t="shared" si="177"/>
        <v>0</v>
      </c>
      <c r="BO145" s="103">
        <f t="shared" si="178"/>
        <v>0</v>
      </c>
      <c r="BP145" s="103">
        <f t="shared" si="179"/>
        <v>0</v>
      </c>
      <c r="BQ145" s="103">
        <f t="shared" si="180"/>
        <v>0</v>
      </c>
      <c r="BR145" s="103">
        <f t="shared" si="181"/>
        <v>0</v>
      </c>
      <c r="BS145" s="103">
        <f t="shared" si="182"/>
        <v>0</v>
      </c>
      <c r="BT145" s="103">
        <f t="shared" si="183"/>
        <v>0</v>
      </c>
      <c r="BU145" s="103">
        <f t="shared" si="184"/>
        <v>0</v>
      </c>
      <c r="BV145" s="103">
        <f t="shared" si="185"/>
        <v>0</v>
      </c>
      <c r="BW145" s="103">
        <f t="shared" si="186"/>
        <v>0</v>
      </c>
      <c r="BX145" s="103">
        <f t="shared" si="187"/>
        <v>0</v>
      </c>
      <c r="BY145" s="103">
        <f t="shared" si="188"/>
        <v>0</v>
      </c>
      <c r="BZ145" s="103">
        <f t="shared" si="189"/>
        <v>0</v>
      </c>
      <c r="CA145" s="104">
        <f>SUM(BO145:BZ145)*VLOOKUP($I145,Escalation[],MATCH(BB$1,Escalation[#Headers]),FALSE)</f>
        <v>0</v>
      </c>
      <c r="CB145" s="104">
        <f t="shared" si="190"/>
        <v>0</v>
      </c>
      <c r="CC145" s="104">
        <f t="shared" si="191"/>
        <v>0</v>
      </c>
      <c r="CD145" s="104">
        <f t="shared" si="192"/>
        <v>0</v>
      </c>
      <c r="CE145" s="103">
        <f t="shared" si="193"/>
        <v>0</v>
      </c>
      <c r="CF145" s="105">
        <f t="shared" si="194"/>
        <v>0</v>
      </c>
      <c r="CG145" s="110"/>
      <c r="CH145" s="102"/>
      <c r="CI145" s="102"/>
      <c r="CJ145" s="102"/>
      <c r="CK145" s="102"/>
      <c r="CL145" s="102"/>
      <c r="CM145" s="102"/>
      <c r="CN145" s="102"/>
      <c r="CO145" s="102"/>
      <c r="CP145" s="102"/>
      <c r="CQ145" s="102"/>
      <c r="CR145" s="102"/>
      <c r="CS145" s="102">
        <f t="shared" si="195"/>
        <v>0</v>
      </c>
      <c r="CT145" s="103">
        <f t="shared" si="196"/>
        <v>0</v>
      </c>
      <c r="CU145" s="103">
        <f t="shared" si="197"/>
        <v>0</v>
      </c>
      <c r="CV145" s="103">
        <f t="shared" si="198"/>
        <v>0</v>
      </c>
      <c r="CW145" s="103">
        <f t="shared" si="199"/>
        <v>0</v>
      </c>
      <c r="CX145" s="103">
        <f t="shared" si="200"/>
        <v>0</v>
      </c>
      <c r="CY145" s="103">
        <f t="shared" si="201"/>
        <v>0</v>
      </c>
      <c r="CZ145" s="103">
        <f t="shared" si="202"/>
        <v>0</v>
      </c>
      <c r="DA145" s="103">
        <f t="shared" si="203"/>
        <v>0</v>
      </c>
      <c r="DB145" s="103">
        <f t="shared" si="204"/>
        <v>0</v>
      </c>
      <c r="DC145" s="103">
        <f t="shared" si="205"/>
        <v>0</v>
      </c>
      <c r="DD145" s="103">
        <f t="shared" si="206"/>
        <v>0</v>
      </c>
      <c r="DE145" s="103">
        <f t="shared" si="207"/>
        <v>0</v>
      </c>
      <c r="DF145" s="104">
        <f>SUM(CT145:DE145)*VLOOKUP($I145,Escalation[],MATCH(CG$1,Escalation[#Headers]),FALSE)</f>
        <v>0</v>
      </c>
      <c r="DG145" s="104">
        <f t="shared" si="208"/>
        <v>0</v>
      </c>
      <c r="DH145" s="104">
        <f t="shared" si="209"/>
        <v>0</v>
      </c>
      <c r="DI145" s="104">
        <f t="shared" si="210"/>
        <v>0</v>
      </c>
      <c r="DJ145" s="103">
        <f t="shared" si="211"/>
        <v>0</v>
      </c>
      <c r="DK145" s="105">
        <f t="shared" si="212"/>
        <v>0</v>
      </c>
      <c r="DL145" s="110"/>
      <c r="DM145" s="102"/>
      <c r="DN145" s="102"/>
      <c r="DO145" s="102"/>
      <c r="DP145" s="102"/>
      <c r="DQ145" s="102"/>
      <c r="DR145" s="102"/>
      <c r="DS145" s="102"/>
      <c r="DT145" s="102"/>
      <c r="DU145" s="102"/>
      <c r="DV145" s="102"/>
      <c r="DW145" s="102"/>
      <c r="DX145" s="102">
        <f t="shared" si="213"/>
        <v>0</v>
      </c>
      <c r="DY145" s="103">
        <f t="shared" si="214"/>
        <v>0</v>
      </c>
      <c r="DZ145" s="103">
        <f t="shared" si="215"/>
        <v>0</v>
      </c>
      <c r="EA145" s="103">
        <f t="shared" si="216"/>
        <v>0</v>
      </c>
      <c r="EB145" s="103">
        <f t="shared" si="217"/>
        <v>0</v>
      </c>
      <c r="EC145" s="103">
        <f t="shared" si="218"/>
        <v>0</v>
      </c>
      <c r="ED145" s="103">
        <f t="shared" si="219"/>
        <v>0</v>
      </c>
      <c r="EE145" s="103">
        <f t="shared" si="220"/>
        <v>0</v>
      </c>
      <c r="EF145" s="103">
        <f t="shared" si="221"/>
        <v>0</v>
      </c>
      <c r="EG145" s="103">
        <f t="shared" si="222"/>
        <v>0</v>
      </c>
      <c r="EH145" s="103">
        <f t="shared" si="223"/>
        <v>0</v>
      </c>
      <c r="EI145" s="103">
        <f t="shared" si="224"/>
        <v>0</v>
      </c>
      <c r="EJ145" s="103">
        <f t="shared" si="225"/>
        <v>0</v>
      </c>
      <c r="EK145" s="104">
        <f>SUM(DY145:EJ145)*VLOOKUP($I145,Escalation[],MATCH(DL$1,Escalation[#Headers]),FALSE)</f>
        <v>0</v>
      </c>
      <c r="EL145" s="104">
        <f t="shared" si="226"/>
        <v>0</v>
      </c>
      <c r="EM145" s="104">
        <f t="shared" si="227"/>
        <v>0</v>
      </c>
      <c r="EN145" s="104">
        <f t="shared" si="228"/>
        <v>0</v>
      </c>
      <c r="EO145" s="103">
        <f t="shared" si="229"/>
        <v>0</v>
      </c>
      <c r="EP145" s="105">
        <f t="shared" si="230"/>
        <v>0</v>
      </c>
      <c r="EQ145" s="160">
        <f t="shared" si="231"/>
        <v>4771.4265000000005</v>
      </c>
      <c r="ER145" s="1"/>
      <c r="ES145" s="82"/>
      <c r="ET145" s="82"/>
      <c r="EU145" s="82"/>
      <c r="EV145" s="82"/>
      <c r="EW145" s="22"/>
      <c r="EX145" s="22"/>
      <c r="EY145" s="34"/>
      <c r="EZ145" s="34"/>
      <c r="FA145" s="7"/>
      <c r="FB145" s="7"/>
      <c r="FC145" s="7"/>
      <c r="FD145" s="7"/>
    </row>
    <row r="146" spans="1:160" ht="132" hidden="1" x14ac:dyDescent="0.3">
      <c r="A146" s="1" t="s">
        <v>307</v>
      </c>
      <c r="B146" s="83">
        <v>1.2</v>
      </c>
      <c r="C146" t="s">
        <v>1392</v>
      </c>
      <c r="D146" s="28" t="s">
        <v>15</v>
      </c>
      <c r="E146" s="3" t="s">
        <v>25</v>
      </c>
      <c r="F146" s="2" t="s">
        <v>308</v>
      </c>
      <c r="G146" s="19" t="s">
        <v>309</v>
      </c>
      <c r="H146" s="1"/>
      <c r="I146" s="3" t="s">
        <v>19</v>
      </c>
      <c r="J146" s="5" t="s">
        <v>31</v>
      </c>
      <c r="K146" s="3" t="s">
        <v>216</v>
      </c>
      <c r="L146" s="6" t="s">
        <v>22</v>
      </c>
      <c r="M146" s="38">
        <v>115</v>
      </c>
      <c r="N146" s="44">
        <v>115</v>
      </c>
      <c r="O146" s="24">
        <v>0</v>
      </c>
      <c r="P146" s="48">
        <v>0</v>
      </c>
      <c r="Q146" s="5" t="s">
        <v>23</v>
      </c>
      <c r="R146" s="1" t="s">
        <v>220</v>
      </c>
      <c r="S146" s="71">
        <f>VLOOKUP(R146,Contingencies!$A$2:$D$7,4,FALSE)</f>
        <v>0.2</v>
      </c>
      <c r="T146" s="22">
        <f t="shared" si="164"/>
        <v>234.94500000000005</v>
      </c>
      <c r="U146" s="33">
        <f t="shared" si="238"/>
        <v>0</v>
      </c>
      <c r="V146" s="90"/>
      <c r="W146" s="110"/>
      <c r="X146" s="102"/>
      <c r="Y146" s="102"/>
      <c r="Z146" s="102"/>
      <c r="AA146" s="112">
        <v>2</v>
      </c>
      <c r="AB146" s="112">
        <v>4</v>
      </c>
      <c r="AC146" s="112">
        <v>4</v>
      </c>
      <c r="AD146" s="112"/>
      <c r="AE146" s="102"/>
      <c r="AF146" s="102"/>
      <c r="AG146" s="102"/>
      <c r="AH146" s="102"/>
      <c r="AI146" s="102">
        <f t="shared" si="232"/>
        <v>10</v>
      </c>
      <c r="AJ146" s="103">
        <f t="shared" si="165"/>
        <v>0</v>
      </c>
      <c r="AK146" s="103">
        <f t="shared" si="166"/>
        <v>0</v>
      </c>
      <c r="AL146" s="103">
        <f t="shared" si="167"/>
        <v>0</v>
      </c>
      <c r="AM146" s="103">
        <f t="shared" si="168"/>
        <v>0</v>
      </c>
      <c r="AN146" s="103">
        <f t="shared" si="169"/>
        <v>230</v>
      </c>
      <c r="AO146" s="103">
        <f t="shared" si="170"/>
        <v>460</v>
      </c>
      <c r="AP146" s="103">
        <f t="shared" si="171"/>
        <v>460</v>
      </c>
      <c r="AQ146" s="103">
        <f t="shared" si="172"/>
        <v>0</v>
      </c>
      <c r="AR146" s="103">
        <f t="shared" si="173"/>
        <v>0</v>
      </c>
      <c r="AS146" s="103">
        <f t="shared" si="174"/>
        <v>0</v>
      </c>
      <c r="AT146" s="103">
        <f t="shared" si="175"/>
        <v>0</v>
      </c>
      <c r="AU146" s="103">
        <f t="shared" si="176"/>
        <v>0</v>
      </c>
      <c r="AV146" s="104">
        <f>SUM(AJ146:AU146)*VLOOKUP($I146,Escalation[],MATCH(W$1,Escalation[#Headers]),FALSE)</f>
        <v>1174.7250000000001</v>
      </c>
      <c r="AW146" s="104">
        <f t="shared" si="233"/>
        <v>0</v>
      </c>
      <c r="AX146" s="104">
        <f t="shared" si="234"/>
        <v>0</v>
      </c>
      <c r="AY146" s="104">
        <f t="shared" si="235"/>
        <v>1174.7250000000001</v>
      </c>
      <c r="AZ146" s="103">
        <f t="shared" si="236"/>
        <v>234.94500000000005</v>
      </c>
      <c r="BA146" s="105">
        <f t="shared" si="237"/>
        <v>0</v>
      </c>
      <c r="BB146" s="110"/>
      <c r="BC146" s="102"/>
      <c r="BD146" s="102"/>
      <c r="BE146" s="102"/>
      <c r="BF146" s="102"/>
      <c r="BG146" s="102"/>
      <c r="BH146" s="102"/>
      <c r="BI146" s="102"/>
      <c r="BJ146" s="102"/>
      <c r="BK146" s="102"/>
      <c r="BL146" s="102"/>
      <c r="BM146" s="102"/>
      <c r="BN146" s="102">
        <f t="shared" si="177"/>
        <v>0</v>
      </c>
      <c r="BO146" s="103">
        <f t="shared" si="178"/>
        <v>0</v>
      </c>
      <c r="BP146" s="103">
        <f t="shared" si="179"/>
        <v>0</v>
      </c>
      <c r="BQ146" s="103">
        <f t="shared" si="180"/>
        <v>0</v>
      </c>
      <c r="BR146" s="103">
        <f t="shared" si="181"/>
        <v>0</v>
      </c>
      <c r="BS146" s="103">
        <f t="shared" si="182"/>
        <v>0</v>
      </c>
      <c r="BT146" s="103">
        <f t="shared" si="183"/>
        <v>0</v>
      </c>
      <c r="BU146" s="103">
        <f t="shared" si="184"/>
        <v>0</v>
      </c>
      <c r="BV146" s="103">
        <f t="shared" si="185"/>
        <v>0</v>
      </c>
      <c r="BW146" s="103">
        <f t="shared" si="186"/>
        <v>0</v>
      </c>
      <c r="BX146" s="103">
        <f t="shared" si="187"/>
        <v>0</v>
      </c>
      <c r="BY146" s="103">
        <f t="shared" si="188"/>
        <v>0</v>
      </c>
      <c r="BZ146" s="103">
        <f t="shared" si="189"/>
        <v>0</v>
      </c>
      <c r="CA146" s="104">
        <f>SUM(BO146:BZ146)*VLOOKUP($I146,Escalation[],MATCH(BB$1,Escalation[#Headers]),FALSE)</f>
        <v>0</v>
      </c>
      <c r="CB146" s="104">
        <f t="shared" si="190"/>
        <v>0</v>
      </c>
      <c r="CC146" s="104">
        <f t="shared" si="191"/>
        <v>0</v>
      </c>
      <c r="CD146" s="104">
        <f t="shared" si="192"/>
        <v>0</v>
      </c>
      <c r="CE146" s="103">
        <f t="shared" si="193"/>
        <v>0</v>
      </c>
      <c r="CF146" s="105">
        <f t="shared" si="194"/>
        <v>0</v>
      </c>
      <c r="CG146" s="110"/>
      <c r="CH146" s="102"/>
      <c r="CI146" s="102"/>
      <c r="CJ146" s="102"/>
      <c r="CK146" s="102"/>
      <c r="CL146" s="102"/>
      <c r="CM146" s="102"/>
      <c r="CN146" s="102"/>
      <c r="CO146" s="102"/>
      <c r="CP146" s="102"/>
      <c r="CQ146" s="102"/>
      <c r="CR146" s="102"/>
      <c r="CS146" s="102">
        <f t="shared" si="195"/>
        <v>0</v>
      </c>
      <c r="CT146" s="103">
        <f t="shared" si="196"/>
        <v>0</v>
      </c>
      <c r="CU146" s="103">
        <f t="shared" si="197"/>
        <v>0</v>
      </c>
      <c r="CV146" s="103">
        <f t="shared" si="198"/>
        <v>0</v>
      </c>
      <c r="CW146" s="103">
        <f t="shared" si="199"/>
        <v>0</v>
      </c>
      <c r="CX146" s="103">
        <f t="shared" si="200"/>
        <v>0</v>
      </c>
      <c r="CY146" s="103">
        <f t="shared" si="201"/>
        <v>0</v>
      </c>
      <c r="CZ146" s="103">
        <f t="shared" si="202"/>
        <v>0</v>
      </c>
      <c r="DA146" s="103">
        <f t="shared" si="203"/>
        <v>0</v>
      </c>
      <c r="DB146" s="103">
        <f t="shared" si="204"/>
        <v>0</v>
      </c>
      <c r="DC146" s="103">
        <f t="shared" si="205"/>
        <v>0</v>
      </c>
      <c r="DD146" s="103">
        <f t="shared" si="206"/>
        <v>0</v>
      </c>
      <c r="DE146" s="103">
        <f t="shared" si="207"/>
        <v>0</v>
      </c>
      <c r="DF146" s="104">
        <f>SUM(CT146:DE146)*VLOOKUP($I146,Escalation[],MATCH(CG$1,Escalation[#Headers]),FALSE)</f>
        <v>0</v>
      </c>
      <c r="DG146" s="104">
        <f t="shared" si="208"/>
        <v>0</v>
      </c>
      <c r="DH146" s="104">
        <f t="shared" si="209"/>
        <v>0</v>
      </c>
      <c r="DI146" s="104">
        <f t="shared" si="210"/>
        <v>0</v>
      </c>
      <c r="DJ146" s="103">
        <f t="shared" si="211"/>
        <v>0</v>
      </c>
      <c r="DK146" s="105">
        <f t="shared" si="212"/>
        <v>0</v>
      </c>
      <c r="DL146" s="110"/>
      <c r="DM146" s="102"/>
      <c r="DN146" s="102"/>
      <c r="DO146" s="102"/>
      <c r="DP146" s="102"/>
      <c r="DQ146" s="102"/>
      <c r="DR146" s="102"/>
      <c r="DS146" s="102"/>
      <c r="DT146" s="102"/>
      <c r="DU146" s="102"/>
      <c r="DV146" s="102"/>
      <c r="DW146" s="102"/>
      <c r="DX146" s="102">
        <f t="shared" si="213"/>
        <v>0</v>
      </c>
      <c r="DY146" s="103">
        <f t="shared" si="214"/>
        <v>0</v>
      </c>
      <c r="DZ146" s="103">
        <f t="shared" si="215"/>
        <v>0</v>
      </c>
      <c r="EA146" s="103">
        <f t="shared" si="216"/>
        <v>0</v>
      </c>
      <c r="EB146" s="103">
        <f t="shared" si="217"/>
        <v>0</v>
      </c>
      <c r="EC146" s="103">
        <f t="shared" si="218"/>
        <v>0</v>
      </c>
      <c r="ED146" s="103">
        <f t="shared" si="219"/>
        <v>0</v>
      </c>
      <c r="EE146" s="103">
        <f t="shared" si="220"/>
        <v>0</v>
      </c>
      <c r="EF146" s="103">
        <f t="shared" si="221"/>
        <v>0</v>
      </c>
      <c r="EG146" s="103">
        <f t="shared" si="222"/>
        <v>0</v>
      </c>
      <c r="EH146" s="103">
        <f t="shared" si="223"/>
        <v>0</v>
      </c>
      <c r="EI146" s="103">
        <f t="shared" si="224"/>
        <v>0</v>
      </c>
      <c r="EJ146" s="103">
        <f t="shared" si="225"/>
        <v>0</v>
      </c>
      <c r="EK146" s="104">
        <f>SUM(DY146:EJ146)*VLOOKUP($I146,Escalation[],MATCH(DL$1,Escalation[#Headers]),FALSE)</f>
        <v>0</v>
      </c>
      <c r="EL146" s="104">
        <f t="shared" si="226"/>
        <v>0</v>
      </c>
      <c r="EM146" s="104">
        <f t="shared" si="227"/>
        <v>0</v>
      </c>
      <c r="EN146" s="104">
        <f t="shared" si="228"/>
        <v>0</v>
      </c>
      <c r="EO146" s="103">
        <f t="shared" si="229"/>
        <v>0</v>
      </c>
      <c r="EP146" s="105">
        <f t="shared" si="230"/>
        <v>0</v>
      </c>
      <c r="EQ146" s="160">
        <f t="shared" si="231"/>
        <v>1174.7250000000001</v>
      </c>
      <c r="ER146" s="1"/>
      <c r="ES146" s="82"/>
      <c r="ET146" s="82"/>
      <c r="EU146" s="82"/>
      <c r="EV146" s="82"/>
      <c r="EW146" s="22"/>
      <c r="EX146" s="22"/>
      <c r="EY146" s="34"/>
      <c r="EZ146" s="34"/>
      <c r="FA146" s="7"/>
      <c r="FB146" s="7"/>
      <c r="FC146" s="7"/>
      <c r="FD146" s="7"/>
    </row>
    <row r="147" spans="1:160" ht="132" hidden="1" x14ac:dyDescent="0.3">
      <c r="A147" s="1" t="s">
        <v>307</v>
      </c>
      <c r="B147" s="83">
        <v>1.2</v>
      </c>
      <c r="C147" t="s">
        <v>1392</v>
      </c>
      <c r="D147" s="28" t="s">
        <v>15</v>
      </c>
      <c r="E147" s="3" t="s">
        <v>25</v>
      </c>
      <c r="F147" s="2" t="s">
        <v>308</v>
      </c>
      <c r="G147" s="19" t="s">
        <v>309</v>
      </c>
      <c r="H147" s="1"/>
      <c r="I147" s="3" t="s">
        <v>215</v>
      </c>
      <c r="J147" s="5" t="s">
        <v>215</v>
      </c>
      <c r="K147" s="3"/>
      <c r="L147" s="3" t="s">
        <v>136</v>
      </c>
      <c r="M147" s="38"/>
      <c r="N147" s="42">
        <v>1</v>
      </c>
      <c r="O147" s="23">
        <v>0</v>
      </c>
      <c r="P147" s="48">
        <v>0</v>
      </c>
      <c r="Q147" s="5" t="s">
        <v>23</v>
      </c>
      <c r="R147" s="1" t="s">
        <v>41</v>
      </c>
      <c r="S147" s="71">
        <f>VLOOKUP(R147,Contingencies!$A$2:$D$7,4,FALSE)</f>
        <v>0.125</v>
      </c>
      <c r="T147" s="22">
        <f t="shared" si="164"/>
        <v>371.05987500000003</v>
      </c>
      <c r="U147" s="33">
        <f t="shared" si="238"/>
        <v>0</v>
      </c>
      <c r="V147" s="90"/>
      <c r="W147" s="110"/>
      <c r="X147" s="102"/>
      <c r="Y147" s="102"/>
      <c r="Z147" s="102"/>
      <c r="AA147" s="112">
        <v>2906</v>
      </c>
      <c r="AB147" s="112"/>
      <c r="AC147" s="112"/>
      <c r="AD147" s="112"/>
      <c r="AE147" s="102"/>
      <c r="AF147" s="102"/>
      <c r="AG147" s="102"/>
      <c r="AH147" s="102"/>
      <c r="AI147" s="102">
        <f t="shared" si="232"/>
        <v>0</v>
      </c>
      <c r="AJ147" s="103">
        <f t="shared" si="165"/>
        <v>0</v>
      </c>
      <c r="AK147" s="103">
        <f t="shared" si="166"/>
        <v>0</v>
      </c>
      <c r="AL147" s="103">
        <f t="shared" si="167"/>
        <v>0</v>
      </c>
      <c r="AM147" s="103">
        <f t="shared" si="168"/>
        <v>0</v>
      </c>
      <c r="AN147" s="103">
        <f t="shared" si="169"/>
        <v>2906</v>
      </c>
      <c r="AO147" s="103">
        <f t="shared" si="170"/>
        <v>0</v>
      </c>
      <c r="AP147" s="103">
        <f t="shared" si="171"/>
        <v>0</v>
      </c>
      <c r="AQ147" s="103">
        <f t="shared" si="172"/>
        <v>0</v>
      </c>
      <c r="AR147" s="103">
        <f t="shared" si="173"/>
        <v>0</v>
      </c>
      <c r="AS147" s="103">
        <f t="shared" si="174"/>
        <v>0</v>
      </c>
      <c r="AT147" s="103">
        <f t="shared" si="175"/>
        <v>0</v>
      </c>
      <c r="AU147" s="103">
        <f t="shared" si="176"/>
        <v>0</v>
      </c>
      <c r="AV147" s="104">
        <f>SUM(AJ147:AU147)*VLOOKUP($I147,Escalation[],MATCH(W$1,Escalation[#Headers]),FALSE)</f>
        <v>2968.4790000000003</v>
      </c>
      <c r="AW147" s="104">
        <f t="shared" si="233"/>
        <v>0</v>
      </c>
      <c r="AX147" s="104">
        <f t="shared" si="234"/>
        <v>0</v>
      </c>
      <c r="AY147" s="104">
        <f t="shared" si="235"/>
        <v>2968.4790000000003</v>
      </c>
      <c r="AZ147" s="103">
        <f t="shared" si="236"/>
        <v>371.05987500000003</v>
      </c>
      <c r="BA147" s="105">
        <f t="shared" si="237"/>
        <v>0</v>
      </c>
      <c r="BB147" s="110"/>
      <c r="BC147" s="102"/>
      <c r="BD147" s="102"/>
      <c r="BE147" s="102"/>
      <c r="BF147" s="102"/>
      <c r="BG147" s="102"/>
      <c r="BH147" s="102"/>
      <c r="BI147" s="102"/>
      <c r="BJ147" s="102"/>
      <c r="BK147" s="102"/>
      <c r="BL147" s="102"/>
      <c r="BM147" s="102"/>
      <c r="BN147" s="102">
        <f t="shared" si="177"/>
        <v>0</v>
      </c>
      <c r="BO147" s="103">
        <f t="shared" si="178"/>
        <v>0</v>
      </c>
      <c r="BP147" s="103">
        <f t="shared" si="179"/>
        <v>0</v>
      </c>
      <c r="BQ147" s="103">
        <f t="shared" si="180"/>
        <v>0</v>
      </c>
      <c r="BR147" s="103">
        <f t="shared" si="181"/>
        <v>0</v>
      </c>
      <c r="BS147" s="103">
        <f t="shared" si="182"/>
        <v>0</v>
      </c>
      <c r="BT147" s="103">
        <f t="shared" si="183"/>
        <v>0</v>
      </c>
      <c r="BU147" s="103">
        <f t="shared" si="184"/>
        <v>0</v>
      </c>
      <c r="BV147" s="103">
        <f t="shared" si="185"/>
        <v>0</v>
      </c>
      <c r="BW147" s="103">
        <f t="shared" si="186"/>
        <v>0</v>
      </c>
      <c r="BX147" s="103">
        <f t="shared" si="187"/>
        <v>0</v>
      </c>
      <c r="BY147" s="103">
        <f t="shared" si="188"/>
        <v>0</v>
      </c>
      <c r="BZ147" s="103">
        <f t="shared" si="189"/>
        <v>0</v>
      </c>
      <c r="CA147" s="104">
        <f>SUM(BO147:BZ147)*VLOOKUP($I147,Escalation[],MATCH(BB$1,Escalation[#Headers]),FALSE)</f>
        <v>0</v>
      </c>
      <c r="CB147" s="104">
        <f t="shared" si="190"/>
        <v>0</v>
      </c>
      <c r="CC147" s="104">
        <f t="shared" si="191"/>
        <v>0</v>
      </c>
      <c r="CD147" s="104">
        <f t="shared" si="192"/>
        <v>0</v>
      </c>
      <c r="CE147" s="103">
        <f t="shared" si="193"/>
        <v>0</v>
      </c>
      <c r="CF147" s="105">
        <f t="shared" si="194"/>
        <v>0</v>
      </c>
      <c r="CG147" s="110"/>
      <c r="CH147" s="102"/>
      <c r="CI147" s="102"/>
      <c r="CJ147" s="102"/>
      <c r="CK147" s="102"/>
      <c r="CL147" s="102"/>
      <c r="CM147" s="102"/>
      <c r="CN147" s="102"/>
      <c r="CO147" s="102"/>
      <c r="CP147" s="102"/>
      <c r="CQ147" s="102"/>
      <c r="CR147" s="102"/>
      <c r="CS147" s="102">
        <f t="shared" si="195"/>
        <v>0</v>
      </c>
      <c r="CT147" s="103">
        <f t="shared" si="196"/>
        <v>0</v>
      </c>
      <c r="CU147" s="103">
        <f t="shared" si="197"/>
        <v>0</v>
      </c>
      <c r="CV147" s="103">
        <f t="shared" si="198"/>
        <v>0</v>
      </c>
      <c r="CW147" s="103">
        <f t="shared" si="199"/>
        <v>0</v>
      </c>
      <c r="CX147" s="103">
        <f t="shared" si="200"/>
        <v>0</v>
      </c>
      <c r="CY147" s="103">
        <f t="shared" si="201"/>
        <v>0</v>
      </c>
      <c r="CZ147" s="103">
        <f t="shared" si="202"/>
        <v>0</v>
      </c>
      <c r="DA147" s="103">
        <f t="shared" si="203"/>
        <v>0</v>
      </c>
      <c r="DB147" s="103">
        <f t="shared" si="204"/>
        <v>0</v>
      </c>
      <c r="DC147" s="103">
        <f t="shared" si="205"/>
        <v>0</v>
      </c>
      <c r="DD147" s="103">
        <f t="shared" si="206"/>
        <v>0</v>
      </c>
      <c r="DE147" s="103">
        <f t="shared" si="207"/>
        <v>0</v>
      </c>
      <c r="DF147" s="104">
        <f>SUM(CT147:DE147)*VLOOKUP($I147,Escalation[],MATCH(CG$1,Escalation[#Headers]),FALSE)</f>
        <v>0</v>
      </c>
      <c r="DG147" s="104">
        <f t="shared" si="208"/>
        <v>0</v>
      </c>
      <c r="DH147" s="104">
        <f t="shared" si="209"/>
        <v>0</v>
      </c>
      <c r="DI147" s="104">
        <f t="shared" si="210"/>
        <v>0</v>
      </c>
      <c r="DJ147" s="103">
        <f t="shared" si="211"/>
        <v>0</v>
      </c>
      <c r="DK147" s="105">
        <f t="shared" si="212"/>
        <v>0</v>
      </c>
      <c r="DL147" s="110"/>
      <c r="DM147" s="102"/>
      <c r="DN147" s="102"/>
      <c r="DO147" s="102"/>
      <c r="DP147" s="102"/>
      <c r="DQ147" s="102"/>
      <c r="DR147" s="102"/>
      <c r="DS147" s="102"/>
      <c r="DT147" s="102"/>
      <c r="DU147" s="102"/>
      <c r="DV147" s="102"/>
      <c r="DW147" s="102"/>
      <c r="DX147" s="102">
        <f t="shared" si="213"/>
        <v>0</v>
      </c>
      <c r="DY147" s="103">
        <f t="shared" si="214"/>
        <v>0</v>
      </c>
      <c r="DZ147" s="103">
        <f t="shared" si="215"/>
        <v>0</v>
      </c>
      <c r="EA147" s="103">
        <f t="shared" si="216"/>
        <v>0</v>
      </c>
      <c r="EB147" s="103">
        <f t="shared" si="217"/>
        <v>0</v>
      </c>
      <c r="EC147" s="103">
        <f t="shared" si="218"/>
        <v>0</v>
      </c>
      <c r="ED147" s="103">
        <f t="shared" si="219"/>
        <v>0</v>
      </c>
      <c r="EE147" s="103">
        <f t="shared" si="220"/>
        <v>0</v>
      </c>
      <c r="EF147" s="103">
        <f t="shared" si="221"/>
        <v>0</v>
      </c>
      <c r="EG147" s="103">
        <f t="shared" si="222"/>
        <v>0</v>
      </c>
      <c r="EH147" s="103">
        <f t="shared" si="223"/>
        <v>0</v>
      </c>
      <c r="EI147" s="103">
        <f t="shared" si="224"/>
        <v>0</v>
      </c>
      <c r="EJ147" s="103">
        <f t="shared" si="225"/>
        <v>0</v>
      </c>
      <c r="EK147" s="104">
        <f>SUM(DY147:EJ147)*VLOOKUP($I147,Escalation[],MATCH(DL$1,Escalation[#Headers]),FALSE)</f>
        <v>0</v>
      </c>
      <c r="EL147" s="104">
        <f t="shared" si="226"/>
        <v>0</v>
      </c>
      <c r="EM147" s="104">
        <f t="shared" si="227"/>
        <v>0</v>
      </c>
      <c r="EN147" s="104">
        <f t="shared" si="228"/>
        <v>0</v>
      </c>
      <c r="EO147" s="103">
        <f t="shared" si="229"/>
        <v>0</v>
      </c>
      <c r="EP147" s="105">
        <f t="shared" si="230"/>
        <v>0</v>
      </c>
      <c r="EQ147" s="160">
        <f t="shared" si="231"/>
        <v>2968.4790000000003</v>
      </c>
      <c r="ER147" s="1"/>
      <c r="ES147" s="82"/>
      <c r="ET147" s="82"/>
      <c r="EU147" s="82"/>
      <c r="EV147" s="82"/>
      <c r="EW147" s="22"/>
      <c r="EX147" s="22"/>
      <c r="EY147" s="34"/>
      <c r="EZ147" s="34"/>
      <c r="FA147" s="7"/>
      <c r="FB147" s="7"/>
      <c r="FC147" s="7"/>
      <c r="FD147" s="7"/>
    </row>
    <row r="148" spans="1:160" ht="158.4" hidden="1" x14ac:dyDescent="0.3">
      <c r="A148" s="1" t="s">
        <v>310</v>
      </c>
      <c r="B148" s="83">
        <v>1.2</v>
      </c>
      <c r="C148" t="s">
        <v>1392</v>
      </c>
      <c r="D148" s="28" t="s">
        <v>15</v>
      </c>
      <c r="E148" s="3" t="s">
        <v>25</v>
      </c>
      <c r="F148" s="2" t="s">
        <v>311</v>
      </c>
      <c r="G148" s="19" t="s">
        <v>312</v>
      </c>
      <c r="H148" s="1"/>
      <c r="I148" s="3" t="s">
        <v>19</v>
      </c>
      <c r="J148" s="5" t="s">
        <v>31</v>
      </c>
      <c r="K148" s="3" t="s">
        <v>216</v>
      </c>
      <c r="L148" s="6" t="s">
        <v>22</v>
      </c>
      <c r="M148" s="38">
        <v>115</v>
      </c>
      <c r="N148" s="44">
        <v>115</v>
      </c>
      <c r="O148" s="24">
        <v>0</v>
      </c>
      <c r="P148" s="48">
        <v>0</v>
      </c>
      <c r="Q148" s="5" t="s">
        <v>23</v>
      </c>
      <c r="R148" s="1" t="s">
        <v>220</v>
      </c>
      <c r="S148" s="71">
        <f>VLOOKUP(R148,Contingencies!$A$2:$D$7,4,FALSE)</f>
        <v>0.2</v>
      </c>
      <c r="T148" s="22">
        <f t="shared" si="164"/>
        <v>375.91200000000003</v>
      </c>
      <c r="U148" s="33">
        <f t="shared" si="238"/>
        <v>0</v>
      </c>
      <c r="V148" s="90"/>
      <c r="W148" s="110"/>
      <c r="X148" s="102"/>
      <c r="Y148" s="102"/>
      <c r="Z148" s="102"/>
      <c r="AA148" s="102"/>
      <c r="AB148" s="112">
        <v>16</v>
      </c>
      <c r="AC148" s="112"/>
      <c r="AD148" s="102"/>
      <c r="AE148" s="102"/>
      <c r="AF148" s="102"/>
      <c r="AG148" s="102"/>
      <c r="AH148" s="102"/>
      <c r="AI148" s="102">
        <f t="shared" si="232"/>
        <v>16</v>
      </c>
      <c r="AJ148" s="103">
        <f t="shared" si="165"/>
        <v>0</v>
      </c>
      <c r="AK148" s="103">
        <f t="shared" si="166"/>
        <v>0</v>
      </c>
      <c r="AL148" s="103">
        <f t="shared" si="167"/>
        <v>0</v>
      </c>
      <c r="AM148" s="103">
        <f t="shared" si="168"/>
        <v>0</v>
      </c>
      <c r="AN148" s="103">
        <f t="shared" si="169"/>
        <v>0</v>
      </c>
      <c r="AO148" s="103">
        <f t="shared" si="170"/>
        <v>1840</v>
      </c>
      <c r="AP148" s="103">
        <f t="shared" si="171"/>
        <v>0</v>
      </c>
      <c r="AQ148" s="103">
        <f t="shared" si="172"/>
        <v>0</v>
      </c>
      <c r="AR148" s="103">
        <f t="shared" si="173"/>
        <v>0</v>
      </c>
      <c r="AS148" s="103">
        <f t="shared" si="174"/>
        <v>0</v>
      </c>
      <c r="AT148" s="103">
        <f t="shared" si="175"/>
        <v>0</v>
      </c>
      <c r="AU148" s="103">
        <f t="shared" si="176"/>
        <v>0</v>
      </c>
      <c r="AV148" s="104">
        <f>SUM(AJ148:AU148)*VLOOKUP($I148,Escalation[],MATCH(W$1,Escalation[#Headers]),FALSE)</f>
        <v>1879.5600000000002</v>
      </c>
      <c r="AW148" s="104">
        <f t="shared" si="233"/>
        <v>0</v>
      </c>
      <c r="AX148" s="104">
        <f t="shared" si="234"/>
        <v>0</v>
      </c>
      <c r="AY148" s="104">
        <f t="shared" si="235"/>
        <v>1879.5600000000002</v>
      </c>
      <c r="AZ148" s="103">
        <f t="shared" si="236"/>
        <v>375.91200000000003</v>
      </c>
      <c r="BA148" s="105">
        <f t="shared" si="237"/>
        <v>0</v>
      </c>
      <c r="BB148" s="110"/>
      <c r="BC148" s="102"/>
      <c r="BD148" s="102"/>
      <c r="BE148" s="102"/>
      <c r="BF148" s="102"/>
      <c r="BG148" s="102"/>
      <c r="BH148" s="102"/>
      <c r="BI148" s="102"/>
      <c r="BJ148" s="102"/>
      <c r="BK148" s="102"/>
      <c r="BL148" s="102"/>
      <c r="BM148" s="102"/>
      <c r="BN148" s="102">
        <f t="shared" si="177"/>
        <v>0</v>
      </c>
      <c r="BO148" s="103">
        <f t="shared" si="178"/>
        <v>0</v>
      </c>
      <c r="BP148" s="103">
        <f t="shared" si="179"/>
        <v>0</v>
      </c>
      <c r="BQ148" s="103">
        <f t="shared" si="180"/>
        <v>0</v>
      </c>
      <c r="BR148" s="103">
        <f t="shared" si="181"/>
        <v>0</v>
      </c>
      <c r="BS148" s="103">
        <f t="shared" si="182"/>
        <v>0</v>
      </c>
      <c r="BT148" s="103">
        <f t="shared" si="183"/>
        <v>0</v>
      </c>
      <c r="BU148" s="103">
        <f t="shared" si="184"/>
        <v>0</v>
      </c>
      <c r="BV148" s="103">
        <f t="shared" si="185"/>
        <v>0</v>
      </c>
      <c r="BW148" s="103">
        <f t="shared" si="186"/>
        <v>0</v>
      </c>
      <c r="BX148" s="103">
        <f t="shared" si="187"/>
        <v>0</v>
      </c>
      <c r="BY148" s="103">
        <f t="shared" si="188"/>
        <v>0</v>
      </c>
      <c r="BZ148" s="103">
        <f t="shared" si="189"/>
        <v>0</v>
      </c>
      <c r="CA148" s="104">
        <f>SUM(BO148:BZ148)*VLOOKUP($I148,Escalation[],MATCH(BB$1,Escalation[#Headers]),FALSE)</f>
        <v>0</v>
      </c>
      <c r="CB148" s="104">
        <f t="shared" si="190"/>
        <v>0</v>
      </c>
      <c r="CC148" s="104">
        <f t="shared" si="191"/>
        <v>0</v>
      </c>
      <c r="CD148" s="104">
        <f t="shared" si="192"/>
        <v>0</v>
      </c>
      <c r="CE148" s="103">
        <f t="shared" si="193"/>
        <v>0</v>
      </c>
      <c r="CF148" s="105">
        <f t="shared" si="194"/>
        <v>0</v>
      </c>
      <c r="CG148" s="110"/>
      <c r="CH148" s="102"/>
      <c r="CI148" s="102"/>
      <c r="CJ148" s="102"/>
      <c r="CK148" s="102"/>
      <c r="CL148" s="102"/>
      <c r="CM148" s="102"/>
      <c r="CN148" s="102"/>
      <c r="CO148" s="102"/>
      <c r="CP148" s="102"/>
      <c r="CQ148" s="102"/>
      <c r="CR148" s="102"/>
      <c r="CS148" s="102">
        <f t="shared" si="195"/>
        <v>0</v>
      </c>
      <c r="CT148" s="103">
        <f t="shared" si="196"/>
        <v>0</v>
      </c>
      <c r="CU148" s="103">
        <f t="shared" si="197"/>
        <v>0</v>
      </c>
      <c r="CV148" s="103">
        <f t="shared" si="198"/>
        <v>0</v>
      </c>
      <c r="CW148" s="103">
        <f t="shared" si="199"/>
        <v>0</v>
      </c>
      <c r="CX148" s="103">
        <f t="shared" si="200"/>
        <v>0</v>
      </c>
      <c r="CY148" s="103">
        <f t="shared" si="201"/>
        <v>0</v>
      </c>
      <c r="CZ148" s="103">
        <f t="shared" si="202"/>
        <v>0</v>
      </c>
      <c r="DA148" s="103">
        <f t="shared" si="203"/>
        <v>0</v>
      </c>
      <c r="DB148" s="103">
        <f t="shared" si="204"/>
        <v>0</v>
      </c>
      <c r="DC148" s="103">
        <f t="shared" si="205"/>
        <v>0</v>
      </c>
      <c r="DD148" s="103">
        <f t="shared" si="206"/>
        <v>0</v>
      </c>
      <c r="DE148" s="103">
        <f t="shared" si="207"/>
        <v>0</v>
      </c>
      <c r="DF148" s="104">
        <f>SUM(CT148:DE148)*VLOOKUP($I148,Escalation[],MATCH(CG$1,Escalation[#Headers]),FALSE)</f>
        <v>0</v>
      </c>
      <c r="DG148" s="104">
        <f t="shared" si="208"/>
        <v>0</v>
      </c>
      <c r="DH148" s="104">
        <f t="shared" si="209"/>
        <v>0</v>
      </c>
      <c r="DI148" s="104">
        <f t="shared" si="210"/>
        <v>0</v>
      </c>
      <c r="DJ148" s="103">
        <f t="shared" si="211"/>
        <v>0</v>
      </c>
      <c r="DK148" s="105">
        <f t="shared" si="212"/>
        <v>0</v>
      </c>
      <c r="DL148" s="110"/>
      <c r="DM148" s="102"/>
      <c r="DN148" s="102"/>
      <c r="DO148" s="102"/>
      <c r="DP148" s="102"/>
      <c r="DQ148" s="102"/>
      <c r="DR148" s="102"/>
      <c r="DS148" s="102"/>
      <c r="DT148" s="102"/>
      <c r="DU148" s="102"/>
      <c r="DV148" s="102"/>
      <c r="DW148" s="102"/>
      <c r="DX148" s="102">
        <f t="shared" si="213"/>
        <v>0</v>
      </c>
      <c r="DY148" s="103">
        <f t="shared" si="214"/>
        <v>0</v>
      </c>
      <c r="DZ148" s="103">
        <f t="shared" si="215"/>
        <v>0</v>
      </c>
      <c r="EA148" s="103">
        <f t="shared" si="216"/>
        <v>0</v>
      </c>
      <c r="EB148" s="103">
        <f t="shared" si="217"/>
        <v>0</v>
      </c>
      <c r="EC148" s="103">
        <f t="shared" si="218"/>
        <v>0</v>
      </c>
      <c r="ED148" s="103">
        <f t="shared" si="219"/>
        <v>0</v>
      </c>
      <c r="EE148" s="103">
        <f t="shared" si="220"/>
        <v>0</v>
      </c>
      <c r="EF148" s="103">
        <f t="shared" si="221"/>
        <v>0</v>
      </c>
      <c r="EG148" s="103">
        <f t="shared" si="222"/>
        <v>0</v>
      </c>
      <c r="EH148" s="103">
        <f t="shared" si="223"/>
        <v>0</v>
      </c>
      <c r="EI148" s="103">
        <f t="shared" si="224"/>
        <v>0</v>
      </c>
      <c r="EJ148" s="103">
        <f t="shared" si="225"/>
        <v>0</v>
      </c>
      <c r="EK148" s="104">
        <f>SUM(DY148:EJ148)*VLOOKUP($I148,Escalation[],MATCH(DL$1,Escalation[#Headers]),FALSE)</f>
        <v>0</v>
      </c>
      <c r="EL148" s="104">
        <f t="shared" si="226"/>
        <v>0</v>
      </c>
      <c r="EM148" s="104">
        <f t="shared" si="227"/>
        <v>0</v>
      </c>
      <c r="EN148" s="104">
        <f t="shared" si="228"/>
        <v>0</v>
      </c>
      <c r="EO148" s="103">
        <f t="shared" si="229"/>
        <v>0</v>
      </c>
      <c r="EP148" s="105">
        <f t="shared" si="230"/>
        <v>0</v>
      </c>
      <c r="EQ148" s="160">
        <f t="shared" si="231"/>
        <v>1879.5600000000002</v>
      </c>
      <c r="ER148" s="1"/>
      <c r="ES148" s="82"/>
      <c r="ET148" s="82"/>
      <c r="EU148" s="82"/>
      <c r="EV148" s="82"/>
      <c r="EW148" s="22"/>
      <c r="EX148" s="22"/>
      <c r="EY148" s="34"/>
      <c r="EZ148" s="34"/>
      <c r="FA148" s="7"/>
      <c r="FB148" s="7"/>
      <c r="FC148" s="7"/>
      <c r="FD148" s="7"/>
    </row>
    <row r="149" spans="1:160" ht="158.4" hidden="1" x14ac:dyDescent="0.3">
      <c r="A149" s="1" t="s">
        <v>310</v>
      </c>
      <c r="B149" s="83">
        <v>1.2</v>
      </c>
      <c r="C149" t="s">
        <v>1392</v>
      </c>
      <c r="D149" s="28" t="s">
        <v>15</v>
      </c>
      <c r="E149" s="3" t="s">
        <v>25</v>
      </c>
      <c r="F149" s="2" t="s">
        <v>311</v>
      </c>
      <c r="G149" s="19" t="s">
        <v>312</v>
      </c>
      <c r="H149" s="1"/>
      <c r="I149" s="3" t="s">
        <v>215</v>
      </c>
      <c r="J149" s="5" t="s">
        <v>215</v>
      </c>
      <c r="K149" s="3"/>
      <c r="L149" s="3" t="s">
        <v>136</v>
      </c>
      <c r="M149" s="38"/>
      <c r="N149" s="42">
        <v>1</v>
      </c>
      <c r="O149" s="23">
        <v>0</v>
      </c>
      <c r="P149" s="48">
        <v>0</v>
      </c>
      <c r="Q149" s="5" t="s">
        <v>23</v>
      </c>
      <c r="R149" s="1" t="s">
        <v>41</v>
      </c>
      <c r="S149" s="71">
        <f>VLOOKUP(R149,Contingencies!$A$2:$D$7,4,FALSE)</f>
        <v>0.125</v>
      </c>
      <c r="T149" s="22">
        <f t="shared" si="164"/>
        <v>2237.085</v>
      </c>
      <c r="U149" s="33">
        <f t="shared" si="238"/>
        <v>0</v>
      </c>
      <c r="V149" s="90"/>
      <c r="W149" s="110"/>
      <c r="X149" s="102"/>
      <c r="Y149" s="102"/>
      <c r="Z149" s="102"/>
      <c r="AA149" s="102"/>
      <c r="AB149" s="112">
        <v>17520</v>
      </c>
      <c r="AC149" s="112"/>
      <c r="AD149" s="102"/>
      <c r="AE149" s="102"/>
      <c r="AF149" s="102"/>
      <c r="AG149" s="102"/>
      <c r="AH149" s="102"/>
      <c r="AI149" s="102">
        <f t="shared" si="232"/>
        <v>0</v>
      </c>
      <c r="AJ149" s="103">
        <f t="shared" si="165"/>
        <v>0</v>
      </c>
      <c r="AK149" s="103">
        <f t="shared" si="166"/>
        <v>0</v>
      </c>
      <c r="AL149" s="103">
        <f t="shared" si="167"/>
        <v>0</v>
      </c>
      <c r="AM149" s="103">
        <f t="shared" si="168"/>
        <v>0</v>
      </c>
      <c r="AN149" s="103">
        <f t="shared" si="169"/>
        <v>0</v>
      </c>
      <c r="AO149" s="103">
        <f t="shared" si="170"/>
        <v>17520</v>
      </c>
      <c r="AP149" s="103">
        <f t="shared" si="171"/>
        <v>0</v>
      </c>
      <c r="AQ149" s="103">
        <f t="shared" si="172"/>
        <v>0</v>
      </c>
      <c r="AR149" s="103">
        <f t="shared" si="173"/>
        <v>0</v>
      </c>
      <c r="AS149" s="103">
        <f t="shared" si="174"/>
        <v>0</v>
      </c>
      <c r="AT149" s="103">
        <f t="shared" si="175"/>
        <v>0</v>
      </c>
      <c r="AU149" s="103">
        <f t="shared" si="176"/>
        <v>0</v>
      </c>
      <c r="AV149" s="104">
        <f>SUM(AJ149:AU149)*VLOOKUP($I149,Escalation[],MATCH(W$1,Escalation[#Headers]),FALSE)</f>
        <v>17896.68</v>
      </c>
      <c r="AW149" s="104">
        <f t="shared" si="233"/>
        <v>0</v>
      </c>
      <c r="AX149" s="104">
        <f t="shared" si="234"/>
        <v>0</v>
      </c>
      <c r="AY149" s="104">
        <f t="shared" si="235"/>
        <v>17896.68</v>
      </c>
      <c r="AZ149" s="103">
        <f t="shared" si="236"/>
        <v>2237.085</v>
      </c>
      <c r="BA149" s="105">
        <f t="shared" si="237"/>
        <v>0</v>
      </c>
      <c r="BB149" s="110"/>
      <c r="BC149" s="102"/>
      <c r="BD149" s="102"/>
      <c r="BE149" s="102"/>
      <c r="BF149" s="102"/>
      <c r="BG149" s="102"/>
      <c r="BH149" s="102"/>
      <c r="BI149" s="102"/>
      <c r="BJ149" s="102"/>
      <c r="BK149" s="102"/>
      <c r="BL149" s="102"/>
      <c r="BM149" s="102"/>
      <c r="BN149" s="102">
        <f t="shared" si="177"/>
        <v>0</v>
      </c>
      <c r="BO149" s="103">
        <f t="shared" si="178"/>
        <v>0</v>
      </c>
      <c r="BP149" s="103">
        <f t="shared" si="179"/>
        <v>0</v>
      </c>
      <c r="BQ149" s="103">
        <f t="shared" si="180"/>
        <v>0</v>
      </c>
      <c r="BR149" s="103">
        <f t="shared" si="181"/>
        <v>0</v>
      </c>
      <c r="BS149" s="103">
        <f t="shared" si="182"/>
        <v>0</v>
      </c>
      <c r="BT149" s="103">
        <f t="shared" si="183"/>
        <v>0</v>
      </c>
      <c r="BU149" s="103">
        <f t="shared" si="184"/>
        <v>0</v>
      </c>
      <c r="BV149" s="103">
        <f t="shared" si="185"/>
        <v>0</v>
      </c>
      <c r="BW149" s="103">
        <f t="shared" si="186"/>
        <v>0</v>
      </c>
      <c r="BX149" s="103">
        <f t="shared" si="187"/>
        <v>0</v>
      </c>
      <c r="BY149" s="103">
        <f t="shared" si="188"/>
        <v>0</v>
      </c>
      <c r="BZ149" s="103">
        <f t="shared" si="189"/>
        <v>0</v>
      </c>
      <c r="CA149" s="104">
        <f>SUM(BO149:BZ149)*VLOOKUP($I149,Escalation[],MATCH(BB$1,Escalation[#Headers]),FALSE)</f>
        <v>0</v>
      </c>
      <c r="CB149" s="104">
        <f t="shared" si="190"/>
        <v>0</v>
      </c>
      <c r="CC149" s="104">
        <f t="shared" si="191"/>
        <v>0</v>
      </c>
      <c r="CD149" s="104">
        <f t="shared" si="192"/>
        <v>0</v>
      </c>
      <c r="CE149" s="103">
        <f t="shared" si="193"/>
        <v>0</v>
      </c>
      <c r="CF149" s="105">
        <f t="shared" si="194"/>
        <v>0</v>
      </c>
      <c r="CG149" s="110"/>
      <c r="CH149" s="102"/>
      <c r="CI149" s="102"/>
      <c r="CJ149" s="102"/>
      <c r="CK149" s="102"/>
      <c r="CL149" s="102"/>
      <c r="CM149" s="102"/>
      <c r="CN149" s="102"/>
      <c r="CO149" s="102"/>
      <c r="CP149" s="102"/>
      <c r="CQ149" s="102"/>
      <c r="CR149" s="102"/>
      <c r="CS149" s="102">
        <f t="shared" si="195"/>
        <v>0</v>
      </c>
      <c r="CT149" s="103">
        <f t="shared" si="196"/>
        <v>0</v>
      </c>
      <c r="CU149" s="103">
        <f t="shared" si="197"/>
        <v>0</v>
      </c>
      <c r="CV149" s="103">
        <f t="shared" si="198"/>
        <v>0</v>
      </c>
      <c r="CW149" s="103">
        <f t="shared" si="199"/>
        <v>0</v>
      </c>
      <c r="CX149" s="103">
        <f t="shared" si="200"/>
        <v>0</v>
      </c>
      <c r="CY149" s="103">
        <f t="shared" si="201"/>
        <v>0</v>
      </c>
      <c r="CZ149" s="103">
        <f t="shared" si="202"/>
        <v>0</v>
      </c>
      <c r="DA149" s="103">
        <f t="shared" si="203"/>
        <v>0</v>
      </c>
      <c r="DB149" s="103">
        <f t="shared" si="204"/>
        <v>0</v>
      </c>
      <c r="DC149" s="103">
        <f t="shared" si="205"/>
        <v>0</v>
      </c>
      <c r="DD149" s="103">
        <f t="shared" si="206"/>
        <v>0</v>
      </c>
      <c r="DE149" s="103">
        <f t="shared" si="207"/>
        <v>0</v>
      </c>
      <c r="DF149" s="104">
        <f>SUM(CT149:DE149)*VLOOKUP($I149,Escalation[],MATCH(CG$1,Escalation[#Headers]),FALSE)</f>
        <v>0</v>
      </c>
      <c r="DG149" s="104">
        <f t="shared" si="208"/>
        <v>0</v>
      </c>
      <c r="DH149" s="104">
        <f t="shared" si="209"/>
        <v>0</v>
      </c>
      <c r="DI149" s="104">
        <f t="shared" si="210"/>
        <v>0</v>
      </c>
      <c r="DJ149" s="103">
        <f t="shared" si="211"/>
        <v>0</v>
      </c>
      <c r="DK149" s="105">
        <f t="shared" si="212"/>
        <v>0</v>
      </c>
      <c r="DL149" s="110"/>
      <c r="DM149" s="102"/>
      <c r="DN149" s="102"/>
      <c r="DO149" s="102"/>
      <c r="DP149" s="102"/>
      <c r="DQ149" s="102"/>
      <c r="DR149" s="102"/>
      <c r="DS149" s="102"/>
      <c r="DT149" s="102"/>
      <c r="DU149" s="102"/>
      <c r="DV149" s="102"/>
      <c r="DW149" s="102"/>
      <c r="DX149" s="102">
        <f t="shared" si="213"/>
        <v>0</v>
      </c>
      <c r="DY149" s="103">
        <f t="shared" si="214"/>
        <v>0</v>
      </c>
      <c r="DZ149" s="103">
        <f t="shared" si="215"/>
        <v>0</v>
      </c>
      <c r="EA149" s="103">
        <f t="shared" si="216"/>
        <v>0</v>
      </c>
      <c r="EB149" s="103">
        <f t="shared" si="217"/>
        <v>0</v>
      </c>
      <c r="EC149" s="103">
        <f t="shared" si="218"/>
        <v>0</v>
      </c>
      <c r="ED149" s="103">
        <f t="shared" si="219"/>
        <v>0</v>
      </c>
      <c r="EE149" s="103">
        <f t="shared" si="220"/>
        <v>0</v>
      </c>
      <c r="EF149" s="103">
        <f t="shared" si="221"/>
        <v>0</v>
      </c>
      <c r="EG149" s="103">
        <f t="shared" si="222"/>
        <v>0</v>
      </c>
      <c r="EH149" s="103">
        <f t="shared" si="223"/>
        <v>0</v>
      </c>
      <c r="EI149" s="103">
        <f t="shared" si="224"/>
        <v>0</v>
      </c>
      <c r="EJ149" s="103">
        <f t="shared" si="225"/>
        <v>0</v>
      </c>
      <c r="EK149" s="104">
        <f>SUM(DY149:EJ149)*VLOOKUP($I149,Escalation[],MATCH(DL$1,Escalation[#Headers]),FALSE)</f>
        <v>0</v>
      </c>
      <c r="EL149" s="104">
        <f t="shared" si="226"/>
        <v>0</v>
      </c>
      <c r="EM149" s="104">
        <f t="shared" si="227"/>
        <v>0</v>
      </c>
      <c r="EN149" s="104">
        <f t="shared" si="228"/>
        <v>0</v>
      </c>
      <c r="EO149" s="103">
        <f t="shared" si="229"/>
        <v>0</v>
      </c>
      <c r="EP149" s="105">
        <f t="shared" si="230"/>
        <v>0</v>
      </c>
      <c r="EQ149" s="160">
        <f t="shared" si="231"/>
        <v>17896.68</v>
      </c>
      <c r="ER149" s="1"/>
      <c r="ES149" s="82"/>
      <c r="ET149" s="82"/>
      <c r="EU149" s="82"/>
      <c r="EV149" s="82"/>
      <c r="EW149" s="22"/>
      <c r="EX149" s="22"/>
      <c r="EY149" s="34"/>
      <c r="EZ149" s="34"/>
      <c r="FA149" s="7"/>
      <c r="FB149" s="7"/>
      <c r="FC149" s="7"/>
      <c r="FD149" s="7"/>
    </row>
    <row r="150" spans="1:160" ht="118.8" hidden="1" x14ac:dyDescent="0.3">
      <c r="A150" s="1" t="s">
        <v>313</v>
      </c>
      <c r="B150" s="83">
        <v>1.2</v>
      </c>
      <c r="C150" t="s">
        <v>1392</v>
      </c>
      <c r="D150" s="28" t="s">
        <v>15</v>
      </c>
      <c r="E150" s="3" t="s">
        <v>25</v>
      </c>
      <c r="F150" s="2" t="s">
        <v>314</v>
      </c>
      <c r="G150" s="19" t="s">
        <v>315</v>
      </c>
      <c r="H150" s="1"/>
      <c r="I150" s="3" t="s">
        <v>19</v>
      </c>
      <c r="J150" s="5" t="s">
        <v>31</v>
      </c>
      <c r="K150" s="3" t="s">
        <v>216</v>
      </c>
      <c r="L150" s="6" t="s">
        <v>22</v>
      </c>
      <c r="M150" s="38">
        <v>115</v>
      </c>
      <c r="N150" s="44">
        <v>115</v>
      </c>
      <c r="O150" s="24">
        <v>0</v>
      </c>
      <c r="P150" s="48">
        <v>0</v>
      </c>
      <c r="Q150" s="5" t="s">
        <v>23</v>
      </c>
      <c r="R150" s="1" t="s">
        <v>220</v>
      </c>
      <c r="S150" s="71">
        <f>VLOOKUP(R150,Contingencies!$A$2:$D$7,4,FALSE)</f>
        <v>0.2</v>
      </c>
      <c r="T150" s="22">
        <f t="shared" si="164"/>
        <v>187.95600000000002</v>
      </c>
      <c r="U150" s="33">
        <f t="shared" si="238"/>
        <v>0</v>
      </c>
      <c r="V150" s="90"/>
      <c r="W150" s="110"/>
      <c r="X150" s="102"/>
      <c r="Y150" s="102"/>
      <c r="Z150" s="102"/>
      <c r="AA150" s="102"/>
      <c r="AB150" s="112">
        <v>8</v>
      </c>
      <c r="AC150" s="112"/>
      <c r="AD150" s="112"/>
      <c r="AE150" s="102"/>
      <c r="AF150" s="102"/>
      <c r="AG150" s="102"/>
      <c r="AH150" s="102"/>
      <c r="AI150" s="102">
        <f t="shared" si="232"/>
        <v>8</v>
      </c>
      <c r="AJ150" s="103">
        <f t="shared" si="165"/>
        <v>0</v>
      </c>
      <c r="AK150" s="103">
        <f t="shared" si="166"/>
        <v>0</v>
      </c>
      <c r="AL150" s="103">
        <f t="shared" si="167"/>
        <v>0</v>
      </c>
      <c r="AM150" s="103">
        <f t="shared" si="168"/>
        <v>0</v>
      </c>
      <c r="AN150" s="103">
        <f t="shared" si="169"/>
        <v>0</v>
      </c>
      <c r="AO150" s="103">
        <f t="shared" si="170"/>
        <v>920</v>
      </c>
      <c r="AP150" s="103">
        <f t="shared" si="171"/>
        <v>0</v>
      </c>
      <c r="AQ150" s="103">
        <f t="shared" si="172"/>
        <v>0</v>
      </c>
      <c r="AR150" s="103">
        <f t="shared" si="173"/>
        <v>0</v>
      </c>
      <c r="AS150" s="103">
        <f t="shared" si="174"/>
        <v>0</v>
      </c>
      <c r="AT150" s="103">
        <f t="shared" si="175"/>
        <v>0</v>
      </c>
      <c r="AU150" s="103">
        <f t="shared" si="176"/>
        <v>0</v>
      </c>
      <c r="AV150" s="104">
        <f>SUM(AJ150:AU150)*VLOOKUP($I150,Escalation[],MATCH(W$1,Escalation[#Headers]),FALSE)</f>
        <v>939.78000000000009</v>
      </c>
      <c r="AW150" s="104">
        <f t="shared" si="233"/>
        <v>0</v>
      </c>
      <c r="AX150" s="104">
        <f t="shared" si="234"/>
        <v>0</v>
      </c>
      <c r="AY150" s="104">
        <f t="shared" si="235"/>
        <v>939.78000000000009</v>
      </c>
      <c r="AZ150" s="103">
        <f t="shared" si="236"/>
        <v>187.95600000000002</v>
      </c>
      <c r="BA150" s="105">
        <f t="shared" si="237"/>
        <v>0</v>
      </c>
      <c r="BB150" s="110"/>
      <c r="BC150" s="102"/>
      <c r="BD150" s="102"/>
      <c r="BE150" s="102"/>
      <c r="BF150" s="102"/>
      <c r="BG150" s="102"/>
      <c r="BH150" s="102"/>
      <c r="BI150" s="102"/>
      <c r="BJ150" s="102"/>
      <c r="BK150" s="102"/>
      <c r="BL150" s="102"/>
      <c r="BM150" s="102"/>
      <c r="BN150" s="102">
        <f t="shared" si="177"/>
        <v>0</v>
      </c>
      <c r="BO150" s="103">
        <f t="shared" si="178"/>
        <v>0</v>
      </c>
      <c r="BP150" s="103">
        <f t="shared" si="179"/>
        <v>0</v>
      </c>
      <c r="BQ150" s="103">
        <f t="shared" si="180"/>
        <v>0</v>
      </c>
      <c r="BR150" s="103">
        <f t="shared" si="181"/>
        <v>0</v>
      </c>
      <c r="BS150" s="103">
        <f t="shared" si="182"/>
        <v>0</v>
      </c>
      <c r="BT150" s="103">
        <f t="shared" si="183"/>
        <v>0</v>
      </c>
      <c r="BU150" s="103">
        <f t="shared" si="184"/>
        <v>0</v>
      </c>
      <c r="BV150" s="103">
        <f t="shared" si="185"/>
        <v>0</v>
      </c>
      <c r="BW150" s="103">
        <f t="shared" si="186"/>
        <v>0</v>
      </c>
      <c r="BX150" s="103">
        <f t="shared" si="187"/>
        <v>0</v>
      </c>
      <c r="BY150" s="103">
        <f t="shared" si="188"/>
        <v>0</v>
      </c>
      <c r="BZ150" s="103">
        <f t="shared" si="189"/>
        <v>0</v>
      </c>
      <c r="CA150" s="104">
        <f>SUM(BO150:BZ150)*VLOOKUP($I150,Escalation[],MATCH(BB$1,Escalation[#Headers]),FALSE)</f>
        <v>0</v>
      </c>
      <c r="CB150" s="104">
        <f t="shared" si="190"/>
        <v>0</v>
      </c>
      <c r="CC150" s="104">
        <f t="shared" si="191"/>
        <v>0</v>
      </c>
      <c r="CD150" s="104">
        <f t="shared" si="192"/>
        <v>0</v>
      </c>
      <c r="CE150" s="103">
        <f t="shared" si="193"/>
        <v>0</v>
      </c>
      <c r="CF150" s="105">
        <f t="shared" si="194"/>
        <v>0</v>
      </c>
      <c r="CG150" s="110"/>
      <c r="CH150" s="102"/>
      <c r="CI150" s="102"/>
      <c r="CJ150" s="102"/>
      <c r="CK150" s="102"/>
      <c r="CL150" s="102"/>
      <c r="CM150" s="102"/>
      <c r="CN150" s="102"/>
      <c r="CO150" s="102"/>
      <c r="CP150" s="102"/>
      <c r="CQ150" s="102"/>
      <c r="CR150" s="102"/>
      <c r="CS150" s="102">
        <f t="shared" si="195"/>
        <v>0</v>
      </c>
      <c r="CT150" s="103">
        <f t="shared" si="196"/>
        <v>0</v>
      </c>
      <c r="CU150" s="103">
        <f t="shared" si="197"/>
        <v>0</v>
      </c>
      <c r="CV150" s="103">
        <f t="shared" si="198"/>
        <v>0</v>
      </c>
      <c r="CW150" s="103">
        <f t="shared" si="199"/>
        <v>0</v>
      </c>
      <c r="CX150" s="103">
        <f t="shared" si="200"/>
        <v>0</v>
      </c>
      <c r="CY150" s="103">
        <f t="shared" si="201"/>
        <v>0</v>
      </c>
      <c r="CZ150" s="103">
        <f t="shared" si="202"/>
        <v>0</v>
      </c>
      <c r="DA150" s="103">
        <f t="shared" si="203"/>
        <v>0</v>
      </c>
      <c r="DB150" s="103">
        <f t="shared" si="204"/>
        <v>0</v>
      </c>
      <c r="DC150" s="103">
        <f t="shared" si="205"/>
        <v>0</v>
      </c>
      <c r="DD150" s="103">
        <f t="shared" si="206"/>
        <v>0</v>
      </c>
      <c r="DE150" s="103">
        <f t="shared" si="207"/>
        <v>0</v>
      </c>
      <c r="DF150" s="104">
        <f>SUM(CT150:DE150)*VLOOKUP($I150,Escalation[],MATCH(CG$1,Escalation[#Headers]),FALSE)</f>
        <v>0</v>
      </c>
      <c r="DG150" s="104">
        <f t="shared" si="208"/>
        <v>0</v>
      </c>
      <c r="DH150" s="104">
        <f t="shared" si="209"/>
        <v>0</v>
      </c>
      <c r="DI150" s="104">
        <f t="shared" si="210"/>
        <v>0</v>
      </c>
      <c r="DJ150" s="103">
        <f t="shared" si="211"/>
        <v>0</v>
      </c>
      <c r="DK150" s="105">
        <f t="shared" si="212"/>
        <v>0</v>
      </c>
      <c r="DL150" s="110"/>
      <c r="DM150" s="102"/>
      <c r="DN150" s="102"/>
      <c r="DO150" s="102"/>
      <c r="DP150" s="102"/>
      <c r="DQ150" s="102"/>
      <c r="DR150" s="102"/>
      <c r="DS150" s="102"/>
      <c r="DT150" s="102"/>
      <c r="DU150" s="102"/>
      <c r="DV150" s="102"/>
      <c r="DW150" s="102"/>
      <c r="DX150" s="102">
        <f t="shared" si="213"/>
        <v>0</v>
      </c>
      <c r="DY150" s="103">
        <f t="shared" si="214"/>
        <v>0</v>
      </c>
      <c r="DZ150" s="103">
        <f t="shared" si="215"/>
        <v>0</v>
      </c>
      <c r="EA150" s="103">
        <f t="shared" si="216"/>
        <v>0</v>
      </c>
      <c r="EB150" s="103">
        <f t="shared" si="217"/>
        <v>0</v>
      </c>
      <c r="EC150" s="103">
        <f t="shared" si="218"/>
        <v>0</v>
      </c>
      <c r="ED150" s="103">
        <f t="shared" si="219"/>
        <v>0</v>
      </c>
      <c r="EE150" s="103">
        <f t="shared" si="220"/>
        <v>0</v>
      </c>
      <c r="EF150" s="103">
        <f t="shared" si="221"/>
        <v>0</v>
      </c>
      <c r="EG150" s="103">
        <f t="shared" si="222"/>
        <v>0</v>
      </c>
      <c r="EH150" s="103">
        <f t="shared" si="223"/>
        <v>0</v>
      </c>
      <c r="EI150" s="103">
        <f t="shared" si="224"/>
        <v>0</v>
      </c>
      <c r="EJ150" s="103">
        <f t="shared" si="225"/>
        <v>0</v>
      </c>
      <c r="EK150" s="104">
        <f>SUM(DY150:EJ150)*VLOOKUP($I150,Escalation[],MATCH(DL$1,Escalation[#Headers]),FALSE)</f>
        <v>0</v>
      </c>
      <c r="EL150" s="104">
        <f t="shared" si="226"/>
        <v>0</v>
      </c>
      <c r="EM150" s="104">
        <f t="shared" si="227"/>
        <v>0</v>
      </c>
      <c r="EN150" s="104">
        <f t="shared" si="228"/>
        <v>0</v>
      </c>
      <c r="EO150" s="103">
        <f t="shared" si="229"/>
        <v>0</v>
      </c>
      <c r="EP150" s="105">
        <f t="shared" si="230"/>
        <v>0</v>
      </c>
      <c r="EQ150" s="160">
        <f t="shared" si="231"/>
        <v>939.78000000000009</v>
      </c>
      <c r="ER150" s="1"/>
      <c r="ES150" s="82"/>
      <c r="ET150" s="82"/>
      <c r="EU150" s="82"/>
      <c r="EV150" s="82"/>
      <c r="EW150" s="22"/>
      <c r="EX150" s="22"/>
      <c r="EY150" s="34"/>
      <c r="EZ150" s="34"/>
      <c r="FA150" s="7"/>
      <c r="FB150" s="7"/>
      <c r="FC150" s="7"/>
      <c r="FD150" s="7"/>
    </row>
    <row r="151" spans="1:160" ht="118.8" hidden="1" x14ac:dyDescent="0.3">
      <c r="A151" s="1" t="s">
        <v>313</v>
      </c>
      <c r="B151" s="83">
        <v>1.2</v>
      </c>
      <c r="C151" t="s">
        <v>1392</v>
      </c>
      <c r="D151" s="28" t="s">
        <v>15</v>
      </c>
      <c r="E151" s="3" t="s">
        <v>25</v>
      </c>
      <c r="F151" s="2" t="s">
        <v>314</v>
      </c>
      <c r="G151" s="19" t="s">
        <v>315</v>
      </c>
      <c r="H151" s="1"/>
      <c r="I151" s="3" t="s">
        <v>215</v>
      </c>
      <c r="J151" s="5" t="s">
        <v>215</v>
      </c>
      <c r="K151" s="3"/>
      <c r="L151" s="3" t="s">
        <v>136</v>
      </c>
      <c r="M151" s="38"/>
      <c r="N151" s="42">
        <v>1</v>
      </c>
      <c r="O151" s="23">
        <v>0</v>
      </c>
      <c r="P151" s="48">
        <v>0</v>
      </c>
      <c r="Q151" s="5" t="s">
        <v>23</v>
      </c>
      <c r="R151" s="1" t="s">
        <v>41</v>
      </c>
      <c r="S151" s="71">
        <f>VLOOKUP(R151,Contingencies!$A$2:$D$7,4,FALSE)</f>
        <v>0.125</v>
      </c>
      <c r="T151" s="22">
        <f t="shared" si="164"/>
        <v>2528.5955625000001</v>
      </c>
      <c r="U151" s="33">
        <f t="shared" si="238"/>
        <v>0</v>
      </c>
      <c r="V151" s="90"/>
      <c r="W151" s="110"/>
      <c r="X151" s="102"/>
      <c r="Y151" s="102"/>
      <c r="Z151" s="102"/>
      <c r="AA151" s="102"/>
      <c r="AB151" s="112">
        <v>19803</v>
      </c>
      <c r="AC151" s="112"/>
      <c r="AD151" s="112"/>
      <c r="AE151" s="102"/>
      <c r="AF151" s="102"/>
      <c r="AG151" s="102"/>
      <c r="AH151" s="102"/>
      <c r="AI151" s="102">
        <f t="shared" si="232"/>
        <v>0</v>
      </c>
      <c r="AJ151" s="103">
        <f t="shared" si="165"/>
        <v>0</v>
      </c>
      <c r="AK151" s="103">
        <f t="shared" si="166"/>
        <v>0</v>
      </c>
      <c r="AL151" s="103">
        <f t="shared" si="167"/>
        <v>0</v>
      </c>
      <c r="AM151" s="103">
        <f t="shared" si="168"/>
        <v>0</v>
      </c>
      <c r="AN151" s="103">
        <f t="shared" si="169"/>
        <v>0</v>
      </c>
      <c r="AO151" s="103">
        <f t="shared" si="170"/>
        <v>19803</v>
      </c>
      <c r="AP151" s="103">
        <f t="shared" si="171"/>
        <v>0</v>
      </c>
      <c r="AQ151" s="103">
        <f t="shared" si="172"/>
        <v>0</v>
      </c>
      <c r="AR151" s="103">
        <f t="shared" si="173"/>
        <v>0</v>
      </c>
      <c r="AS151" s="103">
        <f t="shared" si="174"/>
        <v>0</v>
      </c>
      <c r="AT151" s="103">
        <f t="shared" si="175"/>
        <v>0</v>
      </c>
      <c r="AU151" s="103">
        <f t="shared" si="176"/>
        <v>0</v>
      </c>
      <c r="AV151" s="104">
        <f>SUM(AJ151:AU151)*VLOOKUP($I151,Escalation[],MATCH(W$1,Escalation[#Headers]),FALSE)</f>
        <v>20228.764500000001</v>
      </c>
      <c r="AW151" s="104">
        <f t="shared" si="233"/>
        <v>0</v>
      </c>
      <c r="AX151" s="104">
        <f t="shared" si="234"/>
        <v>0</v>
      </c>
      <c r="AY151" s="104">
        <f t="shared" si="235"/>
        <v>20228.764500000001</v>
      </c>
      <c r="AZ151" s="103">
        <f t="shared" si="236"/>
        <v>2528.5955625000001</v>
      </c>
      <c r="BA151" s="105">
        <f t="shared" si="237"/>
        <v>0</v>
      </c>
      <c r="BB151" s="110"/>
      <c r="BC151" s="102"/>
      <c r="BD151" s="102"/>
      <c r="BE151" s="102"/>
      <c r="BF151" s="102"/>
      <c r="BG151" s="102"/>
      <c r="BH151" s="102"/>
      <c r="BI151" s="102"/>
      <c r="BJ151" s="102"/>
      <c r="BK151" s="102"/>
      <c r="BL151" s="102"/>
      <c r="BM151" s="102"/>
      <c r="BN151" s="102">
        <f t="shared" si="177"/>
        <v>0</v>
      </c>
      <c r="BO151" s="103">
        <f t="shared" si="178"/>
        <v>0</v>
      </c>
      <c r="BP151" s="103">
        <f t="shared" si="179"/>
        <v>0</v>
      </c>
      <c r="BQ151" s="103">
        <f t="shared" si="180"/>
        <v>0</v>
      </c>
      <c r="BR151" s="103">
        <f t="shared" si="181"/>
        <v>0</v>
      </c>
      <c r="BS151" s="103">
        <f t="shared" si="182"/>
        <v>0</v>
      </c>
      <c r="BT151" s="103">
        <f t="shared" si="183"/>
        <v>0</v>
      </c>
      <c r="BU151" s="103">
        <f t="shared" si="184"/>
        <v>0</v>
      </c>
      <c r="BV151" s="103">
        <f t="shared" si="185"/>
        <v>0</v>
      </c>
      <c r="BW151" s="103">
        <f t="shared" si="186"/>
        <v>0</v>
      </c>
      <c r="BX151" s="103">
        <f t="shared" si="187"/>
        <v>0</v>
      </c>
      <c r="BY151" s="103">
        <f t="shared" si="188"/>
        <v>0</v>
      </c>
      <c r="BZ151" s="103">
        <f t="shared" si="189"/>
        <v>0</v>
      </c>
      <c r="CA151" s="104">
        <f>SUM(BO151:BZ151)*VLOOKUP($I151,Escalation[],MATCH(BB$1,Escalation[#Headers]),FALSE)</f>
        <v>0</v>
      </c>
      <c r="CB151" s="104">
        <f t="shared" si="190"/>
        <v>0</v>
      </c>
      <c r="CC151" s="104">
        <f t="shared" si="191"/>
        <v>0</v>
      </c>
      <c r="CD151" s="104">
        <f t="shared" si="192"/>
        <v>0</v>
      </c>
      <c r="CE151" s="103">
        <f t="shared" si="193"/>
        <v>0</v>
      </c>
      <c r="CF151" s="105">
        <f t="shared" si="194"/>
        <v>0</v>
      </c>
      <c r="CG151" s="110"/>
      <c r="CH151" s="102"/>
      <c r="CI151" s="102"/>
      <c r="CJ151" s="102"/>
      <c r="CK151" s="102"/>
      <c r="CL151" s="102"/>
      <c r="CM151" s="102"/>
      <c r="CN151" s="102"/>
      <c r="CO151" s="102"/>
      <c r="CP151" s="102"/>
      <c r="CQ151" s="102"/>
      <c r="CR151" s="102"/>
      <c r="CS151" s="102">
        <f t="shared" si="195"/>
        <v>0</v>
      </c>
      <c r="CT151" s="103">
        <f t="shared" si="196"/>
        <v>0</v>
      </c>
      <c r="CU151" s="103">
        <f t="shared" si="197"/>
        <v>0</v>
      </c>
      <c r="CV151" s="103">
        <f t="shared" si="198"/>
        <v>0</v>
      </c>
      <c r="CW151" s="103">
        <f t="shared" si="199"/>
        <v>0</v>
      </c>
      <c r="CX151" s="103">
        <f t="shared" si="200"/>
        <v>0</v>
      </c>
      <c r="CY151" s="103">
        <f t="shared" si="201"/>
        <v>0</v>
      </c>
      <c r="CZ151" s="103">
        <f t="shared" si="202"/>
        <v>0</v>
      </c>
      <c r="DA151" s="103">
        <f t="shared" si="203"/>
        <v>0</v>
      </c>
      <c r="DB151" s="103">
        <f t="shared" si="204"/>
        <v>0</v>
      </c>
      <c r="DC151" s="103">
        <f t="shared" si="205"/>
        <v>0</v>
      </c>
      <c r="DD151" s="103">
        <f t="shared" si="206"/>
        <v>0</v>
      </c>
      <c r="DE151" s="103">
        <f t="shared" si="207"/>
        <v>0</v>
      </c>
      <c r="DF151" s="104">
        <f>SUM(CT151:DE151)*VLOOKUP($I151,Escalation[],MATCH(CG$1,Escalation[#Headers]),FALSE)</f>
        <v>0</v>
      </c>
      <c r="DG151" s="104">
        <f t="shared" si="208"/>
        <v>0</v>
      </c>
      <c r="DH151" s="104">
        <f t="shared" si="209"/>
        <v>0</v>
      </c>
      <c r="DI151" s="104">
        <f t="shared" si="210"/>
        <v>0</v>
      </c>
      <c r="DJ151" s="103">
        <f t="shared" si="211"/>
        <v>0</v>
      </c>
      <c r="DK151" s="105">
        <f t="shared" si="212"/>
        <v>0</v>
      </c>
      <c r="DL151" s="110"/>
      <c r="DM151" s="102"/>
      <c r="DN151" s="102"/>
      <c r="DO151" s="102"/>
      <c r="DP151" s="102"/>
      <c r="DQ151" s="102"/>
      <c r="DR151" s="102"/>
      <c r="DS151" s="102"/>
      <c r="DT151" s="102"/>
      <c r="DU151" s="102"/>
      <c r="DV151" s="102"/>
      <c r="DW151" s="102"/>
      <c r="DX151" s="102">
        <f t="shared" si="213"/>
        <v>0</v>
      </c>
      <c r="DY151" s="103">
        <f t="shared" si="214"/>
        <v>0</v>
      </c>
      <c r="DZ151" s="103">
        <f t="shared" si="215"/>
        <v>0</v>
      </c>
      <c r="EA151" s="103">
        <f t="shared" si="216"/>
        <v>0</v>
      </c>
      <c r="EB151" s="103">
        <f t="shared" si="217"/>
        <v>0</v>
      </c>
      <c r="EC151" s="103">
        <f t="shared" si="218"/>
        <v>0</v>
      </c>
      <c r="ED151" s="103">
        <f t="shared" si="219"/>
        <v>0</v>
      </c>
      <c r="EE151" s="103">
        <f t="shared" si="220"/>
        <v>0</v>
      </c>
      <c r="EF151" s="103">
        <f t="shared" si="221"/>
        <v>0</v>
      </c>
      <c r="EG151" s="103">
        <f t="shared" si="222"/>
        <v>0</v>
      </c>
      <c r="EH151" s="103">
        <f t="shared" si="223"/>
        <v>0</v>
      </c>
      <c r="EI151" s="103">
        <f t="shared" si="224"/>
        <v>0</v>
      </c>
      <c r="EJ151" s="103">
        <f t="shared" si="225"/>
        <v>0</v>
      </c>
      <c r="EK151" s="104">
        <f>SUM(DY151:EJ151)*VLOOKUP($I151,Escalation[],MATCH(DL$1,Escalation[#Headers]),FALSE)</f>
        <v>0</v>
      </c>
      <c r="EL151" s="104">
        <f t="shared" si="226"/>
        <v>0</v>
      </c>
      <c r="EM151" s="104">
        <f t="shared" si="227"/>
        <v>0</v>
      </c>
      <c r="EN151" s="104">
        <f t="shared" si="228"/>
        <v>0</v>
      </c>
      <c r="EO151" s="103">
        <f t="shared" si="229"/>
        <v>0</v>
      </c>
      <c r="EP151" s="105">
        <f t="shared" si="230"/>
        <v>0</v>
      </c>
      <c r="EQ151" s="160">
        <f t="shared" si="231"/>
        <v>20228.764500000001</v>
      </c>
      <c r="ER151" s="1"/>
      <c r="ES151" s="82"/>
      <c r="ET151" s="82"/>
      <c r="EU151" s="82"/>
      <c r="EV151" s="82"/>
      <c r="EW151" s="22"/>
      <c r="EX151" s="22"/>
      <c r="EY151" s="34"/>
      <c r="EZ151" s="34"/>
      <c r="FA151" s="7"/>
      <c r="FB151" s="7"/>
      <c r="FC151" s="7"/>
      <c r="FD151" s="7"/>
    </row>
    <row r="152" spans="1:160" ht="224.4" hidden="1" x14ac:dyDescent="0.3">
      <c r="A152" s="1" t="s">
        <v>316</v>
      </c>
      <c r="B152" s="83">
        <v>1.2</v>
      </c>
      <c r="C152" t="s">
        <v>1392</v>
      </c>
      <c r="D152" s="28" t="s">
        <v>15</v>
      </c>
      <c r="E152" s="3" t="s">
        <v>25</v>
      </c>
      <c r="F152" s="2" t="s">
        <v>317</v>
      </c>
      <c r="G152" s="19" t="s">
        <v>318</v>
      </c>
      <c r="H152" s="1"/>
      <c r="I152" s="3" t="s">
        <v>19</v>
      </c>
      <c r="J152" s="5" t="s">
        <v>31</v>
      </c>
      <c r="K152" s="3" t="s">
        <v>216</v>
      </c>
      <c r="L152" s="6" t="s">
        <v>22</v>
      </c>
      <c r="M152" s="38">
        <v>115</v>
      </c>
      <c r="N152" s="44">
        <v>115</v>
      </c>
      <c r="O152" s="24">
        <v>0</v>
      </c>
      <c r="P152" s="48">
        <v>0</v>
      </c>
      <c r="Q152" s="5" t="s">
        <v>23</v>
      </c>
      <c r="R152" s="1" t="s">
        <v>220</v>
      </c>
      <c r="S152" s="71">
        <f>VLOOKUP(R152,Contingencies!$A$2:$D$7,4,FALSE)</f>
        <v>0.2</v>
      </c>
      <c r="T152" s="22">
        <f t="shared" si="164"/>
        <v>845.80200000000013</v>
      </c>
      <c r="U152" s="33">
        <f t="shared" si="238"/>
        <v>0</v>
      </c>
      <c r="V152" s="90"/>
      <c r="W152" s="110"/>
      <c r="X152" s="102"/>
      <c r="Y152" s="102"/>
      <c r="Z152" s="102"/>
      <c r="AA152" s="102"/>
      <c r="AB152" s="102"/>
      <c r="AC152" s="112">
        <v>16</v>
      </c>
      <c r="AD152" s="112">
        <v>10</v>
      </c>
      <c r="AE152" s="112">
        <v>10</v>
      </c>
      <c r="AF152" s="102"/>
      <c r="AG152" s="102"/>
      <c r="AH152" s="102"/>
      <c r="AI152" s="102">
        <f t="shared" si="232"/>
        <v>36</v>
      </c>
      <c r="AJ152" s="103">
        <f t="shared" si="165"/>
        <v>0</v>
      </c>
      <c r="AK152" s="103">
        <f t="shared" si="166"/>
        <v>0</v>
      </c>
      <c r="AL152" s="103">
        <f t="shared" si="167"/>
        <v>0</v>
      </c>
      <c r="AM152" s="103">
        <f t="shared" si="168"/>
        <v>0</v>
      </c>
      <c r="AN152" s="103">
        <f t="shared" si="169"/>
        <v>0</v>
      </c>
      <c r="AO152" s="103">
        <f t="shared" si="170"/>
        <v>0</v>
      </c>
      <c r="AP152" s="103">
        <f t="shared" si="171"/>
        <v>1840</v>
      </c>
      <c r="AQ152" s="103">
        <f t="shared" si="172"/>
        <v>1150</v>
      </c>
      <c r="AR152" s="103">
        <f t="shared" si="173"/>
        <v>1150</v>
      </c>
      <c r="AS152" s="103">
        <f t="shared" si="174"/>
        <v>0</v>
      </c>
      <c r="AT152" s="103">
        <f t="shared" si="175"/>
        <v>0</v>
      </c>
      <c r="AU152" s="103">
        <f t="shared" si="176"/>
        <v>0</v>
      </c>
      <c r="AV152" s="104">
        <f>SUM(AJ152:AU152)*VLOOKUP($I152,Escalation[],MATCH(W$1,Escalation[#Headers]),FALSE)</f>
        <v>4229.01</v>
      </c>
      <c r="AW152" s="104">
        <f t="shared" si="233"/>
        <v>0</v>
      </c>
      <c r="AX152" s="104">
        <f t="shared" si="234"/>
        <v>0</v>
      </c>
      <c r="AY152" s="104">
        <f t="shared" si="235"/>
        <v>4229.01</v>
      </c>
      <c r="AZ152" s="103">
        <f t="shared" si="236"/>
        <v>845.80200000000013</v>
      </c>
      <c r="BA152" s="105">
        <f t="shared" si="237"/>
        <v>0</v>
      </c>
      <c r="BB152" s="110"/>
      <c r="BC152" s="102"/>
      <c r="BD152" s="102"/>
      <c r="BE152" s="102"/>
      <c r="BF152" s="102"/>
      <c r="BG152" s="102"/>
      <c r="BH152" s="102"/>
      <c r="BI152" s="102"/>
      <c r="BJ152" s="102"/>
      <c r="BK152" s="102"/>
      <c r="BL152" s="102"/>
      <c r="BM152" s="102"/>
      <c r="BN152" s="102">
        <f t="shared" si="177"/>
        <v>0</v>
      </c>
      <c r="BO152" s="103">
        <f t="shared" si="178"/>
        <v>0</v>
      </c>
      <c r="BP152" s="103">
        <f t="shared" si="179"/>
        <v>0</v>
      </c>
      <c r="BQ152" s="103">
        <f t="shared" si="180"/>
        <v>0</v>
      </c>
      <c r="BR152" s="103">
        <f t="shared" si="181"/>
        <v>0</v>
      </c>
      <c r="BS152" s="103">
        <f t="shared" si="182"/>
        <v>0</v>
      </c>
      <c r="BT152" s="103">
        <f t="shared" si="183"/>
        <v>0</v>
      </c>
      <c r="BU152" s="103">
        <f t="shared" si="184"/>
        <v>0</v>
      </c>
      <c r="BV152" s="103">
        <f t="shared" si="185"/>
        <v>0</v>
      </c>
      <c r="BW152" s="103">
        <f t="shared" si="186"/>
        <v>0</v>
      </c>
      <c r="BX152" s="103">
        <f t="shared" si="187"/>
        <v>0</v>
      </c>
      <c r="BY152" s="103">
        <f t="shared" si="188"/>
        <v>0</v>
      </c>
      <c r="BZ152" s="103">
        <f t="shared" si="189"/>
        <v>0</v>
      </c>
      <c r="CA152" s="104">
        <f>SUM(BO152:BZ152)*VLOOKUP($I152,Escalation[],MATCH(BB$1,Escalation[#Headers]),FALSE)</f>
        <v>0</v>
      </c>
      <c r="CB152" s="104">
        <f t="shared" si="190"/>
        <v>0</v>
      </c>
      <c r="CC152" s="104">
        <f t="shared" si="191"/>
        <v>0</v>
      </c>
      <c r="CD152" s="104">
        <f t="shared" si="192"/>
        <v>0</v>
      </c>
      <c r="CE152" s="103">
        <f t="shared" si="193"/>
        <v>0</v>
      </c>
      <c r="CF152" s="105">
        <f t="shared" si="194"/>
        <v>0</v>
      </c>
      <c r="CG152" s="110"/>
      <c r="CH152" s="102"/>
      <c r="CI152" s="102"/>
      <c r="CJ152" s="102"/>
      <c r="CK152" s="102"/>
      <c r="CL152" s="102"/>
      <c r="CM152" s="102"/>
      <c r="CN152" s="102"/>
      <c r="CO152" s="102"/>
      <c r="CP152" s="102"/>
      <c r="CQ152" s="102"/>
      <c r="CR152" s="102"/>
      <c r="CS152" s="102">
        <f t="shared" si="195"/>
        <v>0</v>
      </c>
      <c r="CT152" s="103">
        <f t="shared" si="196"/>
        <v>0</v>
      </c>
      <c r="CU152" s="103">
        <f t="shared" si="197"/>
        <v>0</v>
      </c>
      <c r="CV152" s="103">
        <f t="shared" si="198"/>
        <v>0</v>
      </c>
      <c r="CW152" s="103">
        <f t="shared" si="199"/>
        <v>0</v>
      </c>
      <c r="CX152" s="103">
        <f t="shared" si="200"/>
        <v>0</v>
      </c>
      <c r="CY152" s="103">
        <f t="shared" si="201"/>
        <v>0</v>
      </c>
      <c r="CZ152" s="103">
        <f t="shared" si="202"/>
        <v>0</v>
      </c>
      <c r="DA152" s="103">
        <f t="shared" si="203"/>
        <v>0</v>
      </c>
      <c r="DB152" s="103">
        <f t="shared" si="204"/>
        <v>0</v>
      </c>
      <c r="DC152" s="103">
        <f t="shared" si="205"/>
        <v>0</v>
      </c>
      <c r="DD152" s="103">
        <f t="shared" si="206"/>
        <v>0</v>
      </c>
      <c r="DE152" s="103">
        <f t="shared" si="207"/>
        <v>0</v>
      </c>
      <c r="DF152" s="104">
        <f>SUM(CT152:DE152)*VLOOKUP($I152,Escalation[],MATCH(CG$1,Escalation[#Headers]),FALSE)</f>
        <v>0</v>
      </c>
      <c r="DG152" s="104">
        <f t="shared" si="208"/>
        <v>0</v>
      </c>
      <c r="DH152" s="104">
        <f t="shared" si="209"/>
        <v>0</v>
      </c>
      <c r="DI152" s="104">
        <f t="shared" si="210"/>
        <v>0</v>
      </c>
      <c r="DJ152" s="103">
        <f t="shared" si="211"/>
        <v>0</v>
      </c>
      <c r="DK152" s="105">
        <f t="shared" si="212"/>
        <v>0</v>
      </c>
      <c r="DL152" s="110"/>
      <c r="DM152" s="102"/>
      <c r="DN152" s="102"/>
      <c r="DO152" s="102"/>
      <c r="DP152" s="102"/>
      <c r="DQ152" s="102"/>
      <c r="DR152" s="102"/>
      <c r="DS152" s="102"/>
      <c r="DT152" s="102"/>
      <c r="DU152" s="102"/>
      <c r="DV152" s="102"/>
      <c r="DW152" s="102"/>
      <c r="DX152" s="102">
        <f t="shared" si="213"/>
        <v>0</v>
      </c>
      <c r="DY152" s="103">
        <f t="shared" si="214"/>
        <v>0</v>
      </c>
      <c r="DZ152" s="103">
        <f t="shared" si="215"/>
        <v>0</v>
      </c>
      <c r="EA152" s="103">
        <f t="shared" si="216"/>
        <v>0</v>
      </c>
      <c r="EB152" s="103">
        <f t="shared" si="217"/>
        <v>0</v>
      </c>
      <c r="EC152" s="103">
        <f t="shared" si="218"/>
        <v>0</v>
      </c>
      <c r="ED152" s="103">
        <f t="shared" si="219"/>
        <v>0</v>
      </c>
      <c r="EE152" s="103">
        <f t="shared" si="220"/>
        <v>0</v>
      </c>
      <c r="EF152" s="103">
        <f t="shared" si="221"/>
        <v>0</v>
      </c>
      <c r="EG152" s="103">
        <f t="shared" si="222"/>
        <v>0</v>
      </c>
      <c r="EH152" s="103">
        <f t="shared" si="223"/>
        <v>0</v>
      </c>
      <c r="EI152" s="103">
        <f t="shared" si="224"/>
        <v>0</v>
      </c>
      <c r="EJ152" s="103">
        <f t="shared" si="225"/>
        <v>0</v>
      </c>
      <c r="EK152" s="104">
        <f>SUM(DY152:EJ152)*VLOOKUP($I152,Escalation[],MATCH(DL$1,Escalation[#Headers]),FALSE)</f>
        <v>0</v>
      </c>
      <c r="EL152" s="104">
        <f t="shared" si="226"/>
        <v>0</v>
      </c>
      <c r="EM152" s="104">
        <f t="shared" si="227"/>
        <v>0</v>
      </c>
      <c r="EN152" s="104">
        <f t="shared" si="228"/>
        <v>0</v>
      </c>
      <c r="EO152" s="103">
        <f t="shared" si="229"/>
        <v>0</v>
      </c>
      <c r="EP152" s="105">
        <f t="shared" si="230"/>
        <v>0</v>
      </c>
      <c r="EQ152" s="160">
        <f t="shared" si="231"/>
        <v>4229.01</v>
      </c>
      <c r="ER152" s="1"/>
      <c r="ES152" s="82"/>
      <c r="ET152" s="82"/>
      <c r="EU152" s="82"/>
      <c r="EV152" s="82"/>
      <c r="EW152" s="22"/>
      <c r="EX152" s="22"/>
      <c r="EY152" s="34"/>
      <c r="EZ152" s="34"/>
      <c r="FA152" s="7"/>
      <c r="FB152" s="7"/>
      <c r="FC152" s="7"/>
      <c r="FD152" s="7"/>
    </row>
    <row r="153" spans="1:160" ht="224.4" hidden="1" x14ac:dyDescent="0.3">
      <c r="A153" s="1" t="s">
        <v>316</v>
      </c>
      <c r="B153" s="83">
        <v>1.2</v>
      </c>
      <c r="C153" t="s">
        <v>1392</v>
      </c>
      <c r="D153" s="28" t="s">
        <v>15</v>
      </c>
      <c r="E153" s="3" t="s">
        <v>25</v>
      </c>
      <c r="F153" s="2" t="s">
        <v>317</v>
      </c>
      <c r="G153" s="19" t="s">
        <v>318</v>
      </c>
      <c r="H153" s="1"/>
      <c r="I153" s="3" t="s">
        <v>215</v>
      </c>
      <c r="J153" s="5" t="s">
        <v>215</v>
      </c>
      <c r="K153" s="3"/>
      <c r="L153" s="3" t="s">
        <v>136</v>
      </c>
      <c r="M153" s="38"/>
      <c r="N153" s="42">
        <v>1</v>
      </c>
      <c r="O153" s="23">
        <v>0</v>
      </c>
      <c r="P153" s="48">
        <v>0</v>
      </c>
      <c r="Q153" s="5" t="s">
        <v>23</v>
      </c>
      <c r="R153" s="1" t="s">
        <v>41</v>
      </c>
      <c r="S153" s="71">
        <f>VLOOKUP(R153,Contingencies!$A$2:$D$7,4,FALSE)</f>
        <v>0.125</v>
      </c>
      <c r="T153" s="22">
        <f t="shared" si="164"/>
        <v>3813.6425625000002</v>
      </c>
      <c r="U153" s="33">
        <f t="shared" si="238"/>
        <v>0</v>
      </c>
      <c r="V153" s="90"/>
      <c r="W153" s="110"/>
      <c r="X153" s="102"/>
      <c r="Y153" s="102"/>
      <c r="Z153" s="102"/>
      <c r="AA153" s="102"/>
      <c r="AB153" s="102"/>
      <c r="AC153" s="112">
        <v>29867</v>
      </c>
      <c r="AD153" s="112"/>
      <c r="AE153" s="112"/>
      <c r="AF153" s="102"/>
      <c r="AG153" s="102"/>
      <c r="AH153" s="102"/>
      <c r="AI153" s="102">
        <f t="shared" si="232"/>
        <v>0</v>
      </c>
      <c r="AJ153" s="103">
        <f t="shared" si="165"/>
        <v>0</v>
      </c>
      <c r="AK153" s="103">
        <f t="shared" si="166"/>
        <v>0</v>
      </c>
      <c r="AL153" s="103">
        <f t="shared" si="167"/>
        <v>0</v>
      </c>
      <c r="AM153" s="103">
        <f t="shared" si="168"/>
        <v>0</v>
      </c>
      <c r="AN153" s="103">
        <f t="shared" si="169"/>
        <v>0</v>
      </c>
      <c r="AO153" s="103">
        <f t="shared" si="170"/>
        <v>0</v>
      </c>
      <c r="AP153" s="103">
        <f t="shared" si="171"/>
        <v>29867</v>
      </c>
      <c r="AQ153" s="103">
        <f t="shared" si="172"/>
        <v>0</v>
      </c>
      <c r="AR153" s="103">
        <f t="shared" si="173"/>
        <v>0</v>
      </c>
      <c r="AS153" s="103">
        <f t="shared" si="174"/>
        <v>0</v>
      </c>
      <c r="AT153" s="103">
        <f t="shared" si="175"/>
        <v>0</v>
      </c>
      <c r="AU153" s="103">
        <f t="shared" si="176"/>
        <v>0</v>
      </c>
      <c r="AV153" s="104">
        <f>SUM(AJ153:AU153)*VLOOKUP($I153,Escalation[],MATCH(W$1,Escalation[#Headers]),FALSE)</f>
        <v>30509.140500000001</v>
      </c>
      <c r="AW153" s="104">
        <f t="shared" si="233"/>
        <v>0</v>
      </c>
      <c r="AX153" s="104">
        <f t="shared" si="234"/>
        <v>0</v>
      </c>
      <c r="AY153" s="104">
        <f t="shared" si="235"/>
        <v>30509.140500000001</v>
      </c>
      <c r="AZ153" s="103">
        <f t="shared" si="236"/>
        <v>3813.6425625000002</v>
      </c>
      <c r="BA153" s="105">
        <f t="shared" si="237"/>
        <v>0</v>
      </c>
      <c r="BB153" s="110"/>
      <c r="BC153" s="102"/>
      <c r="BD153" s="102"/>
      <c r="BE153" s="102"/>
      <c r="BF153" s="102"/>
      <c r="BG153" s="102"/>
      <c r="BH153" s="102"/>
      <c r="BI153" s="102"/>
      <c r="BJ153" s="102"/>
      <c r="BK153" s="102"/>
      <c r="BL153" s="102"/>
      <c r="BM153" s="102"/>
      <c r="BN153" s="102">
        <f t="shared" si="177"/>
        <v>0</v>
      </c>
      <c r="BO153" s="103">
        <f t="shared" si="178"/>
        <v>0</v>
      </c>
      <c r="BP153" s="103">
        <f t="shared" si="179"/>
        <v>0</v>
      </c>
      <c r="BQ153" s="103">
        <f t="shared" si="180"/>
        <v>0</v>
      </c>
      <c r="BR153" s="103">
        <f t="shared" si="181"/>
        <v>0</v>
      </c>
      <c r="BS153" s="103">
        <f t="shared" si="182"/>
        <v>0</v>
      </c>
      <c r="BT153" s="103">
        <f t="shared" si="183"/>
        <v>0</v>
      </c>
      <c r="BU153" s="103">
        <f t="shared" si="184"/>
        <v>0</v>
      </c>
      <c r="BV153" s="103">
        <f t="shared" si="185"/>
        <v>0</v>
      </c>
      <c r="BW153" s="103">
        <f t="shared" si="186"/>
        <v>0</v>
      </c>
      <c r="BX153" s="103">
        <f t="shared" si="187"/>
        <v>0</v>
      </c>
      <c r="BY153" s="103">
        <f t="shared" si="188"/>
        <v>0</v>
      </c>
      <c r="BZ153" s="103">
        <f t="shared" si="189"/>
        <v>0</v>
      </c>
      <c r="CA153" s="104">
        <f>SUM(BO153:BZ153)*VLOOKUP($I153,Escalation[],MATCH(BB$1,Escalation[#Headers]),FALSE)</f>
        <v>0</v>
      </c>
      <c r="CB153" s="104">
        <f t="shared" si="190"/>
        <v>0</v>
      </c>
      <c r="CC153" s="104">
        <f t="shared" si="191"/>
        <v>0</v>
      </c>
      <c r="CD153" s="104">
        <f t="shared" si="192"/>
        <v>0</v>
      </c>
      <c r="CE153" s="103">
        <f t="shared" si="193"/>
        <v>0</v>
      </c>
      <c r="CF153" s="105">
        <f t="shared" si="194"/>
        <v>0</v>
      </c>
      <c r="CG153" s="110"/>
      <c r="CH153" s="102"/>
      <c r="CI153" s="102"/>
      <c r="CJ153" s="102"/>
      <c r="CK153" s="102"/>
      <c r="CL153" s="102"/>
      <c r="CM153" s="102"/>
      <c r="CN153" s="102"/>
      <c r="CO153" s="102"/>
      <c r="CP153" s="102"/>
      <c r="CQ153" s="102"/>
      <c r="CR153" s="102"/>
      <c r="CS153" s="102">
        <f t="shared" si="195"/>
        <v>0</v>
      </c>
      <c r="CT153" s="103">
        <f t="shared" si="196"/>
        <v>0</v>
      </c>
      <c r="CU153" s="103">
        <f t="shared" si="197"/>
        <v>0</v>
      </c>
      <c r="CV153" s="103">
        <f t="shared" si="198"/>
        <v>0</v>
      </c>
      <c r="CW153" s="103">
        <f t="shared" si="199"/>
        <v>0</v>
      </c>
      <c r="CX153" s="103">
        <f t="shared" si="200"/>
        <v>0</v>
      </c>
      <c r="CY153" s="103">
        <f t="shared" si="201"/>
        <v>0</v>
      </c>
      <c r="CZ153" s="103">
        <f t="shared" si="202"/>
        <v>0</v>
      </c>
      <c r="DA153" s="103">
        <f t="shared" si="203"/>
        <v>0</v>
      </c>
      <c r="DB153" s="103">
        <f t="shared" si="204"/>
        <v>0</v>
      </c>
      <c r="DC153" s="103">
        <f t="shared" si="205"/>
        <v>0</v>
      </c>
      <c r="DD153" s="103">
        <f t="shared" si="206"/>
        <v>0</v>
      </c>
      <c r="DE153" s="103">
        <f t="shared" si="207"/>
        <v>0</v>
      </c>
      <c r="DF153" s="104">
        <f>SUM(CT153:DE153)*VLOOKUP($I153,Escalation[],MATCH(CG$1,Escalation[#Headers]),FALSE)</f>
        <v>0</v>
      </c>
      <c r="DG153" s="104">
        <f t="shared" si="208"/>
        <v>0</v>
      </c>
      <c r="DH153" s="104">
        <f t="shared" si="209"/>
        <v>0</v>
      </c>
      <c r="DI153" s="104">
        <f t="shared" si="210"/>
        <v>0</v>
      </c>
      <c r="DJ153" s="103">
        <f t="shared" si="211"/>
        <v>0</v>
      </c>
      <c r="DK153" s="105">
        <f t="shared" si="212"/>
        <v>0</v>
      </c>
      <c r="DL153" s="110"/>
      <c r="DM153" s="102"/>
      <c r="DN153" s="102"/>
      <c r="DO153" s="102"/>
      <c r="DP153" s="102"/>
      <c r="DQ153" s="102"/>
      <c r="DR153" s="102"/>
      <c r="DS153" s="102"/>
      <c r="DT153" s="102"/>
      <c r="DU153" s="102"/>
      <c r="DV153" s="102"/>
      <c r="DW153" s="102"/>
      <c r="DX153" s="102">
        <f t="shared" si="213"/>
        <v>0</v>
      </c>
      <c r="DY153" s="103">
        <f t="shared" si="214"/>
        <v>0</v>
      </c>
      <c r="DZ153" s="103">
        <f t="shared" si="215"/>
        <v>0</v>
      </c>
      <c r="EA153" s="103">
        <f t="shared" si="216"/>
        <v>0</v>
      </c>
      <c r="EB153" s="103">
        <f t="shared" si="217"/>
        <v>0</v>
      </c>
      <c r="EC153" s="103">
        <f t="shared" si="218"/>
        <v>0</v>
      </c>
      <c r="ED153" s="103">
        <f t="shared" si="219"/>
        <v>0</v>
      </c>
      <c r="EE153" s="103">
        <f t="shared" si="220"/>
        <v>0</v>
      </c>
      <c r="EF153" s="103">
        <f t="shared" si="221"/>
        <v>0</v>
      </c>
      <c r="EG153" s="103">
        <f t="shared" si="222"/>
        <v>0</v>
      </c>
      <c r="EH153" s="103">
        <f t="shared" si="223"/>
        <v>0</v>
      </c>
      <c r="EI153" s="103">
        <f t="shared" si="224"/>
        <v>0</v>
      </c>
      <c r="EJ153" s="103">
        <f t="shared" si="225"/>
        <v>0</v>
      </c>
      <c r="EK153" s="104">
        <f>SUM(DY153:EJ153)*VLOOKUP($I153,Escalation[],MATCH(DL$1,Escalation[#Headers]),FALSE)</f>
        <v>0</v>
      </c>
      <c r="EL153" s="104">
        <f t="shared" si="226"/>
        <v>0</v>
      </c>
      <c r="EM153" s="104">
        <f t="shared" si="227"/>
        <v>0</v>
      </c>
      <c r="EN153" s="104">
        <f t="shared" si="228"/>
        <v>0</v>
      </c>
      <c r="EO153" s="103">
        <f t="shared" si="229"/>
        <v>0</v>
      </c>
      <c r="EP153" s="105">
        <f t="shared" si="230"/>
        <v>0</v>
      </c>
      <c r="EQ153" s="160">
        <f t="shared" si="231"/>
        <v>30509.140500000001</v>
      </c>
      <c r="ER153" s="1"/>
      <c r="ES153" s="82"/>
      <c r="ET153" s="82"/>
      <c r="EU153" s="82"/>
      <c r="EV153" s="82"/>
      <c r="EW153" s="22"/>
      <c r="EX153" s="22"/>
      <c r="EY153" s="34"/>
      <c r="EZ153" s="34"/>
      <c r="FA153" s="7"/>
      <c r="FB153" s="7"/>
      <c r="FC153" s="7"/>
      <c r="FD153" s="7"/>
    </row>
    <row r="154" spans="1:160" ht="66" hidden="1" x14ac:dyDescent="0.3">
      <c r="A154" s="1" t="s">
        <v>319</v>
      </c>
      <c r="B154" s="83">
        <v>1.2</v>
      </c>
      <c r="C154" t="s">
        <v>1392</v>
      </c>
      <c r="D154" s="28" t="s">
        <v>15</v>
      </c>
      <c r="E154" s="3" t="s">
        <v>25</v>
      </c>
      <c r="F154" s="2" t="s">
        <v>320</v>
      </c>
      <c r="G154" s="19" t="s">
        <v>321</v>
      </c>
      <c r="H154" s="1"/>
      <c r="I154" s="3" t="s">
        <v>19</v>
      </c>
      <c r="J154" s="5" t="s">
        <v>31</v>
      </c>
      <c r="K154" s="3" t="s">
        <v>216</v>
      </c>
      <c r="L154" s="6" t="s">
        <v>22</v>
      </c>
      <c r="M154" s="38">
        <v>115</v>
      </c>
      <c r="N154" s="43">
        <v>115</v>
      </c>
      <c r="O154" s="23">
        <v>0</v>
      </c>
      <c r="P154" s="48">
        <v>0</v>
      </c>
      <c r="Q154" s="5" t="s">
        <v>23</v>
      </c>
      <c r="R154" s="1" t="s">
        <v>224</v>
      </c>
      <c r="S154" s="71">
        <f>VLOOKUP(R154,Contingencies!$A$2:$D$7,4,FALSE)</f>
        <v>0.35</v>
      </c>
      <c r="T154" s="22">
        <f t="shared" si="164"/>
        <v>3359.9484450000004</v>
      </c>
      <c r="U154" s="33">
        <f t="shared" si="238"/>
        <v>0</v>
      </c>
      <c r="V154" s="90"/>
      <c r="W154" s="110"/>
      <c r="X154" s="102"/>
      <c r="Y154" s="102"/>
      <c r="Z154" s="102"/>
      <c r="AA154" s="102"/>
      <c r="AB154" s="102"/>
      <c r="AC154" s="102"/>
      <c r="AD154" s="102"/>
      <c r="AE154" s="102"/>
      <c r="AF154" s="102"/>
      <c r="AG154" s="102"/>
      <c r="AH154" s="102"/>
      <c r="AI154" s="102">
        <f t="shared" si="232"/>
        <v>0</v>
      </c>
      <c r="AJ154" s="103">
        <f t="shared" si="165"/>
        <v>0</v>
      </c>
      <c r="AK154" s="103">
        <f t="shared" si="166"/>
        <v>0</v>
      </c>
      <c r="AL154" s="103">
        <f t="shared" si="167"/>
        <v>0</v>
      </c>
      <c r="AM154" s="103">
        <f t="shared" si="168"/>
        <v>0</v>
      </c>
      <c r="AN154" s="103">
        <f t="shared" si="169"/>
        <v>0</v>
      </c>
      <c r="AO154" s="103">
        <f t="shared" si="170"/>
        <v>0</v>
      </c>
      <c r="AP154" s="103">
        <f t="shared" si="171"/>
        <v>0</v>
      </c>
      <c r="AQ154" s="103">
        <f t="shared" si="172"/>
        <v>0</v>
      </c>
      <c r="AR154" s="103">
        <f t="shared" si="173"/>
        <v>0</v>
      </c>
      <c r="AS154" s="103">
        <f t="shared" si="174"/>
        <v>0</v>
      </c>
      <c r="AT154" s="103">
        <f t="shared" si="175"/>
        <v>0</v>
      </c>
      <c r="AU154" s="103">
        <f t="shared" si="176"/>
        <v>0</v>
      </c>
      <c r="AV154" s="104">
        <f>SUM(AJ154:AU154)*VLOOKUP($I154,Escalation[],MATCH(W$1,Escalation[#Headers]),FALSE)</f>
        <v>0</v>
      </c>
      <c r="AW154" s="104">
        <f t="shared" si="233"/>
        <v>0</v>
      </c>
      <c r="AX154" s="104">
        <f t="shared" si="234"/>
        <v>0</v>
      </c>
      <c r="AY154" s="104">
        <f t="shared" si="235"/>
        <v>0</v>
      </c>
      <c r="AZ154" s="103">
        <f t="shared" si="236"/>
        <v>0</v>
      </c>
      <c r="BA154" s="105">
        <f t="shared" si="237"/>
        <v>0</v>
      </c>
      <c r="BB154" s="110"/>
      <c r="BC154" s="102"/>
      <c r="BD154" s="102"/>
      <c r="BE154" s="102"/>
      <c r="BF154" s="102"/>
      <c r="BG154" s="112">
        <v>40</v>
      </c>
      <c r="BH154" s="112">
        <v>40</v>
      </c>
      <c r="BI154" s="102"/>
      <c r="BJ154" s="102"/>
      <c r="BK154" s="102"/>
      <c r="BL154" s="102"/>
      <c r="BM154" s="102"/>
      <c r="BN154" s="102">
        <f t="shared" si="177"/>
        <v>80</v>
      </c>
      <c r="BO154" s="103">
        <f t="shared" si="178"/>
        <v>0</v>
      </c>
      <c r="BP154" s="103">
        <f t="shared" si="179"/>
        <v>0</v>
      </c>
      <c r="BQ154" s="103">
        <f t="shared" si="180"/>
        <v>0</v>
      </c>
      <c r="BR154" s="103">
        <f t="shared" si="181"/>
        <v>0</v>
      </c>
      <c r="BS154" s="103">
        <f t="shared" si="182"/>
        <v>0</v>
      </c>
      <c r="BT154" s="103">
        <f t="shared" si="183"/>
        <v>4600</v>
      </c>
      <c r="BU154" s="103">
        <f t="shared" si="184"/>
        <v>4600</v>
      </c>
      <c r="BV154" s="103">
        <f t="shared" si="185"/>
        <v>0</v>
      </c>
      <c r="BW154" s="103">
        <f t="shared" si="186"/>
        <v>0</v>
      </c>
      <c r="BX154" s="103">
        <f t="shared" si="187"/>
        <v>0</v>
      </c>
      <c r="BY154" s="103">
        <f t="shared" si="188"/>
        <v>0</v>
      </c>
      <c r="BZ154" s="103">
        <f t="shared" si="189"/>
        <v>0</v>
      </c>
      <c r="CA154" s="104">
        <f>SUM(BO154:BZ154)*VLOOKUP($I154,Escalation[],MATCH(BB$1,Escalation[#Headers]),FALSE)</f>
        <v>9599.8527000000013</v>
      </c>
      <c r="CB154" s="104">
        <f t="shared" si="190"/>
        <v>0</v>
      </c>
      <c r="CC154" s="104">
        <f t="shared" si="191"/>
        <v>0</v>
      </c>
      <c r="CD154" s="104">
        <f t="shared" si="192"/>
        <v>9599.8527000000013</v>
      </c>
      <c r="CE154" s="103">
        <f t="shared" si="193"/>
        <v>3359.9484450000004</v>
      </c>
      <c r="CF154" s="105">
        <f t="shared" si="194"/>
        <v>0</v>
      </c>
      <c r="CG154" s="110"/>
      <c r="CH154" s="102"/>
      <c r="CI154" s="102"/>
      <c r="CJ154" s="102"/>
      <c r="CK154" s="102"/>
      <c r="CL154" s="102"/>
      <c r="CM154" s="102"/>
      <c r="CN154" s="102"/>
      <c r="CO154" s="102"/>
      <c r="CP154" s="102"/>
      <c r="CQ154" s="102"/>
      <c r="CR154" s="102"/>
      <c r="CS154" s="102">
        <f t="shared" si="195"/>
        <v>0</v>
      </c>
      <c r="CT154" s="103">
        <f t="shared" si="196"/>
        <v>0</v>
      </c>
      <c r="CU154" s="103">
        <f t="shared" si="197"/>
        <v>0</v>
      </c>
      <c r="CV154" s="103">
        <f t="shared" si="198"/>
        <v>0</v>
      </c>
      <c r="CW154" s="103">
        <f t="shared" si="199"/>
        <v>0</v>
      </c>
      <c r="CX154" s="103">
        <f t="shared" si="200"/>
        <v>0</v>
      </c>
      <c r="CY154" s="103">
        <f t="shared" si="201"/>
        <v>0</v>
      </c>
      <c r="CZ154" s="103">
        <f t="shared" si="202"/>
        <v>0</v>
      </c>
      <c r="DA154" s="103">
        <f t="shared" si="203"/>
        <v>0</v>
      </c>
      <c r="DB154" s="103">
        <f t="shared" si="204"/>
        <v>0</v>
      </c>
      <c r="DC154" s="103">
        <f t="shared" si="205"/>
        <v>0</v>
      </c>
      <c r="DD154" s="103">
        <f t="shared" si="206"/>
        <v>0</v>
      </c>
      <c r="DE154" s="103">
        <f t="shared" si="207"/>
        <v>0</v>
      </c>
      <c r="DF154" s="104">
        <f>SUM(CT154:DE154)*VLOOKUP($I154,Escalation[],MATCH(CG$1,Escalation[#Headers]),FALSE)</f>
        <v>0</v>
      </c>
      <c r="DG154" s="104">
        <f t="shared" si="208"/>
        <v>0</v>
      </c>
      <c r="DH154" s="104">
        <f t="shared" si="209"/>
        <v>0</v>
      </c>
      <c r="DI154" s="104">
        <f t="shared" si="210"/>
        <v>0</v>
      </c>
      <c r="DJ154" s="103">
        <f t="shared" si="211"/>
        <v>0</v>
      </c>
      <c r="DK154" s="105">
        <f t="shared" si="212"/>
        <v>0</v>
      </c>
      <c r="DL154" s="110"/>
      <c r="DM154" s="102"/>
      <c r="DN154" s="102"/>
      <c r="DO154" s="102"/>
      <c r="DP154" s="102"/>
      <c r="DQ154" s="102"/>
      <c r="DR154" s="102"/>
      <c r="DS154" s="102"/>
      <c r="DT154" s="102"/>
      <c r="DU154" s="102"/>
      <c r="DV154" s="102"/>
      <c r="DW154" s="102"/>
      <c r="DX154" s="102">
        <f t="shared" si="213"/>
        <v>0</v>
      </c>
      <c r="DY154" s="103">
        <f t="shared" si="214"/>
        <v>0</v>
      </c>
      <c r="DZ154" s="103">
        <f t="shared" si="215"/>
        <v>0</v>
      </c>
      <c r="EA154" s="103">
        <f t="shared" si="216"/>
        <v>0</v>
      </c>
      <c r="EB154" s="103">
        <f t="shared" si="217"/>
        <v>0</v>
      </c>
      <c r="EC154" s="103">
        <f t="shared" si="218"/>
        <v>0</v>
      </c>
      <c r="ED154" s="103">
        <f t="shared" si="219"/>
        <v>0</v>
      </c>
      <c r="EE154" s="103">
        <f t="shared" si="220"/>
        <v>0</v>
      </c>
      <c r="EF154" s="103">
        <f t="shared" si="221"/>
        <v>0</v>
      </c>
      <c r="EG154" s="103">
        <f t="shared" si="222"/>
        <v>0</v>
      </c>
      <c r="EH154" s="103">
        <f t="shared" si="223"/>
        <v>0</v>
      </c>
      <c r="EI154" s="103">
        <f t="shared" si="224"/>
        <v>0</v>
      </c>
      <c r="EJ154" s="103">
        <f t="shared" si="225"/>
        <v>0</v>
      </c>
      <c r="EK154" s="104">
        <f>SUM(DY154:EJ154)*VLOOKUP($I154,Escalation[],MATCH(DL$1,Escalation[#Headers]),FALSE)</f>
        <v>0</v>
      </c>
      <c r="EL154" s="104">
        <f t="shared" si="226"/>
        <v>0</v>
      </c>
      <c r="EM154" s="104">
        <f t="shared" si="227"/>
        <v>0</v>
      </c>
      <c r="EN154" s="104">
        <f t="shared" si="228"/>
        <v>0</v>
      </c>
      <c r="EO154" s="103">
        <f t="shared" si="229"/>
        <v>0</v>
      </c>
      <c r="EP154" s="105">
        <f t="shared" si="230"/>
        <v>0</v>
      </c>
      <c r="EQ154" s="160">
        <f t="shared" si="231"/>
        <v>9599.8527000000013</v>
      </c>
      <c r="ER154" s="1"/>
      <c r="ES154" s="82"/>
      <c r="ET154" s="82"/>
      <c r="EU154" s="82"/>
      <c r="EV154" s="82"/>
      <c r="EW154" s="22"/>
      <c r="EX154" s="22"/>
      <c r="EY154" s="34"/>
      <c r="EZ154" s="34"/>
      <c r="FA154" s="7"/>
      <c r="FB154" s="7"/>
      <c r="FC154" s="7"/>
      <c r="FD154" s="7"/>
    </row>
    <row r="155" spans="1:160" ht="66" hidden="1" x14ac:dyDescent="0.3">
      <c r="A155" s="1" t="s">
        <v>319</v>
      </c>
      <c r="B155" s="83">
        <v>1.2</v>
      </c>
      <c r="C155" t="s">
        <v>1392</v>
      </c>
      <c r="D155" s="28" t="s">
        <v>15</v>
      </c>
      <c r="E155" s="3" t="s">
        <v>25</v>
      </c>
      <c r="F155" s="2" t="s">
        <v>320</v>
      </c>
      <c r="G155" s="19" t="s">
        <v>321</v>
      </c>
      <c r="H155" s="1"/>
      <c r="I155" s="3" t="s">
        <v>215</v>
      </c>
      <c r="J155" s="5" t="s">
        <v>215</v>
      </c>
      <c r="K155" s="3"/>
      <c r="L155" s="3" t="s">
        <v>22</v>
      </c>
      <c r="M155" s="38"/>
      <c r="N155" s="42">
        <v>1</v>
      </c>
      <c r="O155" s="23">
        <v>0</v>
      </c>
      <c r="P155" s="48">
        <v>0</v>
      </c>
      <c r="Q155" s="5" t="s">
        <v>23</v>
      </c>
      <c r="R155" s="1" t="s">
        <v>224</v>
      </c>
      <c r="S155" s="71">
        <f>VLOOKUP(R155,Contingencies!$A$2:$D$7,4,FALSE)</f>
        <v>0.35</v>
      </c>
      <c r="T155" s="22">
        <f t="shared" si="164"/>
        <v>1460.8471500000001</v>
      </c>
      <c r="U155" s="33">
        <f t="shared" si="238"/>
        <v>0</v>
      </c>
      <c r="V155" s="90"/>
      <c r="W155" s="110"/>
      <c r="X155" s="102"/>
      <c r="Y155" s="102"/>
      <c r="Z155" s="102"/>
      <c r="AA155" s="102"/>
      <c r="AB155" s="102"/>
      <c r="AC155" s="102"/>
      <c r="AD155" s="102"/>
      <c r="AE155" s="102"/>
      <c r="AF155" s="102"/>
      <c r="AG155" s="102"/>
      <c r="AH155" s="102"/>
      <c r="AI155" s="102">
        <f t="shared" si="232"/>
        <v>0</v>
      </c>
      <c r="AJ155" s="103">
        <f t="shared" si="165"/>
        <v>0</v>
      </c>
      <c r="AK155" s="103">
        <f t="shared" si="166"/>
        <v>0</v>
      </c>
      <c r="AL155" s="103">
        <f t="shared" si="167"/>
        <v>0</v>
      </c>
      <c r="AM155" s="103">
        <f t="shared" si="168"/>
        <v>0</v>
      </c>
      <c r="AN155" s="103">
        <f t="shared" si="169"/>
        <v>0</v>
      </c>
      <c r="AO155" s="103">
        <f t="shared" si="170"/>
        <v>0</v>
      </c>
      <c r="AP155" s="103">
        <f t="shared" si="171"/>
        <v>0</v>
      </c>
      <c r="AQ155" s="103">
        <f t="shared" si="172"/>
        <v>0</v>
      </c>
      <c r="AR155" s="103">
        <f t="shared" si="173"/>
        <v>0</v>
      </c>
      <c r="AS155" s="103">
        <f t="shared" si="174"/>
        <v>0</v>
      </c>
      <c r="AT155" s="103">
        <f t="shared" si="175"/>
        <v>0</v>
      </c>
      <c r="AU155" s="103">
        <f t="shared" si="176"/>
        <v>0</v>
      </c>
      <c r="AV155" s="104">
        <f>SUM(AJ155:AU155)*VLOOKUP($I155,Escalation[],MATCH(W$1,Escalation[#Headers]),FALSE)</f>
        <v>0</v>
      </c>
      <c r="AW155" s="104">
        <f t="shared" si="233"/>
        <v>0</v>
      </c>
      <c r="AX155" s="104">
        <f t="shared" si="234"/>
        <v>0</v>
      </c>
      <c r="AY155" s="104">
        <f t="shared" si="235"/>
        <v>0</v>
      </c>
      <c r="AZ155" s="103">
        <f t="shared" si="236"/>
        <v>0</v>
      </c>
      <c r="BA155" s="105">
        <f t="shared" si="237"/>
        <v>0</v>
      </c>
      <c r="BB155" s="110"/>
      <c r="BC155" s="102"/>
      <c r="BD155" s="102"/>
      <c r="BE155" s="102"/>
      <c r="BF155" s="102"/>
      <c r="BG155" s="112">
        <v>2000</v>
      </c>
      <c r="BH155" s="112">
        <v>2000</v>
      </c>
      <c r="BI155" s="102"/>
      <c r="BJ155" s="102"/>
      <c r="BK155" s="102"/>
      <c r="BL155" s="102"/>
      <c r="BM155" s="102"/>
      <c r="BN155" s="102">
        <f t="shared" si="177"/>
        <v>0</v>
      </c>
      <c r="BO155" s="103">
        <f t="shared" si="178"/>
        <v>0</v>
      </c>
      <c r="BP155" s="103">
        <f t="shared" si="179"/>
        <v>0</v>
      </c>
      <c r="BQ155" s="103">
        <f t="shared" si="180"/>
        <v>0</v>
      </c>
      <c r="BR155" s="103">
        <f t="shared" si="181"/>
        <v>0</v>
      </c>
      <c r="BS155" s="103">
        <f t="shared" si="182"/>
        <v>0</v>
      </c>
      <c r="BT155" s="103">
        <f t="shared" si="183"/>
        <v>2000</v>
      </c>
      <c r="BU155" s="103">
        <f t="shared" si="184"/>
        <v>2000</v>
      </c>
      <c r="BV155" s="103">
        <f t="shared" si="185"/>
        <v>0</v>
      </c>
      <c r="BW155" s="103">
        <f t="shared" si="186"/>
        <v>0</v>
      </c>
      <c r="BX155" s="103">
        <f t="shared" si="187"/>
        <v>0</v>
      </c>
      <c r="BY155" s="103">
        <f t="shared" si="188"/>
        <v>0</v>
      </c>
      <c r="BZ155" s="103">
        <f t="shared" si="189"/>
        <v>0</v>
      </c>
      <c r="CA155" s="104">
        <f>SUM(BO155:BZ155)*VLOOKUP($I155,Escalation[],MATCH(BB$1,Escalation[#Headers]),FALSE)</f>
        <v>4173.8490000000002</v>
      </c>
      <c r="CB155" s="104">
        <f t="shared" si="190"/>
        <v>0</v>
      </c>
      <c r="CC155" s="104">
        <f t="shared" si="191"/>
        <v>0</v>
      </c>
      <c r="CD155" s="104">
        <f t="shared" si="192"/>
        <v>4173.8490000000002</v>
      </c>
      <c r="CE155" s="103">
        <f t="shared" si="193"/>
        <v>1460.8471500000001</v>
      </c>
      <c r="CF155" s="105">
        <f t="shared" si="194"/>
        <v>0</v>
      </c>
      <c r="CG155" s="110"/>
      <c r="CH155" s="102"/>
      <c r="CI155" s="102"/>
      <c r="CJ155" s="102"/>
      <c r="CK155" s="102"/>
      <c r="CL155" s="102"/>
      <c r="CM155" s="102"/>
      <c r="CN155" s="102"/>
      <c r="CO155" s="102"/>
      <c r="CP155" s="102"/>
      <c r="CQ155" s="102"/>
      <c r="CR155" s="102"/>
      <c r="CS155" s="102">
        <f t="shared" si="195"/>
        <v>0</v>
      </c>
      <c r="CT155" s="103">
        <f t="shared" si="196"/>
        <v>0</v>
      </c>
      <c r="CU155" s="103">
        <f t="shared" si="197"/>
        <v>0</v>
      </c>
      <c r="CV155" s="103">
        <f t="shared" si="198"/>
        <v>0</v>
      </c>
      <c r="CW155" s="103">
        <f t="shared" si="199"/>
        <v>0</v>
      </c>
      <c r="CX155" s="103">
        <f t="shared" si="200"/>
        <v>0</v>
      </c>
      <c r="CY155" s="103">
        <f t="shared" si="201"/>
        <v>0</v>
      </c>
      <c r="CZ155" s="103">
        <f t="shared" si="202"/>
        <v>0</v>
      </c>
      <c r="DA155" s="103">
        <f t="shared" si="203"/>
        <v>0</v>
      </c>
      <c r="DB155" s="103">
        <f t="shared" si="204"/>
        <v>0</v>
      </c>
      <c r="DC155" s="103">
        <f t="shared" si="205"/>
        <v>0</v>
      </c>
      <c r="DD155" s="103">
        <f t="shared" si="206"/>
        <v>0</v>
      </c>
      <c r="DE155" s="103">
        <f t="shared" si="207"/>
        <v>0</v>
      </c>
      <c r="DF155" s="104">
        <f>SUM(CT155:DE155)*VLOOKUP($I155,Escalation[],MATCH(CG$1,Escalation[#Headers]),FALSE)</f>
        <v>0</v>
      </c>
      <c r="DG155" s="104">
        <f t="shared" si="208"/>
        <v>0</v>
      </c>
      <c r="DH155" s="104">
        <f t="shared" si="209"/>
        <v>0</v>
      </c>
      <c r="DI155" s="104">
        <f t="shared" si="210"/>
        <v>0</v>
      </c>
      <c r="DJ155" s="103">
        <f t="shared" si="211"/>
        <v>0</v>
      </c>
      <c r="DK155" s="105">
        <f t="shared" si="212"/>
        <v>0</v>
      </c>
      <c r="DL155" s="110"/>
      <c r="DM155" s="102"/>
      <c r="DN155" s="102"/>
      <c r="DO155" s="102"/>
      <c r="DP155" s="102"/>
      <c r="DQ155" s="102"/>
      <c r="DR155" s="102"/>
      <c r="DS155" s="102"/>
      <c r="DT155" s="102"/>
      <c r="DU155" s="102"/>
      <c r="DV155" s="102"/>
      <c r="DW155" s="102"/>
      <c r="DX155" s="102">
        <f t="shared" si="213"/>
        <v>0</v>
      </c>
      <c r="DY155" s="103">
        <f t="shared" si="214"/>
        <v>0</v>
      </c>
      <c r="DZ155" s="103">
        <f t="shared" si="215"/>
        <v>0</v>
      </c>
      <c r="EA155" s="103">
        <f t="shared" si="216"/>
        <v>0</v>
      </c>
      <c r="EB155" s="103">
        <f t="shared" si="217"/>
        <v>0</v>
      </c>
      <c r="EC155" s="103">
        <f t="shared" si="218"/>
        <v>0</v>
      </c>
      <c r="ED155" s="103">
        <f t="shared" si="219"/>
        <v>0</v>
      </c>
      <c r="EE155" s="103">
        <f t="shared" si="220"/>
        <v>0</v>
      </c>
      <c r="EF155" s="103">
        <f t="shared" si="221"/>
        <v>0</v>
      </c>
      <c r="EG155" s="103">
        <f t="shared" si="222"/>
        <v>0</v>
      </c>
      <c r="EH155" s="103">
        <f t="shared" si="223"/>
        <v>0</v>
      </c>
      <c r="EI155" s="103">
        <f t="shared" si="224"/>
        <v>0</v>
      </c>
      <c r="EJ155" s="103">
        <f t="shared" si="225"/>
        <v>0</v>
      </c>
      <c r="EK155" s="104">
        <f>SUM(DY155:EJ155)*VLOOKUP($I155,Escalation[],MATCH(DL$1,Escalation[#Headers]),FALSE)</f>
        <v>0</v>
      </c>
      <c r="EL155" s="104">
        <f t="shared" si="226"/>
        <v>0</v>
      </c>
      <c r="EM155" s="104">
        <f t="shared" si="227"/>
        <v>0</v>
      </c>
      <c r="EN155" s="104">
        <f t="shared" si="228"/>
        <v>0</v>
      </c>
      <c r="EO155" s="103">
        <f t="shared" si="229"/>
        <v>0</v>
      </c>
      <c r="EP155" s="105">
        <f t="shared" si="230"/>
        <v>0</v>
      </c>
      <c r="EQ155" s="160">
        <f t="shared" si="231"/>
        <v>4173.8490000000002</v>
      </c>
      <c r="ER155" s="1"/>
      <c r="ES155" s="82"/>
      <c r="ET155" s="82"/>
      <c r="EU155" s="82"/>
      <c r="EV155" s="82"/>
      <c r="EW155" s="22"/>
      <c r="EX155" s="22"/>
      <c r="EY155" s="34"/>
      <c r="EZ155" s="34"/>
      <c r="FA155" s="7"/>
      <c r="FB155" s="7"/>
      <c r="FC155" s="7"/>
      <c r="FD155" s="7"/>
    </row>
    <row r="156" spans="1:160" ht="66" hidden="1" x14ac:dyDescent="0.3">
      <c r="A156" s="1" t="s">
        <v>322</v>
      </c>
      <c r="B156" s="83">
        <v>1.2</v>
      </c>
      <c r="C156" t="s">
        <v>1392</v>
      </c>
      <c r="D156" s="28" t="s">
        <v>15</v>
      </c>
      <c r="E156" s="3" t="s">
        <v>25</v>
      </c>
      <c r="F156" s="2" t="s">
        <v>323</v>
      </c>
      <c r="G156" s="19" t="s">
        <v>324</v>
      </c>
      <c r="H156" s="1"/>
      <c r="I156" s="3" t="s">
        <v>19</v>
      </c>
      <c r="J156" s="5" t="s">
        <v>31</v>
      </c>
      <c r="K156" s="3" t="s">
        <v>216</v>
      </c>
      <c r="L156" s="6" t="s">
        <v>22</v>
      </c>
      <c r="M156" s="38">
        <v>115</v>
      </c>
      <c r="N156" s="43">
        <v>115</v>
      </c>
      <c r="O156" s="23">
        <v>0</v>
      </c>
      <c r="P156" s="48">
        <v>0</v>
      </c>
      <c r="Q156" s="5" t="s">
        <v>23</v>
      </c>
      <c r="R156" s="1" t="s">
        <v>224</v>
      </c>
      <c r="S156" s="71">
        <f>VLOOKUP(R156,Contingencies!$A$2:$D$7,4,FALSE)</f>
        <v>0.35</v>
      </c>
      <c r="T156" s="22">
        <f t="shared" si="164"/>
        <v>3432.1873365675006</v>
      </c>
      <c r="U156" s="33">
        <f t="shared" si="238"/>
        <v>0</v>
      </c>
      <c r="V156" s="90"/>
      <c r="W156" s="110"/>
      <c r="X156" s="102"/>
      <c r="Y156" s="102"/>
      <c r="Z156" s="102"/>
      <c r="AA156" s="102"/>
      <c r="AB156" s="102"/>
      <c r="AC156" s="102"/>
      <c r="AD156" s="102"/>
      <c r="AE156" s="102"/>
      <c r="AF156" s="102"/>
      <c r="AG156" s="102"/>
      <c r="AH156" s="102"/>
      <c r="AI156" s="102">
        <f t="shared" si="232"/>
        <v>0</v>
      </c>
      <c r="AJ156" s="103">
        <f t="shared" si="165"/>
        <v>0</v>
      </c>
      <c r="AK156" s="103">
        <f t="shared" si="166"/>
        <v>0</v>
      </c>
      <c r="AL156" s="103">
        <f t="shared" si="167"/>
        <v>0</v>
      </c>
      <c r="AM156" s="103">
        <f t="shared" si="168"/>
        <v>0</v>
      </c>
      <c r="AN156" s="103">
        <f t="shared" si="169"/>
        <v>0</v>
      </c>
      <c r="AO156" s="103">
        <f t="shared" si="170"/>
        <v>0</v>
      </c>
      <c r="AP156" s="103">
        <f t="shared" si="171"/>
        <v>0</v>
      </c>
      <c r="AQ156" s="103">
        <f t="shared" si="172"/>
        <v>0</v>
      </c>
      <c r="AR156" s="103">
        <f t="shared" si="173"/>
        <v>0</v>
      </c>
      <c r="AS156" s="103">
        <f t="shared" si="174"/>
        <v>0</v>
      </c>
      <c r="AT156" s="103">
        <f t="shared" si="175"/>
        <v>0</v>
      </c>
      <c r="AU156" s="103">
        <f t="shared" si="176"/>
        <v>0</v>
      </c>
      <c r="AV156" s="104">
        <f>SUM(AJ156:AU156)*VLOOKUP($I156,Escalation[],MATCH(W$1,Escalation[#Headers]),FALSE)</f>
        <v>0</v>
      </c>
      <c r="AW156" s="104">
        <f t="shared" si="233"/>
        <v>0</v>
      </c>
      <c r="AX156" s="104">
        <f t="shared" si="234"/>
        <v>0</v>
      </c>
      <c r="AY156" s="104">
        <f t="shared" si="235"/>
        <v>0</v>
      </c>
      <c r="AZ156" s="103">
        <f t="shared" si="236"/>
        <v>0</v>
      </c>
      <c r="BA156" s="105">
        <f t="shared" si="237"/>
        <v>0</v>
      </c>
      <c r="BB156" s="110"/>
      <c r="BC156" s="102"/>
      <c r="BD156" s="102"/>
      <c r="BE156" s="102"/>
      <c r="BF156" s="102"/>
      <c r="BG156" s="102"/>
      <c r="BH156" s="102"/>
      <c r="BI156" s="102"/>
      <c r="BJ156" s="102"/>
      <c r="BK156" s="102"/>
      <c r="BL156" s="102"/>
      <c r="BM156" s="102"/>
      <c r="BN156" s="102">
        <f t="shared" si="177"/>
        <v>0</v>
      </c>
      <c r="BO156" s="103">
        <f t="shared" si="178"/>
        <v>0</v>
      </c>
      <c r="BP156" s="103">
        <f t="shared" si="179"/>
        <v>0</v>
      </c>
      <c r="BQ156" s="103">
        <f t="shared" si="180"/>
        <v>0</v>
      </c>
      <c r="BR156" s="103">
        <f t="shared" si="181"/>
        <v>0</v>
      </c>
      <c r="BS156" s="103">
        <f t="shared" si="182"/>
        <v>0</v>
      </c>
      <c r="BT156" s="103">
        <f t="shared" si="183"/>
        <v>0</v>
      </c>
      <c r="BU156" s="103">
        <f t="shared" si="184"/>
        <v>0</v>
      </c>
      <c r="BV156" s="103">
        <f t="shared" si="185"/>
        <v>0</v>
      </c>
      <c r="BW156" s="103">
        <f t="shared" si="186"/>
        <v>0</v>
      </c>
      <c r="BX156" s="103">
        <f t="shared" si="187"/>
        <v>0</v>
      </c>
      <c r="BY156" s="103">
        <f t="shared" si="188"/>
        <v>0</v>
      </c>
      <c r="BZ156" s="103">
        <f t="shared" si="189"/>
        <v>0</v>
      </c>
      <c r="CA156" s="104">
        <f>SUM(BO156:BZ156)*VLOOKUP($I156,Escalation[],MATCH(BB$1,Escalation[#Headers]),FALSE)</f>
        <v>0</v>
      </c>
      <c r="CB156" s="104">
        <f t="shared" si="190"/>
        <v>0</v>
      </c>
      <c r="CC156" s="104">
        <f t="shared" si="191"/>
        <v>0</v>
      </c>
      <c r="CD156" s="104">
        <f t="shared" si="192"/>
        <v>0</v>
      </c>
      <c r="CE156" s="103">
        <f t="shared" si="193"/>
        <v>0</v>
      </c>
      <c r="CF156" s="105">
        <f t="shared" si="194"/>
        <v>0</v>
      </c>
      <c r="CG156" s="110"/>
      <c r="CH156" s="102"/>
      <c r="CI156" s="102"/>
      <c r="CJ156" s="102"/>
      <c r="CK156" s="102"/>
      <c r="CL156" s="112">
        <v>40</v>
      </c>
      <c r="CM156" s="112">
        <v>40</v>
      </c>
      <c r="CN156" s="102"/>
      <c r="CO156" s="102"/>
      <c r="CP156" s="102"/>
      <c r="CQ156" s="102"/>
      <c r="CR156" s="102"/>
      <c r="CS156" s="102">
        <f t="shared" si="195"/>
        <v>80</v>
      </c>
      <c r="CT156" s="103">
        <f t="shared" si="196"/>
        <v>0</v>
      </c>
      <c r="CU156" s="103">
        <f t="shared" si="197"/>
        <v>0</v>
      </c>
      <c r="CV156" s="103">
        <f t="shared" si="198"/>
        <v>0</v>
      </c>
      <c r="CW156" s="103">
        <f t="shared" si="199"/>
        <v>0</v>
      </c>
      <c r="CX156" s="103">
        <f t="shared" si="200"/>
        <v>0</v>
      </c>
      <c r="CY156" s="103">
        <f t="shared" si="201"/>
        <v>4600</v>
      </c>
      <c r="CZ156" s="103">
        <f t="shared" si="202"/>
        <v>4600</v>
      </c>
      <c r="DA156" s="103">
        <f t="shared" si="203"/>
        <v>0</v>
      </c>
      <c r="DB156" s="103">
        <f t="shared" si="204"/>
        <v>0</v>
      </c>
      <c r="DC156" s="103">
        <f t="shared" si="205"/>
        <v>0</v>
      </c>
      <c r="DD156" s="103">
        <f t="shared" si="206"/>
        <v>0</v>
      </c>
      <c r="DE156" s="103">
        <f t="shared" si="207"/>
        <v>0</v>
      </c>
      <c r="DF156" s="104">
        <f>SUM(CT156:DE156)*VLOOKUP($I156,Escalation[],MATCH(CG$1,Escalation[#Headers]),FALSE)</f>
        <v>9806.2495330500024</v>
      </c>
      <c r="DG156" s="104">
        <f t="shared" si="208"/>
        <v>0</v>
      </c>
      <c r="DH156" s="104">
        <f t="shared" si="209"/>
        <v>0</v>
      </c>
      <c r="DI156" s="104">
        <f t="shared" si="210"/>
        <v>9806.2495330500024</v>
      </c>
      <c r="DJ156" s="103">
        <f t="shared" si="211"/>
        <v>3432.1873365675006</v>
      </c>
      <c r="DK156" s="105">
        <f t="shared" si="212"/>
        <v>0</v>
      </c>
      <c r="DL156" s="110"/>
      <c r="DM156" s="102"/>
      <c r="DN156" s="102"/>
      <c r="DO156" s="102"/>
      <c r="DP156" s="102"/>
      <c r="DQ156" s="102"/>
      <c r="DR156" s="102"/>
      <c r="DS156" s="102"/>
      <c r="DT156" s="102"/>
      <c r="DU156" s="102"/>
      <c r="DV156" s="102"/>
      <c r="DW156" s="102"/>
      <c r="DX156" s="102">
        <f t="shared" si="213"/>
        <v>0</v>
      </c>
      <c r="DY156" s="103">
        <f t="shared" si="214"/>
        <v>0</v>
      </c>
      <c r="DZ156" s="103">
        <f t="shared" si="215"/>
        <v>0</v>
      </c>
      <c r="EA156" s="103">
        <f t="shared" si="216"/>
        <v>0</v>
      </c>
      <c r="EB156" s="103">
        <f t="shared" si="217"/>
        <v>0</v>
      </c>
      <c r="EC156" s="103">
        <f t="shared" si="218"/>
        <v>0</v>
      </c>
      <c r="ED156" s="103">
        <f t="shared" si="219"/>
        <v>0</v>
      </c>
      <c r="EE156" s="103">
        <f t="shared" si="220"/>
        <v>0</v>
      </c>
      <c r="EF156" s="103">
        <f t="shared" si="221"/>
        <v>0</v>
      </c>
      <c r="EG156" s="103">
        <f t="shared" si="222"/>
        <v>0</v>
      </c>
      <c r="EH156" s="103">
        <f t="shared" si="223"/>
        <v>0</v>
      </c>
      <c r="EI156" s="103">
        <f t="shared" si="224"/>
        <v>0</v>
      </c>
      <c r="EJ156" s="103">
        <f t="shared" si="225"/>
        <v>0</v>
      </c>
      <c r="EK156" s="104">
        <f>SUM(DY156:EJ156)*VLOOKUP($I156,Escalation[],MATCH(DL$1,Escalation[#Headers]),FALSE)</f>
        <v>0</v>
      </c>
      <c r="EL156" s="104">
        <f t="shared" si="226"/>
        <v>0</v>
      </c>
      <c r="EM156" s="104">
        <f t="shared" si="227"/>
        <v>0</v>
      </c>
      <c r="EN156" s="104">
        <f t="shared" si="228"/>
        <v>0</v>
      </c>
      <c r="EO156" s="103">
        <f t="shared" si="229"/>
        <v>0</v>
      </c>
      <c r="EP156" s="105">
        <f t="shared" si="230"/>
        <v>0</v>
      </c>
      <c r="EQ156" s="160">
        <f t="shared" si="231"/>
        <v>9806.2495330500024</v>
      </c>
      <c r="ER156" s="1"/>
      <c r="ES156" s="82"/>
      <c r="ET156" s="82"/>
      <c r="EU156" s="82"/>
      <c r="EV156" s="82"/>
      <c r="EW156" s="22"/>
      <c r="EX156" s="22"/>
      <c r="EY156" s="34"/>
      <c r="EZ156" s="34"/>
      <c r="FA156" s="7"/>
      <c r="FB156" s="7"/>
      <c r="FC156" s="7"/>
      <c r="FD156" s="7"/>
    </row>
    <row r="157" spans="1:160" ht="66" hidden="1" x14ac:dyDescent="0.3">
      <c r="A157" s="1" t="s">
        <v>322</v>
      </c>
      <c r="B157" s="83">
        <v>1.2</v>
      </c>
      <c r="C157" t="s">
        <v>1392</v>
      </c>
      <c r="D157" s="28" t="s">
        <v>15</v>
      </c>
      <c r="E157" s="3" t="s">
        <v>25</v>
      </c>
      <c r="F157" s="2" t="s">
        <v>323</v>
      </c>
      <c r="G157" s="19" t="s">
        <v>324</v>
      </c>
      <c r="H157" s="1"/>
      <c r="I157" s="3" t="s">
        <v>215</v>
      </c>
      <c r="J157" s="5" t="s">
        <v>215</v>
      </c>
      <c r="K157" s="3"/>
      <c r="L157" s="3" t="s">
        <v>22</v>
      </c>
      <c r="M157" s="38"/>
      <c r="N157" s="42">
        <v>1</v>
      </c>
      <c r="O157" s="23">
        <v>0</v>
      </c>
      <c r="P157" s="48">
        <v>0</v>
      </c>
      <c r="Q157" s="5" t="s">
        <v>23</v>
      </c>
      <c r="R157" s="1" t="s">
        <v>224</v>
      </c>
      <c r="S157" s="71">
        <f>VLOOKUP(R157,Contingencies!$A$2:$D$7,4,FALSE)</f>
        <v>0.35</v>
      </c>
      <c r="T157" s="22">
        <f t="shared" si="164"/>
        <v>1492.2553637250005</v>
      </c>
      <c r="U157" s="33">
        <f t="shared" si="238"/>
        <v>0</v>
      </c>
      <c r="V157" s="90"/>
      <c r="W157" s="110"/>
      <c r="X157" s="102"/>
      <c r="Y157" s="102"/>
      <c r="Z157" s="102"/>
      <c r="AA157" s="102"/>
      <c r="AB157" s="102"/>
      <c r="AC157" s="102"/>
      <c r="AD157" s="102"/>
      <c r="AE157" s="102"/>
      <c r="AF157" s="102"/>
      <c r="AG157" s="102"/>
      <c r="AH157" s="102"/>
      <c r="AI157" s="102">
        <f t="shared" si="232"/>
        <v>0</v>
      </c>
      <c r="AJ157" s="103">
        <f t="shared" si="165"/>
        <v>0</v>
      </c>
      <c r="AK157" s="103">
        <f t="shared" si="166"/>
        <v>0</v>
      </c>
      <c r="AL157" s="103">
        <f t="shared" si="167"/>
        <v>0</v>
      </c>
      <c r="AM157" s="103">
        <f t="shared" si="168"/>
        <v>0</v>
      </c>
      <c r="AN157" s="103">
        <f t="shared" si="169"/>
        <v>0</v>
      </c>
      <c r="AO157" s="103">
        <f t="shared" si="170"/>
        <v>0</v>
      </c>
      <c r="AP157" s="103">
        <f t="shared" si="171"/>
        <v>0</v>
      </c>
      <c r="AQ157" s="103">
        <f t="shared" si="172"/>
        <v>0</v>
      </c>
      <c r="AR157" s="103">
        <f t="shared" si="173"/>
        <v>0</v>
      </c>
      <c r="AS157" s="103">
        <f t="shared" si="174"/>
        <v>0</v>
      </c>
      <c r="AT157" s="103">
        <f t="shared" si="175"/>
        <v>0</v>
      </c>
      <c r="AU157" s="103">
        <f t="shared" si="176"/>
        <v>0</v>
      </c>
      <c r="AV157" s="104">
        <f>SUM(AJ157:AU157)*VLOOKUP($I157,Escalation[],MATCH(W$1,Escalation[#Headers]),FALSE)</f>
        <v>0</v>
      </c>
      <c r="AW157" s="104">
        <f t="shared" si="233"/>
        <v>0</v>
      </c>
      <c r="AX157" s="104">
        <f t="shared" si="234"/>
        <v>0</v>
      </c>
      <c r="AY157" s="104">
        <f t="shared" si="235"/>
        <v>0</v>
      </c>
      <c r="AZ157" s="103">
        <f t="shared" si="236"/>
        <v>0</v>
      </c>
      <c r="BA157" s="105">
        <f t="shared" si="237"/>
        <v>0</v>
      </c>
      <c r="BB157" s="110"/>
      <c r="BC157" s="102"/>
      <c r="BD157" s="102"/>
      <c r="BE157" s="102"/>
      <c r="BF157" s="102"/>
      <c r="BG157" s="102"/>
      <c r="BH157" s="102"/>
      <c r="BI157" s="102"/>
      <c r="BJ157" s="102"/>
      <c r="BK157" s="102"/>
      <c r="BL157" s="102"/>
      <c r="BM157" s="102"/>
      <c r="BN157" s="102">
        <f t="shared" si="177"/>
        <v>0</v>
      </c>
      <c r="BO157" s="103">
        <f t="shared" si="178"/>
        <v>0</v>
      </c>
      <c r="BP157" s="103">
        <f t="shared" si="179"/>
        <v>0</v>
      </c>
      <c r="BQ157" s="103">
        <f t="shared" si="180"/>
        <v>0</v>
      </c>
      <c r="BR157" s="103">
        <f t="shared" si="181"/>
        <v>0</v>
      </c>
      <c r="BS157" s="103">
        <f t="shared" si="182"/>
        <v>0</v>
      </c>
      <c r="BT157" s="103">
        <f t="shared" si="183"/>
        <v>0</v>
      </c>
      <c r="BU157" s="103">
        <f t="shared" si="184"/>
        <v>0</v>
      </c>
      <c r="BV157" s="103">
        <f t="shared" si="185"/>
        <v>0</v>
      </c>
      <c r="BW157" s="103">
        <f t="shared" si="186"/>
        <v>0</v>
      </c>
      <c r="BX157" s="103">
        <f t="shared" si="187"/>
        <v>0</v>
      </c>
      <c r="BY157" s="103">
        <f t="shared" si="188"/>
        <v>0</v>
      </c>
      <c r="BZ157" s="103">
        <f t="shared" si="189"/>
        <v>0</v>
      </c>
      <c r="CA157" s="104">
        <f>SUM(BO157:BZ157)*VLOOKUP($I157,Escalation[],MATCH(BB$1,Escalation[#Headers]),FALSE)</f>
        <v>0</v>
      </c>
      <c r="CB157" s="104">
        <f t="shared" si="190"/>
        <v>0</v>
      </c>
      <c r="CC157" s="104">
        <f t="shared" si="191"/>
        <v>0</v>
      </c>
      <c r="CD157" s="104">
        <f t="shared" si="192"/>
        <v>0</v>
      </c>
      <c r="CE157" s="103">
        <f t="shared" si="193"/>
        <v>0</v>
      </c>
      <c r="CF157" s="105">
        <f t="shared" si="194"/>
        <v>0</v>
      </c>
      <c r="CG157" s="110"/>
      <c r="CH157" s="102"/>
      <c r="CI157" s="102"/>
      <c r="CJ157" s="102"/>
      <c r="CK157" s="102"/>
      <c r="CL157" s="112">
        <v>2000</v>
      </c>
      <c r="CM157" s="112">
        <v>2000</v>
      </c>
      <c r="CN157" s="102"/>
      <c r="CO157" s="102"/>
      <c r="CP157" s="102"/>
      <c r="CQ157" s="102"/>
      <c r="CR157" s="102"/>
      <c r="CS157" s="102">
        <f t="shared" si="195"/>
        <v>0</v>
      </c>
      <c r="CT157" s="103">
        <f t="shared" si="196"/>
        <v>0</v>
      </c>
      <c r="CU157" s="103">
        <f t="shared" si="197"/>
        <v>0</v>
      </c>
      <c r="CV157" s="103">
        <f t="shared" si="198"/>
        <v>0</v>
      </c>
      <c r="CW157" s="103">
        <f t="shared" si="199"/>
        <v>0</v>
      </c>
      <c r="CX157" s="103">
        <f t="shared" si="200"/>
        <v>0</v>
      </c>
      <c r="CY157" s="103">
        <f t="shared" si="201"/>
        <v>2000</v>
      </c>
      <c r="CZ157" s="103">
        <f t="shared" si="202"/>
        <v>2000</v>
      </c>
      <c r="DA157" s="103">
        <f t="shared" si="203"/>
        <v>0</v>
      </c>
      <c r="DB157" s="103">
        <f t="shared" si="204"/>
        <v>0</v>
      </c>
      <c r="DC157" s="103">
        <f t="shared" si="205"/>
        <v>0</v>
      </c>
      <c r="DD157" s="103">
        <f t="shared" si="206"/>
        <v>0</v>
      </c>
      <c r="DE157" s="103">
        <f t="shared" si="207"/>
        <v>0</v>
      </c>
      <c r="DF157" s="104">
        <f>SUM(CT157:DE157)*VLOOKUP($I157,Escalation[],MATCH(CG$1,Escalation[#Headers]),FALSE)</f>
        <v>4263.5867535000016</v>
      </c>
      <c r="DG157" s="104">
        <f t="shared" si="208"/>
        <v>0</v>
      </c>
      <c r="DH157" s="104">
        <f t="shared" si="209"/>
        <v>0</v>
      </c>
      <c r="DI157" s="104">
        <f t="shared" si="210"/>
        <v>4263.5867535000016</v>
      </c>
      <c r="DJ157" s="103">
        <f t="shared" si="211"/>
        <v>1492.2553637250005</v>
      </c>
      <c r="DK157" s="105">
        <f t="shared" si="212"/>
        <v>0</v>
      </c>
      <c r="DL157" s="110"/>
      <c r="DM157" s="102"/>
      <c r="DN157" s="102"/>
      <c r="DO157" s="102"/>
      <c r="DP157" s="102"/>
      <c r="DQ157" s="102"/>
      <c r="DR157" s="102"/>
      <c r="DS157" s="102"/>
      <c r="DT157" s="102"/>
      <c r="DU157" s="102"/>
      <c r="DV157" s="102"/>
      <c r="DW157" s="102"/>
      <c r="DX157" s="102">
        <f t="shared" si="213"/>
        <v>0</v>
      </c>
      <c r="DY157" s="103">
        <f t="shared" si="214"/>
        <v>0</v>
      </c>
      <c r="DZ157" s="103">
        <f t="shared" si="215"/>
        <v>0</v>
      </c>
      <c r="EA157" s="103">
        <f t="shared" si="216"/>
        <v>0</v>
      </c>
      <c r="EB157" s="103">
        <f t="shared" si="217"/>
        <v>0</v>
      </c>
      <c r="EC157" s="103">
        <f t="shared" si="218"/>
        <v>0</v>
      </c>
      <c r="ED157" s="103">
        <f t="shared" si="219"/>
        <v>0</v>
      </c>
      <c r="EE157" s="103">
        <f t="shared" si="220"/>
        <v>0</v>
      </c>
      <c r="EF157" s="103">
        <f t="shared" si="221"/>
        <v>0</v>
      </c>
      <c r="EG157" s="103">
        <f t="shared" si="222"/>
        <v>0</v>
      </c>
      <c r="EH157" s="103">
        <f t="shared" si="223"/>
        <v>0</v>
      </c>
      <c r="EI157" s="103">
        <f t="shared" si="224"/>
        <v>0</v>
      </c>
      <c r="EJ157" s="103">
        <f t="shared" si="225"/>
        <v>0</v>
      </c>
      <c r="EK157" s="104">
        <f>SUM(DY157:EJ157)*VLOOKUP($I157,Escalation[],MATCH(DL$1,Escalation[#Headers]),FALSE)</f>
        <v>0</v>
      </c>
      <c r="EL157" s="104">
        <f t="shared" si="226"/>
        <v>0</v>
      </c>
      <c r="EM157" s="104">
        <f t="shared" si="227"/>
        <v>0</v>
      </c>
      <c r="EN157" s="104">
        <f t="shared" si="228"/>
        <v>0</v>
      </c>
      <c r="EO157" s="103">
        <f t="shared" si="229"/>
        <v>0</v>
      </c>
      <c r="EP157" s="105">
        <f t="shared" si="230"/>
        <v>0</v>
      </c>
      <c r="EQ157" s="160">
        <f t="shared" si="231"/>
        <v>4263.5867535000016</v>
      </c>
      <c r="ER157" s="1"/>
      <c r="ES157" s="82"/>
      <c r="ET157" s="82"/>
      <c r="EU157" s="82"/>
      <c r="EV157" s="82"/>
      <c r="EW157" s="22"/>
      <c r="EX157" s="22"/>
      <c r="EY157" s="34"/>
      <c r="EZ157" s="34"/>
      <c r="FA157" s="7"/>
      <c r="FB157" s="7"/>
      <c r="FC157" s="7"/>
      <c r="FD157" s="7"/>
    </row>
    <row r="158" spans="1:160" ht="105.6" hidden="1" x14ac:dyDescent="0.3">
      <c r="A158" s="1" t="s">
        <v>325</v>
      </c>
      <c r="B158" s="83">
        <v>1.2</v>
      </c>
      <c r="C158" t="s">
        <v>1392</v>
      </c>
      <c r="D158" s="28" t="s">
        <v>15</v>
      </c>
      <c r="E158" s="3" t="s">
        <v>25</v>
      </c>
      <c r="F158" s="1" t="s">
        <v>326</v>
      </c>
      <c r="G158" s="19" t="s">
        <v>327</v>
      </c>
      <c r="H158" s="1"/>
      <c r="I158" s="3" t="s">
        <v>19</v>
      </c>
      <c r="J158" s="5" t="s">
        <v>31</v>
      </c>
      <c r="K158" s="3" t="s">
        <v>216</v>
      </c>
      <c r="L158" s="6" t="s">
        <v>22</v>
      </c>
      <c r="M158" s="38">
        <v>115</v>
      </c>
      <c r="N158" s="43">
        <v>115</v>
      </c>
      <c r="O158" s="23">
        <v>0</v>
      </c>
      <c r="P158" s="48">
        <v>0</v>
      </c>
      <c r="Q158" s="5" t="s">
        <v>23</v>
      </c>
      <c r="R158" s="1" t="s">
        <v>220</v>
      </c>
      <c r="S158" s="71">
        <f>VLOOKUP(R158,Contingencies!$A$2:$D$7,4,FALSE)</f>
        <v>0.2</v>
      </c>
      <c r="T158" s="22">
        <f t="shared" si="164"/>
        <v>2849.6479050000003</v>
      </c>
      <c r="U158" s="33">
        <f t="shared" si="238"/>
        <v>0</v>
      </c>
      <c r="V158" s="90"/>
      <c r="W158" s="111">
        <v>10</v>
      </c>
      <c r="X158" s="112"/>
      <c r="Y158" s="112">
        <v>10</v>
      </c>
      <c r="Z158" s="112"/>
      <c r="AA158" s="112">
        <v>10</v>
      </c>
      <c r="AB158" s="112"/>
      <c r="AC158" s="114">
        <v>10</v>
      </c>
      <c r="AD158" s="114"/>
      <c r="AE158" s="114">
        <v>10</v>
      </c>
      <c r="AF158" s="114"/>
      <c r="AG158" s="114">
        <v>10</v>
      </c>
      <c r="AH158" s="112"/>
      <c r="AI158" s="102">
        <f t="shared" si="232"/>
        <v>60</v>
      </c>
      <c r="AJ158" s="103">
        <f t="shared" si="165"/>
        <v>1150</v>
      </c>
      <c r="AK158" s="103">
        <f t="shared" si="166"/>
        <v>0</v>
      </c>
      <c r="AL158" s="103">
        <f t="shared" si="167"/>
        <v>1150</v>
      </c>
      <c r="AM158" s="103">
        <f t="shared" si="168"/>
        <v>0</v>
      </c>
      <c r="AN158" s="103">
        <f t="shared" si="169"/>
        <v>1150</v>
      </c>
      <c r="AO158" s="103">
        <f t="shared" si="170"/>
        <v>0</v>
      </c>
      <c r="AP158" s="103">
        <f t="shared" si="171"/>
        <v>1150</v>
      </c>
      <c r="AQ158" s="103">
        <f t="shared" si="172"/>
        <v>0</v>
      </c>
      <c r="AR158" s="103">
        <f t="shared" si="173"/>
        <v>1150</v>
      </c>
      <c r="AS158" s="103">
        <f t="shared" si="174"/>
        <v>0</v>
      </c>
      <c r="AT158" s="103">
        <f t="shared" si="175"/>
        <v>1150</v>
      </c>
      <c r="AU158" s="103">
        <f t="shared" si="176"/>
        <v>0</v>
      </c>
      <c r="AV158" s="104">
        <f>SUM(AJ158:AU158)*VLOOKUP($I158,Escalation[],MATCH(W$1,Escalation[#Headers]),FALSE)</f>
        <v>7048.35</v>
      </c>
      <c r="AW158" s="104">
        <f t="shared" si="233"/>
        <v>0</v>
      </c>
      <c r="AX158" s="104">
        <f t="shared" si="234"/>
        <v>0</v>
      </c>
      <c r="AY158" s="104">
        <f t="shared" si="235"/>
        <v>7048.35</v>
      </c>
      <c r="AZ158" s="103">
        <f t="shared" si="236"/>
        <v>1409.67</v>
      </c>
      <c r="BA158" s="105">
        <f t="shared" si="237"/>
        <v>0</v>
      </c>
      <c r="BB158" s="111">
        <v>10</v>
      </c>
      <c r="BC158" s="112"/>
      <c r="BD158" s="112">
        <v>10</v>
      </c>
      <c r="BE158" s="112"/>
      <c r="BF158" s="112">
        <v>10</v>
      </c>
      <c r="BG158" s="112"/>
      <c r="BH158" s="112">
        <v>10</v>
      </c>
      <c r="BI158" s="112"/>
      <c r="BJ158" s="112">
        <v>10</v>
      </c>
      <c r="BK158" s="112"/>
      <c r="BL158" s="112">
        <v>10</v>
      </c>
      <c r="BM158" s="112"/>
      <c r="BN158" s="102">
        <f t="shared" si="177"/>
        <v>60</v>
      </c>
      <c r="BO158" s="103">
        <f t="shared" si="178"/>
        <v>1150</v>
      </c>
      <c r="BP158" s="103">
        <f t="shared" si="179"/>
        <v>0</v>
      </c>
      <c r="BQ158" s="103">
        <f t="shared" si="180"/>
        <v>1150</v>
      </c>
      <c r="BR158" s="103">
        <f t="shared" si="181"/>
        <v>0</v>
      </c>
      <c r="BS158" s="103">
        <f t="shared" si="182"/>
        <v>1150</v>
      </c>
      <c r="BT158" s="103">
        <f t="shared" si="183"/>
        <v>0</v>
      </c>
      <c r="BU158" s="103">
        <f t="shared" si="184"/>
        <v>1150</v>
      </c>
      <c r="BV158" s="103">
        <f t="shared" si="185"/>
        <v>0</v>
      </c>
      <c r="BW158" s="103">
        <f t="shared" si="186"/>
        <v>1150</v>
      </c>
      <c r="BX158" s="103">
        <f t="shared" si="187"/>
        <v>0</v>
      </c>
      <c r="BY158" s="103">
        <f t="shared" si="188"/>
        <v>1150</v>
      </c>
      <c r="BZ158" s="103">
        <f t="shared" si="189"/>
        <v>0</v>
      </c>
      <c r="CA158" s="104">
        <f>SUM(BO158:BZ158)*VLOOKUP($I158,Escalation[],MATCH(BB$1,Escalation[#Headers]),FALSE)</f>
        <v>7199.8895250000014</v>
      </c>
      <c r="CB158" s="104">
        <f t="shared" si="190"/>
        <v>0</v>
      </c>
      <c r="CC158" s="104">
        <f t="shared" si="191"/>
        <v>0</v>
      </c>
      <c r="CD158" s="104">
        <f t="shared" si="192"/>
        <v>7199.8895250000014</v>
      </c>
      <c r="CE158" s="103">
        <f t="shared" si="193"/>
        <v>1439.9779050000004</v>
      </c>
      <c r="CF158" s="105">
        <f t="shared" si="194"/>
        <v>0</v>
      </c>
      <c r="CG158" s="111"/>
      <c r="CH158" s="102"/>
      <c r="CI158" s="102"/>
      <c r="CJ158" s="102"/>
      <c r="CK158" s="102"/>
      <c r="CL158" s="102"/>
      <c r="CM158" s="102"/>
      <c r="CN158" s="102"/>
      <c r="CO158" s="102"/>
      <c r="CP158" s="102"/>
      <c r="CQ158" s="102"/>
      <c r="CR158" s="102"/>
      <c r="CS158" s="102">
        <f t="shared" si="195"/>
        <v>0</v>
      </c>
      <c r="CT158" s="103">
        <f t="shared" si="196"/>
        <v>0</v>
      </c>
      <c r="CU158" s="103">
        <f t="shared" si="197"/>
        <v>0</v>
      </c>
      <c r="CV158" s="103">
        <f t="shared" si="198"/>
        <v>0</v>
      </c>
      <c r="CW158" s="103">
        <f t="shared" si="199"/>
        <v>0</v>
      </c>
      <c r="CX158" s="103">
        <f t="shared" si="200"/>
        <v>0</v>
      </c>
      <c r="CY158" s="103">
        <f t="shared" si="201"/>
        <v>0</v>
      </c>
      <c r="CZ158" s="103">
        <f t="shared" si="202"/>
        <v>0</v>
      </c>
      <c r="DA158" s="103">
        <f t="shared" si="203"/>
        <v>0</v>
      </c>
      <c r="DB158" s="103">
        <f t="shared" si="204"/>
        <v>0</v>
      </c>
      <c r="DC158" s="103">
        <f t="shared" si="205"/>
        <v>0</v>
      </c>
      <c r="DD158" s="103">
        <f t="shared" si="206"/>
        <v>0</v>
      </c>
      <c r="DE158" s="103">
        <f t="shared" si="207"/>
        <v>0</v>
      </c>
      <c r="DF158" s="104">
        <f>SUM(CT158:DE158)*VLOOKUP($I158,Escalation[],MATCH(CG$1,Escalation[#Headers]),FALSE)</f>
        <v>0</v>
      </c>
      <c r="DG158" s="104">
        <f t="shared" si="208"/>
        <v>0</v>
      </c>
      <c r="DH158" s="104">
        <f t="shared" si="209"/>
        <v>0</v>
      </c>
      <c r="DI158" s="104">
        <f t="shared" si="210"/>
        <v>0</v>
      </c>
      <c r="DJ158" s="103">
        <f t="shared" si="211"/>
        <v>0</v>
      </c>
      <c r="DK158" s="105">
        <f t="shared" si="212"/>
        <v>0</v>
      </c>
      <c r="DL158" s="110"/>
      <c r="DM158" s="102"/>
      <c r="DN158" s="102"/>
      <c r="DO158" s="102"/>
      <c r="DP158" s="102"/>
      <c r="DQ158" s="102"/>
      <c r="DR158" s="102"/>
      <c r="DS158" s="102"/>
      <c r="DT158" s="102"/>
      <c r="DU158" s="102"/>
      <c r="DV158" s="102"/>
      <c r="DW158" s="102"/>
      <c r="DX158" s="102">
        <f t="shared" si="213"/>
        <v>0</v>
      </c>
      <c r="DY158" s="103">
        <f t="shared" si="214"/>
        <v>0</v>
      </c>
      <c r="DZ158" s="103">
        <f t="shared" si="215"/>
        <v>0</v>
      </c>
      <c r="EA158" s="103">
        <f t="shared" si="216"/>
        <v>0</v>
      </c>
      <c r="EB158" s="103">
        <f t="shared" si="217"/>
        <v>0</v>
      </c>
      <c r="EC158" s="103">
        <f t="shared" si="218"/>
        <v>0</v>
      </c>
      <c r="ED158" s="103">
        <f t="shared" si="219"/>
        <v>0</v>
      </c>
      <c r="EE158" s="103">
        <f t="shared" si="220"/>
        <v>0</v>
      </c>
      <c r="EF158" s="103">
        <f t="shared" si="221"/>
        <v>0</v>
      </c>
      <c r="EG158" s="103">
        <f t="shared" si="222"/>
        <v>0</v>
      </c>
      <c r="EH158" s="103">
        <f t="shared" si="223"/>
        <v>0</v>
      </c>
      <c r="EI158" s="103">
        <f t="shared" si="224"/>
        <v>0</v>
      </c>
      <c r="EJ158" s="103">
        <f t="shared" si="225"/>
        <v>0</v>
      </c>
      <c r="EK158" s="104">
        <f>SUM(DY158:EJ158)*VLOOKUP($I158,Escalation[],MATCH(DL$1,Escalation[#Headers]),FALSE)</f>
        <v>0</v>
      </c>
      <c r="EL158" s="104">
        <f t="shared" si="226"/>
        <v>0</v>
      </c>
      <c r="EM158" s="104">
        <f t="shared" si="227"/>
        <v>0</v>
      </c>
      <c r="EN158" s="104">
        <f t="shared" si="228"/>
        <v>0</v>
      </c>
      <c r="EO158" s="103">
        <f t="shared" si="229"/>
        <v>0</v>
      </c>
      <c r="EP158" s="105">
        <f t="shared" si="230"/>
        <v>0</v>
      </c>
      <c r="EQ158" s="160">
        <f t="shared" si="231"/>
        <v>14248.239525000001</v>
      </c>
      <c r="ER158" s="1"/>
      <c r="ES158" s="82"/>
      <c r="ET158" s="82"/>
      <c r="EU158" s="82"/>
      <c r="EV158" s="82"/>
      <c r="EW158" s="22"/>
      <c r="EX158" s="22"/>
      <c r="EY158" s="34"/>
      <c r="EZ158" s="34"/>
      <c r="FA158" s="7"/>
      <c r="FB158" s="7"/>
      <c r="FC158" s="7"/>
      <c r="FD158" s="7"/>
    </row>
    <row r="159" spans="1:160" ht="118.8" hidden="1" x14ac:dyDescent="0.3">
      <c r="A159" s="1" t="s">
        <v>328</v>
      </c>
      <c r="B159" s="83">
        <v>1.2</v>
      </c>
      <c r="C159" t="s">
        <v>1392</v>
      </c>
      <c r="D159" s="28" t="s">
        <v>15</v>
      </c>
      <c r="E159" s="3" t="s">
        <v>25</v>
      </c>
      <c r="F159" s="1" t="s">
        <v>329</v>
      </c>
      <c r="G159" s="19" t="s">
        <v>330</v>
      </c>
      <c r="H159" s="1"/>
      <c r="I159" s="3" t="s">
        <v>19</v>
      </c>
      <c r="J159" s="5" t="s">
        <v>31</v>
      </c>
      <c r="K159" s="3" t="s">
        <v>216</v>
      </c>
      <c r="L159" s="6" t="s">
        <v>22</v>
      </c>
      <c r="M159" s="38">
        <v>115</v>
      </c>
      <c r="N159" s="43">
        <v>115</v>
      </c>
      <c r="O159" s="23">
        <v>0</v>
      </c>
      <c r="P159" s="48">
        <v>0</v>
      </c>
      <c r="Q159" s="5" t="s">
        <v>23</v>
      </c>
      <c r="R159" s="1" t="s">
        <v>41</v>
      </c>
      <c r="S159" s="71">
        <f>VLOOKUP(R159,Contingencies!$A$2:$D$7,4,FALSE)</f>
        <v>0.125</v>
      </c>
      <c r="T159" s="22">
        <f t="shared" si="164"/>
        <v>293.68125000000003</v>
      </c>
      <c r="U159" s="33">
        <f t="shared" si="238"/>
        <v>0</v>
      </c>
      <c r="V159" s="90"/>
      <c r="W159" s="111">
        <v>20</v>
      </c>
      <c r="X159" s="120"/>
      <c r="Y159" s="102"/>
      <c r="Z159" s="102"/>
      <c r="AA159" s="102"/>
      <c r="AB159" s="102"/>
      <c r="AC159" s="102"/>
      <c r="AD159" s="102"/>
      <c r="AE159" s="102"/>
      <c r="AF159" s="102"/>
      <c r="AG159" s="102"/>
      <c r="AH159" s="102"/>
      <c r="AI159" s="102">
        <f t="shared" si="232"/>
        <v>20</v>
      </c>
      <c r="AJ159" s="103">
        <f t="shared" si="165"/>
        <v>2300</v>
      </c>
      <c r="AK159" s="103">
        <f t="shared" si="166"/>
        <v>0</v>
      </c>
      <c r="AL159" s="103">
        <f t="shared" si="167"/>
        <v>0</v>
      </c>
      <c r="AM159" s="103">
        <f t="shared" si="168"/>
        <v>0</v>
      </c>
      <c r="AN159" s="103">
        <f t="shared" si="169"/>
        <v>0</v>
      </c>
      <c r="AO159" s="103">
        <f t="shared" si="170"/>
        <v>0</v>
      </c>
      <c r="AP159" s="103">
        <f t="shared" si="171"/>
        <v>0</v>
      </c>
      <c r="AQ159" s="103">
        <f t="shared" si="172"/>
        <v>0</v>
      </c>
      <c r="AR159" s="103">
        <f t="shared" si="173"/>
        <v>0</v>
      </c>
      <c r="AS159" s="103">
        <f t="shared" si="174"/>
        <v>0</v>
      </c>
      <c r="AT159" s="103">
        <f t="shared" si="175"/>
        <v>0</v>
      </c>
      <c r="AU159" s="103">
        <f t="shared" si="176"/>
        <v>0</v>
      </c>
      <c r="AV159" s="104">
        <f>SUM(AJ159:AU159)*VLOOKUP($I159,Escalation[],MATCH(W$1,Escalation[#Headers]),FALSE)</f>
        <v>2349.4500000000003</v>
      </c>
      <c r="AW159" s="104">
        <f t="shared" si="233"/>
        <v>0</v>
      </c>
      <c r="AX159" s="104">
        <f t="shared" si="234"/>
        <v>0</v>
      </c>
      <c r="AY159" s="104">
        <f t="shared" si="235"/>
        <v>2349.4500000000003</v>
      </c>
      <c r="AZ159" s="103">
        <f t="shared" si="236"/>
        <v>293.68125000000003</v>
      </c>
      <c r="BA159" s="105">
        <f t="shared" si="237"/>
        <v>0</v>
      </c>
      <c r="BB159" s="110"/>
      <c r="BC159" s="102"/>
      <c r="BD159" s="102"/>
      <c r="BE159" s="102"/>
      <c r="BF159" s="102"/>
      <c r="BG159" s="102"/>
      <c r="BH159" s="102"/>
      <c r="BI159" s="102"/>
      <c r="BJ159" s="102"/>
      <c r="BK159" s="102"/>
      <c r="BL159" s="102"/>
      <c r="BM159" s="102"/>
      <c r="BN159" s="102">
        <f t="shared" si="177"/>
        <v>0</v>
      </c>
      <c r="BO159" s="103">
        <f t="shared" si="178"/>
        <v>0</v>
      </c>
      <c r="BP159" s="103">
        <f t="shared" si="179"/>
        <v>0</v>
      </c>
      <c r="BQ159" s="103">
        <f t="shared" si="180"/>
        <v>0</v>
      </c>
      <c r="BR159" s="103">
        <f t="shared" si="181"/>
        <v>0</v>
      </c>
      <c r="BS159" s="103">
        <f t="shared" si="182"/>
        <v>0</v>
      </c>
      <c r="BT159" s="103">
        <f t="shared" si="183"/>
        <v>0</v>
      </c>
      <c r="BU159" s="103">
        <f t="shared" si="184"/>
        <v>0</v>
      </c>
      <c r="BV159" s="103">
        <f t="shared" si="185"/>
        <v>0</v>
      </c>
      <c r="BW159" s="103">
        <f t="shared" si="186"/>
        <v>0</v>
      </c>
      <c r="BX159" s="103">
        <f t="shared" si="187"/>
        <v>0</v>
      </c>
      <c r="BY159" s="103">
        <f t="shared" si="188"/>
        <v>0</v>
      </c>
      <c r="BZ159" s="103">
        <f t="shared" si="189"/>
        <v>0</v>
      </c>
      <c r="CA159" s="104">
        <f>SUM(BO159:BZ159)*VLOOKUP($I159,Escalation[],MATCH(BB$1,Escalation[#Headers]),FALSE)</f>
        <v>0</v>
      </c>
      <c r="CB159" s="104">
        <f t="shared" si="190"/>
        <v>0</v>
      </c>
      <c r="CC159" s="104">
        <f t="shared" si="191"/>
        <v>0</v>
      </c>
      <c r="CD159" s="104">
        <f t="shared" si="192"/>
        <v>0</v>
      </c>
      <c r="CE159" s="103">
        <f t="shared" si="193"/>
        <v>0</v>
      </c>
      <c r="CF159" s="105">
        <f t="shared" si="194"/>
        <v>0</v>
      </c>
      <c r="CG159" s="110"/>
      <c r="CH159" s="102"/>
      <c r="CI159" s="102"/>
      <c r="CJ159" s="102"/>
      <c r="CK159" s="102"/>
      <c r="CL159" s="102"/>
      <c r="CM159" s="102"/>
      <c r="CN159" s="102"/>
      <c r="CO159" s="102"/>
      <c r="CP159" s="102"/>
      <c r="CQ159" s="102"/>
      <c r="CR159" s="102"/>
      <c r="CS159" s="102">
        <f t="shared" si="195"/>
        <v>0</v>
      </c>
      <c r="CT159" s="103">
        <f t="shared" si="196"/>
        <v>0</v>
      </c>
      <c r="CU159" s="103">
        <f t="shared" si="197"/>
        <v>0</v>
      </c>
      <c r="CV159" s="103">
        <f t="shared" si="198"/>
        <v>0</v>
      </c>
      <c r="CW159" s="103">
        <f t="shared" si="199"/>
        <v>0</v>
      </c>
      <c r="CX159" s="103">
        <f t="shared" si="200"/>
        <v>0</v>
      </c>
      <c r="CY159" s="103">
        <f t="shared" si="201"/>
        <v>0</v>
      </c>
      <c r="CZ159" s="103">
        <f t="shared" si="202"/>
        <v>0</v>
      </c>
      <c r="DA159" s="103">
        <f t="shared" si="203"/>
        <v>0</v>
      </c>
      <c r="DB159" s="103">
        <f t="shared" si="204"/>
        <v>0</v>
      </c>
      <c r="DC159" s="103">
        <f t="shared" si="205"/>
        <v>0</v>
      </c>
      <c r="DD159" s="103">
        <f t="shared" si="206"/>
        <v>0</v>
      </c>
      <c r="DE159" s="103">
        <f t="shared" si="207"/>
        <v>0</v>
      </c>
      <c r="DF159" s="104">
        <f>SUM(CT159:DE159)*VLOOKUP($I159,Escalation[],MATCH(CG$1,Escalation[#Headers]),FALSE)</f>
        <v>0</v>
      </c>
      <c r="DG159" s="104">
        <f t="shared" si="208"/>
        <v>0</v>
      </c>
      <c r="DH159" s="104">
        <f t="shared" si="209"/>
        <v>0</v>
      </c>
      <c r="DI159" s="104">
        <f t="shared" si="210"/>
        <v>0</v>
      </c>
      <c r="DJ159" s="103">
        <f t="shared" si="211"/>
        <v>0</v>
      </c>
      <c r="DK159" s="105">
        <f t="shared" si="212"/>
        <v>0</v>
      </c>
      <c r="DL159" s="110"/>
      <c r="DM159" s="102"/>
      <c r="DN159" s="102"/>
      <c r="DO159" s="102"/>
      <c r="DP159" s="102"/>
      <c r="DQ159" s="102"/>
      <c r="DR159" s="102"/>
      <c r="DS159" s="102"/>
      <c r="DT159" s="102"/>
      <c r="DU159" s="102"/>
      <c r="DV159" s="102"/>
      <c r="DW159" s="102"/>
      <c r="DX159" s="102">
        <f t="shared" si="213"/>
        <v>0</v>
      </c>
      <c r="DY159" s="103">
        <f t="shared" si="214"/>
        <v>0</v>
      </c>
      <c r="DZ159" s="103">
        <f t="shared" si="215"/>
        <v>0</v>
      </c>
      <c r="EA159" s="103">
        <f t="shared" si="216"/>
        <v>0</v>
      </c>
      <c r="EB159" s="103">
        <f t="shared" si="217"/>
        <v>0</v>
      </c>
      <c r="EC159" s="103">
        <f t="shared" si="218"/>
        <v>0</v>
      </c>
      <c r="ED159" s="103">
        <f t="shared" si="219"/>
        <v>0</v>
      </c>
      <c r="EE159" s="103">
        <f t="shared" si="220"/>
        <v>0</v>
      </c>
      <c r="EF159" s="103">
        <f t="shared" si="221"/>
        <v>0</v>
      </c>
      <c r="EG159" s="103">
        <f t="shared" si="222"/>
        <v>0</v>
      </c>
      <c r="EH159" s="103">
        <f t="shared" si="223"/>
        <v>0</v>
      </c>
      <c r="EI159" s="103">
        <f t="shared" si="224"/>
        <v>0</v>
      </c>
      <c r="EJ159" s="103">
        <f t="shared" si="225"/>
        <v>0</v>
      </c>
      <c r="EK159" s="104">
        <f>SUM(DY159:EJ159)*VLOOKUP($I159,Escalation[],MATCH(DL$1,Escalation[#Headers]),FALSE)</f>
        <v>0</v>
      </c>
      <c r="EL159" s="104">
        <f t="shared" si="226"/>
        <v>0</v>
      </c>
      <c r="EM159" s="104">
        <f t="shared" si="227"/>
        <v>0</v>
      </c>
      <c r="EN159" s="104">
        <f t="shared" si="228"/>
        <v>0</v>
      </c>
      <c r="EO159" s="103">
        <f t="shared" si="229"/>
        <v>0</v>
      </c>
      <c r="EP159" s="105">
        <f t="shared" si="230"/>
        <v>0</v>
      </c>
      <c r="EQ159" s="160">
        <f t="shared" si="231"/>
        <v>2349.4500000000003</v>
      </c>
      <c r="ER159" s="1"/>
      <c r="ES159" s="82"/>
      <c r="ET159" s="82"/>
      <c r="EU159" s="82"/>
      <c r="EV159" s="82"/>
      <c r="EW159" s="22"/>
      <c r="EX159" s="22"/>
      <c r="EY159" s="34"/>
      <c r="EZ159" s="34"/>
      <c r="FA159" s="7"/>
      <c r="FB159" s="7"/>
      <c r="FC159" s="7"/>
      <c r="FD159" s="7"/>
    </row>
    <row r="160" spans="1:160" ht="92.4" hidden="1" x14ac:dyDescent="0.3">
      <c r="A160" s="1" t="s">
        <v>328</v>
      </c>
      <c r="B160" s="83">
        <v>1.2</v>
      </c>
      <c r="C160" t="s">
        <v>1392</v>
      </c>
      <c r="D160" s="28" t="s">
        <v>15</v>
      </c>
      <c r="E160" s="3" t="s">
        <v>25</v>
      </c>
      <c r="F160" s="1" t="s">
        <v>329</v>
      </c>
      <c r="G160" s="19" t="s">
        <v>331</v>
      </c>
      <c r="H160" s="1"/>
      <c r="I160" s="3" t="s">
        <v>215</v>
      </c>
      <c r="J160" s="5" t="s">
        <v>215</v>
      </c>
      <c r="K160" s="3"/>
      <c r="L160" s="3" t="s">
        <v>136</v>
      </c>
      <c r="M160" s="38"/>
      <c r="N160" s="42">
        <v>1</v>
      </c>
      <c r="O160" s="23">
        <v>0</v>
      </c>
      <c r="P160" s="48">
        <v>0</v>
      </c>
      <c r="Q160" s="5" t="s">
        <v>23</v>
      </c>
      <c r="R160" s="1" t="s">
        <v>41</v>
      </c>
      <c r="S160" s="71">
        <f>VLOOKUP(R160,Contingencies!$A$2:$D$7,4,FALSE)</f>
        <v>0.125</v>
      </c>
      <c r="T160" s="22">
        <f t="shared" si="164"/>
        <v>293.29818750000004</v>
      </c>
      <c r="U160" s="33">
        <f t="shared" si="238"/>
        <v>0</v>
      </c>
      <c r="V160" s="90"/>
      <c r="W160" s="111">
        <v>2297</v>
      </c>
      <c r="X160" s="120"/>
      <c r="Y160" s="102"/>
      <c r="Z160" s="102"/>
      <c r="AA160" s="102"/>
      <c r="AB160" s="102"/>
      <c r="AC160" s="102"/>
      <c r="AD160" s="102"/>
      <c r="AE160" s="102"/>
      <c r="AF160" s="102"/>
      <c r="AG160" s="102"/>
      <c r="AH160" s="102"/>
      <c r="AI160" s="102">
        <f t="shared" si="232"/>
        <v>0</v>
      </c>
      <c r="AJ160" s="103">
        <f t="shared" si="165"/>
        <v>2297</v>
      </c>
      <c r="AK160" s="103">
        <f t="shared" si="166"/>
        <v>0</v>
      </c>
      <c r="AL160" s="103">
        <f t="shared" si="167"/>
        <v>0</v>
      </c>
      <c r="AM160" s="103">
        <f t="shared" si="168"/>
        <v>0</v>
      </c>
      <c r="AN160" s="103">
        <f t="shared" si="169"/>
        <v>0</v>
      </c>
      <c r="AO160" s="103">
        <f t="shared" si="170"/>
        <v>0</v>
      </c>
      <c r="AP160" s="103">
        <f t="shared" si="171"/>
        <v>0</v>
      </c>
      <c r="AQ160" s="103">
        <f t="shared" si="172"/>
        <v>0</v>
      </c>
      <c r="AR160" s="103">
        <f t="shared" si="173"/>
        <v>0</v>
      </c>
      <c r="AS160" s="103">
        <f t="shared" si="174"/>
        <v>0</v>
      </c>
      <c r="AT160" s="103">
        <f t="shared" si="175"/>
        <v>0</v>
      </c>
      <c r="AU160" s="103">
        <f t="shared" si="176"/>
        <v>0</v>
      </c>
      <c r="AV160" s="104">
        <f>SUM(AJ160:AU160)*VLOOKUP($I160,Escalation[],MATCH(W$1,Escalation[#Headers]),FALSE)</f>
        <v>2346.3855000000003</v>
      </c>
      <c r="AW160" s="104">
        <f t="shared" si="233"/>
        <v>0</v>
      </c>
      <c r="AX160" s="104">
        <f t="shared" si="234"/>
        <v>0</v>
      </c>
      <c r="AY160" s="104">
        <f t="shared" si="235"/>
        <v>2346.3855000000003</v>
      </c>
      <c r="AZ160" s="103">
        <f t="shared" si="236"/>
        <v>293.29818750000004</v>
      </c>
      <c r="BA160" s="105">
        <f t="shared" si="237"/>
        <v>0</v>
      </c>
      <c r="BB160" s="110"/>
      <c r="BC160" s="102"/>
      <c r="BD160" s="102"/>
      <c r="BE160" s="102"/>
      <c r="BF160" s="102"/>
      <c r="BG160" s="102"/>
      <c r="BH160" s="102"/>
      <c r="BI160" s="102"/>
      <c r="BJ160" s="102"/>
      <c r="BK160" s="102"/>
      <c r="BL160" s="102"/>
      <c r="BM160" s="102"/>
      <c r="BN160" s="102">
        <f t="shared" si="177"/>
        <v>0</v>
      </c>
      <c r="BO160" s="103">
        <f t="shared" si="178"/>
        <v>0</v>
      </c>
      <c r="BP160" s="103">
        <f t="shared" si="179"/>
        <v>0</v>
      </c>
      <c r="BQ160" s="103">
        <f t="shared" si="180"/>
        <v>0</v>
      </c>
      <c r="BR160" s="103">
        <f t="shared" si="181"/>
        <v>0</v>
      </c>
      <c r="BS160" s="103">
        <f t="shared" si="182"/>
        <v>0</v>
      </c>
      <c r="BT160" s="103">
        <f t="shared" si="183"/>
        <v>0</v>
      </c>
      <c r="BU160" s="103">
        <f t="shared" si="184"/>
        <v>0</v>
      </c>
      <c r="BV160" s="103">
        <f t="shared" si="185"/>
        <v>0</v>
      </c>
      <c r="BW160" s="103">
        <f t="shared" si="186"/>
        <v>0</v>
      </c>
      <c r="BX160" s="103">
        <f t="shared" si="187"/>
        <v>0</v>
      </c>
      <c r="BY160" s="103">
        <f t="shared" si="188"/>
        <v>0</v>
      </c>
      <c r="BZ160" s="103">
        <f t="shared" si="189"/>
        <v>0</v>
      </c>
      <c r="CA160" s="104">
        <f>SUM(BO160:BZ160)*VLOOKUP($I160,Escalation[],MATCH(BB$1,Escalation[#Headers]),FALSE)</f>
        <v>0</v>
      </c>
      <c r="CB160" s="104">
        <f t="shared" si="190"/>
        <v>0</v>
      </c>
      <c r="CC160" s="104">
        <f t="shared" si="191"/>
        <v>0</v>
      </c>
      <c r="CD160" s="104">
        <f t="shared" si="192"/>
        <v>0</v>
      </c>
      <c r="CE160" s="103">
        <f t="shared" si="193"/>
        <v>0</v>
      </c>
      <c r="CF160" s="105">
        <f t="shared" si="194"/>
        <v>0</v>
      </c>
      <c r="CG160" s="110"/>
      <c r="CH160" s="102"/>
      <c r="CI160" s="102"/>
      <c r="CJ160" s="102"/>
      <c r="CK160" s="102"/>
      <c r="CL160" s="102"/>
      <c r="CM160" s="102"/>
      <c r="CN160" s="102"/>
      <c r="CO160" s="102"/>
      <c r="CP160" s="102"/>
      <c r="CQ160" s="102"/>
      <c r="CR160" s="102"/>
      <c r="CS160" s="102">
        <f t="shared" si="195"/>
        <v>0</v>
      </c>
      <c r="CT160" s="103">
        <f t="shared" si="196"/>
        <v>0</v>
      </c>
      <c r="CU160" s="103">
        <f t="shared" si="197"/>
        <v>0</v>
      </c>
      <c r="CV160" s="103">
        <f t="shared" si="198"/>
        <v>0</v>
      </c>
      <c r="CW160" s="103">
        <f t="shared" si="199"/>
        <v>0</v>
      </c>
      <c r="CX160" s="103">
        <f t="shared" si="200"/>
        <v>0</v>
      </c>
      <c r="CY160" s="103">
        <f t="shared" si="201"/>
        <v>0</v>
      </c>
      <c r="CZ160" s="103">
        <f t="shared" si="202"/>
        <v>0</v>
      </c>
      <c r="DA160" s="103">
        <f t="shared" si="203"/>
        <v>0</v>
      </c>
      <c r="DB160" s="103">
        <f t="shared" si="204"/>
        <v>0</v>
      </c>
      <c r="DC160" s="103">
        <f t="shared" si="205"/>
        <v>0</v>
      </c>
      <c r="DD160" s="103">
        <f t="shared" si="206"/>
        <v>0</v>
      </c>
      <c r="DE160" s="103">
        <f t="shared" si="207"/>
        <v>0</v>
      </c>
      <c r="DF160" s="104">
        <f>SUM(CT160:DE160)*VLOOKUP($I160,Escalation[],MATCH(CG$1,Escalation[#Headers]),FALSE)</f>
        <v>0</v>
      </c>
      <c r="DG160" s="104">
        <f t="shared" si="208"/>
        <v>0</v>
      </c>
      <c r="DH160" s="104">
        <f t="shared" si="209"/>
        <v>0</v>
      </c>
      <c r="DI160" s="104">
        <f t="shared" si="210"/>
        <v>0</v>
      </c>
      <c r="DJ160" s="103">
        <f t="shared" si="211"/>
        <v>0</v>
      </c>
      <c r="DK160" s="105">
        <f t="shared" si="212"/>
        <v>0</v>
      </c>
      <c r="DL160" s="110"/>
      <c r="DM160" s="102"/>
      <c r="DN160" s="102"/>
      <c r="DO160" s="102"/>
      <c r="DP160" s="102"/>
      <c r="DQ160" s="102"/>
      <c r="DR160" s="102"/>
      <c r="DS160" s="102"/>
      <c r="DT160" s="102"/>
      <c r="DU160" s="102"/>
      <c r="DV160" s="102"/>
      <c r="DW160" s="102"/>
      <c r="DX160" s="102">
        <f t="shared" si="213"/>
        <v>0</v>
      </c>
      <c r="DY160" s="103">
        <f t="shared" si="214"/>
        <v>0</v>
      </c>
      <c r="DZ160" s="103">
        <f t="shared" si="215"/>
        <v>0</v>
      </c>
      <c r="EA160" s="103">
        <f t="shared" si="216"/>
        <v>0</v>
      </c>
      <c r="EB160" s="103">
        <f t="shared" si="217"/>
        <v>0</v>
      </c>
      <c r="EC160" s="103">
        <f t="shared" si="218"/>
        <v>0</v>
      </c>
      <c r="ED160" s="103">
        <f t="shared" si="219"/>
        <v>0</v>
      </c>
      <c r="EE160" s="103">
        <f t="shared" si="220"/>
        <v>0</v>
      </c>
      <c r="EF160" s="103">
        <f t="shared" si="221"/>
        <v>0</v>
      </c>
      <c r="EG160" s="103">
        <f t="shared" si="222"/>
        <v>0</v>
      </c>
      <c r="EH160" s="103">
        <f t="shared" si="223"/>
        <v>0</v>
      </c>
      <c r="EI160" s="103">
        <f t="shared" si="224"/>
        <v>0</v>
      </c>
      <c r="EJ160" s="103">
        <f t="shared" si="225"/>
        <v>0</v>
      </c>
      <c r="EK160" s="104">
        <f>SUM(DY160:EJ160)*VLOOKUP($I160,Escalation[],MATCH(DL$1,Escalation[#Headers]),FALSE)</f>
        <v>0</v>
      </c>
      <c r="EL160" s="104">
        <f t="shared" si="226"/>
        <v>0</v>
      </c>
      <c r="EM160" s="104">
        <f t="shared" si="227"/>
        <v>0</v>
      </c>
      <c r="EN160" s="104">
        <f t="shared" si="228"/>
        <v>0</v>
      </c>
      <c r="EO160" s="103">
        <f t="shared" si="229"/>
        <v>0</v>
      </c>
      <c r="EP160" s="105">
        <f t="shared" si="230"/>
        <v>0</v>
      </c>
      <c r="EQ160" s="160">
        <f t="shared" si="231"/>
        <v>2346.3855000000003</v>
      </c>
      <c r="ER160" s="1"/>
      <c r="ES160" s="82"/>
      <c r="ET160" s="82"/>
      <c r="EU160" s="82"/>
      <c r="EV160" s="82"/>
      <c r="EW160" s="22"/>
      <c r="EX160" s="22"/>
      <c r="EY160" s="34"/>
      <c r="EZ160" s="34"/>
      <c r="FA160" s="7"/>
      <c r="FB160" s="7"/>
      <c r="FC160" s="7"/>
      <c r="FD160" s="7"/>
    </row>
    <row r="161" spans="1:160" ht="118.8" hidden="1" x14ac:dyDescent="0.3">
      <c r="A161" s="2" t="s">
        <v>332</v>
      </c>
      <c r="B161" s="83">
        <v>1.2</v>
      </c>
      <c r="C161" t="s">
        <v>1392</v>
      </c>
      <c r="D161" s="28" t="s">
        <v>15</v>
      </c>
      <c r="E161" s="3" t="s">
        <v>25</v>
      </c>
      <c r="F161" s="1" t="s">
        <v>333</v>
      </c>
      <c r="G161" s="14" t="s">
        <v>334</v>
      </c>
      <c r="H161" s="1"/>
      <c r="I161" s="3" t="s">
        <v>19</v>
      </c>
      <c r="J161" s="5" t="s">
        <v>31</v>
      </c>
      <c r="K161" s="3" t="s">
        <v>216</v>
      </c>
      <c r="L161" s="6" t="s">
        <v>22</v>
      </c>
      <c r="M161" s="38">
        <v>115</v>
      </c>
      <c r="N161" s="43">
        <v>115</v>
      </c>
      <c r="O161" s="23">
        <v>0</v>
      </c>
      <c r="P161" s="48">
        <v>0</v>
      </c>
      <c r="Q161" s="5" t="s">
        <v>23</v>
      </c>
      <c r="R161" s="1" t="s">
        <v>220</v>
      </c>
      <c r="S161" s="71">
        <f>VLOOKUP(R161,Contingencies!$A$2:$D$7,4,FALSE)</f>
        <v>0.2</v>
      </c>
      <c r="T161" s="22">
        <f t="shared" si="164"/>
        <v>469.8900000000001</v>
      </c>
      <c r="U161" s="33">
        <f t="shared" si="238"/>
        <v>0</v>
      </c>
      <c r="V161" s="90"/>
      <c r="W161" s="121"/>
      <c r="X161" s="117"/>
      <c r="Y161" s="102"/>
      <c r="Z161" s="102"/>
      <c r="AA161" s="102"/>
      <c r="AB161" s="102"/>
      <c r="AC161" s="122">
        <v>20</v>
      </c>
      <c r="AD161" s="116"/>
      <c r="AE161" s="102"/>
      <c r="AF161" s="102"/>
      <c r="AG161" s="102"/>
      <c r="AH161" s="102"/>
      <c r="AI161" s="102">
        <f t="shared" si="232"/>
        <v>20</v>
      </c>
      <c r="AJ161" s="103">
        <f t="shared" si="165"/>
        <v>0</v>
      </c>
      <c r="AK161" s="103">
        <f t="shared" si="166"/>
        <v>0</v>
      </c>
      <c r="AL161" s="103">
        <f t="shared" si="167"/>
        <v>0</v>
      </c>
      <c r="AM161" s="103">
        <f t="shared" si="168"/>
        <v>0</v>
      </c>
      <c r="AN161" s="103">
        <f t="shared" si="169"/>
        <v>0</v>
      </c>
      <c r="AO161" s="103">
        <f t="shared" si="170"/>
        <v>0</v>
      </c>
      <c r="AP161" s="103">
        <f t="shared" si="171"/>
        <v>2300</v>
      </c>
      <c r="AQ161" s="103">
        <f t="shared" si="172"/>
        <v>0</v>
      </c>
      <c r="AR161" s="103">
        <f t="shared" si="173"/>
        <v>0</v>
      </c>
      <c r="AS161" s="103">
        <f t="shared" si="174"/>
        <v>0</v>
      </c>
      <c r="AT161" s="103">
        <f t="shared" si="175"/>
        <v>0</v>
      </c>
      <c r="AU161" s="103">
        <f t="shared" si="176"/>
        <v>0</v>
      </c>
      <c r="AV161" s="104">
        <f>SUM(AJ161:AU161)*VLOOKUP($I161,Escalation[],MATCH(W$1,Escalation[#Headers]),FALSE)</f>
        <v>2349.4500000000003</v>
      </c>
      <c r="AW161" s="104">
        <f t="shared" si="233"/>
        <v>0</v>
      </c>
      <c r="AX161" s="104">
        <f t="shared" si="234"/>
        <v>0</v>
      </c>
      <c r="AY161" s="104">
        <f t="shared" si="235"/>
        <v>2349.4500000000003</v>
      </c>
      <c r="AZ161" s="103">
        <f t="shared" si="236"/>
        <v>469.8900000000001</v>
      </c>
      <c r="BA161" s="105">
        <f t="shared" si="237"/>
        <v>0</v>
      </c>
      <c r="BB161" s="110"/>
      <c r="BC161" s="102"/>
      <c r="BD161" s="102"/>
      <c r="BE161" s="102"/>
      <c r="BF161" s="102"/>
      <c r="BG161" s="102"/>
      <c r="BH161" s="102"/>
      <c r="BI161" s="102"/>
      <c r="BJ161" s="102"/>
      <c r="BK161" s="102"/>
      <c r="BL161" s="102"/>
      <c r="BM161" s="102"/>
      <c r="BN161" s="102">
        <f t="shared" si="177"/>
        <v>0</v>
      </c>
      <c r="BO161" s="103">
        <f t="shared" si="178"/>
        <v>0</v>
      </c>
      <c r="BP161" s="103">
        <f t="shared" si="179"/>
        <v>0</v>
      </c>
      <c r="BQ161" s="103">
        <f t="shared" si="180"/>
        <v>0</v>
      </c>
      <c r="BR161" s="103">
        <f t="shared" si="181"/>
        <v>0</v>
      </c>
      <c r="BS161" s="103">
        <f t="shared" si="182"/>
        <v>0</v>
      </c>
      <c r="BT161" s="103">
        <f t="shared" si="183"/>
        <v>0</v>
      </c>
      <c r="BU161" s="103">
        <f t="shared" si="184"/>
        <v>0</v>
      </c>
      <c r="BV161" s="103">
        <f t="shared" si="185"/>
        <v>0</v>
      </c>
      <c r="BW161" s="103">
        <f t="shared" si="186"/>
        <v>0</v>
      </c>
      <c r="BX161" s="103">
        <f t="shared" si="187"/>
        <v>0</v>
      </c>
      <c r="BY161" s="103">
        <f t="shared" si="188"/>
        <v>0</v>
      </c>
      <c r="BZ161" s="103">
        <f t="shared" si="189"/>
        <v>0</v>
      </c>
      <c r="CA161" s="104">
        <f>SUM(BO161:BZ161)*VLOOKUP($I161,Escalation[],MATCH(BB$1,Escalation[#Headers]),FALSE)</f>
        <v>0</v>
      </c>
      <c r="CB161" s="104">
        <f t="shared" si="190"/>
        <v>0</v>
      </c>
      <c r="CC161" s="104">
        <f t="shared" si="191"/>
        <v>0</v>
      </c>
      <c r="CD161" s="104">
        <f t="shared" si="192"/>
        <v>0</v>
      </c>
      <c r="CE161" s="103">
        <f t="shared" si="193"/>
        <v>0</v>
      </c>
      <c r="CF161" s="105">
        <f t="shared" si="194"/>
        <v>0</v>
      </c>
      <c r="CG161" s="110"/>
      <c r="CH161" s="102"/>
      <c r="CI161" s="102"/>
      <c r="CJ161" s="102"/>
      <c r="CK161" s="102"/>
      <c r="CL161" s="102"/>
      <c r="CM161" s="102"/>
      <c r="CN161" s="102"/>
      <c r="CO161" s="102"/>
      <c r="CP161" s="102"/>
      <c r="CQ161" s="102"/>
      <c r="CR161" s="102"/>
      <c r="CS161" s="102">
        <f t="shared" si="195"/>
        <v>0</v>
      </c>
      <c r="CT161" s="103">
        <f t="shared" si="196"/>
        <v>0</v>
      </c>
      <c r="CU161" s="103">
        <f t="shared" si="197"/>
        <v>0</v>
      </c>
      <c r="CV161" s="103">
        <f t="shared" si="198"/>
        <v>0</v>
      </c>
      <c r="CW161" s="103">
        <f t="shared" si="199"/>
        <v>0</v>
      </c>
      <c r="CX161" s="103">
        <f t="shared" si="200"/>
        <v>0</v>
      </c>
      <c r="CY161" s="103">
        <f t="shared" si="201"/>
        <v>0</v>
      </c>
      <c r="CZ161" s="103">
        <f t="shared" si="202"/>
        <v>0</v>
      </c>
      <c r="DA161" s="103">
        <f t="shared" si="203"/>
        <v>0</v>
      </c>
      <c r="DB161" s="103">
        <f t="shared" si="204"/>
        <v>0</v>
      </c>
      <c r="DC161" s="103">
        <f t="shared" si="205"/>
        <v>0</v>
      </c>
      <c r="DD161" s="103">
        <f t="shared" si="206"/>
        <v>0</v>
      </c>
      <c r="DE161" s="103">
        <f t="shared" si="207"/>
        <v>0</v>
      </c>
      <c r="DF161" s="104">
        <f>SUM(CT161:DE161)*VLOOKUP($I161,Escalation[],MATCH(CG$1,Escalation[#Headers]),FALSE)</f>
        <v>0</v>
      </c>
      <c r="DG161" s="104">
        <f t="shared" si="208"/>
        <v>0</v>
      </c>
      <c r="DH161" s="104">
        <f t="shared" si="209"/>
        <v>0</v>
      </c>
      <c r="DI161" s="104">
        <f t="shared" si="210"/>
        <v>0</v>
      </c>
      <c r="DJ161" s="103">
        <f t="shared" si="211"/>
        <v>0</v>
      </c>
      <c r="DK161" s="105">
        <f t="shared" si="212"/>
        <v>0</v>
      </c>
      <c r="DL161" s="110"/>
      <c r="DM161" s="102"/>
      <c r="DN161" s="102"/>
      <c r="DO161" s="102"/>
      <c r="DP161" s="102"/>
      <c r="DQ161" s="102"/>
      <c r="DR161" s="102"/>
      <c r="DS161" s="102"/>
      <c r="DT161" s="102"/>
      <c r="DU161" s="102"/>
      <c r="DV161" s="102"/>
      <c r="DW161" s="102"/>
      <c r="DX161" s="102">
        <f t="shared" si="213"/>
        <v>0</v>
      </c>
      <c r="DY161" s="103">
        <f t="shared" si="214"/>
        <v>0</v>
      </c>
      <c r="DZ161" s="103">
        <f t="shared" si="215"/>
        <v>0</v>
      </c>
      <c r="EA161" s="103">
        <f t="shared" si="216"/>
        <v>0</v>
      </c>
      <c r="EB161" s="103">
        <f t="shared" si="217"/>
        <v>0</v>
      </c>
      <c r="EC161" s="103">
        <f t="shared" si="218"/>
        <v>0</v>
      </c>
      <c r="ED161" s="103">
        <f t="shared" si="219"/>
        <v>0</v>
      </c>
      <c r="EE161" s="103">
        <f t="shared" si="220"/>
        <v>0</v>
      </c>
      <c r="EF161" s="103">
        <f t="shared" si="221"/>
        <v>0</v>
      </c>
      <c r="EG161" s="103">
        <f t="shared" si="222"/>
        <v>0</v>
      </c>
      <c r="EH161" s="103">
        <f t="shared" si="223"/>
        <v>0</v>
      </c>
      <c r="EI161" s="103">
        <f t="shared" si="224"/>
        <v>0</v>
      </c>
      <c r="EJ161" s="103">
        <f t="shared" si="225"/>
        <v>0</v>
      </c>
      <c r="EK161" s="104">
        <f>SUM(DY161:EJ161)*VLOOKUP($I161,Escalation[],MATCH(DL$1,Escalation[#Headers]),FALSE)</f>
        <v>0</v>
      </c>
      <c r="EL161" s="104">
        <f t="shared" si="226"/>
        <v>0</v>
      </c>
      <c r="EM161" s="104">
        <f t="shared" si="227"/>
        <v>0</v>
      </c>
      <c r="EN161" s="104">
        <f t="shared" si="228"/>
        <v>0</v>
      </c>
      <c r="EO161" s="103">
        <f t="shared" si="229"/>
        <v>0</v>
      </c>
      <c r="EP161" s="105">
        <f t="shared" si="230"/>
        <v>0</v>
      </c>
      <c r="EQ161" s="160">
        <f t="shared" si="231"/>
        <v>2349.4500000000003</v>
      </c>
      <c r="ER161" s="1"/>
      <c r="ES161" s="82"/>
      <c r="ET161" s="82"/>
      <c r="EU161" s="82"/>
      <c r="EV161" s="82"/>
      <c r="EW161" s="22"/>
      <c r="EX161" s="22"/>
      <c r="EY161" s="34"/>
      <c r="EZ161" s="34"/>
      <c r="FA161" s="7"/>
      <c r="FB161" s="7"/>
      <c r="FC161" s="7"/>
      <c r="FD161" s="7"/>
    </row>
    <row r="162" spans="1:160" ht="118.8" hidden="1" x14ac:dyDescent="0.3">
      <c r="A162" s="2" t="s">
        <v>335</v>
      </c>
      <c r="B162" s="83">
        <v>1.2</v>
      </c>
      <c r="C162" t="s">
        <v>1392</v>
      </c>
      <c r="D162" s="28" t="s">
        <v>15</v>
      </c>
      <c r="E162" s="3" t="s">
        <v>25</v>
      </c>
      <c r="F162" s="1" t="s">
        <v>336</v>
      </c>
      <c r="G162" s="14" t="s">
        <v>337</v>
      </c>
      <c r="H162" s="1"/>
      <c r="I162" s="3" t="s">
        <v>19</v>
      </c>
      <c r="J162" s="5" t="s">
        <v>31</v>
      </c>
      <c r="K162" s="3" t="s">
        <v>216</v>
      </c>
      <c r="L162" s="6" t="s">
        <v>22</v>
      </c>
      <c r="M162" s="38">
        <v>115</v>
      </c>
      <c r="N162" s="43">
        <v>115</v>
      </c>
      <c r="O162" s="23">
        <v>0</v>
      </c>
      <c r="P162" s="48">
        <v>0</v>
      </c>
      <c r="Q162" s="5" t="s">
        <v>23</v>
      </c>
      <c r="R162" s="1" t="s">
        <v>220</v>
      </c>
      <c r="S162" s="71">
        <f>VLOOKUP(R162,Contingencies!$A$2:$D$7,4,FALSE)</f>
        <v>0.2</v>
      </c>
      <c r="T162" s="22">
        <f t="shared" si="164"/>
        <v>479.99263500000006</v>
      </c>
      <c r="U162" s="33">
        <f t="shared" si="238"/>
        <v>0</v>
      </c>
      <c r="V162" s="90"/>
      <c r="W162" s="121"/>
      <c r="X162" s="117"/>
      <c r="Y162" s="102"/>
      <c r="Z162" s="102"/>
      <c r="AA162" s="102"/>
      <c r="AB162" s="102"/>
      <c r="AC162" s="102"/>
      <c r="AD162" s="116"/>
      <c r="AE162" s="102"/>
      <c r="AF162" s="102"/>
      <c r="AG162" s="102"/>
      <c r="AH162" s="102"/>
      <c r="AI162" s="102">
        <f t="shared" si="232"/>
        <v>0</v>
      </c>
      <c r="AJ162" s="103">
        <f t="shared" si="165"/>
        <v>0</v>
      </c>
      <c r="AK162" s="103">
        <f t="shared" si="166"/>
        <v>0</v>
      </c>
      <c r="AL162" s="103">
        <f t="shared" si="167"/>
        <v>0</v>
      </c>
      <c r="AM162" s="103">
        <f t="shared" si="168"/>
        <v>0</v>
      </c>
      <c r="AN162" s="103">
        <f t="shared" si="169"/>
        <v>0</v>
      </c>
      <c r="AO162" s="103">
        <f t="shared" si="170"/>
        <v>0</v>
      </c>
      <c r="AP162" s="103">
        <f t="shared" si="171"/>
        <v>0</v>
      </c>
      <c r="AQ162" s="103">
        <f t="shared" si="172"/>
        <v>0</v>
      </c>
      <c r="AR162" s="103">
        <f t="shared" si="173"/>
        <v>0</v>
      </c>
      <c r="AS162" s="103">
        <f t="shared" si="174"/>
        <v>0</v>
      </c>
      <c r="AT162" s="103">
        <f t="shared" si="175"/>
        <v>0</v>
      </c>
      <c r="AU162" s="103">
        <f t="shared" si="176"/>
        <v>0</v>
      </c>
      <c r="AV162" s="104">
        <f>SUM(AJ162:AU162)*VLOOKUP($I162,Escalation[],MATCH(W$1,Escalation[#Headers]),FALSE)</f>
        <v>0</v>
      </c>
      <c r="AW162" s="104">
        <f t="shared" si="233"/>
        <v>0</v>
      </c>
      <c r="AX162" s="104">
        <f t="shared" si="234"/>
        <v>0</v>
      </c>
      <c r="AY162" s="104">
        <f t="shared" si="235"/>
        <v>0</v>
      </c>
      <c r="AZ162" s="103">
        <f t="shared" si="236"/>
        <v>0</v>
      </c>
      <c r="BA162" s="105">
        <f t="shared" si="237"/>
        <v>0</v>
      </c>
      <c r="BB162" s="110"/>
      <c r="BC162" s="102"/>
      <c r="BD162" s="102"/>
      <c r="BE162" s="102"/>
      <c r="BF162" s="102"/>
      <c r="BG162" s="102"/>
      <c r="BH162" s="122">
        <v>20</v>
      </c>
      <c r="BI162" s="102"/>
      <c r="BJ162" s="102"/>
      <c r="BK162" s="102"/>
      <c r="BL162" s="102"/>
      <c r="BM162" s="102"/>
      <c r="BN162" s="102">
        <f t="shared" si="177"/>
        <v>20</v>
      </c>
      <c r="BO162" s="103">
        <f t="shared" si="178"/>
        <v>0</v>
      </c>
      <c r="BP162" s="103">
        <f t="shared" si="179"/>
        <v>0</v>
      </c>
      <c r="BQ162" s="103">
        <f t="shared" si="180"/>
        <v>0</v>
      </c>
      <c r="BR162" s="103">
        <f t="shared" si="181"/>
        <v>0</v>
      </c>
      <c r="BS162" s="103">
        <f t="shared" si="182"/>
        <v>0</v>
      </c>
      <c r="BT162" s="103">
        <f t="shared" si="183"/>
        <v>0</v>
      </c>
      <c r="BU162" s="103">
        <f t="shared" si="184"/>
        <v>2300</v>
      </c>
      <c r="BV162" s="103">
        <f t="shared" si="185"/>
        <v>0</v>
      </c>
      <c r="BW162" s="103">
        <f t="shared" si="186"/>
        <v>0</v>
      </c>
      <c r="BX162" s="103">
        <f t="shared" si="187"/>
        <v>0</v>
      </c>
      <c r="BY162" s="103">
        <f t="shared" si="188"/>
        <v>0</v>
      </c>
      <c r="BZ162" s="103">
        <f t="shared" si="189"/>
        <v>0</v>
      </c>
      <c r="CA162" s="104">
        <f>SUM(BO162:BZ162)*VLOOKUP($I162,Escalation[],MATCH(BB$1,Escalation[#Headers]),FALSE)</f>
        <v>2399.9631750000003</v>
      </c>
      <c r="CB162" s="104">
        <f t="shared" si="190"/>
        <v>0</v>
      </c>
      <c r="CC162" s="104">
        <f t="shared" si="191"/>
        <v>0</v>
      </c>
      <c r="CD162" s="104">
        <f t="shared" si="192"/>
        <v>2399.9631750000003</v>
      </c>
      <c r="CE162" s="103">
        <f t="shared" si="193"/>
        <v>479.99263500000006</v>
      </c>
      <c r="CF162" s="105">
        <f t="shared" si="194"/>
        <v>0</v>
      </c>
      <c r="CG162" s="110"/>
      <c r="CH162" s="102"/>
      <c r="CI162" s="102"/>
      <c r="CJ162" s="102"/>
      <c r="CK162" s="102"/>
      <c r="CL162" s="102"/>
      <c r="CM162" s="102"/>
      <c r="CN162" s="102"/>
      <c r="CO162" s="102"/>
      <c r="CP162" s="102"/>
      <c r="CQ162" s="102"/>
      <c r="CR162" s="102"/>
      <c r="CS162" s="102">
        <f t="shared" si="195"/>
        <v>0</v>
      </c>
      <c r="CT162" s="103">
        <f t="shared" si="196"/>
        <v>0</v>
      </c>
      <c r="CU162" s="103">
        <f t="shared" si="197"/>
        <v>0</v>
      </c>
      <c r="CV162" s="103">
        <f t="shared" si="198"/>
        <v>0</v>
      </c>
      <c r="CW162" s="103">
        <f t="shared" si="199"/>
        <v>0</v>
      </c>
      <c r="CX162" s="103">
        <f t="shared" si="200"/>
        <v>0</v>
      </c>
      <c r="CY162" s="103">
        <f t="shared" si="201"/>
        <v>0</v>
      </c>
      <c r="CZ162" s="103">
        <f t="shared" si="202"/>
        <v>0</v>
      </c>
      <c r="DA162" s="103">
        <f t="shared" si="203"/>
        <v>0</v>
      </c>
      <c r="DB162" s="103">
        <f t="shared" si="204"/>
        <v>0</v>
      </c>
      <c r="DC162" s="103">
        <f t="shared" si="205"/>
        <v>0</v>
      </c>
      <c r="DD162" s="103">
        <f t="shared" si="206"/>
        <v>0</v>
      </c>
      <c r="DE162" s="103">
        <f t="shared" si="207"/>
        <v>0</v>
      </c>
      <c r="DF162" s="104">
        <f>SUM(CT162:DE162)*VLOOKUP($I162,Escalation[],MATCH(CG$1,Escalation[#Headers]),FALSE)</f>
        <v>0</v>
      </c>
      <c r="DG162" s="104">
        <f t="shared" si="208"/>
        <v>0</v>
      </c>
      <c r="DH162" s="104">
        <f t="shared" si="209"/>
        <v>0</v>
      </c>
      <c r="DI162" s="104">
        <f t="shared" si="210"/>
        <v>0</v>
      </c>
      <c r="DJ162" s="103">
        <f t="shared" si="211"/>
        <v>0</v>
      </c>
      <c r="DK162" s="105">
        <f t="shared" si="212"/>
        <v>0</v>
      </c>
      <c r="DL162" s="110"/>
      <c r="DM162" s="102"/>
      <c r="DN162" s="102"/>
      <c r="DO162" s="102"/>
      <c r="DP162" s="102"/>
      <c r="DQ162" s="102"/>
      <c r="DR162" s="102"/>
      <c r="DS162" s="102"/>
      <c r="DT162" s="102"/>
      <c r="DU162" s="102"/>
      <c r="DV162" s="102"/>
      <c r="DW162" s="102"/>
      <c r="DX162" s="102">
        <f t="shared" si="213"/>
        <v>0</v>
      </c>
      <c r="DY162" s="103">
        <f t="shared" si="214"/>
        <v>0</v>
      </c>
      <c r="DZ162" s="103">
        <f t="shared" si="215"/>
        <v>0</v>
      </c>
      <c r="EA162" s="103">
        <f t="shared" si="216"/>
        <v>0</v>
      </c>
      <c r="EB162" s="103">
        <f t="shared" si="217"/>
        <v>0</v>
      </c>
      <c r="EC162" s="103">
        <f t="shared" si="218"/>
        <v>0</v>
      </c>
      <c r="ED162" s="103">
        <f t="shared" si="219"/>
        <v>0</v>
      </c>
      <c r="EE162" s="103">
        <f t="shared" si="220"/>
        <v>0</v>
      </c>
      <c r="EF162" s="103">
        <f t="shared" si="221"/>
        <v>0</v>
      </c>
      <c r="EG162" s="103">
        <f t="shared" si="222"/>
        <v>0</v>
      </c>
      <c r="EH162" s="103">
        <f t="shared" si="223"/>
        <v>0</v>
      </c>
      <c r="EI162" s="103">
        <f t="shared" si="224"/>
        <v>0</v>
      </c>
      <c r="EJ162" s="103">
        <f t="shared" si="225"/>
        <v>0</v>
      </c>
      <c r="EK162" s="104">
        <f>SUM(DY162:EJ162)*VLOOKUP($I162,Escalation[],MATCH(DL$1,Escalation[#Headers]),FALSE)</f>
        <v>0</v>
      </c>
      <c r="EL162" s="104">
        <f t="shared" si="226"/>
        <v>0</v>
      </c>
      <c r="EM162" s="104">
        <f t="shared" si="227"/>
        <v>0</v>
      </c>
      <c r="EN162" s="104">
        <f t="shared" si="228"/>
        <v>0</v>
      </c>
      <c r="EO162" s="103">
        <f t="shared" si="229"/>
        <v>0</v>
      </c>
      <c r="EP162" s="105">
        <f t="shared" si="230"/>
        <v>0</v>
      </c>
      <c r="EQ162" s="160">
        <f t="shared" si="231"/>
        <v>2399.9631750000003</v>
      </c>
      <c r="ER162" s="1"/>
      <c r="ES162" s="82"/>
      <c r="ET162" s="82"/>
      <c r="EU162" s="82"/>
      <c r="EV162" s="82"/>
      <c r="EW162" s="22"/>
      <c r="EX162" s="22"/>
      <c r="EY162" s="34"/>
      <c r="EZ162" s="34"/>
      <c r="FA162" s="7"/>
      <c r="FB162" s="7"/>
      <c r="FC162" s="7"/>
      <c r="FD162" s="7"/>
    </row>
    <row r="163" spans="1:160" ht="92.4" hidden="1" x14ac:dyDescent="0.3">
      <c r="A163" s="2" t="s">
        <v>338</v>
      </c>
      <c r="B163" s="83">
        <v>1.2</v>
      </c>
      <c r="C163" t="s">
        <v>1392</v>
      </c>
      <c r="D163" s="28" t="s">
        <v>15</v>
      </c>
      <c r="E163" s="3" t="s">
        <v>25</v>
      </c>
      <c r="F163" s="1" t="s">
        <v>339</v>
      </c>
      <c r="G163" s="14" t="s">
        <v>340</v>
      </c>
      <c r="H163" s="1"/>
      <c r="I163" s="3" t="s">
        <v>19</v>
      </c>
      <c r="J163" s="5" t="s">
        <v>31</v>
      </c>
      <c r="K163" s="3" t="s">
        <v>216</v>
      </c>
      <c r="L163" s="6" t="s">
        <v>22</v>
      </c>
      <c r="M163" s="38">
        <v>115</v>
      </c>
      <c r="N163" s="43">
        <v>115</v>
      </c>
      <c r="O163" s="23">
        <v>0</v>
      </c>
      <c r="P163" s="48">
        <v>0</v>
      </c>
      <c r="Q163" s="5" t="s">
        <v>23</v>
      </c>
      <c r="R163" s="1" t="s">
        <v>220</v>
      </c>
      <c r="S163" s="71">
        <f>VLOOKUP(R163,Contingencies!$A$2:$D$7,4,FALSE)</f>
        <v>0.2</v>
      </c>
      <c r="T163" s="22">
        <f t="shared" si="164"/>
        <v>1879.5600000000004</v>
      </c>
      <c r="U163" s="33">
        <f t="shared" si="238"/>
        <v>0</v>
      </c>
      <c r="V163" s="90"/>
      <c r="W163" s="121"/>
      <c r="X163" s="117"/>
      <c r="Y163" s="102"/>
      <c r="Z163" s="102"/>
      <c r="AA163" s="102"/>
      <c r="AB163" s="102"/>
      <c r="AC163" s="122">
        <v>80</v>
      </c>
      <c r="AD163" s="116"/>
      <c r="AE163" s="102"/>
      <c r="AF163" s="102"/>
      <c r="AG163" s="102"/>
      <c r="AH163" s="102"/>
      <c r="AI163" s="102">
        <f t="shared" si="232"/>
        <v>80</v>
      </c>
      <c r="AJ163" s="103">
        <f t="shared" si="165"/>
        <v>0</v>
      </c>
      <c r="AK163" s="103">
        <f t="shared" si="166"/>
        <v>0</v>
      </c>
      <c r="AL163" s="103">
        <f t="shared" si="167"/>
        <v>0</v>
      </c>
      <c r="AM163" s="103">
        <f t="shared" si="168"/>
        <v>0</v>
      </c>
      <c r="AN163" s="103">
        <f t="shared" si="169"/>
        <v>0</v>
      </c>
      <c r="AO163" s="103">
        <f t="shared" si="170"/>
        <v>0</v>
      </c>
      <c r="AP163" s="103">
        <f t="shared" si="171"/>
        <v>9200</v>
      </c>
      <c r="AQ163" s="103">
        <f t="shared" si="172"/>
        <v>0</v>
      </c>
      <c r="AR163" s="103">
        <f t="shared" si="173"/>
        <v>0</v>
      </c>
      <c r="AS163" s="103">
        <f t="shared" si="174"/>
        <v>0</v>
      </c>
      <c r="AT163" s="103">
        <f t="shared" si="175"/>
        <v>0</v>
      </c>
      <c r="AU163" s="103">
        <f t="shared" si="176"/>
        <v>0</v>
      </c>
      <c r="AV163" s="104">
        <f>SUM(AJ163:AU163)*VLOOKUP($I163,Escalation[],MATCH(W$1,Escalation[#Headers]),FALSE)</f>
        <v>9397.8000000000011</v>
      </c>
      <c r="AW163" s="104">
        <f t="shared" si="233"/>
        <v>0</v>
      </c>
      <c r="AX163" s="104">
        <f t="shared" si="234"/>
        <v>0</v>
      </c>
      <c r="AY163" s="104">
        <f t="shared" si="235"/>
        <v>9397.8000000000011</v>
      </c>
      <c r="AZ163" s="103">
        <f t="shared" si="236"/>
        <v>1879.5600000000004</v>
      </c>
      <c r="BA163" s="105">
        <f t="shared" si="237"/>
        <v>0</v>
      </c>
      <c r="BB163" s="110"/>
      <c r="BC163" s="102"/>
      <c r="BD163" s="102"/>
      <c r="BE163" s="102"/>
      <c r="BF163" s="102"/>
      <c r="BG163" s="102"/>
      <c r="BH163" s="102"/>
      <c r="BI163" s="102"/>
      <c r="BJ163" s="102"/>
      <c r="BK163" s="102"/>
      <c r="BL163" s="102"/>
      <c r="BM163" s="102"/>
      <c r="BN163" s="102">
        <f t="shared" si="177"/>
        <v>0</v>
      </c>
      <c r="BO163" s="103">
        <f t="shared" si="178"/>
        <v>0</v>
      </c>
      <c r="BP163" s="103">
        <f t="shared" si="179"/>
        <v>0</v>
      </c>
      <c r="BQ163" s="103">
        <f t="shared" si="180"/>
        <v>0</v>
      </c>
      <c r="BR163" s="103">
        <f t="shared" si="181"/>
        <v>0</v>
      </c>
      <c r="BS163" s="103">
        <f t="shared" si="182"/>
        <v>0</v>
      </c>
      <c r="BT163" s="103">
        <f t="shared" si="183"/>
        <v>0</v>
      </c>
      <c r="BU163" s="103">
        <f t="shared" si="184"/>
        <v>0</v>
      </c>
      <c r="BV163" s="103">
        <f t="shared" si="185"/>
        <v>0</v>
      </c>
      <c r="BW163" s="103">
        <f t="shared" si="186"/>
        <v>0</v>
      </c>
      <c r="BX163" s="103">
        <f t="shared" si="187"/>
        <v>0</v>
      </c>
      <c r="BY163" s="103">
        <f t="shared" si="188"/>
        <v>0</v>
      </c>
      <c r="BZ163" s="103">
        <f t="shared" si="189"/>
        <v>0</v>
      </c>
      <c r="CA163" s="104">
        <f>SUM(BO163:BZ163)*VLOOKUP($I163,Escalation[],MATCH(BB$1,Escalation[#Headers]),FALSE)</f>
        <v>0</v>
      </c>
      <c r="CB163" s="104">
        <f t="shared" si="190"/>
        <v>0</v>
      </c>
      <c r="CC163" s="104">
        <f t="shared" si="191"/>
        <v>0</v>
      </c>
      <c r="CD163" s="104">
        <f t="shared" si="192"/>
        <v>0</v>
      </c>
      <c r="CE163" s="103">
        <f t="shared" si="193"/>
        <v>0</v>
      </c>
      <c r="CF163" s="105">
        <f t="shared" si="194"/>
        <v>0</v>
      </c>
      <c r="CG163" s="110"/>
      <c r="CH163" s="102"/>
      <c r="CI163" s="102"/>
      <c r="CJ163" s="102"/>
      <c r="CK163" s="102"/>
      <c r="CL163" s="102"/>
      <c r="CM163" s="102"/>
      <c r="CN163" s="102"/>
      <c r="CO163" s="102"/>
      <c r="CP163" s="102"/>
      <c r="CQ163" s="102"/>
      <c r="CR163" s="102"/>
      <c r="CS163" s="102">
        <f t="shared" si="195"/>
        <v>0</v>
      </c>
      <c r="CT163" s="103">
        <f t="shared" si="196"/>
        <v>0</v>
      </c>
      <c r="CU163" s="103">
        <f t="shared" si="197"/>
        <v>0</v>
      </c>
      <c r="CV163" s="103">
        <f t="shared" si="198"/>
        <v>0</v>
      </c>
      <c r="CW163" s="103">
        <f t="shared" si="199"/>
        <v>0</v>
      </c>
      <c r="CX163" s="103">
        <f t="shared" si="200"/>
        <v>0</v>
      </c>
      <c r="CY163" s="103">
        <f t="shared" si="201"/>
        <v>0</v>
      </c>
      <c r="CZ163" s="103">
        <f t="shared" si="202"/>
        <v>0</v>
      </c>
      <c r="DA163" s="103">
        <f t="shared" si="203"/>
        <v>0</v>
      </c>
      <c r="DB163" s="103">
        <f t="shared" si="204"/>
        <v>0</v>
      </c>
      <c r="DC163" s="103">
        <f t="shared" si="205"/>
        <v>0</v>
      </c>
      <c r="DD163" s="103">
        <f t="shared" si="206"/>
        <v>0</v>
      </c>
      <c r="DE163" s="103">
        <f t="shared" si="207"/>
        <v>0</v>
      </c>
      <c r="DF163" s="104">
        <f>SUM(CT163:DE163)*VLOOKUP($I163,Escalation[],MATCH(CG$1,Escalation[#Headers]),FALSE)</f>
        <v>0</v>
      </c>
      <c r="DG163" s="104">
        <f t="shared" si="208"/>
        <v>0</v>
      </c>
      <c r="DH163" s="104">
        <f t="shared" si="209"/>
        <v>0</v>
      </c>
      <c r="DI163" s="104">
        <f t="shared" si="210"/>
        <v>0</v>
      </c>
      <c r="DJ163" s="103">
        <f t="shared" si="211"/>
        <v>0</v>
      </c>
      <c r="DK163" s="105">
        <f t="shared" si="212"/>
        <v>0</v>
      </c>
      <c r="DL163" s="110"/>
      <c r="DM163" s="102"/>
      <c r="DN163" s="102"/>
      <c r="DO163" s="102"/>
      <c r="DP163" s="102"/>
      <c r="DQ163" s="102"/>
      <c r="DR163" s="102"/>
      <c r="DS163" s="102"/>
      <c r="DT163" s="102"/>
      <c r="DU163" s="102"/>
      <c r="DV163" s="102"/>
      <c r="DW163" s="102"/>
      <c r="DX163" s="102">
        <f t="shared" si="213"/>
        <v>0</v>
      </c>
      <c r="DY163" s="103">
        <f t="shared" si="214"/>
        <v>0</v>
      </c>
      <c r="DZ163" s="103">
        <f t="shared" si="215"/>
        <v>0</v>
      </c>
      <c r="EA163" s="103">
        <f t="shared" si="216"/>
        <v>0</v>
      </c>
      <c r="EB163" s="103">
        <f t="shared" si="217"/>
        <v>0</v>
      </c>
      <c r="EC163" s="103">
        <f t="shared" si="218"/>
        <v>0</v>
      </c>
      <c r="ED163" s="103">
        <f t="shared" si="219"/>
        <v>0</v>
      </c>
      <c r="EE163" s="103">
        <f t="shared" si="220"/>
        <v>0</v>
      </c>
      <c r="EF163" s="103">
        <f t="shared" si="221"/>
        <v>0</v>
      </c>
      <c r="EG163" s="103">
        <f t="shared" si="222"/>
        <v>0</v>
      </c>
      <c r="EH163" s="103">
        <f t="shared" si="223"/>
        <v>0</v>
      </c>
      <c r="EI163" s="103">
        <f t="shared" si="224"/>
        <v>0</v>
      </c>
      <c r="EJ163" s="103">
        <f t="shared" si="225"/>
        <v>0</v>
      </c>
      <c r="EK163" s="104">
        <f>SUM(DY163:EJ163)*VLOOKUP($I163,Escalation[],MATCH(DL$1,Escalation[#Headers]),FALSE)</f>
        <v>0</v>
      </c>
      <c r="EL163" s="104">
        <f t="shared" si="226"/>
        <v>0</v>
      </c>
      <c r="EM163" s="104">
        <f t="shared" si="227"/>
        <v>0</v>
      </c>
      <c r="EN163" s="104">
        <f t="shared" si="228"/>
        <v>0</v>
      </c>
      <c r="EO163" s="103">
        <f t="shared" si="229"/>
        <v>0</v>
      </c>
      <c r="EP163" s="105">
        <f t="shared" si="230"/>
        <v>0</v>
      </c>
      <c r="EQ163" s="160">
        <f t="shared" si="231"/>
        <v>9397.8000000000011</v>
      </c>
      <c r="ER163" s="1"/>
      <c r="ES163" s="82"/>
      <c r="ET163" s="82"/>
      <c r="EU163" s="82"/>
      <c r="EV163" s="82"/>
      <c r="EW163" s="22"/>
      <c r="EX163" s="22"/>
      <c r="EY163" s="34"/>
      <c r="EZ163" s="34"/>
      <c r="FA163" s="7"/>
      <c r="FB163" s="7"/>
      <c r="FC163" s="7"/>
      <c r="FD163" s="7"/>
    </row>
    <row r="164" spans="1:160" ht="92.4" hidden="1" x14ac:dyDescent="0.3">
      <c r="A164" s="2" t="s">
        <v>341</v>
      </c>
      <c r="B164" s="83">
        <v>1.2</v>
      </c>
      <c r="C164" t="s">
        <v>1392</v>
      </c>
      <c r="D164" s="28" t="s">
        <v>15</v>
      </c>
      <c r="E164" s="3" t="s">
        <v>25</v>
      </c>
      <c r="F164" s="1" t="s">
        <v>342</v>
      </c>
      <c r="G164" s="14" t="s">
        <v>343</v>
      </c>
      <c r="H164" s="1"/>
      <c r="I164" s="3" t="s">
        <v>19</v>
      </c>
      <c r="J164" s="5" t="s">
        <v>31</v>
      </c>
      <c r="K164" s="3" t="s">
        <v>216</v>
      </c>
      <c r="L164" s="6" t="s">
        <v>22</v>
      </c>
      <c r="M164" s="38">
        <v>115</v>
      </c>
      <c r="N164" s="43">
        <v>115</v>
      </c>
      <c r="O164" s="23">
        <v>0</v>
      </c>
      <c r="P164" s="48">
        <v>0</v>
      </c>
      <c r="Q164" s="5" t="s">
        <v>23</v>
      </c>
      <c r="R164" s="1" t="s">
        <v>220</v>
      </c>
      <c r="S164" s="71">
        <f>VLOOKUP(R164,Contingencies!$A$2:$D$7,4,FALSE)</f>
        <v>0.2</v>
      </c>
      <c r="T164" s="22">
        <f t="shared" si="164"/>
        <v>1919.9705400000003</v>
      </c>
      <c r="U164" s="33">
        <f t="shared" si="238"/>
        <v>0</v>
      </c>
      <c r="V164" s="90"/>
      <c r="W164" s="121"/>
      <c r="X164" s="117"/>
      <c r="Y164" s="102"/>
      <c r="Z164" s="102"/>
      <c r="AA164" s="102"/>
      <c r="AB164" s="102"/>
      <c r="AC164" s="123"/>
      <c r="AD164" s="116"/>
      <c r="AE164" s="102"/>
      <c r="AF164" s="102"/>
      <c r="AG164" s="102"/>
      <c r="AH164" s="102"/>
      <c r="AI164" s="102">
        <f t="shared" si="232"/>
        <v>0</v>
      </c>
      <c r="AJ164" s="103">
        <f t="shared" si="165"/>
        <v>0</v>
      </c>
      <c r="AK164" s="103">
        <f t="shared" si="166"/>
        <v>0</v>
      </c>
      <c r="AL164" s="103">
        <f t="shared" si="167"/>
        <v>0</v>
      </c>
      <c r="AM164" s="103">
        <f t="shared" si="168"/>
        <v>0</v>
      </c>
      <c r="AN164" s="103">
        <f t="shared" si="169"/>
        <v>0</v>
      </c>
      <c r="AO164" s="103">
        <f t="shared" si="170"/>
        <v>0</v>
      </c>
      <c r="AP164" s="103">
        <f t="shared" si="171"/>
        <v>0</v>
      </c>
      <c r="AQ164" s="103">
        <f t="shared" si="172"/>
        <v>0</v>
      </c>
      <c r="AR164" s="103">
        <f t="shared" si="173"/>
        <v>0</v>
      </c>
      <c r="AS164" s="103">
        <f t="shared" si="174"/>
        <v>0</v>
      </c>
      <c r="AT164" s="103">
        <f t="shared" si="175"/>
        <v>0</v>
      </c>
      <c r="AU164" s="103">
        <f t="shared" si="176"/>
        <v>0</v>
      </c>
      <c r="AV164" s="104">
        <f>SUM(AJ164:AU164)*VLOOKUP($I164,Escalation[],MATCH(W$1,Escalation[#Headers]),FALSE)</f>
        <v>0</v>
      </c>
      <c r="AW164" s="104">
        <f t="shared" si="233"/>
        <v>0</v>
      </c>
      <c r="AX164" s="104">
        <f t="shared" si="234"/>
        <v>0</v>
      </c>
      <c r="AY164" s="104">
        <f t="shared" si="235"/>
        <v>0</v>
      </c>
      <c r="AZ164" s="103">
        <f t="shared" si="236"/>
        <v>0</v>
      </c>
      <c r="BA164" s="105">
        <f t="shared" si="237"/>
        <v>0</v>
      </c>
      <c r="BB164" s="110"/>
      <c r="BC164" s="102"/>
      <c r="BD164" s="102"/>
      <c r="BE164" s="102"/>
      <c r="BF164" s="102"/>
      <c r="BG164" s="102"/>
      <c r="BH164" s="122">
        <v>80</v>
      </c>
      <c r="BI164" s="102"/>
      <c r="BJ164" s="102"/>
      <c r="BK164" s="102"/>
      <c r="BL164" s="102"/>
      <c r="BM164" s="102"/>
      <c r="BN164" s="102">
        <f t="shared" si="177"/>
        <v>80</v>
      </c>
      <c r="BO164" s="103">
        <f t="shared" si="178"/>
        <v>0</v>
      </c>
      <c r="BP164" s="103">
        <f t="shared" si="179"/>
        <v>0</v>
      </c>
      <c r="BQ164" s="103">
        <f t="shared" si="180"/>
        <v>0</v>
      </c>
      <c r="BR164" s="103">
        <f t="shared" si="181"/>
        <v>0</v>
      </c>
      <c r="BS164" s="103">
        <f t="shared" si="182"/>
        <v>0</v>
      </c>
      <c r="BT164" s="103">
        <f t="shared" si="183"/>
        <v>0</v>
      </c>
      <c r="BU164" s="103">
        <f t="shared" si="184"/>
        <v>9200</v>
      </c>
      <c r="BV164" s="103">
        <f t="shared" si="185"/>
        <v>0</v>
      </c>
      <c r="BW164" s="103">
        <f t="shared" si="186"/>
        <v>0</v>
      </c>
      <c r="BX164" s="103">
        <f t="shared" si="187"/>
        <v>0</v>
      </c>
      <c r="BY164" s="103">
        <f t="shared" si="188"/>
        <v>0</v>
      </c>
      <c r="BZ164" s="103">
        <f t="shared" si="189"/>
        <v>0</v>
      </c>
      <c r="CA164" s="104">
        <f>SUM(BO164:BZ164)*VLOOKUP($I164,Escalation[],MATCH(BB$1,Escalation[#Headers]),FALSE)</f>
        <v>9599.8527000000013</v>
      </c>
      <c r="CB164" s="104">
        <f t="shared" si="190"/>
        <v>0</v>
      </c>
      <c r="CC164" s="104">
        <f t="shared" si="191"/>
        <v>0</v>
      </c>
      <c r="CD164" s="104">
        <f t="shared" si="192"/>
        <v>9599.8527000000013</v>
      </c>
      <c r="CE164" s="103">
        <f t="shared" si="193"/>
        <v>1919.9705400000003</v>
      </c>
      <c r="CF164" s="105">
        <f t="shared" si="194"/>
        <v>0</v>
      </c>
      <c r="CG164" s="110"/>
      <c r="CH164" s="102"/>
      <c r="CI164" s="102"/>
      <c r="CJ164" s="102"/>
      <c r="CK164" s="102"/>
      <c r="CL164" s="102"/>
      <c r="CM164" s="102"/>
      <c r="CN164" s="102"/>
      <c r="CO164" s="102"/>
      <c r="CP164" s="102"/>
      <c r="CQ164" s="102"/>
      <c r="CR164" s="102"/>
      <c r="CS164" s="102">
        <f t="shared" si="195"/>
        <v>0</v>
      </c>
      <c r="CT164" s="103">
        <f t="shared" si="196"/>
        <v>0</v>
      </c>
      <c r="CU164" s="103">
        <f t="shared" si="197"/>
        <v>0</v>
      </c>
      <c r="CV164" s="103">
        <f t="shared" si="198"/>
        <v>0</v>
      </c>
      <c r="CW164" s="103">
        <f t="shared" si="199"/>
        <v>0</v>
      </c>
      <c r="CX164" s="103">
        <f t="shared" si="200"/>
        <v>0</v>
      </c>
      <c r="CY164" s="103">
        <f t="shared" si="201"/>
        <v>0</v>
      </c>
      <c r="CZ164" s="103">
        <f t="shared" si="202"/>
        <v>0</v>
      </c>
      <c r="DA164" s="103">
        <f t="shared" si="203"/>
        <v>0</v>
      </c>
      <c r="DB164" s="103">
        <f t="shared" si="204"/>
        <v>0</v>
      </c>
      <c r="DC164" s="103">
        <f t="shared" si="205"/>
        <v>0</v>
      </c>
      <c r="DD164" s="103">
        <f t="shared" si="206"/>
        <v>0</v>
      </c>
      <c r="DE164" s="103">
        <f t="shared" si="207"/>
        <v>0</v>
      </c>
      <c r="DF164" s="104">
        <f>SUM(CT164:DE164)*VLOOKUP($I164,Escalation[],MATCH(CG$1,Escalation[#Headers]),FALSE)</f>
        <v>0</v>
      </c>
      <c r="DG164" s="104">
        <f t="shared" si="208"/>
        <v>0</v>
      </c>
      <c r="DH164" s="104">
        <f t="shared" si="209"/>
        <v>0</v>
      </c>
      <c r="DI164" s="104">
        <f t="shared" si="210"/>
        <v>0</v>
      </c>
      <c r="DJ164" s="103">
        <f t="shared" si="211"/>
        <v>0</v>
      </c>
      <c r="DK164" s="105">
        <f t="shared" si="212"/>
        <v>0</v>
      </c>
      <c r="DL164" s="110"/>
      <c r="DM164" s="102"/>
      <c r="DN164" s="102"/>
      <c r="DO164" s="102"/>
      <c r="DP164" s="102"/>
      <c r="DQ164" s="102"/>
      <c r="DR164" s="102"/>
      <c r="DS164" s="102"/>
      <c r="DT164" s="102"/>
      <c r="DU164" s="102"/>
      <c r="DV164" s="102"/>
      <c r="DW164" s="102"/>
      <c r="DX164" s="102">
        <f t="shared" si="213"/>
        <v>0</v>
      </c>
      <c r="DY164" s="103">
        <f t="shared" si="214"/>
        <v>0</v>
      </c>
      <c r="DZ164" s="103">
        <f t="shared" si="215"/>
        <v>0</v>
      </c>
      <c r="EA164" s="103">
        <f t="shared" si="216"/>
        <v>0</v>
      </c>
      <c r="EB164" s="103">
        <f t="shared" si="217"/>
        <v>0</v>
      </c>
      <c r="EC164" s="103">
        <f t="shared" si="218"/>
        <v>0</v>
      </c>
      <c r="ED164" s="103">
        <f t="shared" si="219"/>
        <v>0</v>
      </c>
      <c r="EE164" s="103">
        <f t="shared" si="220"/>
        <v>0</v>
      </c>
      <c r="EF164" s="103">
        <f t="shared" si="221"/>
        <v>0</v>
      </c>
      <c r="EG164" s="103">
        <f t="shared" si="222"/>
        <v>0</v>
      </c>
      <c r="EH164" s="103">
        <f t="shared" si="223"/>
        <v>0</v>
      </c>
      <c r="EI164" s="103">
        <f t="shared" si="224"/>
        <v>0</v>
      </c>
      <c r="EJ164" s="103">
        <f t="shared" si="225"/>
        <v>0</v>
      </c>
      <c r="EK164" s="104">
        <f>SUM(DY164:EJ164)*VLOOKUP($I164,Escalation[],MATCH(DL$1,Escalation[#Headers]),FALSE)</f>
        <v>0</v>
      </c>
      <c r="EL164" s="104">
        <f t="shared" si="226"/>
        <v>0</v>
      </c>
      <c r="EM164" s="104">
        <f t="shared" si="227"/>
        <v>0</v>
      </c>
      <c r="EN164" s="104">
        <f t="shared" si="228"/>
        <v>0</v>
      </c>
      <c r="EO164" s="103">
        <f t="shared" si="229"/>
        <v>0</v>
      </c>
      <c r="EP164" s="105">
        <f t="shared" si="230"/>
        <v>0</v>
      </c>
      <c r="EQ164" s="160">
        <f t="shared" si="231"/>
        <v>9599.8527000000013</v>
      </c>
      <c r="ER164" s="1"/>
      <c r="ES164" s="82"/>
      <c r="ET164" s="82"/>
      <c r="EU164" s="82"/>
      <c r="EV164" s="82"/>
      <c r="EW164" s="22"/>
      <c r="EX164" s="22"/>
      <c r="EY164" s="34"/>
      <c r="EZ164" s="34"/>
      <c r="FA164" s="7"/>
      <c r="FB164" s="7"/>
      <c r="FC164" s="7"/>
      <c r="FD164" s="7"/>
    </row>
    <row r="165" spans="1:160" ht="132" hidden="1" x14ac:dyDescent="0.3">
      <c r="A165" s="2" t="s">
        <v>344</v>
      </c>
      <c r="B165" s="83">
        <v>1.2</v>
      </c>
      <c r="C165" t="s">
        <v>1392</v>
      </c>
      <c r="D165" s="28" t="s">
        <v>15</v>
      </c>
      <c r="E165" s="3" t="s">
        <v>25</v>
      </c>
      <c r="F165" s="1" t="s">
        <v>333</v>
      </c>
      <c r="G165" s="14" t="s">
        <v>345</v>
      </c>
      <c r="H165" s="1"/>
      <c r="I165" s="3" t="s">
        <v>19</v>
      </c>
      <c r="J165" s="5" t="s">
        <v>31</v>
      </c>
      <c r="K165" s="3" t="s">
        <v>216</v>
      </c>
      <c r="L165" s="6" t="s">
        <v>22</v>
      </c>
      <c r="M165" s="38">
        <v>115</v>
      </c>
      <c r="N165" s="43">
        <v>115</v>
      </c>
      <c r="O165" s="23">
        <v>0</v>
      </c>
      <c r="P165" s="48">
        <v>0</v>
      </c>
      <c r="Q165" s="5" t="s">
        <v>23</v>
      </c>
      <c r="R165" s="1" t="s">
        <v>220</v>
      </c>
      <c r="S165" s="71">
        <f>VLOOKUP(R165,Contingencies!$A$2:$D$7,4,FALSE)</f>
        <v>0.2</v>
      </c>
      <c r="T165" s="22">
        <f t="shared" si="164"/>
        <v>187.95600000000002</v>
      </c>
      <c r="U165" s="33">
        <f t="shared" si="238"/>
        <v>0</v>
      </c>
      <c r="V165" s="90"/>
      <c r="W165" s="121"/>
      <c r="X165" s="117"/>
      <c r="Y165" s="102"/>
      <c r="Z165" s="102"/>
      <c r="AA165" s="102"/>
      <c r="AB165" s="102"/>
      <c r="AC165" s="102"/>
      <c r="AD165" s="122">
        <v>8</v>
      </c>
      <c r="AE165" s="102"/>
      <c r="AF165" s="102"/>
      <c r="AG165" s="102"/>
      <c r="AH165" s="102"/>
      <c r="AI165" s="102">
        <f t="shared" si="232"/>
        <v>8</v>
      </c>
      <c r="AJ165" s="103">
        <f t="shared" si="165"/>
        <v>0</v>
      </c>
      <c r="AK165" s="103">
        <f t="shared" si="166"/>
        <v>0</v>
      </c>
      <c r="AL165" s="103">
        <f t="shared" si="167"/>
        <v>0</v>
      </c>
      <c r="AM165" s="103">
        <f t="shared" si="168"/>
        <v>0</v>
      </c>
      <c r="AN165" s="103">
        <f t="shared" si="169"/>
        <v>0</v>
      </c>
      <c r="AO165" s="103">
        <f t="shared" si="170"/>
        <v>0</v>
      </c>
      <c r="AP165" s="103">
        <f t="shared" si="171"/>
        <v>0</v>
      </c>
      <c r="AQ165" s="103">
        <f t="shared" si="172"/>
        <v>920</v>
      </c>
      <c r="AR165" s="103">
        <f t="shared" si="173"/>
        <v>0</v>
      </c>
      <c r="AS165" s="103">
        <f t="shared" si="174"/>
        <v>0</v>
      </c>
      <c r="AT165" s="103">
        <f t="shared" si="175"/>
        <v>0</v>
      </c>
      <c r="AU165" s="103">
        <f t="shared" si="176"/>
        <v>0</v>
      </c>
      <c r="AV165" s="104">
        <f>SUM(AJ165:AU165)*VLOOKUP($I165,Escalation[],MATCH(W$1,Escalation[#Headers]),FALSE)</f>
        <v>939.78000000000009</v>
      </c>
      <c r="AW165" s="104">
        <f t="shared" si="233"/>
        <v>0</v>
      </c>
      <c r="AX165" s="104">
        <f t="shared" si="234"/>
        <v>0</v>
      </c>
      <c r="AY165" s="104">
        <f t="shared" si="235"/>
        <v>939.78000000000009</v>
      </c>
      <c r="AZ165" s="103">
        <f t="shared" si="236"/>
        <v>187.95600000000002</v>
      </c>
      <c r="BA165" s="105">
        <f t="shared" si="237"/>
        <v>0</v>
      </c>
      <c r="BB165" s="110"/>
      <c r="BC165" s="102"/>
      <c r="BD165" s="102"/>
      <c r="BE165" s="102"/>
      <c r="BF165" s="102"/>
      <c r="BG165" s="102"/>
      <c r="BH165" s="123"/>
      <c r="BI165" s="102"/>
      <c r="BJ165" s="102"/>
      <c r="BK165" s="102"/>
      <c r="BL165" s="102"/>
      <c r="BM165" s="102"/>
      <c r="BN165" s="102">
        <f t="shared" si="177"/>
        <v>0</v>
      </c>
      <c r="BO165" s="103">
        <f t="shared" si="178"/>
        <v>0</v>
      </c>
      <c r="BP165" s="103">
        <f t="shared" si="179"/>
        <v>0</v>
      </c>
      <c r="BQ165" s="103">
        <f t="shared" si="180"/>
        <v>0</v>
      </c>
      <c r="BR165" s="103">
        <f t="shared" si="181"/>
        <v>0</v>
      </c>
      <c r="BS165" s="103">
        <f t="shared" si="182"/>
        <v>0</v>
      </c>
      <c r="BT165" s="103">
        <f t="shared" si="183"/>
        <v>0</v>
      </c>
      <c r="BU165" s="103">
        <f t="shared" si="184"/>
        <v>0</v>
      </c>
      <c r="BV165" s="103">
        <f t="shared" si="185"/>
        <v>0</v>
      </c>
      <c r="BW165" s="103">
        <f t="shared" si="186"/>
        <v>0</v>
      </c>
      <c r="BX165" s="103">
        <f t="shared" si="187"/>
        <v>0</v>
      </c>
      <c r="BY165" s="103">
        <f t="shared" si="188"/>
        <v>0</v>
      </c>
      <c r="BZ165" s="103">
        <f t="shared" si="189"/>
        <v>0</v>
      </c>
      <c r="CA165" s="104">
        <f>SUM(BO165:BZ165)*VLOOKUP($I165,Escalation[],MATCH(BB$1,Escalation[#Headers]),FALSE)</f>
        <v>0</v>
      </c>
      <c r="CB165" s="104">
        <f t="shared" si="190"/>
        <v>0</v>
      </c>
      <c r="CC165" s="104">
        <f t="shared" si="191"/>
        <v>0</v>
      </c>
      <c r="CD165" s="104">
        <f t="shared" si="192"/>
        <v>0</v>
      </c>
      <c r="CE165" s="103">
        <f t="shared" si="193"/>
        <v>0</v>
      </c>
      <c r="CF165" s="105">
        <f t="shared" si="194"/>
        <v>0</v>
      </c>
      <c r="CG165" s="110"/>
      <c r="CH165" s="102"/>
      <c r="CI165" s="102"/>
      <c r="CJ165" s="102"/>
      <c r="CK165" s="102"/>
      <c r="CL165" s="102"/>
      <c r="CM165" s="102"/>
      <c r="CN165" s="102"/>
      <c r="CO165" s="102"/>
      <c r="CP165" s="102"/>
      <c r="CQ165" s="102"/>
      <c r="CR165" s="102"/>
      <c r="CS165" s="102">
        <f t="shared" si="195"/>
        <v>0</v>
      </c>
      <c r="CT165" s="103">
        <f t="shared" si="196"/>
        <v>0</v>
      </c>
      <c r="CU165" s="103">
        <f t="shared" si="197"/>
        <v>0</v>
      </c>
      <c r="CV165" s="103">
        <f t="shared" si="198"/>
        <v>0</v>
      </c>
      <c r="CW165" s="103">
        <f t="shared" si="199"/>
        <v>0</v>
      </c>
      <c r="CX165" s="103">
        <f t="shared" si="200"/>
        <v>0</v>
      </c>
      <c r="CY165" s="103">
        <f t="shared" si="201"/>
        <v>0</v>
      </c>
      <c r="CZ165" s="103">
        <f t="shared" si="202"/>
        <v>0</v>
      </c>
      <c r="DA165" s="103">
        <f t="shared" si="203"/>
        <v>0</v>
      </c>
      <c r="DB165" s="103">
        <f t="shared" si="204"/>
        <v>0</v>
      </c>
      <c r="DC165" s="103">
        <f t="shared" si="205"/>
        <v>0</v>
      </c>
      <c r="DD165" s="103">
        <f t="shared" si="206"/>
        <v>0</v>
      </c>
      <c r="DE165" s="103">
        <f t="shared" si="207"/>
        <v>0</v>
      </c>
      <c r="DF165" s="104">
        <f>SUM(CT165:DE165)*VLOOKUP($I165,Escalation[],MATCH(CG$1,Escalation[#Headers]),FALSE)</f>
        <v>0</v>
      </c>
      <c r="DG165" s="104">
        <f t="shared" si="208"/>
        <v>0</v>
      </c>
      <c r="DH165" s="104">
        <f t="shared" si="209"/>
        <v>0</v>
      </c>
      <c r="DI165" s="104">
        <f t="shared" si="210"/>
        <v>0</v>
      </c>
      <c r="DJ165" s="103">
        <f t="shared" si="211"/>
        <v>0</v>
      </c>
      <c r="DK165" s="105">
        <f t="shared" si="212"/>
        <v>0</v>
      </c>
      <c r="DL165" s="110"/>
      <c r="DM165" s="102"/>
      <c r="DN165" s="102"/>
      <c r="DO165" s="102"/>
      <c r="DP165" s="102"/>
      <c r="DQ165" s="102"/>
      <c r="DR165" s="102"/>
      <c r="DS165" s="102"/>
      <c r="DT165" s="102"/>
      <c r="DU165" s="102"/>
      <c r="DV165" s="102"/>
      <c r="DW165" s="102"/>
      <c r="DX165" s="102">
        <f t="shared" si="213"/>
        <v>0</v>
      </c>
      <c r="DY165" s="103">
        <f t="shared" si="214"/>
        <v>0</v>
      </c>
      <c r="DZ165" s="103">
        <f t="shared" si="215"/>
        <v>0</v>
      </c>
      <c r="EA165" s="103">
        <f t="shared" si="216"/>
        <v>0</v>
      </c>
      <c r="EB165" s="103">
        <f t="shared" si="217"/>
        <v>0</v>
      </c>
      <c r="EC165" s="103">
        <f t="shared" si="218"/>
        <v>0</v>
      </c>
      <c r="ED165" s="103">
        <f t="shared" si="219"/>
        <v>0</v>
      </c>
      <c r="EE165" s="103">
        <f t="shared" si="220"/>
        <v>0</v>
      </c>
      <c r="EF165" s="103">
        <f t="shared" si="221"/>
        <v>0</v>
      </c>
      <c r="EG165" s="103">
        <f t="shared" si="222"/>
        <v>0</v>
      </c>
      <c r="EH165" s="103">
        <f t="shared" si="223"/>
        <v>0</v>
      </c>
      <c r="EI165" s="103">
        <f t="shared" si="224"/>
        <v>0</v>
      </c>
      <c r="EJ165" s="103">
        <f t="shared" si="225"/>
        <v>0</v>
      </c>
      <c r="EK165" s="104">
        <f>SUM(DY165:EJ165)*VLOOKUP($I165,Escalation[],MATCH(DL$1,Escalation[#Headers]),FALSE)</f>
        <v>0</v>
      </c>
      <c r="EL165" s="104">
        <f t="shared" si="226"/>
        <v>0</v>
      </c>
      <c r="EM165" s="104">
        <f t="shared" si="227"/>
        <v>0</v>
      </c>
      <c r="EN165" s="104">
        <f t="shared" si="228"/>
        <v>0</v>
      </c>
      <c r="EO165" s="103">
        <f t="shared" si="229"/>
        <v>0</v>
      </c>
      <c r="EP165" s="105">
        <f t="shared" si="230"/>
        <v>0</v>
      </c>
      <c r="EQ165" s="160">
        <f t="shared" si="231"/>
        <v>939.78000000000009</v>
      </c>
      <c r="ER165" s="1"/>
      <c r="ES165" s="82"/>
      <c r="ET165" s="82"/>
      <c r="EU165" s="82"/>
      <c r="EV165" s="82"/>
      <c r="EW165" s="22"/>
      <c r="EX165" s="22"/>
      <c r="EY165" s="34"/>
      <c r="EZ165" s="34"/>
      <c r="FA165" s="7"/>
      <c r="FB165" s="7"/>
      <c r="FC165" s="7"/>
      <c r="FD165" s="7"/>
    </row>
    <row r="166" spans="1:160" ht="132" hidden="1" x14ac:dyDescent="0.3">
      <c r="A166" s="2" t="s">
        <v>346</v>
      </c>
      <c r="B166" s="83">
        <v>1.2</v>
      </c>
      <c r="C166" t="s">
        <v>1392</v>
      </c>
      <c r="D166" s="28" t="s">
        <v>15</v>
      </c>
      <c r="E166" s="3" t="s">
        <v>25</v>
      </c>
      <c r="F166" s="1" t="s">
        <v>336</v>
      </c>
      <c r="G166" s="14" t="s">
        <v>347</v>
      </c>
      <c r="H166" s="1"/>
      <c r="I166" s="3" t="s">
        <v>19</v>
      </c>
      <c r="J166" s="5" t="s">
        <v>31</v>
      </c>
      <c r="K166" s="3" t="s">
        <v>216</v>
      </c>
      <c r="L166" s="6" t="s">
        <v>22</v>
      </c>
      <c r="M166" s="38">
        <v>115</v>
      </c>
      <c r="N166" s="43">
        <v>115</v>
      </c>
      <c r="O166" s="23">
        <v>0</v>
      </c>
      <c r="P166" s="48">
        <v>0</v>
      </c>
      <c r="Q166" s="5" t="s">
        <v>23</v>
      </c>
      <c r="R166" s="1" t="s">
        <v>220</v>
      </c>
      <c r="S166" s="71">
        <f>VLOOKUP(R166,Contingencies!$A$2:$D$7,4,FALSE)</f>
        <v>0.2</v>
      </c>
      <c r="T166" s="22">
        <f t="shared" si="164"/>
        <v>191.99705400000005</v>
      </c>
      <c r="U166" s="33">
        <f t="shared" si="238"/>
        <v>0</v>
      </c>
      <c r="V166" s="90"/>
      <c r="W166" s="121"/>
      <c r="X166" s="117"/>
      <c r="Y166" s="102"/>
      <c r="Z166" s="102"/>
      <c r="AA166" s="102"/>
      <c r="AB166" s="102"/>
      <c r="AC166" s="123"/>
      <c r="AD166" s="116"/>
      <c r="AE166" s="102"/>
      <c r="AF166" s="102"/>
      <c r="AG166" s="102"/>
      <c r="AH166" s="102"/>
      <c r="AI166" s="102">
        <f t="shared" si="232"/>
        <v>0</v>
      </c>
      <c r="AJ166" s="103">
        <f t="shared" si="165"/>
        <v>0</v>
      </c>
      <c r="AK166" s="103">
        <f t="shared" si="166"/>
        <v>0</v>
      </c>
      <c r="AL166" s="103">
        <f t="shared" si="167"/>
        <v>0</v>
      </c>
      <c r="AM166" s="103">
        <f t="shared" si="168"/>
        <v>0</v>
      </c>
      <c r="AN166" s="103">
        <f t="shared" si="169"/>
        <v>0</v>
      </c>
      <c r="AO166" s="103">
        <f t="shared" si="170"/>
        <v>0</v>
      </c>
      <c r="AP166" s="103">
        <f t="shared" si="171"/>
        <v>0</v>
      </c>
      <c r="AQ166" s="103">
        <f t="shared" si="172"/>
        <v>0</v>
      </c>
      <c r="AR166" s="103">
        <f t="shared" si="173"/>
        <v>0</v>
      </c>
      <c r="AS166" s="103">
        <f t="shared" si="174"/>
        <v>0</v>
      </c>
      <c r="AT166" s="103">
        <f t="shared" si="175"/>
        <v>0</v>
      </c>
      <c r="AU166" s="103">
        <f t="shared" si="176"/>
        <v>0</v>
      </c>
      <c r="AV166" s="104">
        <f>SUM(AJ166:AU166)*VLOOKUP($I166,Escalation[],MATCH(W$1,Escalation[#Headers]),FALSE)</f>
        <v>0</v>
      </c>
      <c r="AW166" s="104">
        <f t="shared" si="233"/>
        <v>0</v>
      </c>
      <c r="AX166" s="104">
        <f t="shared" si="234"/>
        <v>0</v>
      </c>
      <c r="AY166" s="104">
        <f t="shared" si="235"/>
        <v>0</v>
      </c>
      <c r="AZ166" s="103">
        <f t="shared" si="236"/>
        <v>0</v>
      </c>
      <c r="BA166" s="105">
        <f t="shared" si="237"/>
        <v>0</v>
      </c>
      <c r="BB166" s="110"/>
      <c r="BC166" s="102"/>
      <c r="BD166" s="102"/>
      <c r="BE166" s="102"/>
      <c r="BF166" s="102"/>
      <c r="BG166" s="102"/>
      <c r="BH166" s="102"/>
      <c r="BI166" s="122">
        <v>8</v>
      </c>
      <c r="BJ166" s="102"/>
      <c r="BK166" s="102"/>
      <c r="BL166" s="102"/>
      <c r="BM166" s="102"/>
      <c r="BN166" s="102">
        <f t="shared" si="177"/>
        <v>8</v>
      </c>
      <c r="BO166" s="103">
        <f t="shared" si="178"/>
        <v>0</v>
      </c>
      <c r="BP166" s="103">
        <f t="shared" si="179"/>
        <v>0</v>
      </c>
      <c r="BQ166" s="103">
        <f t="shared" si="180"/>
        <v>0</v>
      </c>
      <c r="BR166" s="103">
        <f t="shared" si="181"/>
        <v>0</v>
      </c>
      <c r="BS166" s="103">
        <f t="shared" si="182"/>
        <v>0</v>
      </c>
      <c r="BT166" s="103">
        <f t="shared" si="183"/>
        <v>0</v>
      </c>
      <c r="BU166" s="103">
        <f t="shared" si="184"/>
        <v>0</v>
      </c>
      <c r="BV166" s="103">
        <f t="shared" si="185"/>
        <v>920</v>
      </c>
      <c r="BW166" s="103">
        <f t="shared" si="186"/>
        <v>0</v>
      </c>
      <c r="BX166" s="103">
        <f t="shared" si="187"/>
        <v>0</v>
      </c>
      <c r="BY166" s="103">
        <f t="shared" si="188"/>
        <v>0</v>
      </c>
      <c r="BZ166" s="103">
        <f t="shared" si="189"/>
        <v>0</v>
      </c>
      <c r="CA166" s="104">
        <f>SUM(BO166:BZ166)*VLOOKUP($I166,Escalation[],MATCH(BB$1,Escalation[#Headers]),FALSE)</f>
        <v>959.98527000000013</v>
      </c>
      <c r="CB166" s="104">
        <f t="shared" si="190"/>
        <v>0</v>
      </c>
      <c r="CC166" s="104">
        <f t="shared" si="191"/>
        <v>0</v>
      </c>
      <c r="CD166" s="104">
        <f t="shared" si="192"/>
        <v>959.98527000000013</v>
      </c>
      <c r="CE166" s="103">
        <f t="shared" si="193"/>
        <v>191.99705400000005</v>
      </c>
      <c r="CF166" s="105">
        <f t="shared" si="194"/>
        <v>0</v>
      </c>
      <c r="CG166" s="110"/>
      <c r="CH166" s="102"/>
      <c r="CI166" s="102"/>
      <c r="CJ166" s="102"/>
      <c r="CK166" s="102"/>
      <c r="CL166" s="102"/>
      <c r="CM166" s="102"/>
      <c r="CN166" s="102"/>
      <c r="CO166" s="102"/>
      <c r="CP166" s="102"/>
      <c r="CQ166" s="102"/>
      <c r="CR166" s="102"/>
      <c r="CS166" s="102">
        <f t="shared" si="195"/>
        <v>0</v>
      </c>
      <c r="CT166" s="103">
        <f t="shared" si="196"/>
        <v>0</v>
      </c>
      <c r="CU166" s="103">
        <f t="shared" si="197"/>
        <v>0</v>
      </c>
      <c r="CV166" s="103">
        <f t="shared" si="198"/>
        <v>0</v>
      </c>
      <c r="CW166" s="103">
        <f t="shared" si="199"/>
        <v>0</v>
      </c>
      <c r="CX166" s="103">
        <f t="shared" si="200"/>
        <v>0</v>
      </c>
      <c r="CY166" s="103">
        <f t="shared" si="201"/>
        <v>0</v>
      </c>
      <c r="CZ166" s="103">
        <f t="shared" si="202"/>
        <v>0</v>
      </c>
      <c r="DA166" s="103">
        <f t="shared" si="203"/>
        <v>0</v>
      </c>
      <c r="DB166" s="103">
        <f t="shared" si="204"/>
        <v>0</v>
      </c>
      <c r="DC166" s="103">
        <f t="shared" si="205"/>
        <v>0</v>
      </c>
      <c r="DD166" s="103">
        <f t="shared" si="206"/>
        <v>0</v>
      </c>
      <c r="DE166" s="103">
        <f t="shared" si="207"/>
        <v>0</v>
      </c>
      <c r="DF166" s="104">
        <f>SUM(CT166:DE166)*VLOOKUP($I166,Escalation[],MATCH(CG$1,Escalation[#Headers]),FALSE)</f>
        <v>0</v>
      </c>
      <c r="DG166" s="104">
        <f t="shared" si="208"/>
        <v>0</v>
      </c>
      <c r="DH166" s="104">
        <f t="shared" si="209"/>
        <v>0</v>
      </c>
      <c r="DI166" s="104">
        <f t="shared" si="210"/>
        <v>0</v>
      </c>
      <c r="DJ166" s="103">
        <f t="shared" si="211"/>
        <v>0</v>
      </c>
      <c r="DK166" s="105">
        <f t="shared" si="212"/>
        <v>0</v>
      </c>
      <c r="DL166" s="110"/>
      <c r="DM166" s="102"/>
      <c r="DN166" s="102"/>
      <c r="DO166" s="102"/>
      <c r="DP166" s="102"/>
      <c r="DQ166" s="102"/>
      <c r="DR166" s="102"/>
      <c r="DS166" s="102"/>
      <c r="DT166" s="102"/>
      <c r="DU166" s="102"/>
      <c r="DV166" s="102"/>
      <c r="DW166" s="102"/>
      <c r="DX166" s="102">
        <f t="shared" si="213"/>
        <v>0</v>
      </c>
      <c r="DY166" s="103">
        <f t="shared" si="214"/>
        <v>0</v>
      </c>
      <c r="DZ166" s="103">
        <f t="shared" si="215"/>
        <v>0</v>
      </c>
      <c r="EA166" s="103">
        <f t="shared" si="216"/>
        <v>0</v>
      </c>
      <c r="EB166" s="103">
        <f t="shared" si="217"/>
        <v>0</v>
      </c>
      <c r="EC166" s="103">
        <f t="shared" si="218"/>
        <v>0</v>
      </c>
      <c r="ED166" s="103">
        <f t="shared" si="219"/>
        <v>0</v>
      </c>
      <c r="EE166" s="103">
        <f t="shared" si="220"/>
        <v>0</v>
      </c>
      <c r="EF166" s="103">
        <f t="shared" si="221"/>
        <v>0</v>
      </c>
      <c r="EG166" s="103">
        <f t="shared" si="222"/>
        <v>0</v>
      </c>
      <c r="EH166" s="103">
        <f t="shared" si="223"/>
        <v>0</v>
      </c>
      <c r="EI166" s="103">
        <f t="shared" si="224"/>
        <v>0</v>
      </c>
      <c r="EJ166" s="103">
        <f t="shared" si="225"/>
        <v>0</v>
      </c>
      <c r="EK166" s="104">
        <f>SUM(DY166:EJ166)*VLOOKUP($I166,Escalation[],MATCH(DL$1,Escalation[#Headers]),FALSE)</f>
        <v>0</v>
      </c>
      <c r="EL166" s="104">
        <f t="shared" si="226"/>
        <v>0</v>
      </c>
      <c r="EM166" s="104">
        <f t="shared" si="227"/>
        <v>0</v>
      </c>
      <c r="EN166" s="104">
        <f t="shared" si="228"/>
        <v>0</v>
      </c>
      <c r="EO166" s="103">
        <f t="shared" si="229"/>
        <v>0</v>
      </c>
      <c r="EP166" s="105">
        <f t="shared" si="230"/>
        <v>0</v>
      </c>
      <c r="EQ166" s="160">
        <f t="shared" si="231"/>
        <v>959.98527000000013</v>
      </c>
      <c r="ER166" s="1"/>
      <c r="ES166" s="82"/>
      <c r="ET166" s="82"/>
      <c r="EU166" s="82"/>
      <c r="EV166" s="82"/>
      <c r="EW166" s="22"/>
      <c r="EX166" s="22"/>
      <c r="EY166" s="34"/>
      <c r="EZ166" s="34"/>
      <c r="FA166" s="7"/>
      <c r="FB166" s="7"/>
      <c r="FC166" s="7"/>
      <c r="FD166" s="7"/>
    </row>
    <row r="167" spans="1:160" ht="105.6" hidden="1" x14ac:dyDescent="0.3">
      <c r="A167" s="2" t="s">
        <v>348</v>
      </c>
      <c r="B167" s="83">
        <v>1.2</v>
      </c>
      <c r="C167" t="s">
        <v>1392</v>
      </c>
      <c r="D167" s="28" t="s">
        <v>15</v>
      </c>
      <c r="E167" s="3" t="s">
        <v>25</v>
      </c>
      <c r="F167" s="1" t="s">
        <v>349</v>
      </c>
      <c r="G167" s="14" t="s">
        <v>350</v>
      </c>
      <c r="H167" s="1"/>
      <c r="I167" s="3" t="s">
        <v>19</v>
      </c>
      <c r="J167" s="5" t="s">
        <v>31</v>
      </c>
      <c r="K167" s="3" t="s">
        <v>216</v>
      </c>
      <c r="L167" s="6" t="s">
        <v>22</v>
      </c>
      <c r="M167" s="38">
        <v>115</v>
      </c>
      <c r="N167" s="43">
        <v>115</v>
      </c>
      <c r="O167" s="23">
        <v>0</v>
      </c>
      <c r="P167" s="48">
        <v>0</v>
      </c>
      <c r="Q167" s="5" t="s">
        <v>23</v>
      </c>
      <c r="R167" s="1" t="s">
        <v>220</v>
      </c>
      <c r="S167" s="71">
        <f>VLOOKUP(R167,Contingencies!$A$2:$D$7,4,FALSE)</f>
        <v>0.2</v>
      </c>
      <c r="T167" s="22">
        <f t="shared" si="164"/>
        <v>187.95600000000002</v>
      </c>
      <c r="U167" s="33">
        <f t="shared" si="238"/>
        <v>0</v>
      </c>
      <c r="V167" s="90"/>
      <c r="W167" s="121"/>
      <c r="X167" s="117"/>
      <c r="Y167" s="102"/>
      <c r="Z167" s="102"/>
      <c r="AA167" s="102"/>
      <c r="AB167" s="102"/>
      <c r="AC167" s="102"/>
      <c r="AD167" s="122">
        <v>8</v>
      </c>
      <c r="AE167" s="102"/>
      <c r="AF167" s="102"/>
      <c r="AG167" s="102"/>
      <c r="AH167" s="102"/>
      <c r="AI167" s="102">
        <f t="shared" si="232"/>
        <v>8</v>
      </c>
      <c r="AJ167" s="103">
        <f t="shared" si="165"/>
        <v>0</v>
      </c>
      <c r="AK167" s="103">
        <f t="shared" si="166"/>
        <v>0</v>
      </c>
      <c r="AL167" s="103">
        <f t="shared" si="167"/>
        <v>0</v>
      </c>
      <c r="AM167" s="103">
        <f t="shared" si="168"/>
        <v>0</v>
      </c>
      <c r="AN167" s="103">
        <f t="shared" si="169"/>
        <v>0</v>
      </c>
      <c r="AO167" s="103">
        <f t="shared" si="170"/>
        <v>0</v>
      </c>
      <c r="AP167" s="103">
        <f t="shared" si="171"/>
        <v>0</v>
      </c>
      <c r="AQ167" s="103">
        <f t="shared" si="172"/>
        <v>920</v>
      </c>
      <c r="AR167" s="103">
        <f t="shared" si="173"/>
        <v>0</v>
      </c>
      <c r="AS167" s="103">
        <f t="shared" si="174"/>
        <v>0</v>
      </c>
      <c r="AT167" s="103">
        <f t="shared" si="175"/>
        <v>0</v>
      </c>
      <c r="AU167" s="103">
        <f t="shared" si="176"/>
        <v>0</v>
      </c>
      <c r="AV167" s="104">
        <f>SUM(AJ167:AU167)*VLOOKUP($I167,Escalation[],MATCH(W$1,Escalation[#Headers]),FALSE)</f>
        <v>939.78000000000009</v>
      </c>
      <c r="AW167" s="104">
        <f t="shared" si="233"/>
        <v>0</v>
      </c>
      <c r="AX167" s="104">
        <f t="shared" si="234"/>
        <v>0</v>
      </c>
      <c r="AY167" s="104">
        <f t="shared" si="235"/>
        <v>939.78000000000009</v>
      </c>
      <c r="AZ167" s="103">
        <f t="shared" si="236"/>
        <v>187.95600000000002</v>
      </c>
      <c r="BA167" s="105">
        <f t="shared" si="237"/>
        <v>0</v>
      </c>
      <c r="BB167" s="110"/>
      <c r="BC167" s="102"/>
      <c r="BD167" s="102"/>
      <c r="BE167" s="102"/>
      <c r="BF167" s="102"/>
      <c r="BG167" s="102"/>
      <c r="BH167" s="123"/>
      <c r="BI167" s="102"/>
      <c r="BJ167" s="102"/>
      <c r="BK167" s="102"/>
      <c r="BL167" s="102"/>
      <c r="BM167" s="102"/>
      <c r="BN167" s="102">
        <f t="shared" si="177"/>
        <v>0</v>
      </c>
      <c r="BO167" s="103">
        <f t="shared" si="178"/>
        <v>0</v>
      </c>
      <c r="BP167" s="103">
        <f t="shared" si="179"/>
        <v>0</v>
      </c>
      <c r="BQ167" s="103">
        <f t="shared" si="180"/>
        <v>0</v>
      </c>
      <c r="BR167" s="103">
        <f t="shared" si="181"/>
        <v>0</v>
      </c>
      <c r="BS167" s="103">
        <f t="shared" si="182"/>
        <v>0</v>
      </c>
      <c r="BT167" s="103">
        <f t="shared" si="183"/>
        <v>0</v>
      </c>
      <c r="BU167" s="103">
        <f t="shared" si="184"/>
        <v>0</v>
      </c>
      <c r="BV167" s="103">
        <f t="shared" si="185"/>
        <v>0</v>
      </c>
      <c r="BW167" s="103">
        <f t="shared" si="186"/>
        <v>0</v>
      </c>
      <c r="BX167" s="103">
        <f t="shared" si="187"/>
        <v>0</v>
      </c>
      <c r="BY167" s="103">
        <f t="shared" si="188"/>
        <v>0</v>
      </c>
      <c r="BZ167" s="103">
        <f t="shared" si="189"/>
        <v>0</v>
      </c>
      <c r="CA167" s="104">
        <f>SUM(BO167:BZ167)*VLOOKUP($I167,Escalation[],MATCH(BB$1,Escalation[#Headers]),FALSE)</f>
        <v>0</v>
      </c>
      <c r="CB167" s="104">
        <f t="shared" si="190"/>
        <v>0</v>
      </c>
      <c r="CC167" s="104">
        <f t="shared" si="191"/>
        <v>0</v>
      </c>
      <c r="CD167" s="104">
        <f t="shared" si="192"/>
        <v>0</v>
      </c>
      <c r="CE167" s="103">
        <f t="shared" si="193"/>
        <v>0</v>
      </c>
      <c r="CF167" s="105">
        <f t="shared" si="194"/>
        <v>0</v>
      </c>
      <c r="CG167" s="110"/>
      <c r="CH167" s="102"/>
      <c r="CI167" s="102"/>
      <c r="CJ167" s="102"/>
      <c r="CK167" s="102"/>
      <c r="CL167" s="102"/>
      <c r="CM167" s="102"/>
      <c r="CN167" s="102"/>
      <c r="CO167" s="102"/>
      <c r="CP167" s="102"/>
      <c r="CQ167" s="102"/>
      <c r="CR167" s="102"/>
      <c r="CS167" s="102">
        <f t="shared" si="195"/>
        <v>0</v>
      </c>
      <c r="CT167" s="103">
        <f t="shared" si="196"/>
        <v>0</v>
      </c>
      <c r="CU167" s="103">
        <f t="shared" si="197"/>
        <v>0</v>
      </c>
      <c r="CV167" s="103">
        <f t="shared" si="198"/>
        <v>0</v>
      </c>
      <c r="CW167" s="103">
        <f t="shared" si="199"/>
        <v>0</v>
      </c>
      <c r="CX167" s="103">
        <f t="shared" si="200"/>
        <v>0</v>
      </c>
      <c r="CY167" s="103">
        <f t="shared" si="201"/>
        <v>0</v>
      </c>
      <c r="CZ167" s="103">
        <f t="shared" si="202"/>
        <v>0</v>
      </c>
      <c r="DA167" s="103">
        <f t="shared" si="203"/>
        <v>0</v>
      </c>
      <c r="DB167" s="103">
        <f t="shared" si="204"/>
        <v>0</v>
      </c>
      <c r="DC167" s="103">
        <f t="shared" si="205"/>
        <v>0</v>
      </c>
      <c r="DD167" s="103">
        <f t="shared" si="206"/>
        <v>0</v>
      </c>
      <c r="DE167" s="103">
        <f t="shared" si="207"/>
        <v>0</v>
      </c>
      <c r="DF167" s="104">
        <f>SUM(CT167:DE167)*VLOOKUP($I167,Escalation[],MATCH(CG$1,Escalation[#Headers]),FALSE)</f>
        <v>0</v>
      </c>
      <c r="DG167" s="104">
        <f t="shared" si="208"/>
        <v>0</v>
      </c>
      <c r="DH167" s="104">
        <f t="shared" si="209"/>
        <v>0</v>
      </c>
      <c r="DI167" s="104">
        <f t="shared" si="210"/>
        <v>0</v>
      </c>
      <c r="DJ167" s="103">
        <f t="shared" si="211"/>
        <v>0</v>
      </c>
      <c r="DK167" s="105">
        <f t="shared" si="212"/>
        <v>0</v>
      </c>
      <c r="DL167" s="110"/>
      <c r="DM167" s="102"/>
      <c r="DN167" s="102"/>
      <c r="DO167" s="102"/>
      <c r="DP167" s="102"/>
      <c r="DQ167" s="102"/>
      <c r="DR167" s="102"/>
      <c r="DS167" s="102"/>
      <c r="DT167" s="102"/>
      <c r="DU167" s="102"/>
      <c r="DV167" s="102"/>
      <c r="DW167" s="102"/>
      <c r="DX167" s="102">
        <f t="shared" si="213"/>
        <v>0</v>
      </c>
      <c r="DY167" s="103">
        <f t="shared" si="214"/>
        <v>0</v>
      </c>
      <c r="DZ167" s="103">
        <f t="shared" si="215"/>
        <v>0</v>
      </c>
      <c r="EA167" s="103">
        <f t="shared" si="216"/>
        <v>0</v>
      </c>
      <c r="EB167" s="103">
        <f t="shared" si="217"/>
        <v>0</v>
      </c>
      <c r="EC167" s="103">
        <f t="shared" si="218"/>
        <v>0</v>
      </c>
      <c r="ED167" s="103">
        <f t="shared" si="219"/>
        <v>0</v>
      </c>
      <c r="EE167" s="103">
        <f t="shared" si="220"/>
        <v>0</v>
      </c>
      <c r="EF167" s="103">
        <f t="shared" si="221"/>
        <v>0</v>
      </c>
      <c r="EG167" s="103">
        <f t="shared" si="222"/>
        <v>0</v>
      </c>
      <c r="EH167" s="103">
        <f t="shared" si="223"/>
        <v>0</v>
      </c>
      <c r="EI167" s="103">
        <f t="shared" si="224"/>
        <v>0</v>
      </c>
      <c r="EJ167" s="103">
        <f t="shared" si="225"/>
        <v>0</v>
      </c>
      <c r="EK167" s="104">
        <f>SUM(DY167:EJ167)*VLOOKUP($I167,Escalation[],MATCH(DL$1,Escalation[#Headers]),FALSE)</f>
        <v>0</v>
      </c>
      <c r="EL167" s="104">
        <f t="shared" si="226"/>
        <v>0</v>
      </c>
      <c r="EM167" s="104">
        <f t="shared" si="227"/>
        <v>0</v>
      </c>
      <c r="EN167" s="104">
        <f t="shared" si="228"/>
        <v>0</v>
      </c>
      <c r="EO167" s="103">
        <f t="shared" si="229"/>
        <v>0</v>
      </c>
      <c r="EP167" s="105">
        <f t="shared" si="230"/>
        <v>0</v>
      </c>
      <c r="EQ167" s="160">
        <f t="shared" si="231"/>
        <v>939.78000000000009</v>
      </c>
      <c r="ER167" s="1"/>
      <c r="ES167" s="82"/>
      <c r="ET167" s="82"/>
      <c r="EU167" s="82"/>
      <c r="EV167" s="82"/>
      <c r="EW167" s="22"/>
      <c r="EX167" s="22"/>
      <c r="EY167" s="34"/>
      <c r="EZ167" s="34"/>
      <c r="FA167" s="7"/>
      <c r="FB167" s="7"/>
      <c r="FC167" s="7"/>
      <c r="FD167" s="7"/>
    </row>
    <row r="168" spans="1:160" ht="105.6" hidden="1" x14ac:dyDescent="0.3">
      <c r="A168" s="2" t="s">
        <v>351</v>
      </c>
      <c r="B168" s="83">
        <v>1.2</v>
      </c>
      <c r="C168" t="s">
        <v>1392</v>
      </c>
      <c r="D168" s="28" t="s">
        <v>15</v>
      </c>
      <c r="E168" s="3" t="s">
        <v>25</v>
      </c>
      <c r="F168" s="1" t="s">
        <v>352</v>
      </c>
      <c r="G168" s="14" t="s">
        <v>353</v>
      </c>
      <c r="H168" s="1"/>
      <c r="I168" s="3" t="s">
        <v>19</v>
      </c>
      <c r="J168" s="5" t="s">
        <v>31</v>
      </c>
      <c r="K168" s="3" t="s">
        <v>216</v>
      </c>
      <c r="L168" s="6" t="s">
        <v>22</v>
      </c>
      <c r="M168" s="38">
        <v>115</v>
      </c>
      <c r="N168" s="43">
        <v>115</v>
      </c>
      <c r="O168" s="23">
        <v>0</v>
      </c>
      <c r="P168" s="48">
        <v>0</v>
      </c>
      <c r="Q168" s="5" t="s">
        <v>23</v>
      </c>
      <c r="R168" s="1" t="s">
        <v>220</v>
      </c>
      <c r="S168" s="71">
        <f>VLOOKUP(R168,Contingencies!$A$2:$D$7,4,FALSE)</f>
        <v>0.2</v>
      </c>
      <c r="T168" s="22">
        <f t="shared" si="164"/>
        <v>191.99705400000005</v>
      </c>
      <c r="U168" s="33">
        <f t="shared" si="238"/>
        <v>0</v>
      </c>
      <c r="V168" s="90"/>
      <c r="W168" s="121"/>
      <c r="X168" s="117"/>
      <c r="Y168" s="102"/>
      <c r="Z168" s="102"/>
      <c r="AA168" s="102"/>
      <c r="AB168" s="102"/>
      <c r="AC168" s="123"/>
      <c r="AD168" s="116"/>
      <c r="AE168" s="102"/>
      <c r="AF168" s="102"/>
      <c r="AG168" s="102"/>
      <c r="AH168" s="102"/>
      <c r="AI168" s="102">
        <f t="shared" si="232"/>
        <v>0</v>
      </c>
      <c r="AJ168" s="103">
        <f t="shared" si="165"/>
        <v>0</v>
      </c>
      <c r="AK168" s="103">
        <f t="shared" si="166"/>
        <v>0</v>
      </c>
      <c r="AL168" s="103">
        <f t="shared" si="167"/>
        <v>0</v>
      </c>
      <c r="AM168" s="103">
        <f t="shared" si="168"/>
        <v>0</v>
      </c>
      <c r="AN168" s="103">
        <f t="shared" si="169"/>
        <v>0</v>
      </c>
      <c r="AO168" s="103">
        <f t="shared" si="170"/>
        <v>0</v>
      </c>
      <c r="AP168" s="103">
        <f t="shared" si="171"/>
        <v>0</v>
      </c>
      <c r="AQ168" s="103">
        <f t="shared" si="172"/>
        <v>0</v>
      </c>
      <c r="AR168" s="103">
        <f t="shared" si="173"/>
        <v>0</v>
      </c>
      <c r="AS168" s="103">
        <f t="shared" si="174"/>
        <v>0</v>
      </c>
      <c r="AT168" s="103">
        <f t="shared" si="175"/>
        <v>0</v>
      </c>
      <c r="AU168" s="103">
        <f t="shared" si="176"/>
        <v>0</v>
      </c>
      <c r="AV168" s="104">
        <f>SUM(AJ168:AU168)*VLOOKUP($I168,Escalation[],MATCH(W$1,Escalation[#Headers]),FALSE)</f>
        <v>0</v>
      </c>
      <c r="AW168" s="104">
        <f t="shared" si="233"/>
        <v>0</v>
      </c>
      <c r="AX168" s="104">
        <f t="shared" si="234"/>
        <v>0</v>
      </c>
      <c r="AY168" s="104">
        <f t="shared" si="235"/>
        <v>0</v>
      </c>
      <c r="AZ168" s="103">
        <f t="shared" si="236"/>
        <v>0</v>
      </c>
      <c r="BA168" s="105">
        <f t="shared" si="237"/>
        <v>0</v>
      </c>
      <c r="BB168" s="110"/>
      <c r="BC168" s="102"/>
      <c r="BD168" s="102"/>
      <c r="BE168" s="102"/>
      <c r="BF168" s="102"/>
      <c r="BG168" s="102"/>
      <c r="BH168" s="102"/>
      <c r="BI168" s="122">
        <v>8</v>
      </c>
      <c r="BJ168" s="102"/>
      <c r="BK168" s="102"/>
      <c r="BL168" s="102"/>
      <c r="BM168" s="102"/>
      <c r="BN168" s="102">
        <f t="shared" si="177"/>
        <v>8</v>
      </c>
      <c r="BO168" s="103">
        <f t="shared" si="178"/>
        <v>0</v>
      </c>
      <c r="BP168" s="103">
        <f t="shared" si="179"/>
        <v>0</v>
      </c>
      <c r="BQ168" s="103">
        <f t="shared" si="180"/>
        <v>0</v>
      </c>
      <c r="BR168" s="103">
        <f t="shared" si="181"/>
        <v>0</v>
      </c>
      <c r="BS168" s="103">
        <f t="shared" si="182"/>
        <v>0</v>
      </c>
      <c r="BT168" s="103">
        <f t="shared" si="183"/>
        <v>0</v>
      </c>
      <c r="BU168" s="103">
        <f t="shared" si="184"/>
        <v>0</v>
      </c>
      <c r="BV168" s="103">
        <f t="shared" si="185"/>
        <v>920</v>
      </c>
      <c r="BW168" s="103">
        <f t="shared" si="186"/>
        <v>0</v>
      </c>
      <c r="BX168" s="103">
        <f t="shared" si="187"/>
        <v>0</v>
      </c>
      <c r="BY168" s="103">
        <f t="shared" si="188"/>
        <v>0</v>
      </c>
      <c r="BZ168" s="103">
        <f t="shared" si="189"/>
        <v>0</v>
      </c>
      <c r="CA168" s="104">
        <f>SUM(BO168:BZ168)*VLOOKUP($I168,Escalation[],MATCH(BB$1,Escalation[#Headers]),FALSE)</f>
        <v>959.98527000000013</v>
      </c>
      <c r="CB168" s="104">
        <f t="shared" si="190"/>
        <v>0</v>
      </c>
      <c r="CC168" s="104">
        <f t="shared" si="191"/>
        <v>0</v>
      </c>
      <c r="CD168" s="104">
        <f t="shared" si="192"/>
        <v>959.98527000000013</v>
      </c>
      <c r="CE168" s="103">
        <f t="shared" si="193"/>
        <v>191.99705400000005</v>
      </c>
      <c r="CF168" s="105">
        <f t="shared" si="194"/>
        <v>0</v>
      </c>
      <c r="CG168" s="110"/>
      <c r="CH168" s="102"/>
      <c r="CI168" s="102"/>
      <c r="CJ168" s="102"/>
      <c r="CK168" s="102"/>
      <c r="CL168" s="102"/>
      <c r="CM168" s="102"/>
      <c r="CN168" s="102"/>
      <c r="CO168" s="102"/>
      <c r="CP168" s="102"/>
      <c r="CQ168" s="102"/>
      <c r="CR168" s="102"/>
      <c r="CS168" s="102">
        <f t="shared" si="195"/>
        <v>0</v>
      </c>
      <c r="CT168" s="103">
        <f t="shared" si="196"/>
        <v>0</v>
      </c>
      <c r="CU168" s="103">
        <f t="shared" si="197"/>
        <v>0</v>
      </c>
      <c r="CV168" s="103">
        <f t="shared" si="198"/>
        <v>0</v>
      </c>
      <c r="CW168" s="103">
        <f t="shared" si="199"/>
        <v>0</v>
      </c>
      <c r="CX168" s="103">
        <f t="shared" si="200"/>
        <v>0</v>
      </c>
      <c r="CY168" s="103">
        <f t="shared" si="201"/>
        <v>0</v>
      </c>
      <c r="CZ168" s="103">
        <f t="shared" si="202"/>
        <v>0</v>
      </c>
      <c r="DA168" s="103">
        <f t="shared" si="203"/>
        <v>0</v>
      </c>
      <c r="DB168" s="103">
        <f t="shared" si="204"/>
        <v>0</v>
      </c>
      <c r="DC168" s="103">
        <f t="shared" si="205"/>
        <v>0</v>
      </c>
      <c r="DD168" s="103">
        <f t="shared" si="206"/>
        <v>0</v>
      </c>
      <c r="DE168" s="103">
        <f t="shared" si="207"/>
        <v>0</v>
      </c>
      <c r="DF168" s="104">
        <f>SUM(CT168:DE168)*VLOOKUP($I168,Escalation[],MATCH(CG$1,Escalation[#Headers]),FALSE)</f>
        <v>0</v>
      </c>
      <c r="DG168" s="104">
        <f t="shared" si="208"/>
        <v>0</v>
      </c>
      <c r="DH168" s="104">
        <f t="shared" si="209"/>
        <v>0</v>
      </c>
      <c r="DI168" s="104">
        <f t="shared" si="210"/>
        <v>0</v>
      </c>
      <c r="DJ168" s="103">
        <f t="shared" si="211"/>
        <v>0</v>
      </c>
      <c r="DK168" s="105">
        <f t="shared" si="212"/>
        <v>0</v>
      </c>
      <c r="DL168" s="110"/>
      <c r="DM168" s="102"/>
      <c r="DN168" s="102"/>
      <c r="DO168" s="102"/>
      <c r="DP168" s="102"/>
      <c r="DQ168" s="102"/>
      <c r="DR168" s="102"/>
      <c r="DS168" s="102"/>
      <c r="DT168" s="102"/>
      <c r="DU168" s="102"/>
      <c r="DV168" s="102"/>
      <c r="DW168" s="102"/>
      <c r="DX168" s="102">
        <f t="shared" si="213"/>
        <v>0</v>
      </c>
      <c r="DY168" s="103">
        <f t="shared" si="214"/>
        <v>0</v>
      </c>
      <c r="DZ168" s="103">
        <f t="shared" si="215"/>
        <v>0</v>
      </c>
      <c r="EA168" s="103">
        <f t="shared" si="216"/>
        <v>0</v>
      </c>
      <c r="EB168" s="103">
        <f t="shared" si="217"/>
        <v>0</v>
      </c>
      <c r="EC168" s="103">
        <f t="shared" si="218"/>
        <v>0</v>
      </c>
      <c r="ED168" s="103">
        <f t="shared" si="219"/>
        <v>0</v>
      </c>
      <c r="EE168" s="103">
        <f t="shared" si="220"/>
        <v>0</v>
      </c>
      <c r="EF168" s="103">
        <f t="shared" si="221"/>
        <v>0</v>
      </c>
      <c r="EG168" s="103">
        <f t="shared" si="222"/>
        <v>0</v>
      </c>
      <c r="EH168" s="103">
        <f t="shared" si="223"/>
        <v>0</v>
      </c>
      <c r="EI168" s="103">
        <f t="shared" si="224"/>
        <v>0</v>
      </c>
      <c r="EJ168" s="103">
        <f t="shared" si="225"/>
        <v>0</v>
      </c>
      <c r="EK168" s="104">
        <f>SUM(DY168:EJ168)*VLOOKUP($I168,Escalation[],MATCH(DL$1,Escalation[#Headers]),FALSE)</f>
        <v>0</v>
      </c>
      <c r="EL168" s="104">
        <f t="shared" si="226"/>
        <v>0</v>
      </c>
      <c r="EM168" s="104">
        <f t="shared" si="227"/>
        <v>0</v>
      </c>
      <c r="EN168" s="104">
        <f t="shared" si="228"/>
        <v>0</v>
      </c>
      <c r="EO168" s="103">
        <f t="shared" si="229"/>
        <v>0</v>
      </c>
      <c r="EP168" s="105">
        <f t="shared" si="230"/>
        <v>0</v>
      </c>
      <c r="EQ168" s="160">
        <f t="shared" si="231"/>
        <v>959.98527000000013</v>
      </c>
      <c r="ER168" s="1"/>
      <c r="ES168" s="82"/>
      <c r="ET168" s="82"/>
      <c r="EU168" s="82"/>
      <c r="EV168" s="82"/>
      <c r="EW168" s="22"/>
      <c r="EX168" s="22"/>
      <c r="EY168" s="34"/>
      <c r="EZ168" s="34"/>
      <c r="FA168" s="7"/>
      <c r="FB168" s="7"/>
      <c r="FC168" s="7"/>
      <c r="FD168" s="7"/>
    </row>
    <row r="169" spans="1:160" ht="118.8" hidden="1" x14ac:dyDescent="0.3">
      <c r="A169" s="2" t="s">
        <v>354</v>
      </c>
      <c r="B169" s="83">
        <v>1.2</v>
      </c>
      <c r="C169" t="s">
        <v>1392</v>
      </c>
      <c r="D169" s="28" t="s">
        <v>15</v>
      </c>
      <c r="E169" s="3" t="s">
        <v>25</v>
      </c>
      <c r="F169" s="1" t="s">
        <v>333</v>
      </c>
      <c r="G169" s="14" t="s">
        <v>355</v>
      </c>
      <c r="H169" s="1"/>
      <c r="I169" s="3" t="s">
        <v>19</v>
      </c>
      <c r="J169" s="5" t="s">
        <v>31</v>
      </c>
      <c r="K169" s="3" t="s">
        <v>216</v>
      </c>
      <c r="L169" s="6" t="s">
        <v>22</v>
      </c>
      <c r="M169" s="38">
        <v>115</v>
      </c>
      <c r="N169" s="43">
        <v>115</v>
      </c>
      <c r="O169" s="23">
        <v>0</v>
      </c>
      <c r="P169" s="48">
        <v>0</v>
      </c>
      <c r="Q169" s="5" t="s">
        <v>23</v>
      </c>
      <c r="R169" s="1" t="s">
        <v>220</v>
      </c>
      <c r="S169" s="71">
        <f>VLOOKUP(R169,Contingencies!$A$2:$D$7,4,FALSE)</f>
        <v>0.2</v>
      </c>
      <c r="T169" s="22">
        <f t="shared" si="164"/>
        <v>187.95600000000002</v>
      </c>
      <c r="U169" s="33">
        <f t="shared" si="238"/>
        <v>0</v>
      </c>
      <c r="V169" s="90"/>
      <c r="W169" s="121"/>
      <c r="X169" s="117"/>
      <c r="Y169" s="102"/>
      <c r="Z169" s="102"/>
      <c r="AA169" s="102"/>
      <c r="AB169" s="102"/>
      <c r="AC169" s="102"/>
      <c r="AD169" s="116"/>
      <c r="AE169" s="122">
        <v>8</v>
      </c>
      <c r="AF169" s="102"/>
      <c r="AG169" s="102"/>
      <c r="AH169" s="102"/>
      <c r="AI169" s="102">
        <f t="shared" si="232"/>
        <v>8</v>
      </c>
      <c r="AJ169" s="103">
        <f t="shared" si="165"/>
        <v>0</v>
      </c>
      <c r="AK169" s="103">
        <f t="shared" si="166"/>
        <v>0</v>
      </c>
      <c r="AL169" s="103">
        <f t="shared" si="167"/>
        <v>0</v>
      </c>
      <c r="AM169" s="103">
        <f t="shared" si="168"/>
        <v>0</v>
      </c>
      <c r="AN169" s="103">
        <f t="shared" si="169"/>
        <v>0</v>
      </c>
      <c r="AO169" s="103">
        <f t="shared" si="170"/>
        <v>0</v>
      </c>
      <c r="AP169" s="103">
        <f t="shared" si="171"/>
        <v>0</v>
      </c>
      <c r="AQ169" s="103">
        <f t="shared" si="172"/>
        <v>0</v>
      </c>
      <c r="AR169" s="103">
        <f t="shared" si="173"/>
        <v>920</v>
      </c>
      <c r="AS169" s="103">
        <f t="shared" si="174"/>
        <v>0</v>
      </c>
      <c r="AT169" s="103">
        <f t="shared" si="175"/>
        <v>0</v>
      </c>
      <c r="AU169" s="103">
        <f t="shared" si="176"/>
        <v>0</v>
      </c>
      <c r="AV169" s="104">
        <f>SUM(AJ169:AU169)*VLOOKUP($I169,Escalation[],MATCH(W$1,Escalation[#Headers]),FALSE)</f>
        <v>939.78000000000009</v>
      </c>
      <c r="AW169" s="104">
        <f t="shared" si="233"/>
        <v>0</v>
      </c>
      <c r="AX169" s="104">
        <f t="shared" si="234"/>
        <v>0</v>
      </c>
      <c r="AY169" s="104">
        <f t="shared" si="235"/>
        <v>939.78000000000009</v>
      </c>
      <c r="AZ169" s="103">
        <f t="shared" si="236"/>
        <v>187.95600000000002</v>
      </c>
      <c r="BA169" s="105">
        <f t="shared" si="237"/>
        <v>0</v>
      </c>
      <c r="BB169" s="110"/>
      <c r="BC169" s="102"/>
      <c r="BD169" s="102"/>
      <c r="BE169" s="102"/>
      <c r="BF169" s="102"/>
      <c r="BG169" s="102"/>
      <c r="BH169" s="123"/>
      <c r="BI169" s="102"/>
      <c r="BJ169" s="102"/>
      <c r="BK169" s="102"/>
      <c r="BL169" s="102"/>
      <c r="BM169" s="102"/>
      <c r="BN169" s="102">
        <f t="shared" si="177"/>
        <v>0</v>
      </c>
      <c r="BO169" s="103">
        <f t="shared" si="178"/>
        <v>0</v>
      </c>
      <c r="BP169" s="103">
        <f t="shared" si="179"/>
        <v>0</v>
      </c>
      <c r="BQ169" s="103">
        <f t="shared" si="180"/>
        <v>0</v>
      </c>
      <c r="BR169" s="103">
        <f t="shared" si="181"/>
        <v>0</v>
      </c>
      <c r="BS169" s="103">
        <f t="shared" si="182"/>
        <v>0</v>
      </c>
      <c r="BT169" s="103">
        <f t="shared" si="183"/>
        <v>0</v>
      </c>
      <c r="BU169" s="103">
        <f t="shared" si="184"/>
        <v>0</v>
      </c>
      <c r="BV169" s="103">
        <f t="shared" si="185"/>
        <v>0</v>
      </c>
      <c r="BW169" s="103">
        <f t="shared" si="186"/>
        <v>0</v>
      </c>
      <c r="BX169" s="103">
        <f t="shared" si="187"/>
        <v>0</v>
      </c>
      <c r="BY169" s="103">
        <f t="shared" si="188"/>
        <v>0</v>
      </c>
      <c r="BZ169" s="103">
        <f t="shared" si="189"/>
        <v>0</v>
      </c>
      <c r="CA169" s="104">
        <f>SUM(BO169:BZ169)*VLOOKUP($I169,Escalation[],MATCH(BB$1,Escalation[#Headers]),FALSE)</f>
        <v>0</v>
      </c>
      <c r="CB169" s="104">
        <f t="shared" si="190"/>
        <v>0</v>
      </c>
      <c r="CC169" s="104">
        <f t="shared" si="191"/>
        <v>0</v>
      </c>
      <c r="CD169" s="104">
        <f t="shared" si="192"/>
        <v>0</v>
      </c>
      <c r="CE169" s="103">
        <f t="shared" si="193"/>
        <v>0</v>
      </c>
      <c r="CF169" s="105">
        <f t="shared" si="194"/>
        <v>0</v>
      </c>
      <c r="CG169" s="110"/>
      <c r="CH169" s="102"/>
      <c r="CI169" s="102"/>
      <c r="CJ169" s="102"/>
      <c r="CK169" s="102"/>
      <c r="CL169" s="102"/>
      <c r="CM169" s="102"/>
      <c r="CN169" s="102"/>
      <c r="CO169" s="102"/>
      <c r="CP169" s="102"/>
      <c r="CQ169" s="102"/>
      <c r="CR169" s="102"/>
      <c r="CS169" s="102">
        <f t="shared" si="195"/>
        <v>0</v>
      </c>
      <c r="CT169" s="103">
        <f t="shared" si="196"/>
        <v>0</v>
      </c>
      <c r="CU169" s="103">
        <f t="shared" si="197"/>
        <v>0</v>
      </c>
      <c r="CV169" s="103">
        <f t="shared" si="198"/>
        <v>0</v>
      </c>
      <c r="CW169" s="103">
        <f t="shared" si="199"/>
        <v>0</v>
      </c>
      <c r="CX169" s="103">
        <f t="shared" si="200"/>
        <v>0</v>
      </c>
      <c r="CY169" s="103">
        <f t="shared" si="201"/>
        <v>0</v>
      </c>
      <c r="CZ169" s="103">
        <f t="shared" si="202"/>
        <v>0</v>
      </c>
      <c r="DA169" s="103">
        <f t="shared" si="203"/>
        <v>0</v>
      </c>
      <c r="DB169" s="103">
        <f t="shared" si="204"/>
        <v>0</v>
      </c>
      <c r="DC169" s="103">
        <f t="shared" si="205"/>
        <v>0</v>
      </c>
      <c r="DD169" s="103">
        <f t="shared" si="206"/>
        <v>0</v>
      </c>
      <c r="DE169" s="103">
        <f t="shared" si="207"/>
        <v>0</v>
      </c>
      <c r="DF169" s="104">
        <f>SUM(CT169:DE169)*VLOOKUP($I169,Escalation[],MATCH(CG$1,Escalation[#Headers]),FALSE)</f>
        <v>0</v>
      </c>
      <c r="DG169" s="104">
        <f t="shared" si="208"/>
        <v>0</v>
      </c>
      <c r="DH169" s="104">
        <f t="shared" si="209"/>
        <v>0</v>
      </c>
      <c r="DI169" s="104">
        <f t="shared" si="210"/>
        <v>0</v>
      </c>
      <c r="DJ169" s="103">
        <f t="shared" si="211"/>
        <v>0</v>
      </c>
      <c r="DK169" s="105">
        <f t="shared" si="212"/>
        <v>0</v>
      </c>
      <c r="DL169" s="110"/>
      <c r="DM169" s="102"/>
      <c r="DN169" s="102"/>
      <c r="DO169" s="102"/>
      <c r="DP169" s="102"/>
      <c r="DQ169" s="102"/>
      <c r="DR169" s="102"/>
      <c r="DS169" s="102"/>
      <c r="DT169" s="102"/>
      <c r="DU169" s="102"/>
      <c r="DV169" s="102"/>
      <c r="DW169" s="102"/>
      <c r="DX169" s="102">
        <f t="shared" si="213"/>
        <v>0</v>
      </c>
      <c r="DY169" s="103">
        <f t="shared" si="214"/>
        <v>0</v>
      </c>
      <c r="DZ169" s="103">
        <f t="shared" si="215"/>
        <v>0</v>
      </c>
      <c r="EA169" s="103">
        <f t="shared" si="216"/>
        <v>0</v>
      </c>
      <c r="EB169" s="103">
        <f t="shared" si="217"/>
        <v>0</v>
      </c>
      <c r="EC169" s="103">
        <f t="shared" si="218"/>
        <v>0</v>
      </c>
      <c r="ED169" s="103">
        <f t="shared" si="219"/>
        <v>0</v>
      </c>
      <c r="EE169" s="103">
        <f t="shared" si="220"/>
        <v>0</v>
      </c>
      <c r="EF169" s="103">
        <f t="shared" si="221"/>
        <v>0</v>
      </c>
      <c r="EG169" s="103">
        <f t="shared" si="222"/>
        <v>0</v>
      </c>
      <c r="EH169" s="103">
        <f t="shared" si="223"/>
        <v>0</v>
      </c>
      <c r="EI169" s="103">
        <f t="shared" si="224"/>
        <v>0</v>
      </c>
      <c r="EJ169" s="103">
        <f t="shared" si="225"/>
        <v>0</v>
      </c>
      <c r="EK169" s="104">
        <f>SUM(DY169:EJ169)*VLOOKUP($I169,Escalation[],MATCH(DL$1,Escalation[#Headers]),FALSE)</f>
        <v>0</v>
      </c>
      <c r="EL169" s="104">
        <f t="shared" si="226"/>
        <v>0</v>
      </c>
      <c r="EM169" s="104">
        <f t="shared" si="227"/>
        <v>0</v>
      </c>
      <c r="EN169" s="104">
        <f t="shared" si="228"/>
        <v>0</v>
      </c>
      <c r="EO169" s="103">
        <f t="shared" si="229"/>
        <v>0</v>
      </c>
      <c r="EP169" s="105">
        <f t="shared" si="230"/>
        <v>0</v>
      </c>
      <c r="EQ169" s="160">
        <f t="shared" si="231"/>
        <v>939.78000000000009</v>
      </c>
      <c r="ER169" s="1"/>
      <c r="ES169" s="82"/>
      <c r="ET169" s="82"/>
      <c r="EU169" s="82"/>
      <c r="EV169" s="82"/>
      <c r="EW169" s="22"/>
      <c r="EX169" s="22"/>
      <c r="EY169" s="34"/>
      <c r="EZ169" s="34"/>
      <c r="FA169" s="7"/>
      <c r="FB169" s="7"/>
      <c r="FC169" s="7"/>
      <c r="FD169" s="7"/>
    </row>
    <row r="170" spans="1:160" ht="118.8" hidden="1" x14ac:dyDescent="0.3">
      <c r="A170" s="2" t="s">
        <v>356</v>
      </c>
      <c r="B170" s="83">
        <v>1.2</v>
      </c>
      <c r="C170" t="s">
        <v>1392</v>
      </c>
      <c r="D170" s="28" t="s">
        <v>15</v>
      </c>
      <c r="E170" s="3" t="s">
        <v>25</v>
      </c>
      <c r="F170" s="1" t="s">
        <v>336</v>
      </c>
      <c r="G170" s="14" t="s">
        <v>357</v>
      </c>
      <c r="H170" s="1"/>
      <c r="I170" s="3" t="s">
        <v>19</v>
      </c>
      <c r="J170" s="5" t="s">
        <v>31</v>
      </c>
      <c r="K170" s="3" t="s">
        <v>216</v>
      </c>
      <c r="L170" s="6" t="s">
        <v>22</v>
      </c>
      <c r="M170" s="38">
        <v>115</v>
      </c>
      <c r="N170" s="43">
        <v>115</v>
      </c>
      <c r="O170" s="23">
        <v>0</v>
      </c>
      <c r="P170" s="48">
        <v>0</v>
      </c>
      <c r="Q170" s="5" t="s">
        <v>23</v>
      </c>
      <c r="R170" s="1" t="s">
        <v>220</v>
      </c>
      <c r="S170" s="71">
        <f>VLOOKUP(R170,Contingencies!$A$2:$D$7,4,FALSE)</f>
        <v>0.2</v>
      </c>
      <c r="T170" s="22">
        <f t="shared" si="164"/>
        <v>191.99705400000005</v>
      </c>
      <c r="U170" s="33">
        <f t="shared" si="238"/>
        <v>0</v>
      </c>
      <c r="V170" s="90"/>
      <c r="W170" s="121"/>
      <c r="X170" s="117"/>
      <c r="Y170" s="102"/>
      <c r="Z170" s="102"/>
      <c r="AA170" s="102"/>
      <c r="AB170" s="102"/>
      <c r="AC170" s="123"/>
      <c r="AD170" s="116"/>
      <c r="AE170" s="102"/>
      <c r="AF170" s="102"/>
      <c r="AG170" s="102"/>
      <c r="AH170" s="102"/>
      <c r="AI170" s="102">
        <f t="shared" si="232"/>
        <v>0</v>
      </c>
      <c r="AJ170" s="103">
        <f t="shared" si="165"/>
        <v>0</v>
      </c>
      <c r="AK170" s="103">
        <f t="shared" si="166"/>
        <v>0</v>
      </c>
      <c r="AL170" s="103">
        <f t="shared" si="167"/>
        <v>0</v>
      </c>
      <c r="AM170" s="103">
        <f t="shared" si="168"/>
        <v>0</v>
      </c>
      <c r="AN170" s="103">
        <f t="shared" si="169"/>
        <v>0</v>
      </c>
      <c r="AO170" s="103">
        <f t="shared" si="170"/>
        <v>0</v>
      </c>
      <c r="AP170" s="103">
        <f t="shared" si="171"/>
        <v>0</v>
      </c>
      <c r="AQ170" s="103">
        <f t="shared" si="172"/>
        <v>0</v>
      </c>
      <c r="AR170" s="103">
        <f t="shared" si="173"/>
        <v>0</v>
      </c>
      <c r="AS170" s="103">
        <f t="shared" si="174"/>
        <v>0</v>
      </c>
      <c r="AT170" s="103">
        <f t="shared" si="175"/>
        <v>0</v>
      </c>
      <c r="AU170" s="103">
        <f t="shared" si="176"/>
        <v>0</v>
      </c>
      <c r="AV170" s="104">
        <f>SUM(AJ170:AU170)*VLOOKUP($I170,Escalation[],MATCH(W$1,Escalation[#Headers]),FALSE)</f>
        <v>0</v>
      </c>
      <c r="AW170" s="104">
        <f t="shared" si="233"/>
        <v>0</v>
      </c>
      <c r="AX170" s="104">
        <f t="shared" si="234"/>
        <v>0</v>
      </c>
      <c r="AY170" s="104">
        <f t="shared" si="235"/>
        <v>0</v>
      </c>
      <c r="AZ170" s="103">
        <f t="shared" si="236"/>
        <v>0</v>
      </c>
      <c r="BA170" s="105">
        <f t="shared" si="237"/>
        <v>0</v>
      </c>
      <c r="BB170" s="110"/>
      <c r="BC170" s="102"/>
      <c r="BD170" s="102"/>
      <c r="BE170" s="102"/>
      <c r="BF170" s="102"/>
      <c r="BG170" s="102"/>
      <c r="BH170" s="102"/>
      <c r="BI170" s="102"/>
      <c r="BJ170" s="122">
        <v>8</v>
      </c>
      <c r="BK170" s="102"/>
      <c r="BL170" s="102"/>
      <c r="BM170" s="102"/>
      <c r="BN170" s="102">
        <f t="shared" si="177"/>
        <v>8</v>
      </c>
      <c r="BO170" s="103">
        <f t="shared" si="178"/>
        <v>0</v>
      </c>
      <c r="BP170" s="103">
        <f t="shared" si="179"/>
        <v>0</v>
      </c>
      <c r="BQ170" s="103">
        <f t="shared" si="180"/>
        <v>0</v>
      </c>
      <c r="BR170" s="103">
        <f t="shared" si="181"/>
        <v>0</v>
      </c>
      <c r="BS170" s="103">
        <f t="shared" si="182"/>
        <v>0</v>
      </c>
      <c r="BT170" s="103">
        <f t="shared" si="183"/>
        <v>0</v>
      </c>
      <c r="BU170" s="103">
        <f t="shared" si="184"/>
        <v>0</v>
      </c>
      <c r="BV170" s="103">
        <f t="shared" si="185"/>
        <v>0</v>
      </c>
      <c r="BW170" s="103">
        <f t="shared" si="186"/>
        <v>920</v>
      </c>
      <c r="BX170" s="103">
        <f t="shared" si="187"/>
        <v>0</v>
      </c>
      <c r="BY170" s="103">
        <f t="shared" si="188"/>
        <v>0</v>
      </c>
      <c r="BZ170" s="103">
        <f t="shared" si="189"/>
        <v>0</v>
      </c>
      <c r="CA170" s="104">
        <f>SUM(BO170:BZ170)*VLOOKUP($I170,Escalation[],MATCH(BB$1,Escalation[#Headers]),FALSE)</f>
        <v>959.98527000000013</v>
      </c>
      <c r="CB170" s="104">
        <f t="shared" si="190"/>
        <v>0</v>
      </c>
      <c r="CC170" s="104">
        <f t="shared" si="191"/>
        <v>0</v>
      </c>
      <c r="CD170" s="104">
        <f t="shared" si="192"/>
        <v>959.98527000000013</v>
      </c>
      <c r="CE170" s="103">
        <f t="shared" si="193"/>
        <v>191.99705400000005</v>
      </c>
      <c r="CF170" s="105">
        <f t="shared" si="194"/>
        <v>0</v>
      </c>
      <c r="CG170" s="110"/>
      <c r="CH170" s="102"/>
      <c r="CI170" s="102"/>
      <c r="CJ170" s="102"/>
      <c r="CK170" s="102"/>
      <c r="CL170" s="102"/>
      <c r="CM170" s="102"/>
      <c r="CN170" s="102"/>
      <c r="CO170" s="102"/>
      <c r="CP170" s="102"/>
      <c r="CQ170" s="102"/>
      <c r="CR170" s="102"/>
      <c r="CS170" s="102">
        <f t="shared" si="195"/>
        <v>0</v>
      </c>
      <c r="CT170" s="103">
        <f t="shared" si="196"/>
        <v>0</v>
      </c>
      <c r="CU170" s="103">
        <f t="shared" si="197"/>
        <v>0</v>
      </c>
      <c r="CV170" s="103">
        <f t="shared" si="198"/>
        <v>0</v>
      </c>
      <c r="CW170" s="103">
        <f t="shared" si="199"/>
        <v>0</v>
      </c>
      <c r="CX170" s="103">
        <f t="shared" si="200"/>
        <v>0</v>
      </c>
      <c r="CY170" s="103">
        <f t="shared" si="201"/>
        <v>0</v>
      </c>
      <c r="CZ170" s="103">
        <f t="shared" si="202"/>
        <v>0</v>
      </c>
      <c r="DA170" s="103">
        <f t="shared" si="203"/>
        <v>0</v>
      </c>
      <c r="DB170" s="103">
        <f t="shared" si="204"/>
        <v>0</v>
      </c>
      <c r="DC170" s="103">
        <f t="shared" si="205"/>
        <v>0</v>
      </c>
      <c r="DD170" s="103">
        <f t="shared" si="206"/>
        <v>0</v>
      </c>
      <c r="DE170" s="103">
        <f t="shared" si="207"/>
        <v>0</v>
      </c>
      <c r="DF170" s="104">
        <f>SUM(CT170:DE170)*VLOOKUP($I170,Escalation[],MATCH(CG$1,Escalation[#Headers]),FALSE)</f>
        <v>0</v>
      </c>
      <c r="DG170" s="104">
        <f t="shared" si="208"/>
        <v>0</v>
      </c>
      <c r="DH170" s="104">
        <f t="shared" si="209"/>
        <v>0</v>
      </c>
      <c r="DI170" s="104">
        <f t="shared" si="210"/>
        <v>0</v>
      </c>
      <c r="DJ170" s="103">
        <f t="shared" si="211"/>
        <v>0</v>
      </c>
      <c r="DK170" s="105">
        <f t="shared" si="212"/>
        <v>0</v>
      </c>
      <c r="DL170" s="110"/>
      <c r="DM170" s="102"/>
      <c r="DN170" s="102"/>
      <c r="DO170" s="102"/>
      <c r="DP170" s="102"/>
      <c r="DQ170" s="102"/>
      <c r="DR170" s="102"/>
      <c r="DS170" s="102"/>
      <c r="DT170" s="102"/>
      <c r="DU170" s="102"/>
      <c r="DV170" s="102"/>
      <c r="DW170" s="102"/>
      <c r="DX170" s="102">
        <f t="shared" si="213"/>
        <v>0</v>
      </c>
      <c r="DY170" s="103">
        <f t="shared" si="214"/>
        <v>0</v>
      </c>
      <c r="DZ170" s="103">
        <f t="shared" si="215"/>
        <v>0</v>
      </c>
      <c r="EA170" s="103">
        <f t="shared" si="216"/>
        <v>0</v>
      </c>
      <c r="EB170" s="103">
        <f t="shared" si="217"/>
        <v>0</v>
      </c>
      <c r="EC170" s="103">
        <f t="shared" si="218"/>
        <v>0</v>
      </c>
      <c r="ED170" s="103">
        <f t="shared" si="219"/>
        <v>0</v>
      </c>
      <c r="EE170" s="103">
        <f t="shared" si="220"/>
        <v>0</v>
      </c>
      <c r="EF170" s="103">
        <f t="shared" si="221"/>
        <v>0</v>
      </c>
      <c r="EG170" s="103">
        <f t="shared" si="222"/>
        <v>0</v>
      </c>
      <c r="EH170" s="103">
        <f t="shared" si="223"/>
        <v>0</v>
      </c>
      <c r="EI170" s="103">
        <f t="shared" si="224"/>
        <v>0</v>
      </c>
      <c r="EJ170" s="103">
        <f t="shared" si="225"/>
        <v>0</v>
      </c>
      <c r="EK170" s="104">
        <f>SUM(DY170:EJ170)*VLOOKUP($I170,Escalation[],MATCH(DL$1,Escalation[#Headers]),FALSE)</f>
        <v>0</v>
      </c>
      <c r="EL170" s="104">
        <f t="shared" si="226"/>
        <v>0</v>
      </c>
      <c r="EM170" s="104">
        <f t="shared" si="227"/>
        <v>0</v>
      </c>
      <c r="EN170" s="104">
        <f t="shared" si="228"/>
        <v>0</v>
      </c>
      <c r="EO170" s="103">
        <f t="shared" si="229"/>
        <v>0</v>
      </c>
      <c r="EP170" s="105">
        <f t="shared" si="230"/>
        <v>0</v>
      </c>
      <c r="EQ170" s="160">
        <f t="shared" si="231"/>
        <v>959.98527000000013</v>
      </c>
      <c r="ER170" s="1"/>
      <c r="ES170" s="82"/>
      <c r="ET170" s="82"/>
      <c r="EU170" s="82"/>
      <c r="EV170" s="82"/>
      <c r="EW170" s="22"/>
      <c r="EX170" s="22"/>
      <c r="EY170" s="34"/>
      <c r="EZ170" s="34"/>
      <c r="FA170" s="7"/>
      <c r="FB170" s="7"/>
      <c r="FC170" s="7"/>
      <c r="FD170" s="7"/>
    </row>
    <row r="171" spans="1:160" ht="92.4" hidden="1" x14ac:dyDescent="0.3">
      <c r="A171" s="2" t="s">
        <v>358</v>
      </c>
      <c r="B171" s="83">
        <v>1.2</v>
      </c>
      <c r="C171" t="s">
        <v>1392</v>
      </c>
      <c r="D171" s="28" t="s">
        <v>15</v>
      </c>
      <c r="E171" s="3" t="s">
        <v>25</v>
      </c>
      <c r="F171" s="1" t="s">
        <v>359</v>
      </c>
      <c r="G171" s="14" t="s">
        <v>360</v>
      </c>
      <c r="H171" s="1"/>
      <c r="I171" s="3" t="s">
        <v>19</v>
      </c>
      <c r="J171" s="5" t="s">
        <v>31</v>
      </c>
      <c r="K171" s="3" t="s">
        <v>216</v>
      </c>
      <c r="L171" s="6" t="s">
        <v>22</v>
      </c>
      <c r="M171" s="38">
        <v>115</v>
      </c>
      <c r="N171" s="43">
        <v>115</v>
      </c>
      <c r="O171" s="23">
        <v>0</v>
      </c>
      <c r="P171" s="48">
        <v>0</v>
      </c>
      <c r="Q171" s="5" t="s">
        <v>23</v>
      </c>
      <c r="R171" s="1" t="s">
        <v>220</v>
      </c>
      <c r="S171" s="71">
        <f>VLOOKUP(R171,Contingencies!$A$2:$D$7,4,FALSE)</f>
        <v>0.2</v>
      </c>
      <c r="T171" s="22">
        <f t="shared" si="164"/>
        <v>281.93400000000003</v>
      </c>
      <c r="U171" s="33">
        <f t="shared" si="238"/>
        <v>0</v>
      </c>
      <c r="V171" s="90"/>
      <c r="W171" s="121"/>
      <c r="X171" s="117"/>
      <c r="Y171" s="102"/>
      <c r="Z171" s="102"/>
      <c r="AA171" s="102"/>
      <c r="AB171" s="102"/>
      <c r="AC171" s="102"/>
      <c r="AD171" s="116"/>
      <c r="AE171" s="122">
        <v>12</v>
      </c>
      <c r="AF171" s="102"/>
      <c r="AG171" s="102"/>
      <c r="AH171" s="102"/>
      <c r="AI171" s="102">
        <f t="shared" si="232"/>
        <v>12</v>
      </c>
      <c r="AJ171" s="103">
        <f t="shared" si="165"/>
        <v>0</v>
      </c>
      <c r="AK171" s="103">
        <f t="shared" si="166"/>
        <v>0</v>
      </c>
      <c r="AL171" s="103">
        <f t="shared" si="167"/>
        <v>0</v>
      </c>
      <c r="AM171" s="103">
        <f t="shared" si="168"/>
        <v>0</v>
      </c>
      <c r="AN171" s="103">
        <f t="shared" si="169"/>
        <v>0</v>
      </c>
      <c r="AO171" s="103">
        <f t="shared" si="170"/>
        <v>0</v>
      </c>
      <c r="AP171" s="103">
        <f t="shared" si="171"/>
        <v>0</v>
      </c>
      <c r="AQ171" s="103">
        <f t="shared" si="172"/>
        <v>0</v>
      </c>
      <c r="AR171" s="103">
        <f t="shared" si="173"/>
        <v>1380</v>
      </c>
      <c r="AS171" s="103">
        <f t="shared" si="174"/>
        <v>0</v>
      </c>
      <c r="AT171" s="103">
        <f t="shared" si="175"/>
        <v>0</v>
      </c>
      <c r="AU171" s="103">
        <f t="shared" si="176"/>
        <v>0</v>
      </c>
      <c r="AV171" s="104">
        <f>SUM(AJ171:AU171)*VLOOKUP($I171,Escalation[],MATCH(W$1,Escalation[#Headers]),FALSE)</f>
        <v>1409.67</v>
      </c>
      <c r="AW171" s="104">
        <f t="shared" si="233"/>
        <v>0</v>
      </c>
      <c r="AX171" s="104">
        <f t="shared" si="234"/>
        <v>0</v>
      </c>
      <c r="AY171" s="104">
        <f t="shared" si="235"/>
        <v>1409.67</v>
      </c>
      <c r="AZ171" s="103">
        <f t="shared" si="236"/>
        <v>281.93400000000003</v>
      </c>
      <c r="BA171" s="105">
        <f t="shared" si="237"/>
        <v>0</v>
      </c>
      <c r="BB171" s="110"/>
      <c r="BC171" s="102"/>
      <c r="BD171" s="102"/>
      <c r="BE171" s="102"/>
      <c r="BF171" s="102"/>
      <c r="BG171" s="102"/>
      <c r="BH171" s="123"/>
      <c r="BI171" s="102"/>
      <c r="BJ171" s="102"/>
      <c r="BK171" s="102"/>
      <c r="BL171" s="102"/>
      <c r="BM171" s="102"/>
      <c r="BN171" s="102">
        <f t="shared" si="177"/>
        <v>0</v>
      </c>
      <c r="BO171" s="103">
        <f t="shared" si="178"/>
        <v>0</v>
      </c>
      <c r="BP171" s="103">
        <f t="shared" si="179"/>
        <v>0</v>
      </c>
      <c r="BQ171" s="103">
        <f t="shared" si="180"/>
        <v>0</v>
      </c>
      <c r="BR171" s="103">
        <f t="shared" si="181"/>
        <v>0</v>
      </c>
      <c r="BS171" s="103">
        <f t="shared" si="182"/>
        <v>0</v>
      </c>
      <c r="BT171" s="103">
        <f t="shared" si="183"/>
        <v>0</v>
      </c>
      <c r="BU171" s="103">
        <f t="shared" si="184"/>
        <v>0</v>
      </c>
      <c r="BV171" s="103">
        <f t="shared" si="185"/>
        <v>0</v>
      </c>
      <c r="BW171" s="103">
        <f t="shared" si="186"/>
        <v>0</v>
      </c>
      <c r="BX171" s="103">
        <f t="shared" si="187"/>
        <v>0</v>
      </c>
      <c r="BY171" s="103">
        <f t="shared" si="188"/>
        <v>0</v>
      </c>
      <c r="BZ171" s="103">
        <f t="shared" si="189"/>
        <v>0</v>
      </c>
      <c r="CA171" s="104">
        <f>SUM(BO171:BZ171)*VLOOKUP($I171,Escalation[],MATCH(BB$1,Escalation[#Headers]),FALSE)</f>
        <v>0</v>
      </c>
      <c r="CB171" s="104">
        <f t="shared" si="190"/>
        <v>0</v>
      </c>
      <c r="CC171" s="104">
        <f t="shared" si="191"/>
        <v>0</v>
      </c>
      <c r="CD171" s="104">
        <f t="shared" si="192"/>
        <v>0</v>
      </c>
      <c r="CE171" s="103">
        <f t="shared" si="193"/>
        <v>0</v>
      </c>
      <c r="CF171" s="105">
        <f t="shared" si="194"/>
        <v>0</v>
      </c>
      <c r="CG171" s="110"/>
      <c r="CH171" s="102"/>
      <c r="CI171" s="102"/>
      <c r="CJ171" s="102"/>
      <c r="CK171" s="102"/>
      <c r="CL171" s="102"/>
      <c r="CM171" s="102"/>
      <c r="CN171" s="102"/>
      <c r="CO171" s="102"/>
      <c r="CP171" s="102"/>
      <c r="CQ171" s="102"/>
      <c r="CR171" s="102"/>
      <c r="CS171" s="102">
        <f t="shared" si="195"/>
        <v>0</v>
      </c>
      <c r="CT171" s="103">
        <f t="shared" si="196"/>
        <v>0</v>
      </c>
      <c r="CU171" s="103">
        <f t="shared" si="197"/>
        <v>0</v>
      </c>
      <c r="CV171" s="103">
        <f t="shared" si="198"/>
        <v>0</v>
      </c>
      <c r="CW171" s="103">
        <f t="shared" si="199"/>
        <v>0</v>
      </c>
      <c r="CX171" s="103">
        <f t="shared" si="200"/>
        <v>0</v>
      </c>
      <c r="CY171" s="103">
        <f t="shared" si="201"/>
        <v>0</v>
      </c>
      <c r="CZ171" s="103">
        <f t="shared" si="202"/>
        <v>0</v>
      </c>
      <c r="DA171" s="103">
        <f t="shared" si="203"/>
        <v>0</v>
      </c>
      <c r="DB171" s="103">
        <f t="shared" si="204"/>
        <v>0</v>
      </c>
      <c r="DC171" s="103">
        <f t="shared" si="205"/>
        <v>0</v>
      </c>
      <c r="DD171" s="103">
        <f t="shared" si="206"/>
        <v>0</v>
      </c>
      <c r="DE171" s="103">
        <f t="shared" si="207"/>
        <v>0</v>
      </c>
      <c r="DF171" s="104">
        <f>SUM(CT171:DE171)*VLOOKUP($I171,Escalation[],MATCH(CG$1,Escalation[#Headers]),FALSE)</f>
        <v>0</v>
      </c>
      <c r="DG171" s="104">
        <f t="shared" si="208"/>
        <v>0</v>
      </c>
      <c r="DH171" s="104">
        <f t="shared" si="209"/>
        <v>0</v>
      </c>
      <c r="DI171" s="104">
        <f t="shared" si="210"/>
        <v>0</v>
      </c>
      <c r="DJ171" s="103">
        <f t="shared" si="211"/>
        <v>0</v>
      </c>
      <c r="DK171" s="105">
        <f t="shared" si="212"/>
        <v>0</v>
      </c>
      <c r="DL171" s="110"/>
      <c r="DM171" s="102"/>
      <c r="DN171" s="102"/>
      <c r="DO171" s="102"/>
      <c r="DP171" s="102"/>
      <c r="DQ171" s="102"/>
      <c r="DR171" s="102"/>
      <c r="DS171" s="102"/>
      <c r="DT171" s="102"/>
      <c r="DU171" s="102"/>
      <c r="DV171" s="102"/>
      <c r="DW171" s="102"/>
      <c r="DX171" s="102">
        <f t="shared" si="213"/>
        <v>0</v>
      </c>
      <c r="DY171" s="103">
        <f t="shared" si="214"/>
        <v>0</v>
      </c>
      <c r="DZ171" s="103">
        <f t="shared" si="215"/>
        <v>0</v>
      </c>
      <c r="EA171" s="103">
        <f t="shared" si="216"/>
        <v>0</v>
      </c>
      <c r="EB171" s="103">
        <f t="shared" si="217"/>
        <v>0</v>
      </c>
      <c r="EC171" s="103">
        <f t="shared" si="218"/>
        <v>0</v>
      </c>
      <c r="ED171" s="103">
        <f t="shared" si="219"/>
        <v>0</v>
      </c>
      <c r="EE171" s="103">
        <f t="shared" si="220"/>
        <v>0</v>
      </c>
      <c r="EF171" s="103">
        <f t="shared" si="221"/>
        <v>0</v>
      </c>
      <c r="EG171" s="103">
        <f t="shared" si="222"/>
        <v>0</v>
      </c>
      <c r="EH171" s="103">
        <f t="shared" si="223"/>
        <v>0</v>
      </c>
      <c r="EI171" s="103">
        <f t="shared" si="224"/>
        <v>0</v>
      </c>
      <c r="EJ171" s="103">
        <f t="shared" si="225"/>
        <v>0</v>
      </c>
      <c r="EK171" s="104">
        <f>SUM(DY171:EJ171)*VLOOKUP($I171,Escalation[],MATCH(DL$1,Escalation[#Headers]),FALSE)</f>
        <v>0</v>
      </c>
      <c r="EL171" s="104">
        <f t="shared" si="226"/>
        <v>0</v>
      </c>
      <c r="EM171" s="104">
        <f t="shared" si="227"/>
        <v>0</v>
      </c>
      <c r="EN171" s="104">
        <f t="shared" si="228"/>
        <v>0</v>
      </c>
      <c r="EO171" s="103">
        <f t="shared" si="229"/>
        <v>0</v>
      </c>
      <c r="EP171" s="105">
        <f t="shared" si="230"/>
        <v>0</v>
      </c>
      <c r="EQ171" s="160">
        <f t="shared" si="231"/>
        <v>1409.67</v>
      </c>
      <c r="ER171" s="1"/>
      <c r="ES171" s="82"/>
      <c r="ET171" s="82"/>
      <c r="EU171" s="82"/>
      <c r="EV171" s="82"/>
      <c r="EW171" s="22"/>
      <c r="EX171" s="22"/>
      <c r="EY171" s="34"/>
      <c r="EZ171" s="34"/>
      <c r="FA171" s="7"/>
      <c r="FB171" s="7"/>
      <c r="FC171" s="7"/>
      <c r="FD171" s="7"/>
    </row>
    <row r="172" spans="1:160" ht="92.4" hidden="1" x14ac:dyDescent="0.3">
      <c r="A172" s="2" t="s">
        <v>361</v>
      </c>
      <c r="B172" s="83">
        <v>1.2</v>
      </c>
      <c r="C172" t="s">
        <v>1392</v>
      </c>
      <c r="D172" s="28" t="s">
        <v>15</v>
      </c>
      <c r="E172" s="3" t="s">
        <v>25</v>
      </c>
      <c r="F172" s="1" t="s">
        <v>352</v>
      </c>
      <c r="G172" s="14" t="s">
        <v>362</v>
      </c>
      <c r="H172" s="1"/>
      <c r="I172" s="3" t="s">
        <v>19</v>
      </c>
      <c r="J172" s="5" t="s">
        <v>31</v>
      </c>
      <c r="K172" s="3" t="s">
        <v>216</v>
      </c>
      <c r="L172" s="6" t="s">
        <v>22</v>
      </c>
      <c r="M172" s="38">
        <v>115</v>
      </c>
      <c r="N172" s="43">
        <v>115</v>
      </c>
      <c r="O172" s="23">
        <v>0</v>
      </c>
      <c r="P172" s="48">
        <v>0</v>
      </c>
      <c r="Q172" s="5" t="s">
        <v>23</v>
      </c>
      <c r="R172" s="1" t="s">
        <v>220</v>
      </c>
      <c r="S172" s="71">
        <f>VLOOKUP(R172,Contingencies!$A$2:$D$7,4,FALSE)</f>
        <v>0.2</v>
      </c>
      <c r="T172" s="22">
        <f t="shared" si="164"/>
        <v>287.99558100000007</v>
      </c>
      <c r="U172" s="33">
        <f t="shared" si="238"/>
        <v>0</v>
      </c>
      <c r="V172" s="90"/>
      <c r="W172" s="121"/>
      <c r="X172" s="117"/>
      <c r="Y172" s="102"/>
      <c r="Z172" s="102"/>
      <c r="AA172" s="102"/>
      <c r="AB172" s="102"/>
      <c r="AC172" s="123"/>
      <c r="AD172" s="116"/>
      <c r="AE172" s="102"/>
      <c r="AF172" s="102"/>
      <c r="AG172" s="102"/>
      <c r="AH172" s="102"/>
      <c r="AI172" s="102">
        <f t="shared" si="232"/>
        <v>0</v>
      </c>
      <c r="AJ172" s="103">
        <f t="shared" si="165"/>
        <v>0</v>
      </c>
      <c r="AK172" s="103">
        <f t="shared" si="166"/>
        <v>0</v>
      </c>
      <c r="AL172" s="103">
        <f t="shared" si="167"/>
        <v>0</v>
      </c>
      <c r="AM172" s="103">
        <f t="shared" si="168"/>
        <v>0</v>
      </c>
      <c r="AN172" s="103">
        <f t="shared" si="169"/>
        <v>0</v>
      </c>
      <c r="AO172" s="103">
        <f t="shared" si="170"/>
        <v>0</v>
      </c>
      <c r="AP172" s="103">
        <f t="shared" si="171"/>
        <v>0</v>
      </c>
      <c r="AQ172" s="103">
        <f t="shared" si="172"/>
        <v>0</v>
      </c>
      <c r="AR172" s="103">
        <f t="shared" si="173"/>
        <v>0</v>
      </c>
      <c r="AS172" s="103">
        <f t="shared" si="174"/>
        <v>0</v>
      </c>
      <c r="AT172" s="103">
        <f t="shared" si="175"/>
        <v>0</v>
      </c>
      <c r="AU172" s="103">
        <f t="shared" si="176"/>
        <v>0</v>
      </c>
      <c r="AV172" s="104">
        <f>SUM(AJ172:AU172)*VLOOKUP($I172,Escalation[],MATCH(W$1,Escalation[#Headers]),FALSE)</f>
        <v>0</v>
      </c>
      <c r="AW172" s="104">
        <f t="shared" si="233"/>
        <v>0</v>
      </c>
      <c r="AX172" s="104">
        <f t="shared" si="234"/>
        <v>0</v>
      </c>
      <c r="AY172" s="104">
        <f t="shared" si="235"/>
        <v>0</v>
      </c>
      <c r="AZ172" s="103">
        <f t="shared" si="236"/>
        <v>0</v>
      </c>
      <c r="BA172" s="105">
        <f t="shared" si="237"/>
        <v>0</v>
      </c>
      <c r="BB172" s="110"/>
      <c r="BC172" s="102"/>
      <c r="BD172" s="102"/>
      <c r="BE172" s="102"/>
      <c r="BF172" s="102"/>
      <c r="BG172" s="102"/>
      <c r="BH172" s="102"/>
      <c r="BI172" s="102"/>
      <c r="BJ172" s="122">
        <v>12</v>
      </c>
      <c r="BK172" s="102"/>
      <c r="BL172" s="102"/>
      <c r="BM172" s="102"/>
      <c r="BN172" s="102">
        <f t="shared" si="177"/>
        <v>12</v>
      </c>
      <c r="BO172" s="103">
        <f t="shared" si="178"/>
        <v>0</v>
      </c>
      <c r="BP172" s="103">
        <f t="shared" si="179"/>
        <v>0</v>
      </c>
      <c r="BQ172" s="103">
        <f t="shared" si="180"/>
        <v>0</v>
      </c>
      <c r="BR172" s="103">
        <f t="shared" si="181"/>
        <v>0</v>
      </c>
      <c r="BS172" s="103">
        <f t="shared" si="182"/>
        <v>0</v>
      </c>
      <c r="BT172" s="103">
        <f t="shared" si="183"/>
        <v>0</v>
      </c>
      <c r="BU172" s="103">
        <f t="shared" si="184"/>
        <v>0</v>
      </c>
      <c r="BV172" s="103">
        <f t="shared" si="185"/>
        <v>0</v>
      </c>
      <c r="BW172" s="103">
        <f t="shared" si="186"/>
        <v>1380</v>
      </c>
      <c r="BX172" s="103">
        <f t="shared" si="187"/>
        <v>0</v>
      </c>
      <c r="BY172" s="103">
        <f t="shared" si="188"/>
        <v>0</v>
      </c>
      <c r="BZ172" s="103">
        <f t="shared" si="189"/>
        <v>0</v>
      </c>
      <c r="CA172" s="104">
        <f>SUM(BO172:BZ172)*VLOOKUP($I172,Escalation[],MATCH(BB$1,Escalation[#Headers]),FALSE)</f>
        <v>1439.9779050000002</v>
      </c>
      <c r="CB172" s="104">
        <f t="shared" si="190"/>
        <v>0</v>
      </c>
      <c r="CC172" s="104">
        <f t="shared" si="191"/>
        <v>0</v>
      </c>
      <c r="CD172" s="104">
        <f t="shared" si="192"/>
        <v>1439.9779050000002</v>
      </c>
      <c r="CE172" s="103">
        <f t="shared" si="193"/>
        <v>287.99558100000007</v>
      </c>
      <c r="CF172" s="105">
        <f t="shared" si="194"/>
        <v>0</v>
      </c>
      <c r="CG172" s="110"/>
      <c r="CH172" s="102"/>
      <c r="CI172" s="102"/>
      <c r="CJ172" s="102"/>
      <c r="CK172" s="102"/>
      <c r="CL172" s="102"/>
      <c r="CM172" s="102"/>
      <c r="CN172" s="102"/>
      <c r="CO172" s="102"/>
      <c r="CP172" s="102"/>
      <c r="CQ172" s="102"/>
      <c r="CR172" s="102"/>
      <c r="CS172" s="102">
        <f t="shared" si="195"/>
        <v>0</v>
      </c>
      <c r="CT172" s="103">
        <f t="shared" si="196"/>
        <v>0</v>
      </c>
      <c r="CU172" s="103">
        <f t="shared" si="197"/>
        <v>0</v>
      </c>
      <c r="CV172" s="103">
        <f t="shared" si="198"/>
        <v>0</v>
      </c>
      <c r="CW172" s="103">
        <f t="shared" si="199"/>
        <v>0</v>
      </c>
      <c r="CX172" s="103">
        <f t="shared" si="200"/>
        <v>0</v>
      </c>
      <c r="CY172" s="103">
        <f t="shared" si="201"/>
        <v>0</v>
      </c>
      <c r="CZ172" s="103">
        <f t="shared" si="202"/>
        <v>0</v>
      </c>
      <c r="DA172" s="103">
        <f t="shared" si="203"/>
        <v>0</v>
      </c>
      <c r="DB172" s="103">
        <f t="shared" si="204"/>
        <v>0</v>
      </c>
      <c r="DC172" s="103">
        <f t="shared" si="205"/>
        <v>0</v>
      </c>
      <c r="DD172" s="103">
        <f t="shared" si="206"/>
        <v>0</v>
      </c>
      <c r="DE172" s="103">
        <f t="shared" si="207"/>
        <v>0</v>
      </c>
      <c r="DF172" s="104">
        <f>SUM(CT172:DE172)*VLOOKUP($I172,Escalation[],MATCH(CG$1,Escalation[#Headers]),FALSE)</f>
        <v>0</v>
      </c>
      <c r="DG172" s="104">
        <f t="shared" si="208"/>
        <v>0</v>
      </c>
      <c r="DH172" s="104">
        <f t="shared" si="209"/>
        <v>0</v>
      </c>
      <c r="DI172" s="104">
        <f t="shared" si="210"/>
        <v>0</v>
      </c>
      <c r="DJ172" s="103">
        <f t="shared" si="211"/>
        <v>0</v>
      </c>
      <c r="DK172" s="105">
        <f t="shared" si="212"/>
        <v>0</v>
      </c>
      <c r="DL172" s="110"/>
      <c r="DM172" s="102"/>
      <c r="DN172" s="102"/>
      <c r="DO172" s="102"/>
      <c r="DP172" s="102"/>
      <c r="DQ172" s="102"/>
      <c r="DR172" s="102"/>
      <c r="DS172" s="102"/>
      <c r="DT172" s="102"/>
      <c r="DU172" s="102"/>
      <c r="DV172" s="102"/>
      <c r="DW172" s="102"/>
      <c r="DX172" s="102">
        <f t="shared" si="213"/>
        <v>0</v>
      </c>
      <c r="DY172" s="103">
        <f t="shared" si="214"/>
        <v>0</v>
      </c>
      <c r="DZ172" s="103">
        <f t="shared" si="215"/>
        <v>0</v>
      </c>
      <c r="EA172" s="103">
        <f t="shared" si="216"/>
        <v>0</v>
      </c>
      <c r="EB172" s="103">
        <f t="shared" si="217"/>
        <v>0</v>
      </c>
      <c r="EC172" s="103">
        <f t="shared" si="218"/>
        <v>0</v>
      </c>
      <c r="ED172" s="103">
        <f t="shared" si="219"/>
        <v>0</v>
      </c>
      <c r="EE172" s="103">
        <f t="shared" si="220"/>
        <v>0</v>
      </c>
      <c r="EF172" s="103">
        <f t="shared" si="221"/>
        <v>0</v>
      </c>
      <c r="EG172" s="103">
        <f t="shared" si="222"/>
        <v>0</v>
      </c>
      <c r="EH172" s="103">
        <f t="shared" si="223"/>
        <v>0</v>
      </c>
      <c r="EI172" s="103">
        <f t="shared" si="224"/>
        <v>0</v>
      </c>
      <c r="EJ172" s="103">
        <f t="shared" si="225"/>
        <v>0</v>
      </c>
      <c r="EK172" s="104">
        <f>SUM(DY172:EJ172)*VLOOKUP($I172,Escalation[],MATCH(DL$1,Escalation[#Headers]),FALSE)</f>
        <v>0</v>
      </c>
      <c r="EL172" s="104">
        <f t="shared" si="226"/>
        <v>0</v>
      </c>
      <c r="EM172" s="104">
        <f t="shared" si="227"/>
        <v>0</v>
      </c>
      <c r="EN172" s="104">
        <f t="shared" si="228"/>
        <v>0</v>
      </c>
      <c r="EO172" s="103">
        <f t="shared" si="229"/>
        <v>0</v>
      </c>
      <c r="EP172" s="105">
        <f t="shared" si="230"/>
        <v>0</v>
      </c>
      <c r="EQ172" s="160">
        <f t="shared" si="231"/>
        <v>1439.9779050000002</v>
      </c>
      <c r="ER172" s="1"/>
      <c r="ES172" s="82"/>
      <c r="ET172" s="82"/>
      <c r="EU172" s="82"/>
      <c r="EV172" s="82"/>
      <c r="EW172" s="22"/>
      <c r="EX172" s="22"/>
      <c r="EY172" s="34"/>
      <c r="EZ172" s="34"/>
      <c r="FA172" s="7"/>
      <c r="FB172" s="7"/>
      <c r="FC172" s="7"/>
      <c r="FD172" s="7"/>
    </row>
    <row r="173" spans="1:160" ht="92.4" hidden="1" x14ac:dyDescent="0.3">
      <c r="A173" s="2" t="s">
        <v>363</v>
      </c>
      <c r="B173" s="83">
        <v>1.2</v>
      </c>
      <c r="C173" t="s">
        <v>1392</v>
      </c>
      <c r="D173" s="28" t="s">
        <v>15</v>
      </c>
      <c r="E173" s="3" t="s">
        <v>25</v>
      </c>
      <c r="F173" s="1" t="s">
        <v>359</v>
      </c>
      <c r="G173" s="14" t="s">
        <v>364</v>
      </c>
      <c r="H173" s="1"/>
      <c r="I173" s="3" t="s">
        <v>19</v>
      </c>
      <c r="J173" s="5" t="s">
        <v>31</v>
      </c>
      <c r="K173" s="3" t="s">
        <v>216</v>
      </c>
      <c r="L173" s="6" t="s">
        <v>22</v>
      </c>
      <c r="M173" s="38">
        <v>115</v>
      </c>
      <c r="N173" s="44">
        <v>115</v>
      </c>
      <c r="O173" s="24">
        <v>0</v>
      </c>
      <c r="P173" s="48">
        <v>0</v>
      </c>
      <c r="Q173" s="5" t="s">
        <v>23</v>
      </c>
      <c r="R173" s="1" t="s">
        <v>220</v>
      </c>
      <c r="S173" s="71">
        <f>VLOOKUP(R173,Contingencies!$A$2:$D$7,4,FALSE)</f>
        <v>0.2</v>
      </c>
      <c r="T173" s="22">
        <f t="shared" si="164"/>
        <v>939.7800000000002</v>
      </c>
      <c r="U173" s="33">
        <f t="shared" si="238"/>
        <v>0</v>
      </c>
      <c r="V173" s="90"/>
      <c r="W173" s="121"/>
      <c r="X173" s="117"/>
      <c r="Y173" s="102"/>
      <c r="Z173" s="102"/>
      <c r="AA173" s="102"/>
      <c r="AB173" s="102"/>
      <c r="AC173" s="102"/>
      <c r="AD173" s="116"/>
      <c r="AE173" s="102"/>
      <c r="AF173" s="122">
        <v>40</v>
      </c>
      <c r="AG173" s="102"/>
      <c r="AH173" s="102"/>
      <c r="AI173" s="102">
        <f t="shared" si="232"/>
        <v>40</v>
      </c>
      <c r="AJ173" s="103">
        <f t="shared" si="165"/>
        <v>0</v>
      </c>
      <c r="AK173" s="103">
        <f t="shared" si="166"/>
        <v>0</v>
      </c>
      <c r="AL173" s="103">
        <f t="shared" si="167"/>
        <v>0</v>
      </c>
      <c r="AM173" s="103">
        <f t="shared" si="168"/>
        <v>0</v>
      </c>
      <c r="AN173" s="103">
        <f t="shared" si="169"/>
        <v>0</v>
      </c>
      <c r="AO173" s="103">
        <f t="shared" si="170"/>
        <v>0</v>
      </c>
      <c r="AP173" s="103">
        <f t="shared" si="171"/>
        <v>0</v>
      </c>
      <c r="AQ173" s="103">
        <f t="shared" si="172"/>
        <v>0</v>
      </c>
      <c r="AR173" s="103">
        <f t="shared" si="173"/>
        <v>0</v>
      </c>
      <c r="AS173" s="103">
        <f t="shared" si="174"/>
        <v>4600</v>
      </c>
      <c r="AT173" s="103">
        <f t="shared" si="175"/>
        <v>0</v>
      </c>
      <c r="AU173" s="103">
        <f t="shared" si="176"/>
        <v>0</v>
      </c>
      <c r="AV173" s="104">
        <f>SUM(AJ173:AU173)*VLOOKUP($I173,Escalation[],MATCH(W$1,Escalation[#Headers]),FALSE)</f>
        <v>4698.9000000000005</v>
      </c>
      <c r="AW173" s="104">
        <f t="shared" si="233"/>
        <v>0</v>
      </c>
      <c r="AX173" s="104">
        <f t="shared" si="234"/>
        <v>0</v>
      </c>
      <c r="AY173" s="104">
        <f t="shared" si="235"/>
        <v>4698.9000000000005</v>
      </c>
      <c r="AZ173" s="103">
        <f t="shared" si="236"/>
        <v>939.7800000000002</v>
      </c>
      <c r="BA173" s="105">
        <f t="shared" si="237"/>
        <v>0</v>
      </c>
      <c r="BB173" s="110"/>
      <c r="BC173" s="102"/>
      <c r="BD173" s="102"/>
      <c r="BE173" s="102"/>
      <c r="BF173" s="102"/>
      <c r="BG173" s="102"/>
      <c r="BH173" s="123"/>
      <c r="BI173" s="102"/>
      <c r="BJ173" s="102"/>
      <c r="BK173" s="102"/>
      <c r="BL173" s="102"/>
      <c r="BM173" s="102"/>
      <c r="BN173" s="102">
        <f t="shared" si="177"/>
        <v>0</v>
      </c>
      <c r="BO173" s="103">
        <f t="shared" si="178"/>
        <v>0</v>
      </c>
      <c r="BP173" s="103">
        <f t="shared" si="179"/>
        <v>0</v>
      </c>
      <c r="BQ173" s="103">
        <f t="shared" si="180"/>
        <v>0</v>
      </c>
      <c r="BR173" s="103">
        <f t="shared" si="181"/>
        <v>0</v>
      </c>
      <c r="BS173" s="103">
        <f t="shared" si="182"/>
        <v>0</v>
      </c>
      <c r="BT173" s="103">
        <f t="shared" si="183"/>
        <v>0</v>
      </c>
      <c r="BU173" s="103">
        <f t="shared" si="184"/>
        <v>0</v>
      </c>
      <c r="BV173" s="103">
        <f t="shared" si="185"/>
        <v>0</v>
      </c>
      <c r="BW173" s="103">
        <f t="shared" si="186"/>
        <v>0</v>
      </c>
      <c r="BX173" s="103">
        <f t="shared" si="187"/>
        <v>0</v>
      </c>
      <c r="BY173" s="103">
        <f t="shared" si="188"/>
        <v>0</v>
      </c>
      <c r="BZ173" s="103">
        <f t="shared" si="189"/>
        <v>0</v>
      </c>
      <c r="CA173" s="104">
        <f>SUM(BO173:BZ173)*VLOOKUP($I173,Escalation[],MATCH(BB$1,Escalation[#Headers]),FALSE)</f>
        <v>0</v>
      </c>
      <c r="CB173" s="104">
        <f t="shared" si="190"/>
        <v>0</v>
      </c>
      <c r="CC173" s="104">
        <f t="shared" si="191"/>
        <v>0</v>
      </c>
      <c r="CD173" s="104">
        <f t="shared" si="192"/>
        <v>0</v>
      </c>
      <c r="CE173" s="103">
        <f t="shared" si="193"/>
        <v>0</v>
      </c>
      <c r="CF173" s="105">
        <f t="shared" si="194"/>
        <v>0</v>
      </c>
      <c r="CG173" s="110"/>
      <c r="CH173" s="102"/>
      <c r="CI173" s="102"/>
      <c r="CJ173" s="102"/>
      <c r="CK173" s="102"/>
      <c r="CL173" s="102"/>
      <c r="CM173" s="102"/>
      <c r="CN173" s="102"/>
      <c r="CO173" s="102"/>
      <c r="CP173" s="102"/>
      <c r="CQ173" s="102"/>
      <c r="CR173" s="102"/>
      <c r="CS173" s="102">
        <f t="shared" si="195"/>
        <v>0</v>
      </c>
      <c r="CT173" s="103">
        <f t="shared" si="196"/>
        <v>0</v>
      </c>
      <c r="CU173" s="103">
        <f t="shared" si="197"/>
        <v>0</v>
      </c>
      <c r="CV173" s="103">
        <f t="shared" si="198"/>
        <v>0</v>
      </c>
      <c r="CW173" s="103">
        <f t="shared" si="199"/>
        <v>0</v>
      </c>
      <c r="CX173" s="103">
        <f t="shared" si="200"/>
        <v>0</v>
      </c>
      <c r="CY173" s="103">
        <f t="shared" si="201"/>
        <v>0</v>
      </c>
      <c r="CZ173" s="103">
        <f t="shared" si="202"/>
        <v>0</v>
      </c>
      <c r="DA173" s="103">
        <f t="shared" si="203"/>
        <v>0</v>
      </c>
      <c r="DB173" s="103">
        <f t="shared" si="204"/>
        <v>0</v>
      </c>
      <c r="DC173" s="103">
        <f t="shared" si="205"/>
        <v>0</v>
      </c>
      <c r="DD173" s="103">
        <f t="shared" si="206"/>
        <v>0</v>
      </c>
      <c r="DE173" s="103">
        <f t="shared" si="207"/>
        <v>0</v>
      </c>
      <c r="DF173" s="104">
        <f>SUM(CT173:DE173)*VLOOKUP($I173,Escalation[],MATCH(CG$1,Escalation[#Headers]),FALSE)</f>
        <v>0</v>
      </c>
      <c r="DG173" s="104">
        <f t="shared" si="208"/>
        <v>0</v>
      </c>
      <c r="DH173" s="104">
        <f t="shared" si="209"/>
        <v>0</v>
      </c>
      <c r="DI173" s="104">
        <f t="shared" si="210"/>
        <v>0</v>
      </c>
      <c r="DJ173" s="103">
        <f t="shared" si="211"/>
        <v>0</v>
      </c>
      <c r="DK173" s="105">
        <f t="shared" si="212"/>
        <v>0</v>
      </c>
      <c r="DL173" s="110"/>
      <c r="DM173" s="102"/>
      <c r="DN173" s="102"/>
      <c r="DO173" s="102"/>
      <c r="DP173" s="102"/>
      <c r="DQ173" s="102"/>
      <c r="DR173" s="102"/>
      <c r="DS173" s="102"/>
      <c r="DT173" s="102"/>
      <c r="DU173" s="102"/>
      <c r="DV173" s="102"/>
      <c r="DW173" s="102"/>
      <c r="DX173" s="102">
        <f t="shared" si="213"/>
        <v>0</v>
      </c>
      <c r="DY173" s="103">
        <f t="shared" si="214"/>
        <v>0</v>
      </c>
      <c r="DZ173" s="103">
        <f t="shared" si="215"/>
        <v>0</v>
      </c>
      <c r="EA173" s="103">
        <f t="shared" si="216"/>
        <v>0</v>
      </c>
      <c r="EB173" s="103">
        <f t="shared" si="217"/>
        <v>0</v>
      </c>
      <c r="EC173" s="103">
        <f t="shared" si="218"/>
        <v>0</v>
      </c>
      <c r="ED173" s="103">
        <f t="shared" si="219"/>
        <v>0</v>
      </c>
      <c r="EE173" s="103">
        <f t="shared" si="220"/>
        <v>0</v>
      </c>
      <c r="EF173" s="103">
        <f t="shared" si="221"/>
        <v>0</v>
      </c>
      <c r="EG173" s="103">
        <f t="shared" si="222"/>
        <v>0</v>
      </c>
      <c r="EH173" s="103">
        <f t="shared" si="223"/>
        <v>0</v>
      </c>
      <c r="EI173" s="103">
        <f t="shared" si="224"/>
        <v>0</v>
      </c>
      <c r="EJ173" s="103">
        <f t="shared" si="225"/>
        <v>0</v>
      </c>
      <c r="EK173" s="104">
        <f>SUM(DY173:EJ173)*VLOOKUP($I173,Escalation[],MATCH(DL$1,Escalation[#Headers]),FALSE)</f>
        <v>0</v>
      </c>
      <c r="EL173" s="104">
        <f t="shared" si="226"/>
        <v>0</v>
      </c>
      <c r="EM173" s="104">
        <f t="shared" si="227"/>
        <v>0</v>
      </c>
      <c r="EN173" s="104">
        <f t="shared" si="228"/>
        <v>0</v>
      </c>
      <c r="EO173" s="103">
        <f t="shared" si="229"/>
        <v>0</v>
      </c>
      <c r="EP173" s="105">
        <f t="shared" si="230"/>
        <v>0</v>
      </c>
      <c r="EQ173" s="160">
        <f t="shared" si="231"/>
        <v>4698.9000000000005</v>
      </c>
      <c r="ER173" s="1"/>
      <c r="ES173" s="82"/>
      <c r="ET173" s="82"/>
      <c r="EU173" s="82"/>
      <c r="EV173" s="82"/>
      <c r="EW173" s="22"/>
      <c r="EX173" s="22"/>
      <c r="EY173" s="34"/>
      <c r="EZ173" s="34"/>
      <c r="FA173" s="7"/>
      <c r="FB173" s="7"/>
      <c r="FC173" s="7"/>
      <c r="FD173" s="7"/>
    </row>
    <row r="174" spans="1:160" ht="92.4" hidden="1" x14ac:dyDescent="0.3">
      <c r="A174" s="2" t="s">
        <v>365</v>
      </c>
      <c r="B174" s="83">
        <v>1.2</v>
      </c>
      <c r="C174" t="s">
        <v>1392</v>
      </c>
      <c r="D174" s="28" t="s">
        <v>15</v>
      </c>
      <c r="E174" s="3" t="s">
        <v>25</v>
      </c>
      <c r="F174" s="1" t="s">
        <v>352</v>
      </c>
      <c r="G174" s="14" t="s">
        <v>366</v>
      </c>
      <c r="H174" s="1"/>
      <c r="I174" s="3" t="s">
        <v>19</v>
      </c>
      <c r="J174" s="5" t="s">
        <v>31</v>
      </c>
      <c r="K174" s="3" t="s">
        <v>216</v>
      </c>
      <c r="L174" s="6" t="s">
        <v>22</v>
      </c>
      <c r="M174" s="38">
        <v>115</v>
      </c>
      <c r="N174" s="43">
        <v>115</v>
      </c>
      <c r="O174" s="23">
        <v>0</v>
      </c>
      <c r="P174" s="48">
        <v>0</v>
      </c>
      <c r="Q174" s="5" t="s">
        <v>23</v>
      </c>
      <c r="R174" s="1" t="s">
        <v>220</v>
      </c>
      <c r="S174" s="71">
        <f>VLOOKUP(R174,Contingencies!$A$2:$D$7,4,FALSE)</f>
        <v>0.2</v>
      </c>
      <c r="T174" s="22">
        <f t="shared" si="164"/>
        <v>959.98527000000013</v>
      </c>
      <c r="U174" s="33">
        <f t="shared" si="238"/>
        <v>0</v>
      </c>
      <c r="V174" s="90"/>
      <c r="W174" s="121"/>
      <c r="X174" s="117"/>
      <c r="Y174" s="102"/>
      <c r="Z174" s="102"/>
      <c r="AA174" s="102"/>
      <c r="AB174" s="102"/>
      <c r="AC174" s="123"/>
      <c r="AD174" s="116"/>
      <c r="AE174" s="102"/>
      <c r="AF174" s="102"/>
      <c r="AG174" s="102"/>
      <c r="AH174" s="102"/>
      <c r="AI174" s="102">
        <f t="shared" si="232"/>
        <v>0</v>
      </c>
      <c r="AJ174" s="103">
        <f t="shared" si="165"/>
        <v>0</v>
      </c>
      <c r="AK174" s="103">
        <f t="shared" si="166"/>
        <v>0</v>
      </c>
      <c r="AL174" s="103">
        <f t="shared" si="167"/>
        <v>0</v>
      </c>
      <c r="AM174" s="103">
        <f t="shared" si="168"/>
        <v>0</v>
      </c>
      <c r="AN174" s="103">
        <f t="shared" si="169"/>
        <v>0</v>
      </c>
      <c r="AO174" s="103">
        <f t="shared" si="170"/>
        <v>0</v>
      </c>
      <c r="AP174" s="103">
        <f t="shared" si="171"/>
        <v>0</v>
      </c>
      <c r="AQ174" s="103">
        <f t="shared" si="172"/>
        <v>0</v>
      </c>
      <c r="AR174" s="103">
        <f t="shared" si="173"/>
        <v>0</v>
      </c>
      <c r="AS174" s="103">
        <f t="shared" si="174"/>
        <v>0</v>
      </c>
      <c r="AT174" s="103">
        <f t="shared" si="175"/>
        <v>0</v>
      </c>
      <c r="AU174" s="103">
        <f t="shared" si="176"/>
        <v>0</v>
      </c>
      <c r="AV174" s="104">
        <f>SUM(AJ174:AU174)*VLOOKUP($I174,Escalation[],MATCH(W$1,Escalation[#Headers]),FALSE)</f>
        <v>0</v>
      </c>
      <c r="AW174" s="104">
        <f t="shared" si="233"/>
        <v>0</v>
      </c>
      <c r="AX174" s="104">
        <f t="shared" si="234"/>
        <v>0</v>
      </c>
      <c r="AY174" s="104">
        <f t="shared" si="235"/>
        <v>0</v>
      </c>
      <c r="AZ174" s="103">
        <f t="shared" si="236"/>
        <v>0</v>
      </c>
      <c r="BA174" s="105">
        <f t="shared" si="237"/>
        <v>0</v>
      </c>
      <c r="BB174" s="110"/>
      <c r="BC174" s="102"/>
      <c r="BD174" s="102"/>
      <c r="BE174" s="102"/>
      <c r="BF174" s="102"/>
      <c r="BG174" s="102"/>
      <c r="BH174" s="102"/>
      <c r="BI174" s="102"/>
      <c r="BJ174" s="102"/>
      <c r="BK174" s="122">
        <v>40</v>
      </c>
      <c r="BL174" s="102"/>
      <c r="BM174" s="102"/>
      <c r="BN174" s="102">
        <f t="shared" si="177"/>
        <v>40</v>
      </c>
      <c r="BO174" s="103">
        <f t="shared" si="178"/>
        <v>0</v>
      </c>
      <c r="BP174" s="103">
        <f t="shared" si="179"/>
        <v>0</v>
      </c>
      <c r="BQ174" s="103">
        <f t="shared" si="180"/>
        <v>0</v>
      </c>
      <c r="BR174" s="103">
        <f t="shared" si="181"/>
        <v>0</v>
      </c>
      <c r="BS174" s="103">
        <f t="shared" si="182"/>
        <v>0</v>
      </c>
      <c r="BT174" s="103">
        <f t="shared" si="183"/>
        <v>0</v>
      </c>
      <c r="BU174" s="103">
        <f t="shared" si="184"/>
        <v>0</v>
      </c>
      <c r="BV174" s="103">
        <f t="shared" si="185"/>
        <v>0</v>
      </c>
      <c r="BW174" s="103">
        <f t="shared" si="186"/>
        <v>0</v>
      </c>
      <c r="BX174" s="103">
        <f t="shared" si="187"/>
        <v>4600</v>
      </c>
      <c r="BY174" s="103">
        <f t="shared" si="188"/>
        <v>0</v>
      </c>
      <c r="BZ174" s="103">
        <f t="shared" si="189"/>
        <v>0</v>
      </c>
      <c r="CA174" s="104">
        <f>SUM(BO174:BZ174)*VLOOKUP($I174,Escalation[],MATCH(BB$1,Escalation[#Headers]),FALSE)</f>
        <v>4799.9263500000006</v>
      </c>
      <c r="CB174" s="104">
        <f t="shared" si="190"/>
        <v>0</v>
      </c>
      <c r="CC174" s="104">
        <f t="shared" si="191"/>
        <v>0</v>
      </c>
      <c r="CD174" s="104">
        <f t="shared" si="192"/>
        <v>4799.9263500000006</v>
      </c>
      <c r="CE174" s="103">
        <f t="shared" si="193"/>
        <v>959.98527000000013</v>
      </c>
      <c r="CF174" s="105">
        <f t="shared" si="194"/>
        <v>0</v>
      </c>
      <c r="CG174" s="110"/>
      <c r="CH174" s="102"/>
      <c r="CI174" s="102"/>
      <c r="CJ174" s="102"/>
      <c r="CK174" s="102"/>
      <c r="CL174" s="102"/>
      <c r="CM174" s="102"/>
      <c r="CN174" s="102"/>
      <c r="CO174" s="102"/>
      <c r="CP174" s="102"/>
      <c r="CQ174" s="102"/>
      <c r="CR174" s="102"/>
      <c r="CS174" s="102">
        <f t="shared" si="195"/>
        <v>0</v>
      </c>
      <c r="CT174" s="103">
        <f t="shared" si="196"/>
        <v>0</v>
      </c>
      <c r="CU174" s="103">
        <f t="shared" si="197"/>
        <v>0</v>
      </c>
      <c r="CV174" s="103">
        <f t="shared" si="198"/>
        <v>0</v>
      </c>
      <c r="CW174" s="103">
        <f t="shared" si="199"/>
        <v>0</v>
      </c>
      <c r="CX174" s="103">
        <f t="shared" si="200"/>
        <v>0</v>
      </c>
      <c r="CY174" s="103">
        <f t="shared" si="201"/>
        <v>0</v>
      </c>
      <c r="CZ174" s="103">
        <f t="shared" si="202"/>
        <v>0</v>
      </c>
      <c r="DA174" s="103">
        <f t="shared" si="203"/>
        <v>0</v>
      </c>
      <c r="DB174" s="103">
        <f t="shared" si="204"/>
        <v>0</v>
      </c>
      <c r="DC174" s="103">
        <f t="shared" si="205"/>
        <v>0</v>
      </c>
      <c r="DD174" s="103">
        <f t="shared" si="206"/>
        <v>0</v>
      </c>
      <c r="DE174" s="103">
        <f t="shared" si="207"/>
        <v>0</v>
      </c>
      <c r="DF174" s="104">
        <f>SUM(CT174:DE174)*VLOOKUP($I174,Escalation[],MATCH(CG$1,Escalation[#Headers]),FALSE)</f>
        <v>0</v>
      </c>
      <c r="DG174" s="104">
        <f t="shared" si="208"/>
        <v>0</v>
      </c>
      <c r="DH174" s="104">
        <f t="shared" si="209"/>
        <v>0</v>
      </c>
      <c r="DI174" s="104">
        <f t="shared" si="210"/>
        <v>0</v>
      </c>
      <c r="DJ174" s="103">
        <f t="shared" si="211"/>
        <v>0</v>
      </c>
      <c r="DK174" s="105">
        <f t="shared" si="212"/>
        <v>0</v>
      </c>
      <c r="DL174" s="110"/>
      <c r="DM174" s="102"/>
      <c r="DN174" s="102"/>
      <c r="DO174" s="102"/>
      <c r="DP174" s="102"/>
      <c r="DQ174" s="102"/>
      <c r="DR174" s="102"/>
      <c r="DS174" s="102"/>
      <c r="DT174" s="102"/>
      <c r="DU174" s="102"/>
      <c r="DV174" s="102"/>
      <c r="DW174" s="102"/>
      <c r="DX174" s="102">
        <f t="shared" si="213"/>
        <v>0</v>
      </c>
      <c r="DY174" s="103">
        <f t="shared" si="214"/>
        <v>0</v>
      </c>
      <c r="DZ174" s="103">
        <f t="shared" si="215"/>
        <v>0</v>
      </c>
      <c r="EA174" s="103">
        <f t="shared" si="216"/>
        <v>0</v>
      </c>
      <c r="EB174" s="103">
        <f t="shared" si="217"/>
        <v>0</v>
      </c>
      <c r="EC174" s="103">
        <f t="shared" si="218"/>
        <v>0</v>
      </c>
      <c r="ED174" s="103">
        <f t="shared" si="219"/>
        <v>0</v>
      </c>
      <c r="EE174" s="103">
        <f t="shared" si="220"/>
        <v>0</v>
      </c>
      <c r="EF174" s="103">
        <f t="shared" si="221"/>
        <v>0</v>
      </c>
      <c r="EG174" s="103">
        <f t="shared" si="222"/>
        <v>0</v>
      </c>
      <c r="EH174" s="103">
        <f t="shared" si="223"/>
        <v>0</v>
      </c>
      <c r="EI174" s="103">
        <f t="shared" si="224"/>
        <v>0</v>
      </c>
      <c r="EJ174" s="103">
        <f t="shared" si="225"/>
        <v>0</v>
      </c>
      <c r="EK174" s="104">
        <f>SUM(DY174:EJ174)*VLOOKUP($I174,Escalation[],MATCH(DL$1,Escalation[#Headers]),FALSE)</f>
        <v>0</v>
      </c>
      <c r="EL174" s="104">
        <f t="shared" si="226"/>
        <v>0</v>
      </c>
      <c r="EM174" s="104">
        <f t="shared" si="227"/>
        <v>0</v>
      </c>
      <c r="EN174" s="104">
        <f t="shared" si="228"/>
        <v>0</v>
      </c>
      <c r="EO174" s="103">
        <f t="shared" si="229"/>
        <v>0</v>
      </c>
      <c r="EP174" s="105">
        <f t="shared" si="230"/>
        <v>0</v>
      </c>
      <c r="EQ174" s="160">
        <f t="shared" si="231"/>
        <v>4799.9263500000006</v>
      </c>
      <c r="ER174" s="1"/>
      <c r="ES174" s="82"/>
      <c r="ET174" s="82"/>
      <c r="EU174" s="82"/>
      <c r="EV174" s="82"/>
      <c r="EW174" s="22"/>
      <c r="EX174" s="22"/>
      <c r="EY174" s="34"/>
      <c r="EZ174" s="34"/>
      <c r="FA174" s="7"/>
      <c r="FB174" s="7"/>
      <c r="FC174" s="7"/>
      <c r="FD174" s="7"/>
    </row>
    <row r="175" spans="1:160" ht="118.8" hidden="1" x14ac:dyDescent="0.3">
      <c r="A175" s="2" t="s">
        <v>367</v>
      </c>
      <c r="B175" s="83">
        <v>1.2</v>
      </c>
      <c r="C175" t="s">
        <v>1392</v>
      </c>
      <c r="D175" s="28" t="s">
        <v>15</v>
      </c>
      <c r="E175" s="3" t="s">
        <v>25</v>
      </c>
      <c r="F175" s="1" t="s">
        <v>333</v>
      </c>
      <c r="G175" s="14" t="s">
        <v>368</v>
      </c>
      <c r="H175" s="1"/>
      <c r="I175" s="3" t="s">
        <v>19</v>
      </c>
      <c r="J175" s="5" t="s">
        <v>31</v>
      </c>
      <c r="K175" s="3" t="s">
        <v>216</v>
      </c>
      <c r="L175" s="6" t="s">
        <v>22</v>
      </c>
      <c r="M175" s="38">
        <v>115</v>
      </c>
      <c r="N175" s="43">
        <v>115</v>
      </c>
      <c r="O175" s="23">
        <v>0</v>
      </c>
      <c r="P175" s="48">
        <v>0</v>
      </c>
      <c r="Q175" s="5" t="s">
        <v>23</v>
      </c>
      <c r="R175" s="1" t="s">
        <v>220</v>
      </c>
      <c r="S175" s="71">
        <f>VLOOKUP(R175,Contingencies!$A$2:$D$7,4,FALSE)</f>
        <v>0.2</v>
      </c>
      <c r="T175" s="22">
        <f t="shared" si="164"/>
        <v>422.90100000000007</v>
      </c>
      <c r="U175" s="33">
        <f t="shared" si="238"/>
        <v>0</v>
      </c>
      <c r="V175" s="90"/>
      <c r="W175" s="121"/>
      <c r="X175" s="117"/>
      <c r="Y175" s="102"/>
      <c r="Z175" s="102"/>
      <c r="AA175" s="102"/>
      <c r="AB175" s="102"/>
      <c r="AC175" s="102"/>
      <c r="AD175" s="116"/>
      <c r="AE175" s="102"/>
      <c r="AF175" s="102"/>
      <c r="AG175" s="122">
        <v>18</v>
      </c>
      <c r="AH175" s="102"/>
      <c r="AI175" s="102">
        <f t="shared" si="232"/>
        <v>18</v>
      </c>
      <c r="AJ175" s="103">
        <f t="shared" si="165"/>
        <v>0</v>
      </c>
      <c r="AK175" s="103">
        <f t="shared" si="166"/>
        <v>0</v>
      </c>
      <c r="AL175" s="103">
        <f t="shared" si="167"/>
        <v>0</v>
      </c>
      <c r="AM175" s="103">
        <f t="shared" si="168"/>
        <v>0</v>
      </c>
      <c r="AN175" s="103">
        <f t="shared" si="169"/>
        <v>0</v>
      </c>
      <c r="AO175" s="103">
        <f t="shared" si="170"/>
        <v>0</v>
      </c>
      <c r="AP175" s="103">
        <f t="shared" si="171"/>
        <v>0</v>
      </c>
      <c r="AQ175" s="103">
        <f t="shared" si="172"/>
        <v>0</v>
      </c>
      <c r="AR175" s="103">
        <f t="shared" si="173"/>
        <v>0</v>
      </c>
      <c r="AS175" s="103">
        <f t="shared" si="174"/>
        <v>0</v>
      </c>
      <c r="AT175" s="103">
        <f t="shared" si="175"/>
        <v>2070</v>
      </c>
      <c r="AU175" s="103">
        <f t="shared" si="176"/>
        <v>0</v>
      </c>
      <c r="AV175" s="104">
        <f>SUM(AJ175:AU175)*VLOOKUP($I175,Escalation[],MATCH(W$1,Escalation[#Headers]),FALSE)</f>
        <v>2114.5050000000001</v>
      </c>
      <c r="AW175" s="104">
        <f t="shared" si="233"/>
        <v>0</v>
      </c>
      <c r="AX175" s="104">
        <f t="shared" si="234"/>
        <v>0</v>
      </c>
      <c r="AY175" s="104">
        <f t="shared" si="235"/>
        <v>2114.5050000000001</v>
      </c>
      <c r="AZ175" s="103">
        <f t="shared" si="236"/>
        <v>422.90100000000007</v>
      </c>
      <c r="BA175" s="105">
        <f t="shared" si="237"/>
        <v>0</v>
      </c>
      <c r="BB175" s="110"/>
      <c r="BC175" s="102"/>
      <c r="BD175" s="102"/>
      <c r="BE175" s="102"/>
      <c r="BF175" s="102"/>
      <c r="BG175" s="102"/>
      <c r="BH175" s="123"/>
      <c r="BI175" s="102"/>
      <c r="BJ175" s="102"/>
      <c r="BK175" s="102"/>
      <c r="BL175" s="102"/>
      <c r="BM175" s="102"/>
      <c r="BN175" s="102">
        <f t="shared" si="177"/>
        <v>0</v>
      </c>
      <c r="BO175" s="103">
        <f t="shared" si="178"/>
        <v>0</v>
      </c>
      <c r="BP175" s="103">
        <f t="shared" si="179"/>
        <v>0</v>
      </c>
      <c r="BQ175" s="103">
        <f t="shared" si="180"/>
        <v>0</v>
      </c>
      <c r="BR175" s="103">
        <f t="shared" si="181"/>
        <v>0</v>
      </c>
      <c r="BS175" s="103">
        <f t="shared" si="182"/>
        <v>0</v>
      </c>
      <c r="BT175" s="103">
        <f t="shared" si="183"/>
        <v>0</v>
      </c>
      <c r="BU175" s="103">
        <f t="shared" si="184"/>
        <v>0</v>
      </c>
      <c r="BV175" s="103">
        <f t="shared" si="185"/>
        <v>0</v>
      </c>
      <c r="BW175" s="103">
        <f t="shared" si="186"/>
        <v>0</v>
      </c>
      <c r="BX175" s="103">
        <f t="shared" si="187"/>
        <v>0</v>
      </c>
      <c r="BY175" s="103">
        <f t="shared" si="188"/>
        <v>0</v>
      </c>
      <c r="BZ175" s="103">
        <f t="shared" si="189"/>
        <v>0</v>
      </c>
      <c r="CA175" s="104">
        <f>SUM(BO175:BZ175)*VLOOKUP($I175,Escalation[],MATCH(BB$1,Escalation[#Headers]),FALSE)</f>
        <v>0</v>
      </c>
      <c r="CB175" s="104">
        <f t="shared" si="190"/>
        <v>0</v>
      </c>
      <c r="CC175" s="104">
        <f t="shared" si="191"/>
        <v>0</v>
      </c>
      <c r="CD175" s="104">
        <f t="shared" si="192"/>
        <v>0</v>
      </c>
      <c r="CE175" s="103">
        <f t="shared" si="193"/>
        <v>0</v>
      </c>
      <c r="CF175" s="105">
        <f t="shared" si="194"/>
        <v>0</v>
      </c>
      <c r="CG175" s="110"/>
      <c r="CH175" s="102"/>
      <c r="CI175" s="102"/>
      <c r="CJ175" s="102"/>
      <c r="CK175" s="102"/>
      <c r="CL175" s="102"/>
      <c r="CM175" s="102"/>
      <c r="CN175" s="102"/>
      <c r="CO175" s="102"/>
      <c r="CP175" s="102"/>
      <c r="CQ175" s="102"/>
      <c r="CR175" s="102"/>
      <c r="CS175" s="102">
        <f t="shared" si="195"/>
        <v>0</v>
      </c>
      <c r="CT175" s="103">
        <f t="shared" si="196"/>
        <v>0</v>
      </c>
      <c r="CU175" s="103">
        <f t="shared" si="197"/>
        <v>0</v>
      </c>
      <c r="CV175" s="103">
        <f t="shared" si="198"/>
        <v>0</v>
      </c>
      <c r="CW175" s="103">
        <f t="shared" si="199"/>
        <v>0</v>
      </c>
      <c r="CX175" s="103">
        <f t="shared" si="200"/>
        <v>0</v>
      </c>
      <c r="CY175" s="103">
        <f t="shared" si="201"/>
        <v>0</v>
      </c>
      <c r="CZ175" s="103">
        <f t="shared" si="202"/>
        <v>0</v>
      </c>
      <c r="DA175" s="103">
        <f t="shared" si="203"/>
        <v>0</v>
      </c>
      <c r="DB175" s="103">
        <f t="shared" si="204"/>
        <v>0</v>
      </c>
      <c r="DC175" s="103">
        <f t="shared" si="205"/>
        <v>0</v>
      </c>
      <c r="DD175" s="103">
        <f t="shared" si="206"/>
        <v>0</v>
      </c>
      <c r="DE175" s="103">
        <f t="shared" si="207"/>
        <v>0</v>
      </c>
      <c r="DF175" s="104">
        <f>SUM(CT175:DE175)*VLOOKUP($I175,Escalation[],MATCH(CG$1,Escalation[#Headers]),FALSE)</f>
        <v>0</v>
      </c>
      <c r="DG175" s="104">
        <f t="shared" si="208"/>
        <v>0</v>
      </c>
      <c r="DH175" s="104">
        <f t="shared" si="209"/>
        <v>0</v>
      </c>
      <c r="DI175" s="104">
        <f t="shared" si="210"/>
        <v>0</v>
      </c>
      <c r="DJ175" s="103">
        <f t="shared" si="211"/>
        <v>0</v>
      </c>
      <c r="DK175" s="105">
        <f t="shared" si="212"/>
        <v>0</v>
      </c>
      <c r="DL175" s="110"/>
      <c r="DM175" s="102"/>
      <c r="DN175" s="102"/>
      <c r="DO175" s="102"/>
      <c r="DP175" s="102"/>
      <c r="DQ175" s="102"/>
      <c r="DR175" s="102"/>
      <c r="DS175" s="102"/>
      <c r="DT175" s="102"/>
      <c r="DU175" s="102"/>
      <c r="DV175" s="102"/>
      <c r="DW175" s="102"/>
      <c r="DX175" s="102">
        <f t="shared" si="213"/>
        <v>0</v>
      </c>
      <c r="DY175" s="103">
        <f t="shared" si="214"/>
        <v>0</v>
      </c>
      <c r="DZ175" s="103">
        <f t="shared" si="215"/>
        <v>0</v>
      </c>
      <c r="EA175" s="103">
        <f t="shared" si="216"/>
        <v>0</v>
      </c>
      <c r="EB175" s="103">
        <f t="shared" si="217"/>
        <v>0</v>
      </c>
      <c r="EC175" s="103">
        <f t="shared" si="218"/>
        <v>0</v>
      </c>
      <c r="ED175" s="103">
        <f t="shared" si="219"/>
        <v>0</v>
      </c>
      <c r="EE175" s="103">
        <f t="shared" si="220"/>
        <v>0</v>
      </c>
      <c r="EF175" s="103">
        <f t="shared" si="221"/>
        <v>0</v>
      </c>
      <c r="EG175" s="103">
        <f t="shared" si="222"/>
        <v>0</v>
      </c>
      <c r="EH175" s="103">
        <f t="shared" si="223"/>
        <v>0</v>
      </c>
      <c r="EI175" s="103">
        <f t="shared" si="224"/>
        <v>0</v>
      </c>
      <c r="EJ175" s="103">
        <f t="shared" si="225"/>
        <v>0</v>
      </c>
      <c r="EK175" s="104">
        <f>SUM(DY175:EJ175)*VLOOKUP($I175,Escalation[],MATCH(DL$1,Escalation[#Headers]),FALSE)</f>
        <v>0</v>
      </c>
      <c r="EL175" s="104">
        <f t="shared" si="226"/>
        <v>0</v>
      </c>
      <c r="EM175" s="104">
        <f t="shared" si="227"/>
        <v>0</v>
      </c>
      <c r="EN175" s="104">
        <f t="shared" si="228"/>
        <v>0</v>
      </c>
      <c r="EO175" s="103">
        <f t="shared" si="229"/>
        <v>0</v>
      </c>
      <c r="EP175" s="105">
        <f t="shared" si="230"/>
        <v>0</v>
      </c>
      <c r="EQ175" s="160">
        <f t="shared" si="231"/>
        <v>2114.5050000000001</v>
      </c>
      <c r="ER175" s="1"/>
      <c r="ES175" s="82"/>
      <c r="ET175" s="82"/>
      <c r="EU175" s="82"/>
      <c r="EV175" s="82"/>
      <c r="EW175" s="22"/>
      <c r="EX175" s="22"/>
      <c r="EY175" s="34"/>
      <c r="EZ175" s="34"/>
      <c r="FA175" s="7"/>
      <c r="FB175" s="7"/>
      <c r="FC175" s="7"/>
      <c r="FD175" s="7"/>
    </row>
    <row r="176" spans="1:160" ht="118.8" hidden="1" x14ac:dyDescent="0.3">
      <c r="A176" s="2" t="s">
        <v>369</v>
      </c>
      <c r="B176" s="83">
        <v>1.2</v>
      </c>
      <c r="C176" t="s">
        <v>1392</v>
      </c>
      <c r="D176" s="28" t="s">
        <v>15</v>
      </c>
      <c r="E176" s="3" t="s">
        <v>25</v>
      </c>
      <c r="F176" s="1" t="s">
        <v>336</v>
      </c>
      <c r="G176" s="14" t="s">
        <v>370</v>
      </c>
      <c r="H176" s="1"/>
      <c r="I176" s="3" t="s">
        <v>19</v>
      </c>
      <c r="J176" s="5" t="s">
        <v>31</v>
      </c>
      <c r="K176" s="3" t="s">
        <v>216</v>
      </c>
      <c r="L176" s="6" t="s">
        <v>22</v>
      </c>
      <c r="M176" s="38">
        <v>115</v>
      </c>
      <c r="N176" s="43">
        <v>115</v>
      </c>
      <c r="O176" s="23">
        <v>0</v>
      </c>
      <c r="P176" s="48">
        <v>0</v>
      </c>
      <c r="Q176" s="5" t="s">
        <v>23</v>
      </c>
      <c r="R176" s="1" t="s">
        <v>220</v>
      </c>
      <c r="S176" s="71">
        <f>VLOOKUP(R176,Contingencies!$A$2:$D$7,4,FALSE)</f>
        <v>0.2</v>
      </c>
      <c r="T176" s="22">
        <f t="shared" si="164"/>
        <v>431.99337150000014</v>
      </c>
      <c r="U176" s="33">
        <f t="shared" si="238"/>
        <v>0</v>
      </c>
      <c r="V176" s="90"/>
      <c r="W176" s="121"/>
      <c r="X176" s="117"/>
      <c r="Y176" s="102"/>
      <c r="Z176" s="102"/>
      <c r="AA176" s="102"/>
      <c r="AB176" s="102"/>
      <c r="AC176" s="123"/>
      <c r="AD176" s="116"/>
      <c r="AE176" s="102"/>
      <c r="AF176" s="102"/>
      <c r="AG176" s="102"/>
      <c r="AH176" s="102"/>
      <c r="AI176" s="102">
        <f t="shared" si="232"/>
        <v>0</v>
      </c>
      <c r="AJ176" s="103">
        <f t="shared" si="165"/>
        <v>0</v>
      </c>
      <c r="AK176" s="103">
        <f t="shared" si="166"/>
        <v>0</v>
      </c>
      <c r="AL176" s="103">
        <f t="shared" si="167"/>
        <v>0</v>
      </c>
      <c r="AM176" s="103">
        <f t="shared" si="168"/>
        <v>0</v>
      </c>
      <c r="AN176" s="103">
        <f t="shared" si="169"/>
        <v>0</v>
      </c>
      <c r="AO176" s="103">
        <f t="shared" si="170"/>
        <v>0</v>
      </c>
      <c r="AP176" s="103">
        <f t="shared" si="171"/>
        <v>0</v>
      </c>
      <c r="AQ176" s="103">
        <f t="shared" si="172"/>
        <v>0</v>
      </c>
      <c r="AR176" s="103">
        <f t="shared" si="173"/>
        <v>0</v>
      </c>
      <c r="AS176" s="103">
        <f t="shared" si="174"/>
        <v>0</v>
      </c>
      <c r="AT176" s="103">
        <f t="shared" si="175"/>
        <v>0</v>
      </c>
      <c r="AU176" s="103">
        <f t="shared" si="176"/>
        <v>0</v>
      </c>
      <c r="AV176" s="104">
        <f>SUM(AJ176:AU176)*VLOOKUP($I176,Escalation[],MATCH(W$1,Escalation[#Headers]),FALSE)</f>
        <v>0</v>
      </c>
      <c r="AW176" s="104">
        <f t="shared" si="233"/>
        <v>0</v>
      </c>
      <c r="AX176" s="104">
        <f t="shared" si="234"/>
        <v>0</v>
      </c>
      <c r="AY176" s="104">
        <f t="shared" si="235"/>
        <v>0</v>
      </c>
      <c r="AZ176" s="103">
        <f t="shared" si="236"/>
        <v>0</v>
      </c>
      <c r="BA176" s="105">
        <f t="shared" si="237"/>
        <v>0</v>
      </c>
      <c r="BB176" s="110"/>
      <c r="BC176" s="102"/>
      <c r="BD176" s="102"/>
      <c r="BE176" s="102"/>
      <c r="BF176" s="102"/>
      <c r="BG176" s="102"/>
      <c r="BH176" s="102"/>
      <c r="BI176" s="102"/>
      <c r="BJ176" s="102"/>
      <c r="BK176" s="102"/>
      <c r="BL176" s="122">
        <v>18</v>
      </c>
      <c r="BM176" s="102"/>
      <c r="BN176" s="102">
        <f t="shared" si="177"/>
        <v>18</v>
      </c>
      <c r="BO176" s="103">
        <f t="shared" si="178"/>
        <v>0</v>
      </c>
      <c r="BP176" s="103">
        <f t="shared" si="179"/>
        <v>0</v>
      </c>
      <c r="BQ176" s="103">
        <f t="shared" si="180"/>
        <v>0</v>
      </c>
      <c r="BR176" s="103">
        <f t="shared" si="181"/>
        <v>0</v>
      </c>
      <c r="BS176" s="103">
        <f t="shared" si="182"/>
        <v>0</v>
      </c>
      <c r="BT176" s="103">
        <f t="shared" si="183"/>
        <v>0</v>
      </c>
      <c r="BU176" s="103">
        <f t="shared" si="184"/>
        <v>0</v>
      </c>
      <c r="BV176" s="103">
        <f t="shared" si="185"/>
        <v>0</v>
      </c>
      <c r="BW176" s="103">
        <f t="shared" si="186"/>
        <v>0</v>
      </c>
      <c r="BX176" s="103">
        <f t="shared" si="187"/>
        <v>0</v>
      </c>
      <c r="BY176" s="103">
        <f t="shared" si="188"/>
        <v>2070</v>
      </c>
      <c r="BZ176" s="103">
        <f t="shared" si="189"/>
        <v>0</v>
      </c>
      <c r="CA176" s="104">
        <f>SUM(BO176:BZ176)*VLOOKUP($I176,Escalation[],MATCH(BB$1,Escalation[#Headers]),FALSE)</f>
        <v>2159.9668575000005</v>
      </c>
      <c r="CB176" s="104">
        <f t="shared" si="190"/>
        <v>0</v>
      </c>
      <c r="CC176" s="104">
        <f t="shared" si="191"/>
        <v>0</v>
      </c>
      <c r="CD176" s="104">
        <f t="shared" si="192"/>
        <v>2159.9668575000005</v>
      </c>
      <c r="CE176" s="103">
        <f t="shared" si="193"/>
        <v>431.99337150000014</v>
      </c>
      <c r="CF176" s="105">
        <f t="shared" si="194"/>
        <v>0</v>
      </c>
      <c r="CG176" s="110"/>
      <c r="CH176" s="102"/>
      <c r="CI176" s="102"/>
      <c r="CJ176" s="102"/>
      <c r="CK176" s="102"/>
      <c r="CL176" s="102"/>
      <c r="CM176" s="102"/>
      <c r="CN176" s="102"/>
      <c r="CO176" s="102"/>
      <c r="CP176" s="102"/>
      <c r="CQ176" s="102"/>
      <c r="CR176" s="102"/>
      <c r="CS176" s="102">
        <f t="shared" si="195"/>
        <v>0</v>
      </c>
      <c r="CT176" s="103">
        <f t="shared" si="196"/>
        <v>0</v>
      </c>
      <c r="CU176" s="103">
        <f t="shared" si="197"/>
        <v>0</v>
      </c>
      <c r="CV176" s="103">
        <f t="shared" si="198"/>
        <v>0</v>
      </c>
      <c r="CW176" s="103">
        <f t="shared" si="199"/>
        <v>0</v>
      </c>
      <c r="CX176" s="103">
        <f t="shared" si="200"/>
        <v>0</v>
      </c>
      <c r="CY176" s="103">
        <f t="shared" si="201"/>
        <v>0</v>
      </c>
      <c r="CZ176" s="103">
        <f t="shared" si="202"/>
        <v>0</v>
      </c>
      <c r="DA176" s="103">
        <f t="shared" si="203"/>
        <v>0</v>
      </c>
      <c r="DB176" s="103">
        <f t="shared" si="204"/>
        <v>0</v>
      </c>
      <c r="DC176" s="103">
        <f t="shared" si="205"/>
        <v>0</v>
      </c>
      <c r="DD176" s="103">
        <f t="shared" si="206"/>
        <v>0</v>
      </c>
      <c r="DE176" s="103">
        <f t="shared" si="207"/>
        <v>0</v>
      </c>
      <c r="DF176" s="104">
        <f>SUM(CT176:DE176)*VLOOKUP($I176,Escalation[],MATCH(CG$1,Escalation[#Headers]),FALSE)</f>
        <v>0</v>
      </c>
      <c r="DG176" s="104">
        <f t="shared" si="208"/>
        <v>0</v>
      </c>
      <c r="DH176" s="104">
        <f t="shared" si="209"/>
        <v>0</v>
      </c>
      <c r="DI176" s="104">
        <f t="shared" si="210"/>
        <v>0</v>
      </c>
      <c r="DJ176" s="103">
        <f t="shared" si="211"/>
        <v>0</v>
      </c>
      <c r="DK176" s="105">
        <f t="shared" si="212"/>
        <v>0</v>
      </c>
      <c r="DL176" s="110"/>
      <c r="DM176" s="102"/>
      <c r="DN176" s="102"/>
      <c r="DO176" s="102"/>
      <c r="DP176" s="102"/>
      <c r="DQ176" s="102"/>
      <c r="DR176" s="102"/>
      <c r="DS176" s="102"/>
      <c r="DT176" s="102"/>
      <c r="DU176" s="102"/>
      <c r="DV176" s="102"/>
      <c r="DW176" s="102"/>
      <c r="DX176" s="102">
        <f t="shared" si="213"/>
        <v>0</v>
      </c>
      <c r="DY176" s="103">
        <f t="shared" si="214"/>
        <v>0</v>
      </c>
      <c r="DZ176" s="103">
        <f t="shared" si="215"/>
        <v>0</v>
      </c>
      <c r="EA176" s="103">
        <f t="shared" si="216"/>
        <v>0</v>
      </c>
      <c r="EB176" s="103">
        <f t="shared" si="217"/>
        <v>0</v>
      </c>
      <c r="EC176" s="103">
        <f t="shared" si="218"/>
        <v>0</v>
      </c>
      <c r="ED176" s="103">
        <f t="shared" si="219"/>
        <v>0</v>
      </c>
      <c r="EE176" s="103">
        <f t="shared" si="220"/>
        <v>0</v>
      </c>
      <c r="EF176" s="103">
        <f t="shared" si="221"/>
        <v>0</v>
      </c>
      <c r="EG176" s="103">
        <f t="shared" si="222"/>
        <v>0</v>
      </c>
      <c r="EH176" s="103">
        <f t="shared" si="223"/>
        <v>0</v>
      </c>
      <c r="EI176" s="103">
        <f t="shared" si="224"/>
        <v>0</v>
      </c>
      <c r="EJ176" s="103">
        <f t="shared" si="225"/>
        <v>0</v>
      </c>
      <c r="EK176" s="104">
        <f>SUM(DY176:EJ176)*VLOOKUP($I176,Escalation[],MATCH(DL$1,Escalation[#Headers]),FALSE)</f>
        <v>0</v>
      </c>
      <c r="EL176" s="104">
        <f t="shared" si="226"/>
        <v>0</v>
      </c>
      <c r="EM176" s="104">
        <f t="shared" si="227"/>
        <v>0</v>
      </c>
      <c r="EN176" s="104">
        <f t="shared" si="228"/>
        <v>0</v>
      </c>
      <c r="EO176" s="103">
        <f t="shared" si="229"/>
        <v>0</v>
      </c>
      <c r="EP176" s="105">
        <f t="shared" si="230"/>
        <v>0</v>
      </c>
      <c r="EQ176" s="160">
        <f t="shared" si="231"/>
        <v>2159.9668575000005</v>
      </c>
      <c r="ER176" s="1"/>
      <c r="ES176" s="82"/>
      <c r="ET176" s="82"/>
      <c r="EU176" s="82"/>
      <c r="EV176" s="82"/>
      <c r="EW176" s="22"/>
      <c r="EX176" s="22"/>
      <c r="EY176" s="34"/>
      <c r="EZ176" s="34"/>
      <c r="FA176" s="7"/>
      <c r="FB176" s="7"/>
      <c r="FC176" s="7"/>
      <c r="FD176" s="7"/>
    </row>
    <row r="177" spans="1:160" ht="92.4" hidden="1" x14ac:dyDescent="0.3">
      <c r="A177" s="2" t="s">
        <v>371</v>
      </c>
      <c r="B177" s="83">
        <v>1.2</v>
      </c>
      <c r="C177" t="s">
        <v>1392</v>
      </c>
      <c r="D177" s="28" t="s">
        <v>15</v>
      </c>
      <c r="E177" s="3" t="s">
        <v>25</v>
      </c>
      <c r="F177" s="1" t="s">
        <v>359</v>
      </c>
      <c r="G177" s="14" t="s">
        <v>372</v>
      </c>
      <c r="H177" s="1"/>
      <c r="I177" s="3" t="s">
        <v>19</v>
      </c>
      <c r="J177" s="5" t="s">
        <v>31</v>
      </c>
      <c r="K177" s="3" t="s">
        <v>216</v>
      </c>
      <c r="L177" s="6" t="s">
        <v>22</v>
      </c>
      <c r="M177" s="38">
        <v>115</v>
      </c>
      <c r="N177" s="43">
        <v>115</v>
      </c>
      <c r="O177" s="23">
        <v>0</v>
      </c>
      <c r="P177" s="48">
        <v>0</v>
      </c>
      <c r="Q177" s="5" t="s">
        <v>23</v>
      </c>
      <c r="R177" s="1" t="s">
        <v>220</v>
      </c>
      <c r="S177" s="71">
        <f>VLOOKUP(R177,Contingencies!$A$2:$D$7,4,FALSE)</f>
        <v>0.2</v>
      </c>
      <c r="T177" s="22">
        <f t="shared" si="164"/>
        <v>939.7800000000002</v>
      </c>
      <c r="U177" s="33">
        <f t="shared" si="238"/>
        <v>0</v>
      </c>
      <c r="V177" s="90"/>
      <c r="W177" s="121"/>
      <c r="X177" s="117"/>
      <c r="Y177" s="102"/>
      <c r="Z177" s="102"/>
      <c r="AA177" s="102"/>
      <c r="AB177" s="102"/>
      <c r="AC177" s="102"/>
      <c r="AD177" s="116"/>
      <c r="AE177" s="102"/>
      <c r="AF177" s="102"/>
      <c r="AG177" s="122">
        <v>40</v>
      </c>
      <c r="AH177" s="102"/>
      <c r="AI177" s="102">
        <f t="shared" si="232"/>
        <v>40</v>
      </c>
      <c r="AJ177" s="103">
        <f t="shared" si="165"/>
        <v>0</v>
      </c>
      <c r="AK177" s="103">
        <f t="shared" si="166"/>
        <v>0</v>
      </c>
      <c r="AL177" s="103">
        <f t="shared" si="167"/>
        <v>0</v>
      </c>
      <c r="AM177" s="103">
        <f t="shared" si="168"/>
        <v>0</v>
      </c>
      <c r="AN177" s="103">
        <f t="shared" si="169"/>
        <v>0</v>
      </c>
      <c r="AO177" s="103">
        <f t="shared" si="170"/>
        <v>0</v>
      </c>
      <c r="AP177" s="103">
        <f t="shared" si="171"/>
        <v>0</v>
      </c>
      <c r="AQ177" s="103">
        <f t="shared" si="172"/>
        <v>0</v>
      </c>
      <c r="AR177" s="103">
        <f t="shared" si="173"/>
        <v>0</v>
      </c>
      <c r="AS177" s="103">
        <f t="shared" si="174"/>
        <v>0</v>
      </c>
      <c r="AT177" s="103">
        <f t="shared" si="175"/>
        <v>4600</v>
      </c>
      <c r="AU177" s="103">
        <f t="shared" si="176"/>
        <v>0</v>
      </c>
      <c r="AV177" s="104">
        <f>SUM(AJ177:AU177)*VLOOKUP($I177,Escalation[],MATCH(W$1,Escalation[#Headers]),FALSE)</f>
        <v>4698.9000000000005</v>
      </c>
      <c r="AW177" s="104">
        <f t="shared" si="233"/>
        <v>0</v>
      </c>
      <c r="AX177" s="104">
        <f t="shared" si="234"/>
        <v>0</v>
      </c>
      <c r="AY177" s="104">
        <f t="shared" si="235"/>
        <v>4698.9000000000005</v>
      </c>
      <c r="AZ177" s="103">
        <f t="shared" si="236"/>
        <v>939.7800000000002</v>
      </c>
      <c r="BA177" s="105">
        <f t="shared" si="237"/>
        <v>0</v>
      </c>
      <c r="BB177" s="110"/>
      <c r="BC177" s="102"/>
      <c r="BD177" s="102"/>
      <c r="BE177" s="102"/>
      <c r="BF177" s="102"/>
      <c r="BG177" s="102"/>
      <c r="BH177" s="123"/>
      <c r="BI177" s="102"/>
      <c r="BJ177" s="102"/>
      <c r="BK177" s="102"/>
      <c r="BL177" s="102"/>
      <c r="BM177" s="102"/>
      <c r="BN177" s="102">
        <f t="shared" si="177"/>
        <v>0</v>
      </c>
      <c r="BO177" s="103">
        <f t="shared" si="178"/>
        <v>0</v>
      </c>
      <c r="BP177" s="103">
        <f t="shared" si="179"/>
        <v>0</v>
      </c>
      <c r="BQ177" s="103">
        <f t="shared" si="180"/>
        <v>0</v>
      </c>
      <c r="BR177" s="103">
        <f t="shared" si="181"/>
        <v>0</v>
      </c>
      <c r="BS177" s="103">
        <f t="shared" si="182"/>
        <v>0</v>
      </c>
      <c r="BT177" s="103">
        <f t="shared" si="183"/>
        <v>0</v>
      </c>
      <c r="BU177" s="103">
        <f t="shared" si="184"/>
        <v>0</v>
      </c>
      <c r="BV177" s="103">
        <f t="shared" si="185"/>
        <v>0</v>
      </c>
      <c r="BW177" s="103">
        <f t="shared" si="186"/>
        <v>0</v>
      </c>
      <c r="BX177" s="103">
        <f t="shared" si="187"/>
        <v>0</v>
      </c>
      <c r="BY177" s="103">
        <f t="shared" si="188"/>
        <v>0</v>
      </c>
      <c r="BZ177" s="103">
        <f t="shared" si="189"/>
        <v>0</v>
      </c>
      <c r="CA177" s="104">
        <f>SUM(BO177:BZ177)*VLOOKUP($I177,Escalation[],MATCH(BB$1,Escalation[#Headers]),FALSE)</f>
        <v>0</v>
      </c>
      <c r="CB177" s="104">
        <f t="shared" si="190"/>
        <v>0</v>
      </c>
      <c r="CC177" s="104">
        <f t="shared" si="191"/>
        <v>0</v>
      </c>
      <c r="CD177" s="104">
        <f t="shared" si="192"/>
        <v>0</v>
      </c>
      <c r="CE177" s="103">
        <f t="shared" si="193"/>
        <v>0</v>
      </c>
      <c r="CF177" s="105">
        <f t="shared" si="194"/>
        <v>0</v>
      </c>
      <c r="CG177" s="110"/>
      <c r="CH177" s="102"/>
      <c r="CI177" s="102"/>
      <c r="CJ177" s="102"/>
      <c r="CK177" s="102"/>
      <c r="CL177" s="102"/>
      <c r="CM177" s="102"/>
      <c r="CN177" s="102"/>
      <c r="CO177" s="102"/>
      <c r="CP177" s="102"/>
      <c r="CQ177" s="102"/>
      <c r="CR177" s="102"/>
      <c r="CS177" s="102">
        <f t="shared" si="195"/>
        <v>0</v>
      </c>
      <c r="CT177" s="103">
        <f t="shared" si="196"/>
        <v>0</v>
      </c>
      <c r="CU177" s="103">
        <f t="shared" si="197"/>
        <v>0</v>
      </c>
      <c r="CV177" s="103">
        <f t="shared" si="198"/>
        <v>0</v>
      </c>
      <c r="CW177" s="103">
        <f t="shared" si="199"/>
        <v>0</v>
      </c>
      <c r="CX177" s="103">
        <f t="shared" si="200"/>
        <v>0</v>
      </c>
      <c r="CY177" s="103">
        <f t="shared" si="201"/>
        <v>0</v>
      </c>
      <c r="CZ177" s="103">
        <f t="shared" si="202"/>
        <v>0</v>
      </c>
      <c r="DA177" s="103">
        <f t="shared" si="203"/>
        <v>0</v>
      </c>
      <c r="DB177" s="103">
        <f t="shared" si="204"/>
        <v>0</v>
      </c>
      <c r="DC177" s="103">
        <f t="shared" si="205"/>
        <v>0</v>
      </c>
      <c r="DD177" s="103">
        <f t="shared" si="206"/>
        <v>0</v>
      </c>
      <c r="DE177" s="103">
        <f t="shared" si="207"/>
        <v>0</v>
      </c>
      <c r="DF177" s="104">
        <f>SUM(CT177:DE177)*VLOOKUP($I177,Escalation[],MATCH(CG$1,Escalation[#Headers]),FALSE)</f>
        <v>0</v>
      </c>
      <c r="DG177" s="104">
        <f t="shared" si="208"/>
        <v>0</v>
      </c>
      <c r="DH177" s="104">
        <f t="shared" si="209"/>
        <v>0</v>
      </c>
      <c r="DI177" s="104">
        <f t="shared" si="210"/>
        <v>0</v>
      </c>
      <c r="DJ177" s="103">
        <f t="shared" si="211"/>
        <v>0</v>
      </c>
      <c r="DK177" s="105">
        <f t="shared" si="212"/>
        <v>0</v>
      </c>
      <c r="DL177" s="110"/>
      <c r="DM177" s="102"/>
      <c r="DN177" s="102"/>
      <c r="DO177" s="102"/>
      <c r="DP177" s="102"/>
      <c r="DQ177" s="102"/>
      <c r="DR177" s="102"/>
      <c r="DS177" s="102"/>
      <c r="DT177" s="102"/>
      <c r="DU177" s="102"/>
      <c r="DV177" s="102"/>
      <c r="DW177" s="102"/>
      <c r="DX177" s="102">
        <f t="shared" si="213"/>
        <v>0</v>
      </c>
      <c r="DY177" s="103">
        <f t="shared" si="214"/>
        <v>0</v>
      </c>
      <c r="DZ177" s="103">
        <f t="shared" si="215"/>
        <v>0</v>
      </c>
      <c r="EA177" s="103">
        <f t="shared" si="216"/>
        <v>0</v>
      </c>
      <c r="EB177" s="103">
        <f t="shared" si="217"/>
        <v>0</v>
      </c>
      <c r="EC177" s="103">
        <f t="shared" si="218"/>
        <v>0</v>
      </c>
      <c r="ED177" s="103">
        <f t="shared" si="219"/>
        <v>0</v>
      </c>
      <c r="EE177" s="103">
        <f t="shared" si="220"/>
        <v>0</v>
      </c>
      <c r="EF177" s="103">
        <f t="shared" si="221"/>
        <v>0</v>
      </c>
      <c r="EG177" s="103">
        <f t="shared" si="222"/>
        <v>0</v>
      </c>
      <c r="EH177" s="103">
        <f t="shared" si="223"/>
        <v>0</v>
      </c>
      <c r="EI177" s="103">
        <f t="shared" si="224"/>
        <v>0</v>
      </c>
      <c r="EJ177" s="103">
        <f t="shared" si="225"/>
        <v>0</v>
      </c>
      <c r="EK177" s="104">
        <f>SUM(DY177:EJ177)*VLOOKUP($I177,Escalation[],MATCH(DL$1,Escalation[#Headers]),FALSE)</f>
        <v>0</v>
      </c>
      <c r="EL177" s="104">
        <f t="shared" si="226"/>
        <v>0</v>
      </c>
      <c r="EM177" s="104">
        <f t="shared" si="227"/>
        <v>0</v>
      </c>
      <c r="EN177" s="104">
        <f t="shared" si="228"/>
        <v>0</v>
      </c>
      <c r="EO177" s="103">
        <f t="shared" si="229"/>
        <v>0</v>
      </c>
      <c r="EP177" s="105">
        <f t="shared" si="230"/>
        <v>0</v>
      </c>
      <c r="EQ177" s="160">
        <f t="shared" si="231"/>
        <v>4698.9000000000005</v>
      </c>
      <c r="ER177" s="1"/>
      <c r="ES177" s="82"/>
      <c r="ET177" s="82"/>
      <c r="EU177" s="82"/>
      <c r="EV177" s="82"/>
      <c r="EW177" s="22"/>
      <c r="EX177" s="22"/>
      <c r="EY177" s="34"/>
      <c r="EZ177" s="34"/>
      <c r="FA177" s="7"/>
      <c r="FB177" s="7"/>
      <c r="FC177" s="7"/>
      <c r="FD177" s="7"/>
    </row>
    <row r="178" spans="1:160" ht="92.4" hidden="1" x14ac:dyDescent="0.3">
      <c r="A178" s="2" t="s">
        <v>373</v>
      </c>
      <c r="B178" s="83">
        <v>1.2</v>
      </c>
      <c r="C178" t="s">
        <v>1392</v>
      </c>
      <c r="D178" s="28" t="s">
        <v>15</v>
      </c>
      <c r="E178" s="3" t="s">
        <v>25</v>
      </c>
      <c r="F178" s="1" t="s">
        <v>352</v>
      </c>
      <c r="G178" s="14" t="s">
        <v>374</v>
      </c>
      <c r="H178" s="1"/>
      <c r="I178" s="3" t="s">
        <v>19</v>
      </c>
      <c r="J178" s="5" t="s">
        <v>31</v>
      </c>
      <c r="K178" s="3" t="s">
        <v>216</v>
      </c>
      <c r="L178" s="6" t="s">
        <v>22</v>
      </c>
      <c r="M178" s="38">
        <v>115</v>
      </c>
      <c r="N178" s="43">
        <v>115</v>
      </c>
      <c r="O178" s="23">
        <v>0</v>
      </c>
      <c r="P178" s="48">
        <v>0</v>
      </c>
      <c r="Q178" s="5" t="s">
        <v>23</v>
      </c>
      <c r="R178" s="1" t="s">
        <v>220</v>
      </c>
      <c r="S178" s="71">
        <f>VLOOKUP(R178,Contingencies!$A$2:$D$7,4,FALSE)</f>
        <v>0.2</v>
      </c>
      <c r="T178" s="22">
        <f t="shared" si="164"/>
        <v>959.98527000000013</v>
      </c>
      <c r="U178" s="33">
        <f t="shared" si="238"/>
        <v>0</v>
      </c>
      <c r="V178" s="90"/>
      <c r="W178" s="121"/>
      <c r="X178" s="117"/>
      <c r="Y178" s="102"/>
      <c r="Z178" s="102"/>
      <c r="AA178" s="102"/>
      <c r="AB178" s="102"/>
      <c r="AC178" s="123"/>
      <c r="AD178" s="116"/>
      <c r="AE178" s="102"/>
      <c r="AF178" s="102"/>
      <c r="AG178" s="102"/>
      <c r="AH178" s="102"/>
      <c r="AI178" s="102">
        <f t="shared" si="232"/>
        <v>0</v>
      </c>
      <c r="AJ178" s="103">
        <f t="shared" si="165"/>
        <v>0</v>
      </c>
      <c r="AK178" s="103">
        <f t="shared" si="166"/>
        <v>0</v>
      </c>
      <c r="AL178" s="103">
        <f t="shared" si="167"/>
        <v>0</v>
      </c>
      <c r="AM178" s="103">
        <f t="shared" si="168"/>
        <v>0</v>
      </c>
      <c r="AN178" s="103">
        <f t="shared" si="169"/>
        <v>0</v>
      </c>
      <c r="AO178" s="103">
        <f t="shared" si="170"/>
        <v>0</v>
      </c>
      <c r="AP178" s="103">
        <f t="shared" si="171"/>
        <v>0</v>
      </c>
      <c r="AQ178" s="103">
        <f t="shared" si="172"/>
        <v>0</v>
      </c>
      <c r="AR178" s="103">
        <f t="shared" si="173"/>
        <v>0</v>
      </c>
      <c r="AS178" s="103">
        <f t="shared" si="174"/>
        <v>0</v>
      </c>
      <c r="AT178" s="103">
        <f t="shared" si="175"/>
        <v>0</v>
      </c>
      <c r="AU178" s="103">
        <f t="shared" si="176"/>
        <v>0</v>
      </c>
      <c r="AV178" s="104">
        <f>SUM(AJ178:AU178)*VLOOKUP($I178,Escalation[],MATCH(W$1,Escalation[#Headers]),FALSE)</f>
        <v>0</v>
      </c>
      <c r="AW178" s="104">
        <f t="shared" si="233"/>
        <v>0</v>
      </c>
      <c r="AX178" s="104">
        <f t="shared" si="234"/>
        <v>0</v>
      </c>
      <c r="AY178" s="104">
        <f t="shared" si="235"/>
        <v>0</v>
      </c>
      <c r="AZ178" s="103">
        <f t="shared" si="236"/>
        <v>0</v>
      </c>
      <c r="BA178" s="105">
        <f t="shared" si="237"/>
        <v>0</v>
      </c>
      <c r="BB178" s="110"/>
      <c r="BC178" s="102"/>
      <c r="BD178" s="102"/>
      <c r="BE178" s="102"/>
      <c r="BF178" s="102"/>
      <c r="BG178" s="102"/>
      <c r="BH178" s="102"/>
      <c r="BI178" s="102"/>
      <c r="BJ178" s="102"/>
      <c r="BK178" s="102"/>
      <c r="BL178" s="122">
        <v>40</v>
      </c>
      <c r="BM178" s="102"/>
      <c r="BN178" s="102">
        <f t="shared" si="177"/>
        <v>40</v>
      </c>
      <c r="BO178" s="103">
        <f t="shared" si="178"/>
        <v>0</v>
      </c>
      <c r="BP178" s="103">
        <f t="shared" si="179"/>
        <v>0</v>
      </c>
      <c r="BQ178" s="103">
        <f t="shared" si="180"/>
        <v>0</v>
      </c>
      <c r="BR178" s="103">
        <f t="shared" si="181"/>
        <v>0</v>
      </c>
      <c r="BS178" s="103">
        <f t="shared" si="182"/>
        <v>0</v>
      </c>
      <c r="BT178" s="103">
        <f t="shared" si="183"/>
        <v>0</v>
      </c>
      <c r="BU178" s="103">
        <f t="shared" si="184"/>
        <v>0</v>
      </c>
      <c r="BV178" s="103">
        <f t="shared" si="185"/>
        <v>0</v>
      </c>
      <c r="BW178" s="103">
        <f t="shared" si="186"/>
        <v>0</v>
      </c>
      <c r="BX178" s="103">
        <f t="shared" si="187"/>
        <v>0</v>
      </c>
      <c r="BY178" s="103">
        <f t="shared" si="188"/>
        <v>4600</v>
      </c>
      <c r="BZ178" s="103">
        <f t="shared" si="189"/>
        <v>0</v>
      </c>
      <c r="CA178" s="104">
        <f>SUM(BO178:BZ178)*VLOOKUP($I178,Escalation[],MATCH(BB$1,Escalation[#Headers]),FALSE)</f>
        <v>4799.9263500000006</v>
      </c>
      <c r="CB178" s="104">
        <f t="shared" si="190"/>
        <v>0</v>
      </c>
      <c r="CC178" s="104">
        <f t="shared" si="191"/>
        <v>0</v>
      </c>
      <c r="CD178" s="104">
        <f t="shared" si="192"/>
        <v>4799.9263500000006</v>
      </c>
      <c r="CE178" s="103">
        <f t="shared" si="193"/>
        <v>959.98527000000013</v>
      </c>
      <c r="CF178" s="105">
        <f t="shared" si="194"/>
        <v>0</v>
      </c>
      <c r="CG178" s="110"/>
      <c r="CH178" s="102"/>
      <c r="CI178" s="102"/>
      <c r="CJ178" s="102"/>
      <c r="CK178" s="102"/>
      <c r="CL178" s="102"/>
      <c r="CM178" s="102"/>
      <c r="CN178" s="102"/>
      <c r="CO178" s="102"/>
      <c r="CP178" s="102"/>
      <c r="CQ178" s="102"/>
      <c r="CR178" s="102"/>
      <c r="CS178" s="102">
        <f t="shared" si="195"/>
        <v>0</v>
      </c>
      <c r="CT178" s="103">
        <f t="shared" si="196"/>
        <v>0</v>
      </c>
      <c r="CU178" s="103">
        <f t="shared" si="197"/>
        <v>0</v>
      </c>
      <c r="CV178" s="103">
        <f t="shared" si="198"/>
        <v>0</v>
      </c>
      <c r="CW178" s="103">
        <f t="shared" si="199"/>
        <v>0</v>
      </c>
      <c r="CX178" s="103">
        <f t="shared" si="200"/>
        <v>0</v>
      </c>
      <c r="CY178" s="103">
        <f t="shared" si="201"/>
        <v>0</v>
      </c>
      <c r="CZ178" s="103">
        <f t="shared" si="202"/>
        <v>0</v>
      </c>
      <c r="DA178" s="103">
        <f t="shared" si="203"/>
        <v>0</v>
      </c>
      <c r="DB178" s="103">
        <f t="shared" si="204"/>
        <v>0</v>
      </c>
      <c r="DC178" s="103">
        <f t="shared" si="205"/>
        <v>0</v>
      </c>
      <c r="DD178" s="103">
        <f t="shared" si="206"/>
        <v>0</v>
      </c>
      <c r="DE178" s="103">
        <f t="shared" si="207"/>
        <v>0</v>
      </c>
      <c r="DF178" s="104">
        <f>SUM(CT178:DE178)*VLOOKUP($I178,Escalation[],MATCH(CG$1,Escalation[#Headers]),FALSE)</f>
        <v>0</v>
      </c>
      <c r="DG178" s="104">
        <f t="shared" si="208"/>
        <v>0</v>
      </c>
      <c r="DH178" s="104">
        <f t="shared" si="209"/>
        <v>0</v>
      </c>
      <c r="DI178" s="104">
        <f t="shared" si="210"/>
        <v>0</v>
      </c>
      <c r="DJ178" s="103">
        <f t="shared" si="211"/>
        <v>0</v>
      </c>
      <c r="DK178" s="105">
        <f t="shared" si="212"/>
        <v>0</v>
      </c>
      <c r="DL178" s="110"/>
      <c r="DM178" s="102"/>
      <c r="DN178" s="102"/>
      <c r="DO178" s="102"/>
      <c r="DP178" s="102"/>
      <c r="DQ178" s="102"/>
      <c r="DR178" s="102"/>
      <c r="DS178" s="102"/>
      <c r="DT178" s="102"/>
      <c r="DU178" s="102"/>
      <c r="DV178" s="102"/>
      <c r="DW178" s="102"/>
      <c r="DX178" s="102">
        <f t="shared" si="213"/>
        <v>0</v>
      </c>
      <c r="DY178" s="103">
        <f t="shared" si="214"/>
        <v>0</v>
      </c>
      <c r="DZ178" s="103">
        <f t="shared" si="215"/>
        <v>0</v>
      </c>
      <c r="EA178" s="103">
        <f t="shared" si="216"/>
        <v>0</v>
      </c>
      <c r="EB178" s="103">
        <f t="shared" si="217"/>
        <v>0</v>
      </c>
      <c r="EC178" s="103">
        <f t="shared" si="218"/>
        <v>0</v>
      </c>
      <c r="ED178" s="103">
        <f t="shared" si="219"/>
        <v>0</v>
      </c>
      <c r="EE178" s="103">
        <f t="shared" si="220"/>
        <v>0</v>
      </c>
      <c r="EF178" s="103">
        <f t="shared" si="221"/>
        <v>0</v>
      </c>
      <c r="EG178" s="103">
        <f t="shared" si="222"/>
        <v>0</v>
      </c>
      <c r="EH178" s="103">
        <f t="shared" si="223"/>
        <v>0</v>
      </c>
      <c r="EI178" s="103">
        <f t="shared" si="224"/>
        <v>0</v>
      </c>
      <c r="EJ178" s="103">
        <f t="shared" si="225"/>
        <v>0</v>
      </c>
      <c r="EK178" s="104">
        <f>SUM(DY178:EJ178)*VLOOKUP($I178,Escalation[],MATCH(DL$1,Escalation[#Headers]),FALSE)</f>
        <v>0</v>
      </c>
      <c r="EL178" s="104">
        <f t="shared" si="226"/>
        <v>0</v>
      </c>
      <c r="EM178" s="104">
        <f t="shared" si="227"/>
        <v>0</v>
      </c>
      <c r="EN178" s="104">
        <f t="shared" si="228"/>
        <v>0</v>
      </c>
      <c r="EO178" s="103">
        <f t="shared" si="229"/>
        <v>0</v>
      </c>
      <c r="EP178" s="105">
        <f t="shared" si="230"/>
        <v>0</v>
      </c>
      <c r="EQ178" s="160">
        <f t="shared" si="231"/>
        <v>4799.9263500000006</v>
      </c>
      <c r="ER178" s="1"/>
      <c r="ES178" s="82"/>
      <c r="ET178" s="82"/>
      <c r="EU178" s="82"/>
      <c r="EV178" s="82"/>
      <c r="EW178" s="22"/>
      <c r="EX178" s="22"/>
      <c r="EY178" s="34"/>
      <c r="EZ178" s="34"/>
      <c r="FA178" s="7"/>
      <c r="FB178" s="7"/>
      <c r="FC178" s="7"/>
      <c r="FD178" s="7"/>
    </row>
    <row r="179" spans="1:160" ht="118.8" hidden="1" x14ac:dyDescent="0.3">
      <c r="A179" s="2" t="s">
        <v>375</v>
      </c>
      <c r="B179" s="83">
        <v>1.2</v>
      </c>
      <c r="C179" t="s">
        <v>1392</v>
      </c>
      <c r="D179" s="28" t="s">
        <v>15</v>
      </c>
      <c r="E179" s="3" t="s">
        <v>25</v>
      </c>
      <c r="F179" s="1" t="s">
        <v>333</v>
      </c>
      <c r="G179" s="14" t="s">
        <v>376</v>
      </c>
      <c r="H179" s="1"/>
      <c r="I179" s="3" t="s">
        <v>19</v>
      </c>
      <c r="J179" s="5" t="s">
        <v>31</v>
      </c>
      <c r="K179" s="3" t="s">
        <v>216</v>
      </c>
      <c r="L179" s="6" t="s">
        <v>22</v>
      </c>
      <c r="M179" s="38">
        <v>115</v>
      </c>
      <c r="N179" s="43">
        <v>115</v>
      </c>
      <c r="O179" s="23">
        <v>0</v>
      </c>
      <c r="P179" s="48">
        <v>0</v>
      </c>
      <c r="Q179" s="5" t="s">
        <v>23</v>
      </c>
      <c r="R179" s="1" t="s">
        <v>220</v>
      </c>
      <c r="S179" s="71">
        <f>VLOOKUP(R179,Contingencies!$A$2:$D$7,4,FALSE)</f>
        <v>0.2</v>
      </c>
      <c r="T179" s="22">
        <f t="shared" si="164"/>
        <v>375.91200000000003</v>
      </c>
      <c r="U179" s="33">
        <f t="shared" si="238"/>
        <v>0</v>
      </c>
      <c r="V179" s="90"/>
      <c r="W179" s="121"/>
      <c r="X179" s="117"/>
      <c r="Y179" s="102"/>
      <c r="Z179" s="102"/>
      <c r="AA179" s="102"/>
      <c r="AB179" s="102"/>
      <c r="AC179" s="102"/>
      <c r="AD179" s="116"/>
      <c r="AE179" s="102"/>
      <c r="AF179" s="102"/>
      <c r="AG179" s="102"/>
      <c r="AH179" s="122">
        <v>16</v>
      </c>
      <c r="AI179" s="102">
        <f t="shared" si="232"/>
        <v>16</v>
      </c>
      <c r="AJ179" s="103">
        <f t="shared" si="165"/>
        <v>0</v>
      </c>
      <c r="AK179" s="103">
        <f t="shared" si="166"/>
        <v>0</v>
      </c>
      <c r="AL179" s="103">
        <f t="shared" si="167"/>
        <v>0</v>
      </c>
      <c r="AM179" s="103">
        <f t="shared" si="168"/>
        <v>0</v>
      </c>
      <c r="AN179" s="103">
        <f t="shared" si="169"/>
        <v>0</v>
      </c>
      <c r="AO179" s="103">
        <f t="shared" si="170"/>
        <v>0</v>
      </c>
      <c r="AP179" s="103">
        <f t="shared" si="171"/>
        <v>0</v>
      </c>
      <c r="AQ179" s="103">
        <f t="shared" si="172"/>
        <v>0</v>
      </c>
      <c r="AR179" s="103">
        <f t="shared" si="173"/>
        <v>0</v>
      </c>
      <c r="AS179" s="103">
        <f t="shared" si="174"/>
        <v>0</v>
      </c>
      <c r="AT179" s="103">
        <f t="shared" si="175"/>
        <v>0</v>
      </c>
      <c r="AU179" s="103">
        <f t="shared" si="176"/>
        <v>1840</v>
      </c>
      <c r="AV179" s="104">
        <f>SUM(AJ179:AU179)*VLOOKUP($I179,Escalation[],MATCH(W$1,Escalation[#Headers]),FALSE)</f>
        <v>1879.5600000000002</v>
      </c>
      <c r="AW179" s="104">
        <f t="shared" si="233"/>
        <v>0</v>
      </c>
      <c r="AX179" s="104">
        <f t="shared" si="234"/>
        <v>0</v>
      </c>
      <c r="AY179" s="104">
        <f t="shared" si="235"/>
        <v>1879.5600000000002</v>
      </c>
      <c r="AZ179" s="103">
        <f t="shared" si="236"/>
        <v>375.91200000000003</v>
      </c>
      <c r="BA179" s="105">
        <f t="shared" si="237"/>
        <v>0</v>
      </c>
      <c r="BB179" s="110"/>
      <c r="BC179" s="102"/>
      <c r="BD179" s="102"/>
      <c r="BE179" s="102"/>
      <c r="BF179" s="102"/>
      <c r="BG179" s="102"/>
      <c r="BH179" s="123"/>
      <c r="BI179" s="102"/>
      <c r="BJ179" s="102"/>
      <c r="BK179" s="102"/>
      <c r="BL179" s="102"/>
      <c r="BM179" s="102"/>
      <c r="BN179" s="102">
        <f t="shared" si="177"/>
        <v>0</v>
      </c>
      <c r="BO179" s="103">
        <f t="shared" si="178"/>
        <v>0</v>
      </c>
      <c r="BP179" s="103">
        <f t="shared" si="179"/>
        <v>0</v>
      </c>
      <c r="BQ179" s="103">
        <f t="shared" si="180"/>
        <v>0</v>
      </c>
      <c r="BR179" s="103">
        <f t="shared" si="181"/>
        <v>0</v>
      </c>
      <c r="BS179" s="103">
        <f t="shared" si="182"/>
        <v>0</v>
      </c>
      <c r="BT179" s="103">
        <f t="shared" si="183"/>
        <v>0</v>
      </c>
      <c r="BU179" s="103">
        <f t="shared" si="184"/>
        <v>0</v>
      </c>
      <c r="BV179" s="103">
        <f t="shared" si="185"/>
        <v>0</v>
      </c>
      <c r="BW179" s="103">
        <f t="shared" si="186"/>
        <v>0</v>
      </c>
      <c r="BX179" s="103">
        <f t="shared" si="187"/>
        <v>0</v>
      </c>
      <c r="BY179" s="103">
        <f t="shared" si="188"/>
        <v>0</v>
      </c>
      <c r="BZ179" s="103">
        <f t="shared" si="189"/>
        <v>0</v>
      </c>
      <c r="CA179" s="104">
        <f>SUM(BO179:BZ179)*VLOOKUP($I179,Escalation[],MATCH(BB$1,Escalation[#Headers]),FALSE)</f>
        <v>0</v>
      </c>
      <c r="CB179" s="104">
        <f t="shared" si="190"/>
        <v>0</v>
      </c>
      <c r="CC179" s="104">
        <f t="shared" si="191"/>
        <v>0</v>
      </c>
      <c r="CD179" s="104">
        <f t="shared" si="192"/>
        <v>0</v>
      </c>
      <c r="CE179" s="103">
        <f t="shared" si="193"/>
        <v>0</v>
      </c>
      <c r="CF179" s="105">
        <f t="shared" si="194"/>
        <v>0</v>
      </c>
      <c r="CG179" s="110"/>
      <c r="CH179" s="102"/>
      <c r="CI179" s="102"/>
      <c r="CJ179" s="102"/>
      <c r="CK179" s="102"/>
      <c r="CL179" s="102"/>
      <c r="CM179" s="102"/>
      <c r="CN179" s="102"/>
      <c r="CO179" s="102"/>
      <c r="CP179" s="102"/>
      <c r="CQ179" s="102"/>
      <c r="CR179" s="102"/>
      <c r="CS179" s="102">
        <f t="shared" si="195"/>
        <v>0</v>
      </c>
      <c r="CT179" s="103">
        <f t="shared" si="196"/>
        <v>0</v>
      </c>
      <c r="CU179" s="103">
        <f t="shared" si="197"/>
        <v>0</v>
      </c>
      <c r="CV179" s="103">
        <f t="shared" si="198"/>
        <v>0</v>
      </c>
      <c r="CW179" s="103">
        <f t="shared" si="199"/>
        <v>0</v>
      </c>
      <c r="CX179" s="103">
        <f t="shared" si="200"/>
        <v>0</v>
      </c>
      <c r="CY179" s="103">
        <f t="shared" si="201"/>
        <v>0</v>
      </c>
      <c r="CZ179" s="103">
        <f t="shared" si="202"/>
        <v>0</v>
      </c>
      <c r="DA179" s="103">
        <f t="shared" si="203"/>
        <v>0</v>
      </c>
      <c r="DB179" s="103">
        <f t="shared" si="204"/>
        <v>0</v>
      </c>
      <c r="DC179" s="103">
        <f t="shared" si="205"/>
        <v>0</v>
      </c>
      <c r="DD179" s="103">
        <f t="shared" si="206"/>
        <v>0</v>
      </c>
      <c r="DE179" s="103">
        <f t="shared" si="207"/>
        <v>0</v>
      </c>
      <c r="DF179" s="104">
        <f>SUM(CT179:DE179)*VLOOKUP($I179,Escalation[],MATCH(CG$1,Escalation[#Headers]),FALSE)</f>
        <v>0</v>
      </c>
      <c r="DG179" s="104">
        <f t="shared" si="208"/>
        <v>0</v>
      </c>
      <c r="DH179" s="104">
        <f t="shared" si="209"/>
        <v>0</v>
      </c>
      <c r="DI179" s="104">
        <f t="shared" si="210"/>
        <v>0</v>
      </c>
      <c r="DJ179" s="103">
        <f t="shared" si="211"/>
        <v>0</v>
      </c>
      <c r="DK179" s="105">
        <f t="shared" si="212"/>
        <v>0</v>
      </c>
      <c r="DL179" s="110"/>
      <c r="DM179" s="102"/>
      <c r="DN179" s="102"/>
      <c r="DO179" s="102"/>
      <c r="DP179" s="102"/>
      <c r="DQ179" s="102"/>
      <c r="DR179" s="102"/>
      <c r="DS179" s="102"/>
      <c r="DT179" s="102"/>
      <c r="DU179" s="102"/>
      <c r="DV179" s="102"/>
      <c r="DW179" s="102"/>
      <c r="DX179" s="102">
        <f t="shared" si="213"/>
        <v>0</v>
      </c>
      <c r="DY179" s="103">
        <f t="shared" si="214"/>
        <v>0</v>
      </c>
      <c r="DZ179" s="103">
        <f t="shared" si="215"/>
        <v>0</v>
      </c>
      <c r="EA179" s="103">
        <f t="shared" si="216"/>
        <v>0</v>
      </c>
      <c r="EB179" s="103">
        <f t="shared" si="217"/>
        <v>0</v>
      </c>
      <c r="EC179" s="103">
        <f t="shared" si="218"/>
        <v>0</v>
      </c>
      <c r="ED179" s="103">
        <f t="shared" si="219"/>
        <v>0</v>
      </c>
      <c r="EE179" s="103">
        <f t="shared" si="220"/>
        <v>0</v>
      </c>
      <c r="EF179" s="103">
        <f t="shared" si="221"/>
        <v>0</v>
      </c>
      <c r="EG179" s="103">
        <f t="shared" si="222"/>
        <v>0</v>
      </c>
      <c r="EH179" s="103">
        <f t="shared" si="223"/>
        <v>0</v>
      </c>
      <c r="EI179" s="103">
        <f t="shared" si="224"/>
        <v>0</v>
      </c>
      <c r="EJ179" s="103">
        <f t="shared" si="225"/>
        <v>0</v>
      </c>
      <c r="EK179" s="104">
        <f>SUM(DY179:EJ179)*VLOOKUP($I179,Escalation[],MATCH(DL$1,Escalation[#Headers]),FALSE)</f>
        <v>0</v>
      </c>
      <c r="EL179" s="104">
        <f t="shared" si="226"/>
        <v>0</v>
      </c>
      <c r="EM179" s="104">
        <f t="shared" si="227"/>
        <v>0</v>
      </c>
      <c r="EN179" s="104">
        <f t="shared" si="228"/>
        <v>0</v>
      </c>
      <c r="EO179" s="103">
        <f t="shared" si="229"/>
        <v>0</v>
      </c>
      <c r="EP179" s="105">
        <f t="shared" si="230"/>
        <v>0</v>
      </c>
      <c r="EQ179" s="160">
        <f t="shared" si="231"/>
        <v>1879.5600000000002</v>
      </c>
      <c r="ER179" s="1"/>
      <c r="ES179" s="82"/>
      <c r="ET179" s="82"/>
      <c r="EU179" s="82"/>
      <c r="EV179" s="82"/>
      <c r="EW179" s="22"/>
      <c r="EX179" s="22"/>
      <c r="EY179" s="34"/>
      <c r="EZ179" s="34"/>
      <c r="FA179" s="7"/>
      <c r="FB179" s="7"/>
      <c r="FC179" s="7"/>
      <c r="FD179" s="7"/>
    </row>
    <row r="180" spans="1:160" ht="118.8" hidden="1" x14ac:dyDescent="0.3">
      <c r="A180" s="2" t="s">
        <v>377</v>
      </c>
      <c r="B180" s="83">
        <v>1.2</v>
      </c>
      <c r="C180" t="s">
        <v>1392</v>
      </c>
      <c r="D180" s="28" t="s">
        <v>15</v>
      </c>
      <c r="E180" s="3" t="s">
        <v>25</v>
      </c>
      <c r="F180" s="1" t="s">
        <v>336</v>
      </c>
      <c r="G180" s="14" t="s">
        <v>378</v>
      </c>
      <c r="H180" s="1"/>
      <c r="I180" s="3" t="s">
        <v>19</v>
      </c>
      <c r="J180" s="5" t="s">
        <v>31</v>
      </c>
      <c r="K180" s="3" t="s">
        <v>216</v>
      </c>
      <c r="L180" s="6" t="s">
        <v>22</v>
      </c>
      <c r="M180" s="38">
        <v>115</v>
      </c>
      <c r="N180" s="43">
        <v>115</v>
      </c>
      <c r="O180" s="23">
        <v>0</v>
      </c>
      <c r="P180" s="48">
        <v>0</v>
      </c>
      <c r="Q180" s="5" t="s">
        <v>23</v>
      </c>
      <c r="R180" s="1" t="s">
        <v>220</v>
      </c>
      <c r="S180" s="71">
        <f>VLOOKUP(R180,Contingencies!$A$2:$D$7,4,FALSE)</f>
        <v>0.2</v>
      </c>
      <c r="T180" s="22">
        <f t="shared" si="164"/>
        <v>383.9941080000001</v>
      </c>
      <c r="U180" s="33">
        <f t="shared" si="238"/>
        <v>0</v>
      </c>
      <c r="V180" s="90"/>
      <c r="W180" s="121"/>
      <c r="X180" s="117"/>
      <c r="Y180" s="102"/>
      <c r="Z180" s="102"/>
      <c r="AA180" s="102"/>
      <c r="AB180" s="102"/>
      <c r="AC180" s="116"/>
      <c r="AD180" s="116"/>
      <c r="AE180" s="102"/>
      <c r="AF180" s="102"/>
      <c r="AG180" s="102"/>
      <c r="AH180" s="102"/>
      <c r="AI180" s="102">
        <f t="shared" si="232"/>
        <v>0</v>
      </c>
      <c r="AJ180" s="103">
        <f t="shared" si="165"/>
        <v>0</v>
      </c>
      <c r="AK180" s="103">
        <f t="shared" si="166"/>
        <v>0</v>
      </c>
      <c r="AL180" s="103">
        <f t="shared" si="167"/>
        <v>0</v>
      </c>
      <c r="AM180" s="103">
        <f t="shared" si="168"/>
        <v>0</v>
      </c>
      <c r="AN180" s="103">
        <f t="shared" si="169"/>
        <v>0</v>
      </c>
      <c r="AO180" s="103">
        <f t="shared" si="170"/>
        <v>0</v>
      </c>
      <c r="AP180" s="103">
        <f t="shared" si="171"/>
        <v>0</v>
      </c>
      <c r="AQ180" s="103">
        <f t="shared" si="172"/>
        <v>0</v>
      </c>
      <c r="AR180" s="103">
        <f t="shared" si="173"/>
        <v>0</v>
      </c>
      <c r="AS180" s="103">
        <f t="shared" si="174"/>
        <v>0</v>
      </c>
      <c r="AT180" s="103">
        <f t="shared" si="175"/>
        <v>0</v>
      </c>
      <c r="AU180" s="103">
        <f t="shared" si="176"/>
        <v>0</v>
      </c>
      <c r="AV180" s="104">
        <f>SUM(AJ180:AU180)*VLOOKUP($I180,Escalation[],MATCH(W$1,Escalation[#Headers]),FALSE)</f>
        <v>0</v>
      </c>
      <c r="AW180" s="104">
        <f t="shared" si="233"/>
        <v>0</v>
      </c>
      <c r="AX180" s="104">
        <f t="shared" si="234"/>
        <v>0</v>
      </c>
      <c r="AY180" s="104">
        <f t="shared" si="235"/>
        <v>0</v>
      </c>
      <c r="AZ180" s="103">
        <f t="shared" si="236"/>
        <v>0</v>
      </c>
      <c r="BA180" s="105">
        <f t="shared" si="237"/>
        <v>0</v>
      </c>
      <c r="BB180" s="110"/>
      <c r="BC180" s="102"/>
      <c r="BD180" s="102"/>
      <c r="BE180" s="102"/>
      <c r="BF180" s="102"/>
      <c r="BG180" s="102"/>
      <c r="BH180" s="102"/>
      <c r="BI180" s="102"/>
      <c r="BJ180" s="102"/>
      <c r="BK180" s="102"/>
      <c r="BL180" s="102"/>
      <c r="BM180" s="122">
        <v>16</v>
      </c>
      <c r="BN180" s="102">
        <f t="shared" si="177"/>
        <v>16</v>
      </c>
      <c r="BO180" s="103">
        <f t="shared" si="178"/>
        <v>0</v>
      </c>
      <c r="BP180" s="103">
        <f t="shared" si="179"/>
        <v>0</v>
      </c>
      <c r="BQ180" s="103">
        <f t="shared" si="180"/>
        <v>0</v>
      </c>
      <c r="BR180" s="103">
        <f t="shared" si="181"/>
        <v>0</v>
      </c>
      <c r="BS180" s="103">
        <f t="shared" si="182"/>
        <v>0</v>
      </c>
      <c r="BT180" s="103">
        <f t="shared" si="183"/>
        <v>0</v>
      </c>
      <c r="BU180" s="103">
        <f t="shared" si="184"/>
        <v>0</v>
      </c>
      <c r="BV180" s="103">
        <f t="shared" si="185"/>
        <v>0</v>
      </c>
      <c r="BW180" s="103">
        <f t="shared" si="186"/>
        <v>0</v>
      </c>
      <c r="BX180" s="103">
        <f t="shared" si="187"/>
        <v>0</v>
      </c>
      <c r="BY180" s="103">
        <f t="shared" si="188"/>
        <v>0</v>
      </c>
      <c r="BZ180" s="103">
        <f t="shared" si="189"/>
        <v>1840</v>
      </c>
      <c r="CA180" s="104">
        <f>SUM(BO180:BZ180)*VLOOKUP($I180,Escalation[],MATCH(BB$1,Escalation[#Headers]),FALSE)</f>
        <v>1919.9705400000003</v>
      </c>
      <c r="CB180" s="104">
        <f t="shared" si="190"/>
        <v>0</v>
      </c>
      <c r="CC180" s="104">
        <f t="shared" si="191"/>
        <v>0</v>
      </c>
      <c r="CD180" s="104">
        <f t="shared" si="192"/>
        <v>1919.9705400000003</v>
      </c>
      <c r="CE180" s="103">
        <f t="shared" si="193"/>
        <v>383.9941080000001</v>
      </c>
      <c r="CF180" s="105">
        <f t="shared" si="194"/>
        <v>0</v>
      </c>
      <c r="CG180" s="110"/>
      <c r="CH180" s="102"/>
      <c r="CI180" s="102"/>
      <c r="CJ180" s="102"/>
      <c r="CK180" s="102"/>
      <c r="CL180" s="102"/>
      <c r="CM180" s="102"/>
      <c r="CN180" s="102"/>
      <c r="CO180" s="102"/>
      <c r="CP180" s="102"/>
      <c r="CQ180" s="102"/>
      <c r="CR180" s="102"/>
      <c r="CS180" s="102">
        <f t="shared" si="195"/>
        <v>0</v>
      </c>
      <c r="CT180" s="103">
        <f t="shared" si="196"/>
        <v>0</v>
      </c>
      <c r="CU180" s="103">
        <f t="shared" si="197"/>
        <v>0</v>
      </c>
      <c r="CV180" s="103">
        <f t="shared" si="198"/>
        <v>0</v>
      </c>
      <c r="CW180" s="103">
        <f t="shared" si="199"/>
        <v>0</v>
      </c>
      <c r="CX180" s="103">
        <f t="shared" si="200"/>
        <v>0</v>
      </c>
      <c r="CY180" s="103">
        <f t="shared" si="201"/>
        <v>0</v>
      </c>
      <c r="CZ180" s="103">
        <f t="shared" si="202"/>
        <v>0</v>
      </c>
      <c r="DA180" s="103">
        <f t="shared" si="203"/>
        <v>0</v>
      </c>
      <c r="DB180" s="103">
        <f t="shared" si="204"/>
        <v>0</v>
      </c>
      <c r="DC180" s="103">
        <f t="shared" si="205"/>
        <v>0</v>
      </c>
      <c r="DD180" s="103">
        <f t="shared" si="206"/>
        <v>0</v>
      </c>
      <c r="DE180" s="103">
        <f t="shared" si="207"/>
        <v>0</v>
      </c>
      <c r="DF180" s="104">
        <f>SUM(CT180:DE180)*VLOOKUP($I180,Escalation[],MATCH(CG$1,Escalation[#Headers]),FALSE)</f>
        <v>0</v>
      </c>
      <c r="DG180" s="104">
        <f t="shared" si="208"/>
        <v>0</v>
      </c>
      <c r="DH180" s="104">
        <f t="shared" si="209"/>
        <v>0</v>
      </c>
      <c r="DI180" s="104">
        <f t="shared" si="210"/>
        <v>0</v>
      </c>
      <c r="DJ180" s="103">
        <f t="shared" si="211"/>
        <v>0</v>
      </c>
      <c r="DK180" s="105">
        <f t="shared" si="212"/>
        <v>0</v>
      </c>
      <c r="DL180" s="110"/>
      <c r="DM180" s="102"/>
      <c r="DN180" s="102"/>
      <c r="DO180" s="102"/>
      <c r="DP180" s="102"/>
      <c r="DQ180" s="102"/>
      <c r="DR180" s="102"/>
      <c r="DS180" s="102"/>
      <c r="DT180" s="102"/>
      <c r="DU180" s="102"/>
      <c r="DV180" s="102"/>
      <c r="DW180" s="102"/>
      <c r="DX180" s="102">
        <f t="shared" si="213"/>
        <v>0</v>
      </c>
      <c r="DY180" s="103">
        <f t="shared" si="214"/>
        <v>0</v>
      </c>
      <c r="DZ180" s="103">
        <f t="shared" si="215"/>
        <v>0</v>
      </c>
      <c r="EA180" s="103">
        <f t="shared" si="216"/>
        <v>0</v>
      </c>
      <c r="EB180" s="103">
        <f t="shared" si="217"/>
        <v>0</v>
      </c>
      <c r="EC180" s="103">
        <f t="shared" si="218"/>
        <v>0</v>
      </c>
      <c r="ED180" s="103">
        <f t="shared" si="219"/>
        <v>0</v>
      </c>
      <c r="EE180" s="103">
        <f t="shared" si="220"/>
        <v>0</v>
      </c>
      <c r="EF180" s="103">
        <f t="shared" si="221"/>
        <v>0</v>
      </c>
      <c r="EG180" s="103">
        <f t="shared" si="222"/>
        <v>0</v>
      </c>
      <c r="EH180" s="103">
        <f t="shared" si="223"/>
        <v>0</v>
      </c>
      <c r="EI180" s="103">
        <f t="shared" si="224"/>
        <v>0</v>
      </c>
      <c r="EJ180" s="103">
        <f t="shared" si="225"/>
        <v>0</v>
      </c>
      <c r="EK180" s="104">
        <f>SUM(DY180:EJ180)*VLOOKUP($I180,Escalation[],MATCH(DL$1,Escalation[#Headers]),FALSE)</f>
        <v>0</v>
      </c>
      <c r="EL180" s="104">
        <f t="shared" si="226"/>
        <v>0</v>
      </c>
      <c r="EM180" s="104">
        <f t="shared" si="227"/>
        <v>0</v>
      </c>
      <c r="EN180" s="104">
        <f t="shared" si="228"/>
        <v>0</v>
      </c>
      <c r="EO180" s="103">
        <f t="shared" si="229"/>
        <v>0</v>
      </c>
      <c r="EP180" s="105">
        <f t="shared" si="230"/>
        <v>0</v>
      </c>
      <c r="EQ180" s="160">
        <f t="shared" si="231"/>
        <v>1919.9705400000003</v>
      </c>
      <c r="ER180" s="1"/>
      <c r="ES180" s="82"/>
      <c r="ET180" s="82"/>
      <c r="EU180" s="82"/>
      <c r="EV180" s="82"/>
      <c r="EW180" s="22"/>
      <c r="EX180" s="22"/>
      <c r="EY180" s="34"/>
      <c r="EZ180" s="34"/>
      <c r="FA180" s="7"/>
      <c r="FB180" s="7"/>
      <c r="FC180" s="7"/>
      <c r="FD180" s="7"/>
    </row>
    <row r="181" spans="1:160" ht="92.4" hidden="1" x14ac:dyDescent="0.3">
      <c r="A181" s="2" t="s">
        <v>379</v>
      </c>
      <c r="B181" s="83">
        <v>1.2</v>
      </c>
      <c r="C181" t="s">
        <v>1392</v>
      </c>
      <c r="D181" s="28" t="s">
        <v>15</v>
      </c>
      <c r="E181" s="3" t="s">
        <v>25</v>
      </c>
      <c r="F181" s="1" t="s">
        <v>359</v>
      </c>
      <c r="G181" s="14" t="s">
        <v>380</v>
      </c>
      <c r="H181" s="1"/>
      <c r="I181" s="3" t="s">
        <v>19</v>
      </c>
      <c r="J181" s="5" t="s">
        <v>31</v>
      </c>
      <c r="K181" s="3" t="s">
        <v>216</v>
      </c>
      <c r="L181" s="6" t="s">
        <v>22</v>
      </c>
      <c r="M181" s="38">
        <v>115</v>
      </c>
      <c r="N181" s="43">
        <v>115</v>
      </c>
      <c r="O181" s="23">
        <v>0</v>
      </c>
      <c r="P181" s="48">
        <v>0</v>
      </c>
      <c r="Q181" s="5" t="s">
        <v>23</v>
      </c>
      <c r="R181" s="1" t="s">
        <v>220</v>
      </c>
      <c r="S181" s="71">
        <f>VLOOKUP(R181,Contingencies!$A$2:$D$7,4,FALSE)</f>
        <v>0.2</v>
      </c>
      <c r="T181" s="22">
        <f t="shared" si="164"/>
        <v>939.7800000000002</v>
      </c>
      <c r="U181" s="33">
        <f t="shared" si="238"/>
        <v>0</v>
      </c>
      <c r="V181" s="90"/>
      <c r="W181" s="121"/>
      <c r="X181" s="117"/>
      <c r="Y181" s="102"/>
      <c r="Z181" s="102"/>
      <c r="AA181" s="102"/>
      <c r="AB181" s="102"/>
      <c r="AC181" s="102"/>
      <c r="AD181" s="116"/>
      <c r="AE181" s="102"/>
      <c r="AF181" s="102"/>
      <c r="AG181" s="102"/>
      <c r="AH181" s="122">
        <v>40</v>
      </c>
      <c r="AI181" s="102">
        <f t="shared" si="232"/>
        <v>40</v>
      </c>
      <c r="AJ181" s="103">
        <f t="shared" si="165"/>
        <v>0</v>
      </c>
      <c r="AK181" s="103">
        <f t="shared" si="166"/>
        <v>0</v>
      </c>
      <c r="AL181" s="103">
        <f t="shared" si="167"/>
        <v>0</v>
      </c>
      <c r="AM181" s="103">
        <f t="shared" si="168"/>
        <v>0</v>
      </c>
      <c r="AN181" s="103">
        <f t="shared" si="169"/>
        <v>0</v>
      </c>
      <c r="AO181" s="103">
        <f t="shared" si="170"/>
        <v>0</v>
      </c>
      <c r="AP181" s="103">
        <f t="shared" si="171"/>
        <v>0</v>
      </c>
      <c r="AQ181" s="103">
        <f t="shared" si="172"/>
        <v>0</v>
      </c>
      <c r="AR181" s="103">
        <f t="shared" si="173"/>
        <v>0</v>
      </c>
      <c r="AS181" s="103">
        <f t="shared" si="174"/>
        <v>0</v>
      </c>
      <c r="AT181" s="103">
        <f t="shared" si="175"/>
        <v>0</v>
      </c>
      <c r="AU181" s="103">
        <f t="shared" si="176"/>
        <v>4600</v>
      </c>
      <c r="AV181" s="104">
        <f>SUM(AJ181:AU181)*VLOOKUP($I181,Escalation[],MATCH(W$1,Escalation[#Headers]),FALSE)</f>
        <v>4698.9000000000005</v>
      </c>
      <c r="AW181" s="104">
        <f t="shared" si="233"/>
        <v>0</v>
      </c>
      <c r="AX181" s="104">
        <f t="shared" si="234"/>
        <v>0</v>
      </c>
      <c r="AY181" s="104">
        <f t="shared" si="235"/>
        <v>4698.9000000000005</v>
      </c>
      <c r="AZ181" s="103">
        <f t="shared" si="236"/>
        <v>939.7800000000002</v>
      </c>
      <c r="BA181" s="105">
        <f t="shared" si="237"/>
        <v>0</v>
      </c>
      <c r="BB181" s="110"/>
      <c r="BC181" s="102"/>
      <c r="BD181" s="102"/>
      <c r="BE181" s="102"/>
      <c r="BF181" s="102"/>
      <c r="BG181" s="102"/>
      <c r="BH181" s="116"/>
      <c r="BI181" s="102"/>
      <c r="BJ181" s="102"/>
      <c r="BK181" s="102"/>
      <c r="BL181" s="102"/>
      <c r="BM181" s="102"/>
      <c r="BN181" s="102">
        <f t="shared" si="177"/>
        <v>0</v>
      </c>
      <c r="BO181" s="103">
        <f t="shared" si="178"/>
        <v>0</v>
      </c>
      <c r="BP181" s="103">
        <f t="shared" si="179"/>
        <v>0</v>
      </c>
      <c r="BQ181" s="103">
        <f t="shared" si="180"/>
        <v>0</v>
      </c>
      <c r="BR181" s="103">
        <f t="shared" si="181"/>
        <v>0</v>
      </c>
      <c r="BS181" s="103">
        <f t="shared" si="182"/>
        <v>0</v>
      </c>
      <c r="BT181" s="103">
        <f t="shared" si="183"/>
        <v>0</v>
      </c>
      <c r="BU181" s="103">
        <f t="shared" si="184"/>
        <v>0</v>
      </c>
      <c r="BV181" s="103">
        <f t="shared" si="185"/>
        <v>0</v>
      </c>
      <c r="BW181" s="103">
        <f t="shared" si="186"/>
        <v>0</v>
      </c>
      <c r="BX181" s="103">
        <f t="shared" si="187"/>
        <v>0</v>
      </c>
      <c r="BY181" s="103">
        <f t="shared" si="188"/>
        <v>0</v>
      </c>
      <c r="BZ181" s="103">
        <f t="shared" si="189"/>
        <v>0</v>
      </c>
      <c r="CA181" s="104">
        <f>SUM(BO181:BZ181)*VLOOKUP($I181,Escalation[],MATCH(BB$1,Escalation[#Headers]),FALSE)</f>
        <v>0</v>
      </c>
      <c r="CB181" s="104">
        <f t="shared" si="190"/>
        <v>0</v>
      </c>
      <c r="CC181" s="104">
        <f t="shared" si="191"/>
        <v>0</v>
      </c>
      <c r="CD181" s="104">
        <f t="shared" si="192"/>
        <v>0</v>
      </c>
      <c r="CE181" s="103">
        <f t="shared" si="193"/>
        <v>0</v>
      </c>
      <c r="CF181" s="105">
        <f t="shared" si="194"/>
        <v>0</v>
      </c>
      <c r="CG181" s="110"/>
      <c r="CH181" s="102"/>
      <c r="CI181" s="102"/>
      <c r="CJ181" s="102"/>
      <c r="CK181" s="102"/>
      <c r="CL181" s="102"/>
      <c r="CM181" s="102"/>
      <c r="CN181" s="102"/>
      <c r="CO181" s="102"/>
      <c r="CP181" s="102"/>
      <c r="CQ181" s="102"/>
      <c r="CR181" s="102"/>
      <c r="CS181" s="102">
        <f t="shared" si="195"/>
        <v>0</v>
      </c>
      <c r="CT181" s="103">
        <f t="shared" si="196"/>
        <v>0</v>
      </c>
      <c r="CU181" s="103">
        <f t="shared" si="197"/>
        <v>0</v>
      </c>
      <c r="CV181" s="103">
        <f t="shared" si="198"/>
        <v>0</v>
      </c>
      <c r="CW181" s="103">
        <f t="shared" si="199"/>
        <v>0</v>
      </c>
      <c r="CX181" s="103">
        <f t="shared" si="200"/>
        <v>0</v>
      </c>
      <c r="CY181" s="103">
        <f t="shared" si="201"/>
        <v>0</v>
      </c>
      <c r="CZ181" s="103">
        <f t="shared" si="202"/>
        <v>0</v>
      </c>
      <c r="DA181" s="103">
        <f t="shared" si="203"/>
        <v>0</v>
      </c>
      <c r="DB181" s="103">
        <f t="shared" si="204"/>
        <v>0</v>
      </c>
      <c r="DC181" s="103">
        <f t="shared" si="205"/>
        <v>0</v>
      </c>
      <c r="DD181" s="103">
        <f t="shared" si="206"/>
        <v>0</v>
      </c>
      <c r="DE181" s="103">
        <f t="shared" si="207"/>
        <v>0</v>
      </c>
      <c r="DF181" s="104">
        <f>SUM(CT181:DE181)*VLOOKUP($I181,Escalation[],MATCH(CG$1,Escalation[#Headers]),FALSE)</f>
        <v>0</v>
      </c>
      <c r="DG181" s="104">
        <f t="shared" si="208"/>
        <v>0</v>
      </c>
      <c r="DH181" s="104">
        <f t="shared" si="209"/>
        <v>0</v>
      </c>
      <c r="DI181" s="104">
        <f t="shared" si="210"/>
        <v>0</v>
      </c>
      <c r="DJ181" s="103">
        <f t="shared" si="211"/>
        <v>0</v>
      </c>
      <c r="DK181" s="105">
        <f t="shared" si="212"/>
        <v>0</v>
      </c>
      <c r="DL181" s="110"/>
      <c r="DM181" s="102"/>
      <c r="DN181" s="102"/>
      <c r="DO181" s="102"/>
      <c r="DP181" s="102"/>
      <c r="DQ181" s="102"/>
      <c r="DR181" s="102"/>
      <c r="DS181" s="102"/>
      <c r="DT181" s="102"/>
      <c r="DU181" s="102"/>
      <c r="DV181" s="102"/>
      <c r="DW181" s="102"/>
      <c r="DX181" s="102">
        <f t="shared" si="213"/>
        <v>0</v>
      </c>
      <c r="DY181" s="103">
        <f t="shared" si="214"/>
        <v>0</v>
      </c>
      <c r="DZ181" s="103">
        <f t="shared" si="215"/>
        <v>0</v>
      </c>
      <c r="EA181" s="103">
        <f t="shared" si="216"/>
        <v>0</v>
      </c>
      <c r="EB181" s="103">
        <f t="shared" si="217"/>
        <v>0</v>
      </c>
      <c r="EC181" s="103">
        <f t="shared" si="218"/>
        <v>0</v>
      </c>
      <c r="ED181" s="103">
        <f t="shared" si="219"/>
        <v>0</v>
      </c>
      <c r="EE181" s="103">
        <f t="shared" si="220"/>
        <v>0</v>
      </c>
      <c r="EF181" s="103">
        <f t="shared" si="221"/>
        <v>0</v>
      </c>
      <c r="EG181" s="103">
        <f t="shared" si="222"/>
        <v>0</v>
      </c>
      <c r="EH181" s="103">
        <f t="shared" si="223"/>
        <v>0</v>
      </c>
      <c r="EI181" s="103">
        <f t="shared" si="224"/>
        <v>0</v>
      </c>
      <c r="EJ181" s="103">
        <f t="shared" si="225"/>
        <v>0</v>
      </c>
      <c r="EK181" s="104">
        <f>SUM(DY181:EJ181)*VLOOKUP($I181,Escalation[],MATCH(DL$1,Escalation[#Headers]),FALSE)</f>
        <v>0</v>
      </c>
      <c r="EL181" s="104">
        <f t="shared" si="226"/>
        <v>0</v>
      </c>
      <c r="EM181" s="104">
        <f t="shared" si="227"/>
        <v>0</v>
      </c>
      <c r="EN181" s="104">
        <f t="shared" si="228"/>
        <v>0</v>
      </c>
      <c r="EO181" s="103">
        <f t="shared" si="229"/>
        <v>0</v>
      </c>
      <c r="EP181" s="105">
        <f t="shared" si="230"/>
        <v>0</v>
      </c>
      <c r="EQ181" s="160">
        <f t="shared" si="231"/>
        <v>4698.9000000000005</v>
      </c>
      <c r="ER181" s="1"/>
      <c r="ES181" s="82"/>
      <c r="ET181" s="82"/>
      <c r="EU181" s="82"/>
      <c r="EV181" s="82"/>
      <c r="EW181" s="22"/>
      <c r="EX181" s="22"/>
      <c r="EY181" s="34"/>
      <c r="EZ181" s="34"/>
      <c r="FA181" s="7"/>
      <c r="FB181" s="7"/>
      <c r="FC181" s="7"/>
      <c r="FD181" s="7"/>
    </row>
    <row r="182" spans="1:160" ht="92.4" hidden="1" x14ac:dyDescent="0.3">
      <c r="A182" s="2" t="s">
        <v>381</v>
      </c>
      <c r="B182" s="83">
        <v>1.2</v>
      </c>
      <c r="C182" t="s">
        <v>1392</v>
      </c>
      <c r="D182" s="28" t="s">
        <v>15</v>
      </c>
      <c r="E182" s="3" t="s">
        <v>25</v>
      </c>
      <c r="F182" s="1" t="s">
        <v>352</v>
      </c>
      <c r="G182" s="14" t="s">
        <v>382</v>
      </c>
      <c r="H182" s="1"/>
      <c r="I182" s="3" t="s">
        <v>19</v>
      </c>
      <c r="J182" s="5" t="s">
        <v>31</v>
      </c>
      <c r="K182" s="3" t="s">
        <v>216</v>
      </c>
      <c r="L182" s="6" t="s">
        <v>22</v>
      </c>
      <c r="M182" s="38">
        <v>115</v>
      </c>
      <c r="N182" s="43">
        <v>115</v>
      </c>
      <c r="O182" s="23">
        <v>0</v>
      </c>
      <c r="P182" s="48">
        <v>0</v>
      </c>
      <c r="Q182" s="5" t="s">
        <v>23</v>
      </c>
      <c r="R182" s="1" t="s">
        <v>220</v>
      </c>
      <c r="S182" s="71">
        <f>VLOOKUP(R182,Contingencies!$A$2:$D$7,4,FALSE)</f>
        <v>0.2</v>
      </c>
      <c r="T182" s="22">
        <f t="shared" si="164"/>
        <v>959.98527000000013</v>
      </c>
      <c r="U182" s="33">
        <f t="shared" si="238"/>
        <v>0</v>
      </c>
      <c r="V182" s="90"/>
      <c r="W182" s="121"/>
      <c r="X182" s="117"/>
      <c r="Y182" s="102"/>
      <c r="Z182" s="102"/>
      <c r="AA182" s="102"/>
      <c r="AB182" s="102"/>
      <c r="AC182" s="123"/>
      <c r="AD182" s="116"/>
      <c r="AE182" s="102"/>
      <c r="AF182" s="102"/>
      <c r="AG182" s="102"/>
      <c r="AH182" s="102"/>
      <c r="AI182" s="102">
        <f t="shared" si="232"/>
        <v>0</v>
      </c>
      <c r="AJ182" s="103">
        <f t="shared" si="165"/>
        <v>0</v>
      </c>
      <c r="AK182" s="103">
        <f t="shared" si="166"/>
        <v>0</v>
      </c>
      <c r="AL182" s="103">
        <f t="shared" si="167"/>
        <v>0</v>
      </c>
      <c r="AM182" s="103">
        <f t="shared" si="168"/>
        <v>0</v>
      </c>
      <c r="AN182" s="103">
        <f t="shared" si="169"/>
        <v>0</v>
      </c>
      <c r="AO182" s="103">
        <f t="shared" si="170"/>
        <v>0</v>
      </c>
      <c r="AP182" s="103">
        <f t="shared" si="171"/>
        <v>0</v>
      </c>
      <c r="AQ182" s="103">
        <f t="shared" si="172"/>
        <v>0</v>
      </c>
      <c r="AR182" s="103">
        <f t="shared" si="173"/>
        <v>0</v>
      </c>
      <c r="AS182" s="103">
        <f t="shared" si="174"/>
        <v>0</v>
      </c>
      <c r="AT182" s="103">
        <f t="shared" si="175"/>
        <v>0</v>
      </c>
      <c r="AU182" s="103">
        <f t="shared" si="176"/>
        <v>0</v>
      </c>
      <c r="AV182" s="104">
        <f>SUM(AJ182:AU182)*VLOOKUP($I182,Escalation[],MATCH(W$1,Escalation[#Headers]),FALSE)</f>
        <v>0</v>
      </c>
      <c r="AW182" s="104">
        <f t="shared" si="233"/>
        <v>0</v>
      </c>
      <c r="AX182" s="104">
        <f t="shared" si="234"/>
        <v>0</v>
      </c>
      <c r="AY182" s="104">
        <f t="shared" si="235"/>
        <v>0</v>
      </c>
      <c r="AZ182" s="103">
        <f t="shared" si="236"/>
        <v>0</v>
      </c>
      <c r="BA182" s="105">
        <f t="shared" si="237"/>
        <v>0</v>
      </c>
      <c r="BB182" s="110"/>
      <c r="BC182" s="102"/>
      <c r="BD182" s="102"/>
      <c r="BE182" s="102"/>
      <c r="BF182" s="102"/>
      <c r="BG182" s="102"/>
      <c r="BH182" s="102"/>
      <c r="BI182" s="102"/>
      <c r="BJ182" s="102"/>
      <c r="BK182" s="102"/>
      <c r="BL182" s="102"/>
      <c r="BM182" s="122">
        <v>40</v>
      </c>
      <c r="BN182" s="102">
        <f t="shared" si="177"/>
        <v>40</v>
      </c>
      <c r="BO182" s="103">
        <f t="shared" si="178"/>
        <v>0</v>
      </c>
      <c r="BP182" s="103">
        <f t="shared" si="179"/>
        <v>0</v>
      </c>
      <c r="BQ182" s="103">
        <f t="shared" si="180"/>
        <v>0</v>
      </c>
      <c r="BR182" s="103">
        <f t="shared" si="181"/>
        <v>0</v>
      </c>
      <c r="BS182" s="103">
        <f t="shared" si="182"/>
        <v>0</v>
      </c>
      <c r="BT182" s="103">
        <f t="shared" si="183"/>
        <v>0</v>
      </c>
      <c r="BU182" s="103">
        <f t="shared" si="184"/>
        <v>0</v>
      </c>
      <c r="BV182" s="103">
        <f t="shared" si="185"/>
        <v>0</v>
      </c>
      <c r="BW182" s="103">
        <f t="shared" si="186"/>
        <v>0</v>
      </c>
      <c r="BX182" s="103">
        <f t="shared" si="187"/>
        <v>0</v>
      </c>
      <c r="BY182" s="103">
        <f t="shared" si="188"/>
        <v>0</v>
      </c>
      <c r="BZ182" s="103">
        <f t="shared" si="189"/>
        <v>4600</v>
      </c>
      <c r="CA182" s="104">
        <f>SUM(BO182:BZ182)*VLOOKUP($I182,Escalation[],MATCH(BB$1,Escalation[#Headers]),FALSE)</f>
        <v>4799.9263500000006</v>
      </c>
      <c r="CB182" s="104">
        <f t="shared" si="190"/>
        <v>0</v>
      </c>
      <c r="CC182" s="104">
        <f t="shared" si="191"/>
        <v>0</v>
      </c>
      <c r="CD182" s="104">
        <f t="shared" si="192"/>
        <v>4799.9263500000006</v>
      </c>
      <c r="CE182" s="103">
        <f t="shared" si="193"/>
        <v>959.98527000000013</v>
      </c>
      <c r="CF182" s="105">
        <f t="shared" si="194"/>
        <v>0</v>
      </c>
      <c r="CG182" s="110"/>
      <c r="CH182" s="102"/>
      <c r="CI182" s="102"/>
      <c r="CJ182" s="102"/>
      <c r="CK182" s="102"/>
      <c r="CL182" s="102"/>
      <c r="CM182" s="102"/>
      <c r="CN182" s="102"/>
      <c r="CO182" s="102"/>
      <c r="CP182" s="102"/>
      <c r="CQ182" s="102"/>
      <c r="CR182" s="102"/>
      <c r="CS182" s="102">
        <f t="shared" si="195"/>
        <v>0</v>
      </c>
      <c r="CT182" s="103">
        <f t="shared" si="196"/>
        <v>0</v>
      </c>
      <c r="CU182" s="103">
        <f t="shared" si="197"/>
        <v>0</v>
      </c>
      <c r="CV182" s="103">
        <f t="shared" si="198"/>
        <v>0</v>
      </c>
      <c r="CW182" s="103">
        <f t="shared" si="199"/>
        <v>0</v>
      </c>
      <c r="CX182" s="103">
        <f t="shared" si="200"/>
        <v>0</v>
      </c>
      <c r="CY182" s="103">
        <f t="shared" si="201"/>
        <v>0</v>
      </c>
      <c r="CZ182" s="103">
        <f t="shared" si="202"/>
        <v>0</v>
      </c>
      <c r="DA182" s="103">
        <f t="shared" si="203"/>
        <v>0</v>
      </c>
      <c r="DB182" s="103">
        <f t="shared" si="204"/>
        <v>0</v>
      </c>
      <c r="DC182" s="103">
        <f t="shared" si="205"/>
        <v>0</v>
      </c>
      <c r="DD182" s="103">
        <f t="shared" si="206"/>
        <v>0</v>
      </c>
      <c r="DE182" s="103">
        <f t="shared" si="207"/>
        <v>0</v>
      </c>
      <c r="DF182" s="104">
        <f>SUM(CT182:DE182)*VLOOKUP($I182,Escalation[],MATCH(CG$1,Escalation[#Headers]),FALSE)</f>
        <v>0</v>
      </c>
      <c r="DG182" s="104">
        <f t="shared" si="208"/>
        <v>0</v>
      </c>
      <c r="DH182" s="104">
        <f t="shared" si="209"/>
        <v>0</v>
      </c>
      <c r="DI182" s="104">
        <f t="shared" si="210"/>
        <v>0</v>
      </c>
      <c r="DJ182" s="103">
        <f t="shared" si="211"/>
        <v>0</v>
      </c>
      <c r="DK182" s="105">
        <f t="shared" si="212"/>
        <v>0</v>
      </c>
      <c r="DL182" s="110"/>
      <c r="DM182" s="102"/>
      <c r="DN182" s="102"/>
      <c r="DO182" s="102"/>
      <c r="DP182" s="102"/>
      <c r="DQ182" s="102"/>
      <c r="DR182" s="102"/>
      <c r="DS182" s="102"/>
      <c r="DT182" s="102"/>
      <c r="DU182" s="102"/>
      <c r="DV182" s="102"/>
      <c r="DW182" s="102"/>
      <c r="DX182" s="102">
        <f t="shared" si="213"/>
        <v>0</v>
      </c>
      <c r="DY182" s="103">
        <f t="shared" si="214"/>
        <v>0</v>
      </c>
      <c r="DZ182" s="103">
        <f t="shared" si="215"/>
        <v>0</v>
      </c>
      <c r="EA182" s="103">
        <f t="shared" si="216"/>
        <v>0</v>
      </c>
      <c r="EB182" s="103">
        <f t="shared" si="217"/>
        <v>0</v>
      </c>
      <c r="EC182" s="103">
        <f t="shared" si="218"/>
        <v>0</v>
      </c>
      <c r="ED182" s="103">
        <f t="shared" si="219"/>
        <v>0</v>
      </c>
      <c r="EE182" s="103">
        <f t="shared" si="220"/>
        <v>0</v>
      </c>
      <c r="EF182" s="103">
        <f t="shared" si="221"/>
        <v>0</v>
      </c>
      <c r="EG182" s="103">
        <f t="shared" si="222"/>
        <v>0</v>
      </c>
      <c r="EH182" s="103">
        <f t="shared" si="223"/>
        <v>0</v>
      </c>
      <c r="EI182" s="103">
        <f t="shared" si="224"/>
        <v>0</v>
      </c>
      <c r="EJ182" s="103">
        <f t="shared" si="225"/>
        <v>0</v>
      </c>
      <c r="EK182" s="104">
        <f>SUM(DY182:EJ182)*VLOOKUP($I182,Escalation[],MATCH(DL$1,Escalation[#Headers]),FALSE)</f>
        <v>0</v>
      </c>
      <c r="EL182" s="104">
        <f t="shared" si="226"/>
        <v>0</v>
      </c>
      <c r="EM182" s="104">
        <f t="shared" si="227"/>
        <v>0</v>
      </c>
      <c r="EN182" s="104">
        <f t="shared" si="228"/>
        <v>0</v>
      </c>
      <c r="EO182" s="103">
        <f t="shared" si="229"/>
        <v>0</v>
      </c>
      <c r="EP182" s="105">
        <f t="shared" si="230"/>
        <v>0</v>
      </c>
      <c r="EQ182" s="160">
        <f t="shared" si="231"/>
        <v>4799.9263500000006</v>
      </c>
      <c r="ER182" s="1"/>
      <c r="ES182" s="82"/>
      <c r="ET182" s="82"/>
      <c r="EU182" s="82"/>
      <c r="EV182" s="82"/>
      <c r="EW182" s="22"/>
      <c r="EX182" s="22"/>
      <c r="EY182" s="34"/>
      <c r="EZ182" s="34"/>
      <c r="FA182" s="7"/>
      <c r="FB182" s="7"/>
      <c r="FC182" s="7"/>
      <c r="FD182" s="7"/>
    </row>
    <row r="183" spans="1:160" ht="79.2" hidden="1" x14ac:dyDescent="0.3">
      <c r="A183" s="1" t="s">
        <v>383</v>
      </c>
      <c r="B183" s="83">
        <v>1.2</v>
      </c>
      <c r="C183" t="s">
        <v>1392</v>
      </c>
      <c r="D183" s="28" t="s">
        <v>15</v>
      </c>
      <c r="E183" s="3" t="s">
        <v>25</v>
      </c>
      <c r="F183" s="1" t="s">
        <v>384</v>
      </c>
      <c r="G183" s="14" t="s">
        <v>385</v>
      </c>
      <c r="H183" s="1"/>
      <c r="I183" s="3" t="s">
        <v>19</v>
      </c>
      <c r="J183" s="5" t="s">
        <v>31</v>
      </c>
      <c r="K183" s="3" t="s">
        <v>216</v>
      </c>
      <c r="L183" s="6" t="s">
        <v>22</v>
      </c>
      <c r="M183" s="38">
        <v>115</v>
      </c>
      <c r="N183" s="43">
        <v>115</v>
      </c>
      <c r="O183" s="23">
        <v>0</v>
      </c>
      <c r="P183" s="48">
        <v>0</v>
      </c>
      <c r="Q183" s="5" t="s">
        <v>23</v>
      </c>
      <c r="R183" s="1" t="s">
        <v>220</v>
      </c>
      <c r="S183" s="71">
        <f>VLOOKUP(R183,Contingencies!$A$2:$D$7,4,FALSE)</f>
        <v>0.2</v>
      </c>
      <c r="T183" s="22">
        <f t="shared" si="164"/>
        <v>187.95600000000002</v>
      </c>
      <c r="U183" s="33">
        <f t="shared" si="238"/>
        <v>0</v>
      </c>
      <c r="V183" s="90"/>
      <c r="W183" s="121"/>
      <c r="X183" s="117"/>
      <c r="Y183" s="102"/>
      <c r="Z183" s="102"/>
      <c r="AA183" s="102"/>
      <c r="AB183" s="102"/>
      <c r="AC183" s="102"/>
      <c r="AD183" s="122">
        <v>8</v>
      </c>
      <c r="AE183" s="102"/>
      <c r="AF183" s="102"/>
      <c r="AG183" s="102"/>
      <c r="AH183" s="102"/>
      <c r="AI183" s="102">
        <f t="shared" si="232"/>
        <v>8</v>
      </c>
      <c r="AJ183" s="103">
        <f t="shared" si="165"/>
        <v>0</v>
      </c>
      <c r="AK183" s="103">
        <f t="shared" si="166"/>
        <v>0</v>
      </c>
      <c r="AL183" s="103">
        <f t="shared" si="167"/>
        <v>0</v>
      </c>
      <c r="AM183" s="103">
        <f t="shared" si="168"/>
        <v>0</v>
      </c>
      <c r="AN183" s="103">
        <f t="shared" si="169"/>
        <v>0</v>
      </c>
      <c r="AO183" s="103">
        <f t="shared" si="170"/>
        <v>0</v>
      </c>
      <c r="AP183" s="103">
        <f t="shared" si="171"/>
        <v>0</v>
      </c>
      <c r="AQ183" s="103">
        <f t="shared" si="172"/>
        <v>920</v>
      </c>
      <c r="AR183" s="103">
        <f t="shared" si="173"/>
        <v>0</v>
      </c>
      <c r="AS183" s="103">
        <f t="shared" si="174"/>
        <v>0</v>
      </c>
      <c r="AT183" s="103">
        <f t="shared" si="175"/>
        <v>0</v>
      </c>
      <c r="AU183" s="103">
        <f t="shared" si="176"/>
        <v>0</v>
      </c>
      <c r="AV183" s="104">
        <f>SUM(AJ183:AU183)*VLOOKUP($I183,Escalation[],MATCH(W$1,Escalation[#Headers]),FALSE)</f>
        <v>939.78000000000009</v>
      </c>
      <c r="AW183" s="104">
        <f t="shared" si="233"/>
        <v>0</v>
      </c>
      <c r="AX183" s="104">
        <f t="shared" si="234"/>
        <v>0</v>
      </c>
      <c r="AY183" s="104">
        <f t="shared" si="235"/>
        <v>939.78000000000009</v>
      </c>
      <c r="AZ183" s="103">
        <f t="shared" si="236"/>
        <v>187.95600000000002</v>
      </c>
      <c r="BA183" s="105">
        <f t="shared" si="237"/>
        <v>0</v>
      </c>
      <c r="BB183" s="110"/>
      <c r="BC183" s="102"/>
      <c r="BD183" s="102"/>
      <c r="BE183" s="102"/>
      <c r="BF183" s="102"/>
      <c r="BG183" s="102"/>
      <c r="BH183" s="123"/>
      <c r="BI183" s="102"/>
      <c r="BJ183" s="102"/>
      <c r="BK183" s="102"/>
      <c r="BL183" s="102"/>
      <c r="BM183" s="102"/>
      <c r="BN183" s="102">
        <f t="shared" si="177"/>
        <v>0</v>
      </c>
      <c r="BO183" s="103">
        <f t="shared" si="178"/>
        <v>0</v>
      </c>
      <c r="BP183" s="103">
        <f t="shared" si="179"/>
        <v>0</v>
      </c>
      <c r="BQ183" s="103">
        <f t="shared" si="180"/>
        <v>0</v>
      </c>
      <c r="BR183" s="103">
        <f t="shared" si="181"/>
        <v>0</v>
      </c>
      <c r="BS183" s="103">
        <f t="shared" si="182"/>
        <v>0</v>
      </c>
      <c r="BT183" s="103">
        <f t="shared" si="183"/>
        <v>0</v>
      </c>
      <c r="BU183" s="103">
        <f t="shared" si="184"/>
        <v>0</v>
      </c>
      <c r="BV183" s="103">
        <f t="shared" si="185"/>
        <v>0</v>
      </c>
      <c r="BW183" s="103">
        <f t="shared" si="186"/>
        <v>0</v>
      </c>
      <c r="BX183" s="103">
        <f t="shared" si="187"/>
        <v>0</v>
      </c>
      <c r="BY183" s="103">
        <f t="shared" si="188"/>
        <v>0</v>
      </c>
      <c r="BZ183" s="103">
        <f t="shared" si="189"/>
        <v>0</v>
      </c>
      <c r="CA183" s="104">
        <f>SUM(BO183:BZ183)*VLOOKUP($I183,Escalation[],MATCH(BB$1,Escalation[#Headers]),FALSE)</f>
        <v>0</v>
      </c>
      <c r="CB183" s="104">
        <f t="shared" si="190"/>
        <v>0</v>
      </c>
      <c r="CC183" s="104">
        <f t="shared" si="191"/>
        <v>0</v>
      </c>
      <c r="CD183" s="104">
        <f t="shared" si="192"/>
        <v>0</v>
      </c>
      <c r="CE183" s="103">
        <f t="shared" si="193"/>
        <v>0</v>
      </c>
      <c r="CF183" s="105">
        <f t="shared" si="194"/>
        <v>0</v>
      </c>
      <c r="CG183" s="110"/>
      <c r="CH183" s="102"/>
      <c r="CI183" s="102"/>
      <c r="CJ183" s="102"/>
      <c r="CK183" s="102"/>
      <c r="CL183" s="102"/>
      <c r="CM183" s="102"/>
      <c r="CN183" s="102"/>
      <c r="CO183" s="102"/>
      <c r="CP183" s="102"/>
      <c r="CQ183" s="102"/>
      <c r="CR183" s="102"/>
      <c r="CS183" s="102">
        <f t="shared" si="195"/>
        <v>0</v>
      </c>
      <c r="CT183" s="103">
        <f t="shared" si="196"/>
        <v>0</v>
      </c>
      <c r="CU183" s="103">
        <f t="shared" si="197"/>
        <v>0</v>
      </c>
      <c r="CV183" s="103">
        <f t="shared" si="198"/>
        <v>0</v>
      </c>
      <c r="CW183" s="103">
        <f t="shared" si="199"/>
        <v>0</v>
      </c>
      <c r="CX183" s="103">
        <f t="shared" si="200"/>
        <v>0</v>
      </c>
      <c r="CY183" s="103">
        <f t="shared" si="201"/>
        <v>0</v>
      </c>
      <c r="CZ183" s="103">
        <f t="shared" si="202"/>
        <v>0</v>
      </c>
      <c r="DA183" s="103">
        <f t="shared" si="203"/>
        <v>0</v>
      </c>
      <c r="DB183" s="103">
        <f t="shared" si="204"/>
        <v>0</v>
      </c>
      <c r="DC183" s="103">
        <f t="shared" si="205"/>
        <v>0</v>
      </c>
      <c r="DD183" s="103">
        <f t="shared" si="206"/>
        <v>0</v>
      </c>
      <c r="DE183" s="103">
        <f t="shared" si="207"/>
        <v>0</v>
      </c>
      <c r="DF183" s="104">
        <f>SUM(CT183:DE183)*VLOOKUP($I183,Escalation[],MATCH(CG$1,Escalation[#Headers]),FALSE)</f>
        <v>0</v>
      </c>
      <c r="DG183" s="104">
        <f t="shared" si="208"/>
        <v>0</v>
      </c>
      <c r="DH183" s="104">
        <f t="shared" si="209"/>
        <v>0</v>
      </c>
      <c r="DI183" s="104">
        <f t="shared" si="210"/>
        <v>0</v>
      </c>
      <c r="DJ183" s="103">
        <f t="shared" si="211"/>
        <v>0</v>
      </c>
      <c r="DK183" s="105">
        <f t="shared" si="212"/>
        <v>0</v>
      </c>
      <c r="DL183" s="110"/>
      <c r="DM183" s="102"/>
      <c r="DN183" s="102"/>
      <c r="DO183" s="102"/>
      <c r="DP183" s="102"/>
      <c r="DQ183" s="102"/>
      <c r="DR183" s="102"/>
      <c r="DS183" s="102"/>
      <c r="DT183" s="102"/>
      <c r="DU183" s="102"/>
      <c r="DV183" s="102"/>
      <c r="DW183" s="102"/>
      <c r="DX183" s="102">
        <f t="shared" si="213"/>
        <v>0</v>
      </c>
      <c r="DY183" s="103">
        <f t="shared" si="214"/>
        <v>0</v>
      </c>
      <c r="DZ183" s="103">
        <f t="shared" si="215"/>
        <v>0</v>
      </c>
      <c r="EA183" s="103">
        <f t="shared" si="216"/>
        <v>0</v>
      </c>
      <c r="EB183" s="103">
        <f t="shared" si="217"/>
        <v>0</v>
      </c>
      <c r="EC183" s="103">
        <f t="shared" si="218"/>
        <v>0</v>
      </c>
      <c r="ED183" s="103">
        <f t="shared" si="219"/>
        <v>0</v>
      </c>
      <c r="EE183" s="103">
        <f t="shared" si="220"/>
        <v>0</v>
      </c>
      <c r="EF183" s="103">
        <f t="shared" si="221"/>
        <v>0</v>
      </c>
      <c r="EG183" s="103">
        <f t="shared" si="222"/>
        <v>0</v>
      </c>
      <c r="EH183" s="103">
        <f t="shared" si="223"/>
        <v>0</v>
      </c>
      <c r="EI183" s="103">
        <f t="shared" si="224"/>
        <v>0</v>
      </c>
      <c r="EJ183" s="103">
        <f t="shared" si="225"/>
        <v>0</v>
      </c>
      <c r="EK183" s="104">
        <f>SUM(DY183:EJ183)*VLOOKUP($I183,Escalation[],MATCH(DL$1,Escalation[#Headers]),FALSE)</f>
        <v>0</v>
      </c>
      <c r="EL183" s="104">
        <f t="shared" si="226"/>
        <v>0</v>
      </c>
      <c r="EM183" s="104">
        <f t="shared" si="227"/>
        <v>0</v>
      </c>
      <c r="EN183" s="104">
        <f t="shared" si="228"/>
        <v>0</v>
      </c>
      <c r="EO183" s="103">
        <f t="shared" si="229"/>
        <v>0</v>
      </c>
      <c r="EP183" s="105">
        <f t="shared" si="230"/>
        <v>0</v>
      </c>
      <c r="EQ183" s="160">
        <f t="shared" si="231"/>
        <v>939.78000000000009</v>
      </c>
      <c r="ER183" s="1"/>
      <c r="ES183" s="82"/>
      <c r="ET183" s="82"/>
      <c r="EU183" s="82"/>
      <c r="EV183" s="82"/>
      <c r="EW183" s="22"/>
      <c r="EX183" s="22"/>
      <c r="EY183" s="34"/>
      <c r="EZ183" s="34"/>
      <c r="FA183" s="7"/>
      <c r="FB183" s="7"/>
      <c r="FC183" s="7"/>
      <c r="FD183" s="7"/>
    </row>
    <row r="184" spans="1:160" ht="79.2" hidden="1" x14ac:dyDescent="0.3">
      <c r="A184" s="1" t="s">
        <v>386</v>
      </c>
      <c r="B184" s="83">
        <v>1.2</v>
      </c>
      <c r="C184" t="s">
        <v>1392</v>
      </c>
      <c r="D184" s="28" t="s">
        <v>15</v>
      </c>
      <c r="E184" s="3" t="s">
        <v>25</v>
      </c>
      <c r="F184" s="1" t="s">
        <v>387</v>
      </c>
      <c r="G184" s="14" t="s">
        <v>388</v>
      </c>
      <c r="H184" s="1"/>
      <c r="I184" s="3" t="s">
        <v>19</v>
      </c>
      <c r="J184" s="5" t="s">
        <v>31</v>
      </c>
      <c r="K184" s="3" t="s">
        <v>216</v>
      </c>
      <c r="L184" s="6" t="s">
        <v>22</v>
      </c>
      <c r="M184" s="38">
        <v>115</v>
      </c>
      <c r="N184" s="44">
        <v>115</v>
      </c>
      <c r="O184" s="24">
        <v>0</v>
      </c>
      <c r="P184" s="48">
        <v>0</v>
      </c>
      <c r="Q184" s="5" t="s">
        <v>23</v>
      </c>
      <c r="R184" s="1" t="s">
        <v>220</v>
      </c>
      <c r="S184" s="71">
        <f>VLOOKUP(R184,Contingencies!$A$2:$D$7,4,FALSE)</f>
        <v>0.2</v>
      </c>
      <c r="T184" s="22">
        <f t="shared" si="164"/>
        <v>191.99705400000005</v>
      </c>
      <c r="U184" s="33">
        <f t="shared" si="238"/>
        <v>0</v>
      </c>
      <c r="V184" s="90"/>
      <c r="W184" s="121"/>
      <c r="X184" s="117"/>
      <c r="Y184" s="102"/>
      <c r="Z184" s="102"/>
      <c r="AA184" s="102"/>
      <c r="AB184" s="102"/>
      <c r="AC184" s="123"/>
      <c r="AD184" s="116"/>
      <c r="AE184" s="102"/>
      <c r="AF184" s="102"/>
      <c r="AG184" s="102"/>
      <c r="AH184" s="102"/>
      <c r="AI184" s="102">
        <f t="shared" si="232"/>
        <v>0</v>
      </c>
      <c r="AJ184" s="103">
        <f t="shared" si="165"/>
        <v>0</v>
      </c>
      <c r="AK184" s="103">
        <f t="shared" si="166"/>
        <v>0</v>
      </c>
      <c r="AL184" s="103">
        <f t="shared" si="167"/>
        <v>0</v>
      </c>
      <c r="AM184" s="103">
        <f t="shared" si="168"/>
        <v>0</v>
      </c>
      <c r="AN184" s="103">
        <f t="shared" si="169"/>
        <v>0</v>
      </c>
      <c r="AO184" s="103">
        <f t="shared" si="170"/>
        <v>0</v>
      </c>
      <c r="AP184" s="103">
        <f t="shared" si="171"/>
        <v>0</v>
      </c>
      <c r="AQ184" s="103">
        <f t="shared" si="172"/>
        <v>0</v>
      </c>
      <c r="AR184" s="103">
        <f t="shared" si="173"/>
        <v>0</v>
      </c>
      <c r="AS184" s="103">
        <f t="shared" si="174"/>
        <v>0</v>
      </c>
      <c r="AT184" s="103">
        <f t="shared" si="175"/>
        <v>0</v>
      </c>
      <c r="AU184" s="103">
        <f t="shared" si="176"/>
        <v>0</v>
      </c>
      <c r="AV184" s="104">
        <f>SUM(AJ184:AU184)*VLOOKUP($I184,Escalation[],MATCH(W$1,Escalation[#Headers]),FALSE)</f>
        <v>0</v>
      </c>
      <c r="AW184" s="104">
        <f t="shared" si="233"/>
        <v>0</v>
      </c>
      <c r="AX184" s="104">
        <f t="shared" si="234"/>
        <v>0</v>
      </c>
      <c r="AY184" s="104">
        <f t="shared" si="235"/>
        <v>0</v>
      </c>
      <c r="AZ184" s="103">
        <f t="shared" si="236"/>
        <v>0</v>
      </c>
      <c r="BA184" s="105">
        <f t="shared" si="237"/>
        <v>0</v>
      </c>
      <c r="BB184" s="110"/>
      <c r="BC184" s="102"/>
      <c r="BD184" s="102"/>
      <c r="BE184" s="102"/>
      <c r="BF184" s="102"/>
      <c r="BG184" s="102"/>
      <c r="BH184" s="102"/>
      <c r="BI184" s="122">
        <v>8</v>
      </c>
      <c r="BJ184" s="102"/>
      <c r="BK184" s="102"/>
      <c r="BL184" s="102"/>
      <c r="BM184" s="102"/>
      <c r="BN184" s="102">
        <f t="shared" si="177"/>
        <v>8</v>
      </c>
      <c r="BO184" s="103">
        <f t="shared" si="178"/>
        <v>0</v>
      </c>
      <c r="BP184" s="103">
        <f t="shared" si="179"/>
        <v>0</v>
      </c>
      <c r="BQ184" s="103">
        <f t="shared" si="180"/>
        <v>0</v>
      </c>
      <c r="BR184" s="103">
        <f t="shared" si="181"/>
        <v>0</v>
      </c>
      <c r="BS184" s="103">
        <f t="shared" si="182"/>
        <v>0</v>
      </c>
      <c r="BT184" s="103">
        <f t="shared" si="183"/>
        <v>0</v>
      </c>
      <c r="BU184" s="103">
        <f t="shared" si="184"/>
        <v>0</v>
      </c>
      <c r="BV184" s="103">
        <f t="shared" si="185"/>
        <v>920</v>
      </c>
      <c r="BW184" s="103">
        <f t="shared" si="186"/>
        <v>0</v>
      </c>
      <c r="BX184" s="103">
        <f t="shared" si="187"/>
        <v>0</v>
      </c>
      <c r="BY184" s="103">
        <f t="shared" si="188"/>
        <v>0</v>
      </c>
      <c r="BZ184" s="103">
        <f t="shared" si="189"/>
        <v>0</v>
      </c>
      <c r="CA184" s="104">
        <f>SUM(BO184:BZ184)*VLOOKUP($I184,Escalation[],MATCH(BB$1,Escalation[#Headers]),FALSE)</f>
        <v>959.98527000000013</v>
      </c>
      <c r="CB184" s="104">
        <f t="shared" si="190"/>
        <v>0</v>
      </c>
      <c r="CC184" s="104">
        <f t="shared" si="191"/>
        <v>0</v>
      </c>
      <c r="CD184" s="104">
        <f t="shared" si="192"/>
        <v>959.98527000000013</v>
      </c>
      <c r="CE184" s="103">
        <f t="shared" si="193"/>
        <v>191.99705400000005</v>
      </c>
      <c r="CF184" s="105">
        <f t="shared" si="194"/>
        <v>0</v>
      </c>
      <c r="CG184" s="110"/>
      <c r="CH184" s="102"/>
      <c r="CI184" s="102"/>
      <c r="CJ184" s="102"/>
      <c r="CK184" s="102"/>
      <c r="CL184" s="102"/>
      <c r="CM184" s="102"/>
      <c r="CN184" s="102"/>
      <c r="CO184" s="102"/>
      <c r="CP184" s="102"/>
      <c r="CQ184" s="102"/>
      <c r="CR184" s="102"/>
      <c r="CS184" s="102">
        <f t="shared" si="195"/>
        <v>0</v>
      </c>
      <c r="CT184" s="103">
        <f t="shared" si="196"/>
        <v>0</v>
      </c>
      <c r="CU184" s="103">
        <f t="shared" si="197"/>
        <v>0</v>
      </c>
      <c r="CV184" s="103">
        <f t="shared" si="198"/>
        <v>0</v>
      </c>
      <c r="CW184" s="103">
        <f t="shared" si="199"/>
        <v>0</v>
      </c>
      <c r="CX184" s="103">
        <f t="shared" si="200"/>
        <v>0</v>
      </c>
      <c r="CY184" s="103">
        <f t="shared" si="201"/>
        <v>0</v>
      </c>
      <c r="CZ184" s="103">
        <f t="shared" si="202"/>
        <v>0</v>
      </c>
      <c r="DA184" s="103">
        <f t="shared" si="203"/>
        <v>0</v>
      </c>
      <c r="DB184" s="103">
        <f t="shared" si="204"/>
        <v>0</v>
      </c>
      <c r="DC184" s="103">
        <f t="shared" si="205"/>
        <v>0</v>
      </c>
      <c r="DD184" s="103">
        <f t="shared" si="206"/>
        <v>0</v>
      </c>
      <c r="DE184" s="103">
        <f t="shared" si="207"/>
        <v>0</v>
      </c>
      <c r="DF184" s="104">
        <f>SUM(CT184:DE184)*VLOOKUP($I184,Escalation[],MATCH(CG$1,Escalation[#Headers]),FALSE)</f>
        <v>0</v>
      </c>
      <c r="DG184" s="104">
        <f t="shared" si="208"/>
        <v>0</v>
      </c>
      <c r="DH184" s="104">
        <f t="shared" si="209"/>
        <v>0</v>
      </c>
      <c r="DI184" s="104">
        <f t="shared" si="210"/>
        <v>0</v>
      </c>
      <c r="DJ184" s="103">
        <f t="shared" si="211"/>
        <v>0</v>
      </c>
      <c r="DK184" s="105">
        <f t="shared" si="212"/>
        <v>0</v>
      </c>
      <c r="DL184" s="110"/>
      <c r="DM184" s="102"/>
      <c r="DN184" s="102"/>
      <c r="DO184" s="102"/>
      <c r="DP184" s="102"/>
      <c r="DQ184" s="102"/>
      <c r="DR184" s="102"/>
      <c r="DS184" s="102"/>
      <c r="DT184" s="102"/>
      <c r="DU184" s="102"/>
      <c r="DV184" s="102"/>
      <c r="DW184" s="102"/>
      <c r="DX184" s="102">
        <f t="shared" si="213"/>
        <v>0</v>
      </c>
      <c r="DY184" s="103">
        <f t="shared" si="214"/>
        <v>0</v>
      </c>
      <c r="DZ184" s="103">
        <f t="shared" si="215"/>
        <v>0</v>
      </c>
      <c r="EA184" s="103">
        <f t="shared" si="216"/>
        <v>0</v>
      </c>
      <c r="EB184" s="103">
        <f t="shared" si="217"/>
        <v>0</v>
      </c>
      <c r="EC184" s="103">
        <f t="shared" si="218"/>
        <v>0</v>
      </c>
      <c r="ED184" s="103">
        <f t="shared" si="219"/>
        <v>0</v>
      </c>
      <c r="EE184" s="103">
        <f t="shared" si="220"/>
        <v>0</v>
      </c>
      <c r="EF184" s="103">
        <f t="shared" si="221"/>
        <v>0</v>
      </c>
      <c r="EG184" s="103">
        <f t="shared" si="222"/>
        <v>0</v>
      </c>
      <c r="EH184" s="103">
        <f t="shared" si="223"/>
        <v>0</v>
      </c>
      <c r="EI184" s="103">
        <f t="shared" si="224"/>
        <v>0</v>
      </c>
      <c r="EJ184" s="103">
        <f t="shared" si="225"/>
        <v>0</v>
      </c>
      <c r="EK184" s="104">
        <f>SUM(DY184:EJ184)*VLOOKUP($I184,Escalation[],MATCH(DL$1,Escalation[#Headers]),FALSE)</f>
        <v>0</v>
      </c>
      <c r="EL184" s="104">
        <f t="shared" si="226"/>
        <v>0</v>
      </c>
      <c r="EM184" s="104">
        <f t="shared" si="227"/>
        <v>0</v>
      </c>
      <c r="EN184" s="104">
        <f t="shared" si="228"/>
        <v>0</v>
      </c>
      <c r="EO184" s="103">
        <f t="shared" si="229"/>
        <v>0</v>
      </c>
      <c r="EP184" s="105">
        <f t="shared" si="230"/>
        <v>0</v>
      </c>
      <c r="EQ184" s="160">
        <f t="shared" si="231"/>
        <v>959.98527000000013</v>
      </c>
      <c r="ER184" s="1"/>
      <c r="ES184" s="82"/>
      <c r="ET184" s="82"/>
      <c r="EU184" s="82"/>
      <c r="EV184" s="82"/>
      <c r="EW184" s="22"/>
      <c r="EX184" s="22"/>
      <c r="EY184" s="34"/>
      <c r="EZ184" s="34"/>
      <c r="FA184" s="7"/>
      <c r="FB184" s="7"/>
      <c r="FC184" s="7"/>
      <c r="FD184" s="7"/>
    </row>
    <row r="185" spans="1:160" ht="92.4" hidden="1" x14ac:dyDescent="0.3">
      <c r="A185" s="1" t="s">
        <v>389</v>
      </c>
      <c r="B185" s="83">
        <v>1.2</v>
      </c>
      <c r="C185" t="s">
        <v>1392</v>
      </c>
      <c r="D185" s="28" t="s">
        <v>15</v>
      </c>
      <c r="E185" s="3" t="s">
        <v>25</v>
      </c>
      <c r="F185" s="1" t="s">
        <v>390</v>
      </c>
      <c r="G185" s="14" t="s">
        <v>391</v>
      </c>
      <c r="H185" s="1"/>
      <c r="I185" s="3" t="s">
        <v>19</v>
      </c>
      <c r="J185" s="5" t="s">
        <v>31</v>
      </c>
      <c r="K185" s="3" t="s">
        <v>216</v>
      </c>
      <c r="L185" s="6" t="s">
        <v>22</v>
      </c>
      <c r="M185" s="38">
        <v>115</v>
      </c>
      <c r="N185" s="44">
        <v>115</v>
      </c>
      <c r="O185" s="24">
        <v>0</v>
      </c>
      <c r="P185" s="48">
        <v>0</v>
      </c>
      <c r="Q185" s="5" t="s">
        <v>23</v>
      </c>
      <c r="R185" s="1" t="s">
        <v>220</v>
      </c>
      <c r="S185" s="71">
        <f>VLOOKUP(R185,Contingencies!$A$2:$D$7,4,FALSE)</f>
        <v>0.2</v>
      </c>
      <c r="T185" s="22">
        <f t="shared" si="164"/>
        <v>187.95600000000002</v>
      </c>
      <c r="U185" s="33">
        <f t="shared" si="238"/>
        <v>0</v>
      </c>
      <c r="V185" s="90"/>
      <c r="W185" s="121"/>
      <c r="X185" s="117"/>
      <c r="Y185" s="102"/>
      <c r="Z185" s="102"/>
      <c r="AA185" s="102"/>
      <c r="AB185" s="102"/>
      <c r="AC185" s="102"/>
      <c r="AD185" s="122">
        <v>8</v>
      </c>
      <c r="AE185" s="112"/>
      <c r="AF185" s="102"/>
      <c r="AG185" s="102"/>
      <c r="AH185" s="102"/>
      <c r="AI185" s="102">
        <f t="shared" si="232"/>
        <v>8</v>
      </c>
      <c r="AJ185" s="103">
        <f t="shared" si="165"/>
        <v>0</v>
      </c>
      <c r="AK185" s="103">
        <f t="shared" si="166"/>
        <v>0</v>
      </c>
      <c r="AL185" s="103">
        <f t="shared" si="167"/>
        <v>0</v>
      </c>
      <c r="AM185" s="103">
        <f t="shared" si="168"/>
        <v>0</v>
      </c>
      <c r="AN185" s="103">
        <f t="shared" si="169"/>
        <v>0</v>
      </c>
      <c r="AO185" s="103">
        <f t="shared" si="170"/>
        <v>0</v>
      </c>
      <c r="AP185" s="103">
        <f t="shared" si="171"/>
        <v>0</v>
      </c>
      <c r="AQ185" s="103">
        <f t="shared" si="172"/>
        <v>920</v>
      </c>
      <c r="AR185" s="103">
        <f t="shared" si="173"/>
        <v>0</v>
      </c>
      <c r="AS185" s="103">
        <f t="shared" si="174"/>
        <v>0</v>
      </c>
      <c r="AT185" s="103">
        <f t="shared" si="175"/>
        <v>0</v>
      </c>
      <c r="AU185" s="103">
        <f t="shared" si="176"/>
        <v>0</v>
      </c>
      <c r="AV185" s="104">
        <f>SUM(AJ185:AU185)*VLOOKUP($I185,Escalation[],MATCH(W$1,Escalation[#Headers]),FALSE)</f>
        <v>939.78000000000009</v>
      </c>
      <c r="AW185" s="104">
        <f t="shared" si="233"/>
        <v>0</v>
      </c>
      <c r="AX185" s="104">
        <f t="shared" si="234"/>
        <v>0</v>
      </c>
      <c r="AY185" s="104">
        <f t="shared" si="235"/>
        <v>939.78000000000009</v>
      </c>
      <c r="AZ185" s="103">
        <f t="shared" si="236"/>
        <v>187.95600000000002</v>
      </c>
      <c r="BA185" s="105">
        <f t="shared" si="237"/>
        <v>0</v>
      </c>
      <c r="BB185" s="110"/>
      <c r="BC185" s="102"/>
      <c r="BD185" s="102"/>
      <c r="BE185" s="102"/>
      <c r="BF185" s="102"/>
      <c r="BG185" s="102"/>
      <c r="BH185" s="123"/>
      <c r="BI185" s="102"/>
      <c r="BJ185" s="102"/>
      <c r="BK185" s="102"/>
      <c r="BL185" s="102"/>
      <c r="BM185" s="102"/>
      <c r="BN185" s="102">
        <f t="shared" si="177"/>
        <v>0</v>
      </c>
      <c r="BO185" s="103">
        <f t="shared" si="178"/>
        <v>0</v>
      </c>
      <c r="BP185" s="103">
        <f t="shared" si="179"/>
        <v>0</v>
      </c>
      <c r="BQ185" s="103">
        <f t="shared" si="180"/>
        <v>0</v>
      </c>
      <c r="BR185" s="103">
        <f t="shared" si="181"/>
        <v>0</v>
      </c>
      <c r="BS185" s="103">
        <f t="shared" si="182"/>
        <v>0</v>
      </c>
      <c r="BT185" s="103">
        <f t="shared" si="183"/>
        <v>0</v>
      </c>
      <c r="BU185" s="103">
        <f t="shared" si="184"/>
        <v>0</v>
      </c>
      <c r="BV185" s="103">
        <f t="shared" si="185"/>
        <v>0</v>
      </c>
      <c r="BW185" s="103">
        <f t="shared" si="186"/>
        <v>0</v>
      </c>
      <c r="BX185" s="103">
        <f t="shared" si="187"/>
        <v>0</v>
      </c>
      <c r="BY185" s="103">
        <f t="shared" si="188"/>
        <v>0</v>
      </c>
      <c r="BZ185" s="103">
        <f t="shared" si="189"/>
        <v>0</v>
      </c>
      <c r="CA185" s="104">
        <f>SUM(BO185:BZ185)*VLOOKUP($I185,Escalation[],MATCH(BB$1,Escalation[#Headers]),FALSE)</f>
        <v>0</v>
      </c>
      <c r="CB185" s="104">
        <f t="shared" si="190"/>
        <v>0</v>
      </c>
      <c r="CC185" s="104">
        <f t="shared" si="191"/>
        <v>0</v>
      </c>
      <c r="CD185" s="104">
        <f t="shared" si="192"/>
        <v>0</v>
      </c>
      <c r="CE185" s="103">
        <f t="shared" si="193"/>
        <v>0</v>
      </c>
      <c r="CF185" s="105">
        <f t="shared" si="194"/>
        <v>0</v>
      </c>
      <c r="CG185" s="110"/>
      <c r="CH185" s="102"/>
      <c r="CI185" s="102"/>
      <c r="CJ185" s="102"/>
      <c r="CK185" s="102"/>
      <c r="CL185" s="102"/>
      <c r="CM185" s="102"/>
      <c r="CN185" s="102"/>
      <c r="CO185" s="102"/>
      <c r="CP185" s="102"/>
      <c r="CQ185" s="102"/>
      <c r="CR185" s="102"/>
      <c r="CS185" s="102">
        <f t="shared" si="195"/>
        <v>0</v>
      </c>
      <c r="CT185" s="103">
        <f t="shared" si="196"/>
        <v>0</v>
      </c>
      <c r="CU185" s="103">
        <f t="shared" si="197"/>
        <v>0</v>
      </c>
      <c r="CV185" s="103">
        <f t="shared" si="198"/>
        <v>0</v>
      </c>
      <c r="CW185" s="103">
        <f t="shared" si="199"/>
        <v>0</v>
      </c>
      <c r="CX185" s="103">
        <f t="shared" si="200"/>
        <v>0</v>
      </c>
      <c r="CY185" s="103">
        <f t="shared" si="201"/>
        <v>0</v>
      </c>
      <c r="CZ185" s="103">
        <f t="shared" si="202"/>
        <v>0</v>
      </c>
      <c r="DA185" s="103">
        <f t="shared" si="203"/>
        <v>0</v>
      </c>
      <c r="DB185" s="103">
        <f t="shared" si="204"/>
        <v>0</v>
      </c>
      <c r="DC185" s="103">
        <f t="shared" si="205"/>
        <v>0</v>
      </c>
      <c r="DD185" s="103">
        <f t="shared" si="206"/>
        <v>0</v>
      </c>
      <c r="DE185" s="103">
        <f t="shared" si="207"/>
        <v>0</v>
      </c>
      <c r="DF185" s="104">
        <f>SUM(CT185:DE185)*VLOOKUP($I185,Escalation[],MATCH(CG$1,Escalation[#Headers]),FALSE)</f>
        <v>0</v>
      </c>
      <c r="DG185" s="104">
        <f t="shared" si="208"/>
        <v>0</v>
      </c>
      <c r="DH185" s="104">
        <f t="shared" si="209"/>
        <v>0</v>
      </c>
      <c r="DI185" s="104">
        <f t="shared" si="210"/>
        <v>0</v>
      </c>
      <c r="DJ185" s="103">
        <f t="shared" si="211"/>
        <v>0</v>
      </c>
      <c r="DK185" s="105">
        <f t="shared" si="212"/>
        <v>0</v>
      </c>
      <c r="DL185" s="110"/>
      <c r="DM185" s="102"/>
      <c r="DN185" s="102"/>
      <c r="DO185" s="102"/>
      <c r="DP185" s="102"/>
      <c r="DQ185" s="102"/>
      <c r="DR185" s="102"/>
      <c r="DS185" s="102"/>
      <c r="DT185" s="102"/>
      <c r="DU185" s="102"/>
      <c r="DV185" s="102"/>
      <c r="DW185" s="102"/>
      <c r="DX185" s="102">
        <f t="shared" si="213"/>
        <v>0</v>
      </c>
      <c r="DY185" s="103">
        <f t="shared" si="214"/>
        <v>0</v>
      </c>
      <c r="DZ185" s="103">
        <f t="shared" si="215"/>
        <v>0</v>
      </c>
      <c r="EA185" s="103">
        <f t="shared" si="216"/>
        <v>0</v>
      </c>
      <c r="EB185" s="103">
        <f t="shared" si="217"/>
        <v>0</v>
      </c>
      <c r="EC185" s="103">
        <f t="shared" si="218"/>
        <v>0</v>
      </c>
      <c r="ED185" s="103">
        <f t="shared" si="219"/>
        <v>0</v>
      </c>
      <c r="EE185" s="103">
        <f t="shared" si="220"/>
        <v>0</v>
      </c>
      <c r="EF185" s="103">
        <f t="shared" si="221"/>
        <v>0</v>
      </c>
      <c r="EG185" s="103">
        <f t="shared" si="222"/>
        <v>0</v>
      </c>
      <c r="EH185" s="103">
        <f t="shared" si="223"/>
        <v>0</v>
      </c>
      <c r="EI185" s="103">
        <f t="shared" si="224"/>
        <v>0</v>
      </c>
      <c r="EJ185" s="103">
        <f t="shared" si="225"/>
        <v>0</v>
      </c>
      <c r="EK185" s="104">
        <f>SUM(DY185:EJ185)*VLOOKUP($I185,Escalation[],MATCH(DL$1,Escalation[#Headers]),FALSE)</f>
        <v>0</v>
      </c>
      <c r="EL185" s="104">
        <f t="shared" si="226"/>
        <v>0</v>
      </c>
      <c r="EM185" s="104">
        <f t="shared" si="227"/>
        <v>0</v>
      </c>
      <c r="EN185" s="104">
        <f t="shared" si="228"/>
        <v>0</v>
      </c>
      <c r="EO185" s="103">
        <f t="shared" si="229"/>
        <v>0</v>
      </c>
      <c r="EP185" s="105">
        <f t="shared" si="230"/>
        <v>0</v>
      </c>
      <c r="EQ185" s="160">
        <f t="shared" si="231"/>
        <v>939.78000000000009</v>
      </c>
      <c r="ER185" s="1"/>
      <c r="ES185" s="82"/>
      <c r="ET185" s="82"/>
      <c r="EU185" s="82"/>
      <c r="EV185" s="82"/>
      <c r="EW185" s="22"/>
      <c r="EX185" s="22"/>
      <c r="EY185" s="34"/>
      <c r="EZ185" s="34"/>
      <c r="FA185" s="7"/>
      <c r="FB185" s="7"/>
      <c r="FC185" s="7"/>
      <c r="FD185" s="7"/>
    </row>
    <row r="186" spans="1:160" ht="92.4" hidden="1" x14ac:dyDescent="0.3">
      <c r="A186" s="1" t="s">
        <v>392</v>
      </c>
      <c r="B186" s="83">
        <v>1.2</v>
      </c>
      <c r="C186" t="s">
        <v>1392</v>
      </c>
      <c r="D186" s="28" t="s">
        <v>15</v>
      </c>
      <c r="E186" s="3" t="s">
        <v>25</v>
      </c>
      <c r="F186" s="1" t="s">
        <v>393</v>
      </c>
      <c r="G186" s="14" t="s">
        <v>394</v>
      </c>
      <c r="H186" s="1"/>
      <c r="I186" s="3" t="s">
        <v>19</v>
      </c>
      <c r="J186" s="5" t="s">
        <v>31</v>
      </c>
      <c r="K186" s="3" t="s">
        <v>216</v>
      </c>
      <c r="L186" s="6" t="s">
        <v>22</v>
      </c>
      <c r="M186" s="38">
        <v>115</v>
      </c>
      <c r="N186" s="43">
        <v>115</v>
      </c>
      <c r="O186" s="23">
        <v>0</v>
      </c>
      <c r="P186" s="48">
        <v>0</v>
      </c>
      <c r="Q186" s="5" t="s">
        <v>23</v>
      </c>
      <c r="R186" s="1" t="s">
        <v>220</v>
      </c>
      <c r="S186" s="71">
        <f>VLOOKUP(R186,Contingencies!$A$2:$D$7,4,FALSE)</f>
        <v>0.2</v>
      </c>
      <c r="T186" s="22">
        <f t="shared" si="164"/>
        <v>191.99705400000005</v>
      </c>
      <c r="U186" s="33">
        <f t="shared" si="238"/>
        <v>0</v>
      </c>
      <c r="V186" s="90"/>
      <c r="W186" s="121"/>
      <c r="X186" s="117"/>
      <c r="Y186" s="102"/>
      <c r="Z186" s="102"/>
      <c r="AA186" s="102"/>
      <c r="AB186" s="102"/>
      <c r="AC186" s="123"/>
      <c r="AD186" s="116"/>
      <c r="AE186" s="102"/>
      <c r="AF186" s="102"/>
      <c r="AG186" s="102"/>
      <c r="AH186" s="102"/>
      <c r="AI186" s="102">
        <f t="shared" si="232"/>
        <v>0</v>
      </c>
      <c r="AJ186" s="103">
        <f t="shared" si="165"/>
        <v>0</v>
      </c>
      <c r="AK186" s="103">
        <f t="shared" si="166"/>
        <v>0</v>
      </c>
      <c r="AL186" s="103">
        <f t="shared" si="167"/>
        <v>0</v>
      </c>
      <c r="AM186" s="103">
        <f t="shared" si="168"/>
        <v>0</v>
      </c>
      <c r="AN186" s="103">
        <f t="shared" si="169"/>
        <v>0</v>
      </c>
      <c r="AO186" s="103">
        <f t="shared" si="170"/>
        <v>0</v>
      </c>
      <c r="AP186" s="103">
        <f t="shared" si="171"/>
        <v>0</v>
      </c>
      <c r="AQ186" s="103">
        <f t="shared" si="172"/>
        <v>0</v>
      </c>
      <c r="AR186" s="103">
        <f t="shared" si="173"/>
        <v>0</v>
      </c>
      <c r="AS186" s="103">
        <f t="shared" si="174"/>
        <v>0</v>
      </c>
      <c r="AT186" s="103">
        <f t="shared" si="175"/>
        <v>0</v>
      </c>
      <c r="AU186" s="103">
        <f t="shared" si="176"/>
        <v>0</v>
      </c>
      <c r="AV186" s="104">
        <f>SUM(AJ186:AU186)*VLOOKUP($I186,Escalation[],MATCH(W$1,Escalation[#Headers]),FALSE)</f>
        <v>0</v>
      </c>
      <c r="AW186" s="104">
        <f t="shared" si="233"/>
        <v>0</v>
      </c>
      <c r="AX186" s="104">
        <f t="shared" si="234"/>
        <v>0</v>
      </c>
      <c r="AY186" s="104">
        <f t="shared" si="235"/>
        <v>0</v>
      </c>
      <c r="AZ186" s="103">
        <f t="shared" si="236"/>
        <v>0</v>
      </c>
      <c r="BA186" s="105">
        <f t="shared" si="237"/>
        <v>0</v>
      </c>
      <c r="BB186" s="110"/>
      <c r="BC186" s="102"/>
      <c r="BD186" s="102"/>
      <c r="BE186" s="102"/>
      <c r="BF186" s="102"/>
      <c r="BG186" s="102"/>
      <c r="BH186" s="102"/>
      <c r="BI186" s="122">
        <v>8</v>
      </c>
      <c r="BJ186" s="112"/>
      <c r="BK186" s="102"/>
      <c r="BL186" s="102"/>
      <c r="BM186" s="102"/>
      <c r="BN186" s="102">
        <f t="shared" si="177"/>
        <v>8</v>
      </c>
      <c r="BO186" s="103">
        <f t="shared" si="178"/>
        <v>0</v>
      </c>
      <c r="BP186" s="103">
        <f t="shared" si="179"/>
        <v>0</v>
      </c>
      <c r="BQ186" s="103">
        <f t="shared" si="180"/>
        <v>0</v>
      </c>
      <c r="BR186" s="103">
        <f t="shared" si="181"/>
        <v>0</v>
      </c>
      <c r="BS186" s="103">
        <f t="shared" si="182"/>
        <v>0</v>
      </c>
      <c r="BT186" s="103">
        <f t="shared" si="183"/>
        <v>0</v>
      </c>
      <c r="BU186" s="103">
        <f t="shared" si="184"/>
        <v>0</v>
      </c>
      <c r="BV186" s="103">
        <f t="shared" si="185"/>
        <v>920</v>
      </c>
      <c r="BW186" s="103">
        <f t="shared" si="186"/>
        <v>0</v>
      </c>
      <c r="BX186" s="103">
        <f t="shared" si="187"/>
        <v>0</v>
      </c>
      <c r="BY186" s="103">
        <f t="shared" si="188"/>
        <v>0</v>
      </c>
      <c r="BZ186" s="103">
        <f t="shared" si="189"/>
        <v>0</v>
      </c>
      <c r="CA186" s="104">
        <f>SUM(BO186:BZ186)*VLOOKUP($I186,Escalation[],MATCH(BB$1,Escalation[#Headers]),FALSE)</f>
        <v>959.98527000000013</v>
      </c>
      <c r="CB186" s="104">
        <f t="shared" si="190"/>
        <v>0</v>
      </c>
      <c r="CC186" s="104">
        <f t="shared" si="191"/>
        <v>0</v>
      </c>
      <c r="CD186" s="104">
        <f t="shared" si="192"/>
        <v>959.98527000000013</v>
      </c>
      <c r="CE186" s="103">
        <f t="shared" si="193"/>
        <v>191.99705400000005</v>
      </c>
      <c r="CF186" s="105">
        <f t="shared" si="194"/>
        <v>0</v>
      </c>
      <c r="CG186" s="110"/>
      <c r="CH186" s="102"/>
      <c r="CI186" s="102"/>
      <c r="CJ186" s="102"/>
      <c r="CK186" s="102"/>
      <c r="CL186" s="102"/>
      <c r="CM186" s="102"/>
      <c r="CN186" s="102"/>
      <c r="CO186" s="102"/>
      <c r="CP186" s="102"/>
      <c r="CQ186" s="102"/>
      <c r="CR186" s="102"/>
      <c r="CS186" s="102">
        <f t="shared" si="195"/>
        <v>0</v>
      </c>
      <c r="CT186" s="103">
        <f t="shared" si="196"/>
        <v>0</v>
      </c>
      <c r="CU186" s="103">
        <f t="shared" si="197"/>
        <v>0</v>
      </c>
      <c r="CV186" s="103">
        <f t="shared" si="198"/>
        <v>0</v>
      </c>
      <c r="CW186" s="103">
        <f t="shared" si="199"/>
        <v>0</v>
      </c>
      <c r="CX186" s="103">
        <f t="shared" si="200"/>
        <v>0</v>
      </c>
      <c r="CY186" s="103">
        <f t="shared" si="201"/>
        <v>0</v>
      </c>
      <c r="CZ186" s="103">
        <f t="shared" si="202"/>
        <v>0</v>
      </c>
      <c r="DA186" s="103">
        <f t="shared" si="203"/>
        <v>0</v>
      </c>
      <c r="DB186" s="103">
        <f t="shared" si="204"/>
        <v>0</v>
      </c>
      <c r="DC186" s="103">
        <f t="shared" si="205"/>
        <v>0</v>
      </c>
      <c r="DD186" s="103">
        <f t="shared" si="206"/>
        <v>0</v>
      </c>
      <c r="DE186" s="103">
        <f t="shared" si="207"/>
        <v>0</v>
      </c>
      <c r="DF186" s="104">
        <f>SUM(CT186:DE186)*VLOOKUP($I186,Escalation[],MATCH(CG$1,Escalation[#Headers]),FALSE)</f>
        <v>0</v>
      </c>
      <c r="DG186" s="104">
        <f t="shared" si="208"/>
        <v>0</v>
      </c>
      <c r="DH186" s="104">
        <f t="shared" si="209"/>
        <v>0</v>
      </c>
      <c r="DI186" s="104">
        <f t="shared" si="210"/>
        <v>0</v>
      </c>
      <c r="DJ186" s="103">
        <f t="shared" si="211"/>
        <v>0</v>
      </c>
      <c r="DK186" s="105">
        <f t="shared" si="212"/>
        <v>0</v>
      </c>
      <c r="DL186" s="110"/>
      <c r="DM186" s="102"/>
      <c r="DN186" s="102"/>
      <c r="DO186" s="102"/>
      <c r="DP186" s="102"/>
      <c r="DQ186" s="102"/>
      <c r="DR186" s="102"/>
      <c r="DS186" s="102"/>
      <c r="DT186" s="102"/>
      <c r="DU186" s="102"/>
      <c r="DV186" s="102"/>
      <c r="DW186" s="102"/>
      <c r="DX186" s="102">
        <f t="shared" si="213"/>
        <v>0</v>
      </c>
      <c r="DY186" s="103">
        <f t="shared" si="214"/>
        <v>0</v>
      </c>
      <c r="DZ186" s="103">
        <f t="shared" si="215"/>
        <v>0</v>
      </c>
      <c r="EA186" s="103">
        <f t="shared" si="216"/>
        <v>0</v>
      </c>
      <c r="EB186" s="103">
        <f t="shared" si="217"/>
        <v>0</v>
      </c>
      <c r="EC186" s="103">
        <f t="shared" si="218"/>
        <v>0</v>
      </c>
      <c r="ED186" s="103">
        <f t="shared" si="219"/>
        <v>0</v>
      </c>
      <c r="EE186" s="103">
        <f t="shared" si="220"/>
        <v>0</v>
      </c>
      <c r="EF186" s="103">
        <f t="shared" si="221"/>
        <v>0</v>
      </c>
      <c r="EG186" s="103">
        <f t="shared" si="222"/>
        <v>0</v>
      </c>
      <c r="EH186" s="103">
        <f t="shared" si="223"/>
        <v>0</v>
      </c>
      <c r="EI186" s="103">
        <f t="shared" si="224"/>
        <v>0</v>
      </c>
      <c r="EJ186" s="103">
        <f t="shared" si="225"/>
        <v>0</v>
      </c>
      <c r="EK186" s="104">
        <f>SUM(DY186:EJ186)*VLOOKUP($I186,Escalation[],MATCH(DL$1,Escalation[#Headers]),FALSE)</f>
        <v>0</v>
      </c>
      <c r="EL186" s="104">
        <f t="shared" si="226"/>
        <v>0</v>
      </c>
      <c r="EM186" s="104">
        <f t="shared" si="227"/>
        <v>0</v>
      </c>
      <c r="EN186" s="104">
        <f t="shared" si="228"/>
        <v>0</v>
      </c>
      <c r="EO186" s="103">
        <f t="shared" si="229"/>
        <v>0</v>
      </c>
      <c r="EP186" s="105">
        <f t="shared" si="230"/>
        <v>0</v>
      </c>
      <c r="EQ186" s="160">
        <f t="shared" si="231"/>
        <v>959.98527000000013</v>
      </c>
      <c r="ER186" s="1"/>
      <c r="ES186" s="82"/>
      <c r="ET186" s="82"/>
      <c r="EU186" s="82"/>
      <c r="EV186" s="82"/>
      <c r="EW186" s="22"/>
      <c r="EX186" s="22"/>
      <c r="EY186" s="34"/>
      <c r="EZ186" s="34"/>
      <c r="FA186" s="7"/>
      <c r="FB186" s="7"/>
      <c r="FC186" s="7"/>
      <c r="FD186" s="7"/>
    </row>
    <row r="187" spans="1:160" ht="118.8" hidden="1" x14ac:dyDescent="0.3">
      <c r="A187" s="1" t="s">
        <v>395</v>
      </c>
      <c r="B187" s="83">
        <v>1.2</v>
      </c>
      <c r="C187" t="s">
        <v>1392</v>
      </c>
      <c r="D187" s="28" t="s">
        <v>15</v>
      </c>
      <c r="E187" s="3" t="s">
        <v>25</v>
      </c>
      <c r="F187" s="1" t="s">
        <v>396</v>
      </c>
      <c r="G187" s="14" t="s">
        <v>397</v>
      </c>
      <c r="H187" s="1"/>
      <c r="I187" s="3" t="s">
        <v>19</v>
      </c>
      <c r="J187" s="5" t="s">
        <v>31</v>
      </c>
      <c r="K187" s="3" t="s">
        <v>216</v>
      </c>
      <c r="L187" s="6" t="s">
        <v>22</v>
      </c>
      <c r="M187" s="38">
        <v>115</v>
      </c>
      <c r="N187" s="44">
        <v>115</v>
      </c>
      <c r="O187" s="24">
        <v>0</v>
      </c>
      <c r="P187" s="48">
        <v>0</v>
      </c>
      <c r="Q187" s="5" t="s">
        <v>23</v>
      </c>
      <c r="R187" s="1" t="s">
        <v>220</v>
      </c>
      <c r="S187" s="71">
        <f>VLOOKUP(R187,Contingencies!$A$2:$D$7,4,FALSE)</f>
        <v>0.2</v>
      </c>
      <c r="T187" s="22">
        <f t="shared" si="164"/>
        <v>281.93400000000003</v>
      </c>
      <c r="U187" s="33">
        <f t="shared" si="238"/>
        <v>0</v>
      </c>
      <c r="V187" s="90"/>
      <c r="W187" s="121"/>
      <c r="X187" s="117"/>
      <c r="Y187" s="102"/>
      <c r="Z187" s="102"/>
      <c r="AA187" s="102"/>
      <c r="AB187" s="102"/>
      <c r="AC187" s="102"/>
      <c r="AD187" s="116"/>
      <c r="AE187" s="122">
        <v>12</v>
      </c>
      <c r="AF187" s="102"/>
      <c r="AG187" s="102"/>
      <c r="AH187" s="102"/>
      <c r="AI187" s="102">
        <f t="shared" si="232"/>
        <v>12</v>
      </c>
      <c r="AJ187" s="103">
        <f t="shared" si="165"/>
        <v>0</v>
      </c>
      <c r="AK187" s="103">
        <f t="shared" si="166"/>
        <v>0</v>
      </c>
      <c r="AL187" s="103">
        <f t="shared" si="167"/>
        <v>0</v>
      </c>
      <c r="AM187" s="103">
        <f t="shared" si="168"/>
        <v>0</v>
      </c>
      <c r="AN187" s="103">
        <f t="shared" si="169"/>
        <v>0</v>
      </c>
      <c r="AO187" s="103">
        <f t="shared" si="170"/>
        <v>0</v>
      </c>
      <c r="AP187" s="103">
        <f t="shared" si="171"/>
        <v>0</v>
      </c>
      <c r="AQ187" s="103">
        <f t="shared" si="172"/>
        <v>0</v>
      </c>
      <c r="AR187" s="103">
        <f t="shared" si="173"/>
        <v>1380</v>
      </c>
      <c r="AS187" s="103">
        <f t="shared" si="174"/>
        <v>0</v>
      </c>
      <c r="AT187" s="103">
        <f t="shared" si="175"/>
        <v>0</v>
      </c>
      <c r="AU187" s="103">
        <f t="shared" si="176"/>
        <v>0</v>
      </c>
      <c r="AV187" s="104">
        <f>SUM(AJ187:AU187)*VLOOKUP($I187,Escalation[],MATCH(W$1,Escalation[#Headers]),FALSE)</f>
        <v>1409.67</v>
      </c>
      <c r="AW187" s="104">
        <f t="shared" si="233"/>
        <v>0</v>
      </c>
      <c r="AX187" s="104">
        <f t="shared" si="234"/>
        <v>0</v>
      </c>
      <c r="AY187" s="104">
        <f t="shared" si="235"/>
        <v>1409.67</v>
      </c>
      <c r="AZ187" s="103">
        <f t="shared" si="236"/>
        <v>281.93400000000003</v>
      </c>
      <c r="BA187" s="105">
        <f t="shared" si="237"/>
        <v>0</v>
      </c>
      <c r="BB187" s="110"/>
      <c r="BC187" s="102"/>
      <c r="BD187" s="102"/>
      <c r="BE187" s="102"/>
      <c r="BF187" s="102"/>
      <c r="BG187" s="102"/>
      <c r="BH187" s="123"/>
      <c r="BI187" s="102"/>
      <c r="BJ187" s="102"/>
      <c r="BK187" s="102"/>
      <c r="BL187" s="102"/>
      <c r="BM187" s="102"/>
      <c r="BN187" s="102">
        <f t="shared" si="177"/>
        <v>0</v>
      </c>
      <c r="BO187" s="103">
        <f t="shared" si="178"/>
        <v>0</v>
      </c>
      <c r="BP187" s="103">
        <f t="shared" si="179"/>
        <v>0</v>
      </c>
      <c r="BQ187" s="103">
        <f t="shared" si="180"/>
        <v>0</v>
      </c>
      <c r="BR187" s="103">
        <f t="shared" si="181"/>
        <v>0</v>
      </c>
      <c r="BS187" s="103">
        <f t="shared" si="182"/>
        <v>0</v>
      </c>
      <c r="BT187" s="103">
        <f t="shared" si="183"/>
        <v>0</v>
      </c>
      <c r="BU187" s="103">
        <f t="shared" si="184"/>
        <v>0</v>
      </c>
      <c r="BV187" s="103">
        <f t="shared" si="185"/>
        <v>0</v>
      </c>
      <c r="BW187" s="103">
        <f t="shared" si="186"/>
        <v>0</v>
      </c>
      <c r="BX187" s="103">
        <f t="shared" si="187"/>
        <v>0</v>
      </c>
      <c r="BY187" s="103">
        <f t="shared" si="188"/>
        <v>0</v>
      </c>
      <c r="BZ187" s="103">
        <f t="shared" si="189"/>
        <v>0</v>
      </c>
      <c r="CA187" s="104">
        <f>SUM(BO187:BZ187)*VLOOKUP($I187,Escalation[],MATCH(BB$1,Escalation[#Headers]),FALSE)</f>
        <v>0</v>
      </c>
      <c r="CB187" s="104">
        <f t="shared" si="190"/>
        <v>0</v>
      </c>
      <c r="CC187" s="104">
        <f t="shared" si="191"/>
        <v>0</v>
      </c>
      <c r="CD187" s="104">
        <f t="shared" si="192"/>
        <v>0</v>
      </c>
      <c r="CE187" s="103">
        <f t="shared" si="193"/>
        <v>0</v>
      </c>
      <c r="CF187" s="105">
        <f t="shared" si="194"/>
        <v>0</v>
      </c>
      <c r="CG187" s="110"/>
      <c r="CH187" s="102"/>
      <c r="CI187" s="102"/>
      <c r="CJ187" s="102"/>
      <c r="CK187" s="102"/>
      <c r="CL187" s="102"/>
      <c r="CM187" s="102"/>
      <c r="CN187" s="102"/>
      <c r="CO187" s="102"/>
      <c r="CP187" s="102"/>
      <c r="CQ187" s="102"/>
      <c r="CR187" s="102"/>
      <c r="CS187" s="102">
        <f t="shared" si="195"/>
        <v>0</v>
      </c>
      <c r="CT187" s="103">
        <f t="shared" si="196"/>
        <v>0</v>
      </c>
      <c r="CU187" s="103">
        <f t="shared" si="197"/>
        <v>0</v>
      </c>
      <c r="CV187" s="103">
        <f t="shared" si="198"/>
        <v>0</v>
      </c>
      <c r="CW187" s="103">
        <f t="shared" si="199"/>
        <v>0</v>
      </c>
      <c r="CX187" s="103">
        <f t="shared" si="200"/>
        <v>0</v>
      </c>
      <c r="CY187" s="103">
        <f t="shared" si="201"/>
        <v>0</v>
      </c>
      <c r="CZ187" s="103">
        <f t="shared" si="202"/>
        <v>0</v>
      </c>
      <c r="DA187" s="103">
        <f t="shared" si="203"/>
        <v>0</v>
      </c>
      <c r="DB187" s="103">
        <f t="shared" si="204"/>
        <v>0</v>
      </c>
      <c r="DC187" s="103">
        <f t="shared" si="205"/>
        <v>0</v>
      </c>
      <c r="DD187" s="103">
        <f t="shared" si="206"/>
        <v>0</v>
      </c>
      <c r="DE187" s="103">
        <f t="shared" si="207"/>
        <v>0</v>
      </c>
      <c r="DF187" s="104">
        <f>SUM(CT187:DE187)*VLOOKUP($I187,Escalation[],MATCH(CG$1,Escalation[#Headers]),FALSE)</f>
        <v>0</v>
      </c>
      <c r="DG187" s="104">
        <f t="shared" si="208"/>
        <v>0</v>
      </c>
      <c r="DH187" s="104">
        <f t="shared" si="209"/>
        <v>0</v>
      </c>
      <c r="DI187" s="104">
        <f t="shared" si="210"/>
        <v>0</v>
      </c>
      <c r="DJ187" s="103">
        <f t="shared" si="211"/>
        <v>0</v>
      </c>
      <c r="DK187" s="105">
        <f t="shared" si="212"/>
        <v>0</v>
      </c>
      <c r="DL187" s="110"/>
      <c r="DM187" s="102"/>
      <c r="DN187" s="102"/>
      <c r="DO187" s="102"/>
      <c r="DP187" s="102"/>
      <c r="DQ187" s="102"/>
      <c r="DR187" s="102"/>
      <c r="DS187" s="102"/>
      <c r="DT187" s="102"/>
      <c r="DU187" s="102"/>
      <c r="DV187" s="102"/>
      <c r="DW187" s="102"/>
      <c r="DX187" s="102">
        <f t="shared" si="213"/>
        <v>0</v>
      </c>
      <c r="DY187" s="103">
        <f t="shared" si="214"/>
        <v>0</v>
      </c>
      <c r="DZ187" s="103">
        <f t="shared" si="215"/>
        <v>0</v>
      </c>
      <c r="EA187" s="103">
        <f t="shared" si="216"/>
        <v>0</v>
      </c>
      <c r="EB187" s="103">
        <f t="shared" si="217"/>
        <v>0</v>
      </c>
      <c r="EC187" s="103">
        <f t="shared" si="218"/>
        <v>0</v>
      </c>
      <c r="ED187" s="103">
        <f t="shared" si="219"/>
        <v>0</v>
      </c>
      <c r="EE187" s="103">
        <f t="shared" si="220"/>
        <v>0</v>
      </c>
      <c r="EF187" s="103">
        <f t="shared" si="221"/>
        <v>0</v>
      </c>
      <c r="EG187" s="103">
        <f t="shared" si="222"/>
        <v>0</v>
      </c>
      <c r="EH187" s="103">
        <f t="shared" si="223"/>
        <v>0</v>
      </c>
      <c r="EI187" s="103">
        <f t="shared" si="224"/>
        <v>0</v>
      </c>
      <c r="EJ187" s="103">
        <f t="shared" si="225"/>
        <v>0</v>
      </c>
      <c r="EK187" s="104">
        <f>SUM(DY187:EJ187)*VLOOKUP($I187,Escalation[],MATCH(DL$1,Escalation[#Headers]),FALSE)</f>
        <v>0</v>
      </c>
      <c r="EL187" s="104">
        <f t="shared" si="226"/>
        <v>0</v>
      </c>
      <c r="EM187" s="104">
        <f t="shared" si="227"/>
        <v>0</v>
      </c>
      <c r="EN187" s="104">
        <f t="shared" si="228"/>
        <v>0</v>
      </c>
      <c r="EO187" s="103">
        <f t="shared" si="229"/>
        <v>0</v>
      </c>
      <c r="EP187" s="105">
        <f t="shared" si="230"/>
        <v>0</v>
      </c>
      <c r="EQ187" s="160">
        <f t="shared" si="231"/>
        <v>1409.67</v>
      </c>
      <c r="ER187" s="1"/>
      <c r="ES187" s="82"/>
      <c r="ET187" s="82"/>
      <c r="EU187" s="82"/>
      <c r="EV187" s="82"/>
      <c r="EW187" s="22"/>
      <c r="EX187" s="22"/>
      <c r="EY187" s="34"/>
      <c r="EZ187" s="34"/>
      <c r="FA187" s="7"/>
      <c r="FB187" s="7"/>
      <c r="FC187" s="7"/>
      <c r="FD187" s="7"/>
    </row>
    <row r="188" spans="1:160" ht="105.6" hidden="1" x14ac:dyDescent="0.3">
      <c r="A188" s="1" t="s">
        <v>398</v>
      </c>
      <c r="B188" s="83">
        <v>1.2</v>
      </c>
      <c r="C188" t="s">
        <v>1392</v>
      </c>
      <c r="D188" s="28" t="s">
        <v>15</v>
      </c>
      <c r="E188" s="3" t="s">
        <v>25</v>
      </c>
      <c r="F188" s="1" t="s">
        <v>399</v>
      </c>
      <c r="G188" s="14" t="s">
        <v>400</v>
      </c>
      <c r="H188" s="1"/>
      <c r="I188" s="3" t="s">
        <v>19</v>
      </c>
      <c r="J188" s="5" t="s">
        <v>31</v>
      </c>
      <c r="K188" s="3" t="s">
        <v>216</v>
      </c>
      <c r="L188" s="6" t="s">
        <v>22</v>
      </c>
      <c r="M188" s="38">
        <v>115</v>
      </c>
      <c r="N188" s="44">
        <v>115</v>
      </c>
      <c r="O188" s="24">
        <v>0</v>
      </c>
      <c r="P188" s="48">
        <v>0</v>
      </c>
      <c r="Q188" s="5" t="s">
        <v>23</v>
      </c>
      <c r="R188" s="1" t="s">
        <v>220</v>
      </c>
      <c r="S188" s="71">
        <f>VLOOKUP(R188,Contingencies!$A$2:$D$7,4,FALSE)</f>
        <v>0.2</v>
      </c>
      <c r="T188" s="22">
        <f t="shared" si="164"/>
        <v>287.99558100000007</v>
      </c>
      <c r="U188" s="33">
        <f t="shared" si="238"/>
        <v>0</v>
      </c>
      <c r="V188" s="90"/>
      <c r="W188" s="121"/>
      <c r="X188" s="117"/>
      <c r="Y188" s="102"/>
      <c r="Z188" s="102"/>
      <c r="AA188" s="102"/>
      <c r="AB188" s="102"/>
      <c r="AC188" s="123"/>
      <c r="AD188" s="116"/>
      <c r="AE188" s="102"/>
      <c r="AF188" s="102"/>
      <c r="AG188" s="102"/>
      <c r="AH188" s="102"/>
      <c r="AI188" s="102">
        <f t="shared" si="232"/>
        <v>0</v>
      </c>
      <c r="AJ188" s="103">
        <f t="shared" si="165"/>
        <v>0</v>
      </c>
      <c r="AK188" s="103">
        <f t="shared" si="166"/>
        <v>0</v>
      </c>
      <c r="AL188" s="103">
        <f t="shared" si="167"/>
        <v>0</v>
      </c>
      <c r="AM188" s="103">
        <f t="shared" si="168"/>
        <v>0</v>
      </c>
      <c r="AN188" s="103">
        <f t="shared" si="169"/>
        <v>0</v>
      </c>
      <c r="AO188" s="103">
        <f t="shared" si="170"/>
        <v>0</v>
      </c>
      <c r="AP188" s="103">
        <f t="shared" si="171"/>
        <v>0</v>
      </c>
      <c r="AQ188" s="103">
        <f t="shared" si="172"/>
        <v>0</v>
      </c>
      <c r="AR188" s="103">
        <f t="shared" si="173"/>
        <v>0</v>
      </c>
      <c r="AS188" s="103">
        <f t="shared" si="174"/>
        <v>0</v>
      </c>
      <c r="AT188" s="103">
        <f t="shared" si="175"/>
        <v>0</v>
      </c>
      <c r="AU188" s="103">
        <f t="shared" si="176"/>
        <v>0</v>
      </c>
      <c r="AV188" s="104">
        <f>SUM(AJ188:AU188)*VLOOKUP($I188,Escalation[],MATCH(W$1,Escalation[#Headers]),FALSE)</f>
        <v>0</v>
      </c>
      <c r="AW188" s="104">
        <f t="shared" si="233"/>
        <v>0</v>
      </c>
      <c r="AX188" s="104">
        <f t="shared" si="234"/>
        <v>0</v>
      </c>
      <c r="AY188" s="104">
        <f t="shared" si="235"/>
        <v>0</v>
      </c>
      <c r="AZ188" s="103">
        <f t="shared" si="236"/>
        <v>0</v>
      </c>
      <c r="BA188" s="105">
        <f t="shared" si="237"/>
        <v>0</v>
      </c>
      <c r="BB188" s="110"/>
      <c r="BC188" s="102"/>
      <c r="BD188" s="102"/>
      <c r="BE188" s="102"/>
      <c r="BF188" s="102"/>
      <c r="BG188" s="102"/>
      <c r="BH188" s="102"/>
      <c r="BI188" s="102"/>
      <c r="BJ188" s="122">
        <v>12</v>
      </c>
      <c r="BK188" s="112"/>
      <c r="BL188" s="102"/>
      <c r="BM188" s="102"/>
      <c r="BN188" s="102">
        <f t="shared" si="177"/>
        <v>12</v>
      </c>
      <c r="BO188" s="103">
        <f t="shared" si="178"/>
        <v>0</v>
      </c>
      <c r="BP188" s="103">
        <f t="shared" si="179"/>
        <v>0</v>
      </c>
      <c r="BQ188" s="103">
        <f t="shared" si="180"/>
        <v>0</v>
      </c>
      <c r="BR188" s="103">
        <f t="shared" si="181"/>
        <v>0</v>
      </c>
      <c r="BS188" s="103">
        <f t="shared" si="182"/>
        <v>0</v>
      </c>
      <c r="BT188" s="103">
        <f t="shared" si="183"/>
        <v>0</v>
      </c>
      <c r="BU188" s="103">
        <f t="shared" si="184"/>
        <v>0</v>
      </c>
      <c r="BV188" s="103">
        <f t="shared" si="185"/>
        <v>0</v>
      </c>
      <c r="BW188" s="103">
        <f t="shared" si="186"/>
        <v>1380</v>
      </c>
      <c r="BX188" s="103">
        <f t="shared" si="187"/>
        <v>0</v>
      </c>
      <c r="BY188" s="103">
        <f t="shared" si="188"/>
        <v>0</v>
      </c>
      <c r="BZ188" s="103">
        <f t="shared" si="189"/>
        <v>0</v>
      </c>
      <c r="CA188" s="104">
        <f>SUM(BO188:BZ188)*VLOOKUP($I188,Escalation[],MATCH(BB$1,Escalation[#Headers]),FALSE)</f>
        <v>1439.9779050000002</v>
      </c>
      <c r="CB188" s="104">
        <f t="shared" si="190"/>
        <v>0</v>
      </c>
      <c r="CC188" s="104">
        <f t="shared" si="191"/>
        <v>0</v>
      </c>
      <c r="CD188" s="104">
        <f t="shared" si="192"/>
        <v>1439.9779050000002</v>
      </c>
      <c r="CE188" s="103">
        <f t="shared" si="193"/>
        <v>287.99558100000007</v>
      </c>
      <c r="CF188" s="105">
        <f t="shared" si="194"/>
        <v>0</v>
      </c>
      <c r="CG188" s="110"/>
      <c r="CH188" s="102"/>
      <c r="CI188" s="102"/>
      <c r="CJ188" s="102"/>
      <c r="CK188" s="102"/>
      <c r="CL188" s="102"/>
      <c r="CM188" s="102"/>
      <c r="CN188" s="102"/>
      <c r="CO188" s="102"/>
      <c r="CP188" s="102"/>
      <c r="CQ188" s="102"/>
      <c r="CR188" s="102"/>
      <c r="CS188" s="102">
        <f t="shared" si="195"/>
        <v>0</v>
      </c>
      <c r="CT188" s="103">
        <f t="shared" si="196"/>
        <v>0</v>
      </c>
      <c r="CU188" s="103">
        <f t="shared" si="197"/>
        <v>0</v>
      </c>
      <c r="CV188" s="103">
        <f t="shared" si="198"/>
        <v>0</v>
      </c>
      <c r="CW188" s="103">
        <f t="shared" si="199"/>
        <v>0</v>
      </c>
      <c r="CX188" s="103">
        <f t="shared" si="200"/>
        <v>0</v>
      </c>
      <c r="CY188" s="103">
        <f t="shared" si="201"/>
        <v>0</v>
      </c>
      <c r="CZ188" s="103">
        <f t="shared" si="202"/>
        <v>0</v>
      </c>
      <c r="DA188" s="103">
        <f t="shared" si="203"/>
        <v>0</v>
      </c>
      <c r="DB188" s="103">
        <f t="shared" si="204"/>
        <v>0</v>
      </c>
      <c r="DC188" s="103">
        <f t="shared" si="205"/>
        <v>0</v>
      </c>
      <c r="DD188" s="103">
        <f t="shared" si="206"/>
        <v>0</v>
      </c>
      <c r="DE188" s="103">
        <f t="shared" si="207"/>
        <v>0</v>
      </c>
      <c r="DF188" s="104">
        <f>SUM(CT188:DE188)*VLOOKUP($I188,Escalation[],MATCH(CG$1,Escalation[#Headers]),FALSE)</f>
        <v>0</v>
      </c>
      <c r="DG188" s="104">
        <f t="shared" si="208"/>
        <v>0</v>
      </c>
      <c r="DH188" s="104">
        <f t="shared" si="209"/>
        <v>0</v>
      </c>
      <c r="DI188" s="104">
        <f t="shared" si="210"/>
        <v>0</v>
      </c>
      <c r="DJ188" s="103">
        <f t="shared" si="211"/>
        <v>0</v>
      </c>
      <c r="DK188" s="105">
        <f t="shared" si="212"/>
        <v>0</v>
      </c>
      <c r="DL188" s="110"/>
      <c r="DM188" s="102"/>
      <c r="DN188" s="102"/>
      <c r="DO188" s="102"/>
      <c r="DP188" s="102"/>
      <c r="DQ188" s="102"/>
      <c r="DR188" s="102"/>
      <c r="DS188" s="102"/>
      <c r="DT188" s="102"/>
      <c r="DU188" s="102"/>
      <c r="DV188" s="102"/>
      <c r="DW188" s="102"/>
      <c r="DX188" s="102">
        <f t="shared" si="213"/>
        <v>0</v>
      </c>
      <c r="DY188" s="103">
        <f t="shared" si="214"/>
        <v>0</v>
      </c>
      <c r="DZ188" s="103">
        <f t="shared" si="215"/>
        <v>0</v>
      </c>
      <c r="EA188" s="103">
        <f t="shared" si="216"/>
        <v>0</v>
      </c>
      <c r="EB188" s="103">
        <f t="shared" si="217"/>
        <v>0</v>
      </c>
      <c r="EC188" s="103">
        <f t="shared" si="218"/>
        <v>0</v>
      </c>
      <c r="ED188" s="103">
        <f t="shared" si="219"/>
        <v>0</v>
      </c>
      <c r="EE188" s="103">
        <f t="shared" si="220"/>
        <v>0</v>
      </c>
      <c r="EF188" s="103">
        <f t="shared" si="221"/>
        <v>0</v>
      </c>
      <c r="EG188" s="103">
        <f t="shared" si="222"/>
        <v>0</v>
      </c>
      <c r="EH188" s="103">
        <f t="shared" si="223"/>
        <v>0</v>
      </c>
      <c r="EI188" s="103">
        <f t="shared" si="224"/>
        <v>0</v>
      </c>
      <c r="EJ188" s="103">
        <f t="shared" si="225"/>
        <v>0</v>
      </c>
      <c r="EK188" s="104">
        <f>SUM(DY188:EJ188)*VLOOKUP($I188,Escalation[],MATCH(DL$1,Escalation[#Headers]),FALSE)</f>
        <v>0</v>
      </c>
      <c r="EL188" s="104">
        <f t="shared" si="226"/>
        <v>0</v>
      </c>
      <c r="EM188" s="104">
        <f t="shared" si="227"/>
        <v>0</v>
      </c>
      <c r="EN188" s="104">
        <f t="shared" si="228"/>
        <v>0</v>
      </c>
      <c r="EO188" s="103">
        <f t="shared" si="229"/>
        <v>0</v>
      </c>
      <c r="EP188" s="105">
        <f t="shared" si="230"/>
        <v>0</v>
      </c>
      <c r="EQ188" s="160">
        <f t="shared" si="231"/>
        <v>1439.9779050000002</v>
      </c>
      <c r="ER188" s="1"/>
      <c r="ES188" s="82"/>
      <c r="ET188" s="82"/>
      <c r="EU188" s="82"/>
      <c r="EV188" s="82"/>
      <c r="EW188" s="22"/>
      <c r="EX188" s="22"/>
      <c r="EY188" s="34"/>
      <c r="EZ188" s="34"/>
      <c r="FA188" s="7"/>
      <c r="FB188" s="7"/>
      <c r="FC188" s="7"/>
      <c r="FD188" s="7"/>
    </row>
    <row r="189" spans="1:160" ht="132" hidden="1" x14ac:dyDescent="0.3">
      <c r="A189" s="1" t="s">
        <v>401</v>
      </c>
      <c r="B189" s="83">
        <v>1.2</v>
      </c>
      <c r="C189" t="s">
        <v>1392</v>
      </c>
      <c r="D189" s="28" t="s">
        <v>15</v>
      </c>
      <c r="E189" s="3" t="s">
        <v>25</v>
      </c>
      <c r="F189" s="1" t="s">
        <v>402</v>
      </c>
      <c r="G189" s="14" t="s">
        <v>403</v>
      </c>
      <c r="H189" s="1"/>
      <c r="I189" s="3" t="s">
        <v>19</v>
      </c>
      <c r="J189" s="5" t="s">
        <v>31</v>
      </c>
      <c r="K189" s="3" t="s">
        <v>216</v>
      </c>
      <c r="L189" s="6" t="s">
        <v>22</v>
      </c>
      <c r="M189" s="38">
        <v>115</v>
      </c>
      <c r="N189" s="44">
        <v>115</v>
      </c>
      <c r="O189" s="24">
        <v>0</v>
      </c>
      <c r="P189" s="48">
        <v>0</v>
      </c>
      <c r="Q189" s="5" t="s">
        <v>23</v>
      </c>
      <c r="R189" s="1" t="s">
        <v>220</v>
      </c>
      <c r="S189" s="71">
        <f>VLOOKUP(R189,Contingencies!$A$2:$D$7,4,FALSE)</f>
        <v>0.2</v>
      </c>
      <c r="T189" s="22">
        <f t="shared" si="164"/>
        <v>281.93400000000003</v>
      </c>
      <c r="U189" s="33">
        <f t="shared" si="238"/>
        <v>0</v>
      </c>
      <c r="V189" s="90"/>
      <c r="W189" s="121"/>
      <c r="X189" s="117"/>
      <c r="Y189" s="102"/>
      <c r="Z189" s="102"/>
      <c r="AA189" s="102"/>
      <c r="AB189" s="102"/>
      <c r="AC189" s="102"/>
      <c r="AD189" s="116"/>
      <c r="AE189" s="102"/>
      <c r="AF189" s="122">
        <v>12</v>
      </c>
      <c r="AG189" s="102"/>
      <c r="AH189" s="102"/>
      <c r="AI189" s="102">
        <f t="shared" si="232"/>
        <v>12</v>
      </c>
      <c r="AJ189" s="103">
        <f t="shared" si="165"/>
        <v>0</v>
      </c>
      <c r="AK189" s="103">
        <f t="shared" si="166"/>
        <v>0</v>
      </c>
      <c r="AL189" s="103">
        <f t="shared" si="167"/>
        <v>0</v>
      </c>
      <c r="AM189" s="103">
        <f t="shared" si="168"/>
        <v>0</v>
      </c>
      <c r="AN189" s="103">
        <f t="shared" si="169"/>
        <v>0</v>
      </c>
      <c r="AO189" s="103">
        <f t="shared" si="170"/>
        <v>0</v>
      </c>
      <c r="AP189" s="103">
        <f t="shared" si="171"/>
        <v>0</v>
      </c>
      <c r="AQ189" s="103">
        <f t="shared" si="172"/>
        <v>0</v>
      </c>
      <c r="AR189" s="103">
        <f t="shared" si="173"/>
        <v>0</v>
      </c>
      <c r="AS189" s="103">
        <f t="shared" si="174"/>
        <v>1380</v>
      </c>
      <c r="AT189" s="103">
        <f t="shared" si="175"/>
        <v>0</v>
      </c>
      <c r="AU189" s="103">
        <f t="shared" si="176"/>
        <v>0</v>
      </c>
      <c r="AV189" s="104">
        <f>SUM(AJ189:AU189)*VLOOKUP($I189,Escalation[],MATCH(W$1,Escalation[#Headers]),FALSE)</f>
        <v>1409.67</v>
      </c>
      <c r="AW189" s="104">
        <f t="shared" si="233"/>
        <v>0</v>
      </c>
      <c r="AX189" s="104">
        <f t="shared" si="234"/>
        <v>0</v>
      </c>
      <c r="AY189" s="104">
        <f t="shared" si="235"/>
        <v>1409.67</v>
      </c>
      <c r="AZ189" s="103">
        <f t="shared" si="236"/>
        <v>281.93400000000003</v>
      </c>
      <c r="BA189" s="105">
        <f t="shared" si="237"/>
        <v>0</v>
      </c>
      <c r="BB189" s="110"/>
      <c r="BC189" s="102"/>
      <c r="BD189" s="102"/>
      <c r="BE189" s="102"/>
      <c r="BF189" s="102"/>
      <c r="BG189" s="102"/>
      <c r="BH189" s="123"/>
      <c r="BI189" s="102"/>
      <c r="BJ189" s="102"/>
      <c r="BK189" s="102"/>
      <c r="BL189" s="102"/>
      <c r="BM189" s="102"/>
      <c r="BN189" s="102">
        <f t="shared" si="177"/>
        <v>0</v>
      </c>
      <c r="BO189" s="103">
        <f t="shared" si="178"/>
        <v>0</v>
      </c>
      <c r="BP189" s="103">
        <f t="shared" si="179"/>
        <v>0</v>
      </c>
      <c r="BQ189" s="103">
        <f t="shared" si="180"/>
        <v>0</v>
      </c>
      <c r="BR189" s="103">
        <f t="shared" si="181"/>
        <v>0</v>
      </c>
      <c r="BS189" s="103">
        <f t="shared" si="182"/>
        <v>0</v>
      </c>
      <c r="BT189" s="103">
        <f t="shared" si="183"/>
        <v>0</v>
      </c>
      <c r="BU189" s="103">
        <f t="shared" si="184"/>
        <v>0</v>
      </c>
      <c r="BV189" s="103">
        <f t="shared" si="185"/>
        <v>0</v>
      </c>
      <c r="BW189" s="103">
        <f t="shared" si="186"/>
        <v>0</v>
      </c>
      <c r="BX189" s="103">
        <f t="shared" si="187"/>
        <v>0</v>
      </c>
      <c r="BY189" s="103">
        <f t="shared" si="188"/>
        <v>0</v>
      </c>
      <c r="BZ189" s="103">
        <f t="shared" si="189"/>
        <v>0</v>
      </c>
      <c r="CA189" s="104">
        <f>SUM(BO189:BZ189)*VLOOKUP($I189,Escalation[],MATCH(BB$1,Escalation[#Headers]),FALSE)</f>
        <v>0</v>
      </c>
      <c r="CB189" s="104">
        <f t="shared" si="190"/>
        <v>0</v>
      </c>
      <c r="CC189" s="104">
        <f t="shared" si="191"/>
        <v>0</v>
      </c>
      <c r="CD189" s="104">
        <f t="shared" si="192"/>
        <v>0</v>
      </c>
      <c r="CE189" s="103">
        <f t="shared" si="193"/>
        <v>0</v>
      </c>
      <c r="CF189" s="105">
        <f t="shared" si="194"/>
        <v>0</v>
      </c>
      <c r="CG189" s="110"/>
      <c r="CH189" s="102"/>
      <c r="CI189" s="102"/>
      <c r="CJ189" s="102"/>
      <c r="CK189" s="102"/>
      <c r="CL189" s="102"/>
      <c r="CM189" s="102"/>
      <c r="CN189" s="102"/>
      <c r="CO189" s="102"/>
      <c r="CP189" s="102"/>
      <c r="CQ189" s="102"/>
      <c r="CR189" s="102"/>
      <c r="CS189" s="102">
        <f t="shared" si="195"/>
        <v>0</v>
      </c>
      <c r="CT189" s="103">
        <f t="shared" si="196"/>
        <v>0</v>
      </c>
      <c r="CU189" s="103">
        <f t="shared" si="197"/>
        <v>0</v>
      </c>
      <c r="CV189" s="103">
        <f t="shared" si="198"/>
        <v>0</v>
      </c>
      <c r="CW189" s="103">
        <f t="shared" si="199"/>
        <v>0</v>
      </c>
      <c r="CX189" s="103">
        <f t="shared" si="200"/>
        <v>0</v>
      </c>
      <c r="CY189" s="103">
        <f t="shared" si="201"/>
        <v>0</v>
      </c>
      <c r="CZ189" s="103">
        <f t="shared" si="202"/>
        <v>0</v>
      </c>
      <c r="DA189" s="103">
        <f t="shared" si="203"/>
        <v>0</v>
      </c>
      <c r="DB189" s="103">
        <f t="shared" si="204"/>
        <v>0</v>
      </c>
      <c r="DC189" s="103">
        <f t="shared" si="205"/>
        <v>0</v>
      </c>
      <c r="DD189" s="103">
        <f t="shared" si="206"/>
        <v>0</v>
      </c>
      <c r="DE189" s="103">
        <f t="shared" si="207"/>
        <v>0</v>
      </c>
      <c r="DF189" s="104">
        <f>SUM(CT189:DE189)*VLOOKUP($I189,Escalation[],MATCH(CG$1,Escalation[#Headers]),FALSE)</f>
        <v>0</v>
      </c>
      <c r="DG189" s="104">
        <f t="shared" si="208"/>
        <v>0</v>
      </c>
      <c r="DH189" s="104">
        <f t="shared" si="209"/>
        <v>0</v>
      </c>
      <c r="DI189" s="104">
        <f t="shared" si="210"/>
        <v>0</v>
      </c>
      <c r="DJ189" s="103">
        <f t="shared" si="211"/>
        <v>0</v>
      </c>
      <c r="DK189" s="105">
        <f t="shared" si="212"/>
        <v>0</v>
      </c>
      <c r="DL189" s="110"/>
      <c r="DM189" s="102"/>
      <c r="DN189" s="102"/>
      <c r="DO189" s="102"/>
      <c r="DP189" s="102"/>
      <c r="DQ189" s="102"/>
      <c r="DR189" s="102"/>
      <c r="DS189" s="102"/>
      <c r="DT189" s="102"/>
      <c r="DU189" s="102"/>
      <c r="DV189" s="102"/>
      <c r="DW189" s="102"/>
      <c r="DX189" s="102">
        <f t="shared" si="213"/>
        <v>0</v>
      </c>
      <c r="DY189" s="103">
        <f t="shared" si="214"/>
        <v>0</v>
      </c>
      <c r="DZ189" s="103">
        <f t="shared" si="215"/>
        <v>0</v>
      </c>
      <c r="EA189" s="103">
        <f t="shared" si="216"/>
        <v>0</v>
      </c>
      <c r="EB189" s="103">
        <f t="shared" si="217"/>
        <v>0</v>
      </c>
      <c r="EC189" s="103">
        <f t="shared" si="218"/>
        <v>0</v>
      </c>
      <c r="ED189" s="103">
        <f t="shared" si="219"/>
        <v>0</v>
      </c>
      <c r="EE189" s="103">
        <f t="shared" si="220"/>
        <v>0</v>
      </c>
      <c r="EF189" s="103">
        <f t="shared" si="221"/>
        <v>0</v>
      </c>
      <c r="EG189" s="103">
        <f t="shared" si="222"/>
        <v>0</v>
      </c>
      <c r="EH189" s="103">
        <f t="shared" si="223"/>
        <v>0</v>
      </c>
      <c r="EI189" s="103">
        <f t="shared" si="224"/>
        <v>0</v>
      </c>
      <c r="EJ189" s="103">
        <f t="shared" si="225"/>
        <v>0</v>
      </c>
      <c r="EK189" s="104">
        <f>SUM(DY189:EJ189)*VLOOKUP($I189,Escalation[],MATCH(DL$1,Escalation[#Headers]),FALSE)</f>
        <v>0</v>
      </c>
      <c r="EL189" s="104">
        <f t="shared" si="226"/>
        <v>0</v>
      </c>
      <c r="EM189" s="104">
        <f t="shared" si="227"/>
        <v>0</v>
      </c>
      <c r="EN189" s="104">
        <f t="shared" si="228"/>
        <v>0</v>
      </c>
      <c r="EO189" s="103">
        <f t="shared" si="229"/>
        <v>0</v>
      </c>
      <c r="EP189" s="105">
        <f t="shared" si="230"/>
        <v>0</v>
      </c>
      <c r="EQ189" s="160">
        <f t="shared" si="231"/>
        <v>1409.67</v>
      </c>
      <c r="ER189" s="1"/>
      <c r="ES189" s="82"/>
      <c r="ET189" s="82"/>
      <c r="EU189" s="82"/>
      <c r="EV189" s="82"/>
      <c r="EW189" s="22"/>
      <c r="EX189" s="22"/>
      <c r="EY189" s="34"/>
      <c r="EZ189" s="34"/>
      <c r="FA189" s="7"/>
      <c r="FB189" s="7"/>
      <c r="FC189" s="7"/>
      <c r="FD189" s="7"/>
    </row>
    <row r="190" spans="1:160" ht="118.8" hidden="1" x14ac:dyDescent="0.3">
      <c r="A190" s="1" t="s">
        <v>404</v>
      </c>
      <c r="B190" s="83">
        <v>1.2</v>
      </c>
      <c r="C190" t="s">
        <v>1392</v>
      </c>
      <c r="D190" s="28" t="s">
        <v>15</v>
      </c>
      <c r="E190" s="3" t="s">
        <v>25</v>
      </c>
      <c r="F190" s="1" t="s">
        <v>405</v>
      </c>
      <c r="G190" s="14" t="s">
        <v>406</v>
      </c>
      <c r="H190" s="1"/>
      <c r="I190" s="3" t="s">
        <v>19</v>
      </c>
      <c r="J190" s="5" t="s">
        <v>31</v>
      </c>
      <c r="K190" s="3" t="s">
        <v>216</v>
      </c>
      <c r="L190" s="6" t="s">
        <v>22</v>
      </c>
      <c r="M190" s="38">
        <v>115</v>
      </c>
      <c r="N190" s="44">
        <v>115</v>
      </c>
      <c r="O190" s="24">
        <v>0</v>
      </c>
      <c r="P190" s="48">
        <v>0</v>
      </c>
      <c r="Q190" s="5" t="s">
        <v>23</v>
      </c>
      <c r="R190" s="1" t="s">
        <v>220</v>
      </c>
      <c r="S190" s="71">
        <f>VLOOKUP(R190,Contingencies!$A$2:$D$7,4,FALSE)</f>
        <v>0.2</v>
      </c>
      <c r="T190" s="22">
        <f t="shared" si="164"/>
        <v>287.99558100000007</v>
      </c>
      <c r="U190" s="33">
        <f t="shared" si="238"/>
        <v>0</v>
      </c>
      <c r="V190" s="90"/>
      <c r="W190" s="121"/>
      <c r="X190" s="117"/>
      <c r="Y190" s="102"/>
      <c r="Z190" s="102"/>
      <c r="AA190" s="102"/>
      <c r="AB190" s="102"/>
      <c r="AC190" s="123"/>
      <c r="AD190" s="116"/>
      <c r="AE190" s="102"/>
      <c r="AF190" s="102"/>
      <c r="AG190" s="102"/>
      <c r="AH190" s="102"/>
      <c r="AI190" s="102">
        <f t="shared" si="232"/>
        <v>0</v>
      </c>
      <c r="AJ190" s="103">
        <f t="shared" si="165"/>
        <v>0</v>
      </c>
      <c r="AK190" s="103">
        <f t="shared" si="166"/>
        <v>0</v>
      </c>
      <c r="AL190" s="103">
        <f t="shared" si="167"/>
        <v>0</v>
      </c>
      <c r="AM190" s="103">
        <f t="shared" si="168"/>
        <v>0</v>
      </c>
      <c r="AN190" s="103">
        <f t="shared" si="169"/>
        <v>0</v>
      </c>
      <c r="AO190" s="103">
        <f t="shared" si="170"/>
        <v>0</v>
      </c>
      <c r="AP190" s="103">
        <f t="shared" si="171"/>
        <v>0</v>
      </c>
      <c r="AQ190" s="103">
        <f t="shared" si="172"/>
        <v>0</v>
      </c>
      <c r="AR190" s="103">
        <f t="shared" si="173"/>
        <v>0</v>
      </c>
      <c r="AS190" s="103">
        <f t="shared" si="174"/>
        <v>0</v>
      </c>
      <c r="AT190" s="103">
        <f t="shared" si="175"/>
        <v>0</v>
      </c>
      <c r="AU190" s="103">
        <f t="shared" si="176"/>
        <v>0</v>
      </c>
      <c r="AV190" s="104">
        <f>SUM(AJ190:AU190)*VLOOKUP($I190,Escalation[],MATCH(W$1,Escalation[#Headers]),FALSE)</f>
        <v>0</v>
      </c>
      <c r="AW190" s="104">
        <f t="shared" si="233"/>
        <v>0</v>
      </c>
      <c r="AX190" s="104">
        <f t="shared" si="234"/>
        <v>0</v>
      </c>
      <c r="AY190" s="104">
        <f t="shared" si="235"/>
        <v>0</v>
      </c>
      <c r="AZ190" s="103">
        <f t="shared" si="236"/>
        <v>0</v>
      </c>
      <c r="BA190" s="105">
        <f t="shared" si="237"/>
        <v>0</v>
      </c>
      <c r="BB190" s="110"/>
      <c r="BC190" s="102"/>
      <c r="BD190" s="102"/>
      <c r="BE190" s="102"/>
      <c r="BF190" s="102"/>
      <c r="BG190" s="102"/>
      <c r="BH190" s="102"/>
      <c r="BI190" s="102"/>
      <c r="BJ190" s="102"/>
      <c r="BK190" s="122">
        <v>12</v>
      </c>
      <c r="BL190" s="102"/>
      <c r="BM190" s="102"/>
      <c r="BN190" s="102">
        <f t="shared" si="177"/>
        <v>12</v>
      </c>
      <c r="BO190" s="103">
        <f t="shared" si="178"/>
        <v>0</v>
      </c>
      <c r="BP190" s="103">
        <f t="shared" si="179"/>
        <v>0</v>
      </c>
      <c r="BQ190" s="103">
        <f t="shared" si="180"/>
        <v>0</v>
      </c>
      <c r="BR190" s="103">
        <f t="shared" si="181"/>
        <v>0</v>
      </c>
      <c r="BS190" s="103">
        <f t="shared" si="182"/>
        <v>0</v>
      </c>
      <c r="BT190" s="103">
        <f t="shared" si="183"/>
        <v>0</v>
      </c>
      <c r="BU190" s="103">
        <f t="shared" si="184"/>
        <v>0</v>
      </c>
      <c r="BV190" s="103">
        <f t="shared" si="185"/>
        <v>0</v>
      </c>
      <c r="BW190" s="103">
        <f t="shared" si="186"/>
        <v>0</v>
      </c>
      <c r="BX190" s="103">
        <f t="shared" si="187"/>
        <v>1380</v>
      </c>
      <c r="BY190" s="103">
        <f t="shared" si="188"/>
        <v>0</v>
      </c>
      <c r="BZ190" s="103">
        <f t="shared" si="189"/>
        <v>0</v>
      </c>
      <c r="CA190" s="104">
        <f>SUM(BO190:BZ190)*VLOOKUP($I190,Escalation[],MATCH(BB$1,Escalation[#Headers]),FALSE)</f>
        <v>1439.9779050000002</v>
      </c>
      <c r="CB190" s="104">
        <f t="shared" si="190"/>
        <v>0</v>
      </c>
      <c r="CC190" s="104">
        <f t="shared" si="191"/>
        <v>0</v>
      </c>
      <c r="CD190" s="104">
        <f t="shared" si="192"/>
        <v>1439.9779050000002</v>
      </c>
      <c r="CE190" s="103">
        <f t="shared" si="193"/>
        <v>287.99558100000007</v>
      </c>
      <c r="CF190" s="105">
        <f t="shared" si="194"/>
        <v>0</v>
      </c>
      <c r="CG190" s="110"/>
      <c r="CH190" s="102"/>
      <c r="CI190" s="102"/>
      <c r="CJ190" s="102"/>
      <c r="CK190" s="102"/>
      <c r="CL190" s="102"/>
      <c r="CM190" s="102"/>
      <c r="CN190" s="102"/>
      <c r="CO190" s="102"/>
      <c r="CP190" s="102"/>
      <c r="CQ190" s="102"/>
      <c r="CR190" s="102"/>
      <c r="CS190" s="102">
        <f t="shared" si="195"/>
        <v>0</v>
      </c>
      <c r="CT190" s="103">
        <f t="shared" si="196"/>
        <v>0</v>
      </c>
      <c r="CU190" s="103">
        <f t="shared" si="197"/>
        <v>0</v>
      </c>
      <c r="CV190" s="103">
        <f t="shared" si="198"/>
        <v>0</v>
      </c>
      <c r="CW190" s="103">
        <f t="shared" si="199"/>
        <v>0</v>
      </c>
      <c r="CX190" s="103">
        <f t="shared" si="200"/>
        <v>0</v>
      </c>
      <c r="CY190" s="103">
        <f t="shared" si="201"/>
        <v>0</v>
      </c>
      <c r="CZ190" s="103">
        <f t="shared" si="202"/>
        <v>0</v>
      </c>
      <c r="DA190" s="103">
        <f t="shared" si="203"/>
        <v>0</v>
      </c>
      <c r="DB190" s="103">
        <f t="shared" si="204"/>
        <v>0</v>
      </c>
      <c r="DC190" s="103">
        <f t="shared" si="205"/>
        <v>0</v>
      </c>
      <c r="DD190" s="103">
        <f t="shared" si="206"/>
        <v>0</v>
      </c>
      <c r="DE190" s="103">
        <f t="shared" si="207"/>
        <v>0</v>
      </c>
      <c r="DF190" s="104">
        <f>SUM(CT190:DE190)*VLOOKUP($I190,Escalation[],MATCH(CG$1,Escalation[#Headers]),FALSE)</f>
        <v>0</v>
      </c>
      <c r="DG190" s="104">
        <f t="shared" si="208"/>
        <v>0</v>
      </c>
      <c r="DH190" s="104">
        <f t="shared" si="209"/>
        <v>0</v>
      </c>
      <c r="DI190" s="104">
        <f t="shared" si="210"/>
        <v>0</v>
      </c>
      <c r="DJ190" s="103">
        <f t="shared" si="211"/>
        <v>0</v>
      </c>
      <c r="DK190" s="105">
        <f t="shared" si="212"/>
        <v>0</v>
      </c>
      <c r="DL190" s="110"/>
      <c r="DM190" s="102"/>
      <c r="DN190" s="102"/>
      <c r="DO190" s="102"/>
      <c r="DP190" s="102"/>
      <c r="DQ190" s="102"/>
      <c r="DR190" s="102"/>
      <c r="DS190" s="102"/>
      <c r="DT190" s="102"/>
      <c r="DU190" s="102"/>
      <c r="DV190" s="102"/>
      <c r="DW190" s="102"/>
      <c r="DX190" s="102">
        <f t="shared" si="213"/>
        <v>0</v>
      </c>
      <c r="DY190" s="103">
        <f t="shared" si="214"/>
        <v>0</v>
      </c>
      <c r="DZ190" s="103">
        <f t="shared" si="215"/>
        <v>0</v>
      </c>
      <c r="EA190" s="103">
        <f t="shared" si="216"/>
        <v>0</v>
      </c>
      <c r="EB190" s="103">
        <f t="shared" si="217"/>
        <v>0</v>
      </c>
      <c r="EC190" s="103">
        <f t="shared" si="218"/>
        <v>0</v>
      </c>
      <c r="ED190" s="103">
        <f t="shared" si="219"/>
        <v>0</v>
      </c>
      <c r="EE190" s="103">
        <f t="shared" si="220"/>
        <v>0</v>
      </c>
      <c r="EF190" s="103">
        <f t="shared" si="221"/>
        <v>0</v>
      </c>
      <c r="EG190" s="103">
        <f t="shared" si="222"/>
        <v>0</v>
      </c>
      <c r="EH190" s="103">
        <f t="shared" si="223"/>
        <v>0</v>
      </c>
      <c r="EI190" s="103">
        <f t="shared" si="224"/>
        <v>0</v>
      </c>
      <c r="EJ190" s="103">
        <f t="shared" si="225"/>
        <v>0</v>
      </c>
      <c r="EK190" s="104">
        <f>SUM(DY190:EJ190)*VLOOKUP($I190,Escalation[],MATCH(DL$1,Escalation[#Headers]),FALSE)</f>
        <v>0</v>
      </c>
      <c r="EL190" s="104">
        <f t="shared" si="226"/>
        <v>0</v>
      </c>
      <c r="EM190" s="104">
        <f t="shared" si="227"/>
        <v>0</v>
      </c>
      <c r="EN190" s="104">
        <f t="shared" si="228"/>
        <v>0</v>
      </c>
      <c r="EO190" s="103">
        <f t="shared" si="229"/>
        <v>0</v>
      </c>
      <c r="EP190" s="105">
        <f t="shared" si="230"/>
        <v>0</v>
      </c>
      <c r="EQ190" s="160">
        <f t="shared" si="231"/>
        <v>1439.9779050000002</v>
      </c>
      <c r="ER190" s="1"/>
      <c r="ES190" s="82"/>
      <c r="ET190" s="82"/>
      <c r="EU190" s="82"/>
      <c r="EV190" s="82"/>
      <c r="EW190" s="22"/>
      <c r="EX190" s="22"/>
      <c r="EY190" s="34"/>
      <c r="EZ190" s="34"/>
      <c r="FA190" s="7"/>
      <c r="FB190" s="7"/>
      <c r="FC190" s="7"/>
      <c r="FD190" s="7"/>
    </row>
    <row r="191" spans="1:160" ht="118.8" hidden="1" x14ac:dyDescent="0.3">
      <c r="A191" s="1" t="s">
        <v>407</v>
      </c>
      <c r="B191" s="83">
        <v>1.2</v>
      </c>
      <c r="C191" t="s">
        <v>1392</v>
      </c>
      <c r="D191" s="28" t="s">
        <v>15</v>
      </c>
      <c r="E191" s="3" t="s">
        <v>25</v>
      </c>
      <c r="F191" s="1" t="s">
        <v>408</v>
      </c>
      <c r="G191" s="14" t="s">
        <v>409</v>
      </c>
      <c r="H191" s="1"/>
      <c r="I191" s="3" t="s">
        <v>19</v>
      </c>
      <c r="J191" s="5" t="s">
        <v>31</v>
      </c>
      <c r="K191" s="3" t="s">
        <v>216</v>
      </c>
      <c r="L191" s="6" t="s">
        <v>22</v>
      </c>
      <c r="M191" s="38">
        <v>115</v>
      </c>
      <c r="N191" s="44">
        <v>115</v>
      </c>
      <c r="O191" s="24">
        <v>0</v>
      </c>
      <c r="P191" s="48">
        <v>0</v>
      </c>
      <c r="Q191" s="5" t="s">
        <v>23</v>
      </c>
      <c r="R191" s="1" t="s">
        <v>220</v>
      </c>
      <c r="S191" s="71">
        <f>VLOOKUP(R191,Contingencies!$A$2:$D$7,4,FALSE)</f>
        <v>0.2</v>
      </c>
      <c r="T191" s="22">
        <f t="shared" si="164"/>
        <v>281.93400000000003</v>
      </c>
      <c r="U191" s="33">
        <f t="shared" si="238"/>
        <v>0</v>
      </c>
      <c r="V191" s="90"/>
      <c r="W191" s="121"/>
      <c r="X191" s="117"/>
      <c r="Y191" s="102"/>
      <c r="Z191" s="102"/>
      <c r="AA191" s="102"/>
      <c r="AB191" s="102"/>
      <c r="AC191" s="102"/>
      <c r="AD191" s="116"/>
      <c r="AE191" s="102"/>
      <c r="AF191" s="122">
        <v>12</v>
      </c>
      <c r="AG191" s="112"/>
      <c r="AH191" s="102"/>
      <c r="AI191" s="102">
        <f t="shared" si="232"/>
        <v>12</v>
      </c>
      <c r="AJ191" s="103">
        <f t="shared" si="165"/>
        <v>0</v>
      </c>
      <c r="AK191" s="103">
        <f t="shared" si="166"/>
        <v>0</v>
      </c>
      <c r="AL191" s="103">
        <f t="shared" si="167"/>
        <v>0</v>
      </c>
      <c r="AM191" s="103">
        <f t="shared" si="168"/>
        <v>0</v>
      </c>
      <c r="AN191" s="103">
        <f t="shared" si="169"/>
        <v>0</v>
      </c>
      <c r="AO191" s="103">
        <f t="shared" si="170"/>
        <v>0</v>
      </c>
      <c r="AP191" s="103">
        <f t="shared" si="171"/>
        <v>0</v>
      </c>
      <c r="AQ191" s="103">
        <f t="shared" si="172"/>
        <v>0</v>
      </c>
      <c r="AR191" s="103">
        <f t="shared" si="173"/>
        <v>0</v>
      </c>
      <c r="AS191" s="103">
        <f t="shared" si="174"/>
        <v>1380</v>
      </c>
      <c r="AT191" s="103">
        <f t="shared" si="175"/>
        <v>0</v>
      </c>
      <c r="AU191" s="103">
        <f t="shared" si="176"/>
        <v>0</v>
      </c>
      <c r="AV191" s="104">
        <f>SUM(AJ191:AU191)*VLOOKUP($I191,Escalation[],MATCH(W$1,Escalation[#Headers]),FALSE)</f>
        <v>1409.67</v>
      </c>
      <c r="AW191" s="104">
        <f t="shared" si="233"/>
        <v>0</v>
      </c>
      <c r="AX191" s="104">
        <f t="shared" si="234"/>
        <v>0</v>
      </c>
      <c r="AY191" s="104">
        <f t="shared" si="235"/>
        <v>1409.67</v>
      </c>
      <c r="AZ191" s="103">
        <f t="shared" si="236"/>
        <v>281.93400000000003</v>
      </c>
      <c r="BA191" s="105">
        <f t="shared" si="237"/>
        <v>0</v>
      </c>
      <c r="BB191" s="110"/>
      <c r="BC191" s="102"/>
      <c r="BD191" s="102"/>
      <c r="BE191" s="102"/>
      <c r="BF191" s="102"/>
      <c r="BG191" s="102"/>
      <c r="BH191" s="123"/>
      <c r="BI191" s="102"/>
      <c r="BJ191" s="102"/>
      <c r="BK191" s="102"/>
      <c r="BL191" s="102"/>
      <c r="BM191" s="102"/>
      <c r="BN191" s="102">
        <f t="shared" si="177"/>
        <v>0</v>
      </c>
      <c r="BO191" s="103">
        <f t="shared" si="178"/>
        <v>0</v>
      </c>
      <c r="BP191" s="103">
        <f t="shared" si="179"/>
        <v>0</v>
      </c>
      <c r="BQ191" s="103">
        <f t="shared" si="180"/>
        <v>0</v>
      </c>
      <c r="BR191" s="103">
        <f t="shared" si="181"/>
        <v>0</v>
      </c>
      <c r="BS191" s="103">
        <f t="shared" si="182"/>
        <v>0</v>
      </c>
      <c r="BT191" s="103">
        <f t="shared" si="183"/>
        <v>0</v>
      </c>
      <c r="BU191" s="103">
        <f t="shared" si="184"/>
        <v>0</v>
      </c>
      <c r="BV191" s="103">
        <f t="shared" si="185"/>
        <v>0</v>
      </c>
      <c r="BW191" s="103">
        <f t="shared" si="186"/>
        <v>0</v>
      </c>
      <c r="BX191" s="103">
        <f t="shared" si="187"/>
        <v>0</v>
      </c>
      <c r="BY191" s="103">
        <f t="shared" si="188"/>
        <v>0</v>
      </c>
      <c r="BZ191" s="103">
        <f t="shared" si="189"/>
        <v>0</v>
      </c>
      <c r="CA191" s="104">
        <f>SUM(BO191:BZ191)*VLOOKUP($I191,Escalation[],MATCH(BB$1,Escalation[#Headers]),FALSE)</f>
        <v>0</v>
      </c>
      <c r="CB191" s="104">
        <f t="shared" si="190"/>
        <v>0</v>
      </c>
      <c r="CC191" s="104">
        <f t="shared" si="191"/>
        <v>0</v>
      </c>
      <c r="CD191" s="104">
        <f t="shared" si="192"/>
        <v>0</v>
      </c>
      <c r="CE191" s="103">
        <f t="shared" si="193"/>
        <v>0</v>
      </c>
      <c r="CF191" s="105">
        <f t="shared" si="194"/>
        <v>0</v>
      </c>
      <c r="CG191" s="110"/>
      <c r="CH191" s="102"/>
      <c r="CI191" s="102"/>
      <c r="CJ191" s="102"/>
      <c r="CK191" s="102"/>
      <c r="CL191" s="102"/>
      <c r="CM191" s="102"/>
      <c r="CN191" s="102"/>
      <c r="CO191" s="102"/>
      <c r="CP191" s="102"/>
      <c r="CQ191" s="102"/>
      <c r="CR191" s="102"/>
      <c r="CS191" s="102">
        <f t="shared" si="195"/>
        <v>0</v>
      </c>
      <c r="CT191" s="103">
        <f t="shared" si="196"/>
        <v>0</v>
      </c>
      <c r="CU191" s="103">
        <f t="shared" si="197"/>
        <v>0</v>
      </c>
      <c r="CV191" s="103">
        <f t="shared" si="198"/>
        <v>0</v>
      </c>
      <c r="CW191" s="103">
        <f t="shared" si="199"/>
        <v>0</v>
      </c>
      <c r="CX191" s="103">
        <f t="shared" si="200"/>
        <v>0</v>
      </c>
      <c r="CY191" s="103">
        <f t="shared" si="201"/>
        <v>0</v>
      </c>
      <c r="CZ191" s="103">
        <f t="shared" si="202"/>
        <v>0</v>
      </c>
      <c r="DA191" s="103">
        <f t="shared" si="203"/>
        <v>0</v>
      </c>
      <c r="DB191" s="103">
        <f t="shared" si="204"/>
        <v>0</v>
      </c>
      <c r="DC191" s="103">
        <f t="shared" si="205"/>
        <v>0</v>
      </c>
      <c r="DD191" s="103">
        <f t="shared" si="206"/>
        <v>0</v>
      </c>
      <c r="DE191" s="103">
        <f t="shared" si="207"/>
        <v>0</v>
      </c>
      <c r="DF191" s="104">
        <f>SUM(CT191:DE191)*VLOOKUP($I191,Escalation[],MATCH(CG$1,Escalation[#Headers]),FALSE)</f>
        <v>0</v>
      </c>
      <c r="DG191" s="104">
        <f t="shared" si="208"/>
        <v>0</v>
      </c>
      <c r="DH191" s="104">
        <f t="shared" si="209"/>
        <v>0</v>
      </c>
      <c r="DI191" s="104">
        <f t="shared" si="210"/>
        <v>0</v>
      </c>
      <c r="DJ191" s="103">
        <f t="shared" si="211"/>
        <v>0</v>
      </c>
      <c r="DK191" s="105">
        <f t="shared" si="212"/>
        <v>0</v>
      </c>
      <c r="DL191" s="110"/>
      <c r="DM191" s="102"/>
      <c r="DN191" s="102"/>
      <c r="DO191" s="102"/>
      <c r="DP191" s="102"/>
      <c r="DQ191" s="102"/>
      <c r="DR191" s="102"/>
      <c r="DS191" s="102"/>
      <c r="DT191" s="102"/>
      <c r="DU191" s="102"/>
      <c r="DV191" s="102"/>
      <c r="DW191" s="102"/>
      <c r="DX191" s="102">
        <f t="shared" si="213"/>
        <v>0</v>
      </c>
      <c r="DY191" s="103">
        <f t="shared" si="214"/>
        <v>0</v>
      </c>
      <c r="DZ191" s="103">
        <f t="shared" si="215"/>
        <v>0</v>
      </c>
      <c r="EA191" s="103">
        <f t="shared" si="216"/>
        <v>0</v>
      </c>
      <c r="EB191" s="103">
        <f t="shared" si="217"/>
        <v>0</v>
      </c>
      <c r="EC191" s="103">
        <f t="shared" si="218"/>
        <v>0</v>
      </c>
      <c r="ED191" s="103">
        <f t="shared" si="219"/>
        <v>0</v>
      </c>
      <c r="EE191" s="103">
        <f t="shared" si="220"/>
        <v>0</v>
      </c>
      <c r="EF191" s="103">
        <f t="shared" si="221"/>
        <v>0</v>
      </c>
      <c r="EG191" s="103">
        <f t="shared" si="222"/>
        <v>0</v>
      </c>
      <c r="EH191" s="103">
        <f t="shared" si="223"/>
        <v>0</v>
      </c>
      <c r="EI191" s="103">
        <f t="shared" si="224"/>
        <v>0</v>
      </c>
      <c r="EJ191" s="103">
        <f t="shared" si="225"/>
        <v>0</v>
      </c>
      <c r="EK191" s="104">
        <f>SUM(DY191:EJ191)*VLOOKUP($I191,Escalation[],MATCH(DL$1,Escalation[#Headers]),FALSE)</f>
        <v>0</v>
      </c>
      <c r="EL191" s="104">
        <f t="shared" si="226"/>
        <v>0</v>
      </c>
      <c r="EM191" s="104">
        <f t="shared" si="227"/>
        <v>0</v>
      </c>
      <c r="EN191" s="104">
        <f t="shared" si="228"/>
        <v>0</v>
      </c>
      <c r="EO191" s="103">
        <f t="shared" si="229"/>
        <v>0</v>
      </c>
      <c r="EP191" s="105">
        <f t="shared" si="230"/>
        <v>0</v>
      </c>
      <c r="EQ191" s="160">
        <f t="shared" si="231"/>
        <v>1409.67</v>
      </c>
      <c r="ER191" s="1"/>
      <c r="ES191" s="82"/>
      <c r="ET191" s="82"/>
      <c r="EU191" s="82"/>
      <c r="EV191" s="82"/>
      <c r="EW191" s="22"/>
      <c r="EX191" s="22"/>
      <c r="EY191" s="34"/>
      <c r="EZ191" s="34"/>
      <c r="FA191" s="7"/>
      <c r="FB191" s="7"/>
      <c r="FC191" s="7"/>
      <c r="FD191" s="7"/>
    </row>
    <row r="192" spans="1:160" ht="118.8" hidden="1" x14ac:dyDescent="0.3">
      <c r="A192" s="1" t="s">
        <v>410</v>
      </c>
      <c r="B192" s="83">
        <v>1.2</v>
      </c>
      <c r="C192" t="s">
        <v>1392</v>
      </c>
      <c r="D192" s="28" t="s">
        <v>15</v>
      </c>
      <c r="E192" s="3" t="s">
        <v>25</v>
      </c>
      <c r="F192" s="1" t="s">
        <v>411</v>
      </c>
      <c r="G192" s="14" t="s">
        <v>412</v>
      </c>
      <c r="H192" s="1"/>
      <c r="I192" s="3" t="s">
        <v>19</v>
      </c>
      <c r="J192" s="5" t="s">
        <v>31</v>
      </c>
      <c r="K192" s="3" t="s">
        <v>216</v>
      </c>
      <c r="L192" s="6" t="s">
        <v>22</v>
      </c>
      <c r="M192" s="38">
        <v>115</v>
      </c>
      <c r="N192" s="44">
        <v>115</v>
      </c>
      <c r="O192" s="24">
        <v>0</v>
      </c>
      <c r="P192" s="48">
        <v>0</v>
      </c>
      <c r="Q192" s="5" t="s">
        <v>23</v>
      </c>
      <c r="R192" s="1" t="s">
        <v>220</v>
      </c>
      <c r="S192" s="71">
        <f>VLOOKUP(R192,Contingencies!$A$2:$D$7,4,FALSE)</f>
        <v>0.2</v>
      </c>
      <c r="T192" s="22">
        <f t="shared" si="164"/>
        <v>287.99558100000007</v>
      </c>
      <c r="U192" s="33">
        <f t="shared" si="238"/>
        <v>0</v>
      </c>
      <c r="V192" s="90"/>
      <c r="W192" s="121"/>
      <c r="X192" s="117"/>
      <c r="Y192" s="102"/>
      <c r="Z192" s="102"/>
      <c r="AA192" s="102"/>
      <c r="AB192" s="102"/>
      <c r="AC192" s="123"/>
      <c r="AD192" s="116"/>
      <c r="AE192" s="102"/>
      <c r="AF192" s="102"/>
      <c r="AG192" s="102"/>
      <c r="AH192" s="102"/>
      <c r="AI192" s="102">
        <f t="shared" si="232"/>
        <v>0</v>
      </c>
      <c r="AJ192" s="103">
        <f t="shared" si="165"/>
        <v>0</v>
      </c>
      <c r="AK192" s="103">
        <f t="shared" si="166"/>
        <v>0</v>
      </c>
      <c r="AL192" s="103">
        <f t="shared" si="167"/>
        <v>0</v>
      </c>
      <c r="AM192" s="103">
        <f t="shared" si="168"/>
        <v>0</v>
      </c>
      <c r="AN192" s="103">
        <f t="shared" si="169"/>
        <v>0</v>
      </c>
      <c r="AO192" s="103">
        <f t="shared" si="170"/>
        <v>0</v>
      </c>
      <c r="AP192" s="103">
        <f t="shared" si="171"/>
        <v>0</v>
      </c>
      <c r="AQ192" s="103">
        <f t="shared" si="172"/>
        <v>0</v>
      </c>
      <c r="AR192" s="103">
        <f t="shared" si="173"/>
        <v>0</v>
      </c>
      <c r="AS192" s="103">
        <f t="shared" si="174"/>
        <v>0</v>
      </c>
      <c r="AT192" s="103">
        <f t="shared" si="175"/>
        <v>0</v>
      </c>
      <c r="AU192" s="103">
        <f t="shared" si="176"/>
        <v>0</v>
      </c>
      <c r="AV192" s="104">
        <f>SUM(AJ192:AU192)*VLOOKUP($I192,Escalation[],MATCH(W$1,Escalation[#Headers]),FALSE)</f>
        <v>0</v>
      </c>
      <c r="AW192" s="104">
        <f t="shared" si="233"/>
        <v>0</v>
      </c>
      <c r="AX192" s="104">
        <f t="shared" si="234"/>
        <v>0</v>
      </c>
      <c r="AY192" s="104">
        <f t="shared" si="235"/>
        <v>0</v>
      </c>
      <c r="AZ192" s="103">
        <f t="shared" si="236"/>
        <v>0</v>
      </c>
      <c r="BA192" s="105">
        <f t="shared" si="237"/>
        <v>0</v>
      </c>
      <c r="BB192" s="110"/>
      <c r="BC192" s="102"/>
      <c r="BD192" s="102"/>
      <c r="BE192" s="102"/>
      <c r="BF192" s="102"/>
      <c r="BG192" s="102"/>
      <c r="BH192" s="102"/>
      <c r="BI192" s="102"/>
      <c r="BJ192" s="102"/>
      <c r="BK192" s="122">
        <v>12</v>
      </c>
      <c r="BL192" s="112"/>
      <c r="BM192" s="102"/>
      <c r="BN192" s="102">
        <f t="shared" si="177"/>
        <v>12</v>
      </c>
      <c r="BO192" s="103">
        <f t="shared" si="178"/>
        <v>0</v>
      </c>
      <c r="BP192" s="103">
        <f t="shared" si="179"/>
        <v>0</v>
      </c>
      <c r="BQ192" s="103">
        <f t="shared" si="180"/>
        <v>0</v>
      </c>
      <c r="BR192" s="103">
        <f t="shared" si="181"/>
        <v>0</v>
      </c>
      <c r="BS192" s="103">
        <f t="shared" si="182"/>
        <v>0</v>
      </c>
      <c r="BT192" s="103">
        <f t="shared" si="183"/>
        <v>0</v>
      </c>
      <c r="BU192" s="103">
        <f t="shared" si="184"/>
        <v>0</v>
      </c>
      <c r="BV192" s="103">
        <f t="shared" si="185"/>
        <v>0</v>
      </c>
      <c r="BW192" s="103">
        <f t="shared" si="186"/>
        <v>0</v>
      </c>
      <c r="BX192" s="103">
        <f t="shared" si="187"/>
        <v>1380</v>
      </c>
      <c r="BY192" s="103">
        <f t="shared" si="188"/>
        <v>0</v>
      </c>
      <c r="BZ192" s="103">
        <f t="shared" si="189"/>
        <v>0</v>
      </c>
      <c r="CA192" s="104">
        <f>SUM(BO192:BZ192)*VLOOKUP($I192,Escalation[],MATCH(BB$1,Escalation[#Headers]),FALSE)</f>
        <v>1439.9779050000002</v>
      </c>
      <c r="CB192" s="104">
        <f t="shared" si="190"/>
        <v>0</v>
      </c>
      <c r="CC192" s="104">
        <f t="shared" si="191"/>
        <v>0</v>
      </c>
      <c r="CD192" s="104">
        <f t="shared" si="192"/>
        <v>1439.9779050000002</v>
      </c>
      <c r="CE192" s="103">
        <f t="shared" si="193"/>
        <v>287.99558100000007</v>
      </c>
      <c r="CF192" s="105">
        <f t="shared" si="194"/>
        <v>0</v>
      </c>
      <c r="CG192" s="110"/>
      <c r="CH192" s="102"/>
      <c r="CI192" s="102"/>
      <c r="CJ192" s="102"/>
      <c r="CK192" s="102"/>
      <c r="CL192" s="102"/>
      <c r="CM192" s="102"/>
      <c r="CN192" s="102"/>
      <c r="CO192" s="102"/>
      <c r="CP192" s="102"/>
      <c r="CQ192" s="102"/>
      <c r="CR192" s="102"/>
      <c r="CS192" s="102">
        <f t="shared" si="195"/>
        <v>0</v>
      </c>
      <c r="CT192" s="103">
        <f t="shared" si="196"/>
        <v>0</v>
      </c>
      <c r="CU192" s="103">
        <f t="shared" si="197"/>
        <v>0</v>
      </c>
      <c r="CV192" s="103">
        <f t="shared" si="198"/>
        <v>0</v>
      </c>
      <c r="CW192" s="103">
        <f t="shared" si="199"/>
        <v>0</v>
      </c>
      <c r="CX192" s="103">
        <f t="shared" si="200"/>
        <v>0</v>
      </c>
      <c r="CY192" s="103">
        <f t="shared" si="201"/>
        <v>0</v>
      </c>
      <c r="CZ192" s="103">
        <f t="shared" si="202"/>
        <v>0</v>
      </c>
      <c r="DA192" s="103">
        <f t="shared" si="203"/>
        <v>0</v>
      </c>
      <c r="DB192" s="103">
        <f t="shared" si="204"/>
        <v>0</v>
      </c>
      <c r="DC192" s="103">
        <f t="shared" si="205"/>
        <v>0</v>
      </c>
      <c r="DD192" s="103">
        <f t="shared" si="206"/>
        <v>0</v>
      </c>
      <c r="DE192" s="103">
        <f t="shared" si="207"/>
        <v>0</v>
      </c>
      <c r="DF192" s="104">
        <f>SUM(CT192:DE192)*VLOOKUP($I192,Escalation[],MATCH(CG$1,Escalation[#Headers]),FALSE)</f>
        <v>0</v>
      </c>
      <c r="DG192" s="104">
        <f t="shared" si="208"/>
        <v>0</v>
      </c>
      <c r="DH192" s="104">
        <f t="shared" si="209"/>
        <v>0</v>
      </c>
      <c r="DI192" s="104">
        <f t="shared" si="210"/>
        <v>0</v>
      </c>
      <c r="DJ192" s="103">
        <f t="shared" si="211"/>
        <v>0</v>
      </c>
      <c r="DK192" s="105">
        <f t="shared" si="212"/>
        <v>0</v>
      </c>
      <c r="DL192" s="110"/>
      <c r="DM192" s="102"/>
      <c r="DN192" s="102"/>
      <c r="DO192" s="102"/>
      <c r="DP192" s="102"/>
      <c r="DQ192" s="102"/>
      <c r="DR192" s="102"/>
      <c r="DS192" s="102"/>
      <c r="DT192" s="102"/>
      <c r="DU192" s="102"/>
      <c r="DV192" s="102"/>
      <c r="DW192" s="102"/>
      <c r="DX192" s="102">
        <f t="shared" si="213"/>
        <v>0</v>
      </c>
      <c r="DY192" s="103">
        <f t="shared" si="214"/>
        <v>0</v>
      </c>
      <c r="DZ192" s="103">
        <f t="shared" si="215"/>
        <v>0</v>
      </c>
      <c r="EA192" s="103">
        <f t="shared" si="216"/>
        <v>0</v>
      </c>
      <c r="EB192" s="103">
        <f t="shared" si="217"/>
        <v>0</v>
      </c>
      <c r="EC192" s="103">
        <f t="shared" si="218"/>
        <v>0</v>
      </c>
      <c r="ED192" s="103">
        <f t="shared" si="219"/>
        <v>0</v>
      </c>
      <c r="EE192" s="103">
        <f t="shared" si="220"/>
        <v>0</v>
      </c>
      <c r="EF192" s="103">
        <f t="shared" si="221"/>
        <v>0</v>
      </c>
      <c r="EG192" s="103">
        <f t="shared" si="222"/>
        <v>0</v>
      </c>
      <c r="EH192" s="103">
        <f t="shared" si="223"/>
        <v>0</v>
      </c>
      <c r="EI192" s="103">
        <f t="shared" si="224"/>
        <v>0</v>
      </c>
      <c r="EJ192" s="103">
        <f t="shared" si="225"/>
        <v>0</v>
      </c>
      <c r="EK192" s="104">
        <f>SUM(DY192:EJ192)*VLOOKUP($I192,Escalation[],MATCH(DL$1,Escalation[#Headers]),FALSE)</f>
        <v>0</v>
      </c>
      <c r="EL192" s="104">
        <f t="shared" si="226"/>
        <v>0</v>
      </c>
      <c r="EM192" s="104">
        <f t="shared" si="227"/>
        <v>0</v>
      </c>
      <c r="EN192" s="104">
        <f t="shared" si="228"/>
        <v>0</v>
      </c>
      <c r="EO192" s="103">
        <f t="shared" si="229"/>
        <v>0</v>
      </c>
      <c r="EP192" s="105">
        <f t="shared" si="230"/>
        <v>0</v>
      </c>
      <c r="EQ192" s="160">
        <f t="shared" si="231"/>
        <v>1439.9779050000002</v>
      </c>
      <c r="ER192" s="1"/>
      <c r="ES192" s="82"/>
      <c r="ET192" s="82"/>
      <c r="EU192" s="82"/>
      <c r="EV192" s="82"/>
      <c r="EW192" s="22"/>
      <c r="EX192" s="22"/>
      <c r="EY192" s="34"/>
      <c r="EZ192" s="34"/>
      <c r="FA192" s="7"/>
      <c r="FB192" s="7"/>
      <c r="FC192" s="7"/>
      <c r="FD192" s="7"/>
    </row>
    <row r="193" spans="1:160" ht="105.6" hidden="1" x14ac:dyDescent="0.3">
      <c r="A193" s="1" t="s">
        <v>413</v>
      </c>
      <c r="B193" s="83">
        <v>1.2</v>
      </c>
      <c r="C193" t="s">
        <v>1392</v>
      </c>
      <c r="D193" s="28" t="s">
        <v>15</v>
      </c>
      <c r="E193" s="3" t="s">
        <v>25</v>
      </c>
      <c r="F193" s="1" t="s">
        <v>414</v>
      </c>
      <c r="G193" s="14" t="s">
        <v>415</v>
      </c>
      <c r="H193" s="1"/>
      <c r="I193" s="3" t="s">
        <v>19</v>
      </c>
      <c r="J193" s="5" t="s">
        <v>31</v>
      </c>
      <c r="K193" s="3" t="s">
        <v>216</v>
      </c>
      <c r="L193" s="6" t="s">
        <v>22</v>
      </c>
      <c r="M193" s="38">
        <v>115</v>
      </c>
      <c r="N193" s="43">
        <v>115</v>
      </c>
      <c r="O193" s="23">
        <v>0</v>
      </c>
      <c r="P193" s="48">
        <v>0</v>
      </c>
      <c r="Q193" s="5" t="s">
        <v>23</v>
      </c>
      <c r="R193" s="1" t="s">
        <v>220</v>
      </c>
      <c r="S193" s="71">
        <f>VLOOKUP(R193,Contingencies!$A$2:$D$7,4,FALSE)</f>
        <v>0.2</v>
      </c>
      <c r="T193" s="22">
        <f t="shared" si="164"/>
        <v>187.95600000000002</v>
      </c>
      <c r="U193" s="33">
        <f t="shared" si="238"/>
        <v>0</v>
      </c>
      <c r="V193" s="90"/>
      <c r="W193" s="121"/>
      <c r="X193" s="117"/>
      <c r="Y193" s="102"/>
      <c r="Z193" s="102"/>
      <c r="AA193" s="102"/>
      <c r="AB193" s="102"/>
      <c r="AC193" s="102"/>
      <c r="AD193" s="116"/>
      <c r="AE193" s="102"/>
      <c r="AF193" s="102"/>
      <c r="AG193" s="122">
        <v>8</v>
      </c>
      <c r="AH193" s="112"/>
      <c r="AI193" s="102">
        <f t="shared" si="232"/>
        <v>8</v>
      </c>
      <c r="AJ193" s="103">
        <f t="shared" si="165"/>
        <v>0</v>
      </c>
      <c r="AK193" s="103">
        <f t="shared" si="166"/>
        <v>0</v>
      </c>
      <c r="AL193" s="103">
        <f t="shared" si="167"/>
        <v>0</v>
      </c>
      <c r="AM193" s="103">
        <f t="shared" si="168"/>
        <v>0</v>
      </c>
      <c r="AN193" s="103">
        <f t="shared" si="169"/>
        <v>0</v>
      </c>
      <c r="AO193" s="103">
        <f t="shared" si="170"/>
        <v>0</v>
      </c>
      <c r="AP193" s="103">
        <f t="shared" si="171"/>
        <v>0</v>
      </c>
      <c r="AQ193" s="103">
        <f t="shared" si="172"/>
        <v>0</v>
      </c>
      <c r="AR193" s="103">
        <f t="shared" si="173"/>
        <v>0</v>
      </c>
      <c r="AS193" s="103">
        <f t="shared" si="174"/>
        <v>0</v>
      </c>
      <c r="AT193" s="103">
        <f t="shared" si="175"/>
        <v>920</v>
      </c>
      <c r="AU193" s="103">
        <f t="shared" si="176"/>
        <v>0</v>
      </c>
      <c r="AV193" s="104">
        <f>SUM(AJ193:AU193)*VLOOKUP($I193,Escalation[],MATCH(W$1,Escalation[#Headers]),FALSE)</f>
        <v>939.78000000000009</v>
      </c>
      <c r="AW193" s="104">
        <f t="shared" si="233"/>
        <v>0</v>
      </c>
      <c r="AX193" s="104">
        <f t="shared" si="234"/>
        <v>0</v>
      </c>
      <c r="AY193" s="104">
        <f t="shared" si="235"/>
        <v>939.78000000000009</v>
      </c>
      <c r="AZ193" s="103">
        <f t="shared" si="236"/>
        <v>187.95600000000002</v>
      </c>
      <c r="BA193" s="105">
        <f t="shared" si="237"/>
        <v>0</v>
      </c>
      <c r="BB193" s="110"/>
      <c r="BC193" s="102"/>
      <c r="BD193" s="102"/>
      <c r="BE193" s="102"/>
      <c r="BF193" s="102"/>
      <c r="BG193" s="102"/>
      <c r="BH193" s="123"/>
      <c r="BI193" s="102"/>
      <c r="BJ193" s="102"/>
      <c r="BK193" s="102"/>
      <c r="BL193" s="102"/>
      <c r="BM193" s="102"/>
      <c r="BN193" s="102">
        <f t="shared" si="177"/>
        <v>0</v>
      </c>
      <c r="BO193" s="103">
        <f t="shared" si="178"/>
        <v>0</v>
      </c>
      <c r="BP193" s="103">
        <f t="shared" si="179"/>
        <v>0</v>
      </c>
      <c r="BQ193" s="103">
        <f t="shared" si="180"/>
        <v>0</v>
      </c>
      <c r="BR193" s="103">
        <f t="shared" si="181"/>
        <v>0</v>
      </c>
      <c r="BS193" s="103">
        <f t="shared" si="182"/>
        <v>0</v>
      </c>
      <c r="BT193" s="103">
        <f t="shared" si="183"/>
        <v>0</v>
      </c>
      <c r="BU193" s="103">
        <f t="shared" si="184"/>
        <v>0</v>
      </c>
      <c r="BV193" s="103">
        <f t="shared" si="185"/>
        <v>0</v>
      </c>
      <c r="BW193" s="103">
        <f t="shared" si="186"/>
        <v>0</v>
      </c>
      <c r="BX193" s="103">
        <f t="shared" si="187"/>
        <v>0</v>
      </c>
      <c r="BY193" s="103">
        <f t="shared" si="188"/>
        <v>0</v>
      </c>
      <c r="BZ193" s="103">
        <f t="shared" si="189"/>
        <v>0</v>
      </c>
      <c r="CA193" s="104">
        <f>SUM(BO193:BZ193)*VLOOKUP($I193,Escalation[],MATCH(BB$1,Escalation[#Headers]),FALSE)</f>
        <v>0</v>
      </c>
      <c r="CB193" s="104">
        <f t="shared" si="190"/>
        <v>0</v>
      </c>
      <c r="CC193" s="104">
        <f t="shared" si="191"/>
        <v>0</v>
      </c>
      <c r="CD193" s="104">
        <f t="shared" si="192"/>
        <v>0</v>
      </c>
      <c r="CE193" s="103">
        <f t="shared" si="193"/>
        <v>0</v>
      </c>
      <c r="CF193" s="105">
        <f t="shared" si="194"/>
        <v>0</v>
      </c>
      <c r="CG193" s="110"/>
      <c r="CH193" s="102"/>
      <c r="CI193" s="102"/>
      <c r="CJ193" s="102"/>
      <c r="CK193" s="102"/>
      <c r="CL193" s="102"/>
      <c r="CM193" s="102"/>
      <c r="CN193" s="102"/>
      <c r="CO193" s="102"/>
      <c r="CP193" s="102"/>
      <c r="CQ193" s="102"/>
      <c r="CR193" s="102"/>
      <c r="CS193" s="102">
        <f t="shared" si="195"/>
        <v>0</v>
      </c>
      <c r="CT193" s="103">
        <f t="shared" si="196"/>
        <v>0</v>
      </c>
      <c r="CU193" s="103">
        <f t="shared" si="197"/>
        <v>0</v>
      </c>
      <c r="CV193" s="103">
        <f t="shared" si="198"/>
        <v>0</v>
      </c>
      <c r="CW193" s="103">
        <f t="shared" si="199"/>
        <v>0</v>
      </c>
      <c r="CX193" s="103">
        <f t="shared" si="200"/>
        <v>0</v>
      </c>
      <c r="CY193" s="103">
        <f t="shared" si="201"/>
        <v>0</v>
      </c>
      <c r="CZ193" s="103">
        <f t="shared" si="202"/>
        <v>0</v>
      </c>
      <c r="DA193" s="103">
        <f t="shared" si="203"/>
        <v>0</v>
      </c>
      <c r="DB193" s="103">
        <f t="shared" si="204"/>
        <v>0</v>
      </c>
      <c r="DC193" s="103">
        <f t="shared" si="205"/>
        <v>0</v>
      </c>
      <c r="DD193" s="103">
        <f t="shared" si="206"/>
        <v>0</v>
      </c>
      <c r="DE193" s="103">
        <f t="shared" si="207"/>
        <v>0</v>
      </c>
      <c r="DF193" s="104">
        <f>SUM(CT193:DE193)*VLOOKUP($I193,Escalation[],MATCH(CG$1,Escalation[#Headers]),FALSE)</f>
        <v>0</v>
      </c>
      <c r="DG193" s="104">
        <f t="shared" si="208"/>
        <v>0</v>
      </c>
      <c r="DH193" s="104">
        <f t="shared" si="209"/>
        <v>0</v>
      </c>
      <c r="DI193" s="104">
        <f t="shared" si="210"/>
        <v>0</v>
      </c>
      <c r="DJ193" s="103">
        <f t="shared" si="211"/>
        <v>0</v>
      </c>
      <c r="DK193" s="105">
        <f t="shared" si="212"/>
        <v>0</v>
      </c>
      <c r="DL193" s="110"/>
      <c r="DM193" s="102"/>
      <c r="DN193" s="102"/>
      <c r="DO193" s="102"/>
      <c r="DP193" s="102"/>
      <c r="DQ193" s="102"/>
      <c r="DR193" s="102"/>
      <c r="DS193" s="102"/>
      <c r="DT193" s="102"/>
      <c r="DU193" s="102"/>
      <c r="DV193" s="102"/>
      <c r="DW193" s="102"/>
      <c r="DX193" s="102">
        <f t="shared" si="213"/>
        <v>0</v>
      </c>
      <c r="DY193" s="103">
        <f t="shared" si="214"/>
        <v>0</v>
      </c>
      <c r="DZ193" s="103">
        <f t="shared" si="215"/>
        <v>0</v>
      </c>
      <c r="EA193" s="103">
        <f t="shared" si="216"/>
        <v>0</v>
      </c>
      <c r="EB193" s="103">
        <f t="shared" si="217"/>
        <v>0</v>
      </c>
      <c r="EC193" s="103">
        <f t="shared" si="218"/>
        <v>0</v>
      </c>
      <c r="ED193" s="103">
        <f t="shared" si="219"/>
        <v>0</v>
      </c>
      <c r="EE193" s="103">
        <f t="shared" si="220"/>
        <v>0</v>
      </c>
      <c r="EF193" s="103">
        <f t="shared" si="221"/>
        <v>0</v>
      </c>
      <c r="EG193" s="103">
        <f t="shared" si="222"/>
        <v>0</v>
      </c>
      <c r="EH193" s="103">
        <f t="shared" si="223"/>
        <v>0</v>
      </c>
      <c r="EI193" s="103">
        <f t="shared" si="224"/>
        <v>0</v>
      </c>
      <c r="EJ193" s="103">
        <f t="shared" si="225"/>
        <v>0</v>
      </c>
      <c r="EK193" s="104">
        <f>SUM(DY193:EJ193)*VLOOKUP($I193,Escalation[],MATCH(DL$1,Escalation[#Headers]),FALSE)</f>
        <v>0</v>
      </c>
      <c r="EL193" s="104">
        <f t="shared" si="226"/>
        <v>0</v>
      </c>
      <c r="EM193" s="104">
        <f t="shared" si="227"/>
        <v>0</v>
      </c>
      <c r="EN193" s="104">
        <f t="shared" si="228"/>
        <v>0</v>
      </c>
      <c r="EO193" s="103">
        <f t="shared" si="229"/>
        <v>0</v>
      </c>
      <c r="EP193" s="105">
        <f t="shared" si="230"/>
        <v>0</v>
      </c>
      <c r="EQ193" s="160">
        <f t="shared" si="231"/>
        <v>939.78000000000009</v>
      </c>
      <c r="ER193" s="1"/>
      <c r="ES193" s="82"/>
      <c r="ET193" s="82"/>
      <c r="EU193" s="82"/>
      <c r="EV193" s="82"/>
      <c r="EW193" s="22"/>
      <c r="EX193" s="22"/>
      <c r="EY193" s="34"/>
      <c r="EZ193" s="34"/>
      <c r="FA193" s="7"/>
      <c r="FB193" s="7"/>
      <c r="FC193" s="7"/>
      <c r="FD193" s="7"/>
    </row>
    <row r="194" spans="1:160" ht="105.6" hidden="1" x14ac:dyDescent="0.3">
      <c r="A194" s="1" t="s">
        <v>416</v>
      </c>
      <c r="B194" s="83">
        <v>1.2</v>
      </c>
      <c r="C194" t="s">
        <v>1392</v>
      </c>
      <c r="D194" s="28" t="s">
        <v>15</v>
      </c>
      <c r="E194" s="3" t="s">
        <v>25</v>
      </c>
      <c r="F194" s="1" t="s">
        <v>417</v>
      </c>
      <c r="G194" s="14" t="s">
        <v>418</v>
      </c>
      <c r="H194" s="1"/>
      <c r="I194" s="3" t="s">
        <v>19</v>
      </c>
      <c r="J194" s="5" t="s">
        <v>31</v>
      </c>
      <c r="K194" s="3" t="s">
        <v>216</v>
      </c>
      <c r="L194" s="6" t="s">
        <v>22</v>
      </c>
      <c r="M194" s="38">
        <v>115</v>
      </c>
      <c r="N194" s="43">
        <v>115</v>
      </c>
      <c r="O194" s="23">
        <v>0</v>
      </c>
      <c r="P194" s="48">
        <v>0</v>
      </c>
      <c r="Q194" s="5" t="s">
        <v>23</v>
      </c>
      <c r="R194" s="1" t="s">
        <v>220</v>
      </c>
      <c r="S194" s="71">
        <f>VLOOKUP(R194,Contingencies!$A$2:$D$7,4,FALSE)</f>
        <v>0.2</v>
      </c>
      <c r="T194" s="22">
        <f t="shared" si="164"/>
        <v>191.99705400000005</v>
      </c>
      <c r="U194" s="33">
        <f t="shared" si="238"/>
        <v>0</v>
      </c>
      <c r="V194" s="90"/>
      <c r="W194" s="121"/>
      <c r="X194" s="117"/>
      <c r="Y194" s="102"/>
      <c r="Z194" s="102"/>
      <c r="AA194" s="102"/>
      <c r="AB194" s="102"/>
      <c r="AC194" s="123"/>
      <c r="AD194" s="116"/>
      <c r="AE194" s="102"/>
      <c r="AF194" s="102"/>
      <c r="AG194" s="102"/>
      <c r="AH194" s="102"/>
      <c r="AI194" s="102">
        <f t="shared" si="232"/>
        <v>0</v>
      </c>
      <c r="AJ194" s="103">
        <f t="shared" si="165"/>
        <v>0</v>
      </c>
      <c r="AK194" s="103">
        <f t="shared" si="166"/>
        <v>0</v>
      </c>
      <c r="AL194" s="103">
        <f t="shared" si="167"/>
        <v>0</v>
      </c>
      <c r="AM194" s="103">
        <f t="shared" si="168"/>
        <v>0</v>
      </c>
      <c r="AN194" s="103">
        <f t="shared" si="169"/>
        <v>0</v>
      </c>
      <c r="AO194" s="103">
        <f t="shared" si="170"/>
        <v>0</v>
      </c>
      <c r="AP194" s="103">
        <f t="shared" si="171"/>
        <v>0</v>
      </c>
      <c r="AQ194" s="103">
        <f t="shared" si="172"/>
        <v>0</v>
      </c>
      <c r="AR194" s="103">
        <f t="shared" si="173"/>
        <v>0</v>
      </c>
      <c r="AS194" s="103">
        <f t="shared" si="174"/>
        <v>0</v>
      </c>
      <c r="AT194" s="103">
        <f t="shared" si="175"/>
        <v>0</v>
      </c>
      <c r="AU194" s="103">
        <f t="shared" si="176"/>
        <v>0</v>
      </c>
      <c r="AV194" s="104">
        <f>SUM(AJ194:AU194)*VLOOKUP($I194,Escalation[],MATCH(W$1,Escalation[#Headers]),FALSE)</f>
        <v>0</v>
      </c>
      <c r="AW194" s="104">
        <f t="shared" si="233"/>
        <v>0</v>
      </c>
      <c r="AX194" s="104">
        <f t="shared" si="234"/>
        <v>0</v>
      </c>
      <c r="AY194" s="104">
        <f t="shared" si="235"/>
        <v>0</v>
      </c>
      <c r="AZ194" s="103">
        <f t="shared" si="236"/>
        <v>0</v>
      </c>
      <c r="BA194" s="105">
        <f t="shared" si="237"/>
        <v>0</v>
      </c>
      <c r="BB194" s="110"/>
      <c r="BC194" s="102"/>
      <c r="BD194" s="102"/>
      <c r="BE194" s="102"/>
      <c r="BF194" s="102"/>
      <c r="BG194" s="102"/>
      <c r="BH194" s="102"/>
      <c r="BI194" s="102"/>
      <c r="BJ194" s="102"/>
      <c r="BK194" s="102"/>
      <c r="BL194" s="122">
        <v>8</v>
      </c>
      <c r="BM194" s="112"/>
      <c r="BN194" s="102">
        <f t="shared" si="177"/>
        <v>8</v>
      </c>
      <c r="BO194" s="103">
        <f t="shared" si="178"/>
        <v>0</v>
      </c>
      <c r="BP194" s="103">
        <f t="shared" si="179"/>
        <v>0</v>
      </c>
      <c r="BQ194" s="103">
        <f t="shared" si="180"/>
        <v>0</v>
      </c>
      <c r="BR194" s="103">
        <f t="shared" si="181"/>
        <v>0</v>
      </c>
      <c r="BS194" s="103">
        <f t="shared" si="182"/>
        <v>0</v>
      </c>
      <c r="BT194" s="103">
        <f t="shared" si="183"/>
        <v>0</v>
      </c>
      <c r="BU194" s="103">
        <f t="shared" si="184"/>
        <v>0</v>
      </c>
      <c r="BV194" s="103">
        <f t="shared" si="185"/>
        <v>0</v>
      </c>
      <c r="BW194" s="103">
        <f t="shared" si="186"/>
        <v>0</v>
      </c>
      <c r="BX194" s="103">
        <f t="shared" si="187"/>
        <v>0</v>
      </c>
      <c r="BY194" s="103">
        <f t="shared" si="188"/>
        <v>920</v>
      </c>
      <c r="BZ194" s="103">
        <f t="shared" si="189"/>
        <v>0</v>
      </c>
      <c r="CA194" s="104">
        <f>SUM(BO194:BZ194)*VLOOKUP($I194,Escalation[],MATCH(BB$1,Escalation[#Headers]),FALSE)</f>
        <v>959.98527000000013</v>
      </c>
      <c r="CB194" s="104">
        <f t="shared" si="190"/>
        <v>0</v>
      </c>
      <c r="CC194" s="104">
        <f t="shared" si="191"/>
        <v>0</v>
      </c>
      <c r="CD194" s="104">
        <f t="shared" si="192"/>
        <v>959.98527000000013</v>
      </c>
      <c r="CE194" s="103">
        <f t="shared" si="193"/>
        <v>191.99705400000005</v>
      </c>
      <c r="CF194" s="105">
        <f t="shared" si="194"/>
        <v>0</v>
      </c>
      <c r="CG194" s="110"/>
      <c r="CH194" s="102"/>
      <c r="CI194" s="102"/>
      <c r="CJ194" s="102"/>
      <c r="CK194" s="102"/>
      <c r="CL194" s="102"/>
      <c r="CM194" s="102"/>
      <c r="CN194" s="102"/>
      <c r="CO194" s="102"/>
      <c r="CP194" s="102"/>
      <c r="CQ194" s="102"/>
      <c r="CR194" s="102"/>
      <c r="CS194" s="102">
        <f t="shared" si="195"/>
        <v>0</v>
      </c>
      <c r="CT194" s="103">
        <f t="shared" si="196"/>
        <v>0</v>
      </c>
      <c r="CU194" s="103">
        <f t="shared" si="197"/>
        <v>0</v>
      </c>
      <c r="CV194" s="103">
        <f t="shared" si="198"/>
        <v>0</v>
      </c>
      <c r="CW194" s="103">
        <f t="shared" si="199"/>
        <v>0</v>
      </c>
      <c r="CX194" s="103">
        <f t="shared" si="200"/>
        <v>0</v>
      </c>
      <c r="CY194" s="103">
        <f t="shared" si="201"/>
        <v>0</v>
      </c>
      <c r="CZ194" s="103">
        <f t="shared" si="202"/>
        <v>0</v>
      </c>
      <c r="DA194" s="103">
        <f t="shared" si="203"/>
        <v>0</v>
      </c>
      <c r="DB194" s="103">
        <f t="shared" si="204"/>
        <v>0</v>
      </c>
      <c r="DC194" s="103">
        <f t="shared" si="205"/>
        <v>0</v>
      </c>
      <c r="DD194" s="103">
        <f t="shared" si="206"/>
        <v>0</v>
      </c>
      <c r="DE194" s="103">
        <f t="shared" si="207"/>
        <v>0</v>
      </c>
      <c r="DF194" s="104">
        <f>SUM(CT194:DE194)*VLOOKUP($I194,Escalation[],MATCH(CG$1,Escalation[#Headers]),FALSE)</f>
        <v>0</v>
      </c>
      <c r="DG194" s="104">
        <f t="shared" si="208"/>
        <v>0</v>
      </c>
      <c r="DH194" s="104">
        <f t="shared" si="209"/>
        <v>0</v>
      </c>
      <c r="DI194" s="104">
        <f t="shared" si="210"/>
        <v>0</v>
      </c>
      <c r="DJ194" s="103">
        <f t="shared" si="211"/>
        <v>0</v>
      </c>
      <c r="DK194" s="105">
        <f t="shared" si="212"/>
        <v>0</v>
      </c>
      <c r="DL194" s="110"/>
      <c r="DM194" s="102"/>
      <c r="DN194" s="102"/>
      <c r="DO194" s="102"/>
      <c r="DP194" s="102"/>
      <c r="DQ194" s="102"/>
      <c r="DR194" s="102"/>
      <c r="DS194" s="102"/>
      <c r="DT194" s="102"/>
      <c r="DU194" s="102"/>
      <c r="DV194" s="102"/>
      <c r="DW194" s="102"/>
      <c r="DX194" s="102">
        <f t="shared" si="213"/>
        <v>0</v>
      </c>
      <c r="DY194" s="103">
        <f t="shared" si="214"/>
        <v>0</v>
      </c>
      <c r="DZ194" s="103">
        <f t="shared" si="215"/>
        <v>0</v>
      </c>
      <c r="EA194" s="103">
        <f t="shared" si="216"/>
        <v>0</v>
      </c>
      <c r="EB194" s="103">
        <f t="shared" si="217"/>
        <v>0</v>
      </c>
      <c r="EC194" s="103">
        <f t="shared" si="218"/>
        <v>0</v>
      </c>
      <c r="ED194" s="103">
        <f t="shared" si="219"/>
        <v>0</v>
      </c>
      <c r="EE194" s="103">
        <f t="shared" si="220"/>
        <v>0</v>
      </c>
      <c r="EF194" s="103">
        <f t="shared" si="221"/>
        <v>0</v>
      </c>
      <c r="EG194" s="103">
        <f t="shared" si="222"/>
        <v>0</v>
      </c>
      <c r="EH194" s="103">
        <f t="shared" si="223"/>
        <v>0</v>
      </c>
      <c r="EI194" s="103">
        <f t="shared" si="224"/>
        <v>0</v>
      </c>
      <c r="EJ194" s="103">
        <f t="shared" si="225"/>
        <v>0</v>
      </c>
      <c r="EK194" s="104">
        <f>SUM(DY194:EJ194)*VLOOKUP($I194,Escalation[],MATCH(DL$1,Escalation[#Headers]),FALSE)</f>
        <v>0</v>
      </c>
      <c r="EL194" s="104">
        <f t="shared" si="226"/>
        <v>0</v>
      </c>
      <c r="EM194" s="104">
        <f t="shared" si="227"/>
        <v>0</v>
      </c>
      <c r="EN194" s="104">
        <f t="shared" si="228"/>
        <v>0</v>
      </c>
      <c r="EO194" s="103">
        <f t="shared" si="229"/>
        <v>0</v>
      </c>
      <c r="EP194" s="105">
        <f t="shared" si="230"/>
        <v>0</v>
      </c>
      <c r="EQ194" s="160">
        <f t="shared" si="231"/>
        <v>959.98527000000013</v>
      </c>
      <c r="ER194" s="1"/>
      <c r="ES194" s="82"/>
      <c r="ET194" s="82"/>
      <c r="EU194" s="82"/>
      <c r="EV194" s="82"/>
      <c r="EW194" s="22"/>
      <c r="EX194" s="22"/>
      <c r="EY194" s="34"/>
      <c r="EZ194" s="34"/>
      <c r="FA194" s="7"/>
      <c r="FB194" s="7"/>
      <c r="FC194" s="7"/>
      <c r="FD194" s="7"/>
    </row>
    <row r="195" spans="1:160" ht="105.6" hidden="1" x14ac:dyDescent="0.3">
      <c r="A195" s="1" t="s">
        <v>419</v>
      </c>
      <c r="B195" s="83">
        <v>1.2</v>
      </c>
      <c r="C195" t="s">
        <v>1392</v>
      </c>
      <c r="D195" s="28" t="s">
        <v>15</v>
      </c>
      <c r="E195" s="3" t="s">
        <v>25</v>
      </c>
      <c r="F195" s="1" t="s">
        <v>420</v>
      </c>
      <c r="G195" s="14" t="s">
        <v>421</v>
      </c>
      <c r="H195" s="1"/>
      <c r="I195" s="3" t="s">
        <v>19</v>
      </c>
      <c r="J195" s="5" t="s">
        <v>31</v>
      </c>
      <c r="K195" s="3" t="s">
        <v>216</v>
      </c>
      <c r="L195" s="6" t="s">
        <v>22</v>
      </c>
      <c r="M195" s="38">
        <v>115</v>
      </c>
      <c r="N195" s="43">
        <v>115</v>
      </c>
      <c r="O195" s="23">
        <v>0</v>
      </c>
      <c r="P195" s="48">
        <v>0</v>
      </c>
      <c r="Q195" s="5" t="s">
        <v>23</v>
      </c>
      <c r="R195" s="1" t="s">
        <v>220</v>
      </c>
      <c r="S195" s="71">
        <f>VLOOKUP(R195,Contingencies!$A$2:$D$7,4,FALSE)</f>
        <v>0.2</v>
      </c>
      <c r="T195" s="22">
        <f t="shared" ref="T195:T258" si="239">S195*EQ195</f>
        <v>187.95600000000002</v>
      </c>
      <c r="U195" s="33">
        <f t="shared" si="238"/>
        <v>0</v>
      </c>
      <c r="V195" s="90"/>
      <c r="W195" s="121"/>
      <c r="X195" s="117"/>
      <c r="Y195" s="102"/>
      <c r="Z195" s="102"/>
      <c r="AA195" s="102"/>
      <c r="AB195" s="102"/>
      <c r="AC195" s="102"/>
      <c r="AD195" s="116"/>
      <c r="AE195" s="102"/>
      <c r="AF195" s="102"/>
      <c r="AG195" s="102"/>
      <c r="AH195" s="122">
        <v>8</v>
      </c>
      <c r="AI195" s="102">
        <f t="shared" si="232"/>
        <v>8</v>
      </c>
      <c r="AJ195" s="103">
        <f t="shared" ref="AJ195:AJ258" si="240">IF(ISNUMBER($M195),$M195,$N195)*W195</f>
        <v>0</v>
      </c>
      <c r="AK195" s="103">
        <f t="shared" ref="AK195:AK258" si="241">IF(ISNUMBER($M195),$M195,$N195)*X195</f>
        <v>0</v>
      </c>
      <c r="AL195" s="103">
        <f t="shared" ref="AL195:AL258" si="242">IF(ISNUMBER($M195),$M195,$N195)*Y195</f>
        <v>0</v>
      </c>
      <c r="AM195" s="103">
        <f t="shared" ref="AM195:AM258" si="243">IF(ISNUMBER($M195),$M195,$N195)*Z195</f>
        <v>0</v>
      </c>
      <c r="AN195" s="103">
        <f t="shared" ref="AN195:AN258" si="244">IF(ISNUMBER($M195),$M195,$N195)*AA195</f>
        <v>0</v>
      </c>
      <c r="AO195" s="103">
        <f t="shared" ref="AO195:AO258" si="245">IF(ISNUMBER($M195),$M195,$N195)*AB195</f>
        <v>0</v>
      </c>
      <c r="AP195" s="103">
        <f t="shared" ref="AP195:AP258" si="246">IF(ISNUMBER($M195),$M195,$N195)*AC195</f>
        <v>0</v>
      </c>
      <c r="AQ195" s="103">
        <f t="shared" ref="AQ195:AQ258" si="247">IF(ISNUMBER($M195),$M195,$N195)*AD195</f>
        <v>0</v>
      </c>
      <c r="AR195" s="103">
        <f t="shared" ref="AR195:AR258" si="248">IF(ISNUMBER($M195),$M195,$N195)*AE195</f>
        <v>0</v>
      </c>
      <c r="AS195" s="103">
        <f t="shared" ref="AS195:AS258" si="249">IF(ISNUMBER($M195),$M195,$N195)*AF195</f>
        <v>0</v>
      </c>
      <c r="AT195" s="103">
        <f t="shared" ref="AT195:AT258" si="250">IF(ISNUMBER($M195),$M195,$N195)*AG195</f>
        <v>0</v>
      </c>
      <c r="AU195" s="103">
        <f t="shared" ref="AU195:AU258" si="251">IF(ISNUMBER($M195),$M195,$N195)*AH195</f>
        <v>920</v>
      </c>
      <c r="AV195" s="104">
        <f>SUM(AJ195:AU195)*VLOOKUP($I195,Escalation[],MATCH(W$1,Escalation[#Headers]),FALSE)</f>
        <v>939.78000000000009</v>
      </c>
      <c r="AW195" s="104">
        <f t="shared" si="233"/>
        <v>0</v>
      </c>
      <c r="AX195" s="104">
        <f t="shared" si="234"/>
        <v>0</v>
      </c>
      <c r="AY195" s="104">
        <f t="shared" si="235"/>
        <v>939.78000000000009</v>
      </c>
      <c r="AZ195" s="103">
        <f t="shared" si="236"/>
        <v>187.95600000000002</v>
      </c>
      <c r="BA195" s="105">
        <f t="shared" si="237"/>
        <v>0</v>
      </c>
      <c r="BB195" s="110"/>
      <c r="BC195" s="102"/>
      <c r="BD195" s="102"/>
      <c r="BE195" s="102"/>
      <c r="BF195" s="102"/>
      <c r="BG195" s="102"/>
      <c r="BH195" s="123"/>
      <c r="BI195" s="102"/>
      <c r="BJ195" s="102"/>
      <c r="BK195" s="102"/>
      <c r="BL195" s="102"/>
      <c r="BM195" s="102"/>
      <c r="BN195" s="102">
        <f t="shared" ref="BN195:BN258" si="252">IF($I195="Labor Hours",SUM(BB195:BM195),0)</f>
        <v>0</v>
      </c>
      <c r="BO195" s="103">
        <f t="shared" ref="BO195:BO258" si="253">IF(ISNUMBER($M195),$M195,$N195)*BB195</f>
        <v>0</v>
      </c>
      <c r="BP195" s="103">
        <f t="shared" ref="BP195:BP258" si="254">IF(ISNUMBER($M195),$M195,$N195)*BC195</f>
        <v>0</v>
      </c>
      <c r="BQ195" s="103">
        <f t="shared" ref="BQ195:BQ258" si="255">IF(ISNUMBER($M195),$M195,$N195)*BD195</f>
        <v>0</v>
      </c>
      <c r="BR195" s="103">
        <f t="shared" ref="BR195:BR258" si="256">IF(ISNUMBER($M195),$M195,$N195)*BE195</f>
        <v>0</v>
      </c>
      <c r="BS195" s="103">
        <f t="shared" ref="BS195:BS258" si="257">IF(ISNUMBER($M195),$M195,$N195)*BF195</f>
        <v>0</v>
      </c>
      <c r="BT195" s="103">
        <f t="shared" ref="BT195:BT258" si="258">IF(ISNUMBER($M195),$M195,$N195)*BG195</f>
        <v>0</v>
      </c>
      <c r="BU195" s="103">
        <f t="shared" ref="BU195:BU258" si="259">IF(ISNUMBER($M195),$M195,$N195)*BH195</f>
        <v>0</v>
      </c>
      <c r="BV195" s="103">
        <f t="shared" ref="BV195:BV258" si="260">IF(ISNUMBER($M195),$M195,$N195)*BI195</f>
        <v>0</v>
      </c>
      <c r="BW195" s="103">
        <f t="shared" ref="BW195:BW258" si="261">IF(ISNUMBER($M195),$M195,$N195)*BJ195</f>
        <v>0</v>
      </c>
      <c r="BX195" s="103">
        <f t="shared" ref="BX195:BX258" si="262">IF(ISNUMBER($M195),$M195,$N195)*BK195</f>
        <v>0</v>
      </c>
      <c r="BY195" s="103">
        <f t="shared" ref="BY195:BY258" si="263">IF(ISNUMBER($M195),$M195,$N195)*BL195</f>
        <v>0</v>
      </c>
      <c r="BZ195" s="103">
        <f t="shared" ref="BZ195:BZ258" si="264">IF(ISNUMBER($M195),$M195,$N195)*BM195</f>
        <v>0</v>
      </c>
      <c r="CA195" s="104">
        <f>SUM(BO195:BZ195)*VLOOKUP($I195,Escalation[],MATCH(BB$1,Escalation[#Headers]),FALSE)</f>
        <v>0</v>
      </c>
      <c r="CB195" s="104">
        <f t="shared" ref="CB195:CB258" si="265">$O195*CA195</f>
        <v>0</v>
      </c>
      <c r="CC195" s="104">
        <f t="shared" ref="CC195:CC258" si="266">$P195*(CA195+CB195)</f>
        <v>0</v>
      </c>
      <c r="CD195" s="104">
        <f t="shared" ref="CD195:CD258" si="267">CA195+CB195+CC195</f>
        <v>0</v>
      </c>
      <c r="CE195" s="103">
        <f t="shared" ref="CE195:CE258" si="268">$S195*(CA195+CB195)</f>
        <v>0</v>
      </c>
      <c r="CF195" s="105">
        <f t="shared" ref="CF195:CF258" si="269">$S195*CC195</f>
        <v>0</v>
      </c>
      <c r="CG195" s="110"/>
      <c r="CH195" s="102"/>
      <c r="CI195" s="102"/>
      <c r="CJ195" s="102"/>
      <c r="CK195" s="102"/>
      <c r="CL195" s="102"/>
      <c r="CM195" s="102"/>
      <c r="CN195" s="102"/>
      <c r="CO195" s="102"/>
      <c r="CP195" s="102"/>
      <c r="CQ195" s="102"/>
      <c r="CR195" s="102"/>
      <c r="CS195" s="102">
        <f t="shared" ref="CS195:CS258" si="270">IF($I195="Labor Hours",SUM(CG195:CR195),0)</f>
        <v>0</v>
      </c>
      <c r="CT195" s="103">
        <f t="shared" ref="CT195:CT258" si="271">IF(ISNUMBER($M195),$M195,$N195)*CG195</f>
        <v>0</v>
      </c>
      <c r="CU195" s="103">
        <f t="shared" ref="CU195:CU258" si="272">IF(ISNUMBER($M195),$M195,$N195)*CH195</f>
        <v>0</v>
      </c>
      <c r="CV195" s="103">
        <f t="shared" ref="CV195:CV258" si="273">IF(ISNUMBER($M195),$M195,$N195)*CI195</f>
        <v>0</v>
      </c>
      <c r="CW195" s="103">
        <f t="shared" ref="CW195:CW258" si="274">IF(ISNUMBER($M195),$M195,$N195)*CJ195</f>
        <v>0</v>
      </c>
      <c r="CX195" s="103">
        <f t="shared" ref="CX195:CX258" si="275">IF(ISNUMBER($M195),$M195,$N195)*CK195</f>
        <v>0</v>
      </c>
      <c r="CY195" s="103">
        <f t="shared" ref="CY195:CY258" si="276">IF(ISNUMBER($M195),$M195,$N195)*CL195</f>
        <v>0</v>
      </c>
      <c r="CZ195" s="103">
        <f t="shared" ref="CZ195:CZ258" si="277">IF(ISNUMBER($M195),$M195,$N195)*CM195</f>
        <v>0</v>
      </c>
      <c r="DA195" s="103">
        <f t="shared" ref="DA195:DA258" si="278">IF(ISNUMBER($M195),$M195,$N195)*CN195</f>
        <v>0</v>
      </c>
      <c r="DB195" s="103">
        <f t="shared" ref="DB195:DB258" si="279">IF(ISNUMBER($M195),$M195,$N195)*CO195</f>
        <v>0</v>
      </c>
      <c r="DC195" s="103">
        <f t="shared" ref="DC195:DC258" si="280">IF(ISNUMBER($M195),$M195,$N195)*CP195</f>
        <v>0</v>
      </c>
      <c r="DD195" s="103">
        <f t="shared" ref="DD195:DD258" si="281">IF(ISNUMBER($M195),$M195,$N195)*CQ195</f>
        <v>0</v>
      </c>
      <c r="DE195" s="103">
        <f t="shared" ref="DE195:DE258" si="282">IF(ISNUMBER($M195),$M195,$N195)*CR195</f>
        <v>0</v>
      </c>
      <c r="DF195" s="104">
        <f>SUM(CT195:DE195)*VLOOKUP($I195,Escalation[],MATCH(CG$1,Escalation[#Headers]),FALSE)</f>
        <v>0</v>
      </c>
      <c r="DG195" s="104">
        <f t="shared" ref="DG195:DG258" si="283">$O195*DF195</f>
        <v>0</v>
      </c>
      <c r="DH195" s="104">
        <f t="shared" ref="DH195:DH258" si="284">$P195*(DF195+DG195)</f>
        <v>0</v>
      </c>
      <c r="DI195" s="104">
        <f t="shared" ref="DI195:DI258" si="285">DF195+DG195+DH195</f>
        <v>0</v>
      </c>
      <c r="DJ195" s="103">
        <f t="shared" ref="DJ195:DJ258" si="286">$S195*(DF195+DG195)</f>
        <v>0</v>
      </c>
      <c r="DK195" s="105">
        <f t="shared" ref="DK195:DK258" si="287">$S195*DH195</f>
        <v>0</v>
      </c>
      <c r="DL195" s="110"/>
      <c r="DM195" s="102"/>
      <c r="DN195" s="102"/>
      <c r="DO195" s="102"/>
      <c r="DP195" s="102"/>
      <c r="DQ195" s="102"/>
      <c r="DR195" s="102"/>
      <c r="DS195" s="102"/>
      <c r="DT195" s="102"/>
      <c r="DU195" s="102"/>
      <c r="DV195" s="102"/>
      <c r="DW195" s="102"/>
      <c r="DX195" s="102">
        <f t="shared" ref="DX195:DX258" si="288">IF($I195="Labor Hours",SUM(DL195:DW195),0)</f>
        <v>0</v>
      </c>
      <c r="DY195" s="103">
        <f t="shared" ref="DY195:DY258" si="289">IF(ISNUMBER($M195),$M195,$N195)*DL195</f>
        <v>0</v>
      </c>
      <c r="DZ195" s="103">
        <f t="shared" ref="DZ195:DZ258" si="290">IF(ISNUMBER($M195),$M195,$N195)*DM195</f>
        <v>0</v>
      </c>
      <c r="EA195" s="103">
        <f t="shared" ref="EA195:EA258" si="291">IF(ISNUMBER($M195),$M195,$N195)*DN195</f>
        <v>0</v>
      </c>
      <c r="EB195" s="103">
        <f t="shared" ref="EB195:EB258" si="292">IF(ISNUMBER($M195),$M195,$N195)*DO195</f>
        <v>0</v>
      </c>
      <c r="EC195" s="103">
        <f t="shared" ref="EC195:EC258" si="293">IF(ISNUMBER($M195),$M195,$N195)*DP195</f>
        <v>0</v>
      </c>
      <c r="ED195" s="103">
        <f t="shared" ref="ED195:ED258" si="294">IF(ISNUMBER($M195),$M195,$N195)*DQ195</f>
        <v>0</v>
      </c>
      <c r="EE195" s="103">
        <f t="shared" ref="EE195:EE258" si="295">IF(ISNUMBER($M195),$M195,$N195)*DR195</f>
        <v>0</v>
      </c>
      <c r="EF195" s="103">
        <f t="shared" ref="EF195:EF258" si="296">IF(ISNUMBER($M195),$M195,$N195)*DS195</f>
        <v>0</v>
      </c>
      <c r="EG195" s="103">
        <f t="shared" ref="EG195:EG258" si="297">IF(ISNUMBER($M195),$M195,$N195)*DT195</f>
        <v>0</v>
      </c>
      <c r="EH195" s="103">
        <f t="shared" ref="EH195:EH258" si="298">IF(ISNUMBER($M195),$M195,$N195)*DU195</f>
        <v>0</v>
      </c>
      <c r="EI195" s="103">
        <f t="shared" ref="EI195:EI258" si="299">IF(ISNUMBER($M195),$M195,$N195)*DV195</f>
        <v>0</v>
      </c>
      <c r="EJ195" s="103">
        <f t="shared" ref="EJ195:EJ258" si="300">IF(ISNUMBER($M195),$M195,$N195)*DW195</f>
        <v>0</v>
      </c>
      <c r="EK195" s="104">
        <f>SUM(DY195:EJ195)*VLOOKUP($I195,Escalation[],MATCH(DL$1,Escalation[#Headers]),FALSE)</f>
        <v>0</v>
      </c>
      <c r="EL195" s="104">
        <f t="shared" ref="EL195:EL258" si="301">$O195*EK195</f>
        <v>0</v>
      </c>
      <c r="EM195" s="104">
        <f t="shared" ref="EM195:EM258" si="302">$P195*(EK195+EL195)</f>
        <v>0</v>
      </c>
      <c r="EN195" s="104">
        <f t="shared" ref="EN195:EN258" si="303">EK195+EL195+EM195</f>
        <v>0</v>
      </c>
      <c r="EO195" s="103">
        <f t="shared" ref="EO195:EO258" si="304">$S195*(EK195+EL195)</f>
        <v>0</v>
      </c>
      <c r="EP195" s="105">
        <f t="shared" ref="EP195:EP258" si="305">$S195*EM195</f>
        <v>0</v>
      </c>
      <c r="EQ195" s="160">
        <f t="shared" ref="EQ195:EQ258" si="306">AY195+CD195+DI195+EN195</f>
        <v>939.78000000000009</v>
      </c>
      <c r="ER195" s="1"/>
      <c r="ES195" s="82"/>
      <c r="ET195" s="82"/>
      <c r="EU195" s="82"/>
      <c r="EV195" s="82"/>
      <c r="EW195" s="22"/>
      <c r="EX195" s="22"/>
      <c r="EY195" s="34"/>
      <c r="EZ195" s="34"/>
      <c r="FA195" s="7"/>
      <c r="FB195" s="7"/>
      <c r="FC195" s="7"/>
      <c r="FD195" s="7"/>
    </row>
    <row r="196" spans="1:160" ht="105.6" hidden="1" x14ac:dyDescent="0.3">
      <c r="A196" s="1" t="s">
        <v>422</v>
      </c>
      <c r="B196" s="83">
        <v>1.2</v>
      </c>
      <c r="C196" t="s">
        <v>1392</v>
      </c>
      <c r="D196" s="28" t="s">
        <v>15</v>
      </c>
      <c r="E196" s="3" t="s">
        <v>25</v>
      </c>
      <c r="F196" s="1" t="s">
        <v>423</v>
      </c>
      <c r="G196" s="14" t="s">
        <v>424</v>
      </c>
      <c r="H196" s="1"/>
      <c r="I196" s="3" t="s">
        <v>19</v>
      </c>
      <c r="J196" s="5" t="s">
        <v>31</v>
      </c>
      <c r="K196" s="3" t="s">
        <v>216</v>
      </c>
      <c r="L196" s="6" t="s">
        <v>22</v>
      </c>
      <c r="M196" s="38">
        <v>115</v>
      </c>
      <c r="N196" s="43">
        <v>115</v>
      </c>
      <c r="O196" s="23">
        <v>0</v>
      </c>
      <c r="P196" s="48">
        <v>0</v>
      </c>
      <c r="Q196" s="5" t="s">
        <v>23</v>
      </c>
      <c r="R196" s="1" t="s">
        <v>220</v>
      </c>
      <c r="S196" s="71">
        <f>VLOOKUP(R196,Contingencies!$A$2:$D$7,4,FALSE)</f>
        <v>0.2</v>
      </c>
      <c r="T196" s="22">
        <f t="shared" si="239"/>
        <v>191.99705400000005</v>
      </c>
      <c r="U196" s="33">
        <f t="shared" si="238"/>
        <v>0</v>
      </c>
      <c r="V196" s="90"/>
      <c r="W196" s="121"/>
      <c r="X196" s="117"/>
      <c r="Y196" s="102"/>
      <c r="Z196" s="102"/>
      <c r="AA196" s="102"/>
      <c r="AB196" s="102"/>
      <c r="AC196" s="123"/>
      <c r="AD196" s="116"/>
      <c r="AE196" s="102"/>
      <c r="AF196" s="102"/>
      <c r="AG196" s="102"/>
      <c r="AH196" s="102"/>
      <c r="AI196" s="102">
        <f t="shared" ref="AI196:AI259" si="307">IF($I196="Labor Hours",SUM(W196:AH196),0)</f>
        <v>0</v>
      </c>
      <c r="AJ196" s="103">
        <f t="shared" si="240"/>
        <v>0</v>
      </c>
      <c r="AK196" s="103">
        <f t="shared" si="241"/>
        <v>0</v>
      </c>
      <c r="AL196" s="103">
        <f t="shared" si="242"/>
        <v>0</v>
      </c>
      <c r="AM196" s="103">
        <f t="shared" si="243"/>
        <v>0</v>
      </c>
      <c r="AN196" s="103">
        <f t="shared" si="244"/>
        <v>0</v>
      </c>
      <c r="AO196" s="103">
        <f t="shared" si="245"/>
        <v>0</v>
      </c>
      <c r="AP196" s="103">
        <f t="shared" si="246"/>
        <v>0</v>
      </c>
      <c r="AQ196" s="103">
        <f t="shared" si="247"/>
        <v>0</v>
      </c>
      <c r="AR196" s="103">
        <f t="shared" si="248"/>
        <v>0</v>
      </c>
      <c r="AS196" s="103">
        <f t="shared" si="249"/>
        <v>0</v>
      </c>
      <c r="AT196" s="103">
        <f t="shared" si="250"/>
        <v>0</v>
      </c>
      <c r="AU196" s="103">
        <f t="shared" si="251"/>
        <v>0</v>
      </c>
      <c r="AV196" s="104">
        <f>SUM(AJ196:AU196)*VLOOKUP($I196,Escalation[],MATCH(W$1,Escalation[#Headers]),FALSE)</f>
        <v>0</v>
      </c>
      <c r="AW196" s="104">
        <f t="shared" ref="AW196:AW259" si="308">$O196*AV196</f>
        <v>0</v>
      </c>
      <c r="AX196" s="104">
        <f t="shared" ref="AX196:AX259" si="309">$P196*(AV196+AW196)</f>
        <v>0</v>
      </c>
      <c r="AY196" s="104">
        <f t="shared" ref="AY196:AY259" si="310">AV196+AW196+AX196</f>
        <v>0</v>
      </c>
      <c r="AZ196" s="103">
        <f t="shared" ref="AZ196:AZ259" si="311">$S196*(AV196+AW196)</f>
        <v>0</v>
      </c>
      <c r="BA196" s="105">
        <f t="shared" ref="BA196:BA259" si="312">$S196*AX196</f>
        <v>0</v>
      </c>
      <c r="BB196" s="110"/>
      <c r="BC196" s="102"/>
      <c r="BD196" s="102"/>
      <c r="BE196" s="102"/>
      <c r="BF196" s="102"/>
      <c r="BG196" s="102"/>
      <c r="BH196" s="102"/>
      <c r="BI196" s="102"/>
      <c r="BJ196" s="102"/>
      <c r="BK196" s="102"/>
      <c r="BL196" s="102"/>
      <c r="BM196" s="122">
        <v>8</v>
      </c>
      <c r="BN196" s="102">
        <f t="shared" si="252"/>
        <v>8</v>
      </c>
      <c r="BO196" s="103">
        <f t="shared" si="253"/>
        <v>0</v>
      </c>
      <c r="BP196" s="103">
        <f t="shared" si="254"/>
        <v>0</v>
      </c>
      <c r="BQ196" s="103">
        <f t="shared" si="255"/>
        <v>0</v>
      </c>
      <c r="BR196" s="103">
        <f t="shared" si="256"/>
        <v>0</v>
      </c>
      <c r="BS196" s="103">
        <f t="shared" si="257"/>
        <v>0</v>
      </c>
      <c r="BT196" s="103">
        <f t="shared" si="258"/>
        <v>0</v>
      </c>
      <c r="BU196" s="103">
        <f t="shared" si="259"/>
        <v>0</v>
      </c>
      <c r="BV196" s="103">
        <f t="shared" si="260"/>
        <v>0</v>
      </c>
      <c r="BW196" s="103">
        <f t="shared" si="261"/>
        <v>0</v>
      </c>
      <c r="BX196" s="103">
        <f t="shared" si="262"/>
        <v>0</v>
      </c>
      <c r="BY196" s="103">
        <f t="shared" si="263"/>
        <v>0</v>
      </c>
      <c r="BZ196" s="103">
        <f t="shared" si="264"/>
        <v>920</v>
      </c>
      <c r="CA196" s="104">
        <f>SUM(BO196:BZ196)*VLOOKUP($I196,Escalation[],MATCH(BB$1,Escalation[#Headers]),FALSE)</f>
        <v>959.98527000000013</v>
      </c>
      <c r="CB196" s="104">
        <f t="shared" si="265"/>
        <v>0</v>
      </c>
      <c r="CC196" s="104">
        <f t="shared" si="266"/>
        <v>0</v>
      </c>
      <c r="CD196" s="104">
        <f t="shared" si="267"/>
        <v>959.98527000000013</v>
      </c>
      <c r="CE196" s="103">
        <f t="shared" si="268"/>
        <v>191.99705400000005</v>
      </c>
      <c r="CF196" s="105">
        <f t="shared" si="269"/>
        <v>0</v>
      </c>
      <c r="CG196" s="110"/>
      <c r="CH196" s="102"/>
      <c r="CI196" s="102"/>
      <c r="CJ196" s="102"/>
      <c r="CK196" s="102"/>
      <c r="CL196" s="102"/>
      <c r="CM196" s="102"/>
      <c r="CN196" s="102"/>
      <c r="CO196" s="102"/>
      <c r="CP196" s="102"/>
      <c r="CQ196" s="102"/>
      <c r="CR196" s="102"/>
      <c r="CS196" s="102">
        <f t="shared" si="270"/>
        <v>0</v>
      </c>
      <c r="CT196" s="103">
        <f t="shared" si="271"/>
        <v>0</v>
      </c>
      <c r="CU196" s="103">
        <f t="shared" si="272"/>
        <v>0</v>
      </c>
      <c r="CV196" s="103">
        <f t="shared" si="273"/>
        <v>0</v>
      </c>
      <c r="CW196" s="103">
        <f t="shared" si="274"/>
        <v>0</v>
      </c>
      <c r="CX196" s="103">
        <f t="shared" si="275"/>
        <v>0</v>
      </c>
      <c r="CY196" s="103">
        <f t="shared" si="276"/>
        <v>0</v>
      </c>
      <c r="CZ196" s="103">
        <f t="shared" si="277"/>
        <v>0</v>
      </c>
      <c r="DA196" s="103">
        <f t="shared" si="278"/>
        <v>0</v>
      </c>
      <c r="DB196" s="103">
        <f t="shared" si="279"/>
        <v>0</v>
      </c>
      <c r="DC196" s="103">
        <f t="shared" si="280"/>
        <v>0</v>
      </c>
      <c r="DD196" s="103">
        <f t="shared" si="281"/>
        <v>0</v>
      </c>
      <c r="DE196" s="103">
        <f t="shared" si="282"/>
        <v>0</v>
      </c>
      <c r="DF196" s="104">
        <f>SUM(CT196:DE196)*VLOOKUP($I196,Escalation[],MATCH(CG$1,Escalation[#Headers]),FALSE)</f>
        <v>0</v>
      </c>
      <c r="DG196" s="104">
        <f t="shared" si="283"/>
        <v>0</v>
      </c>
      <c r="DH196" s="104">
        <f t="shared" si="284"/>
        <v>0</v>
      </c>
      <c r="DI196" s="104">
        <f t="shared" si="285"/>
        <v>0</v>
      </c>
      <c r="DJ196" s="103">
        <f t="shared" si="286"/>
        <v>0</v>
      </c>
      <c r="DK196" s="105">
        <f t="shared" si="287"/>
        <v>0</v>
      </c>
      <c r="DL196" s="110"/>
      <c r="DM196" s="102"/>
      <c r="DN196" s="102"/>
      <c r="DO196" s="102"/>
      <c r="DP196" s="102"/>
      <c r="DQ196" s="102"/>
      <c r="DR196" s="102"/>
      <c r="DS196" s="102"/>
      <c r="DT196" s="102"/>
      <c r="DU196" s="102"/>
      <c r="DV196" s="102"/>
      <c r="DW196" s="102"/>
      <c r="DX196" s="102">
        <f t="shared" si="288"/>
        <v>0</v>
      </c>
      <c r="DY196" s="103">
        <f t="shared" si="289"/>
        <v>0</v>
      </c>
      <c r="DZ196" s="103">
        <f t="shared" si="290"/>
        <v>0</v>
      </c>
      <c r="EA196" s="103">
        <f t="shared" si="291"/>
        <v>0</v>
      </c>
      <c r="EB196" s="103">
        <f t="shared" si="292"/>
        <v>0</v>
      </c>
      <c r="EC196" s="103">
        <f t="shared" si="293"/>
        <v>0</v>
      </c>
      <c r="ED196" s="103">
        <f t="shared" si="294"/>
        <v>0</v>
      </c>
      <c r="EE196" s="103">
        <f t="shared" si="295"/>
        <v>0</v>
      </c>
      <c r="EF196" s="103">
        <f t="shared" si="296"/>
        <v>0</v>
      </c>
      <c r="EG196" s="103">
        <f t="shared" si="297"/>
        <v>0</v>
      </c>
      <c r="EH196" s="103">
        <f t="shared" si="298"/>
        <v>0</v>
      </c>
      <c r="EI196" s="103">
        <f t="shared" si="299"/>
        <v>0</v>
      </c>
      <c r="EJ196" s="103">
        <f t="shared" si="300"/>
        <v>0</v>
      </c>
      <c r="EK196" s="104">
        <f>SUM(DY196:EJ196)*VLOOKUP($I196,Escalation[],MATCH(DL$1,Escalation[#Headers]),FALSE)</f>
        <v>0</v>
      </c>
      <c r="EL196" s="104">
        <f t="shared" si="301"/>
        <v>0</v>
      </c>
      <c r="EM196" s="104">
        <f t="shared" si="302"/>
        <v>0</v>
      </c>
      <c r="EN196" s="104">
        <f t="shared" si="303"/>
        <v>0</v>
      </c>
      <c r="EO196" s="103">
        <f t="shared" si="304"/>
        <v>0</v>
      </c>
      <c r="EP196" s="105">
        <f t="shared" si="305"/>
        <v>0</v>
      </c>
      <c r="EQ196" s="160">
        <f t="shared" si="306"/>
        <v>959.98527000000013</v>
      </c>
      <c r="ER196" s="1"/>
      <c r="ES196" s="82"/>
      <c r="ET196" s="82"/>
      <c r="EU196" s="82"/>
      <c r="EV196" s="82"/>
      <c r="EW196" s="22"/>
      <c r="EX196" s="22"/>
      <c r="EY196" s="34"/>
      <c r="EZ196" s="34"/>
      <c r="FA196" s="7"/>
      <c r="FB196" s="7"/>
      <c r="FC196" s="7"/>
      <c r="FD196" s="7"/>
    </row>
    <row r="197" spans="1:160" ht="105.6" hidden="1" x14ac:dyDescent="0.3">
      <c r="A197" s="1" t="s">
        <v>425</v>
      </c>
      <c r="B197" s="83">
        <v>1.2</v>
      </c>
      <c r="C197" t="s">
        <v>1392</v>
      </c>
      <c r="D197" s="28" t="s">
        <v>15</v>
      </c>
      <c r="E197" s="3" t="s">
        <v>25</v>
      </c>
      <c r="F197" s="1" t="s">
        <v>426</v>
      </c>
      <c r="G197" s="14" t="s">
        <v>427</v>
      </c>
      <c r="H197" s="1"/>
      <c r="I197" s="3" t="s">
        <v>19</v>
      </c>
      <c r="J197" s="5" t="s">
        <v>31</v>
      </c>
      <c r="K197" s="3" t="s">
        <v>216</v>
      </c>
      <c r="L197" s="6" t="s">
        <v>22</v>
      </c>
      <c r="M197" s="38">
        <v>115</v>
      </c>
      <c r="N197" s="43">
        <v>115</v>
      </c>
      <c r="O197" s="23">
        <v>0</v>
      </c>
      <c r="P197" s="48">
        <v>0</v>
      </c>
      <c r="Q197" s="5" t="s">
        <v>23</v>
      </c>
      <c r="R197" s="1" t="s">
        <v>220</v>
      </c>
      <c r="S197" s="71">
        <f>VLOOKUP(R197,Contingencies!$A$2:$D$7,4,FALSE)</f>
        <v>0.2</v>
      </c>
      <c r="T197" s="22">
        <f t="shared" si="239"/>
        <v>234.94500000000005</v>
      </c>
      <c r="U197" s="33">
        <f t="shared" ref="U197:U260" si="313">IF($J197="CapEx",0,T197*P197/(1+P197))</f>
        <v>0</v>
      </c>
      <c r="V197" s="90"/>
      <c r="W197" s="121"/>
      <c r="X197" s="117"/>
      <c r="Y197" s="102"/>
      <c r="Z197" s="102"/>
      <c r="AA197" s="102"/>
      <c r="AB197" s="102"/>
      <c r="AC197" s="102"/>
      <c r="AD197" s="116"/>
      <c r="AE197" s="102"/>
      <c r="AF197" s="102"/>
      <c r="AG197" s="102"/>
      <c r="AH197" s="122">
        <v>10</v>
      </c>
      <c r="AI197" s="102">
        <f t="shared" si="307"/>
        <v>10</v>
      </c>
      <c r="AJ197" s="103">
        <f t="shared" si="240"/>
        <v>0</v>
      </c>
      <c r="AK197" s="103">
        <f t="shared" si="241"/>
        <v>0</v>
      </c>
      <c r="AL197" s="103">
        <f t="shared" si="242"/>
        <v>0</v>
      </c>
      <c r="AM197" s="103">
        <f t="shared" si="243"/>
        <v>0</v>
      </c>
      <c r="AN197" s="103">
        <f t="shared" si="244"/>
        <v>0</v>
      </c>
      <c r="AO197" s="103">
        <f t="shared" si="245"/>
        <v>0</v>
      </c>
      <c r="AP197" s="103">
        <f t="shared" si="246"/>
        <v>0</v>
      </c>
      <c r="AQ197" s="103">
        <f t="shared" si="247"/>
        <v>0</v>
      </c>
      <c r="AR197" s="103">
        <f t="shared" si="248"/>
        <v>0</v>
      </c>
      <c r="AS197" s="103">
        <f t="shared" si="249"/>
        <v>0</v>
      </c>
      <c r="AT197" s="103">
        <f t="shared" si="250"/>
        <v>0</v>
      </c>
      <c r="AU197" s="103">
        <f t="shared" si="251"/>
        <v>1150</v>
      </c>
      <c r="AV197" s="104">
        <f>SUM(AJ197:AU197)*VLOOKUP($I197,Escalation[],MATCH(W$1,Escalation[#Headers]),FALSE)</f>
        <v>1174.7250000000001</v>
      </c>
      <c r="AW197" s="104">
        <f t="shared" si="308"/>
        <v>0</v>
      </c>
      <c r="AX197" s="104">
        <f t="shared" si="309"/>
        <v>0</v>
      </c>
      <c r="AY197" s="104">
        <f t="shared" si="310"/>
        <v>1174.7250000000001</v>
      </c>
      <c r="AZ197" s="103">
        <f t="shared" si="311"/>
        <v>234.94500000000005</v>
      </c>
      <c r="BA197" s="105">
        <f t="shared" si="312"/>
        <v>0</v>
      </c>
      <c r="BB197" s="111"/>
      <c r="BC197" s="102"/>
      <c r="BD197" s="102"/>
      <c r="BE197" s="102"/>
      <c r="BF197" s="102"/>
      <c r="BG197" s="102"/>
      <c r="BH197" s="123"/>
      <c r="BI197" s="102"/>
      <c r="BJ197" s="102"/>
      <c r="BK197" s="102"/>
      <c r="BL197" s="102"/>
      <c r="BM197" s="102"/>
      <c r="BN197" s="102">
        <f t="shared" si="252"/>
        <v>0</v>
      </c>
      <c r="BO197" s="103">
        <f t="shared" si="253"/>
        <v>0</v>
      </c>
      <c r="BP197" s="103">
        <f t="shared" si="254"/>
        <v>0</v>
      </c>
      <c r="BQ197" s="103">
        <f t="shared" si="255"/>
        <v>0</v>
      </c>
      <c r="BR197" s="103">
        <f t="shared" si="256"/>
        <v>0</v>
      </c>
      <c r="BS197" s="103">
        <f t="shared" si="257"/>
        <v>0</v>
      </c>
      <c r="BT197" s="103">
        <f t="shared" si="258"/>
        <v>0</v>
      </c>
      <c r="BU197" s="103">
        <f t="shared" si="259"/>
        <v>0</v>
      </c>
      <c r="BV197" s="103">
        <f t="shared" si="260"/>
        <v>0</v>
      </c>
      <c r="BW197" s="103">
        <f t="shared" si="261"/>
        <v>0</v>
      </c>
      <c r="BX197" s="103">
        <f t="shared" si="262"/>
        <v>0</v>
      </c>
      <c r="BY197" s="103">
        <f t="shared" si="263"/>
        <v>0</v>
      </c>
      <c r="BZ197" s="103">
        <f t="shared" si="264"/>
        <v>0</v>
      </c>
      <c r="CA197" s="104">
        <f>SUM(BO197:BZ197)*VLOOKUP($I197,Escalation[],MATCH(BB$1,Escalation[#Headers]),FALSE)</f>
        <v>0</v>
      </c>
      <c r="CB197" s="104">
        <f t="shared" si="265"/>
        <v>0</v>
      </c>
      <c r="CC197" s="104">
        <f t="shared" si="266"/>
        <v>0</v>
      </c>
      <c r="CD197" s="104">
        <f t="shared" si="267"/>
        <v>0</v>
      </c>
      <c r="CE197" s="103">
        <f t="shared" si="268"/>
        <v>0</v>
      </c>
      <c r="CF197" s="105">
        <f t="shared" si="269"/>
        <v>0</v>
      </c>
      <c r="CG197" s="110"/>
      <c r="CH197" s="102"/>
      <c r="CI197" s="102"/>
      <c r="CJ197" s="102"/>
      <c r="CK197" s="102"/>
      <c r="CL197" s="102"/>
      <c r="CM197" s="102"/>
      <c r="CN197" s="102"/>
      <c r="CO197" s="102"/>
      <c r="CP197" s="102"/>
      <c r="CQ197" s="102"/>
      <c r="CR197" s="102"/>
      <c r="CS197" s="102">
        <f t="shared" si="270"/>
        <v>0</v>
      </c>
      <c r="CT197" s="103">
        <f t="shared" si="271"/>
        <v>0</v>
      </c>
      <c r="CU197" s="103">
        <f t="shared" si="272"/>
        <v>0</v>
      </c>
      <c r="CV197" s="103">
        <f t="shared" si="273"/>
        <v>0</v>
      </c>
      <c r="CW197" s="103">
        <f t="shared" si="274"/>
        <v>0</v>
      </c>
      <c r="CX197" s="103">
        <f t="shared" si="275"/>
        <v>0</v>
      </c>
      <c r="CY197" s="103">
        <f t="shared" si="276"/>
        <v>0</v>
      </c>
      <c r="CZ197" s="103">
        <f t="shared" si="277"/>
        <v>0</v>
      </c>
      <c r="DA197" s="103">
        <f t="shared" si="278"/>
        <v>0</v>
      </c>
      <c r="DB197" s="103">
        <f t="shared" si="279"/>
        <v>0</v>
      </c>
      <c r="DC197" s="103">
        <f t="shared" si="280"/>
        <v>0</v>
      </c>
      <c r="DD197" s="103">
        <f t="shared" si="281"/>
        <v>0</v>
      </c>
      <c r="DE197" s="103">
        <f t="shared" si="282"/>
        <v>0</v>
      </c>
      <c r="DF197" s="104">
        <f>SUM(CT197:DE197)*VLOOKUP($I197,Escalation[],MATCH(CG$1,Escalation[#Headers]),FALSE)</f>
        <v>0</v>
      </c>
      <c r="DG197" s="104">
        <f t="shared" si="283"/>
        <v>0</v>
      </c>
      <c r="DH197" s="104">
        <f t="shared" si="284"/>
        <v>0</v>
      </c>
      <c r="DI197" s="104">
        <f t="shared" si="285"/>
        <v>0</v>
      </c>
      <c r="DJ197" s="103">
        <f t="shared" si="286"/>
        <v>0</v>
      </c>
      <c r="DK197" s="105">
        <f t="shared" si="287"/>
        <v>0</v>
      </c>
      <c r="DL197" s="110"/>
      <c r="DM197" s="102"/>
      <c r="DN197" s="102"/>
      <c r="DO197" s="102"/>
      <c r="DP197" s="102"/>
      <c r="DQ197" s="102"/>
      <c r="DR197" s="102"/>
      <c r="DS197" s="102"/>
      <c r="DT197" s="102"/>
      <c r="DU197" s="102"/>
      <c r="DV197" s="102"/>
      <c r="DW197" s="102"/>
      <c r="DX197" s="102">
        <f t="shared" si="288"/>
        <v>0</v>
      </c>
      <c r="DY197" s="103">
        <f t="shared" si="289"/>
        <v>0</v>
      </c>
      <c r="DZ197" s="103">
        <f t="shared" si="290"/>
        <v>0</v>
      </c>
      <c r="EA197" s="103">
        <f t="shared" si="291"/>
        <v>0</v>
      </c>
      <c r="EB197" s="103">
        <f t="shared" si="292"/>
        <v>0</v>
      </c>
      <c r="EC197" s="103">
        <f t="shared" si="293"/>
        <v>0</v>
      </c>
      <c r="ED197" s="103">
        <f t="shared" si="294"/>
        <v>0</v>
      </c>
      <c r="EE197" s="103">
        <f t="shared" si="295"/>
        <v>0</v>
      </c>
      <c r="EF197" s="103">
        <f t="shared" si="296"/>
        <v>0</v>
      </c>
      <c r="EG197" s="103">
        <f t="shared" si="297"/>
        <v>0</v>
      </c>
      <c r="EH197" s="103">
        <f t="shared" si="298"/>
        <v>0</v>
      </c>
      <c r="EI197" s="103">
        <f t="shared" si="299"/>
        <v>0</v>
      </c>
      <c r="EJ197" s="103">
        <f t="shared" si="300"/>
        <v>0</v>
      </c>
      <c r="EK197" s="104">
        <f>SUM(DY197:EJ197)*VLOOKUP($I197,Escalation[],MATCH(DL$1,Escalation[#Headers]),FALSE)</f>
        <v>0</v>
      </c>
      <c r="EL197" s="104">
        <f t="shared" si="301"/>
        <v>0</v>
      </c>
      <c r="EM197" s="104">
        <f t="shared" si="302"/>
        <v>0</v>
      </c>
      <c r="EN197" s="104">
        <f t="shared" si="303"/>
        <v>0</v>
      </c>
      <c r="EO197" s="103">
        <f t="shared" si="304"/>
        <v>0</v>
      </c>
      <c r="EP197" s="105">
        <f t="shared" si="305"/>
        <v>0</v>
      </c>
      <c r="EQ197" s="160">
        <f t="shared" si="306"/>
        <v>1174.7250000000001</v>
      </c>
      <c r="ER197" s="1"/>
      <c r="ES197" s="82"/>
      <c r="ET197" s="82"/>
      <c r="EU197" s="82"/>
      <c r="EV197" s="82"/>
      <c r="EW197" s="22"/>
      <c r="EX197" s="22"/>
      <c r="EY197" s="34"/>
      <c r="EZ197" s="34"/>
      <c r="FA197" s="7"/>
      <c r="FB197" s="7"/>
      <c r="FC197" s="7"/>
      <c r="FD197" s="7"/>
    </row>
    <row r="198" spans="1:160" ht="105.6" hidden="1" x14ac:dyDescent="0.3">
      <c r="A198" s="1" t="s">
        <v>428</v>
      </c>
      <c r="B198" s="83">
        <v>1.2</v>
      </c>
      <c r="C198" t="s">
        <v>1392</v>
      </c>
      <c r="D198" s="28" t="s">
        <v>15</v>
      </c>
      <c r="E198" s="3" t="s">
        <v>25</v>
      </c>
      <c r="F198" s="1" t="s">
        <v>429</v>
      </c>
      <c r="G198" s="14" t="s">
        <v>430</v>
      </c>
      <c r="H198" s="1"/>
      <c r="I198" s="3" t="s">
        <v>19</v>
      </c>
      <c r="J198" s="5" t="s">
        <v>31</v>
      </c>
      <c r="K198" s="3" t="s">
        <v>216</v>
      </c>
      <c r="L198" s="6" t="s">
        <v>22</v>
      </c>
      <c r="M198" s="38">
        <v>115</v>
      </c>
      <c r="N198" s="43">
        <v>115</v>
      </c>
      <c r="O198" s="23">
        <v>0</v>
      </c>
      <c r="P198" s="48">
        <v>0</v>
      </c>
      <c r="Q198" s="5" t="s">
        <v>23</v>
      </c>
      <c r="R198" s="1" t="s">
        <v>220</v>
      </c>
      <c r="S198" s="71">
        <f>VLOOKUP(R198,Contingencies!$A$2:$D$7,4,FALSE)</f>
        <v>0.2</v>
      </c>
      <c r="T198" s="22">
        <f t="shared" si="239"/>
        <v>239.99631750000003</v>
      </c>
      <c r="U198" s="33">
        <f t="shared" si="313"/>
        <v>0</v>
      </c>
      <c r="V198" s="90"/>
      <c r="W198" s="121"/>
      <c r="X198" s="117"/>
      <c r="Y198" s="102"/>
      <c r="Z198" s="102"/>
      <c r="AA198" s="102"/>
      <c r="AB198" s="102"/>
      <c r="AC198" s="123"/>
      <c r="AD198" s="116"/>
      <c r="AE198" s="102"/>
      <c r="AF198" s="102"/>
      <c r="AG198" s="102"/>
      <c r="AH198" s="102"/>
      <c r="AI198" s="102">
        <f t="shared" si="307"/>
        <v>0</v>
      </c>
      <c r="AJ198" s="103">
        <f t="shared" si="240"/>
        <v>0</v>
      </c>
      <c r="AK198" s="103">
        <f t="shared" si="241"/>
        <v>0</v>
      </c>
      <c r="AL198" s="103">
        <f t="shared" si="242"/>
        <v>0</v>
      </c>
      <c r="AM198" s="103">
        <f t="shared" si="243"/>
        <v>0</v>
      </c>
      <c r="AN198" s="103">
        <f t="shared" si="244"/>
        <v>0</v>
      </c>
      <c r="AO198" s="103">
        <f t="shared" si="245"/>
        <v>0</v>
      </c>
      <c r="AP198" s="103">
        <f t="shared" si="246"/>
        <v>0</v>
      </c>
      <c r="AQ198" s="103">
        <f t="shared" si="247"/>
        <v>0</v>
      </c>
      <c r="AR198" s="103">
        <f t="shared" si="248"/>
        <v>0</v>
      </c>
      <c r="AS198" s="103">
        <f t="shared" si="249"/>
        <v>0</v>
      </c>
      <c r="AT198" s="103">
        <f t="shared" si="250"/>
        <v>0</v>
      </c>
      <c r="AU198" s="103">
        <f t="shared" si="251"/>
        <v>0</v>
      </c>
      <c r="AV198" s="104">
        <f>SUM(AJ198:AU198)*VLOOKUP($I198,Escalation[],MATCH(W$1,Escalation[#Headers]),FALSE)</f>
        <v>0</v>
      </c>
      <c r="AW198" s="104">
        <f t="shared" si="308"/>
        <v>0</v>
      </c>
      <c r="AX198" s="104">
        <f t="shared" si="309"/>
        <v>0</v>
      </c>
      <c r="AY198" s="104">
        <f t="shared" si="310"/>
        <v>0</v>
      </c>
      <c r="AZ198" s="103">
        <f t="shared" si="311"/>
        <v>0</v>
      </c>
      <c r="BA198" s="105">
        <f t="shared" si="312"/>
        <v>0</v>
      </c>
      <c r="BB198" s="110"/>
      <c r="BC198" s="102"/>
      <c r="BD198" s="102"/>
      <c r="BE198" s="102"/>
      <c r="BF198" s="102"/>
      <c r="BG198" s="102"/>
      <c r="BH198" s="102"/>
      <c r="BI198" s="102"/>
      <c r="BJ198" s="102"/>
      <c r="BK198" s="102"/>
      <c r="BL198" s="102"/>
      <c r="BM198" s="122">
        <v>10</v>
      </c>
      <c r="BN198" s="102">
        <f t="shared" si="252"/>
        <v>10</v>
      </c>
      <c r="BO198" s="103">
        <f t="shared" si="253"/>
        <v>0</v>
      </c>
      <c r="BP198" s="103">
        <f t="shared" si="254"/>
        <v>0</v>
      </c>
      <c r="BQ198" s="103">
        <f t="shared" si="255"/>
        <v>0</v>
      </c>
      <c r="BR198" s="103">
        <f t="shared" si="256"/>
        <v>0</v>
      </c>
      <c r="BS198" s="103">
        <f t="shared" si="257"/>
        <v>0</v>
      </c>
      <c r="BT198" s="103">
        <f t="shared" si="258"/>
        <v>0</v>
      </c>
      <c r="BU198" s="103">
        <f t="shared" si="259"/>
        <v>0</v>
      </c>
      <c r="BV198" s="103">
        <f t="shared" si="260"/>
        <v>0</v>
      </c>
      <c r="BW198" s="103">
        <f t="shared" si="261"/>
        <v>0</v>
      </c>
      <c r="BX198" s="103">
        <f t="shared" si="262"/>
        <v>0</v>
      </c>
      <c r="BY198" s="103">
        <f t="shared" si="263"/>
        <v>0</v>
      </c>
      <c r="BZ198" s="103">
        <f t="shared" si="264"/>
        <v>1150</v>
      </c>
      <c r="CA198" s="104">
        <f>SUM(BO198:BZ198)*VLOOKUP($I198,Escalation[],MATCH(BB$1,Escalation[#Headers]),FALSE)</f>
        <v>1199.9815875000002</v>
      </c>
      <c r="CB198" s="104">
        <f t="shared" si="265"/>
        <v>0</v>
      </c>
      <c r="CC198" s="104">
        <f t="shared" si="266"/>
        <v>0</v>
      </c>
      <c r="CD198" s="104">
        <f t="shared" si="267"/>
        <v>1199.9815875000002</v>
      </c>
      <c r="CE198" s="103">
        <f t="shared" si="268"/>
        <v>239.99631750000003</v>
      </c>
      <c r="CF198" s="105">
        <f t="shared" si="269"/>
        <v>0</v>
      </c>
      <c r="CG198" s="111"/>
      <c r="CH198" s="102"/>
      <c r="CI198" s="102"/>
      <c r="CJ198" s="102"/>
      <c r="CK198" s="102"/>
      <c r="CL198" s="102"/>
      <c r="CM198" s="102"/>
      <c r="CN198" s="102"/>
      <c r="CO198" s="102"/>
      <c r="CP198" s="102"/>
      <c r="CQ198" s="102"/>
      <c r="CR198" s="102"/>
      <c r="CS198" s="102">
        <f t="shared" si="270"/>
        <v>0</v>
      </c>
      <c r="CT198" s="103">
        <f t="shared" si="271"/>
        <v>0</v>
      </c>
      <c r="CU198" s="103">
        <f t="shared" si="272"/>
        <v>0</v>
      </c>
      <c r="CV198" s="103">
        <f t="shared" si="273"/>
        <v>0</v>
      </c>
      <c r="CW198" s="103">
        <f t="shared" si="274"/>
        <v>0</v>
      </c>
      <c r="CX198" s="103">
        <f t="shared" si="275"/>
        <v>0</v>
      </c>
      <c r="CY198" s="103">
        <f t="shared" si="276"/>
        <v>0</v>
      </c>
      <c r="CZ198" s="103">
        <f t="shared" si="277"/>
        <v>0</v>
      </c>
      <c r="DA198" s="103">
        <f t="shared" si="278"/>
        <v>0</v>
      </c>
      <c r="DB198" s="103">
        <f t="shared" si="279"/>
        <v>0</v>
      </c>
      <c r="DC198" s="103">
        <f t="shared" si="280"/>
        <v>0</v>
      </c>
      <c r="DD198" s="103">
        <f t="shared" si="281"/>
        <v>0</v>
      </c>
      <c r="DE198" s="103">
        <f t="shared" si="282"/>
        <v>0</v>
      </c>
      <c r="DF198" s="104">
        <f>SUM(CT198:DE198)*VLOOKUP($I198,Escalation[],MATCH(CG$1,Escalation[#Headers]),FALSE)</f>
        <v>0</v>
      </c>
      <c r="DG198" s="104">
        <f t="shared" si="283"/>
        <v>0</v>
      </c>
      <c r="DH198" s="104">
        <f t="shared" si="284"/>
        <v>0</v>
      </c>
      <c r="DI198" s="104">
        <f t="shared" si="285"/>
        <v>0</v>
      </c>
      <c r="DJ198" s="103">
        <f t="shared" si="286"/>
        <v>0</v>
      </c>
      <c r="DK198" s="105">
        <f t="shared" si="287"/>
        <v>0</v>
      </c>
      <c r="DL198" s="110"/>
      <c r="DM198" s="102"/>
      <c r="DN198" s="102"/>
      <c r="DO198" s="102"/>
      <c r="DP198" s="102"/>
      <c r="DQ198" s="102"/>
      <c r="DR198" s="102"/>
      <c r="DS198" s="102"/>
      <c r="DT198" s="102"/>
      <c r="DU198" s="102"/>
      <c r="DV198" s="102"/>
      <c r="DW198" s="102"/>
      <c r="DX198" s="102">
        <f t="shared" si="288"/>
        <v>0</v>
      </c>
      <c r="DY198" s="103">
        <f t="shared" si="289"/>
        <v>0</v>
      </c>
      <c r="DZ198" s="103">
        <f t="shared" si="290"/>
        <v>0</v>
      </c>
      <c r="EA198" s="103">
        <f t="shared" si="291"/>
        <v>0</v>
      </c>
      <c r="EB198" s="103">
        <f t="shared" si="292"/>
        <v>0</v>
      </c>
      <c r="EC198" s="103">
        <f t="shared" si="293"/>
        <v>0</v>
      </c>
      <c r="ED198" s="103">
        <f t="shared" si="294"/>
        <v>0</v>
      </c>
      <c r="EE198" s="103">
        <f t="shared" si="295"/>
        <v>0</v>
      </c>
      <c r="EF198" s="103">
        <f t="shared" si="296"/>
        <v>0</v>
      </c>
      <c r="EG198" s="103">
        <f t="shared" si="297"/>
        <v>0</v>
      </c>
      <c r="EH198" s="103">
        <f t="shared" si="298"/>
        <v>0</v>
      </c>
      <c r="EI198" s="103">
        <f t="shared" si="299"/>
        <v>0</v>
      </c>
      <c r="EJ198" s="103">
        <f t="shared" si="300"/>
        <v>0</v>
      </c>
      <c r="EK198" s="104">
        <f>SUM(DY198:EJ198)*VLOOKUP($I198,Escalation[],MATCH(DL$1,Escalation[#Headers]),FALSE)</f>
        <v>0</v>
      </c>
      <c r="EL198" s="104">
        <f t="shared" si="301"/>
        <v>0</v>
      </c>
      <c r="EM198" s="104">
        <f t="shared" si="302"/>
        <v>0</v>
      </c>
      <c r="EN198" s="104">
        <f t="shared" si="303"/>
        <v>0</v>
      </c>
      <c r="EO198" s="103">
        <f t="shared" si="304"/>
        <v>0</v>
      </c>
      <c r="EP198" s="105">
        <f t="shared" si="305"/>
        <v>0</v>
      </c>
      <c r="EQ198" s="160">
        <f t="shared" si="306"/>
        <v>1199.9815875000002</v>
      </c>
      <c r="ER198" s="1"/>
      <c r="ES198" s="82"/>
      <c r="ET198" s="82"/>
      <c r="EU198" s="82"/>
      <c r="EV198" s="82"/>
      <c r="EW198" s="22"/>
      <c r="EX198" s="22"/>
      <c r="EY198" s="34"/>
      <c r="EZ198" s="34"/>
      <c r="FA198" s="7"/>
      <c r="FB198" s="7"/>
      <c r="FC198" s="7"/>
      <c r="FD198" s="7"/>
    </row>
    <row r="199" spans="1:160" ht="92.4" hidden="1" x14ac:dyDescent="0.3">
      <c r="A199" s="1" t="s">
        <v>431</v>
      </c>
      <c r="B199" s="83">
        <v>1.2</v>
      </c>
      <c r="C199" t="s">
        <v>1392</v>
      </c>
      <c r="D199" s="28" t="s">
        <v>15</v>
      </c>
      <c r="E199" s="3" t="s">
        <v>25</v>
      </c>
      <c r="F199" s="1" t="s">
        <v>432</v>
      </c>
      <c r="G199" s="14" t="s">
        <v>433</v>
      </c>
      <c r="H199" s="1"/>
      <c r="I199" s="3" t="s">
        <v>19</v>
      </c>
      <c r="J199" s="5" t="s">
        <v>31</v>
      </c>
      <c r="K199" s="3" t="s">
        <v>216</v>
      </c>
      <c r="L199" s="6" t="s">
        <v>22</v>
      </c>
      <c r="M199" s="38">
        <v>115</v>
      </c>
      <c r="N199" s="44">
        <v>115</v>
      </c>
      <c r="O199" s="24">
        <v>0</v>
      </c>
      <c r="P199" s="48">
        <v>0</v>
      </c>
      <c r="Q199" s="5" t="s">
        <v>23</v>
      </c>
      <c r="R199" s="1" t="s">
        <v>220</v>
      </c>
      <c r="S199" s="71">
        <f>VLOOKUP(R199,Contingencies!$A$2:$D$7,4,FALSE)</f>
        <v>0.2</v>
      </c>
      <c r="T199" s="22">
        <f t="shared" si="239"/>
        <v>1879.5600000000004</v>
      </c>
      <c r="U199" s="33">
        <f t="shared" si="313"/>
        <v>0</v>
      </c>
      <c r="V199" s="90"/>
      <c r="W199" s="121"/>
      <c r="X199" s="117"/>
      <c r="Y199" s="102"/>
      <c r="Z199" s="102"/>
      <c r="AA199" s="102"/>
      <c r="AB199" s="102"/>
      <c r="AC199" s="122">
        <v>40</v>
      </c>
      <c r="AD199" s="114">
        <v>40</v>
      </c>
      <c r="AE199" s="102"/>
      <c r="AF199" s="102"/>
      <c r="AG199" s="102"/>
      <c r="AH199" s="102"/>
      <c r="AI199" s="102">
        <f t="shared" si="307"/>
        <v>80</v>
      </c>
      <c r="AJ199" s="103">
        <f t="shared" si="240"/>
        <v>0</v>
      </c>
      <c r="AK199" s="103">
        <f t="shared" si="241"/>
        <v>0</v>
      </c>
      <c r="AL199" s="103">
        <f t="shared" si="242"/>
        <v>0</v>
      </c>
      <c r="AM199" s="103">
        <f t="shared" si="243"/>
        <v>0</v>
      </c>
      <c r="AN199" s="103">
        <f t="shared" si="244"/>
        <v>0</v>
      </c>
      <c r="AO199" s="103">
        <f t="shared" si="245"/>
        <v>0</v>
      </c>
      <c r="AP199" s="103">
        <f t="shared" si="246"/>
        <v>4600</v>
      </c>
      <c r="AQ199" s="103">
        <f t="shared" si="247"/>
        <v>4600</v>
      </c>
      <c r="AR199" s="103">
        <f t="shared" si="248"/>
        <v>0</v>
      </c>
      <c r="AS199" s="103">
        <f t="shared" si="249"/>
        <v>0</v>
      </c>
      <c r="AT199" s="103">
        <f t="shared" si="250"/>
        <v>0</v>
      </c>
      <c r="AU199" s="103">
        <f t="shared" si="251"/>
        <v>0</v>
      </c>
      <c r="AV199" s="104">
        <f>SUM(AJ199:AU199)*VLOOKUP($I199,Escalation[],MATCH(W$1,Escalation[#Headers]),FALSE)</f>
        <v>9397.8000000000011</v>
      </c>
      <c r="AW199" s="104">
        <f t="shared" si="308"/>
        <v>0</v>
      </c>
      <c r="AX199" s="104">
        <f t="shared" si="309"/>
        <v>0</v>
      </c>
      <c r="AY199" s="104">
        <f t="shared" si="310"/>
        <v>9397.8000000000011</v>
      </c>
      <c r="AZ199" s="103">
        <f t="shared" si="311"/>
        <v>1879.5600000000004</v>
      </c>
      <c r="BA199" s="105">
        <f t="shared" si="312"/>
        <v>0</v>
      </c>
      <c r="BB199" s="110"/>
      <c r="BC199" s="102"/>
      <c r="BD199" s="102"/>
      <c r="BE199" s="102"/>
      <c r="BF199" s="102"/>
      <c r="BG199" s="102"/>
      <c r="BH199" s="123"/>
      <c r="BI199" s="102"/>
      <c r="BJ199" s="102"/>
      <c r="BK199" s="102"/>
      <c r="BL199" s="102"/>
      <c r="BM199" s="102"/>
      <c r="BN199" s="102">
        <f t="shared" si="252"/>
        <v>0</v>
      </c>
      <c r="BO199" s="103">
        <f t="shared" si="253"/>
        <v>0</v>
      </c>
      <c r="BP199" s="103">
        <f t="shared" si="254"/>
        <v>0</v>
      </c>
      <c r="BQ199" s="103">
        <f t="shared" si="255"/>
        <v>0</v>
      </c>
      <c r="BR199" s="103">
        <f t="shared" si="256"/>
        <v>0</v>
      </c>
      <c r="BS199" s="103">
        <f t="shared" si="257"/>
        <v>0</v>
      </c>
      <c r="BT199" s="103">
        <f t="shared" si="258"/>
        <v>0</v>
      </c>
      <c r="BU199" s="103">
        <f t="shared" si="259"/>
        <v>0</v>
      </c>
      <c r="BV199" s="103">
        <f t="shared" si="260"/>
        <v>0</v>
      </c>
      <c r="BW199" s="103">
        <f t="shared" si="261"/>
        <v>0</v>
      </c>
      <c r="BX199" s="103">
        <f t="shared" si="262"/>
        <v>0</v>
      </c>
      <c r="BY199" s="103">
        <f t="shared" si="263"/>
        <v>0</v>
      </c>
      <c r="BZ199" s="103">
        <f t="shared" si="264"/>
        <v>0</v>
      </c>
      <c r="CA199" s="104">
        <f>SUM(BO199:BZ199)*VLOOKUP($I199,Escalation[],MATCH(BB$1,Escalation[#Headers]),FALSE)</f>
        <v>0</v>
      </c>
      <c r="CB199" s="104">
        <f t="shared" si="265"/>
        <v>0</v>
      </c>
      <c r="CC199" s="104">
        <f t="shared" si="266"/>
        <v>0</v>
      </c>
      <c r="CD199" s="104">
        <f t="shared" si="267"/>
        <v>0</v>
      </c>
      <c r="CE199" s="103">
        <f t="shared" si="268"/>
        <v>0</v>
      </c>
      <c r="CF199" s="105">
        <f t="shared" si="269"/>
        <v>0</v>
      </c>
      <c r="CG199" s="110"/>
      <c r="CH199" s="102"/>
      <c r="CI199" s="102"/>
      <c r="CJ199" s="102"/>
      <c r="CK199" s="102"/>
      <c r="CL199" s="102"/>
      <c r="CM199" s="102"/>
      <c r="CN199" s="102"/>
      <c r="CO199" s="102"/>
      <c r="CP199" s="102"/>
      <c r="CQ199" s="102"/>
      <c r="CR199" s="102"/>
      <c r="CS199" s="102">
        <f t="shared" si="270"/>
        <v>0</v>
      </c>
      <c r="CT199" s="103">
        <f t="shared" si="271"/>
        <v>0</v>
      </c>
      <c r="CU199" s="103">
        <f t="shared" si="272"/>
        <v>0</v>
      </c>
      <c r="CV199" s="103">
        <f t="shared" si="273"/>
        <v>0</v>
      </c>
      <c r="CW199" s="103">
        <f t="shared" si="274"/>
        <v>0</v>
      </c>
      <c r="CX199" s="103">
        <f t="shared" si="275"/>
        <v>0</v>
      </c>
      <c r="CY199" s="103">
        <f t="shared" si="276"/>
        <v>0</v>
      </c>
      <c r="CZ199" s="103">
        <f t="shared" si="277"/>
        <v>0</v>
      </c>
      <c r="DA199" s="103">
        <f t="shared" si="278"/>
        <v>0</v>
      </c>
      <c r="DB199" s="103">
        <f t="shared" si="279"/>
        <v>0</v>
      </c>
      <c r="DC199" s="103">
        <f t="shared" si="280"/>
        <v>0</v>
      </c>
      <c r="DD199" s="103">
        <f t="shared" si="281"/>
        <v>0</v>
      </c>
      <c r="DE199" s="103">
        <f t="shared" si="282"/>
        <v>0</v>
      </c>
      <c r="DF199" s="104">
        <f>SUM(CT199:DE199)*VLOOKUP($I199,Escalation[],MATCH(CG$1,Escalation[#Headers]),FALSE)</f>
        <v>0</v>
      </c>
      <c r="DG199" s="104">
        <f t="shared" si="283"/>
        <v>0</v>
      </c>
      <c r="DH199" s="104">
        <f t="shared" si="284"/>
        <v>0</v>
      </c>
      <c r="DI199" s="104">
        <f t="shared" si="285"/>
        <v>0</v>
      </c>
      <c r="DJ199" s="103">
        <f t="shared" si="286"/>
        <v>0</v>
      </c>
      <c r="DK199" s="105">
        <f t="shared" si="287"/>
        <v>0</v>
      </c>
      <c r="DL199" s="110"/>
      <c r="DM199" s="102"/>
      <c r="DN199" s="102"/>
      <c r="DO199" s="102"/>
      <c r="DP199" s="102"/>
      <c r="DQ199" s="102"/>
      <c r="DR199" s="102"/>
      <c r="DS199" s="102"/>
      <c r="DT199" s="102"/>
      <c r="DU199" s="102"/>
      <c r="DV199" s="102"/>
      <c r="DW199" s="102"/>
      <c r="DX199" s="102">
        <f t="shared" si="288"/>
        <v>0</v>
      </c>
      <c r="DY199" s="103">
        <f t="shared" si="289"/>
        <v>0</v>
      </c>
      <c r="DZ199" s="103">
        <f t="shared" si="290"/>
        <v>0</v>
      </c>
      <c r="EA199" s="103">
        <f t="shared" si="291"/>
        <v>0</v>
      </c>
      <c r="EB199" s="103">
        <f t="shared" si="292"/>
        <v>0</v>
      </c>
      <c r="EC199" s="103">
        <f t="shared" si="293"/>
        <v>0</v>
      </c>
      <c r="ED199" s="103">
        <f t="shared" si="294"/>
        <v>0</v>
      </c>
      <c r="EE199" s="103">
        <f t="shared" si="295"/>
        <v>0</v>
      </c>
      <c r="EF199" s="103">
        <f t="shared" si="296"/>
        <v>0</v>
      </c>
      <c r="EG199" s="103">
        <f t="shared" si="297"/>
        <v>0</v>
      </c>
      <c r="EH199" s="103">
        <f t="shared" si="298"/>
        <v>0</v>
      </c>
      <c r="EI199" s="103">
        <f t="shared" si="299"/>
        <v>0</v>
      </c>
      <c r="EJ199" s="103">
        <f t="shared" si="300"/>
        <v>0</v>
      </c>
      <c r="EK199" s="104">
        <f>SUM(DY199:EJ199)*VLOOKUP($I199,Escalation[],MATCH(DL$1,Escalation[#Headers]),FALSE)</f>
        <v>0</v>
      </c>
      <c r="EL199" s="104">
        <f t="shared" si="301"/>
        <v>0</v>
      </c>
      <c r="EM199" s="104">
        <f t="shared" si="302"/>
        <v>0</v>
      </c>
      <c r="EN199" s="104">
        <f t="shared" si="303"/>
        <v>0</v>
      </c>
      <c r="EO199" s="103">
        <f t="shared" si="304"/>
        <v>0</v>
      </c>
      <c r="EP199" s="105">
        <f t="shared" si="305"/>
        <v>0</v>
      </c>
      <c r="EQ199" s="160">
        <f t="shared" si="306"/>
        <v>9397.8000000000011</v>
      </c>
      <c r="ER199" s="1"/>
      <c r="ES199" s="82"/>
      <c r="ET199" s="82"/>
      <c r="EU199" s="82"/>
      <c r="EV199" s="82"/>
      <c r="EW199" s="22"/>
      <c r="EX199" s="22"/>
      <c r="EY199" s="34"/>
      <c r="EZ199" s="34"/>
      <c r="FA199" s="7"/>
      <c r="FB199" s="7"/>
      <c r="FC199" s="7"/>
      <c r="FD199" s="7"/>
    </row>
    <row r="200" spans="1:160" ht="92.4" hidden="1" x14ac:dyDescent="0.3">
      <c r="A200" s="1" t="s">
        <v>434</v>
      </c>
      <c r="B200" s="83">
        <v>1.2</v>
      </c>
      <c r="C200" t="s">
        <v>1392</v>
      </c>
      <c r="D200" s="28" t="s">
        <v>15</v>
      </c>
      <c r="E200" s="3" t="s">
        <v>25</v>
      </c>
      <c r="F200" s="1" t="s">
        <v>435</v>
      </c>
      <c r="G200" s="14" t="s">
        <v>436</v>
      </c>
      <c r="H200" s="1"/>
      <c r="I200" s="3" t="s">
        <v>19</v>
      </c>
      <c r="J200" s="5" t="s">
        <v>31</v>
      </c>
      <c r="K200" s="3" t="s">
        <v>216</v>
      </c>
      <c r="L200" s="6" t="s">
        <v>22</v>
      </c>
      <c r="M200" s="38">
        <v>115</v>
      </c>
      <c r="N200" s="44">
        <v>115</v>
      </c>
      <c r="O200" s="24">
        <v>0</v>
      </c>
      <c r="P200" s="48">
        <v>0</v>
      </c>
      <c r="Q200" s="5" t="s">
        <v>23</v>
      </c>
      <c r="R200" s="1" t="s">
        <v>220</v>
      </c>
      <c r="S200" s="71">
        <f>VLOOKUP(R200,Contingencies!$A$2:$D$7,4,FALSE)</f>
        <v>0.2</v>
      </c>
      <c r="T200" s="22">
        <f t="shared" si="239"/>
        <v>1919.9705400000003</v>
      </c>
      <c r="U200" s="33">
        <f t="shared" si="313"/>
        <v>0</v>
      </c>
      <c r="V200" s="90"/>
      <c r="W200" s="121"/>
      <c r="X200" s="117"/>
      <c r="Y200" s="102"/>
      <c r="Z200" s="102"/>
      <c r="AA200" s="102"/>
      <c r="AB200" s="102"/>
      <c r="AC200" s="123"/>
      <c r="AD200" s="116"/>
      <c r="AE200" s="102"/>
      <c r="AF200" s="102"/>
      <c r="AG200" s="102"/>
      <c r="AH200" s="102"/>
      <c r="AI200" s="102">
        <f t="shared" si="307"/>
        <v>0</v>
      </c>
      <c r="AJ200" s="103">
        <f t="shared" si="240"/>
        <v>0</v>
      </c>
      <c r="AK200" s="103">
        <f t="shared" si="241"/>
        <v>0</v>
      </c>
      <c r="AL200" s="103">
        <f t="shared" si="242"/>
        <v>0</v>
      </c>
      <c r="AM200" s="103">
        <f t="shared" si="243"/>
        <v>0</v>
      </c>
      <c r="AN200" s="103">
        <f t="shared" si="244"/>
        <v>0</v>
      </c>
      <c r="AO200" s="103">
        <f t="shared" si="245"/>
        <v>0</v>
      </c>
      <c r="AP200" s="103">
        <f t="shared" si="246"/>
        <v>0</v>
      </c>
      <c r="AQ200" s="103">
        <f t="shared" si="247"/>
        <v>0</v>
      </c>
      <c r="AR200" s="103">
        <f t="shared" si="248"/>
        <v>0</v>
      </c>
      <c r="AS200" s="103">
        <f t="shared" si="249"/>
        <v>0</v>
      </c>
      <c r="AT200" s="103">
        <f t="shared" si="250"/>
        <v>0</v>
      </c>
      <c r="AU200" s="103">
        <f t="shared" si="251"/>
        <v>0</v>
      </c>
      <c r="AV200" s="104">
        <f>SUM(AJ200:AU200)*VLOOKUP($I200,Escalation[],MATCH(W$1,Escalation[#Headers]),FALSE)</f>
        <v>0</v>
      </c>
      <c r="AW200" s="104">
        <f t="shared" si="308"/>
        <v>0</v>
      </c>
      <c r="AX200" s="104">
        <f t="shared" si="309"/>
        <v>0</v>
      </c>
      <c r="AY200" s="104">
        <f t="shared" si="310"/>
        <v>0</v>
      </c>
      <c r="AZ200" s="103">
        <f t="shared" si="311"/>
        <v>0</v>
      </c>
      <c r="BA200" s="105">
        <f t="shared" si="312"/>
        <v>0</v>
      </c>
      <c r="BB200" s="110"/>
      <c r="BC200" s="102"/>
      <c r="BD200" s="102"/>
      <c r="BE200" s="102"/>
      <c r="BF200" s="102"/>
      <c r="BG200" s="102"/>
      <c r="BH200" s="122">
        <v>80</v>
      </c>
      <c r="BI200" s="112"/>
      <c r="BJ200" s="102"/>
      <c r="BK200" s="102"/>
      <c r="BL200" s="102"/>
      <c r="BM200" s="102"/>
      <c r="BN200" s="102">
        <f t="shared" si="252"/>
        <v>80</v>
      </c>
      <c r="BO200" s="103">
        <f t="shared" si="253"/>
        <v>0</v>
      </c>
      <c r="BP200" s="103">
        <f t="shared" si="254"/>
        <v>0</v>
      </c>
      <c r="BQ200" s="103">
        <f t="shared" si="255"/>
        <v>0</v>
      </c>
      <c r="BR200" s="103">
        <f t="shared" si="256"/>
        <v>0</v>
      </c>
      <c r="BS200" s="103">
        <f t="shared" si="257"/>
        <v>0</v>
      </c>
      <c r="BT200" s="103">
        <f t="shared" si="258"/>
        <v>0</v>
      </c>
      <c r="BU200" s="103">
        <f t="shared" si="259"/>
        <v>9200</v>
      </c>
      <c r="BV200" s="103">
        <f t="shared" si="260"/>
        <v>0</v>
      </c>
      <c r="BW200" s="103">
        <f t="shared" si="261"/>
        <v>0</v>
      </c>
      <c r="BX200" s="103">
        <f t="shared" si="262"/>
        <v>0</v>
      </c>
      <c r="BY200" s="103">
        <f t="shared" si="263"/>
        <v>0</v>
      </c>
      <c r="BZ200" s="103">
        <f t="shared" si="264"/>
        <v>0</v>
      </c>
      <c r="CA200" s="104">
        <f>SUM(BO200:BZ200)*VLOOKUP($I200,Escalation[],MATCH(BB$1,Escalation[#Headers]),FALSE)</f>
        <v>9599.8527000000013</v>
      </c>
      <c r="CB200" s="104">
        <f t="shared" si="265"/>
        <v>0</v>
      </c>
      <c r="CC200" s="104">
        <f t="shared" si="266"/>
        <v>0</v>
      </c>
      <c r="CD200" s="104">
        <f t="shared" si="267"/>
        <v>9599.8527000000013</v>
      </c>
      <c r="CE200" s="103">
        <f t="shared" si="268"/>
        <v>1919.9705400000003</v>
      </c>
      <c r="CF200" s="105">
        <f t="shared" si="269"/>
        <v>0</v>
      </c>
      <c r="CG200" s="110"/>
      <c r="CH200" s="102"/>
      <c r="CI200" s="102"/>
      <c r="CJ200" s="102"/>
      <c r="CK200" s="102"/>
      <c r="CL200" s="102"/>
      <c r="CM200" s="102"/>
      <c r="CN200" s="102"/>
      <c r="CO200" s="102"/>
      <c r="CP200" s="102"/>
      <c r="CQ200" s="102"/>
      <c r="CR200" s="102"/>
      <c r="CS200" s="102">
        <f t="shared" si="270"/>
        <v>0</v>
      </c>
      <c r="CT200" s="103">
        <f t="shared" si="271"/>
        <v>0</v>
      </c>
      <c r="CU200" s="103">
        <f t="shared" si="272"/>
        <v>0</v>
      </c>
      <c r="CV200" s="103">
        <f t="shared" si="273"/>
        <v>0</v>
      </c>
      <c r="CW200" s="103">
        <f t="shared" si="274"/>
        <v>0</v>
      </c>
      <c r="CX200" s="103">
        <f t="shared" si="275"/>
        <v>0</v>
      </c>
      <c r="CY200" s="103">
        <f t="shared" si="276"/>
        <v>0</v>
      </c>
      <c r="CZ200" s="103">
        <f t="shared" si="277"/>
        <v>0</v>
      </c>
      <c r="DA200" s="103">
        <f t="shared" si="278"/>
        <v>0</v>
      </c>
      <c r="DB200" s="103">
        <f t="shared" si="279"/>
        <v>0</v>
      </c>
      <c r="DC200" s="103">
        <f t="shared" si="280"/>
        <v>0</v>
      </c>
      <c r="DD200" s="103">
        <f t="shared" si="281"/>
        <v>0</v>
      </c>
      <c r="DE200" s="103">
        <f t="shared" si="282"/>
        <v>0</v>
      </c>
      <c r="DF200" s="104">
        <f>SUM(CT200:DE200)*VLOOKUP($I200,Escalation[],MATCH(CG$1,Escalation[#Headers]),FALSE)</f>
        <v>0</v>
      </c>
      <c r="DG200" s="104">
        <f t="shared" si="283"/>
        <v>0</v>
      </c>
      <c r="DH200" s="104">
        <f t="shared" si="284"/>
        <v>0</v>
      </c>
      <c r="DI200" s="104">
        <f t="shared" si="285"/>
        <v>0</v>
      </c>
      <c r="DJ200" s="103">
        <f t="shared" si="286"/>
        <v>0</v>
      </c>
      <c r="DK200" s="105">
        <f t="shared" si="287"/>
        <v>0</v>
      </c>
      <c r="DL200" s="110"/>
      <c r="DM200" s="102"/>
      <c r="DN200" s="102"/>
      <c r="DO200" s="102"/>
      <c r="DP200" s="102"/>
      <c r="DQ200" s="102"/>
      <c r="DR200" s="102"/>
      <c r="DS200" s="102"/>
      <c r="DT200" s="102"/>
      <c r="DU200" s="102"/>
      <c r="DV200" s="102"/>
      <c r="DW200" s="102"/>
      <c r="DX200" s="102">
        <f t="shared" si="288"/>
        <v>0</v>
      </c>
      <c r="DY200" s="103">
        <f t="shared" si="289"/>
        <v>0</v>
      </c>
      <c r="DZ200" s="103">
        <f t="shared" si="290"/>
        <v>0</v>
      </c>
      <c r="EA200" s="103">
        <f t="shared" si="291"/>
        <v>0</v>
      </c>
      <c r="EB200" s="103">
        <f t="shared" si="292"/>
        <v>0</v>
      </c>
      <c r="EC200" s="103">
        <f t="shared" si="293"/>
        <v>0</v>
      </c>
      <c r="ED200" s="103">
        <f t="shared" si="294"/>
        <v>0</v>
      </c>
      <c r="EE200" s="103">
        <f t="shared" si="295"/>
        <v>0</v>
      </c>
      <c r="EF200" s="103">
        <f t="shared" si="296"/>
        <v>0</v>
      </c>
      <c r="EG200" s="103">
        <f t="shared" si="297"/>
        <v>0</v>
      </c>
      <c r="EH200" s="103">
        <f t="shared" si="298"/>
        <v>0</v>
      </c>
      <c r="EI200" s="103">
        <f t="shared" si="299"/>
        <v>0</v>
      </c>
      <c r="EJ200" s="103">
        <f t="shared" si="300"/>
        <v>0</v>
      </c>
      <c r="EK200" s="104">
        <f>SUM(DY200:EJ200)*VLOOKUP($I200,Escalation[],MATCH(DL$1,Escalation[#Headers]),FALSE)</f>
        <v>0</v>
      </c>
      <c r="EL200" s="104">
        <f t="shared" si="301"/>
        <v>0</v>
      </c>
      <c r="EM200" s="104">
        <f t="shared" si="302"/>
        <v>0</v>
      </c>
      <c r="EN200" s="104">
        <f t="shared" si="303"/>
        <v>0</v>
      </c>
      <c r="EO200" s="103">
        <f t="shared" si="304"/>
        <v>0</v>
      </c>
      <c r="EP200" s="105">
        <f t="shared" si="305"/>
        <v>0</v>
      </c>
      <c r="EQ200" s="160">
        <f t="shared" si="306"/>
        <v>9599.8527000000013</v>
      </c>
      <c r="ER200" s="1"/>
      <c r="ES200" s="82"/>
      <c r="ET200" s="82"/>
      <c r="EU200" s="82"/>
      <c r="EV200" s="82"/>
      <c r="EW200" s="22"/>
      <c r="EX200" s="22"/>
      <c r="EY200" s="34"/>
      <c r="EZ200" s="34"/>
      <c r="FA200" s="7"/>
      <c r="FB200" s="7"/>
      <c r="FC200" s="7"/>
      <c r="FD200" s="7"/>
    </row>
    <row r="201" spans="1:160" ht="92.4" hidden="1" x14ac:dyDescent="0.3">
      <c r="A201" s="1" t="s">
        <v>437</v>
      </c>
      <c r="B201" s="83">
        <v>1.2</v>
      </c>
      <c r="C201" t="s">
        <v>1392</v>
      </c>
      <c r="D201" s="28" t="s">
        <v>15</v>
      </c>
      <c r="E201" s="3" t="s">
        <v>25</v>
      </c>
      <c r="F201" s="1" t="s">
        <v>438</v>
      </c>
      <c r="G201" s="14" t="s">
        <v>439</v>
      </c>
      <c r="H201" s="1"/>
      <c r="I201" s="3" t="s">
        <v>19</v>
      </c>
      <c r="J201" s="5" t="s">
        <v>31</v>
      </c>
      <c r="K201" s="3" t="s">
        <v>216</v>
      </c>
      <c r="L201" s="6" t="s">
        <v>22</v>
      </c>
      <c r="M201" s="38">
        <v>115</v>
      </c>
      <c r="N201" s="44">
        <v>115</v>
      </c>
      <c r="O201" s="24">
        <v>0</v>
      </c>
      <c r="P201" s="48">
        <v>0</v>
      </c>
      <c r="Q201" s="5" t="s">
        <v>23</v>
      </c>
      <c r="R201" s="1" t="s">
        <v>220</v>
      </c>
      <c r="S201" s="71">
        <f>VLOOKUP(R201,Contingencies!$A$2:$D$7,4,FALSE)</f>
        <v>0.2</v>
      </c>
      <c r="T201" s="22">
        <f t="shared" si="239"/>
        <v>939.7800000000002</v>
      </c>
      <c r="U201" s="33">
        <f t="shared" si="313"/>
        <v>0</v>
      </c>
      <c r="V201" s="90"/>
      <c r="W201" s="121"/>
      <c r="X201" s="117"/>
      <c r="Y201" s="102"/>
      <c r="Z201" s="102"/>
      <c r="AA201" s="102"/>
      <c r="AB201" s="102"/>
      <c r="AC201" s="123"/>
      <c r="AD201" s="114">
        <v>40</v>
      </c>
      <c r="AE201" s="102"/>
      <c r="AF201" s="102"/>
      <c r="AG201" s="102"/>
      <c r="AH201" s="102"/>
      <c r="AI201" s="102">
        <f t="shared" si="307"/>
        <v>40</v>
      </c>
      <c r="AJ201" s="103">
        <f t="shared" si="240"/>
        <v>0</v>
      </c>
      <c r="AK201" s="103">
        <f t="shared" si="241"/>
        <v>0</v>
      </c>
      <c r="AL201" s="103">
        <f t="shared" si="242"/>
        <v>0</v>
      </c>
      <c r="AM201" s="103">
        <f t="shared" si="243"/>
        <v>0</v>
      </c>
      <c r="AN201" s="103">
        <f t="shared" si="244"/>
        <v>0</v>
      </c>
      <c r="AO201" s="103">
        <f t="shared" si="245"/>
        <v>0</v>
      </c>
      <c r="AP201" s="103">
        <f t="shared" si="246"/>
        <v>0</v>
      </c>
      <c r="AQ201" s="103">
        <f t="shared" si="247"/>
        <v>4600</v>
      </c>
      <c r="AR201" s="103">
        <f t="shared" si="248"/>
        <v>0</v>
      </c>
      <c r="AS201" s="103">
        <f t="shared" si="249"/>
        <v>0</v>
      </c>
      <c r="AT201" s="103">
        <f t="shared" si="250"/>
        <v>0</v>
      </c>
      <c r="AU201" s="103">
        <f t="shared" si="251"/>
        <v>0</v>
      </c>
      <c r="AV201" s="104">
        <f>SUM(AJ201:AU201)*VLOOKUP($I201,Escalation[],MATCH(W$1,Escalation[#Headers]),FALSE)</f>
        <v>4698.9000000000005</v>
      </c>
      <c r="AW201" s="104">
        <f t="shared" si="308"/>
        <v>0</v>
      </c>
      <c r="AX201" s="104">
        <f t="shared" si="309"/>
        <v>0</v>
      </c>
      <c r="AY201" s="104">
        <f t="shared" si="310"/>
        <v>4698.9000000000005</v>
      </c>
      <c r="AZ201" s="103">
        <f t="shared" si="311"/>
        <v>939.7800000000002</v>
      </c>
      <c r="BA201" s="105">
        <f t="shared" si="312"/>
        <v>0</v>
      </c>
      <c r="BB201" s="110"/>
      <c r="BC201" s="102"/>
      <c r="BD201" s="102"/>
      <c r="BE201" s="102"/>
      <c r="BF201" s="102"/>
      <c r="BG201" s="102"/>
      <c r="BH201" s="123"/>
      <c r="BI201" s="102"/>
      <c r="BJ201" s="102"/>
      <c r="BK201" s="102"/>
      <c r="BL201" s="102"/>
      <c r="BM201" s="102"/>
      <c r="BN201" s="102">
        <f t="shared" si="252"/>
        <v>0</v>
      </c>
      <c r="BO201" s="103">
        <f t="shared" si="253"/>
        <v>0</v>
      </c>
      <c r="BP201" s="103">
        <f t="shared" si="254"/>
        <v>0</v>
      </c>
      <c r="BQ201" s="103">
        <f t="shared" si="255"/>
        <v>0</v>
      </c>
      <c r="BR201" s="103">
        <f t="shared" si="256"/>
        <v>0</v>
      </c>
      <c r="BS201" s="103">
        <f t="shared" si="257"/>
        <v>0</v>
      </c>
      <c r="BT201" s="103">
        <f t="shared" si="258"/>
        <v>0</v>
      </c>
      <c r="BU201" s="103">
        <f t="shared" si="259"/>
        <v>0</v>
      </c>
      <c r="BV201" s="103">
        <f t="shared" si="260"/>
        <v>0</v>
      </c>
      <c r="BW201" s="103">
        <f t="shared" si="261"/>
        <v>0</v>
      </c>
      <c r="BX201" s="103">
        <f t="shared" si="262"/>
        <v>0</v>
      </c>
      <c r="BY201" s="103">
        <f t="shared" si="263"/>
        <v>0</v>
      </c>
      <c r="BZ201" s="103">
        <f t="shared" si="264"/>
        <v>0</v>
      </c>
      <c r="CA201" s="104">
        <f>SUM(BO201:BZ201)*VLOOKUP($I201,Escalation[],MATCH(BB$1,Escalation[#Headers]),FALSE)</f>
        <v>0</v>
      </c>
      <c r="CB201" s="104">
        <f t="shared" si="265"/>
        <v>0</v>
      </c>
      <c r="CC201" s="104">
        <f t="shared" si="266"/>
        <v>0</v>
      </c>
      <c r="CD201" s="104">
        <f t="shared" si="267"/>
        <v>0</v>
      </c>
      <c r="CE201" s="103">
        <f t="shared" si="268"/>
        <v>0</v>
      </c>
      <c r="CF201" s="105">
        <f t="shared" si="269"/>
        <v>0</v>
      </c>
      <c r="CG201" s="110"/>
      <c r="CH201" s="102"/>
      <c r="CI201" s="102"/>
      <c r="CJ201" s="102"/>
      <c r="CK201" s="102"/>
      <c r="CL201" s="102"/>
      <c r="CM201" s="102"/>
      <c r="CN201" s="102"/>
      <c r="CO201" s="102"/>
      <c r="CP201" s="102"/>
      <c r="CQ201" s="102"/>
      <c r="CR201" s="102"/>
      <c r="CS201" s="102">
        <f t="shared" si="270"/>
        <v>0</v>
      </c>
      <c r="CT201" s="103">
        <f t="shared" si="271"/>
        <v>0</v>
      </c>
      <c r="CU201" s="103">
        <f t="shared" si="272"/>
        <v>0</v>
      </c>
      <c r="CV201" s="103">
        <f t="shared" si="273"/>
        <v>0</v>
      </c>
      <c r="CW201" s="103">
        <f t="shared" si="274"/>
        <v>0</v>
      </c>
      <c r="CX201" s="103">
        <f t="shared" si="275"/>
        <v>0</v>
      </c>
      <c r="CY201" s="103">
        <f t="shared" si="276"/>
        <v>0</v>
      </c>
      <c r="CZ201" s="103">
        <f t="shared" si="277"/>
        <v>0</v>
      </c>
      <c r="DA201" s="103">
        <f t="shared" si="278"/>
        <v>0</v>
      </c>
      <c r="DB201" s="103">
        <f t="shared" si="279"/>
        <v>0</v>
      </c>
      <c r="DC201" s="103">
        <f t="shared" si="280"/>
        <v>0</v>
      </c>
      <c r="DD201" s="103">
        <f t="shared" si="281"/>
        <v>0</v>
      </c>
      <c r="DE201" s="103">
        <f t="shared" si="282"/>
        <v>0</v>
      </c>
      <c r="DF201" s="104">
        <f>SUM(CT201:DE201)*VLOOKUP($I201,Escalation[],MATCH(CG$1,Escalation[#Headers]),FALSE)</f>
        <v>0</v>
      </c>
      <c r="DG201" s="104">
        <f t="shared" si="283"/>
        <v>0</v>
      </c>
      <c r="DH201" s="104">
        <f t="shared" si="284"/>
        <v>0</v>
      </c>
      <c r="DI201" s="104">
        <f t="shared" si="285"/>
        <v>0</v>
      </c>
      <c r="DJ201" s="103">
        <f t="shared" si="286"/>
        <v>0</v>
      </c>
      <c r="DK201" s="105">
        <f t="shared" si="287"/>
        <v>0</v>
      </c>
      <c r="DL201" s="110"/>
      <c r="DM201" s="102"/>
      <c r="DN201" s="102"/>
      <c r="DO201" s="102"/>
      <c r="DP201" s="102"/>
      <c r="DQ201" s="102"/>
      <c r="DR201" s="102"/>
      <c r="DS201" s="102"/>
      <c r="DT201" s="102"/>
      <c r="DU201" s="102"/>
      <c r="DV201" s="102"/>
      <c r="DW201" s="102"/>
      <c r="DX201" s="102">
        <f t="shared" si="288"/>
        <v>0</v>
      </c>
      <c r="DY201" s="103">
        <f t="shared" si="289"/>
        <v>0</v>
      </c>
      <c r="DZ201" s="103">
        <f t="shared" si="290"/>
        <v>0</v>
      </c>
      <c r="EA201" s="103">
        <f t="shared" si="291"/>
        <v>0</v>
      </c>
      <c r="EB201" s="103">
        <f t="shared" si="292"/>
        <v>0</v>
      </c>
      <c r="EC201" s="103">
        <f t="shared" si="293"/>
        <v>0</v>
      </c>
      <c r="ED201" s="103">
        <f t="shared" si="294"/>
        <v>0</v>
      </c>
      <c r="EE201" s="103">
        <f t="shared" si="295"/>
        <v>0</v>
      </c>
      <c r="EF201" s="103">
        <f t="shared" si="296"/>
        <v>0</v>
      </c>
      <c r="EG201" s="103">
        <f t="shared" si="297"/>
        <v>0</v>
      </c>
      <c r="EH201" s="103">
        <f t="shared" si="298"/>
        <v>0</v>
      </c>
      <c r="EI201" s="103">
        <f t="shared" si="299"/>
        <v>0</v>
      </c>
      <c r="EJ201" s="103">
        <f t="shared" si="300"/>
        <v>0</v>
      </c>
      <c r="EK201" s="104">
        <f>SUM(DY201:EJ201)*VLOOKUP($I201,Escalation[],MATCH(DL$1,Escalation[#Headers]),FALSE)</f>
        <v>0</v>
      </c>
      <c r="EL201" s="104">
        <f t="shared" si="301"/>
        <v>0</v>
      </c>
      <c r="EM201" s="104">
        <f t="shared" si="302"/>
        <v>0</v>
      </c>
      <c r="EN201" s="104">
        <f t="shared" si="303"/>
        <v>0</v>
      </c>
      <c r="EO201" s="103">
        <f t="shared" si="304"/>
        <v>0</v>
      </c>
      <c r="EP201" s="105">
        <f t="shared" si="305"/>
        <v>0</v>
      </c>
      <c r="EQ201" s="160">
        <f t="shared" si="306"/>
        <v>4698.9000000000005</v>
      </c>
      <c r="ER201" s="1"/>
      <c r="ES201" s="82"/>
      <c r="ET201" s="82"/>
      <c r="EU201" s="82"/>
      <c r="EV201" s="82"/>
      <c r="EW201" s="22"/>
      <c r="EX201" s="22"/>
      <c r="EY201" s="34"/>
      <c r="EZ201" s="34"/>
      <c r="FA201" s="7"/>
      <c r="FB201" s="7"/>
      <c r="FC201" s="7"/>
      <c r="FD201" s="7"/>
    </row>
    <row r="202" spans="1:160" ht="92.4" hidden="1" x14ac:dyDescent="0.3">
      <c r="A202" s="1" t="s">
        <v>440</v>
      </c>
      <c r="B202" s="83">
        <v>1.2</v>
      </c>
      <c r="C202" t="s">
        <v>1392</v>
      </c>
      <c r="D202" s="28" t="s">
        <v>15</v>
      </c>
      <c r="E202" s="3" t="s">
        <v>25</v>
      </c>
      <c r="F202" s="1" t="s">
        <v>441</v>
      </c>
      <c r="G202" s="14" t="s">
        <v>442</v>
      </c>
      <c r="H202" s="1"/>
      <c r="I202" s="3" t="s">
        <v>19</v>
      </c>
      <c r="J202" s="5" t="s">
        <v>31</v>
      </c>
      <c r="K202" s="3" t="s">
        <v>216</v>
      </c>
      <c r="L202" s="6" t="s">
        <v>22</v>
      </c>
      <c r="M202" s="38">
        <v>115</v>
      </c>
      <c r="N202" s="43">
        <v>115</v>
      </c>
      <c r="O202" s="23">
        <v>0</v>
      </c>
      <c r="P202" s="48">
        <v>0</v>
      </c>
      <c r="Q202" s="5" t="s">
        <v>23</v>
      </c>
      <c r="R202" s="1" t="s">
        <v>220</v>
      </c>
      <c r="S202" s="71">
        <f>VLOOKUP(R202,Contingencies!$A$2:$D$7,4,FALSE)</f>
        <v>0.2</v>
      </c>
      <c r="T202" s="22">
        <f t="shared" si="239"/>
        <v>959.98527000000013</v>
      </c>
      <c r="U202" s="33">
        <f t="shared" si="313"/>
        <v>0</v>
      </c>
      <c r="V202" s="90"/>
      <c r="W202" s="121"/>
      <c r="X202" s="117"/>
      <c r="Y202" s="102"/>
      <c r="Z202" s="102"/>
      <c r="AA202" s="102"/>
      <c r="AB202" s="102"/>
      <c r="AC202" s="123"/>
      <c r="AD202" s="116"/>
      <c r="AE202" s="102"/>
      <c r="AF202" s="102"/>
      <c r="AG202" s="102"/>
      <c r="AH202" s="102"/>
      <c r="AI202" s="102">
        <f t="shared" si="307"/>
        <v>0</v>
      </c>
      <c r="AJ202" s="103">
        <f t="shared" si="240"/>
        <v>0</v>
      </c>
      <c r="AK202" s="103">
        <f t="shared" si="241"/>
        <v>0</v>
      </c>
      <c r="AL202" s="103">
        <f t="shared" si="242"/>
        <v>0</v>
      </c>
      <c r="AM202" s="103">
        <f t="shared" si="243"/>
        <v>0</v>
      </c>
      <c r="AN202" s="103">
        <f t="shared" si="244"/>
        <v>0</v>
      </c>
      <c r="AO202" s="103">
        <f t="shared" si="245"/>
        <v>0</v>
      </c>
      <c r="AP202" s="103">
        <f t="shared" si="246"/>
        <v>0</v>
      </c>
      <c r="AQ202" s="103">
        <f t="shared" si="247"/>
        <v>0</v>
      </c>
      <c r="AR202" s="103">
        <f t="shared" si="248"/>
        <v>0</v>
      </c>
      <c r="AS202" s="103">
        <f t="shared" si="249"/>
        <v>0</v>
      </c>
      <c r="AT202" s="103">
        <f t="shared" si="250"/>
        <v>0</v>
      </c>
      <c r="AU202" s="103">
        <f t="shared" si="251"/>
        <v>0</v>
      </c>
      <c r="AV202" s="104">
        <f>SUM(AJ202:AU202)*VLOOKUP($I202,Escalation[],MATCH(W$1,Escalation[#Headers]),FALSE)</f>
        <v>0</v>
      </c>
      <c r="AW202" s="104">
        <f t="shared" si="308"/>
        <v>0</v>
      </c>
      <c r="AX202" s="104">
        <f t="shared" si="309"/>
        <v>0</v>
      </c>
      <c r="AY202" s="104">
        <f t="shared" si="310"/>
        <v>0</v>
      </c>
      <c r="AZ202" s="103">
        <f t="shared" si="311"/>
        <v>0</v>
      </c>
      <c r="BA202" s="105">
        <f t="shared" si="312"/>
        <v>0</v>
      </c>
      <c r="BB202" s="110"/>
      <c r="BC202" s="102"/>
      <c r="BD202" s="102"/>
      <c r="BE202" s="102"/>
      <c r="BF202" s="102"/>
      <c r="BG202" s="102"/>
      <c r="BH202" s="102"/>
      <c r="BI202" s="122">
        <v>40</v>
      </c>
      <c r="BJ202" s="102"/>
      <c r="BK202" s="102"/>
      <c r="BL202" s="102"/>
      <c r="BM202" s="102"/>
      <c r="BN202" s="102">
        <f t="shared" si="252"/>
        <v>40</v>
      </c>
      <c r="BO202" s="103">
        <f t="shared" si="253"/>
        <v>0</v>
      </c>
      <c r="BP202" s="103">
        <f t="shared" si="254"/>
        <v>0</v>
      </c>
      <c r="BQ202" s="103">
        <f t="shared" si="255"/>
        <v>0</v>
      </c>
      <c r="BR202" s="103">
        <f t="shared" si="256"/>
        <v>0</v>
      </c>
      <c r="BS202" s="103">
        <f t="shared" si="257"/>
        <v>0</v>
      </c>
      <c r="BT202" s="103">
        <f t="shared" si="258"/>
        <v>0</v>
      </c>
      <c r="BU202" s="103">
        <f t="shared" si="259"/>
        <v>0</v>
      </c>
      <c r="BV202" s="103">
        <f t="shared" si="260"/>
        <v>4600</v>
      </c>
      <c r="BW202" s="103">
        <f t="shared" si="261"/>
        <v>0</v>
      </c>
      <c r="BX202" s="103">
        <f t="shared" si="262"/>
        <v>0</v>
      </c>
      <c r="BY202" s="103">
        <f t="shared" si="263"/>
        <v>0</v>
      </c>
      <c r="BZ202" s="103">
        <f t="shared" si="264"/>
        <v>0</v>
      </c>
      <c r="CA202" s="104">
        <f>SUM(BO202:BZ202)*VLOOKUP($I202,Escalation[],MATCH(BB$1,Escalation[#Headers]),FALSE)</f>
        <v>4799.9263500000006</v>
      </c>
      <c r="CB202" s="104">
        <f t="shared" si="265"/>
        <v>0</v>
      </c>
      <c r="CC202" s="104">
        <f t="shared" si="266"/>
        <v>0</v>
      </c>
      <c r="CD202" s="104">
        <f t="shared" si="267"/>
        <v>4799.9263500000006</v>
      </c>
      <c r="CE202" s="103">
        <f t="shared" si="268"/>
        <v>959.98527000000013</v>
      </c>
      <c r="CF202" s="105">
        <f t="shared" si="269"/>
        <v>0</v>
      </c>
      <c r="CG202" s="110"/>
      <c r="CH202" s="102"/>
      <c r="CI202" s="102"/>
      <c r="CJ202" s="102"/>
      <c r="CK202" s="102"/>
      <c r="CL202" s="102"/>
      <c r="CM202" s="102"/>
      <c r="CN202" s="102"/>
      <c r="CO202" s="102"/>
      <c r="CP202" s="102"/>
      <c r="CQ202" s="102"/>
      <c r="CR202" s="102"/>
      <c r="CS202" s="102">
        <f t="shared" si="270"/>
        <v>0</v>
      </c>
      <c r="CT202" s="103">
        <f t="shared" si="271"/>
        <v>0</v>
      </c>
      <c r="CU202" s="103">
        <f t="shared" si="272"/>
        <v>0</v>
      </c>
      <c r="CV202" s="103">
        <f t="shared" si="273"/>
        <v>0</v>
      </c>
      <c r="CW202" s="103">
        <f t="shared" si="274"/>
        <v>0</v>
      </c>
      <c r="CX202" s="103">
        <f t="shared" si="275"/>
        <v>0</v>
      </c>
      <c r="CY202" s="103">
        <f t="shared" si="276"/>
        <v>0</v>
      </c>
      <c r="CZ202" s="103">
        <f t="shared" si="277"/>
        <v>0</v>
      </c>
      <c r="DA202" s="103">
        <f t="shared" si="278"/>
        <v>0</v>
      </c>
      <c r="DB202" s="103">
        <f t="shared" si="279"/>
        <v>0</v>
      </c>
      <c r="DC202" s="103">
        <f t="shared" si="280"/>
        <v>0</v>
      </c>
      <c r="DD202" s="103">
        <f t="shared" si="281"/>
        <v>0</v>
      </c>
      <c r="DE202" s="103">
        <f t="shared" si="282"/>
        <v>0</v>
      </c>
      <c r="DF202" s="104">
        <f>SUM(CT202:DE202)*VLOOKUP($I202,Escalation[],MATCH(CG$1,Escalation[#Headers]),FALSE)</f>
        <v>0</v>
      </c>
      <c r="DG202" s="104">
        <f t="shared" si="283"/>
        <v>0</v>
      </c>
      <c r="DH202" s="104">
        <f t="shared" si="284"/>
        <v>0</v>
      </c>
      <c r="DI202" s="104">
        <f t="shared" si="285"/>
        <v>0</v>
      </c>
      <c r="DJ202" s="103">
        <f t="shared" si="286"/>
        <v>0</v>
      </c>
      <c r="DK202" s="105">
        <f t="shared" si="287"/>
        <v>0</v>
      </c>
      <c r="DL202" s="110"/>
      <c r="DM202" s="102"/>
      <c r="DN202" s="102"/>
      <c r="DO202" s="102"/>
      <c r="DP202" s="102"/>
      <c r="DQ202" s="102"/>
      <c r="DR202" s="102"/>
      <c r="DS202" s="102"/>
      <c r="DT202" s="102"/>
      <c r="DU202" s="102"/>
      <c r="DV202" s="102"/>
      <c r="DW202" s="102"/>
      <c r="DX202" s="102">
        <f t="shared" si="288"/>
        <v>0</v>
      </c>
      <c r="DY202" s="103">
        <f t="shared" si="289"/>
        <v>0</v>
      </c>
      <c r="DZ202" s="103">
        <f t="shared" si="290"/>
        <v>0</v>
      </c>
      <c r="EA202" s="103">
        <f t="shared" si="291"/>
        <v>0</v>
      </c>
      <c r="EB202" s="103">
        <f t="shared" si="292"/>
        <v>0</v>
      </c>
      <c r="EC202" s="103">
        <f t="shared" si="293"/>
        <v>0</v>
      </c>
      <c r="ED202" s="103">
        <f t="shared" si="294"/>
        <v>0</v>
      </c>
      <c r="EE202" s="103">
        <f t="shared" si="295"/>
        <v>0</v>
      </c>
      <c r="EF202" s="103">
        <f t="shared" si="296"/>
        <v>0</v>
      </c>
      <c r="EG202" s="103">
        <f t="shared" si="297"/>
        <v>0</v>
      </c>
      <c r="EH202" s="103">
        <f t="shared" si="298"/>
        <v>0</v>
      </c>
      <c r="EI202" s="103">
        <f t="shared" si="299"/>
        <v>0</v>
      </c>
      <c r="EJ202" s="103">
        <f t="shared" si="300"/>
        <v>0</v>
      </c>
      <c r="EK202" s="104">
        <f>SUM(DY202:EJ202)*VLOOKUP($I202,Escalation[],MATCH(DL$1,Escalation[#Headers]),FALSE)</f>
        <v>0</v>
      </c>
      <c r="EL202" s="104">
        <f t="shared" si="301"/>
        <v>0</v>
      </c>
      <c r="EM202" s="104">
        <f t="shared" si="302"/>
        <v>0</v>
      </c>
      <c r="EN202" s="104">
        <f t="shared" si="303"/>
        <v>0</v>
      </c>
      <c r="EO202" s="103">
        <f t="shared" si="304"/>
        <v>0</v>
      </c>
      <c r="EP202" s="105">
        <f t="shared" si="305"/>
        <v>0</v>
      </c>
      <c r="EQ202" s="160">
        <f t="shared" si="306"/>
        <v>4799.9263500000006</v>
      </c>
      <c r="ER202" s="1"/>
      <c r="ES202" s="82"/>
      <c r="ET202" s="82"/>
      <c r="EU202" s="82"/>
      <c r="EV202" s="82"/>
      <c r="EW202" s="22"/>
      <c r="EX202" s="22"/>
      <c r="EY202" s="34"/>
      <c r="EZ202" s="34"/>
      <c r="FA202" s="7"/>
      <c r="FB202" s="7"/>
      <c r="FC202" s="7"/>
      <c r="FD202" s="7"/>
    </row>
    <row r="203" spans="1:160" ht="105.6" hidden="1" x14ac:dyDescent="0.3">
      <c r="A203" s="1" t="s">
        <v>443</v>
      </c>
      <c r="B203" s="83">
        <v>1.2</v>
      </c>
      <c r="C203" t="s">
        <v>1392</v>
      </c>
      <c r="D203" s="28" t="s">
        <v>15</v>
      </c>
      <c r="E203" s="3" t="s">
        <v>25</v>
      </c>
      <c r="F203" s="1" t="s">
        <v>444</v>
      </c>
      <c r="G203" s="14" t="s">
        <v>445</v>
      </c>
      <c r="H203" s="1"/>
      <c r="I203" s="3" t="s">
        <v>19</v>
      </c>
      <c r="J203" s="5" t="s">
        <v>31</v>
      </c>
      <c r="K203" s="3" t="s">
        <v>216</v>
      </c>
      <c r="L203" s="6" t="s">
        <v>22</v>
      </c>
      <c r="M203" s="38">
        <v>115</v>
      </c>
      <c r="N203" s="43">
        <v>115</v>
      </c>
      <c r="O203" s="23">
        <v>0</v>
      </c>
      <c r="P203" s="48">
        <v>0</v>
      </c>
      <c r="Q203" s="5" t="s">
        <v>23</v>
      </c>
      <c r="R203" s="1" t="s">
        <v>220</v>
      </c>
      <c r="S203" s="71">
        <f>VLOOKUP(R203,Contingencies!$A$2:$D$7,4,FALSE)</f>
        <v>0.2</v>
      </c>
      <c r="T203" s="22">
        <f t="shared" si="239"/>
        <v>704.83500000000004</v>
      </c>
      <c r="U203" s="33">
        <f t="shared" si="313"/>
        <v>0</v>
      </c>
      <c r="V203" s="90"/>
      <c r="W203" s="121"/>
      <c r="X203" s="117"/>
      <c r="Y203" s="102"/>
      <c r="Z203" s="102"/>
      <c r="AA203" s="102"/>
      <c r="AB203" s="102"/>
      <c r="AC203" s="102"/>
      <c r="AD203" s="116"/>
      <c r="AE203" s="122">
        <v>30</v>
      </c>
      <c r="AF203" s="102"/>
      <c r="AG203" s="102"/>
      <c r="AH203" s="102"/>
      <c r="AI203" s="102">
        <f t="shared" si="307"/>
        <v>30</v>
      </c>
      <c r="AJ203" s="103">
        <f t="shared" si="240"/>
        <v>0</v>
      </c>
      <c r="AK203" s="103">
        <f t="shared" si="241"/>
        <v>0</v>
      </c>
      <c r="AL203" s="103">
        <f t="shared" si="242"/>
        <v>0</v>
      </c>
      <c r="AM203" s="103">
        <f t="shared" si="243"/>
        <v>0</v>
      </c>
      <c r="AN203" s="103">
        <f t="shared" si="244"/>
        <v>0</v>
      </c>
      <c r="AO203" s="103">
        <f t="shared" si="245"/>
        <v>0</v>
      </c>
      <c r="AP203" s="103">
        <f t="shared" si="246"/>
        <v>0</v>
      </c>
      <c r="AQ203" s="103">
        <f t="shared" si="247"/>
        <v>0</v>
      </c>
      <c r="AR203" s="103">
        <f t="shared" si="248"/>
        <v>3450</v>
      </c>
      <c r="AS203" s="103">
        <f t="shared" si="249"/>
        <v>0</v>
      </c>
      <c r="AT203" s="103">
        <f t="shared" si="250"/>
        <v>0</v>
      </c>
      <c r="AU203" s="103">
        <f t="shared" si="251"/>
        <v>0</v>
      </c>
      <c r="AV203" s="104">
        <f>SUM(AJ203:AU203)*VLOOKUP($I203,Escalation[],MATCH(W$1,Escalation[#Headers]),FALSE)</f>
        <v>3524.1750000000002</v>
      </c>
      <c r="AW203" s="104">
        <f t="shared" si="308"/>
        <v>0</v>
      </c>
      <c r="AX203" s="104">
        <f t="shared" si="309"/>
        <v>0</v>
      </c>
      <c r="AY203" s="104">
        <f t="shared" si="310"/>
        <v>3524.1750000000002</v>
      </c>
      <c r="AZ203" s="103">
        <f t="shared" si="311"/>
        <v>704.83500000000004</v>
      </c>
      <c r="BA203" s="105">
        <f t="shared" si="312"/>
        <v>0</v>
      </c>
      <c r="BB203" s="110"/>
      <c r="BC203" s="102"/>
      <c r="BD203" s="102"/>
      <c r="BE203" s="102"/>
      <c r="BF203" s="102"/>
      <c r="BG203" s="102"/>
      <c r="BH203" s="123"/>
      <c r="BI203" s="102"/>
      <c r="BJ203" s="102"/>
      <c r="BK203" s="102"/>
      <c r="BL203" s="102"/>
      <c r="BM203" s="102"/>
      <c r="BN203" s="102">
        <f t="shared" si="252"/>
        <v>0</v>
      </c>
      <c r="BO203" s="103">
        <f t="shared" si="253"/>
        <v>0</v>
      </c>
      <c r="BP203" s="103">
        <f t="shared" si="254"/>
        <v>0</v>
      </c>
      <c r="BQ203" s="103">
        <f t="shared" si="255"/>
        <v>0</v>
      </c>
      <c r="BR203" s="103">
        <f t="shared" si="256"/>
        <v>0</v>
      </c>
      <c r="BS203" s="103">
        <f t="shared" si="257"/>
        <v>0</v>
      </c>
      <c r="BT203" s="103">
        <f t="shared" si="258"/>
        <v>0</v>
      </c>
      <c r="BU203" s="103">
        <f t="shared" si="259"/>
        <v>0</v>
      </c>
      <c r="BV203" s="103">
        <f t="shared" si="260"/>
        <v>0</v>
      </c>
      <c r="BW203" s="103">
        <f t="shared" si="261"/>
        <v>0</v>
      </c>
      <c r="BX203" s="103">
        <f t="shared" si="262"/>
        <v>0</v>
      </c>
      <c r="BY203" s="103">
        <f t="shared" si="263"/>
        <v>0</v>
      </c>
      <c r="BZ203" s="103">
        <f t="shared" si="264"/>
        <v>0</v>
      </c>
      <c r="CA203" s="104">
        <f>SUM(BO203:BZ203)*VLOOKUP($I203,Escalation[],MATCH(BB$1,Escalation[#Headers]),FALSE)</f>
        <v>0</v>
      </c>
      <c r="CB203" s="104">
        <f t="shared" si="265"/>
        <v>0</v>
      </c>
      <c r="CC203" s="104">
        <f t="shared" si="266"/>
        <v>0</v>
      </c>
      <c r="CD203" s="104">
        <f t="shared" si="267"/>
        <v>0</v>
      </c>
      <c r="CE203" s="103">
        <f t="shared" si="268"/>
        <v>0</v>
      </c>
      <c r="CF203" s="105">
        <f t="shared" si="269"/>
        <v>0</v>
      </c>
      <c r="CG203" s="110"/>
      <c r="CH203" s="102"/>
      <c r="CI203" s="102"/>
      <c r="CJ203" s="102"/>
      <c r="CK203" s="102"/>
      <c r="CL203" s="102"/>
      <c r="CM203" s="102"/>
      <c r="CN203" s="102"/>
      <c r="CO203" s="102"/>
      <c r="CP203" s="102"/>
      <c r="CQ203" s="102"/>
      <c r="CR203" s="102"/>
      <c r="CS203" s="102">
        <f t="shared" si="270"/>
        <v>0</v>
      </c>
      <c r="CT203" s="103">
        <f t="shared" si="271"/>
        <v>0</v>
      </c>
      <c r="CU203" s="103">
        <f t="shared" si="272"/>
        <v>0</v>
      </c>
      <c r="CV203" s="103">
        <f t="shared" si="273"/>
        <v>0</v>
      </c>
      <c r="CW203" s="103">
        <f t="shared" si="274"/>
        <v>0</v>
      </c>
      <c r="CX203" s="103">
        <f t="shared" si="275"/>
        <v>0</v>
      </c>
      <c r="CY203" s="103">
        <f t="shared" si="276"/>
        <v>0</v>
      </c>
      <c r="CZ203" s="103">
        <f t="shared" si="277"/>
        <v>0</v>
      </c>
      <c r="DA203" s="103">
        <f t="shared" si="278"/>
        <v>0</v>
      </c>
      <c r="DB203" s="103">
        <f t="shared" si="279"/>
        <v>0</v>
      </c>
      <c r="DC203" s="103">
        <f t="shared" si="280"/>
        <v>0</v>
      </c>
      <c r="DD203" s="103">
        <f t="shared" si="281"/>
        <v>0</v>
      </c>
      <c r="DE203" s="103">
        <f t="shared" si="282"/>
        <v>0</v>
      </c>
      <c r="DF203" s="104">
        <f>SUM(CT203:DE203)*VLOOKUP($I203,Escalation[],MATCH(CG$1,Escalation[#Headers]),FALSE)</f>
        <v>0</v>
      </c>
      <c r="DG203" s="104">
        <f t="shared" si="283"/>
        <v>0</v>
      </c>
      <c r="DH203" s="104">
        <f t="shared" si="284"/>
        <v>0</v>
      </c>
      <c r="DI203" s="104">
        <f t="shared" si="285"/>
        <v>0</v>
      </c>
      <c r="DJ203" s="103">
        <f t="shared" si="286"/>
        <v>0</v>
      </c>
      <c r="DK203" s="105">
        <f t="shared" si="287"/>
        <v>0</v>
      </c>
      <c r="DL203" s="110"/>
      <c r="DM203" s="102"/>
      <c r="DN203" s="102"/>
      <c r="DO203" s="102"/>
      <c r="DP203" s="102"/>
      <c r="DQ203" s="102"/>
      <c r="DR203" s="102"/>
      <c r="DS203" s="102"/>
      <c r="DT203" s="102"/>
      <c r="DU203" s="102"/>
      <c r="DV203" s="102"/>
      <c r="DW203" s="102"/>
      <c r="DX203" s="102">
        <f t="shared" si="288"/>
        <v>0</v>
      </c>
      <c r="DY203" s="103">
        <f t="shared" si="289"/>
        <v>0</v>
      </c>
      <c r="DZ203" s="103">
        <f t="shared" si="290"/>
        <v>0</v>
      </c>
      <c r="EA203" s="103">
        <f t="shared" si="291"/>
        <v>0</v>
      </c>
      <c r="EB203" s="103">
        <f t="shared" si="292"/>
        <v>0</v>
      </c>
      <c r="EC203" s="103">
        <f t="shared" si="293"/>
        <v>0</v>
      </c>
      <c r="ED203" s="103">
        <f t="shared" si="294"/>
        <v>0</v>
      </c>
      <c r="EE203" s="103">
        <f t="shared" si="295"/>
        <v>0</v>
      </c>
      <c r="EF203" s="103">
        <f t="shared" si="296"/>
        <v>0</v>
      </c>
      <c r="EG203" s="103">
        <f t="shared" si="297"/>
        <v>0</v>
      </c>
      <c r="EH203" s="103">
        <f t="shared" si="298"/>
        <v>0</v>
      </c>
      <c r="EI203" s="103">
        <f t="shared" si="299"/>
        <v>0</v>
      </c>
      <c r="EJ203" s="103">
        <f t="shared" si="300"/>
        <v>0</v>
      </c>
      <c r="EK203" s="104">
        <f>SUM(DY203:EJ203)*VLOOKUP($I203,Escalation[],MATCH(DL$1,Escalation[#Headers]),FALSE)</f>
        <v>0</v>
      </c>
      <c r="EL203" s="104">
        <f t="shared" si="301"/>
        <v>0</v>
      </c>
      <c r="EM203" s="104">
        <f t="shared" si="302"/>
        <v>0</v>
      </c>
      <c r="EN203" s="104">
        <f t="shared" si="303"/>
        <v>0</v>
      </c>
      <c r="EO203" s="103">
        <f t="shared" si="304"/>
        <v>0</v>
      </c>
      <c r="EP203" s="105">
        <f t="shared" si="305"/>
        <v>0</v>
      </c>
      <c r="EQ203" s="160">
        <f t="shared" si="306"/>
        <v>3524.1750000000002</v>
      </c>
      <c r="ER203" s="1"/>
      <c r="ES203" s="82"/>
      <c r="ET203" s="82"/>
      <c r="EU203" s="82"/>
      <c r="EV203" s="82"/>
      <c r="EW203" s="22"/>
      <c r="EX203" s="22"/>
      <c r="EY203" s="34"/>
      <c r="EZ203" s="34"/>
      <c r="FA203" s="7"/>
      <c r="FB203" s="7"/>
      <c r="FC203" s="7"/>
      <c r="FD203" s="7"/>
    </row>
    <row r="204" spans="1:160" ht="105.6" hidden="1" x14ac:dyDescent="0.3">
      <c r="A204" s="1" t="s">
        <v>446</v>
      </c>
      <c r="B204" s="83">
        <v>1.2</v>
      </c>
      <c r="C204" t="s">
        <v>1392</v>
      </c>
      <c r="D204" s="28" t="s">
        <v>15</v>
      </c>
      <c r="E204" s="3" t="s">
        <v>25</v>
      </c>
      <c r="F204" s="1" t="s">
        <v>447</v>
      </c>
      <c r="G204" s="14" t="s">
        <v>448</v>
      </c>
      <c r="H204" s="1"/>
      <c r="I204" s="3" t="s">
        <v>19</v>
      </c>
      <c r="J204" s="5" t="s">
        <v>31</v>
      </c>
      <c r="K204" s="3" t="s">
        <v>216</v>
      </c>
      <c r="L204" s="6" t="s">
        <v>22</v>
      </c>
      <c r="M204" s="38">
        <v>115</v>
      </c>
      <c r="N204" s="44">
        <v>115</v>
      </c>
      <c r="O204" s="24">
        <v>0</v>
      </c>
      <c r="P204" s="48">
        <v>0</v>
      </c>
      <c r="Q204" s="5" t="s">
        <v>23</v>
      </c>
      <c r="R204" s="1" t="s">
        <v>220</v>
      </c>
      <c r="S204" s="71">
        <f>VLOOKUP(R204,Contingencies!$A$2:$D$7,4,FALSE)</f>
        <v>0.2</v>
      </c>
      <c r="T204" s="22">
        <f t="shared" si="239"/>
        <v>719.98895250000021</v>
      </c>
      <c r="U204" s="33">
        <f t="shared" si="313"/>
        <v>0</v>
      </c>
      <c r="V204" s="90"/>
      <c r="W204" s="121"/>
      <c r="X204" s="117"/>
      <c r="Y204" s="102"/>
      <c r="Z204" s="102"/>
      <c r="AA204" s="102"/>
      <c r="AB204" s="102"/>
      <c r="AC204" s="102"/>
      <c r="AD204" s="116"/>
      <c r="AE204" s="102"/>
      <c r="AF204" s="102"/>
      <c r="AG204" s="102"/>
      <c r="AH204" s="102"/>
      <c r="AI204" s="102">
        <f t="shared" si="307"/>
        <v>0</v>
      </c>
      <c r="AJ204" s="103">
        <f t="shared" si="240"/>
        <v>0</v>
      </c>
      <c r="AK204" s="103">
        <f t="shared" si="241"/>
        <v>0</v>
      </c>
      <c r="AL204" s="103">
        <f t="shared" si="242"/>
        <v>0</v>
      </c>
      <c r="AM204" s="103">
        <f t="shared" si="243"/>
        <v>0</v>
      </c>
      <c r="AN204" s="103">
        <f t="shared" si="244"/>
        <v>0</v>
      </c>
      <c r="AO204" s="103">
        <f t="shared" si="245"/>
        <v>0</v>
      </c>
      <c r="AP204" s="103">
        <f t="shared" si="246"/>
        <v>0</v>
      </c>
      <c r="AQ204" s="103">
        <f t="shared" si="247"/>
        <v>0</v>
      </c>
      <c r="AR204" s="103">
        <f t="shared" si="248"/>
        <v>0</v>
      </c>
      <c r="AS204" s="103">
        <f t="shared" si="249"/>
        <v>0</v>
      </c>
      <c r="AT204" s="103">
        <f t="shared" si="250"/>
        <v>0</v>
      </c>
      <c r="AU204" s="103">
        <f t="shared" si="251"/>
        <v>0</v>
      </c>
      <c r="AV204" s="104">
        <f>SUM(AJ204:AU204)*VLOOKUP($I204,Escalation[],MATCH(W$1,Escalation[#Headers]),FALSE)</f>
        <v>0</v>
      </c>
      <c r="AW204" s="104">
        <f t="shared" si="308"/>
        <v>0</v>
      </c>
      <c r="AX204" s="104">
        <f t="shared" si="309"/>
        <v>0</v>
      </c>
      <c r="AY204" s="104">
        <f t="shared" si="310"/>
        <v>0</v>
      </c>
      <c r="AZ204" s="103">
        <f t="shared" si="311"/>
        <v>0</v>
      </c>
      <c r="BA204" s="105">
        <f t="shared" si="312"/>
        <v>0</v>
      </c>
      <c r="BB204" s="110"/>
      <c r="BC204" s="102"/>
      <c r="BD204" s="102"/>
      <c r="BE204" s="102"/>
      <c r="BF204" s="102"/>
      <c r="BG204" s="102"/>
      <c r="BH204" s="102"/>
      <c r="BI204" s="102"/>
      <c r="BJ204" s="122">
        <v>30</v>
      </c>
      <c r="BK204" s="102"/>
      <c r="BL204" s="102"/>
      <c r="BM204" s="102"/>
      <c r="BN204" s="102">
        <f t="shared" si="252"/>
        <v>30</v>
      </c>
      <c r="BO204" s="103">
        <f t="shared" si="253"/>
        <v>0</v>
      </c>
      <c r="BP204" s="103">
        <f t="shared" si="254"/>
        <v>0</v>
      </c>
      <c r="BQ204" s="103">
        <f t="shared" si="255"/>
        <v>0</v>
      </c>
      <c r="BR204" s="103">
        <f t="shared" si="256"/>
        <v>0</v>
      </c>
      <c r="BS204" s="103">
        <f t="shared" si="257"/>
        <v>0</v>
      </c>
      <c r="BT204" s="103">
        <f t="shared" si="258"/>
        <v>0</v>
      </c>
      <c r="BU204" s="103">
        <f t="shared" si="259"/>
        <v>0</v>
      </c>
      <c r="BV204" s="103">
        <f t="shared" si="260"/>
        <v>0</v>
      </c>
      <c r="BW204" s="103">
        <f t="shared" si="261"/>
        <v>3450</v>
      </c>
      <c r="BX204" s="103">
        <f t="shared" si="262"/>
        <v>0</v>
      </c>
      <c r="BY204" s="103">
        <f t="shared" si="263"/>
        <v>0</v>
      </c>
      <c r="BZ204" s="103">
        <f t="shared" si="264"/>
        <v>0</v>
      </c>
      <c r="CA204" s="104">
        <f>SUM(BO204:BZ204)*VLOOKUP($I204,Escalation[],MATCH(BB$1,Escalation[#Headers]),FALSE)</f>
        <v>3599.9447625000007</v>
      </c>
      <c r="CB204" s="104">
        <f t="shared" si="265"/>
        <v>0</v>
      </c>
      <c r="CC204" s="104">
        <f t="shared" si="266"/>
        <v>0</v>
      </c>
      <c r="CD204" s="104">
        <f t="shared" si="267"/>
        <v>3599.9447625000007</v>
      </c>
      <c r="CE204" s="103">
        <f t="shared" si="268"/>
        <v>719.98895250000021</v>
      </c>
      <c r="CF204" s="105">
        <f t="shared" si="269"/>
        <v>0</v>
      </c>
      <c r="CG204" s="110"/>
      <c r="CH204" s="102"/>
      <c r="CI204" s="102"/>
      <c r="CJ204" s="102"/>
      <c r="CK204" s="102"/>
      <c r="CL204" s="102"/>
      <c r="CM204" s="102"/>
      <c r="CN204" s="102"/>
      <c r="CO204" s="102"/>
      <c r="CP204" s="102"/>
      <c r="CQ204" s="102"/>
      <c r="CR204" s="102"/>
      <c r="CS204" s="102">
        <f t="shared" si="270"/>
        <v>0</v>
      </c>
      <c r="CT204" s="103">
        <f t="shared" si="271"/>
        <v>0</v>
      </c>
      <c r="CU204" s="103">
        <f t="shared" si="272"/>
        <v>0</v>
      </c>
      <c r="CV204" s="103">
        <f t="shared" si="273"/>
        <v>0</v>
      </c>
      <c r="CW204" s="103">
        <f t="shared" si="274"/>
        <v>0</v>
      </c>
      <c r="CX204" s="103">
        <f t="shared" si="275"/>
        <v>0</v>
      </c>
      <c r="CY204" s="103">
        <f t="shared" si="276"/>
        <v>0</v>
      </c>
      <c r="CZ204" s="103">
        <f t="shared" si="277"/>
        <v>0</v>
      </c>
      <c r="DA204" s="103">
        <f t="shared" si="278"/>
        <v>0</v>
      </c>
      <c r="DB204" s="103">
        <f t="shared" si="279"/>
        <v>0</v>
      </c>
      <c r="DC204" s="103">
        <f t="shared" si="280"/>
        <v>0</v>
      </c>
      <c r="DD204" s="103">
        <f t="shared" si="281"/>
        <v>0</v>
      </c>
      <c r="DE204" s="103">
        <f t="shared" si="282"/>
        <v>0</v>
      </c>
      <c r="DF204" s="104">
        <f>SUM(CT204:DE204)*VLOOKUP($I204,Escalation[],MATCH(CG$1,Escalation[#Headers]),FALSE)</f>
        <v>0</v>
      </c>
      <c r="DG204" s="104">
        <f t="shared" si="283"/>
        <v>0</v>
      </c>
      <c r="DH204" s="104">
        <f t="shared" si="284"/>
        <v>0</v>
      </c>
      <c r="DI204" s="104">
        <f t="shared" si="285"/>
        <v>0</v>
      </c>
      <c r="DJ204" s="103">
        <f t="shared" si="286"/>
        <v>0</v>
      </c>
      <c r="DK204" s="105">
        <f t="shared" si="287"/>
        <v>0</v>
      </c>
      <c r="DL204" s="110"/>
      <c r="DM204" s="102"/>
      <c r="DN204" s="102"/>
      <c r="DO204" s="102"/>
      <c r="DP204" s="102"/>
      <c r="DQ204" s="102"/>
      <c r="DR204" s="102"/>
      <c r="DS204" s="102"/>
      <c r="DT204" s="102"/>
      <c r="DU204" s="102"/>
      <c r="DV204" s="102"/>
      <c r="DW204" s="102"/>
      <c r="DX204" s="102">
        <f t="shared" si="288"/>
        <v>0</v>
      </c>
      <c r="DY204" s="103">
        <f t="shared" si="289"/>
        <v>0</v>
      </c>
      <c r="DZ204" s="103">
        <f t="shared" si="290"/>
        <v>0</v>
      </c>
      <c r="EA204" s="103">
        <f t="shared" si="291"/>
        <v>0</v>
      </c>
      <c r="EB204" s="103">
        <f t="shared" si="292"/>
        <v>0</v>
      </c>
      <c r="EC204" s="103">
        <f t="shared" si="293"/>
        <v>0</v>
      </c>
      <c r="ED204" s="103">
        <f t="shared" si="294"/>
        <v>0</v>
      </c>
      <c r="EE204" s="103">
        <f t="shared" si="295"/>
        <v>0</v>
      </c>
      <c r="EF204" s="103">
        <f t="shared" si="296"/>
        <v>0</v>
      </c>
      <c r="EG204" s="103">
        <f t="shared" si="297"/>
        <v>0</v>
      </c>
      <c r="EH204" s="103">
        <f t="shared" si="298"/>
        <v>0</v>
      </c>
      <c r="EI204" s="103">
        <f t="shared" si="299"/>
        <v>0</v>
      </c>
      <c r="EJ204" s="103">
        <f t="shared" si="300"/>
        <v>0</v>
      </c>
      <c r="EK204" s="104">
        <f>SUM(DY204:EJ204)*VLOOKUP($I204,Escalation[],MATCH(DL$1,Escalation[#Headers]),FALSE)</f>
        <v>0</v>
      </c>
      <c r="EL204" s="104">
        <f t="shared" si="301"/>
        <v>0</v>
      </c>
      <c r="EM204" s="104">
        <f t="shared" si="302"/>
        <v>0</v>
      </c>
      <c r="EN204" s="104">
        <f t="shared" si="303"/>
        <v>0</v>
      </c>
      <c r="EO204" s="103">
        <f t="shared" si="304"/>
        <v>0</v>
      </c>
      <c r="EP204" s="105">
        <f t="shared" si="305"/>
        <v>0</v>
      </c>
      <c r="EQ204" s="160">
        <f t="shared" si="306"/>
        <v>3599.9447625000007</v>
      </c>
      <c r="ER204" s="1"/>
      <c r="ES204" s="82"/>
      <c r="ET204" s="82"/>
      <c r="EU204" s="82"/>
      <c r="EV204" s="82"/>
      <c r="EW204" s="22"/>
      <c r="EX204" s="22"/>
      <c r="EY204" s="34"/>
      <c r="EZ204" s="34"/>
      <c r="FA204" s="7"/>
      <c r="FB204" s="7"/>
      <c r="FC204" s="7"/>
      <c r="FD204" s="7"/>
    </row>
    <row r="205" spans="1:160" ht="224.4" hidden="1" x14ac:dyDescent="0.3">
      <c r="A205" s="1" t="s">
        <v>449</v>
      </c>
      <c r="B205" s="83">
        <v>1.2</v>
      </c>
      <c r="C205" t="s">
        <v>1392</v>
      </c>
      <c r="D205" s="28" t="s">
        <v>15</v>
      </c>
      <c r="E205" s="3" t="s">
        <v>25</v>
      </c>
      <c r="F205" s="1" t="s">
        <v>450</v>
      </c>
      <c r="G205" s="19" t="s">
        <v>451</v>
      </c>
      <c r="H205" s="1"/>
      <c r="I205" s="3" t="s">
        <v>19</v>
      </c>
      <c r="J205" s="5" t="s">
        <v>31</v>
      </c>
      <c r="K205" s="3" t="s">
        <v>216</v>
      </c>
      <c r="L205" s="6" t="s">
        <v>22</v>
      </c>
      <c r="M205" s="38">
        <v>115</v>
      </c>
      <c r="N205" s="44">
        <v>115</v>
      </c>
      <c r="O205" s="24">
        <v>0</v>
      </c>
      <c r="P205" s="48">
        <v>0</v>
      </c>
      <c r="Q205" s="5" t="s">
        <v>23</v>
      </c>
      <c r="R205" s="1" t="s">
        <v>224</v>
      </c>
      <c r="S205" s="71">
        <f>VLOOKUP(R205,Contingencies!$A$2:$D$7,4,FALSE)</f>
        <v>0.35</v>
      </c>
      <c r="T205" s="22">
        <f t="shared" si="239"/>
        <v>5879.9097787500004</v>
      </c>
      <c r="U205" s="33">
        <f t="shared" si="313"/>
        <v>0</v>
      </c>
      <c r="V205" s="90"/>
      <c r="W205" s="121"/>
      <c r="X205" s="117"/>
      <c r="Y205" s="102"/>
      <c r="Z205" s="102"/>
      <c r="AA205" s="102"/>
      <c r="AB205" s="102"/>
      <c r="AC205" s="123"/>
      <c r="AD205" s="116"/>
      <c r="AE205" s="102"/>
      <c r="AF205" s="102"/>
      <c r="AG205" s="102"/>
      <c r="AH205" s="102"/>
      <c r="AI205" s="102">
        <f t="shared" si="307"/>
        <v>0</v>
      </c>
      <c r="AJ205" s="103">
        <f t="shared" si="240"/>
        <v>0</v>
      </c>
      <c r="AK205" s="103">
        <f t="shared" si="241"/>
        <v>0</v>
      </c>
      <c r="AL205" s="103">
        <f t="shared" si="242"/>
        <v>0</v>
      </c>
      <c r="AM205" s="103">
        <f t="shared" si="243"/>
        <v>0</v>
      </c>
      <c r="AN205" s="103">
        <f t="shared" si="244"/>
        <v>0</v>
      </c>
      <c r="AO205" s="103">
        <f t="shared" si="245"/>
        <v>0</v>
      </c>
      <c r="AP205" s="103">
        <f t="shared" si="246"/>
        <v>0</v>
      </c>
      <c r="AQ205" s="103">
        <f t="shared" si="247"/>
        <v>0</v>
      </c>
      <c r="AR205" s="103">
        <f t="shared" si="248"/>
        <v>0</v>
      </c>
      <c r="AS205" s="103">
        <f t="shared" si="249"/>
        <v>0</v>
      </c>
      <c r="AT205" s="103">
        <f t="shared" si="250"/>
        <v>0</v>
      </c>
      <c r="AU205" s="103">
        <f t="shared" si="251"/>
        <v>0</v>
      </c>
      <c r="AV205" s="104">
        <f>SUM(AJ205:AU205)*VLOOKUP($I205,Escalation[],MATCH(W$1,Escalation[#Headers]),FALSE)</f>
        <v>0</v>
      </c>
      <c r="AW205" s="104">
        <f t="shared" si="308"/>
        <v>0</v>
      </c>
      <c r="AX205" s="104">
        <f t="shared" si="309"/>
        <v>0</v>
      </c>
      <c r="AY205" s="104">
        <f t="shared" si="310"/>
        <v>0</v>
      </c>
      <c r="AZ205" s="103">
        <f t="shared" si="311"/>
        <v>0</v>
      </c>
      <c r="BA205" s="105">
        <f t="shared" si="312"/>
        <v>0</v>
      </c>
      <c r="BB205" s="110"/>
      <c r="BC205" s="102"/>
      <c r="BD205" s="102"/>
      <c r="BE205" s="102"/>
      <c r="BF205" s="102"/>
      <c r="BG205" s="112">
        <v>20</v>
      </c>
      <c r="BH205" s="112">
        <v>30</v>
      </c>
      <c r="BI205" s="112">
        <v>30</v>
      </c>
      <c r="BJ205" s="112">
        <v>30</v>
      </c>
      <c r="BK205" s="112">
        <v>30</v>
      </c>
      <c r="BL205" s="102"/>
      <c r="BM205" s="102"/>
      <c r="BN205" s="102">
        <f t="shared" si="252"/>
        <v>140</v>
      </c>
      <c r="BO205" s="103">
        <f t="shared" si="253"/>
        <v>0</v>
      </c>
      <c r="BP205" s="103">
        <f t="shared" si="254"/>
        <v>0</v>
      </c>
      <c r="BQ205" s="103">
        <f t="shared" si="255"/>
        <v>0</v>
      </c>
      <c r="BR205" s="103">
        <f t="shared" si="256"/>
        <v>0</v>
      </c>
      <c r="BS205" s="103">
        <f t="shared" si="257"/>
        <v>0</v>
      </c>
      <c r="BT205" s="103">
        <f t="shared" si="258"/>
        <v>2300</v>
      </c>
      <c r="BU205" s="103">
        <f t="shared" si="259"/>
        <v>3450</v>
      </c>
      <c r="BV205" s="103">
        <f t="shared" si="260"/>
        <v>3450</v>
      </c>
      <c r="BW205" s="103">
        <f t="shared" si="261"/>
        <v>3450</v>
      </c>
      <c r="BX205" s="103">
        <f t="shared" si="262"/>
        <v>3450</v>
      </c>
      <c r="BY205" s="103">
        <f t="shared" si="263"/>
        <v>0</v>
      </c>
      <c r="BZ205" s="103">
        <f t="shared" si="264"/>
        <v>0</v>
      </c>
      <c r="CA205" s="104">
        <f>SUM(BO205:BZ205)*VLOOKUP($I205,Escalation[],MATCH(BB$1,Escalation[#Headers]),FALSE)</f>
        <v>16799.742225000002</v>
      </c>
      <c r="CB205" s="104">
        <f t="shared" si="265"/>
        <v>0</v>
      </c>
      <c r="CC205" s="104">
        <f t="shared" si="266"/>
        <v>0</v>
      </c>
      <c r="CD205" s="104">
        <f t="shared" si="267"/>
        <v>16799.742225000002</v>
      </c>
      <c r="CE205" s="103">
        <f t="shared" si="268"/>
        <v>5879.9097787500004</v>
      </c>
      <c r="CF205" s="105">
        <f t="shared" si="269"/>
        <v>0</v>
      </c>
      <c r="CG205" s="110"/>
      <c r="CH205" s="102"/>
      <c r="CI205" s="102"/>
      <c r="CJ205" s="102"/>
      <c r="CK205" s="102"/>
      <c r="CL205" s="102"/>
      <c r="CM205" s="102"/>
      <c r="CN205" s="102"/>
      <c r="CO205" s="102"/>
      <c r="CP205" s="102"/>
      <c r="CQ205" s="102"/>
      <c r="CR205" s="102"/>
      <c r="CS205" s="102">
        <f t="shared" si="270"/>
        <v>0</v>
      </c>
      <c r="CT205" s="103">
        <f t="shared" si="271"/>
        <v>0</v>
      </c>
      <c r="CU205" s="103">
        <f t="shared" si="272"/>
        <v>0</v>
      </c>
      <c r="CV205" s="103">
        <f t="shared" si="273"/>
        <v>0</v>
      </c>
      <c r="CW205" s="103">
        <f t="shared" si="274"/>
        <v>0</v>
      </c>
      <c r="CX205" s="103">
        <f t="shared" si="275"/>
        <v>0</v>
      </c>
      <c r="CY205" s="103">
        <f t="shared" si="276"/>
        <v>0</v>
      </c>
      <c r="CZ205" s="103">
        <f t="shared" si="277"/>
        <v>0</v>
      </c>
      <c r="DA205" s="103">
        <f t="shared" si="278"/>
        <v>0</v>
      </c>
      <c r="DB205" s="103">
        <f t="shared" si="279"/>
        <v>0</v>
      </c>
      <c r="DC205" s="103">
        <f t="shared" si="280"/>
        <v>0</v>
      </c>
      <c r="DD205" s="103">
        <f t="shared" si="281"/>
        <v>0</v>
      </c>
      <c r="DE205" s="103">
        <f t="shared" si="282"/>
        <v>0</v>
      </c>
      <c r="DF205" s="104">
        <f>SUM(CT205:DE205)*VLOOKUP($I205,Escalation[],MATCH(CG$1,Escalation[#Headers]),FALSE)</f>
        <v>0</v>
      </c>
      <c r="DG205" s="104">
        <f t="shared" si="283"/>
        <v>0</v>
      </c>
      <c r="DH205" s="104">
        <f t="shared" si="284"/>
        <v>0</v>
      </c>
      <c r="DI205" s="104">
        <f t="shared" si="285"/>
        <v>0</v>
      </c>
      <c r="DJ205" s="103">
        <f t="shared" si="286"/>
        <v>0</v>
      </c>
      <c r="DK205" s="105">
        <f t="shared" si="287"/>
        <v>0</v>
      </c>
      <c r="DL205" s="110"/>
      <c r="DM205" s="102"/>
      <c r="DN205" s="102"/>
      <c r="DO205" s="102"/>
      <c r="DP205" s="102"/>
      <c r="DQ205" s="102"/>
      <c r="DR205" s="102"/>
      <c r="DS205" s="102"/>
      <c r="DT205" s="102"/>
      <c r="DU205" s="102"/>
      <c r="DV205" s="102"/>
      <c r="DW205" s="102"/>
      <c r="DX205" s="102">
        <f t="shared" si="288"/>
        <v>0</v>
      </c>
      <c r="DY205" s="103">
        <f t="shared" si="289"/>
        <v>0</v>
      </c>
      <c r="DZ205" s="103">
        <f t="shared" si="290"/>
        <v>0</v>
      </c>
      <c r="EA205" s="103">
        <f t="shared" si="291"/>
        <v>0</v>
      </c>
      <c r="EB205" s="103">
        <f t="shared" si="292"/>
        <v>0</v>
      </c>
      <c r="EC205" s="103">
        <f t="shared" si="293"/>
        <v>0</v>
      </c>
      <c r="ED205" s="103">
        <f t="shared" si="294"/>
        <v>0</v>
      </c>
      <c r="EE205" s="103">
        <f t="shared" si="295"/>
        <v>0</v>
      </c>
      <c r="EF205" s="103">
        <f t="shared" si="296"/>
        <v>0</v>
      </c>
      <c r="EG205" s="103">
        <f t="shared" si="297"/>
        <v>0</v>
      </c>
      <c r="EH205" s="103">
        <f t="shared" si="298"/>
        <v>0</v>
      </c>
      <c r="EI205" s="103">
        <f t="shared" si="299"/>
        <v>0</v>
      </c>
      <c r="EJ205" s="103">
        <f t="shared" si="300"/>
        <v>0</v>
      </c>
      <c r="EK205" s="104">
        <f>SUM(DY205:EJ205)*VLOOKUP($I205,Escalation[],MATCH(DL$1,Escalation[#Headers]),FALSE)</f>
        <v>0</v>
      </c>
      <c r="EL205" s="104">
        <f t="shared" si="301"/>
        <v>0</v>
      </c>
      <c r="EM205" s="104">
        <f t="shared" si="302"/>
        <v>0</v>
      </c>
      <c r="EN205" s="104">
        <f t="shared" si="303"/>
        <v>0</v>
      </c>
      <c r="EO205" s="103">
        <f t="shared" si="304"/>
        <v>0</v>
      </c>
      <c r="EP205" s="105">
        <f t="shared" si="305"/>
        <v>0</v>
      </c>
      <c r="EQ205" s="160">
        <f t="shared" si="306"/>
        <v>16799.742225000002</v>
      </c>
      <c r="ER205" s="1"/>
      <c r="ES205" s="82"/>
      <c r="ET205" s="82"/>
      <c r="EU205" s="82"/>
      <c r="EV205" s="82"/>
      <c r="EW205" s="22"/>
      <c r="EX205" s="22"/>
      <c r="EY205" s="34"/>
      <c r="EZ205" s="34"/>
      <c r="FA205" s="7"/>
      <c r="FB205" s="7"/>
      <c r="FC205" s="7"/>
      <c r="FD205" s="7"/>
    </row>
    <row r="206" spans="1:160" ht="105.6" hidden="1" x14ac:dyDescent="0.3">
      <c r="A206" s="1" t="s">
        <v>452</v>
      </c>
      <c r="B206" s="83">
        <v>1.2</v>
      </c>
      <c r="C206" t="s">
        <v>1392</v>
      </c>
      <c r="D206" s="28" t="s">
        <v>15</v>
      </c>
      <c r="E206" s="3" t="s">
        <v>25</v>
      </c>
      <c r="F206" s="1" t="s">
        <v>453</v>
      </c>
      <c r="G206" s="19" t="s">
        <v>454</v>
      </c>
      <c r="H206" s="1"/>
      <c r="I206" s="3" t="s">
        <v>19</v>
      </c>
      <c r="J206" s="5" t="s">
        <v>31</v>
      </c>
      <c r="K206" s="3" t="s">
        <v>216</v>
      </c>
      <c r="L206" s="6" t="s">
        <v>22</v>
      </c>
      <c r="M206" s="38">
        <v>115</v>
      </c>
      <c r="N206" s="44">
        <v>115</v>
      </c>
      <c r="O206" s="24">
        <v>0</v>
      </c>
      <c r="P206" s="48">
        <v>0</v>
      </c>
      <c r="Q206" s="5" t="s">
        <v>23</v>
      </c>
      <c r="R206" s="1" t="s">
        <v>224</v>
      </c>
      <c r="S206" s="71">
        <f>VLOOKUP(R206,Contingencies!$A$2:$D$7,4,FALSE)</f>
        <v>0.35</v>
      </c>
      <c r="T206" s="22">
        <f t="shared" si="239"/>
        <v>3432.1873365675006</v>
      </c>
      <c r="U206" s="33">
        <f t="shared" si="313"/>
        <v>0</v>
      </c>
      <c r="V206" s="90"/>
      <c r="W206" s="121"/>
      <c r="X206" s="117"/>
      <c r="Y206" s="102"/>
      <c r="Z206" s="102"/>
      <c r="AA206" s="102"/>
      <c r="AB206" s="102"/>
      <c r="AC206" s="123"/>
      <c r="AD206" s="116"/>
      <c r="AE206" s="102"/>
      <c r="AF206" s="102"/>
      <c r="AG206" s="102"/>
      <c r="AH206" s="102"/>
      <c r="AI206" s="102">
        <f t="shared" si="307"/>
        <v>0</v>
      </c>
      <c r="AJ206" s="103">
        <f t="shared" si="240"/>
        <v>0</v>
      </c>
      <c r="AK206" s="103">
        <f t="shared" si="241"/>
        <v>0</v>
      </c>
      <c r="AL206" s="103">
        <f t="shared" si="242"/>
        <v>0</v>
      </c>
      <c r="AM206" s="103">
        <f t="shared" si="243"/>
        <v>0</v>
      </c>
      <c r="AN206" s="103">
        <f t="shared" si="244"/>
        <v>0</v>
      </c>
      <c r="AO206" s="103">
        <f t="shared" si="245"/>
        <v>0</v>
      </c>
      <c r="AP206" s="103">
        <f t="shared" si="246"/>
        <v>0</v>
      </c>
      <c r="AQ206" s="103">
        <f t="shared" si="247"/>
        <v>0</v>
      </c>
      <c r="AR206" s="103">
        <f t="shared" si="248"/>
        <v>0</v>
      </c>
      <c r="AS206" s="103">
        <f t="shared" si="249"/>
        <v>0</v>
      </c>
      <c r="AT206" s="103">
        <f t="shared" si="250"/>
        <v>0</v>
      </c>
      <c r="AU206" s="103">
        <f t="shared" si="251"/>
        <v>0</v>
      </c>
      <c r="AV206" s="104">
        <f>SUM(AJ206:AU206)*VLOOKUP($I206,Escalation[],MATCH(W$1,Escalation[#Headers]),FALSE)</f>
        <v>0</v>
      </c>
      <c r="AW206" s="104">
        <f t="shared" si="308"/>
        <v>0</v>
      </c>
      <c r="AX206" s="104">
        <f t="shared" si="309"/>
        <v>0</v>
      </c>
      <c r="AY206" s="104">
        <f t="shared" si="310"/>
        <v>0</v>
      </c>
      <c r="AZ206" s="103">
        <f t="shared" si="311"/>
        <v>0</v>
      </c>
      <c r="BA206" s="105">
        <f t="shared" si="312"/>
        <v>0</v>
      </c>
      <c r="BB206" s="110"/>
      <c r="BC206" s="102"/>
      <c r="BD206" s="102"/>
      <c r="BE206" s="102"/>
      <c r="BF206" s="102"/>
      <c r="BG206" s="102"/>
      <c r="BH206" s="102"/>
      <c r="BI206" s="102"/>
      <c r="BJ206" s="102"/>
      <c r="BK206" s="102"/>
      <c r="BL206" s="102"/>
      <c r="BM206" s="102"/>
      <c r="BN206" s="102">
        <f t="shared" si="252"/>
        <v>0</v>
      </c>
      <c r="BO206" s="103">
        <f t="shared" si="253"/>
        <v>0</v>
      </c>
      <c r="BP206" s="103">
        <f t="shared" si="254"/>
        <v>0</v>
      </c>
      <c r="BQ206" s="103">
        <f t="shared" si="255"/>
        <v>0</v>
      </c>
      <c r="BR206" s="103">
        <f t="shared" si="256"/>
        <v>0</v>
      </c>
      <c r="BS206" s="103">
        <f t="shared" si="257"/>
        <v>0</v>
      </c>
      <c r="BT206" s="103">
        <f t="shared" si="258"/>
        <v>0</v>
      </c>
      <c r="BU206" s="103">
        <f t="shared" si="259"/>
        <v>0</v>
      </c>
      <c r="BV206" s="103">
        <f t="shared" si="260"/>
        <v>0</v>
      </c>
      <c r="BW206" s="103">
        <f t="shared" si="261"/>
        <v>0</v>
      </c>
      <c r="BX206" s="103">
        <f t="shared" si="262"/>
        <v>0</v>
      </c>
      <c r="BY206" s="103">
        <f t="shared" si="263"/>
        <v>0</v>
      </c>
      <c r="BZ206" s="103">
        <f t="shared" si="264"/>
        <v>0</v>
      </c>
      <c r="CA206" s="104">
        <f>SUM(BO206:BZ206)*VLOOKUP($I206,Escalation[],MATCH(BB$1,Escalation[#Headers]),FALSE)</f>
        <v>0</v>
      </c>
      <c r="CB206" s="104">
        <f t="shared" si="265"/>
        <v>0</v>
      </c>
      <c r="CC206" s="104">
        <f t="shared" si="266"/>
        <v>0</v>
      </c>
      <c r="CD206" s="104">
        <f t="shared" si="267"/>
        <v>0</v>
      </c>
      <c r="CE206" s="103">
        <f t="shared" si="268"/>
        <v>0</v>
      </c>
      <c r="CF206" s="105">
        <f t="shared" si="269"/>
        <v>0</v>
      </c>
      <c r="CG206" s="110"/>
      <c r="CH206" s="102"/>
      <c r="CI206" s="102"/>
      <c r="CJ206" s="102"/>
      <c r="CK206" s="102"/>
      <c r="CL206" s="102"/>
      <c r="CM206" s="112">
        <v>20</v>
      </c>
      <c r="CN206" s="112">
        <v>20</v>
      </c>
      <c r="CO206" s="112">
        <v>20</v>
      </c>
      <c r="CP206" s="112">
        <v>20</v>
      </c>
      <c r="CQ206" s="102"/>
      <c r="CR206" s="102"/>
      <c r="CS206" s="102">
        <f t="shared" si="270"/>
        <v>80</v>
      </c>
      <c r="CT206" s="103">
        <f t="shared" si="271"/>
        <v>0</v>
      </c>
      <c r="CU206" s="103">
        <f t="shared" si="272"/>
        <v>0</v>
      </c>
      <c r="CV206" s="103">
        <f t="shared" si="273"/>
        <v>0</v>
      </c>
      <c r="CW206" s="103">
        <f t="shared" si="274"/>
        <v>0</v>
      </c>
      <c r="CX206" s="103">
        <f t="shared" si="275"/>
        <v>0</v>
      </c>
      <c r="CY206" s="103">
        <f t="shared" si="276"/>
        <v>0</v>
      </c>
      <c r="CZ206" s="103">
        <f t="shared" si="277"/>
        <v>2300</v>
      </c>
      <c r="DA206" s="103">
        <f t="shared" si="278"/>
        <v>2300</v>
      </c>
      <c r="DB206" s="103">
        <f t="shared" si="279"/>
        <v>2300</v>
      </c>
      <c r="DC206" s="103">
        <f t="shared" si="280"/>
        <v>2300</v>
      </c>
      <c r="DD206" s="103">
        <f t="shared" si="281"/>
        <v>0</v>
      </c>
      <c r="DE206" s="103">
        <f t="shared" si="282"/>
        <v>0</v>
      </c>
      <c r="DF206" s="104">
        <f>SUM(CT206:DE206)*VLOOKUP($I206,Escalation[],MATCH(CG$1,Escalation[#Headers]),FALSE)</f>
        <v>9806.2495330500024</v>
      </c>
      <c r="DG206" s="104">
        <f t="shared" si="283"/>
        <v>0</v>
      </c>
      <c r="DH206" s="104">
        <f t="shared" si="284"/>
        <v>0</v>
      </c>
      <c r="DI206" s="104">
        <f t="shared" si="285"/>
        <v>9806.2495330500024</v>
      </c>
      <c r="DJ206" s="103">
        <f t="shared" si="286"/>
        <v>3432.1873365675006</v>
      </c>
      <c r="DK206" s="105">
        <f t="shared" si="287"/>
        <v>0</v>
      </c>
      <c r="DL206" s="110"/>
      <c r="DM206" s="102"/>
      <c r="DN206" s="102"/>
      <c r="DO206" s="102"/>
      <c r="DP206" s="102"/>
      <c r="DQ206" s="102"/>
      <c r="DR206" s="102"/>
      <c r="DS206" s="102"/>
      <c r="DT206" s="102"/>
      <c r="DU206" s="102"/>
      <c r="DV206" s="102"/>
      <c r="DW206" s="102"/>
      <c r="DX206" s="102">
        <f t="shared" si="288"/>
        <v>0</v>
      </c>
      <c r="DY206" s="103">
        <f t="shared" si="289"/>
        <v>0</v>
      </c>
      <c r="DZ206" s="103">
        <f t="shared" si="290"/>
        <v>0</v>
      </c>
      <c r="EA206" s="103">
        <f t="shared" si="291"/>
        <v>0</v>
      </c>
      <c r="EB206" s="103">
        <f t="shared" si="292"/>
        <v>0</v>
      </c>
      <c r="EC206" s="103">
        <f t="shared" si="293"/>
        <v>0</v>
      </c>
      <c r="ED206" s="103">
        <f t="shared" si="294"/>
        <v>0</v>
      </c>
      <c r="EE206" s="103">
        <f t="shared" si="295"/>
        <v>0</v>
      </c>
      <c r="EF206" s="103">
        <f t="shared" si="296"/>
        <v>0</v>
      </c>
      <c r="EG206" s="103">
        <f t="shared" si="297"/>
        <v>0</v>
      </c>
      <c r="EH206" s="103">
        <f t="shared" si="298"/>
        <v>0</v>
      </c>
      <c r="EI206" s="103">
        <f t="shared" si="299"/>
        <v>0</v>
      </c>
      <c r="EJ206" s="103">
        <f t="shared" si="300"/>
        <v>0</v>
      </c>
      <c r="EK206" s="104">
        <f>SUM(DY206:EJ206)*VLOOKUP($I206,Escalation[],MATCH(DL$1,Escalation[#Headers]),FALSE)</f>
        <v>0</v>
      </c>
      <c r="EL206" s="104">
        <f t="shared" si="301"/>
        <v>0</v>
      </c>
      <c r="EM206" s="104">
        <f t="shared" si="302"/>
        <v>0</v>
      </c>
      <c r="EN206" s="104">
        <f t="shared" si="303"/>
        <v>0</v>
      </c>
      <c r="EO206" s="103">
        <f t="shared" si="304"/>
        <v>0</v>
      </c>
      <c r="EP206" s="105">
        <f t="shared" si="305"/>
        <v>0</v>
      </c>
      <c r="EQ206" s="160">
        <f t="shared" si="306"/>
        <v>9806.2495330500024</v>
      </c>
      <c r="ER206" s="1"/>
      <c r="ES206" s="82"/>
      <c r="ET206" s="82"/>
      <c r="EU206" s="82"/>
      <c r="EV206" s="82"/>
      <c r="EW206" s="22"/>
      <c r="EX206" s="22"/>
      <c r="EY206" s="34"/>
      <c r="EZ206" s="34"/>
      <c r="FA206" s="7"/>
      <c r="FB206" s="7"/>
      <c r="FC206" s="7"/>
      <c r="FD206" s="7"/>
    </row>
    <row r="207" spans="1:160" ht="105.6" hidden="1" x14ac:dyDescent="0.3">
      <c r="A207" s="1" t="s">
        <v>455</v>
      </c>
      <c r="B207" s="83">
        <v>1.2</v>
      </c>
      <c r="C207" t="s">
        <v>1392</v>
      </c>
      <c r="D207" s="28" t="s">
        <v>15</v>
      </c>
      <c r="E207" s="3" t="s">
        <v>25</v>
      </c>
      <c r="F207" s="1" t="s">
        <v>456</v>
      </c>
      <c r="G207" s="19" t="s">
        <v>457</v>
      </c>
      <c r="H207" s="1"/>
      <c r="I207" s="3" t="s">
        <v>19</v>
      </c>
      <c r="J207" s="5" t="s">
        <v>31</v>
      </c>
      <c r="K207" s="3" t="s">
        <v>216</v>
      </c>
      <c r="L207" s="6" t="s">
        <v>22</v>
      </c>
      <c r="M207" s="38">
        <v>115</v>
      </c>
      <c r="N207" s="44">
        <v>115</v>
      </c>
      <c r="O207" s="24">
        <v>0</v>
      </c>
      <c r="P207" s="48">
        <v>0</v>
      </c>
      <c r="Q207" s="5" t="s">
        <v>23</v>
      </c>
      <c r="R207" s="1" t="s">
        <v>224</v>
      </c>
      <c r="S207" s="71">
        <f>VLOOKUP(R207,Contingencies!$A$2:$D$7,4,FALSE)</f>
        <v>0.35</v>
      </c>
      <c r="T207" s="22">
        <f t="shared" si="239"/>
        <v>5148.2810048512511</v>
      </c>
      <c r="U207" s="33">
        <f t="shared" si="313"/>
        <v>0</v>
      </c>
      <c r="V207" s="90"/>
      <c r="W207" s="121"/>
      <c r="X207" s="117"/>
      <c r="Y207" s="102"/>
      <c r="Z207" s="102"/>
      <c r="AA207" s="102"/>
      <c r="AB207" s="102"/>
      <c r="AC207" s="123"/>
      <c r="AD207" s="116"/>
      <c r="AE207" s="102"/>
      <c r="AF207" s="102"/>
      <c r="AG207" s="102"/>
      <c r="AH207" s="102"/>
      <c r="AI207" s="102">
        <f t="shared" si="307"/>
        <v>0</v>
      </c>
      <c r="AJ207" s="103">
        <f t="shared" si="240"/>
        <v>0</v>
      </c>
      <c r="AK207" s="103">
        <f t="shared" si="241"/>
        <v>0</v>
      </c>
      <c r="AL207" s="103">
        <f t="shared" si="242"/>
        <v>0</v>
      </c>
      <c r="AM207" s="103">
        <f t="shared" si="243"/>
        <v>0</v>
      </c>
      <c r="AN207" s="103">
        <f t="shared" si="244"/>
        <v>0</v>
      </c>
      <c r="AO207" s="103">
        <f t="shared" si="245"/>
        <v>0</v>
      </c>
      <c r="AP207" s="103">
        <f t="shared" si="246"/>
        <v>0</v>
      </c>
      <c r="AQ207" s="103">
        <f t="shared" si="247"/>
        <v>0</v>
      </c>
      <c r="AR207" s="103">
        <f t="shared" si="248"/>
        <v>0</v>
      </c>
      <c r="AS207" s="103">
        <f t="shared" si="249"/>
        <v>0</v>
      </c>
      <c r="AT207" s="103">
        <f t="shared" si="250"/>
        <v>0</v>
      </c>
      <c r="AU207" s="103">
        <f t="shared" si="251"/>
        <v>0</v>
      </c>
      <c r="AV207" s="104">
        <f>SUM(AJ207:AU207)*VLOOKUP($I207,Escalation[],MATCH(W$1,Escalation[#Headers]),FALSE)</f>
        <v>0</v>
      </c>
      <c r="AW207" s="104">
        <f t="shared" si="308"/>
        <v>0</v>
      </c>
      <c r="AX207" s="104">
        <f t="shared" si="309"/>
        <v>0</v>
      </c>
      <c r="AY207" s="104">
        <f t="shared" si="310"/>
        <v>0</v>
      </c>
      <c r="AZ207" s="103">
        <f t="shared" si="311"/>
        <v>0</v>
      </c>
      <c r="BA207" s="105">
        <f t="shared" si="312"/>
        <v>0</v>
      </c>
      <c r="BB207" s="110"/>
      <c r="BC207" s="102"/>
      <c r="BD207" s="102"/>
      <c r="BE207" s="102"/>
      <c r="BF207" s="102"/>
      <c r="BG207" s="102"/>
      <c r="BH207" s="102"/>
      <c r="BI207" s="102"/>
      <c r="BJ207" s="102"/>
      <c r="BK207" s="102"/>
      <c r="BL207" s="102"/>
      <c r="BM207" s="102"/>
      <c r="BN207" s="102">
        <f t="shared" si="252"/>
        <v>0</v>
      </c>
      <c r="BO207" s="103">
        <f t="shared" si="253"/>
        <v>0</v>
      </c>
      <c r="BP207" s="103">
        <f t="shared" si="254"/>
        <v>0</v>
      </c>
      <c r="BQ207" s="103">
        <f t="shared" si="255"/>
        <v>0</v>
      </c>
      <c r="BR207" s="103">
        <f t="shared" si="256"/>
        <v>0</v>
      </c>
      <c r="BS207" s="103">
        <f t="shared" si="257"/>
        <v>0</v>
      </c>
      <c r="BT207" s="103">
        <f t="shared" si="258"/>
        <v>0</v>
      </c>
      <c r="BU207" s="103">
        <f t="shared" si="259"/>
        <v>0</v>
      </c>
      <c r="BV207" s="103">
        <f t="shared" si="260"/>
        <v>0</v>
      </c>
      <c r="BW207" s="103">
        <f t="shared" si="261"/>
        <v>0</v>
      </c>
      <c r="BX207" s="103">
        <f t="shared" si="262"/>
        <v>0</v>
      </c>
      <c r="BY207" s="103">
        <f t="shared" si="263"/>
        <v>0</v>
      </c>
      <c r="BZ207" s="103">
        <f t="shared" si="264"/>
        <v>0</v>
      </c>
      <c r="CA207" s="104">
        <f>SUM(BO207:BZ207)*VLOOKUP($I207,Escalation[],MATCH(BB$1,Escalation[#Headers]),FALSE)</f>
        <v>0</v>
      </c>
      <c r="CB207" s="104">
        <f t="shared" si="265"/>
        <v>0</v>
      </c>
      <c r="CC207" s="104">
        <f t="shared" si="266"/>
        <v>0</v>
      </c>
      <c r="CD207" s="104">
        <f t="shared" si="267"/>
        <v>0</v>
      </c>
      <c r="CE207" s="103">
        <f t="shared" si="268"/>
        <v>0</v>
      </c>
      <c r="CF207" s="105">
        <f t="shared" si="269"/>
        <v>0</v>
      </c>
      <c r="CG207" s="110"/>
      <c r="CH207" s="102"/>
      <c r="CI207" s="102"/>
      <c r="CJ207" s="102"/>
      <c r="CK207" s="102"/>
      <c r="CL207" s="102"/>
      <c r="CM207" s="112">
        <v>30</v>
      </c>
      <c r="CN207" s="112">
        <v>30</v>
      </c>
      <c r="CO207" s="112">
        <v>30</v>
      </c>
      <c r="CP207" s="112">
        <v>30</v>
      </c>
      <c r="CQ207" s="102"/>
      <c r="CR207" s="102"/>
      <c r="CS207" s="102">
        <f t="shared" si="270"/>
        <v>120</v>
      </c>
      <c r="CT207" s="103">
        <f t="shared" si="271"/>
        <v>0</v>
      </c>
      <c r="CU207" s="103">
        <f t="shared" si="272"/>
        <v>0</v>
      </c>
      <c r="CV207" s="103">
        <f t="shared" si="273"/>
        <v>0</v>
      </c>
      <c r="CW207" s="103">
        <f t="shared" si="274"/>
        <v>0</v>
      </c>
      <c r="CX207" s="103">
        <f t="shared" si="275"/>
        <v>0</v>
      </c>
      <c r="CY207" s="103">
        <f t="shared" si="276"/>
        <v>0</v>
      </c>
      <c r="CZ207" s="103">
        <f t="shared" si="277"/>
        <v>3450</v>
      </c>
      <c r="DA207" s="103">
        <f t="shared" si="278"/>
        <v>3450</v>
      </c>
      <c r="DB207" s="103">
        <f t="shared" si="279"/>
        <v>3450</v>
      </c>
      <c r="DC207" s="103">
        <f t="shared" si="280"/>
        <v>3450</v>
      </c>
      <c r="DD207" s="103">
        <f t="shared" si="281"/>
        <v>0</v>
      </c>
      <c r="DE207" s="103">
        <f t="shared" si="282"/>
        <v>0</v>
      </c>
      <c r="DF207" s="104">
        <f>SUM(CT207:DE207)*VLOOKUP($I207,Escalation[],MATCH(CG$1,Escalation[#Headers]),FALSE)</f>
        <v>14709.374299575004</v>
      </c>
      <c r="DG207" s="104">
        <f t="shared" si="283"/>
        <v>0</v>
      </c>
      <c r="DH207" s="104">
        <f t="shared" si="284"/>
        <v>0</v>
      </c>
      <c r="DI207" s="104">
        <f t="shared" si="285"/>
        <v>14709.374299575004</v>
      </c>
      <c r="DJ207" s="103">
        <f t="shared" si="286"/>
        <v>5148.2810048512511</v>
      </c>
      <c r="DK207" s="105">
        <f t="shared" si="287"/>
        <v>0</v>
      </c>
      <c r="DL207" s="110"/>
      <c r="DM207" s="102"/>
      <c r="DN207" s="102"/>
      <c r="DO207" s="102"/>
      <c r="DP207" s="102"/>
      <c r="DQ207" s="102"/>
      <c r="DR207" s="102"/>
      <c r="DS207" s="102"/>
      <c r="DT207" s="102"/>
      <c r="DU207" s="102"/>
      <c r="DV207" s="102"/>
      <c r="DW207" s="102"/>
      <c r="DX207" s="102">
        <f t="shared" si="288"/>
        <v>0</v>
      </c>
      <c r="DY207" s="103">
        <f t="shared" si="289"/>
        <v>0</v>
      </c>
      <c r="DZ207" s="103">
        <f t="shared" si="290"/>
        <v>0</v>
      </c>
      <c r="EA207" s="103">
        <f t="shared" si="291"/>
        <v>0</v>
      </c>
      <c r="EB207" s="103">
        <f t="shared" si="292"/>
        <v>0</v>
      </c>
      <c r="EC207" s="103">
        <f t="shared" si="293"/>
        <v>0</v>
      </c>
      <c r="ED207" s="103">
        <f t="shared" si="294"/>
        <v>0</v>
      </c>
      <c r="EE207" s="103">
        <f t="shared" si="295"/>
        <v>0</v>
      </c>
      <c r="EF207" s="103">
        <f t="shared" si="296"/>
        <v>0</v>
      </c>
      <c r="EG207" s="103">
        <f t="shared" si="297"/>
        <v>0</v>
      </c>
      <c r="EH207" s="103">
        <f t="shared" si="298"/>
        <v>0</v>
      </c>
      <c r="EI207" s="103">
        <f t="shared" si="299"/>
        <v>0</v>
      </c>
      <c r="EJ207" s="103">
        <f t="shared" si="300"/>
        <v>0</v>
      </c>
      <c r="EK207" s="104">
        <f>SUM(DY207:EJ207)*VLOOKUP($I207,Escalation[],MATCH(DL$1,Escalation[#Headers]),FALSE)</f>
        <v>0</v>
      </c>
      <c r="EL207" s="104">
        <f t="shared" si="301"/>
        <v>0</v>
      </c>
      <c r="EM207" s="104">
        <f t="shared" si="302"/>
        <v>0</v>
      </c>
      <c r="EN207" s="104">
        <f t="shared" si="303"/>
        <v>0</v>
      </c>
      <c r="EO207" s="103">
        <f t="shared" si="304"/>
        <v>0</v>
      </c>
      <c r="EP207" s="105">
        <f t="shared" si="305"/>
        <v>0</v>
      </c>
      <c r="EQ207" s="160">
        <f t="shared" si="306"/>
        <v>14709.374299575004</v>
      </c>
      <c r="ER207" s="1"/>
      <c r="ES207" s="82"/>
      <c r="ET207" s="82"/>
      <c r="EU207" s="82"/>
      <c r="EV207" s="82"/>
      <c r="EW207" s="22"/>
      <c r="EX207" s="22"/>
      <c r="EY207" s="34"/>
      <c r="EZ207" s="34"/>
      <c r="FA207" s="7"/>
      <c r="FB207" s="7"/>
      <c r="FC207" s="7"/>
      <c r="FD207" s="7"/>
    </row>
    <row r="208" spans="1:160" ht="105.6" hidden="1" x14ac:dyDescent="0.3">
      <c r="A208" s="1" t="s">
        <v>458</v>
      </c>
      <c r="B208" s="83">
        <v>1.2</v>
      </c>
      <c r="C208" t="s">
        <v>1392</v>
      </c>
      <c r="D208" s="28" t="s">
        <v>15</v>
      </c>
      <c r="E208" s="3" t="s">
        <v>25</v>
      </c>
      <c r="F208" s="1" t="s">
        <v>459</v>
      </c>
      <c r="G208" s="19" t="s">
        <v>460</v>
      </c>
      <c r="H208" s="1"/>
      <c r="I208" s="3" t="s">
        <v>19</v>
      </c>
      <c r="J208" s="5" t="s">
        <v>31</v>
      </c>
      <c r="K208" s="3" t="s">
        <v>216</v>
      </c>
      <c r="L208" s="6" t="s">
        <v>22</v>
      </c>
      <c r="M208" s="38">
        <v>115</v>
      </c>
      <c r="N208" s="44">
        <v>115</v>
      </c>
      <c r="O208" s="24">
        <v>0</v>
      </c>
      <c r="P208" s="48">
        <v>0</v>
      </c>
      <c r="Q208" s="5" t="s">
        <v>23</v>
      </c>
      <c r="R208" s="1" t="s">
        <v>224</v>
      </c>
      <c r="S208" s="71">
        <f>VLOOKUP(R208,Contingencies!$A$2:$D$7,4,FALSE)</f>
        <v>0.35</v>
      </c>
      <c r="T208" s="22">
        <f t="shared" si="239"/>
        <v>5148.2810048512511</v>
      </c>
      <c r="U208" s="33">
        <f t="shared" si="313"/>
        <v>0</v>
      </c>
      <c r="V208" s="90"/>
      <c r="W208" s="121"/>
      <c r="X208" s="117"/>
      <c r="Y208" s="102"/>
      <c r="Z208" s="102"/>
      <c r="AA208" s="102"/>
      <c r="AB208" s="102"/>
      <c r="AC208" s="123"/>
      <c r="AD208" s="116"/>
      <c r="AE208" s="102"/>
      <c r="AF208" s="102"/>
      <c r="AG208" s="102"/>
      <c r="AH208" s="102"/>
      <c r="AI208" s="102">
        <f t="shared" si="307"/>
        <v>0</v>
      </c>
      <c r="AJ208" s="103">
        <f t="shared" si="240"/>
        <v>0</v>
      </c>
      <c r="AK208" s="103">
        <f t="shared" si="241"/>
        <v>0</v>
      </c>
      <c r="AL208" s="103">
        <f t="shared" si="242"/>
        <v>0</v>
      </c>
      <c r="AM208" s="103">
        <f t="shared" si="243"/>
        <v>0</v>
      </c>
      <c r="AN208" s="103">
        <f t="shared" si="244"/>
        <v>0</v>
      </c>
      <c r="AO208" s="103">
        <f t="shared" si="245"/>
        <v>0</v>
      </c>
      <c r="AP208" s="103">
        <f t="shared" si="246"/>
        <v>0</v>
      </c>
      <c r="AQ208" s="103">
        <f t="shared" si="247"/>
        <v>0</v>
      </c>
      <c r="AR208" s="103">
        <f t="shared" si="248"/>
        <v>0</v>
      </c>
      <c r="AS208" s="103">
        <f t="shared" si="249"/>
        <v>0</v>
      </c>
      <c r="AT208" s="103">
        <f t="shared" si="250"/>
        <v>0</v>
      </c>
      <c r="AU208" s="103">
        <f t="shared" si="251"/>
        <v>0</v>
      </c>
      <c r="AV208" s="104">
        <f>SUM(AJ208:AU208)*VLOOKUP($I208,Escalation[],MATCH(W$1,Escalation[#Headers]),FALSE)</f>
        <v>0</v>
      </c>
      <c r="AW208" s="104">
        <f t="shared" si="308"/>
        <v>0</v>
      </c>
      <c r="AX208" s="104">
        <f t="shared" si="309"/>
        <v>0</v>
      </c>
      <c r="AY208" s="104">
        <f t="shared" si="310"/>
        <v>0</v>
      </c>
      <c r="AZ208" s="103">
        <f t="shared" si="311"/>
        <v>0</v>
      </c>
      <c r="BA208" s="105">
        <f t="shared" si="312"/>
        <v>0</v>
      </c>
      <c r="BB208" s="110"/>
      <c r="BC208" s="102"/>
      <c r="BD208" s="102"/>
      <c r="BE208" s="102"/>
      <c r="BF208" s="102"/>
      <c r="BG208" s="102"/>
      <c r="BH208" s="102"/>
      <c r="BI208" s="102"/>
      <c r="BJ208" s="102"/>
      <c r="BK208" s="102"/>
      <c r="BL208" s="102"/>
      <c r="BM208" s="102"/>
      <c r="BN208" s="102">
        <f t="shared" si="252"/>
        <v>0</v>
      </c>
      <c r="BO208" s="103">
        <f t="shared" si="253"/>
        <v>0</v>
      </c>
      <c r="BP208" s="103">
        <f t="shared" si="254"/>
        <v>0</v>
      </c>
      <c r="BQ208" s="103">
        <f t="shared" si="255"/>
        <v>0</v>
      </c>
      <c r="BR208" s="103">
        <f t="shared" si="256"/>
        <v>0</v>
      </c>
      <c r="BS208" s="103">
        <f t="shared" si="257"/>
        <v>0</v>
      </c>
      <c r="BT208" s="103">
        <f t="shared" si="258"/>
        <v>0</v>
      </c>
      <c r="BU208" s="103">
        <f t="shared" si="259"/>
        <v>0</v>
      </c>
      <c r="BV208" s="103">
        <f t="shared" si="260"/>
        <v>0</v>
      </c>
      <c r="BW208" s="103">
        <f t="shared" si="261"/>
        <v>0</v>
      </c>
      <c r="BX208" s="103">
        <f t="shared" si="262"/>
        <v>0</v>
      </c>
      <c r="BY208" s="103">
        <f t="shared" si="263"/>
        <v>0</v>
      </c>
      <c r="BZ208" s="103">
        <f t="shared" si="264"/>
        <v>0</v>
      </c>
      <c r="CA208" s="104">
        <f>SUM(BO208:BZ208)*VLOOKUP($I208,Escalation[],MATCH(BB$1,Escalation[#Headers]),FALSE)</f>
        <v>0</v>
      </c>
      <c r="CB208" s="104">
        <f t="shared" si="265"/>
        <v>0</v>
      </c>
      <c r="CC208" s="104">
        <f t="shared" si="266"/>
        <v>0</v>
      </c>
      <c r="CD208" s="104">
        <f t="shared" si="267"/>
        <v>0</v>
      </c>
      <c r="CE208" s="103">
        <f t="shared" si="268"/>
        <v>0</v>
      </c>
      <c r="CF208" s="105">
        <f t="shared" si="269"/>
        <v>0</v>
      </c>
      <c r="CG208" s="110"/>
      <c r="CH208" s="102"/>
      <c r="CI208" s="102"/>
      <c r="CJ208" s="102"/>
      <c r="CK208" s="102"/>
      <c r="CL208" s="102"/>
      <c r="CM208" s="112">
        <v>30</v>
      </c>
      <c r="CN208" s="112">
        <v>30</v>
      </c>
      <c r="CO208" s="112">
        <v>30</v>
      </c>
      <c r="CP208" s="112">
        <v>30</v>
      </c>
      <c r="CQ208" s="102"/>
      <c r="CR208" s="102"/>
      <c r="CS208" s="102">
        <f t="shared" si="270"/>
        <v>120</v>
      </c>
      <c r="CT208" s="103">
        <f t="shared" si="271"/>
        <v>0</v>
      </c>
      <c r="CU208" s="103">
        <f t="shared" si="272"/>
        <v>0</v>
      </c>
      <c r="CV208" s="103">
        <f t="shared" si="273"/>
        <v>0</v>
      </c>
      <c r="CW208" s="103">
        <f t="shared" si="274"/>
        <v>0</v>
      </c>
      <c r="CX208" s="103">
        <f t="shared" si="275"/>
        <v>0</v>
      </c>
      <c r="CY208" s="103">
        <f t="shared" si="276"/>
        <v>0</v>
      </c>
      <c r="CZ208" s="103">
        <f t="shared" si="277"/>
        <v>3450</v>
      </c>
      <c r="DA208" s="103">
        <f t="shared" si="278"/>
        <v>3450</v>
      </c>
      <c r="DB208" s="103">
        <f t="shared" si="279"/>
        <v>3450</v>
      </c>
      <c r="DC208" s="103">
        <f t="shared" si="280"/>
        <v>3450</v>
      </c>
      <c r="DD208" s="103">
        <f t="shared" si="281"/>
        <v>0</v>
      </c>
      <c r="DE208" s="103">
        <f t="shared" si="282"/>
        <v>0</v>
      </c>
      <c r="DF208" s="104">
        <f>SUM(CT208:DE208)*VLOOKUP($I208,Escalation[],MATCH(CG$1,Escalation[#Headers]),FALSE)</f>
        <v>14709.374299575004</v>
      </c>
      <c r="DG208" s="104">
        <f t="shared" si="283"/>
        <v>0</v>
      </c>
      <c r="DH208" s="104">
        <f t="shared" si="284"/>
        <v>0</v>
      </c>
      <c r="DI208" s="104">
        <f t="shared" si="285"/>
        <v>14709.374299575004</v>
      </c>
      <c r="DJ208" s="103">
        <f t="shared" si="286"/>
        <v>5148.2810048512511</v>
      </c>
      <c r="DK208" s="105">
        <f t="shared" si="287"/>
        <v>0</v>
      </c>
      <c r="DL208" s="110"/>
      <c r="DM208" s="102"/>
      <c r="DN208" s="102"/>
      <c r="DO208" s="102"/>
      <c r="DP208" s="102"/>
      <c r="DQ208" s="102"/>
      <c r="DR208" s="102"/>
      <c r="DS208" s="102"/>
      <c r="DT208" s="102"/>
      <c r="DU208" s="102"/>
      <c r="DV208" s="102"/>
      <c r="DW208" s="102"/>
      <c r="DX208" s="102">
        <f t="shared" si="288"/>
        <v>0</v>
      </c>
      <c r="DY208" s="103">
        <f t="shared" si="289"/>
        <v>0</v>
      </c>
      <c r="DZ208" s="103">
        <f t="shared" si="290"/>
        <v>0</v>
      </c>
      <c r="EA208" s="103">
        <f t="shared" si="291"/>
        <v>0</v>
      </c>
      <c r="EB208" s="103">
        <f t="shared" si="292"/>
        <v>0</v>
      </c>
      <c r="EC208" s="103">
        <f t="shared" si="293"/>
        <v>0</v>
      </c>
      <c r="ED208" s="103">
        <f t="shared" si="294"/>
        <v>0</v>
      </c>
      <c r="EE208" s="103">
        <f t="shared" si="295"/>
        <v>0</v>
      </c>
      <c r="EF208" s="103">
        <f t="shared" si="296"/>
        <v>0</v>
      </c>
      <c r="EG208" s="103">
        <f t="shared" si="297"/>
        <v>0</v>
      </c>
      <c r="EH208" s="103">
        <f t="shared" si="298"/>
        <v>0</v>
      </c>
      <c r="EI208" s="103">
        <f t="shared" si="299"/>
        <v>0</v>
      </c>
      <c r="EJ208" s="103">
        <f t="shared" si="300"/>
        <v>0</v>
      </c>
      <c r="EK208" s="104">
        <f>SUM(DY208:EJ208)*VLOOKUP($I208,Escalation[],MATCH(DL$1,Escalation[#Headers]),FALSE)</f>
        <v>0</v>
      </c>
      <c r="EL208" s="104">
        <f t="shared" si="301"/>
        <v>0</v>
      </c>
      <c r="EM208" s="104">
        <f t="shared" si="302"/>
        <v>0</v>
      </c>
      <c r="EN208" s="104">
        <f t="shared" si="303"/>
        <v>0</v>
      </c>
      <c r="EO208" s="103">
        <f t="shared" si="304"/>
        <v>0</v>
      </c>
      <c r="EP208" s="105">
        <f t="shared" si="305"/>
        <v>0</v>
      </c>
      <c r="EQ208" s="160">
        <f t="shared" si="306"/>
        <v>14709.374299575004</v>
      </c>
      <c r="ER208" s="1"/>
      <c r="ES208" s="82"/>
      <c r="ET208" s="82"/>
      <c r="EU208" s="82"/>
      <c r="EV208" s="82"/>
      <c r="EW208" s="22"/>
      <c r="EX208" s="22"/>
      <c r="EY208" s="34"/>
      <c r="EZ208" s="34"/>
      <c r="FA208" s="7"/>
      <c r="FB208" s="7"/>
      <c r="FC208" s="7"/>
      <c r="FD208" s="7"/>
    </row>
    <row r="209" spans="1:160" ht="79.2" hidden="1" x14ac:dyDescent="0.3">
      <c r="A209" s="1" t="s">
        <v>461</v>
      </c>
      <c r="B209" s="83">
        <v>1.2</v>
      </c>
      <c r="C209" t="s">
        <v>1392</v>
      </c>
      <c r="D209" s="28" t="s">
        <v>15</v>
      </c>
      <c r="E209" s="3" t="s">
        <v>25</v>
      </c>
      <c r="F209" s="1" t="s">
        <v>462</v>
      </c>
      <c r="G209" s="19" t="s">
        <v>463</v>
      </c>
      <c r="H209" s="1"/>
      <c r="I209" s="3" t="s">
        <v>19</v>
      </c>
      <c r="J209" s="5" t="s">
        <v>31</v>
      </c>
      <c r="K209" s="3" t="s">
        <v>216</v>
      </c>
      <c r="L209" s="6" t="s">
        <v>22</v>
      </c>
      <c r="M209" s="38">
        <v>115</v>
      </c>
      <c r="N209" s="43">
        <v>115</v>
      </c>
      <c r="O209" s="23">
        <v>0</v>
      </c>
      <c r="P209" s="48">
        <v>0</v>
      </c>
      <c r="Q209" s="5" t="s">
        <v>23</v>
      </c>
      <c r="R209" s="1" t="s">
        <v>224</v>
      </c>
      <c r="S209" s="71">
        <f>VLOOKUP(R209,Contingencies!$A$2:$D$7,4,FALSE)</f>
        <v>0.35</v>
      </c>
      <c r="T209" s="22">
        <f t="shared" si="239"/>
        <v>5148.2810048512511</v>
      </c>
      <c r="U209" s="33">
        <f t="shared" si="313"/>
        <v>0</v>
      </c>
      <c r="V209" s="90"/>
      <c r="W209" s="121"/>
      <c r="X209" s="117"/>
      <c r="Y209" s="102"/>
      <c r="Z209" s="102"/>
      <c r="AA209" s="102"/>
      <c r="AB209" s="102"/>
      <c r="AC209" s="123"/>
      <c r="AD209" s="116"/>
      <c r="AE209" s="102"/>
      <c r="AF209" s="102"/>
      <c r="AG209" s="102"/>
      <c r="AH209" s="102"/>
      <c r="AI209" s="102">
        <f t="shared" si="307"/>
        <v>0</v>
      </c>
      <c r="AJ209" s="103">
        <f t="shared" si="240"/>
        <v>0</v>
      </c>
      <c r="AK209" s="103">
        <f t="shared" si="241"/>
        <v>0</v>
      </c>
      <c r="AL209" s="103">
        <f t="shared" si="242"/>
        <v>0</v>
      </c>
      <c r="AM209" s="103">
        <f t="shared" si="243"/>
        <v>0</v>
      </c>
      <c r="AN209" s="103">
        <f t="shared" si="244"/>
        <v>0</v>
      </c>
      <c r="AO209" s="103">
        <f t="shared" si="245"/>
        <v>0</v>
      </c>
      <c r="AP209" s="103">
        <f t="shared" si="246"/>
        <v>0</v>
      </c>
      <c r="AQ209" s="103">
        <f t="shared" si="247"/>
        <v>0</v>
      </c>
      <c r="AR209" s="103">
        <f t="shared" si="248"/>
        <v>0</v>
      </c>
      <c r="AS209" s="103">
        <f t="shared" si="249"/>
        <v>0</v>
      </c>
      <c r="AT209" s="103">
        <f t="shared" si="250"/>
        <v>0</v>
      </c>
      <c r="AU209" s="103">
        <f t="shared" si="251"/>
        <v>0</v>
      </c>
      <c r="AV209" s="104">
        <f>SUM(AJ209:AU209)*VLOOKUP($I209,Escalation[],MATCH(W$1,Escalation[#Headers]),FALSE)</f>
        <v>0</v>
      </c>
      <c r="AW209" s="104">
        <f t="shared" si="308"/>
        <v>0</v>
      </c>
      <c r="AX209" s="104">
        <f t="shared" si="309"/>
        <v>0</v>
      </c>
      <c r="AY209" s="104">
        <f t="shared" si="310"/>
        <v>0</v>
      </c>
      <c r="AZ209" s="103">
        <f t="shared" si="311"/>
        <v>0</v>
      </c>
      <c r="BA209" s="105">
        <f t="shared" si="312"/>
        <v>0</v>
      </c>
      <c r="BB209" s="110"/>
      <c r="BC209" s="102"/>
      <c r="BD209" s="102"/>
      <c r="BE209" s="102"/>
      <c r="BF209" s="102"/>
      <c r="BG209" s="102"/>
      <c r="BH209" s="102"/>
      <c r="BI209" s="102"/>
      <c r="BJ209" s="102"/>
      <c r="BK209" s="102"/>
      <c r="BL209" s="102"/>
      <c r="BM209" s="102"/>
      <c r="BN209" s="102">
        <f t="shared" si="252"/>
        <v>0</v>
      </c>
      <c r="BO209" s="103">
        <f t="shared" si="253"/>
        <v>0</v>
      </c>
      <c r="BP209" s="103">
        <f t="shared" si="254"/>
        <v>0</v>
      </c>
      <c r="BQ209" s="103">
        <f t="shared" si="255"/>
        <v>0</v>
      </c>
      <c r="BR209" s="103">
        <f t="shared" si="256"/>
        <v>0</v>
      </c>
      <c r="BS209" s="103">
        <f t="shared" si="257"/>
        <v>0</v>
      </c>
      <c r="BT209" s="103">
        <f t="shared" si="258"/>
        <v>0</v>
      </c>
      <c r="BU209" s="103">
        <f t="shared" si="259"/>
        <v>0</v>
      </c>
      <c r="BV209" s="103">
        <f t="shared" si="260"/>
        <v>0</v>
      </c>
      <c r="BW209" s="103">
        <f t="shared" si="261"/>
        <v>0</v>
      </c>
      <c r="BX209" s="103">
        <f t="shared" si="262"/>
        <v>0</v>
      </c>
      <c r="BY209" s="103">
        <f t="shared" si="263"/>
        <v>0</v>
      </c>
      <c r="BZ209" s="103">
        <f t="shared" si="264"/>
        <v>0</v>
      </c>
      <c r="CA209" s="104">
        <f>SUM(BO209:BZ209)*VLOOKUP($I209,Escalation[],MATCH(BB$1,Escalation[#Headers]),FALSE)</f>
        <v>0</v>
      </c>
      <c r="CB209" s="104">
        <f t="shared" si="265"/>
        <v>0</v>
      </c>
      <c r="CC209" s="104">
        <f t="shared" si="266"/>
        <v>0</v>
      </c>
      <c r="CD209" s="104">
        <f t="shared" si="267"/>
        <v>0</v>
      </c>
      <c r="CE209" s="103">
        <f t="shared" si="268"/>
        <v>0</v>
      </c>
      <c r="CF209" s="105">
        <f t="shared" si="269"/>
        <v>0</v>
      </c>
      <c r="CG209" s="110"/>
      <c r="CH209" s="102"/>
      <c r="CI209" s="102"/>
      <c r="CJ209" s="102"/>
      <c r="CK209" s="102"/>
      <c r="CL209" s="102"/>
      <c r="CM209" s="112">
        <v>30</v>
      </c>
      <c r="CN209" s="112">
        <v>30</v>
      </c>
      <c r="CO209" s="112">
        <v>30</v>
      </c>
      <c r="CP209" s="112">
        <v>30</v>
      </c>
      <c r="CQ209" s="102"/>
      <c r="CR209" s="102"/>
      <c r="CS209" s="102">
        <f t="shared" si="270"/>
        <v>120</v>
      </c>
      <c r="CT209" s="103">
        <f t="shared" si="271"/>
        <v>0</v>
      </c>
      <c r="CU209" s="103">
        <f t="shared" si="272"/>
        <v>0</v>
      </c>
      <c r="CV209" s="103">
        <f t="shared" si="273"/>
        <v>0</v>
      </c>
      <c r="CW209" s="103">
        <f t="shared" si="274"/>
        <v>0</v>
      </c>
      <c r="CX209" s="103">
        <f t="shared" si="275"/>
        <v>0</v>
      </c>
      <c r="CY209" s="103">
        <f t="shared" si="276"/>
        <v>0</v>
      </c>
      <c r="CZ209" s="103">
        <f t="shared" si="277"/>
        <v>3450</v>
      </c>
      <c r="DA209" s="103">
        <f t="shared" si="278"/>
        <v>3450</v>
      </c>
      <c r="DB209" s="103">
        <f t="shared" si="279"/>
        <v>3450</v>
      </c>
      <c r="DC209" s="103">
        <f t="shared" si="280"/>
        <v>3450</v>
      </c>
      <c r="DD209" s="103">
        <f t="shared" si="281"/>
        <v>0</v>
      </c>
      <c r="DE209" s="103">
        <f t="shared" si="282"/>
        <v>0</v>
      </c>
      <c r="DF209" s="104">
        <f>SUM(CT209:DE209)*VLOOKUP($I209,Escalation[],MATCH(CG$1,Escalation[#Headers]),FALSE)</f>
        <v>14709.374299575004</v>
      </c>
      <c r="DG209" s="104">
        <f t="shared" si="283"/>
        <v>0</v>
      </c>
      <c r="DH209" s="104">
        <f t="shared" si="284"/>
        <v>0</v>
      </c>
      <c r="DI209" s="104">
        <f t="shared" si="285"/>
        <v>14709.374299575004</v>
      </c>
      <c r="DJ209" s="103">
        <f t="shared" si="286"/>
        <v>5148.2810048512511</v>
      </c>
      <c r="DK209" s="105">
        <f t="shared" si="287"/>
        <v>0</v>
      </c>
      <c r="DL209" s="110"/>
      <c r="DM209" s="102"/>
      <c r="DN209" s="102"/>
      <c r="DO209" s="102"/>
      <c r="DP209" s="102"/>
      <c r="DQ209" s="102"/>
      <c r="DR209" s="102"/>
      <c r="DS209" s="102"/>
      <c r="DT209" s="102"/>
      <c r="DU209" s="102"/>
      <c r="DV209" s="102"/>
      <c r="DW209" s="102"/>
      <c r="DX209" s="102">
        <f t="shared" si="288"/>
        <v>0</v>
      </c>
      <c r="DY209" s="103">
        <f t="shared" si="289"/>
        <v>0</v>
      </c>
      <c r="DZ209" s="103">
        <f t="shared" si="290"/>
        <v>0</v>
      </c>
      <c r="EA209" s="103">
        <f t="shared" si="291"/>
        <v>0</v>
      </c>
      <c r="EB209" s="103">
        <f t="shared" si="292"/>
        <v>0</v>
      </c>
      <c r="EC209" s="103">
        <f t="shared" si="293"/>
        <v>0</v>
      </c>
      <c r="ED209" s="103">
        <f t="shared" si="294"/>
        <v>0</v>
      </c>
      <c r="EE209" s="103">
        <f t="shared" si="295"/>
        <v>0</v>
      </c>
      <c r="EF209" s="103">
        <f t="shared" si="296"/>
        <v>0</v>
      </c>
      <c r="EG209" s="103">
        <f t="shared" si="297"/>
        <v>0</v>
      </c>
      <c r="EH209" s="103">
        <f t="shared" si="298"/>
        <v>0</v>
      </c>
      <c r="EI209" s="103">
        <f t="shared" si="299"/>
        <v>0</v>
      </c>
      <c r="EJ209" s="103">
        <f t="shared" si="300"/>
        <v>0</v>
      </c>
      <c r="EK209" s="104">
        <f>SUM(DY209:EJ209)*VLOOKUP($I209,Escalation[],MATCH(DL$1,Escalation[#Headers]),FALSE)</f>
        <v>0</v>
      </c>
      <c r="EL209" s="104">
        <f t="shared" si="301"/>
        <v>0</v>
      </c>
      <c r="EM209" s="104">
        <f t="shared" si="302"/>
        <v>0</v>
      </c>
      <c r="EN209" s="104">
        <f t="shared" si="303"/>
        <v>0</v>
      </c>
      <c r="EO209" s="103">
        <f t="shared" si="304"/>
        <v>0</v>
      </c>
      <c r="EP209" s="105">
        <f t="shared" si="305"/>
        <v>0</v>
      </c>
      <c r="EQ209" s="160">
        <f t="shared" si="306"/>
        <v>14709.374299575004</v>
      </c>
      <c r="ER209" s="1"/>
      <c r="ES209" s="82"/>
      <c r="ET209" s="82"/>
      <c r="EU209" s="82"/>
      <c r="EV209" s="82"/>
      <c r="EW209" s="22"/>
      <c r="EX209" s="22"/>
      <c r="EY209" s="34"/>
      <c r="EZ209" s="34"/>
      <c r="FA209" s="7"/>
      <c r="FB209" s="7"/>
      <c r="FC209" s="7"/>
      <c r="FD209" s="7"/>
    </row>
    <row r="210" spans="1:160" ht="105.6" hidden="1" x14ac:dyDescent="0.3">
      <c r="A210" s="1" t="s">
        <v>464</v>
      </c>
      <c r="B210" s="83">
        <v>1.2</v>
      </c>
      <c r="C210" t="s">
        <v>1392</v>
      </c>
      <c r="D210" s="28" t="s">
        <v>15</v>
      </c>
      <c r="E210" s="3" t="s">
        <v>25</v>
      </c>
      <c r="F210" s="1" t="s">
        <v>465</v>
      </c>
      <c r="G210" s="19" t="s">
        <v>466</v>
      </c>
      <c r="H210" s="1"/>
      <c r="I210" s="3" t="s">
        <v>19</v>
      </c>
      <c r="J210" s="5" t="s">
        <v>31</v>
      </c>
      <c r="K210" s="3" t="s">
        <v>216</v>
      </c>
      <c r="L210" s="6" t="s">
        <v>22</v>
      </c>
      <c r="M210" s="38">
        <v>115</v>
      </c>
      <c r="N210" s="43">
        <v>115</v>
      </c>
      <c r="O210" s="23">
        <v>0</v>
      </c>
      <c r="P210" s="48">
        <v>0</v>
      </c>
      <c r="Q210" s="5" t="s">
        <v>23</v>
      </c>
      <c r="R210" s="1" t="s">
        <v>220</v>
      </c>
      <c r="S210" s="71">
        <f>VLOOKUP(R210,Contingencies!$A$2:$D$7,4,FALSE)</f>
        <v>0.2</v>
      </c>
      <c r="T210" s="22">
        <f t="shared" si="239"/>
        <v>3171.7575000000002</v>
      </c>
      <c r="U210" s="33">
        <f t="shared" si="313"/>
        <v>0</v>
      </c>
      <c r="V210" s="90"/>
      <c r="W210" s="111"/>
      <c r="X210" s="112"/>
      <c r="Y210" s="107"/>
      <c r="Z210" s="107"/>
      <c r="AA210" s="112"/>
      <c r="AB210" s="115">
        <v>35</v>
      </c>
      <c r="AC210" s="115">
        <v>35</v>
      </c>
      <c r="AD210" s="115"/>
      <c r="AE210" s="115">
        <v>35</v>
      </c>
      <c r="AF210" s="115"/>
      <c r="AG210" s="115">
        <v>30</v>
      </c>
      <c r="AH210" s="107"/>
      <c r="AI210" s="102">
        <f t="shared" si="307"/>
        <v>135</v>
      </c>
      <c r="AJ210" s="103">
        <f t="shared" si="240"/>
        <v>0</v>
      </c>
      <c r="AK210" s="103">
        <f t="shared" si="241"/>
        <v>0</v>
      </c>
      <c r="AL210" s="103">
        <f t="shared" si="242"/>
        <v>0</v>
      </c>
      <c r="AM210" s="103">
        <f t="shared" si="243"/>
        <v>0</v>
      </c>
      <c r="AN210" s="103">
        <f t="shared" si="244"/>
        <v>0</v>
      </c>
      <c r="AO210" s="103">
        <f t="shared" si="245"/>
        <v>4025</v>
      </c>
      <c r="AP210" s="103">
        <f t="shared" si="246"/>
        <v>4025</v>
      </c>
      <c r="AQ210" s="103">
        <f t="shared" si="247"/>
        <v>0</v>
      </c>
      <c r="AR210" s="103">
        <f t="shared" si="248"/>
        <v>4025</v>
      </c>
      <c r="AS210" s="103">
        <f t="shared" si="249"/>
        <v>0</v>
      </c>
      <c r="AT210" s="103">
        <f t="shared" si="250"/>
        <v>3450</v>
      </c>
      <c r="AU210" s="103">
        <f t="shared" si="251"/>
        <v>0</v>
      </c>
      <c r="AV210" s="104">
        <f>SUM(AJ210:AU210)*VLOOKUP($I210,Escalation[],MATCH(W$1,Escalation[#Headers]),FALSE)</f>
        <v>15858.7875</v>
      </c>
      <c r="AW210" s="104">
        <f t="shared" si="308"/>
        <v>0</v>
      </c>
      <c r="AX210" s="104">
        <f t="shared" si="309"/>
        <v>0</v>
      </c>
      <c r="AY210" s="104">
        <f t="shared" si="310"/>
        <v>15858.7875</v>
      </c>
      <c r="AZ210" s="103">
        <f t="shared" si="311"/>
        <v>3171.7575000000002</v>
      </c>
      <c r="BA210" s="105">
        <f t="shared" si="312"/>
        <v>0</v>
      </c>
      <c r="BB210" s="111"/>
      <c r="BC210" s="112"/>
      <c r="BD210" s="112"/>
      <c r="BE210" s="112"/>
      <c r="BF210" s="112"/>
      <c r="BG210" s="112"/>
      <c r="BH210" s="112"/>
      <c r="BI210" s="112"/>
      <c r="BJ210" s="112"/>
      <c r="BK210" s="112"/>
      <c r="BL210" s="112"/>
      <c r="BM210" s="112"/>
      <c r="BN210" s="102">
        <f t="shared" si="252"/>
        <v>0</v>
      </c>
      <c r="BO210" s="103">
        <f t="shared" si="253"/>
        <v>0</v>
      </c>
      <c r="BP210" s="103">
        <f t="shared" si="254"/>
        <v>0</v>
      </c>
      <c r="BQ210" s="103">
        <f t="shared" si="255"/>
        <v>0</v>
      </c>
      <c r="BR210" s="103">
        <f t="shared" si="256"/>
        <v>0</v>
      </c>
      <c r="BS210" s="103">
        <f t="shared" si="257"/>
        <v>0</v>
      </c>
      <c r="BT210" s="103">
        <f t="shared" si="258"/>
        <v>0</v>
      </c>
      <c r="BU210" s="103">
        <f t="shared" si="259"/>
        <v>0</v>
      </c>
      <c r="BV210" s="103">
        <f t="shared" si="260"/>
        <v>0</v>
      </c>
      <c r="BW210" s="103">
        <f t="shared" si="261"/>
        <v>0</v>
      </c>
      <c r="BX210" s="103">
        <f t="shared" si="262"/>
        <v>0</v>
      </c>
      <c r="BY210" s="103">
        <f t="shared" si="263"/>
        <v>0</v>
      </c>
      <c r="BZ210" s="103">
        <f t="shared" si="264"/>
        <v>0</v>
      </c>
      <c r="CA210" s="104">
        <f>SUM(BO210:BZ210)*VLOOKUP($I210,Escalation[],MATCH(BB$1,Escalation[#Headers]),FALSE)</f>
        <v>0</v>
      </c>
      <c r="CB210" s="104">
        <f t="shared" si="265"/>
        <v>0</v>
      </c>
      <c r="CC210" s="104">
        <f t="shared" si="266"/>
        <v>0</v>
      </c>
      <c r="CD210" s="104">
        <f t="shared" si="267"/>
        <v>0</v>
      </c>
      <c r="CE210" s="103">
        <f t="shared" si="268"/>
        <v>0</v>
      </c>
      <c r="CF210" s="105">
        <f t="shared" si="269"/>
        <v>0</v>
      </c>
      <c r="CG210" s="111"/>
      <c r="CH210" s="112"/>
      <c r="CI210" s="112"/>
      <c r="CJ210" s="112"/>
      <c r="CK210" s="112"/>
      <c r="CL210" s="112"/>
      <c r="CM210" s="112"/>
      <c r="CN210" s="112"/>
      <c r="CO210" s="112"/>
      <c r="CP210" s="102"/>
      <c r="CQ210" s="102"/>
      <c r="CR210" s="102"/>
      <c r="CS210" s="102">
        <f t="shared" si="270"/>
        <v>0</v>
      </c>
      <c r="CT210" s="103">
        <f t="shared" si="271"/>
        <v>0</v>
      </c>
      <c r="CU210" s="103">
        <f t="shared" si="272"/>
        <v>0</v>
      </c>
      <c r="CV210" s="103">
        <f t="shared" si="273"/>
        <v>0</v>
      </c>
      <c r="CW210" s="103">
        <f t="shared" si="274"/>
        <v>0</v>
      </c>
      <c r="CX210" s="103">
        <f t="shared" si="275"/>
        <v>0</v>
      </c>
      <c r="CY210" s="103">
        <f t="shared" si="276"/>
        <v>0</v>
      </c>
      <c r="CZ210" s="103">
        <f t="shared" si="277"/>
        <v>0</v>
      </c>
      <c r="DA210" s="103">
        <f t="shared" si="278"/>
        <v>0</v>
      </c>
      <c r="DB210" s="103">
        <f t="shared" si="279"/>
        <v>0</v>
      </c>
      <c r="DC210" s="103">
        <f t="shared" si="280"/>
        <v>0</v>
      </c>
      <c r="DD210" s="103">
        <f t="shared" si="281"/>
        <v>0</v>
      </c>
      <c r="DE210" s="103">
        <f t="shared" si="282"/>
        <v>0</v>
      </c>
      <c r="DF210" s="104">
        <f>SUM(CT210:DE210)*VLOOKUP($I210,Escalation[],MATCH(CG$1,Escalation[#Headers]),FALSE)</f>
        <v>0</v>
      </c>
      <c r="DG210" s="104">
        <f t="shared" si="283"/>
        <v>0</v>
      </c>
      <c r="DH210" s="104">
        <f t="shared" si="284"/>
        <v>0</v>
      </c>
      <c r="DI210" s="104">
        <f t="shared" si="285"/>
        <v>0</v>
      </c>
      <c r="DJ210" s="103">
        <f t="shared" si="286"/>
        <v>0</v>
      </c>
      <c r="DK210" s="105">
        <f t="shared" si="287"/>
        <v>0</v>
      </c>
      <c r="DL210" s="110"/>
      <c r="DM210" s="102"/>
      <c r="DN210" s="102"/>
      <c r="DO210" s="102"/>
      <c r="DP210" s="102"/>
      <c r="DQ210" s="102"/>
      <c r="DR210" s="102"/>
      <c r="DS210" s="102"/>
      <c r="DT210" s="102"/>
      <c r="DU210" s="102"/>
      <c r="DV210" s="102"/>
      <c r="DW210" s="102"/>
      <c r="DX210" s="102">
        <f t="shared" si="288"/>
        <v>0</v>
      </c>
      <c r="DY210" s="103">
        <f t="shared" si="289"/>
        <v>0</v>
      </c>
      <c r="DZ210" s="103">
        <f t="shared" si="290"/>
        <v>0</v>
      </c>
      <c r="EA210" s="103">
        <f t="shared" si="291"/>
        <v>0</v>
      </c>
      <c r="EB210" s="103">
        <f t="shared" si="292"/>
        <v>0</v>
      </c>
      <c r="EC210" s="103">
        <f t="shared" si="293"/>
        <v>0</v>
      </c>
      <c r="ED210" s="103">
        <f t="shared" si="294"/>
        <v>0</v>
      </c>
      <c r="EE210" s="103">
        <f t="shared" si="295"/>
        <v>0</v>
      </c>
      <c r="EF210" s="103">
        <f t="shared" si="296"/>
        <v>0</v>
      </c>
      <c r="EG210" s="103">
        <f t="shared" si="297"/>
        <v>0</v>
      </c>
      <c r="EH210" s="103">
        <f t="shared" si="298"/>
        <v>0</v>
      </c>
      <c r="EI210" s="103">
        <f t="shared" si="299"/>
        <v>0</v>
      </c>
      <c r="EJ210" s="103">
        <f t="shared" si="300"/>
        <v>0</v>
      </c>
      <c r="EK210" s="104">
        <f>SUM(DY210:EJ210)*VLOOKUP($I210,Escalation[],MATCH(DL$1,Escalation[#Headers]),FALSE)</f>
        <v>0</v>
      </c>
      <c r="EL210" s="104">
        <f t="shared" si="301"/>
        <v>0</v>
      </c>
      <c r="EM210" s="104">
        <f t="shared" si="302"/>
        <v>0</v>
      </c>
      <c r="EN210" s="104">
        <f t="shared" si="303"/>
        <v>0</v>
      </c>
      <c r="EO210" s="103">
        <f t="shared" si="304"/>
        <v>0</v>
      </c>
      <c r="EP210" s="105">
        <f t="shared" si="305"/>
        <v>0</v>
      </c>
      <c r="EQ210" s="160">
        <f t="shared" si="306"/>
        <v>15858.7875</v>
      </c>
      <c r="ER210" s="1"/>
      <c r="ES210" s="82"/>
      <c r="ET210" s="82"/>
      <c r="EU210" s="82"/>
      <c r="EV210" s="82"/>
      <c r="EW210" s="22"/>
      <c r="EX210" s="22"/>
      <c r="EY210" s="34"/>
      <c r="EZ210" s="34"/>
      <c r="FA210" s="7"/>
      <c r="FB210" s="7"/>
      <c r="FC210" s="7"/>
      <c r="FD210" s="7"/>
    </row>
    <row r="211" spans="1:160" ht="52.8" hidden="1" x14ac:dyDescent="0.3">
      <c r="A211" s="1" t="s">
        <v>467</v>
      </c>
      <c r="B211" s="83">
        <v>1.2</v>
      </c>
      <c r="C211" t="s">
        <v>1392</v>
      </c>
      <c r="D211" s="28" t="s">
        <v>15</v>
      </c>
      <c r="E211" s="3" t="s">
        <v>25</v>
      </c>
      <c r="F211" s="1" t="s">
        <v>468</v>
      </c>
      <c r="G211" s="19" t="s">
        <v>469</v>
      </c>
      <c r="H211" s="1"/>
      <c r="I211" s="3" t="s">
        <v>19</v>
      </c>
      <c r="J211" s="5" t="s">
        <v>31</v>
      </c>
      <c r="K211" s="3" t="s">
        <v>216</v>
      </c>
      <c r="L211" s="6" t="s">
        <v>22</v>
      </c>
      <c r="M211" s="38">
        <v>115</v>
      </c>
      <c r="N211" s="43">
        <v>115</v>
      </c>
      <c r="O211" s="23">
        <v>0</v>
      </c>
      <c r="P211" s="48">
        <v>0</v>
      </c>
      <c r="Q211" s="5" t="s">
        <v>23</v>
      </c>
      <c r="R211" s="1" t="s">
        <v>224</v>
      </c>
      <c r="S211" s="71">
        <f>VLOOKUP(R211,Contingencies!$A$2:$D$7,4,FALSE)</f>
        <v>0.35</v>
      </c>
      <c r="T211" s="22">
        <f t="shared" si="239"/>
        <v>1007.9845335000001</v>
      </c>
      <c r="U211" s="33">
        <f t="shared" si="313"/>
        <v>0</v>
      </c>
      <c r="V211" s="90"/>
      <c r="W211" s="124"/>
      <c r="X211" s="125"/>
      <c r="Y211" s="125"/>
      <c r="Z211" s="125"/>
      <c r="AA211" s="125"/>
      <c r="AB211" s="119"/>
      <c r="AC211" s="119"/>
      <c r="AD211" s="119"/>
      <c r="AE211" s="119"/>
      <c r="AF211" s="119"/>
      <c r="AG211" s="116"/>
      <c r="AH211" s="116"/>
      <c r="AI211" s="102">
        <f t="shared" si="307"/>
        <v>0</v>
      </c>
      <c r="AJ211" s="103">
        <f t="shared" si="240"/>
        <v>0</v>
      </c>
      <c r="AK211" s="103">
        <f t="shared" si="241"/>
        <v>0</v>
      </c>
      <c r="AL211" s="103">
        <f t="shared" si="242"/>
        <v>0</v>
      </c>
      <c r="AM211" s="103">
        <f t="shared" si="243"/>
        <v>0</v>
      </c>
      <c r="AN211" s="103">
        <f t="shared" si="244"/>
        <v>0</v>
      </c>
      <c r="AO211" s="103">
        <f t="shared" si="245"/>
        <v>0</v>
      </c>
      <c r="AP211" s="103">
        <f t="shared" si="246"/>
        <v>0</v>
      </c>
      <c r="AQ211" s="103">
        <f t="shared" si="247"/>
        <v>0</v>
      </c>
      <c r="AR211" s="103">
        <f t="shared" si="248"/>
        <v>0</v>
      </c>
      <c r="AS211" s="103">
        <f t="shared" si="249"/>
        <v>0</v>
      </c>
      <c r="AT211" s="103">
        <f t="shared" si="250"/>
        <v>0</v>
      </c>
      <c r="AU211" s="103">
        <f t="shared" si="251"/>
        <v>0</v>
      </c>
      <c r="AV211" s="104">
        <f>SUM(AJ211:AU211)*VLOOKUP($I211,Escalation[],MATCH(W$1,Escalation[#Headers]),FALSE)</f>
        <v>0</v>
      </c>
      <c r="AW211" s="104">
        <f t="shared" si="308"/>
        <v>0</v>
      </c>
      <c r="AX211" s="104">
        <f t="shared" si="309"/>
        <v>0</v>
      </c>
      <c r="AY211" s="104">
        <f t="shared" si="310"/>
        <v>0</v>
      </c>
      <c r="AZ211" s="103">
        <f t="shared" si="311"/>
        <v>0</v>
      </c>
      <c r="BA211" s="105">
        <f t="shared" si="312"/>
        <v>0</v>
      </c>
      <c r="BB211" s="110"/>
      <c r="BC211" s="102"/>
      <c r="BD211" s="102"/>
      <c r="BE211" s="102"/>
      <c r="BF211" s="102"/>
      <c r="BG211" s="102"/>
      <c r="BH211" s="102"/>
      <c r="BI211" s="112">
        <v>24</v>
      </c>
      <c r="BJ211" s="112"/>
      <c r="BK211" s="102"/>
      <c r="BL211" s="102"/>
      <c r="BM211" s="102"/>
      <c r="BN211" s="102">
        <f t="shared" si="252"/>
        <v>24</v>
      </c>
      <c r="BO211" s="103">
        <f t="shared" si="253"/>
        <v>0</v>
      </c>
      <c r="BP211" s="103">
        <f t="shared" si="254"/>
        <v>0</v>
      </c>
      <c r="BQ211" s="103">
        <f t="shared" si="255"/>
        <v>0</v>
      </c>
      <c r="BR211" s="103">
        <f t="shared" si="256"/>
        <v>0</v>
      </c>
      <c r="BS211" s="103">
        <f t="shared" si="257"/>
        <v>0</v>
      </c>
      <c r="BT211" s="103">
        <f t="shared" si="258"/>
        <v>0</v>
      </c>
      <c r="BU211" s="103">
        <f t="shared" si="259"/>
        <v>0</v>
      </c>
      <c r="BV211" s="103">
        <f t="shared" si="260"/>
        <v>2760</v>
      </c>
      <c r="BW211" s="103">
        <f t="shared" si="261"/>
        <v>0</v>
      </c>
      <c r="BX211" s="103">
        <f t="shared" si="262"/>
        <v>0</v>
      </c>
      <c r="BY211" s="103">
        <f t="shared" si="263"/>
        <v>0</v>
      </c>
      <c r="BZ211" s="103">
        <f t="shared" si="264"/>
        <v>0</v>
      </c>
      <c r="CA211" s="104">
        <f>SUM(BO211:BZ211)*VLOOKUP($I211,Escalation[],MATCH(BB$1,Escalation[#Headers]),FALSE)</f>
        <v>2879.9558100000004</v>
      </c>
      <c r="CB211" s="104">
        <f t="shared" si="265"/>
        <v>0</v>
      </c>
      <c r="CC211" s="104">
        <f t="shared" si="266"/>
        <v>0</v>
      </c>
      <c r="CD211" s="104">
        <f t="shared" si="267"/>
        <v>2879.9558100000004</v>
      </c>
      <c r="CE211" s="103">
        <f t="shared" si="268"/>
        <v>1007.9845335000001</v>
      </c>
      <c r="CF211" s="105">
        <f t="shared" si="269"/>
        <v>0</v>
      </c>
      <c r="CG211" s="110"/>
      <c r="CH211" s="102"/>
      <c r="CI211" s="102"/>
      <c r="CJ211" s="102"/>
      <c r="CK211" s="102"/>
      <c r="CL211" s="102"/>
      <c r="CM211" s="102"/>
      <c r="CN211" s="102"/>
      <c r="CO211" s="102"/>
      <c r="CP211" s="102"/>
      <c r="CQ211" s="102"/>
      <c r="CR211" s="102"/>
      <c r="CS211" s="102">
        <f t="shared" si="270"/>
        <v>0</v>
      </c>
      <c r="CT211" s="103">
        <f t="shared" si="271"/>
        <v>0</v>
      </c>
      <c r="CU211" s="103">
        <f t="shared" si="272"/>
        <v>0</v>
      </c>
      <c r="CV211" s="103">
        <f t="shared" si="273"/>
        <v>0</v>
      </c>
      <c r="CW211" s="103">
        <f t="shared" si="274"/>
        <v>0</v>
      </c>
      <c r="CX211" s="103">
        <f t="shared" si="275"/>
        <v>0</v>
      </c>
      <c r="CY211" s="103">
        <f t="shared" si="276"/>
        <v>0</v>
      </c>
      <c r="CZ211" s="103">
        <f t="shared" si="277"/>
        <v>0</v>
      </c>
      <c r="DA211" s="103">
        <f t="shared" si="278"/>
        <v>0</v>
      </c>
      <c r="DB211" s="103">
        <f t="shared" si="279"/>
        <v>0</v>
      </c>
      <c r="DC211" s="103">
        <f t="shared" si="280"/>
        <v>0</v>
      </c>
      <c r="DD211" s="103">
        <f t="shared" si="281"/>
        <v>0</v>
      </c>
      <c r="DE211" s="103">
        <f t="shared" si="282"/>
        <v>0</v>
      </c>
      <c r="DF211" s="104">
        <f>SUM(CT211:DE211)*VLOOKUP($I211,Escalation[],MATCH(CG$1,Escalation[#Headers]),FALSE)</f>
        <v>0</v>
      </c>
      <c r="DG211" s="104">
        <f t="shared" si="283"/>
        <v>0</v>
      </c>
      <c r="DH211" s="104">
        <f t="shared" si="284"/>
        <v>0</v>
      </c>
      <c r="DI211" s="104">
        <f t="shared" si="285"/>
        <v>0</v>
      </c>
      <c r="DJ211" s="103">
        <f t="shared" si="286"/>
        <v>0</v>
      </c>
      <c r="DK211" s="105">
        <f t="shared" si="287"/>
        <v>0</v>
      </c>
      <c r="DL211" s="110"/>
      <c r="DM211" s="102"/>
      <c r="DN211" s="102"/>
      <c r="DO211" s="102"/>
      <c r="DP211" s="102"/>
      <c r="DQ211" s="102"/>
      <c r="DR211" s="102"/>
      <c r="DS211" s="102"/>
      <c r="DT211" s="102"/>
      <c r="DU211" s="102"/>
      <c r="DV211" s="102"/>
      <c r="DW211" s="102"/>
      <c r="DX211" s="102">
        <f t="shared" si="288"/>
        <v>0</v>
      </c>
      <c r="DY211" s="103">
        <f t="shared" si="289"/>
        <v>0</v>
      </c>
      <c r="DZ211" s="103">
        <f t="shared" si="290"/>
        <v>0</v>
      </c>
      <c r="EA211" s="103">
        <f t="shared" si="291"/>
        <v>0</v>
      </c>
      <c r="EB211" s="103">
        <f t="shared" si="292"/>
        <v>0</v>
      </c>
      <c r="EC211" s="103">
        <f t="shared" si="293"/>
        <v>0</v>
      </c>
      <c r="ED211" s="103">
        <f t="shared" si="294"/>
        <v>0</v>
      </c>
      <c r="EE211" s="103">
        <f t="shared" si="295"/>
        <v>0</v>
      </c>
      <c r="EF211" s="103">
        <f t="shared" si="296"/>
        <v>0</v>
      </c>
      <c r="EG211" s="103">
        <f t="shared" si="297"/>
        <v>0</v>
      </c>
      <c r="EH211" s="103">
        <f t="shared" si="298"/>
        <v>0</v>
      </c>
      <c r="EI211" s="103">
        <f t="shared" si="299"/>
        <v>0</v>
      </c>
      <c r="EJ211" s="103">
        <f t="shared" si="300"/>
        <v>0</v>
      </c>
      <c r="EK211" s="104">
        <f>SUM(DY211:EJ211)*VLOOKUP($I211,Escalation[],MATCH(DL$1,Escalation[#Headers]),FALSE)</f>
        <v>0</v>
      </c>
      <c r="EL211" s="104">
        <f t="shared" si="301"/>
        <v>0</v>
      </c>
      <c r="EM211" s="104">
        <f t="shared" si="302"/>
        <v>0</v>
      </c>
      <c r="EN211" s="104">
        <f t="shared" si="303"/>
        <v>0</v>
      </c>
      <c r="EO211" s="103">
        <f t="shared" si="304"/>
        <v>0</v>
      </c>
      <c r="EP211" s="105">
        <f t="shared" si="305"/>
        <v>0</v>
      </c>
      <c r="EQ211" s="160">
        <f t="shared" si="306"/>
        <v>2879.9558100000004</v>
      </c>
      <c r="ER211" s="1"/>
      <c r="ES211" s="82"/>
      <c r="ET211" s="82"/>
      <c r="EU211" s="82"/>
      <c r="EV211" s="82"/>
      <c r="EW211" s="22"/>
      <c r="EX211" s="22"/>
      <c r="EY211" s="34"/>
      <c r="EZ211" s="34"/>
      <c r="FA211" s="7"/>
      <c r="FB211" s="7"/>
      <c r="FC211" s="7"/>
      <c r="FD211" s="7"/>
    </row>
    <row r="212" spans="1:160" ht="52.8" hidden="1" x14ac:dyDescent="0.3">
      <c r="A212" s="1" t="s">
        <v>467</v>
      </c>
      <c r="B212" s="83">
        <v>1.2</v>
      </c>
      <c r="C212" t="s">
        <v>1392</v>
      </c>
      <c r="D212" s="28" t="s">
        <v>15</v>
      </c>
      <c r="E212" s="3" t="s">
        <v>25</v>
      </c>
      <c r="F212" s="1" t="s">
        <v>468</v>
      </c>
      <c r="G212" s="19" t="s">
        <v>469</v>
      </c>
      <c r="H212" s="1"/>
      <c r="I212" s="3" t="s">
        <v>19</v>
      </c>
      <c r="J212" s="5" t="s">
        <v>31</v>
      </c>
      <c r="K212" s="3" t="s">
        <v>137</v>
      </c>
      <c r="L212" s="6" t="s">
        <v>22</v>
      </c>
      <c r="M212" s="38">
        <v>77</v>
      </c>
      <c r="N212" s="43">
        <v>77</v>
      </c>
      <c r="O212" s="23">
        <v>0</v>
      </c>
      <c r="P212" s="48">
        <v>0</v>
      </c>
      <c r="Q212" s="5" t="s">
        <v>23</v>
      </c>
      <c r="R212" s="1" t="s">
        <v>224</v>
      </c>
      <c r="S212" s="71">
        <f>VLOOKUP(R212,Contingencies!$A$2:$D$7,4,FALSE)</f>
        <v>0.35</v>
      </c>
      <c r="T212" s="22">
        <f t="shared" si="239"/>
        <v>674.91138330000001</v>
      </c>
      <c r="U212" s="33">
        <f t="shared" si="313"/>
        <v>0</v>
      </c>
      <c r="V212" s="90"/>
      <c r="W212" s="124"/>
      <c r="X212" s="125"/>
      <c r="Y212" s="125"/>
      <c r="Z212" s="125"/>
      <c r="AA212" s="125"/>
      <c r="AB212" s="119"/>
      <c r="AC212" s="119"/>
      <c r="AD212" s="119"/>
      <c r="AE212" s="119"/>
      <c r="AF212" s="119"/>
      <c r="AG212" s="116"/>
      <c r="AH212" s="116"/>
      <c r="AI212" s="102">
        <f t="shared" si="307"/>
        <v>0</v>
      </c>
      <c r="AJ212" s="103">
        <f t="shared" si="240"/>
        <v>0</v>
      </c>
      <c r="AK212" s="103">
        <f t="shared" si="241"/>
        <v>0</v>
      </c>
      <c r="AL212" s="103">
        <f t="shared" si="242"/>
        <v>0</v>
      </c>
      <c r="AM212" s="103">
        <f t="shared" si="243"/>
        <v>0</v>
      </c>
      <c r="AN212" s="103">
        <f t="shared" si="244"/>
        <v>0</v>
      </c>
      <c r="AO212" s="103">
        <f t="shared" si="245"/>
        <v>0</v>
      </c>
      <c r="AP212" s="103">
        <f t="shared" si="246"/>
        <v>0</v>
      </c>
      <c r="AQ212" s="103">
        <f t="shared" si="247"/>
        <v>0</v>
      </c>
      <c r="AR212" s="103">
        <f t="shared" si="248"/>
        <v>0</v>
      </c>
      <c r="AS212" s="103">
        <f t="shared" si="249"/>
        <v>0</v>
      </c>
      <c r="AT212" s="103">
        <f t="shared" si="250"/>
        <v>0</v>
      </c>
      <c r="AU212" s="103">
        <f t="shared" si="251"/>
        <v>0</v>
      </c>
      <c r="AV212" s="104">
        <f>SUM(AJ212:AU212)*VLOOKUP($I212,Escalation[],MATCH(W$1,Escalation[#Headers]),FALSE)</f>
        <v>0</v>
      </c>
      <c r="AW212" s="104">
        <f t="shared" si="308"/>
        <v>0</v>
      </c>
      <c r="AX212" s="104">
        <f t="shared" si="309"/>
        <v>0</v>
      </c>
      <c r="AY212" s="104">
        <f t="shared" si="310"/>
        <v>0</v>
      </c>
      <c r="AZ212" s="103">
        <f t="shared" si="311"/>
        <v>0</v>
      </c>
      <c r="BA212" s="105">
        <f t="shared" si="312"/>
        <v>0</v>
      </c>
      <c r="BB212" s="110"/>
      <c r="BC212" s="102"/>
      <c r="BD212" s="102"/>
      <c r="BE212" s="102"/>
      <c r="BF212" s="102"/>
      <c r="BG212" s="102"/>
      <c r="BH212" s="102"/>
      <c r="BI212" s="112">
        <v>24</v>
      </c>
      <c r="BJ212" s="112"/>
      <c r="BK212" s="102"/>
      <c r="BL212" s="102"/>
      <c r="BM212" s="102"/>
      <c r="BN212" s="102">
        <f t="shared" si="252"/>
        <v>24</v>
      </c>
      <c r="BO212" s="103">
        <f t="shared" si="253"/>
        <v>0</v>
      </c>
      <c r="BP212" s="103">
        <f t="shared" si="254"/>
        <v>0</v>
      </c>
      <c r="BQ212" s="103">
        <f t="shared" si="255"/>
        <v>0</v>
      </c>
      <c r="BR212" s="103">
        <f t="shared" si="256"/>
        <v>0</v>
      </c>
      <c r="BS212" s="103">
        <f t="shared" si="257"/>
        <v>0</v>
      </c>
      <c r="BT212" s="103">
        <f t="shared" si="258"/>
        <v>0</v>
      </c>
      <c r="BU212" s="103">
        <f t="shared" si="259"/>
        <v>0</v>
      </c>
      <c r="BV212" s="103">
        <f t="shared" si="260"/>
        <v>1848</v>
      </c>
      <c r="BW212" s="103">
        <f t="shared" si="261"/>
        <v>0</v>
      </c>
      <c r="BX212" s="103">
        <f t="shared" si="262"/>
        <v>0</v>
      </c>
      <c r="BY212" s="103">
        <f t="shared" si="263"/>
        <v>0</v>
      </c>
      <c r="BZ212" s="103">
        <f t="shared" si="264"/>
        <v>0</v>
      </c>
      <c r="CA212" s="104">
        <f>SUM(BO212:BZ212)*VLOOKUP($I212,Escalation[],MATCH(BB$1,Escalation[#Headers]),FALSE)</f>
        <v>1928.3182380000003</v>
      </c>
      <c r="CB212" s="104">
        <f t="shared" si="265"/>
        <v>0</v>
      </c>
      <c r="CC212" s="104">
        <f t="shared" si="266"/>
        <v>0</v>
      </c>
      <c r="CD212" s="104">
        <f t="shared" si="267"/>
        <v>1928.3182380000003</v>
      </c>
      <c r="CE212" s="103">
        <f t="shared" si="268"/>
        <v>674.91138330000001</v>
      </c>
      <c r="CF212" s="105">
        <f t="shared" si="269"/>
        <v>0</v>
      </c>
      <c r="CG212" s="110"/>
      <c r="CH212" s="102"/>
      <c r="CI212" s="102"/>
      <c r="CJ212" s="102"/>
      <c r="CK212" s="102"/>
      <c r="CL212" s="102"/>
      <c r="CM212" s="102"/>
      <c r="CN212" s="102"/>
      <c r="CO212" s="102"/>
      <c r="CP212" s="102"/>
      <c r="CQ212" s="102"/>
      <c r="CR212" s="102"/>
      <c r="CS212" s="102">
        <f t="shared" si="270"/>
        <v>0</v>
      </c>
      <c r="CT212" s="103">
        <f t="shared" si="271"/>
        <v>0</v>
      </c>
      <c r="CU212" s="103">
        <f t="shared" si="272"/>
        <v>0</v>
      </c>
      <c r="CV212" s="103">
        <f t="shared" si="273"/>
        <v>0</v>
      </c>
      <c r="CW212" s="103">
        <f t="shared" si="274"/>
        <v>0</v>
      </c>
      <c r="CX212" s="103">
        <f t="shared" si="275"/>
        <v>0</v>
      </c>
      <c r="CY212" s="103">
        <f t="shared" si="276"/>
        <v>0</v>
      </c>
      <c r="CZ212" s="103">
        <f t="shared" si="277"/>
        <v>0</v>
      </c>
      <c r="DA212" s="103">
        <f t="shared" si="278"/>
        <v>0</v>
      </c>
      <c r="DB212" s="103">
        <f t="shared" si="279"/>
        <v>0</v>
      </c>
      <c r="DC212" s="103">
        <f t="shared" si="280"/>
        <v>0</v>
      </c>
      <c r="DD212" s="103">
        <f t="shared" si="281"/>
        <v>0</v>
      </c>
      <c r="DE212" s="103">
        <f t="shared" si="282"/>
        <v>0</v>
      </c>
      <c r="DF212" s="104">
        <f>SUM(CT212:DE212)*VLOOKUP($I212,Escalation[],MATCH(CG$1,Escalation[#Headers]),FALSE)</f>
        <v>0</v>
      </c>
      <c r="DG212" s="104">
        <f t="shared" si="283"/>
        <v>0</v>
      </c>
      <c r="DH212" s="104">
        <f t="shared" si="284"/>
        <v>0</v>
      </c>
      <c r="DI212" s="104">
        <f t="shared" si="285"/>
        <v>0</v>
      </c>
      <c r="DJ212" s="103">
        <f t="shared" si="286"/>
        <v>0</v>
      </c>
      <c r="DK212" s="105">
        <f t="shared" si="287"/>
        <v>0</v>
      </c>
      <c r="DL212" s="110"/>
      <c r="DM212" s="102"/>
      <c r="DN212" s="102"/>
      <c r="DO212" s="102"/>
      <c r="DP212" s="102"/>
      <c r="DQ212" s="102"/>
      <c r="DR212" s="102"/>
      <c r="DS212" s="102"/>
      <c r="DT212" s="102"/>
      <c r="DU212" s="102"/>
      <c r="DV212" s="102"/>
      <c r="DW212" s="102"/>
      <c r="DX212" s="102">
        <f t="shared" si="288"/>
        <v>0</v>
      </c>
      <c r="DY212" s="103">
        <f t="shared" si="289"/>
        <v>0</v>
      </c>
      <c r="DZ212" s="103">
        <f t="shared" si="290"/>
        <v>0</v>
      </c>
      <c r="EA212" s="103">
        <f t="shared" si="291"/>
        <v>0</v>
      </c>
      <c r="EB212" s="103">
        <f t="shared" si="292"/>
        <v>0</v>
      </c>
      <c r="EC212" s="103">
        <f t="shared" si="293"/>
        <v>0</v>
      </c>
      <c r="ED212" s="103">
        <f t="shared" si="294"/>
        <v>0</v>
      </c>
      <c r="EE212" s="103">
        <f t="shared" si="295"/>
        <v>0</v>
      </c>
      <c r="EF212" s="103">
        <f t="shared" si="296"/>
        <v>0</v>
      </c>
      <c r="EG212" s="103">
        <f t="shared" si="297"/>
        <v>0</v>
      </c>
      <c r="EH212" s="103">
        <f t="shared" si="298"/>
        <v>0</v>
      </c>
      <c r="EI212" s="103">
        <f t="shared" si="299"/>
        <v>0</v>
      </c>
      <c r="EJ212" s="103">
        <f t="shared" si="300"/>
        <v>0</v>
      </c>
      <c r="EK212" s="104">
        <f>SUM(DY212:EJ212)*VLOOKUP($I212,Escalation[],MATCH(DL$1,Escalation[#Headers]),FALSE)</f>
        <v>0</v>
      </c>
      <c r="EL212" s="104">
        <f t="shared" si="301"/>
        <v>0</v>
      </c>
      <c r="EM212" s="104">
        <f t="shared" si="302"/>
        <v>0</v>
      </c>
      <c r="EN212" s="104">
        <f t="shared" si="303"/>
        <v>0</v>
      </c>
      <c r="EO212" s="103">
        <f t="shared" si="304"/>
        <v>0</v>
      </c>
      <c r="EP212" s="105">
        <f t="shared" si="305"/>
        <v>0</v>
      </c>
      <c r="EQ212" s="160">
        <f t="shared" si="306"/>
        <v>1928.3182380000003</v>
      </c>
      <c r="ER212" s="1"/>
      <c r="ES212" s="82"/>
      <c r="ET212" s="82"/>
      <c r="EU212" s="82"/>
      <c r="EV212" s="82"/>
      <c r="EW212" s="22"/>
      <c r="EX212" s="22"/>
      <c r="EY212" s="34"/>
      <c r="EZ212" s="34"/>
      <c r="FA212" s="7"/>
      <c r="FB212" s="7"/>
      <c r="FC212" s="7"/>
      <c r="FD212" s="7"/>
    </row>
    <row r="213" spans="1:160" ht="52.8" hidden="1" x14ac:dyDescent="0.3">
      <c r="A213" s="1" t="s">
        <v>467</v>
      </c>
      <c r="B213" s="83">
        <v>1.2</v>
      </c>
      <c r="C213" t="s">
        <v>1392</v>
      </c>
      <c r="D213" s="28" t="s">
        <v>15</v>
      </c>
      <c r="E213" s="3" t="s">
        <v>25</v>
      </c>
      <c r="F213" s="1" t="s">
        <v>468</v>
      </c>
      <c r="G213" s="19" t="s">
        <v>469</v>
      </c>
      <c r="H213" s="1"/>
      <c r="I213" s="3" t="s">
        <v>215</v>
      </c>
      <c r="J213" s="5" t="s">
        <v>215</v>
      </c>
      <c r="K213" s="3"/>
      <c r="L213" s="3" t="s">
        <v>22</v>
      </c>
      <c r="M213" s="38"/>
      <c r="N213" s="42">
        <v>1</v>
      </c>
      <c r="O213" s="23">
        <v>0</v>
      </c>
      <c r="P213" s="48">
        <v>0</v>
      </c>
      <c r="Q213" s="5" t="s">
        <v>23</v>
      </c>
      <c r="R213" s="1" t="s">
        <v>224</v>
      </c>
      <c r="S213" s="71">
        <f>VLOOKUP(R213,Contingencies!$A$2:$D$7,4,FALSE)</f>
        <v>0.35</v>
      </c>
      <c r="T213" s="22">
        <f t="shared" si="239"/>
        <v>1826.0589375000002</v>
      </c>
      <c r="U213" s="33">
        <f t="shared" si="313"/>
        <v>0</v>
      </c>
      <c r="V213" s="90"/>
      <c r="W213" s="124"/>
      <c r="X213" s="125"/>
      <c r="Y213" s="125"/>
      <c r="Z213" s="125"/>
      <c r="AA213" s="125"/>
      <c r="AB213" s="119"/>
      <c r="AC213" s="119"/>
      <c r="AD213" s="119"/>
      <c r="AE213" s="119"/>
      <c r="AF213" s="119"/>
      <c r="AG213" s="116"/>
      <c r="AH213" s="116"/>
      <c r="AI213" s="102">
        <f t="shared" si="307"/>
        <v>0</v>
      </c>
      <c r="AJ213" s="103">
        <f t="shared" si="240"/>
        <v>0</v>
      </c>
      <c r="AK213" s="103">
        <f t="shared" si="241"/>
        <v>0</v>
      </c>
      <c r="AL213" s="103">
        <f t="shared" si="242"/>
        <v>0</v>
      </c>
      <c r="AM213" s="103">
        <f t="shared" si="243"/>
        <v>0</v>
      </c>
      <c r="AN213" s="103">
        <f t="shared" si="244"/>
        <v>0</v>
      </c>
      <c r="AO213" s="103">
        <f t="shared" si="245"/>
        <v>0</v>
      </c>
      <c r="AP213" s="103">
        <f t="shared" si="246"/>
        <v>0</v>
      </c>
      <c r="AQ213" s="103">
        <f t="shared" si="247"/>
        <v>0</v>
      </c>
      <c r="AR213" s="103">
        <f t="shared" si="248"/>
        <v>0</v>
      </c>
      <c r="AS213" s="103">
        <f t="shared" si="249"/>
        <v>0</v>
      </c>
      <c r="AT213" s="103">
        <f t="shared" si="250"/>
        <v>0</v>
      </c>
      <c r="AU213" s="103">
        <f t="shared" si="251"/>
        <v>0</v>
      </c>
      <c r="AV213" s="104">
        <f>SUM(AJ213:AU213)*VLOOKUP($I213,Escalation[],MATCH(W$1,Escalation[#Headers]),FALSE)</f>
        <v>0</v>
      </c>
      <c r="AW213" s="104">
        <f t="shared" si="308"/>
        <v>0</v>
      </c>
      <c r="AX213" s="104">
        <f t="shared" si="309"/>
        <v>0</v>
      </c>
      <c r="AY213" s="104">
        <f t="shared" si="310"/>
        <v>0</v>
      </c>
      <c r="AZ213" s="103">
        <f t="shared" si="311"/>
        <v>0</v>
      </c>
      <c r="BA213" s="105">
        <f t="shared" si="312"/>
        <v>0</v>
      </c>
      <c r="BB213" s="110"/>
      <c r="BC213" s="102"/>
      <c r="BD213" s="102"/>
      <c r="BE213" s="102"/>
      <c r="BF213" s="102"/>
      <c r="BG213" s="102"/>
      <c r="BH213" s="102"/>
      <c r="BI213" s="112">
        <v>5000</v>
      </c>
      <c r="BJ213" s="112"/>
      <c r="BK213" s="102"/>
      <c r="BL213" s="102"/>
      <c r="BM213" s="102"/>
      <c r="BN213" s="102">
        <f t="shared" si="252"/>
        <v>0</v>
      </c>
      <c r="BO213" s="103">
        <f t="shared" si="253"/>
        <v>0</v>
      </c>
      <c r="BP213" s="103">
        <f t="shared" si="254"/>
        <v>0</v>
      </c>
      <c r="BQ213" s="103">
        <f t="shared" si="255"/>
        <v>0</v>
      </c>
      <c r="BR213" s="103">
        <f t="shared" si="256"/>
        <v>0</v>
      </c>
      <c r="BS213" s="103">
        <f t="shared" si="257"/>
        <v>0</v>
      </c>
      <c r="BT213" s="103">
        <f t="shared" si="258"/>
        <v>0</v>
      </c>
      <c r="BU213" s="103">
        <f t="shared" si="259"/>
        <v>0</v>
      </c>
      <c r="BV213" s="103">
        <f t="shared" si="260"/>
        <v>5000</v>
      </c>
      <c r="BW213" s="103">
        <f t="shared" si="261"/>
        <v>0</v>
      </c>
      <c r="BX213" s="103">
        <f t="shared" si="262"/>
        <v>0</v>
      </c>
      <c r="BY213" s="103">
        <f t="shared" si="263"/>
        <v>0</v>
      </c>
      <c r="BZ213" s="103">
        <f t="shared" si="264"/>
        <v>0</v>
      </c>
      <c r="CA213" s="104">
        <f>SUM(BO213:BZ213)*VLOOKUP($I213,Escalation[],MATCH(BB$1,Escalation[#Headers]),FALSE)</f>
        <v>5217.3112500000007</v>
      </c>
      <c r="CB213" s="104">
        <f t="shared" si="265"/>
        <v>0</v>
      </c>
      <c r="CC213" s="104">
        <f t="shared" si="266"/>
        <v>0</v>
      </c>
      <c r="CD213" s="104">
        <f t="shared" si="267"/>
        <v>5217.3112500000007</v>
      </c>
      <c r="CE213" s="103">
        <f t="shared" si="268"/>
        <v>1826.0589375000002</v>
      </c>
      <c r="CF213" s="105">
        <f t="shared" si="269"/>
        <v>0</v>
      </c>
      <c r="CG213" s="110"/>
      <c r="CH213" s="102"/>
      <c r="CI213" s="102"/>
      <c r="CJ213" s="102"/>
      <c r="CK213" s="102"/>
      <c r="CL213" s="102"/>
      <c r="CM213" s="102"/>
      <c r="CN213" s="102"/>
      <c r="CO213" s="102"/>
      <c r="CP213" s="102"/>
      <c r="CQ213" s="102"/>
      <c r="CR213" s="102"/>
      <c r="CS213" s="102">
        <f t="shared" si="270"/>
        <v>0</v>
      </c>
      <c r="CT213" s="103">
        <f t="shared" si="271"/>
        <v>0</v>
      </c>
      <c r="CU213" s="103">
        <f t="shared" si="272"/>
        <v>0</v>
      </c>
      <c r="CV213" s="103">
        <f t="shared" si="273"/>
        <v>0</v>
      </c>
      <c r="CW213" s="103">
        <f t="shared" si="274"/>
        <v>0</v>
      </c>
      <c r="CX213" s="103">
        <f t="shared" si="275"/>
        <v>0</v>
      </c>
      <c r="CY213" s="103">
        <f t="shared" si="276"/>
        <v>0</v>
      </c>
      <c r="CZ213" s="103">
        <f t="shared" si="277"/>
        <v>0</v>
      </c>
      <c r="DA213" s="103">
        <f t="shared" si="278"/>
        <v>0</v>
      </c>
      <c r="DB213" s="103">
        <f t="shared" si="279"/>
        <v>0</v>
      </c>
      <c r="DC213" s="103">
        <f t="shared" si="280"/>
        <v>0</v>
      </c>
      <c r="DD213" s="103">
        <f t="shared" si="281"/>
        <v>0</v>
      </c>
      <c r="DE213" s="103">
        <f t="shared" si="282"/>
        <v>0</v>
      </c>
      <c r="DF213" s="104">
        <f>SUM(CT213:DE213)*VLOOKUP($I213,Escalation[],MATCH(CG$1,Escalation[#Headers]),FALSE)</f>
        <v>0</v>
      </c>
      <c r="DG213" s="104">
        <f t="shared" si="283"/>
        <v>0</v>
      </c>
      <c r="DH213" s="104">
        <f t="shared" si="284"/>
        <v>0</v>
      </c>
      <c r="DI213" s="104">
        <f t="shared" si="285"/>
        <v>0</v>
      </c>
      <c r="DJ213" s="103">
        <f t="shared" si="286"/>
        <v>0</v>
      </c>
      <c r="DK213" s="105">
        <f t="shared" si="287"/>
        <v>0</v>
      </c>
      <c r="DL213" s="110"/>
      <c r="DM213" s="102"/>
      <c r="DN213" s="102"/>
      <c r="DO213" s="102"/>
      <c r="DP213" s="102"/>
      <c r="DQ213" s="102"/>
      <c r="DR213" s="102"/>
      <c r="DS213" s="102"/>
      <c r="DT213" s="102"/>
      <c r="DU213" s="102"/>
      <c r="DV213" s="102"/>
      <c r="DW213" s="102"/>
      <c r="DX213" s="102">
        <f t="shared" si="288"/>
        <v>0</v>
      </c>
      <c r="DY213" s="103">
        <f t="shared" si="289"/>
        <v>0</v>
      </c>
      <c r="DZ213" s="103">
        <f t="shared" si="290"/>
        <v>0</v>
      </c>
      <c r="EA213" s="103">
        <f t="shared" si="291"/>
        <v>0</v>
      </c>
      <c r="EB213" s="103">
        <f t="shared" si="292"/>
        <v>0</v>
      </c>
      <c r="EC213" s="103">
        <f t="shared" si="293"/>
        <v>0</v>
      </c>
      <c r="ED213" s="103">
        <f t="shared" si="294"/>
        <v>0</v>
      </c>
      <c r="EE213" s="103">
        <f t="shared" si="295"/>
        <v>0</v>
      </c>
      <c r="EF213" s="103">
        <f t="shared" si="296"/>
        <v>0</v>
      </c>
      <c r="EG213" s="103">
        <f t="shared" si="297"/>
        <v>0</v>
      </c>
      <c r="EH213" s="103">
        <f t="shared" si="298"/>
        <v>0</v>
      </c>
      <c r="EI213" s="103">
        <f t="shared" si="299"/>
        <v>0</v>
      </c>
      <c r="EJ213" s="103">
        <f t="shared" si="300"/>
        <v>0</v>
      </c>
      <c r="EK213" s="104">
        <f>SUM(DY213:EJ213)*VLOOKUP($I213,Escalation[],MATCH(DL$1,Escalation[#Headers]),FALSE)</f>
        <v>0</v>
      </c>
      <c r="EL213" s="104">
        <f t="shared" si="301"/>
        <v>0</v>
      </c>
      <c r="EM213" s="104">
        <f t="shared" si="302"/>
        <v>0</v>
      </c>
      <c r="EN213" s="104">
        <f t="shared" si="303"/>
        <v>0</v>
      </c>
      <c r="EO213" s="103">
        <f t="shared" si="304"/>
        <v>0</v>
      </c>
      <c r="EP213" s="105">
        <f t="shared" si="305"/>
        <v>0</v>
      </c>
      <c r="EQ213" s="160">
        <f t="shared" si="306"/>
        <v>5217.3112500000007</v>
      </c>
      <c r="ER213" s="1"/>
      <c r="ES213" s="82"/>
      <c r="ET213" s="82"/>
      <c r="EU213" s="82"/>
      <c r="EV213" s="82"/>
      <c r="EW213" s="22"/>
      <c r="EX213" s="22"/>
      <c r="EY213" s="34"/>
      <c r="EZ213" s="34"/>
      <c r="FA213" s="7"/>
      <c r="FB213" s="7"/>
      <c r="FC213" s="7"/>
      <c r="FD213" s="7"/>
    </row>
    <row r="214" spans="1:160" ht="52.8" hidden="1" x14ac:dyDescent="0.3">
      <c r="A214" s="1" t="s">
        <v>470</v>
      </c>
      <c r="B214" s="83">
        <v>1.2</v>
      </c>
      <c r="C214" t="s">
        <v>1392</v>
      </c>
      <c r="D214" s="28" t="s">
        <v>15</v>
      </c>
      <c r="E214" s="3" t="s">
        <v>25</v>
      </c>
      <c r="F214" s="1" t="s">
        <v>471</v>
      </c>
      <c r="G214" s="19" t="s">
        <v>472</v>
      </c>
      <c r="H214" s="1"/>
      <c r="I214" s="3" t="s">
        <v>19</v>
      </c>
      <c r="J214" s="5" t="s">
        <v>31</v>
      </c>
      <c r="K214" s="3" t="s">
        <v>216</v>
      </c>
      <c r="L214" s="6" t="s">
        <v>22</v>
      </c>
      <c r="M214" s="38">
        <v>115</v>
      </c>
      <c r="N214" s="43">
        <v>115</v>
      </c>
      <c r="O214" s="23">
        <v>0</v>
      </c>
      <c r="P214" s="48">
        <v>0</v>
      </c>
      <c r="Q214" s="5" t="s">
        <v>23</v>
      </c>
      <c r="R214" s="1" t="s">
        <v>224</v>
      </c>
      <c r="S214" s="71">
        <f>VLOOKUP(R214,Contingencies!$A$2:$D$7,4,FALSE)</f>
        <v>0.35</v>
      </c>
      <c r="T214" s="22">
        <f t="shared" si="239"/>
        <v>1029.6562009702502</v>
      </c>
      <c r="U214" s="33">
        <f t="shared" si="313"/>
        <v>0</v>
      </c>
      <c r="V214" s="90"/>
      <c r="W214" s="124"/>
      <c r="X214" s="125"/>
      <c r="Y214" s="125"/>
      <c r="Z214" s="125"/>
      <c r="AA214" s="125"/>
      <c r="AB214" s="119"/>
      <c r="AC214" s="119"/>
      <c r="AD214" s="119"/>
      <c r="AE214" s="119"/>
      <c r="AF214" s="119"/>
      <c r="AG214" s="116"/>
      <c r="AH214" s="116"/>
      <c r="AI214" s="102">
        <f t="shared" si="307"/>
        <v>0</v>
      </c>
      <c r="AJ214" s="103">
        <f t="shared" si="240"/>
        <v>0</v>
      </c>
      <c r="AK214" s="103">
        <f t="shared" si="241"/>
        <v>0</v>
      </c>
      <c r="AL214" s="103">
        <f t="shared" si="242"/>
        <v>0</v>
      </c>
      <c r="AM214" s="103">
        <f t="shared" si="243"/>
        <v>0</v>
      </c>
      <c r="AN214" s="103">
        <f t="shared" si="244"/>
        <v>0</v>
      </c>
      <c r="AO214" s="103">
        <f t="shared" si="245"/>
        <v>0</v>
      </c>
      <c r="AP214" s="103">
        <f t="shared" si="246"/>
        <v>0</v>
      </c>
      <c r="AQ214" s="103">
        <f t="shared" si="247"/>
        <v>0</v>
      </c>
      <c r="AR214" s="103">
        <f t="shared" si="248"/>
        <v>0</v>
      </c>
      <c r="AS214" s="103">
        <f t="shared" si="249"/>
        <v>0</v>
      </c>
      <c r="AT214" s="103">
        <f t="shared" si="250"/>
        <v>0</v>
      </c>
      <c r="AU214" s="103">
        <f t="shared" si="251"/>
        <v>0</v>
      </c>
      <c r="AV214" s="104">
        <f>SUM(AJ214:AU214)*VLOOKUP($I214,Escalation[],MATCH(W$1,Escalation[#Headers]),FALSE)</f>
        <v>0</v>
      </c>
      <c r="AW214" s="104">
        <f t="shared" si="308"/>
        <v>0</v>
      </c>
      <c r="AX214" s="104">
        <f t="shared" si="309"/>
        <v>0</v>
      </c>
      <c r="AY214" s="104">
        <f t="shared" si="310"/>
        <v>0</v>
      </c>
      <c r="AZ214" s="103">
        <f t="shared" si="311"/>
        <v>0</v>
      </c>
      <c r="BA214" s="105">
        <f t="shared" si="312"/>
        <v>0</v>
      </c>
      <c r="BB214" s="110"/>
      <c r="BC214" s="102"/>
      <c r="BD214" s="102"/>
      <c r="BE214" s="102"/>
      <c r="BF214" s="102"/>
      <c r="BG214" s="102"/>
      <c r="BH214" s="102"/>
      <c r="BI214" s="102"/>
      <c r="BJ214" s="102"/>
      <c r="BK214" s="102"/>
      <c r="BL214" s="102"/>
      <c r="BM214" s="102"/>
      <c r="BN214" s="102">
        <f t="shared" si="252"/>
        <v>0</v>
      </c>
      <c r="BO214" s="103">
        <f t="shared" si="253"/>
        <v>0</v>
      </c>
      <c r="BP214" s="103">
        <f t="shared" si="254"/>
        <v>0</v>
      </c>
      <c r="BQ214" s="103">
        <f t="shared" si="255"/>
        <v>0</v>
      </c>
      <c r="BR214" s="103">
        <f t="shared" si="256"/>
        <v>0</v>
      </c>
      <c r="BS214" s="103">
        <f t="shared" si="257"/>
        <v>0</v>
      </c>
      <c r="BT214" s="103">
        <f t="shared" si="258"/>
        <v>0</v>
      </c>
      <c r="BU214" s="103">
        <f t="shared" si="259"/>
        <v>0</v>
      </c>
      <c r="BV214" s="103">
        <f t="shared" si="260"/>
        <v>0</v>
      </c>
      <c r="BW214" s="103">
        <f t="shared" si="261"/>
        <v>0</v>
      </c>
      <c r="BX214" s="103">
        <f t="shared" si="262"/>
        <v>0</v>
      </c>
      <c r="BY214" s="103">
        <f t="shared" si="263"/>
        <v>0</v>
      </c>
      <c r="BZ214" s="103">
        <f t="shared" si="264"/>
        <v>0</v>
      </c>
      <c r="CA214" s="104">
        <f>SUM(BO214:BZ214)*VLOOKUP($I214,Escalation[],MATCH(BB$1,Escalation[#Headers]),FALSE)</f>
        <v>0</v>
      </c>
      <c r="CB214" s="104">
        <f t="shared" si="265"/>
        <v>0</v>
      </c>
      <c r="CC214" s="104">
        <f t="shared" si="266"/>
        <v>0</v>
      </c>
      <c r="CD214" s="104">
        <f t="shared" si="267"/>
        <v>0</v>
      </c>
      <c r="CE214" s="103">
        <f t="shared" si="268"/>
        <v>0</v>
      </c>
      <c r="CF214" s="105">
        <f t="shared" si="269"/>
        <v>0</v>
      </c>
      <c r="CG214" s="110"/>
      <c r="CH214" s="102"/>
      <c r="CI214" s="102"/>
      <c r="CJ214" s="102"/>
      <c r="CK214" s="102"/>
      <c r="CL214" s="102"/>
      <c r="CM214" s="102"/>
      <c r="CN214" s="112">
        <v>24</v>
      </c>
      <c r="CO214" s="112"/>
      <c r="CP214" s="102"/>
      <c r="CQ214" s="102"/>
      <c r="CR214" s="102"/>
      <c r="CS214" s="102">
        <f t="shared" si="270"/>
        <v>24</v>
      </c>
      <c r="CT214" s="103">
        <f t="shared" si="271"/>
        <v>0</v>
      </c>
      <c r="CU214" s="103">
        <f t="shared" si="272"/>
        <v>0</v>
      </c>
      <c r="CV214" s="103">
        <f t="shared" si="273"/>
        <v>0</v>
      </c>
      <c r="CW214" s="103">
        <f t="shared" si="274"/>
        <v>0</v>
      </c>
      <c r="CX214" s="103">
        <f t="shared" si="275"/>
        <v>0</v>
      </c>
      <c r="CY214" s="103">
        <f t="shared" si="276"/>
        <v>0</v>
      </c>
      <c r="CZ214" s="103">
        <f t="shared" si="277"/>
        <v>0</v>
      </c>
      <c r="DA214" s="103">
        <f t="shared" si="278"/>
        <v>2760</v>
      </c>
      <c r="DB214" s="103">
        <f t="shared" si="279"/>
        <v>0</v>
      </c>
      <c r="DC214" s="103">
        <f t="shared" si="280"/>
        <v>0</v>
      </c>
      <c r="DD214" s="103">
        <f t="shared" si="281"/>
        <v>0</v>
      </c>
      <c r="DE214" s="103">
        <f t="shared" si="282"/>
        <v>0</v>
      </c>
      <c r="DF214" s="104">
        <f>SUM(CT214:DE214)*VLOOKUP($I214,Escalation[],MATCH(CG$1,Escalation[#Headers]),FALSE)</f>
        <v>2941.8748599150008</v>
      </c>
      <c r="DG214" s="104">
        <f t="shared" si="283"/>
        <v>0</v>
      </c>
      <c r="DH214" s="104">
        <f t="shared" si="284"/>
        <v>0</v>
      </c>
      <c r="DI214" s="104">
        <f t="shared" si="285"/>
        <v>2941.8748599150008</v>
      </c>
      <c r="DJ214" s="103">
        <f t="shared" si="286"/>
        <v>1029.6562009702502</v>
      </c>
      <c r="DK214" s="105">
        <f t="shared" si="287"/>
        <v>0</v>
      </c>
      <c r="DL214" s="110"/>
      <c r="DM214" s="102"/>
      <c r="DN214" s="102"/>
      <c r="DO214" s="102"/>
      <c r="DP214" s="102"/>
      <c r="DQ214" s="102"/>
      <c r="DR214" s="102"/>
      <c r="DS214" s="102"/>
      <c r="DT214" s="102"/>
      <c r="DU214" s="102"/>
      <c r="DV214" s="102"/>
      <c r="DW214" s="102"/>
      <c r="DX214" s="102">
        <f t="shared" si="288"/>
        <v>0</v>
      </c>
      <c r="DY214" s="103">
        <f t="shared" si="289"/>
        <v>0</v>
      </c>
      <c r="DZ214" s="103">
        <f t="shared" si="290"/>
        <v>0</v>
      </c>
      <c r="EA214" s="103">
        <f t="shared" si="291"/>
        <v>0</v>
      </c>
      <c r="EB214" s="103">
        <f t="shared" si="292"/>
        <v>0</v>
      </c>
      <c r="EC214" s="103">
        <f t="shared" si="293"/>
        <v>0</v>
      </c>
      <c r="ED214" s="103">
        <f t="shared" si="294"/>
        <v>0</v>
      </c>
      <c r="EE214" s="103">
        <f t="shared" si="295"/>
        <v>0</v>
      </c>
      <c r="EF214" s="103">
        <f t="shared" si="296"/>
        <v>0</v>
      </c>
      <c r="EG214" s="103">
        <f t="shared" si="297"/>
        <v>0</v>
      </c>
      <c r="EH214" s="103">
        <f t="shared" si="298"/>
        <v>0</v>
      </c>
      <c r="EI214" s="103">
        <f t="shared" si="299"/>
        <v>0</v>
      </c>
      <c r="EJ214" s="103">
        <f t="shared" si="300"/>
        <v>0</v>
      </c>
      <c r="EK214" s="104">
        <f>SUM(DY214:EJ214)*VLOOKUP($I214,Escalation[],MATCH(DL$1,Escalation[#Headers]),FALSE)</f>
        <v>0</v>
      </c>
      <c r="EL214" s="104">
        <f t="shared" si="301"/>
        <v>0</v>
      </c>
      <c r="EM214" s="104">
        <f t="shared" si="302"/>
        <v>0</v>
      </c>
      <c r="EN214" s="104">
        <f t="shared" si="303"/>
        <v>0</v>
      </c>
      <c r="EO214" s="103">
        <f t="shared" si="304"/>
        <v>0</v>
      </c>
      <c r="EP214" s="105">
        <f t="shared" si="305"/>
        <v>0</v>
      </c>
      <c r="EQ214" s="160">
        <f t="shared" si="306"/>
        <v>2941.8748599150008</v>
      </c>
      <c r="ER214" s="1"/>
      <c r="ES214" s="82"/>
      <c r="ET214" s="82"/>
      <c r="EU214" s="82"/>
      <c r="EV214" s="82"/>
      <c r="EW214" s="22"/>
      <c r="EX214" s="22"/>
      <c r="EY214" s="34"/>
      <c r="EZ214" s="34"/>
      <c r="FA214" s="7"/>
      <c r="FB214" s="7"/>
      <c r="FC214" s="7"/>
      <c r="FD214" s="7"/>
    </row>
    <row r="215" spans="1:160" ht="52.8" hidden="1" x14ac:dyDescent="0.3">
      <c r="A215" s="1" t="s">
        <v>470</v>
      </c>
      <c r="B215" s="83">
        <v>1.2</v>
      </c>
      <c r="C215" t="s">
        <v>1392</v>
      </c>
      <c r="D215" s="28" t="s">
        <v>15</v>
      </c>
      <c r="E215" s="3" t="s">
        <v>25</v>
      </c>
      <c r="F215" s="1" t="s">
        <v>471</v>
      </c>
      <c r="G215" s="19" t="s">
        <v>472</v>
      </c>
      <c r="H215" s="1"/>
      <c r="I215" s="3" t="s">
        <v>19</v>
      </c>
      <c r="J215" s="5" t="s">
        <v>31</v>
      </c>
      <c r="K215" s="3" t="s">
        <v>137</v>
      </c>
      <c r="L215" s="6" t="s">
        <v>22</v>
      </c>
      <c r="M215" s="38">
        <v>77</v>
      </c>
      <c r="N215" s="43">
        <v>77</v>
      </c>
      <c r="O215" s="23">
        <v>0</v>
      </c>
      <c r="P215" s="48">
        <v>0</v>
      </c>
      <c r="Q215" s="5" t="s">
        <v>23</v>
      </c>
      <c r="R215" s="1" t="s">
        <v>224</v>
      </c>
      <c r="S215" s="71">
        <f>VLOOKUP(R215,Contingencies!$A$2:$D$7,4,FALSE)</f>
        <v>0.35</v>
      </c>
      <c r="T215" s="22">
        <f t="shared" si="239"/>
        <v>689.42197804095008</v>
      </c>
      <c r="U215" s="33">
        <f t="shared" si="313"/>
        <v>0</v>
      </c>
      <c r="V215" s="90"/>
      <c r="W215" s="124"/>
      <c r="X215" s="125"/>
      <c r="Y215" s="125"/>
      <c r="Z215" s="125"/>
      <c r="AA215" s="125"/>
      <c r="AB215" s="119"/>
      <c r="AC215" s="119"/>
      <c r="AD215" s="119"/>
      <c r="AE215" s="119"/>
      <c r="AF215" s="119"/>
      <c r="AG215" s="116"/>
      <c r="AH215" s="116"/>
      <c r="AI215" s="102">
        <f t="shared" si="307"/>
        <v>0</v>
      </c>
      <c r="AJ215" s="103">
        <f t="shared" si="240"/>
        <v>0</v>
      </c>
      <c r="AK215" s="103">
        <f t="shared" si="241"/>
        <v>0</v>
      </c>
      <c r="AL215" s="103">
        <f t="shared" si="242"/>
        <v>0</v>
      </c>
      <c r="AM215" s="103">
        <f t="shared" si="243"/>
        <v>0</v>
      </c>
      <c r="AN215" s="103">
        <f t="shared" si="244"/>
        <v>0</v>
      </c>
      <c r="AO215" s="103">
        <f t="shared" si="245"/>
        <v>0</v>
      </c>
      <c r="AP215" s="103">
        <f t="shared" si="246"/>
        <v>0</v>
      </c>
      <c r="AQ215" s="103">
        <f t="shared" si="247"/>
        <v>0</v>
      </c>
      <c r="AR215" s="103">
        <f t="shared" si="248"/>
        <v>0</v>
      </c>
      <c r="AS215" s="103">
        <f t="shared" si="249"/>
        <v>0</v>
      </c>
      <c r="AT215" s="103">
        <f t="shared" si="250"/>
        <v>0</v>
      </c>
      <c r="AU215" s="103">
        <f t="shared" si="251"/>
        <v>0</v>
      </c>
      <c r="AV215" s="104">
        <f>SUM(AJ215:AU215)*VLOOKUP($I215,Escalation[],MATCH(W$1,Escalation[#Headers]),FALSE)</f>
        <v>0</v>
      </c>
      <c r="AW215" s="104">
        <f t="shared" si="308"/>
        <v>0</v>
      </c>
      <c r="AX215" s="104">
        <f t="shared" si="309"/>
        <v>0</v>
      </c>
      <c r="AY215" s="104">
        <f t="shared" si="310"/>
        <v>0</v>
      </c>
      <c r="AZ215" s="103">
        <f t="shared" si="311"/>
        <v>0</v>
      </c>
      <c r="BA215" s="105">
        <f t="shared" si="312"/>
        <v>0</v>
      </c>
      <c r="BB215" s="110"/>
      <c r="BC215" s="102"/>
      <c r="BD215" s="102"/>
      <c r="BE215" s="102"/>
      <c r="BF215" s="102"/>
      <c r="BG215" s="102"/>
      <c r="BH215" s="102"/>
      <c r="BI215" s="102"/>
      <c r="BJ215" s="102"/>
      <c r="BK215" s="102"/>
      <c r="BL215" s="102"/>
      <c r="BM215" s="102"/>
      <c r="BN215" s="102">
        <f t="shared" si="252"/>
        <v>0</v>
      </c>
      <c r="BO215" s="103">
        <f t="shared" si="253"/>
        <v>0</v>
      </c>
      <c r="BP215" s="103">
        <f t="shared" si="254"/>
        <v>0</v>
      </c>
      <c r="BQ215" s="103">
        <f t="shared" si="255"/>
        <v>0</v>
      </c>
      <c r="BR215" s="103">
        <f t="shared" si="256"/>
        <v>0</v>
      </c>
      <c r="BS215" s="103">
        <f t="shared" si="257"/>
        <v>0</v>
      </c>
      <c r="BT215" s="103">
        <f t="shared" si="258"/>
        <v>0</v>
      </c>
      <c r="BU215" s="103">
        <f t="shared" si="259"/>
        <v>0</v>
      </c>
      <c r="BV215" s="103">
        <f t="shared" si="260"/>
        <v>0</v>
      </c>
      <c r="BW215" s="103">
        <f t="shared" si="261"/>
        <v>0</v>
      </c>
      <c r="BX215" s="103">
        <f t="shared" si="262"/>
        <v>0</v>
      </c>
      <c r="BY215" s="103">
        <f t="shared" si="263"/>
        <v>0</v>
      </c>
      <c r="BZ215" s="103">
        <f t="shared" si="264"/>
        <v>0</v>
      </c>
      <c r="CA215" s="104">
        <f>SUM(BO215:BZ215)*VLOOKUP($I215,Escalation[],MATCH(BB$1,Escalation[#Headers]),FALSE)</f>
        <v>0</v>
      </c>
      <c r="CB215" s="104">
        <f t="shared" si="265"/>
        <v>0</v>
      </c>
      <c r="CC215" s="104">
        <f t="shared" si="266"/>
        <v>0</v>
      </c>
      <c r="CD215" s="104">
        <f t="shared" si="267"/>
        <v>0</v>
      </c>
      <c r="CE215" s="103">
        <f t="shared" si="268"/>
        <v>0</v>
      </c>
      <c r="CF215" s="105">
        <f t="shared" si="269"/>
        <v>0</v>
      </c>
      <c r="CG215" s="110"/>
      <c r="CH215" s="102"/>
      <c r="CI215" s="102"/>
      <c r="CJ215" s="102"/>
      <c r="CK215" s="102"/>
      <c r="CL215" s="102"/>
      <c r="CM215" s="102"/>
      <c r="CN215" s="112">
        <v>24</v>
      </c>
      <c r="CO215" s="112"/>
      <c r="CP215" s="102"/>
      <c r="CQ215" s="102"/>
      <c r="CR215" s="102"/>
      <c r="CS215" s="102">
        <f t="shared" si="270"/>
        <v>24</v>
      </c>
      <c r="CT215" s="103">
        <f t="shared" si="271"/>
        <v>0</v>
      </c>
      <c r="CU215" s="103">
        <f t="shared" si="272"/>
        <v>0</v>
      </c>
      <c r="CV215" s="103">
        <f t="shared" si="273"/>
        <v>0</v>
      </c>
      <c r="CW215" s="103">
        <f t="shared" si="274"/>
        <v>0</v>
      </c>
      <c r="CX215" s="103">
        <f t="shared" si="275"/>
        <v>0</v>
      </c>
      <c r="CY215" s="103">
        <f t="shared" si="276"/>
        <v>0</v>
      </c>
      <c r="CZ215" s="103">
        <f t="shared" si="277"/>
        <v>0</v>
      </c>
      <c r="DA215" s="103">
        <f t="shared" si="278"/>
        <v>1848</v>
      </c>
      <c r="DB215" s="103">
        <f t="shared" si="279"/>
        <v>0</v>
      </c>
      <c r="DC215" s="103">
        <f t="shared" si="280"/>
        <v>0</v>
      </c>
      <c r="DD215" s="103">
        <f t="shared" si="281"/>
        <v>0</v>
      </c>
      <c r="DE215" s="103">
        <f t="shared" si="282"/>
        <v>0</v>
      </c>
      <c r="DF215" s="104">
        <f>SUM(CT215:DE215)*VLOOKUP($I215,Escalation[],MATCH(CG$1,Escalation[#Headers]),FALSE)</f>
        <v>1969.7770801170004</v>
      </c>
      <c r="DG215" s="104">
        <f t="shared" si="283"/>
        <v>0</v>
      </c>
      <c r="DH215" s="104">
        <f t="shared" si="284"/>
        <v>0</v>
      </c>
      <c r="DI215" s="104">
        <f t="shared" si="285"/>
        <v>1969.7770801170004</v>
      </c>
      <c r="DJ215" s="103">
        <f t="shared" si="286"/>
        <v>689.42197804095008</v>
      </c>
      <c r="DK215" s="105">
        <f t="shared" si="287"/>
        <v>0</v>
      </c>
      <c r="DL215" s="110"/>
      <c r="DM215" s="102"/>
      <c r="DN215" s="102"/>
      <c r="DO215" s="102"/>
      <c r="DP215" s="102"/>
      <c r="DQ215" s="102"/>
      <c r="DR215" s="102"/>
      <c r="DS215" s="102"/>
      <c r="DT215" s="102"/>
      <c r="DU215" s="102"/>
      <c r="DV215" s="102"/>
      <c r="DW215" s="102"/>
      <c r="DX215" s="102">
        <f t="shared" si="288"/>
        <v>0</v>
      </c>
      <c r="DY215" s="103">
        <f t="shared" si="289"/>
        <v>0</v>
      </c>
      <c r="DZ215" s="103">
        <f t="shared" si="290"/>
        <v>0</v>
      </c>
      <c r="EA215" s="103">
        <f t="shared" si="291"/>
        <v>0</v>
      </c>
      <c r="EB215" s="103">
        <f t="shared" si="292"/>
        <v>0</v>
      </c>
      <c r="EC215" s="103">
        <f t="shared" si="293"/>
        <v>0</v>
      </c>
      <c r="ED215" s="103">
        <f t="shared" si="294"/>
        <v>0</v>
      </c>
      <c r="EE215" s="103">
        <f t="shared" si="295"/>
        <v>0</v>
      </c>
      <c r="EF215" s="103">
        <f t="shared" si="296"/>
        <v>0</v>
      </c>
      <c r="EG215" s="103">
        <f t="shared" si="297"/>
        <v>0</v>
      </c>
      <c r="EH215" s="103">
        <f t="shared" si="298"/>
        <v>0</v>
      </c>
      <c r="EI215" s="103">
        <f t="shared" si="299"/>
        <v>0</v>
      </c>
      <c r="EJ215" s="103">
        <f t="shared" si="300"/>
        <v>0</v>
      </c>
      <c r="EK215" s="104">
        <f>SUM(DY215:EJ215)*VLOOKUP($I215,Escalation[],MATCH(DL$1,Escalation[#Headers]),FALSE)</f>
        <v>0</v>
      </c>
      <c r="EL215" s="104">
        <f t="shared" si="301"/>
        <v>0</v>
      </c>
      <c r="EM215" s="104">
        <f t="shared" si="302"/>
        <v>0</v>
      </c>
      <c r="EN215" s="104">
        <f t="shared" si="303"/>
        <v>0</v>
      </c>
      <c r="EO215" s="103">
        <f t="shared" si="304"/>
        <v>0</v>
      </c>
      <c r="EP215" s="105">
        <f t="shared" si="305"/>
        <v>0</v>
      </c>
      <c r="EQ215" s="160">
        <f t="shared" si="306"/>
        <v>1969.7770801170004</v>
      </c>
      <c r="ER215" s="1"/>
      <c r="ES215" s="82"/>
      <c r="ET215" s="82"/>
      <c r="EU215" s="82"/>
      <c r="EV215" s="82"/>
      <c r="EW215" s="22"/>
      <c r="EX215" s="22"/>
      <c r="EY215" s="34"/>
      <c r="EZ215" s="34"/>
      <c r="FA215" s="7"/>
      <c r="FB215" s="7"/>
      <c r="FC215" s="7"/>
      <c r="FD215" s="7"/>
    </row>
    <row r="216" spans="1:160" ht="52.8" hidden="1" x14ac:dyDescent="0.3">
      <c r="A216" s="1" t="s">
        <v>470</v>
      </c>
      <c r="B216" s="83">
        <v>1.2</v>
      </c>
      <c r="C216" t="s">
        <v>1392</v>
      </c>
      <c r="D216" s="28" t="s">
        <v>15</v>
      </c>
      <c r="E216" s="3" t="s">
        <v>25</v>
      </c>
      <c r="F216" s="1" t="s">
        <v>471</v>
      </c>
      <c r="G216" s="19" t="s">
        <v>472</v>
      </c>
      <c r="H216" s="1"/>
      <c r="I216" s="3" t="s">
        <v>215</v>
      </c>
      <c r="J216" s="5" t="s">
        <v>215</v>
      </c>
      <c r="K216" s="3"/>
      <c r="L216" s="3" t="s">
        <v>22</v>
      </c>
      <c r="M216" s="38"/>
      <c r="N216" s="42">
        <v>1</v>
      </c>
      <c r="O216" s="23">
        <v>0</v>
      </c>
      <c r="P216" s="48">
        <v>0</v>
      </c>
      <c r="Q216" s="5" t="s">
        <v>23</v>
      </c>
      <c r="R216" s="1" t="s">
        <v>224</v>
      </c>
      <c r="S216" s="71">
        <f>VLOOKUP(R216,Contingencies!$A$2:$D$7,4,FALSE)</f>
        <v>0.35</v>
      </c>
      <c r="T216" s="22">
        <f t="shared" si="239"/>
        <v>1865.3192046562503</v>
      </c>
      <c r="U216" s="33">
        <f t="shared" si="313"/>
        <v>0</v>
      </c>
      <c r="V216" s="90"/>
      <c r="W216" s="124"/>
      <c r="X216" s="125"/>
      <c r="Y216" s="125"/>
      <c r="Z216" s="125"/>
      <c r="AA216" s="125"/>
      <c r="AB216" s="119"/>
      <c r="AC216" s="119"/>
      <c r="AD216" s="119"/>
      <c r="AE216" s="119"/>
      <c r="AF216" s="119"/>
      <c r="AG216" s="116"/>
      <c r="AH216" s="116"/>
      <c r="AI216" s="102">
        <f t="shared" si="307"/>
        <v>0</v>
      </c>
      <c r="AJ216" s="103">
        <f t="shared" si="240"/>
        <v>0</v>
      </c>
      <c r="AK216" s="103">
        <f t="shared" si="241"/>
        <v>0</v>
      </c>
      <c r="AL216" s="103">
        <f t="shared" si="242"/>
        <v>0</v>
      </c>
      <c r="AM216" s="103">
        <f t="shared" si="243"/>
        <v>0</v>
      </c>
      <c r="AN216" s="103">
        <f t="shared" si="244"/>
        <v>0</v>
      </c>
      <c r="AO216" s="103">
        <f t="shared" si="245"/>
        <v>0</v>
      </c>
      <c r="AP216" s="103">
        <f t="shared" si="246"/>
        <v>0</v>
      </c>
      <c r="AQ216" s="103">
        <f t="shared" si="247"/>
        <v>0</v>
      </c>
      <c r="AR216" s="103">
        <f t="shared" si="248"/>
        <v>0</v>
      </c>
      <c r="AS216" s="103">
        <f t="shared" si="249"/>
        <v>0</v>
      </c>
      <c r="AT216" s="103">
        <f t="shared" si="250"/>
        <v>0</v>
      </c>
      <c r="AU216" s="103">
        <f t="shared" si="251"/>
        <v>0</v>
      </c>
      <c r="AV216" s="104">
        <f>SUM(AJ216:AU216)*VLOOKUP($I216,Escalation[],MATCH(W$1,Escalation[#Headers]),FALSE)</f>
        <v>0</v>
      </c>
      <c r="AW216" s="104">
        <f t="shared" si="308"/>
        <v>0</v>
      </c>
      <c r="AX216" s="104">
        <f t="shared" si="309"/>
        <v>0</v>
      </c>
      <c r="AY216" s="104">
        <f t="shared" si="310"/>
        <v>0</v>
      </c>
      <c r="AZ216" s="103">
        <f t="shared" si="311"/>
        <v>0</v>
      </c>
      <c r="BA216" s="105">
        <f t="shared" si="312"/>
        <v>0</v>
      </c>
      <c r="BB216" s="110"/>
      <c r="BC216" s="102"/>
      <c r="BD216" s="102"/>
      <c r="BE216" s="102"/>
      <c r="BF216" s="102"/>
      <c r="BG216" s="102"/>
      <c r="BH216" s="102"/>
      <c r="BI216" s="102"/>
      <c r="BJ216" s="102"/>
      <c r="BK216" s="102"/>
      <c r="BL216" s="102"/>
      <c r="BM216" s="102"/>
      <c r="BN216" s="102">
        <f t="shared" si="252"/>
        <v>0</v>
      </c>
      <c r="BO216" s="103">
        <f t="shared" si="253"/>
        <v>0</v>
      </c>
      <c r="BP216" s="103">
        <f t="shared" si="254"/>
        <v>0</v>
      </c>
      <c r="BQ216" s="103">
        <f t="shared" si="255"/>
        <v>0</v>
      </c>
      <c r="BR216" s="103">
        <f t="shared" si="256"/>
        <v>0</v>
      </c>
      <c r="BS216" s="103">
        <f t="shared" si="257"/>
        <v>0</v>
      </c>
      <c r="BT216" s="103">
        <f t="shared" si="258"/>
        <v>0</v>
      </c>
      <c r="BU216" s="103">
        <f t="shared" si="259"/>
        <v>0</v>
      </c>
      <c r="BV216" s="103">
        <f t="shared" si="260"/>
        <v>0</v>
      </c>
      <c r="BW216" s="103">
        <f t="shared" si="261"/>
        <v>0</v>
      </c>
      <c r="BX216" s="103">
        <f t="shared" si="262"/>
        <v>0</v>
      </c>
      <c r="BY216" s="103">
        <f t="shared" si="263"/>
        <v>0</v>
      </c>
      <c r="BZ216" s="103">
        <f t="shared" si="264"/>
        <v>0</v>
      </c>
      <c r="CA216" s="104">
        <f>SUM(BO216:BZ216)*VLOOKUP($I216,Escalation[],MATCH(BB$1,Escalation[#Headers]),FALSE)</f>
        <v>0</v>
      </c>
      <c r="CB216" s="104">
        <f t="shared" si="265"/>
        <v>0</v>
      </c>
      <c r="CC216" s="104">
        <f t="shared" si="266"/>
        <v>0</v>
      </c>
      <c r="CD216" s="104">
        <f t="shared" si="267"/>
        <v>0</v>
      </c>
      <c r="CE216" s="103">
        <f t="shared" si="268"/>
        <v>0</v>
      </c>
      <c r="CF216" s="105">
        <f t="shared" si="269"/>
        <v>0</v>
      </c>
      <c r="CG216" s="110"/>
      <c r="CH216" s="102"/>
      <c r="CI216" s="102"/>
      <c r="CJ216" s="102"/>
      <c r="CK216" s="102"/>
      <c r="CL216" s="102"/>
      <c r="CM216" s="102"/>
      <c r="CN216" s="112">
        <v>5000</v>
      </c>
      <c r="CO216" s="112"/>
      <c r="CP216" s="102"/>
      <c r="CQ216" s="102"/>
      <c r="CR216" s="102"/>
      <c r="CS216" s="102">
        <f t="shared" si="270"/>
        <v>0</v>
      </c>
      <c r="CT216" s="103">
        <f t="shared" si="271"/>
        <v>0</v>
      </c>
      <c r="CU216" s="103">
        <f t="shared" si="272"/>
        <v>0</v>
      </c>
      <c r="CV216" s="103">
        <f t="shared" si="273"/>
        <v>0</v>
      </c>
      <c r="CW216" s="103">
        <f t="shared" si="274"/>
        <v>0</v>
      </c>
      <c r="CX216" s="103">
        <f t="shared" si="275"/>
        <v>0</v>
      </c>
      <c r="CY216" s="103">
        <f t="shared" si="276"/>
        <v>0</v>
      </c>
      <c r="CZ216" s="103">
        <f t="shared" si="277"/>
        <v>0</v>
      </c>
      <c r="DA216" s="103">
        <f t="shared" si="278"/>
        <v>5000</v>
      </c>
      <c r="DB216" s="103">
        <f t="shared" si="279"/>
        <v>0</v>
      </c>
      <c r="DC216" s="103">
        <f t="shared" si="280"/>
        <v>0</v>
      </c>
      <c r="DD216" s="103">
        <f t="shared" si="281"/>
        <v>0</v>
      </c>
      <c r="DE216" s="103">
        <f t="shared" si="282"/>
        <v>0</v>
      </c>
      <c r="DF216" s="104">
        <f>SUM(CT216:DE216)*VLOOKUP($I216,Escalation[],MATCH(CG$1,Escalation[#Headers]),FALSE)</f>
        <v>5329.4834418750015</v>
      </c>
      <c r="DG216" s="104">
        <f t="shared" si="283"/>
        <v>0</v>
      </c>
      <c r="DH216" s="104">
        <f t="shared" si="284"/>
        <v>0</v>
      </c>
      <c r="DI216" s="104">
        <f t="shared" si="285"/>
        <v>5329.4834418750015</v>
      </c>
      <c r="DJ216" s="103">
        <f t="shared" si="286"/>
        <v>1865.3192046562503</v>
      </c>
      <c r="DK216" s="105">
        <f t="shared" si="287"/>
        <v>0</v>
      </c>
      <c r="DL216" s="110"/>
      <c r="DM216" s="102"/>
      <c r="DN216" s="102"/>
      <c r="DO216" s="102"/>
      <c r="DP216" s="102"/>
      <c r="DQ216" s="102"/>
      <c r="DR216" s="102"/>
      <c r="DS216" s="102"/>
      <c r="DT216" s="102"/>
      <c r="DU216" s="102"/>
      <c r="DV216" s="102"/>
      <c r="DW216" s="102"/>
      <c r="DX216" s="102">
        <f t="shared" si="288"/>
        <v>0</v>
      </c>
      <c r="DY216" s="103">
        <f t="shared" si="289"/>
        <v>0</v>
      </c>
      <c r="DZ216" s="103">
        <f t="shared" si="290"/>
        <v>0</v>
      </c>
      <c r="EA216" s="103">
        <f t="shared" si="291"/>
        <v>0</v>
      </c>
      <c r="EB216" s="103">
        <f t="shared" si="292"/>
        <v>0</v>
      </c>
      <c r="EC216" s="103">
        <f t="shared" si="293"/>
        <v>0</v>
      </c>
      <c r="ED216" s="103">
        <f t="shared" si="294"/>
        <v>0</v>
      </c>
      <c r="EE216" s="103">
        <f t="shared" si="295"/>
        <v>0</v>
      </c>
      <c r="EF216" s="103">
        <f t="shared" si="296"/>
        <v>0</v>
      </c>
      <c r="EG216" s="103">
        <f t="shared" si="297"/>
        <v>0</v>
      </c>
      <c r="EH216" s="103">
        <f t="shared" si="298"/>
        <v>0</v>
      </c>
      <c r="EI216" s="103">
        <f t="shared" si="299"/>
        <v>0</v>
      </c>
      <c r="EJ216" s="103">
        <f t="shared" si="300"/>
        <v>0</v>
      </c>
      <c r="EK216" s="104">
        <f>SUM(DY216:EJ216)*VLOOKUP($I216,Escalation[],MATCH(DL$1,Escalation[#Headers]),FALSE)</f>
        <v>0</v>
      </c>
      <c r="EL216" s="104">
        <f t="shared" si="301"/>
        <v>0</v>
      </c>
      <c r="EM216" s="104">
        <f t="shared" si="302"/>
        <v>0</v>
      </c>
      <c r="EN216" s="104">
        <f t="shared" si="303"/>
        <v>0</v>
      </c>
      <c r="EO216" s="103">
        <f t="shared" si="304"/>
        <v>0</v>
      </c>
      <c r="EP216" s="105">
        <f t="shared" si="305"/>
        <v>0</v>
      </c>
      <c r="EQ216" s="160">
        <f t="shared" si="306"/>
        <v>5329.4834418750015</v>
      </c>
      <c r="ER216" s="1"/>
      <c r="ES216" s="82"/>
      <c r="ET216" s="82"/>
      <c r="EU216" s="82"/>
      <c r="EV216" s="82"/>
      <c r="EW216" s="22"/>
      <c r="EX216" s="22"/>
      <c r="EY216" s="34"/>
      <c r="EZ216" s="34"/>
      <c r="FA216" s="7"/>
      <c r="FB216" s="7"/>
      <c r="FC216" s="7"/>
      <c r="FD216" s="7"/>
    </row>
    <row r="217" spans="1:160" ht="118.8" hidden="1" x14ac:dyDescent="0.3">
      <c r="A217" s="1" t="s">
        <v>473</v>
      </c>
      <c r="B217" s="83">
        <v>1.2</v>
      </c>
      <c r="C217" t="s">
        <v>1392</v>
      </c>
      <c r="D217" s="28" t="s">
        <v>15</v>
      </c>
      <c r="E217" s="3" t="s">
        <v>25</v>
      </c>
      <c r="F217" s="1" t="s">
        <v>474</v>
      </c>
      <c r="G217" s="19" t="s">
        <v>475</v>
      </c>
      <c r="H217" s="1"/>
      <c r="I217" s="3" t="s">
        <v>19</v>
      </c>
      <c r="J217" s="5" t="s">
        <v>19</v>
      </c>
      <c r="K217" s="3" t="s">
        <v>216</v>
      </c>
      <c r="L217" s="6" t="s">
        <v>136</v>
      </c>
      <c r="M217" s="38">
        <v>115</v>
      </c>
      <c r="N217" s="44">
        <v>115</v>
      </c>
      <c r="O217" s="24">
        <v>0</v>
      </c>
      <c r="P217" s="48">
        <v>0</v>
      </c>
      <c r="Q217" s="5" t="s">
        <v>23</v>
      </c>
      <c r="R217" s="1" t="s">
        <v>220</v>
      </c>
      <c r="S217" s="71">
        <f>VLOOKUP(R217,Contingencies!$A$2:$D$7,4,FALSE)</f>
        <v>0.2</v>
      </c>
      <c r="T217" s="22">
        <f t="shared" si="239"/>
        <v>751.82400000000007</v>
      </c>
      <c r="U217" s="33">
        <f t="shared" si="313"/>
        <v>0</v>
      </c>
      <c r="V217" s="90"/>
      <c r="W217" s="124"/>
      <c r="X217" s="119"/>
      <c r="Y217" s="119"/>
      <c r="Z217" s="126"/>
      <c r="AA217" s="112">
        <v>8</v>
      </c>
      <c r="AB217" s="112">
        <v>24</v>
      </c>
      <c r="AC217" s="102"/>
      <c r="AD217" s="125"/>
      <c r="AE217" s="125"/>
      <c r="AF217" s="125"/>
      <c r="AG217" s="116"/>
      <c r="AH217" s="116"/>
      <c r="AI217" s="102">
        <f t="shared" si="307"/>
        <v>32</v>
      </c>
      <c r="AJ217" s="103">
        <f t="shared" si="240"/>
        <v>0</v>
      </c>
      <c r="AK217" s="103">
        <f t="shared" si="241"/>
        <v>0</v>
      </c>
      <c r="AL217" s="103">
        <f t="shared" si="242"/>
        <v>0</v>
      </c>
      <c r="AM217" s="103">
        <f t="shared" si="243"/>
        <v>0</v>
      </c>
      <c r="AN217" s="103">
        <f t="shared" si="244"/>
        <v>920</v>
      </c>
      <c r="AO217" s="103">
        <f t="shared" si="245"/>
        <v>2760</v>
      </c>
      <c r="AP217" s="103">
        <f t="shared" si="246"/>
        <v>0</v>
      </c>
      <c r="AQ217" s="103">
        <f t="shared" si="247"/>
        <v>0</v>
      </c>
      <c r="AR217" s="103">
        <f t="shared" si="248"/>
        <v>0</v>
      </c>
      <c r="AS217" s="103">
        <f t="shared" si="249"/>
        <v>0</v>
      </c>
      <c r="AT217" s="103">
        <f t="shared" si="250"/>
        <v>0</v>
      </c>
      <c r="AU217" s="103">
        <f t="shared" si="251"/>
        <v>0</v>
      </c>
      <c r="AV217" s="104">
        <f>SUM(AJ217:AU217)*VLOOKUP($I217,Escalation[],MATCH(W$1,Escalation[#Headers]),FALSE)</f>
        <v>3759.1200000000003</v>
      </c>
      <c r="AW217" s="104">
        <f t="shared" si="308"/>
        <v>0</v>
      </c>
      <c r="AX217" s="104">
        <f t="shared" si="309"/>
        <v>0</v>
      </c>
      <c r="AY217" s="104">
        <f t="shared" si="310"/>
        <v>3759.1200000000003</v>
      </c>
      <c r="AZ217" s="103">
        <f t="shared" si="311"/>
        <v>751.82400000000007</v>
      </c>
      <c r="BA217" s="105">
        <f t="shared" si="312"/>
        <v>0</v>
      </c>
      <c r="BB217" s="110"/>
      <c r="BC217" s="102"/>
      <c r="BD217" s="102"/>
      <c r="BE217" s="102"/>
      <c r="BF217" s="102"/>
      <c r="BG217" s="102"/>
      <c r="BH217" s="102"/>
      <c r="BI217" s="102"/>
      <c r="BJ217" s="102"/>
      <c r="BK217" s="102"/>
      <c r="BL217" s="102"/>
      <c r="BM217" s="102"/>
      <c r="BN217" s="102">
        <f t="shared" si="252"/>
        <v>0</v>
      </c>
      <c r="BO217" s="103">
        <f t="shared" si="253"/>
        <v>0</v>
      </c>
      <c r="BP217" s="103">
        <f t="shared" si="254"/>
        <v>0</v>
      </c>
      <c r="BQ217" s="103">
        <f t="shared" si="255"/>
        <v>0</v>
      </c>
      <c r="BR217" s="103">
        <f t="shared" si="256"/>
        <v>0</v>
      </c>
      <c r="BS217" s="103">
        <f t="shared" si="257"/>
        <v>0</v>
      </c>
      <c r="BT217" s="103">
        <f t="shared" si="258"/>
        <v>0</v>
      </c>
      <c r="BU217" s="103">
        <f t="shared" si="259"/>
        <v>0</v>
      </c>
      <c r="BV217" s="103">
        <f t="shared" si="260"/>
        <v>0</v>
      </c>
      <c r="BW217" s="103">
        <f t="shared" si="261"/>
        <v>0</v>
      </c>
      <c r="BX217" s="103">
        <f t="shared" si="262"/>
        <v>0</v>
      </c>
      <c r="BY217" s="103">
        <f t="shared" si="263"/>
        <v>0</v>
      </c>
      <c r="BZ217" s="103">
        <f t="shared" si="264"/>
        <v>0</v>
      </c>
      <c r="CA217" s="104">
        <f>SUM(BO217:BZ217)*VLOOKUP($I217,Escalation[],MATCH(BB$1,Escalation[#Headers]),FALSE)</f>
        <v>0</v>
      </c>
      <c r="CB217" s="104">
        <f t="shared" si="265"/>
        <v>0</v>
      </c>
      <c r="CC217" s="104">
        <f t="shared" si="266"/>
        <v>0</v>
      </c>
      <c r="CD217" s="104">
        <f t="shared" si="267"/>
        <v>0</v>
      </c>
      <c r="CE217" s="103">
        <f t="shared" si="268"/>
        <v>0</v>
      </c>
      <c r="CF217" s="105">
        <f t="shared" si="269"/>
        <v>0</v>
      </c>
      <c r="CG217" s="110"/>
      <c r="CH217" s="102"/>
      <c r="CI217" s="102"/>
      <c r="CJ217" s="102"/>
      <c r="CK217" s="102"/>
      <c r="CL217" s="102"/>
      <c r="CM217" s="102"/>
      <c r="CN217" s="102"/>
      <c r="CO217" s="102"/>
      <c r="CP217" s="102"/>
      <c r="CQ217" s="102"/>
      <c r="CR217" s="102"/>
      <c r="CS217" s="102">
        <f t="shared" si="270"/>
        <v>0</v>
      </c>
      <c r="CT217" s="103">
        <f t="shared" si="271"/>
        <v>0</v>
      </c>
      <c r="CU217" s="103">
        <f t="shared" si="272"/>
        <v>0</v>
      </c>
      <c r="CV217" s="103">
        <f t="shared" si="273"/>
        <v>0</v>
      </c>
      <c r="CW217" s="103">
        <f t="shared" si="274"/>
        <v>0</v>
      </c>
      <c r="CX217" s="103">
        <f t="shared" si="275"/>
        <v>0</v>
      </c>
      <c r="CY217" s="103">
        <f t="shared" si="276"/>
        <v>0</v>
      </c>
      <c r="CZ217" s="103">
        <f t="shared" si="277"/>
        <v>0</v>
      </c>
      <c r="DA217" s="103">
        <f t="shared" si="278"/>
        <v>0</v>
      </c>
      <c r="DB217" s="103">
        <f t="shared" si="279"/>
        <v>0</v>
      </c>
      <c r="DC217" s="103">
        <f t="shared" si="280"/>
        <v>0</v>
      </c>
      <c r="DD217" s="103">
        <f t="shared" si="281"/>
        <v>0</v>
      </c>
      <c r="DE217" s="103">
        <f t="shared" si="282"/>
        <v>0</v>
      </c>
      <c r="DF217" s="104">
        <f>SUM(CT217:DE217)*VLOOKUP($I217,Escalation[],MATCH(CG$1,Escalation[#Headers]),FALSE)</f>
        <v>0</v>
      </c>
      <c r="DG217" s="104">
        <f t="shared" si="283"/>
        <v>0</v>
      </c>
      <c r="DH217" s="104">
        <f t="shared" si="284"/>
        <v>0</v>
      </c>
      <c r="DI217" s="104">
        <f t="shared" si="285"/>
        <v>0</v>
      </c>
      <c r="DJ217" s="103">
        <f t="shared" si="286"/>
        <v>0</v>
      </c>
      <c r="DK217" s="105">
        <f t="shared" si="287"/>
        <v>0</v>
      </c>
      <c r="DL217" s="110"/>
      <c r="DM217" s="102"/>
      <c r="DN217" s="102"/>
      <c r="DO217" s="102"/>
      <c r="DP217" s="102"/>
      <c r="DQ217" s="102"/>
      <c r="DR217" s="102"/>
      <c r="DS217" s="102"/>
      <c r="DT217" s="102"/>
      <c r="DU217" s="102"/>
      <c r="DV217" s="102"/>
      <c r="DW217" s="102"/>
      <c r="DX217" s="102">
        <f t="shared" si="288"/>
        <v>0</v>
      </c>
      <c r="DY217" s="103">
        <f t="shared" si="289"/>
        <v>0</v>
      </c>
      <c r="DZ217" s="103">
        <f t="shared" si="290"/>
        <v>0</v>
      </c>
      <c r="EA217" s="103">
        <f t="shared" si="291"/>
        <v>0</v>
      </c>
      <c r="EB217" s="103">
        <f t="shared" si="292"/>
        <v>0</v>
      </c>
      <c r="EC217" s="103">
        <f t="shared" si="293"/>
        <v>0</v>
      </c>
      <c r="ED217" s="103">
        <f t="shared" si="294"/>
        <v>0</v>
      </c>
      <c r="EE217" s="103">
        <f t="shared" si="295"/>
        <v>0</v>
      </c>
      <c r="EF217" s="103">
        <f t="shared" si="296"/>
        <v>0</v>
      </c>
      <c r="EG217" s="103">
        <f t="shared" si="297"/>
        <v>0</v>
      </c>
      <c r="EH217" s="103">
        <f t="shared" si="298"/>
        <v>0</v>
      </c>
      <c r="EI217" s="103">
        <f t="shared" si="299"/>
        <v>0</v>
      </c>
      <c r="EJ217" s="103">
        <f t="shared" si="300"/>
        <v>0</v>
      </c>
      <c r="EK217" s="104">
        <f>SUM(DY217:EJ217)*VLOOKUP($I217,Escalation[],MATCH(DL$1,Escalation[#Headers]),FALSE)</f>
        <v>0</v>
      </c>
      <c r="EL217" s="104">
        <f t="shared" si="301"/>
        <v>0</v>
      </c>
      <c r="EM217" s="104">
        <f t="shared" si="302"/>
        <v>0</v>
      </c>
      <c r="EN217" s="104">
        <f t="shared" si="303"/>
        <v>0</v>
      </c>
      <c r="EO217" s="103">
        <f t="shared" si="304"/>
        <v>0</v>
      </c>
      <c r="EP217" s="105">
        <f t="shared" si="305"/>
        <v>0</v>
      </c>
      <c r="EQ217" s="160">
        <f t="shared" si="306"/>
        <v>3759.1200000000003</v>
      </c>
      <c r="ER217" s="1"/>
      <c r="ES217" s="82"/>
      <c r="ET217" s="82"/>
      <c r="EU217" s="82"/>
      <c r="EV217" s="82"/>
      <c r="EW217" s="22"/>
      <c r="EX217" s="22"/>
      <c r="EY217" s="34"/>
      <c r="EZ217" s="34"/>
      <c r="FA217" s="7"/>
      <c r="FB217" s="7"/>
      <c r="FC217" s="7"/>
      <c r="FD217" s="7"/>
    </row>
    <row r="218" spans="1:160" ht="118.8" hidden="1" x14ac:dyDescent="0.3">
      <c r="A218" s="1" t="s">
        <v>473</v>
      </c>
      <c r="B218" s="83">
        <v>1.2</v>
      </c>
      <c r="C218" t="s">
        <v>1392</v>
      </c>
      <c r="D218" s="28" t="s">
        <v>15</v>
      </c>
      <c r="E218" s="3" t="s">
        <v>25</v>
      </c>
      <c r="F218" s="1" t="s">
        <v>474</v>
      </c>
      <c r="G218" s="19" t="s">
        <v>475</v>
      </c>
      <c r="H218" s="1"/>
      <c r="I218" s="3" t="s">
        <v>215</v>
      </c>
      <c r="J218" s="5" t="s">
        <v>215</v>
      </c>
      <c r="K218" s="3"/>
      <c r="L218" s="3" t="s">
        <v>136</v>
      </c>
      <c r="M218" s="38"/>
      <c r="N218" s="42">
        <v>1</v>
      </c>
      <c r="O218" s="23">
        <v>0</v>
      </c>
      <c r="P218" s="48">
        <v>0</v>
      </c>
      <c r="Q218" s="5" t="s">
        <v>23</v>
      </c>
      <c r="R218" s="1" t="s">
        <v>41</v>
      </c>
      <c r="S218" s="71">
        <f>VLOOKUP(R218,Contingencies!$A$2:$D$7,4,FALSE)</f>
        <v>0.125</v>
      </c>
      <c r="T218" s="22">
        <f t="shared" si="239"/>
        <v>1375.194375</v>
      </c>
      <c r="U218" s="33">
        <f t="shared" si="313"/>
        <v>0</v>
      </c>
      <c r="V218" s="90"/>
      <c r="W218" s="124"/>
      <c r="X218" s="119"/>
      <c r="Y218" s="119"/>
      <c r="Z218" s="126"/>
      <c r="AA218" s="112">
        <v>10770</v>
      </c>
      <c r="AB218" s="112"/>
      <c r="AC218" s="102"/>
      <c r="AD218" s="125"/>
      <c r="AE218" s="125"/>
      <c r="AF218" s="125"/>
      <c r="AG218" s="116"/>
      <c r="AH218" s="116"/>
      <c r="AI218" s="102">
        <f t="shared" si="307"/>
        <v>0</v>
      </c>
      <c r="AJ218" s="103">
        <f t="shared" si="240"/>
        <v>0</v>
      </c>
      <c r="AK218" s="103">
        <f t="shared" si="241"/>
        <v>0</v>
      </c>
      <c r="AL218" s="103">
        <f t="shared" si="242"/>
        <v>0</v>
      </c>
      <c r="AM218" s="103">
        <f t="shared" si="243"/>
        <v>0</v>
      </c>
      <c r="AN218" s="103">
        <f t="shared" si="244"/>
        <v>10770</v>
      </c>
      <c r="AO218" s="103">
        <f t="shared" si="245"/>
        <v>0</v>
      </c>
      <c r="AP218" s="103">
        <f t="shared" si="246"/>
        <v>0</v>
      </c>
      <c r="AQ218" s="103">
        <f t="shared" si="247"/>
        <v>0</v>
      </c>
      <c r="AR218" s="103">
        <f t="shared" si="248"/>
        <v>0</v>
      </c>
      <c r="AS218" s="103">
        <f t="shared" si="249"/>
        <v>0</v>
      </c>
      <c r="AT218" s="103">
        <f t="shared" si="250"/>
        <v>0</v>
      </c>
      <c r="AU218" s="103">
        <f t="shared" si="251"/>
        <v>0</v>
      </c>
      <c r="AV218" s="104">
        <f>SUM(AJ218:AU218)*VLOOKUP($I218,Escalation[],MATCH(W$1,Escalation[#Headers]),FALSE)</f>
        <v>11001.555</v>
      </c>
      <c r="AW218" s="104">
        <f t="shared" si="308"/>
        <v>0</v>
      </c>
      <c r="AX218" s="104">
        <f t="shared" si="309"/>
        <v>0</v>
      </c>
      <c r="AY218" s="104">
        <f t="shared" si="310"/>
        <v>11001.555</v>
      </c>
      <c r="AZ218" s="103">
        <f t="shared" si="311"/>
        <v>1375.194375</v>
      </c>
      <c r="BA218" s="105">
        <f t="shared" si="312"/>
        <v>0</v>
      </c>
      <c r="BB218" s="110"/>
      <c r="BC218" s="102"/>
      <c r="BD218" s="102"/>
      <c r="BE218" s="102"/>
      <c r="BF218" s="102"/>
      <c r="BG218" s="102"/>
      <c r="BH218" s="102"/>
      <c r="BI218" s="102"/>
      <c r="BJ218" s="102"/>
      <c r="BK218" s="102"/>
      <c r="BL218" s="102"/>
      <c r="BM218" s="102"/>
      <c r="BN218" s="102">
        <f t="shared" si="252"/>
        <v>0</v>
      </c>
      <c r="BO218" s="103">
        <f t="shared" si="253"/>
        <v>0</v>
      </c>
      <c r="BP218" s="103">
        <f t="shared" si="254"/>
        <v>0</v>
      </c>
      <c r="BQ218" s="103">
        <f t="shared" si="255"/>
        <v>0</v>
      </c>
      <c r="BR218" s="103">
        <f t="shared" si="256"/>
        <v>0</v>
      </c>
      <c r="BS218" s="103">
        <f t="shared" si="257"/>
        <v>0</v>
      </c>
      <c r="BT218" s="103">
        <f t="shared" si="258"/>
        <v>0</v>
      </c>
      <c r="BU218" s="103">
        <f t="shared" si="259"/>
        <v>0</v>
      </c>
      <c r="BV218" s="103">
        <f t="shared" si="260"/>
        <v>0</v>
      </c>
      <c r="BW218" s="103">
        <f t="shared" si="261"/>
        <v>0</v>
      </c>
      <c r="BX218" s="103">
        <f t="shared" si="262"/>
        <v>0</v>
      </c>
      <c r="BY218" s="103">
        <f t="shared" si="263"/>
        <v>0</v>
      </c>
      <c r="BZ218" s="103">
        <f t="shared" si="264"/>
        <v>0</v>
      </c>
      <c r="CA218" s="104">
        <f>SUM(BO218:BZ218)*VLOOKUP($I218,Escalation[],MATCH(BB$1,Escalation[#Headers]),FALSE)</f>
        <v>0</v>
      </c>
      <c r="CB218" s="104">
        <f t="shared" si="265"/>
        <v>0</v>
      </c>
      <c r="CC218" s="104">
        <f t="shared" si="266"/>
        <v>0</v>
      </c>
      <c r="CD218" s="104">
        <f t="shared" si="267"/>
        <v>0</v>
      </c>
      <c r="CE218" s="103">
        <f t="shared" si="268"/>
        <v>0</v>
      </c>
      <c r="CF218" s="105">
        <f t="shared" si="269"/>
        <v>0</v>
      </c>
      <c r="CG218" s="110"/>
      <c r="CH218" s="102"/>
      <c r="CI218" s="102"/>
      <c r="CJ218" s="102"/>
      <c r="CK218" s="102"/>
      <c r="CL218" s="102"/>
      <c r="CM218" s="102"/>
      <c r="CN218" s="102"/>
      <c r="CO218" s="102"/>
      <c r="CP218" s="102"/>
      <c r="CQ218" s="102"/>
      <c r="CR218" s="102"/>
      <c r="CS218" s="102">
        <f t="shared" si="270"/>
        <v>0</v>
      </c>
      <c r="CT218" s="103">
        <f t="shared" si="271"/>
        <v>0</v>
      </c>
      <c r="CU218" s="103">
        <f t="shared" si="272"/>
        <v>0</v>
      </c>
      <c r="CV218" s="103">
        <f t="shared" si="273"/>
        <v>0</v>
      </c>
      <c r="CW218" s="103">
        <f t="shared" si="274"/>
        <v>0</v>
      </c>
      <c r="CX218" s="103">
        <f t="shared" si="275"/>
        <v>0</v>
      </c>
      <c r="CY218" s="103">
        <f t="shared" si="276"/>
        <v>0</v>
      </c>
      <c r="CZ218" s="103">
        <f t="shared" si="277"/>
        <v>0</v>
      </c>
      <c r="DA218" s="103">
        <f t="shared" si="278"/>
        <v>0</v>
      </c>
      <c r="DB218" s="103">
        <f t="shared" si="279"/>
        <v>0</v>
      </c>
      <c r="DC218" s="103">
        <f t="shared" si="280"/>
        <v>0</v>
      </c>
      <c r="DD218" s="103">
        <f t="shared" si="281"/>
        <v>0</v>
      </c>
      <c r="DE218" s="103">
        <f t="shared" si="282"/>
        <v>0</v>
      </c>
      <c r="DF218" s="104">
        <f>SUM(CT218:DE218)*VLOOKUP($I218,Escalation[],MATCH(CG$1,Escalation[#Headers]),FALSE)</f>
        <v>0</v>
      </c>
      <c r="DG218" s="104">
        <f t="shared" si="283"/>
        <v>0</v>
      </c>
      <c r="DH218" s="104">
        <f t="shared" si="284"/>
        <v>0</v>
      </c>
      <c r="DI218" s="104">
        <f t="shared" si="285"/>
        <v>0</v>
      </c>
      <c r="DJ218" s="103">
        <f t="shared" si="286"/>
        <v>0</v>
      </c>
      <c r="DK218" s="105">
        <f t="shared" si="287"/>
        <v>0</v>
      </c>
      <c r="DL218" s="110"/>
      <c r="DM218" s="102"/>
      <c r="DN218" s="102"/>
      <c r="DO218" s="102"/>
      <c r="DP218" s="102"/>
      <c r="DQ218" s="102"/>
      <c r="DR218" s="102"/>
      <c r="DS218" s="102"/>
      <c r="DT218" s="102"/>
      <c r="DU218" s="102"/>
      <c r="DV218" s="102"/>
      <c r="DW218" s="102"/>
      <c r="DX218" s="102">
        <f t="shared" si="288"/>
        <v>0</v>
      </c>
      <c r="DY218" s="103">
        <f t="shared" si="289"/>
        <v>0</v>
      </c>
      <c r="DZ218" s="103">
        <f t="shared" si="290"/>
        <v>0</v>
      </c>
      <c r="EA218" s="103">
        <f t="shared" si="291"/>
        <v>0</v>
      </c>
      <c r="EB218" s="103">
        <f t="shared" si="292"/>
        <v>0</v>
      </c>
      <c r="EC218" s="103">
        <f t="shared" si="293"/>
        <v>0</v>
      </c>
      <c r="ED218" s="103">
        <f t="shared" si="294"/>
        <v>0</v>
      </c>
      <c r="EE218" s="103">
        <f t="shared" si="295"/>
        <v>0</v>
      </c>
      <c r="EF218" s="103">
        <f t="shared" si="296"/>
        <v>0</v>
      </c>
      <c r="EG218" s="103">
        <f t="shared" si="297"/>
        <v>0</v>
      </c>
      <c r="EH218" s="103">
        <f t="shared" si="298"/>
        <v>0</v>
      </c>
      <c r="EI218" s="103">
        <f t="shared" si="299"/>
        <v>0</v>
      </c>
      <c r="EJ218" s="103">
        <f t="shared" si="300"/>
        <v>0</v>
      </c>
      <c r="EK218" s="104">
        <f>SUM(DY218:EJ218)*VLOOKUP($I218,Escalation[],MATCH(DL$1,Escalation[#Headers]),FALSE)</f>
        <v>0</v>
      </c>
      <c r="EL218" s="104">
        <f t="shared" si="301"/>
        <v>0</v>
      </c>
      <c r="EM218" s="104">
        <f t="shared" si="302"/>
        <v>0</v>
      </c>
      <c r="EN218" s="104">
        <f t="shared" si="303"/>
        <v>0</v>
      </c>
      <c r="EO218" s="103">
        <f t="shared" si="304"/>
        <v>0</v>
      </c>
      <c r="EP218" s="105">
        <f t="shared" si="305"/>
        <v>0</v>
      </c>
      <c r="EQ218" s="160">
        <f t="shared" si="306"/>
        <v>11001.555</v>
      </c>
      <c r="ER218" s="1"/>
      <c r="ES218" s="82"/>
      <c r="ET218" s="82"/>
      <c r="EU218" s="82"/>
      <c r="EV218" s="82"/>
      <c r="EW218" s="22"/>
      <c r="EX218" s="22"/>
      <c r="EY218" s="34"/>
      <c r="EZ218" s="34"/>
      <c r="FA218" s="7"/>
      <c r="FB218" s="7"/>
      <c r="FC218" s="7"/>
      <c r="FD218" s="7"/>
    </row>
    <row r="219" spans="1:160" ht="118.8" hidden="1" x14ac:dyDescent="0.3">
      <c r="A219" s="1" t="s">
        <v>476</v>
      </c>
      <c r="B219" s="83">
        <v>1.2</v>
      </c>
      <c r="C219" t="s">
        <v>1392</v>
      </c>
      <c r="D219" s="28" t="s">
        <v>15</v>
      </c>
      <c r="E219" s="3" t="s">
        <v>25</v>
      </c>
      <c r="F219" s="1" t="s">
        <v>477</v>
      </c>
      <c r="G219" s="19" t="s">
        <v>478</v>
      </c>
      <c r="H219" s="1"/>
      <c r="I219" s="3" t="s">
        <v>19</v>
      </c>
      <c r="J219" s="5" t="s">
        <v>31</v>
      </c>
      <c r="K219" s="3" t="s">
        <v>216</v>
      </c>
      <c r="L219" s="6" t="s">
        <v>22</v>
      </c>
      <c r="M219" s="38">
        <v>115</v>
      </c>
      <c r="N219" s="43">
        <v>115</v>
      </c>
      <c r="O219" s="23">
        <v>0</v>
      </c>
      <c r="P219" s="48">
        <v>0</v>
      </c>
      <c r="Q219" s="5" t="s">
        <v>23</v>
      </c>
      <c r="R219" s="1" t="s">
        <v>220</v>
      </c>
      <c r="S219" s="71">
        <f>VLOOKUP(R219,Contingencies!$A$2:$D$7,4,FALSE)</f>
        <v>0.2</v>
      </c>
      <c r="T219" s="22">
        <f t="shared" si="239"/>
        <v>939.7800000000002</v>
      </c>
      <c r="U219" s="33">
        <f t="shared" si="313"/>
        <v>0</v>
      </c>
      <c r="V219" s="90"/>
      <c r="W219" s="127"/>
      <c r="X219" s="128"/>
      <c r="Y219" s="114"/>
      <c r="Z219" s="129"/>
      <c r="AA219" s="129"/>
      <c r="AB219" s="129"/>
      <c r="AC219" s="107">
        <v>10</v>
      </c>
      <c r="AD219" s="107">
        <v>10</v>
      </c>
      <c r="AE219" s="112">
        <v>10</v>
      </c>
      <c r="AF219" s="112">
        <v>10</v>
      </c>
      <c r="AG219" s="102"/>
      <c r="AH219" s="130"/>
      <c r="AI219" s="102">
        <f t="shared" si="307"/>
        <v>40</v>
      </c>
      <c r="AJ219" s="103">
        <f t="shared" si="240"/>
        <v>0</v>
      </c>
      <c r="AK219" s="103">
        <f t="shared" si="241"/>
        <v>0</v>
      </c>
      <c r="AL219" s="103">
        <f t="shared" si="242"/>
        <v>0</v>
      </c>
      <c r="AM219" s="103">
        <f t="shared" si="243"/>
        <v>0</v>
      </c>
      <c r="AN219" s="103">
        <f t="shared" si="244"/>
        <v>0</v>
      </c>
      <c r="AO219" s="103">
        <f t="shared" si="245"/>
        <v>0</v>
      </c>
      <c r="AP219" s="103">
        <f t="shared" si="246"/>
        <v>1150</v>
      </c>
      <c r="AQ219" s="103">
        <f t="shared" si="247"/>
        <v>1150</v>
      </c>
      <c r="AR219" s="103">
        <f t="shared" si="248"/>
        <v>1150</v>
      </c>
      <c r="AS219" s="103">
        <f t="shared" si="249"/>
        <v>1150</v>
      </c>
      <c r="AT219" s="103">
        <f t="shared" si="250"/>
        <v>0</v>
      </c>
      <c r="AU219" s="103">
        <f t="shared" si="251"/>
        <v>0</v>
      </c>
      <c r="AV219" s="104">
        <f>SUM(AJ219:AU219)*VLOOKUP($I219,Escalation[],MATCH(W$1,Escalation[#Headers]),FALSE)</f>
        <v>4698.9000000000005</v>
      </c>
      <c r="AW219" s="104">
        <f t="shared" si="308"/>
        <v>0</v>
      </c>
      <c r="AX219" s="104">
        <f t="shared" si="309"/>
        <v>0</v>
      </c>
      <c r="AY219" s="104">
        <f t="shared" si="310"/>
        <v>4698.9000000000005</v>
      </c>
      <c r="AZ219" s="103">
        <f t="shared" si="311"/>
        <v>939.7800000000002</v>
      </c>
      <c r="BA219" s="105">
        <f t="shared" si="312"/>
        <v>0</v>
      </c>
      <c r="BB219" s="110"/>
      <c r="BC219" s="102"/>
      <c r="BD219" s="102"/>
      <c r="BE219" s="102"/>
      <c r="BF219" s="102"/>
      <c r="BG219" s="102"/>
      <c r="BH219" s="102"/>
      <c r="BI219" s="102"/>
      <c r="BJ219" s="102"/>
      <c r="BK219" s="102"/>
      <c r="BL219" s="102"/>
      <c r="BM219" s="102"/>
      <c r="BN219" s="102">
        <f t="shared" si="252"/>
        <v>0</v>
      </c>
      <c r="BO219" s="103">
        <f t="shared" si="253"/>
        <v>0</v>
      </c>
      <c r="BP219" s="103">
        <f t="shared" si="254"/>
        <v>0</v>
      </c>
      <c r="BQ219" s="103">
        <f t="shared" si="255"/>
        <v>0</v>
      </c>
      <c r="BR219" s="103">
        <f t="shared" si="256"/>
        <v>0</v>
      </c>
      <c r="BS219" s="103">
        <f t="shared" si="257"/>
        <v>0</v>
      </c>
      <c r="BT219" s="103">
        <f t="shared" si="258"/>
        <v>0</v>
      </c>
      <c r="BU219" s="103">
        <f t="shared" si="259"/>
        <v>0</v>
      </c>
      <c r="BV219" s="103">
        <f t="shared" si="260"/>
        <v>0</v>
      </c>
      <c r="BW219" s="103">
        <f t="shared" si="261"/>
        <v>0</v>
      </c>
      <c r="BX219" s="103">
        <f t="shared" si="262"/>
        <v>0</v>
      </c>
      <c r="BY219" s="103">
        <f t="shared" si="263"/>
        <v>0</v>
      </c>
      <c r="BZ219" s="103">
        <f t="shared" si="264"/>
        <v>0</v>
      </c>
      <c r="CA219" s="104">
        <f>SUM(BO219:BZ219)*VLOOKUP($I219,Escalation[],MATCH(BB$1,Escalation[#Headers]),FALSE)</f>
        <v>0</v>
      </c>
      <c r="CB219" s="104">
        <f t="shared" si="265"/>
        <v>0</v>
      </c>
      <c r="CC219" s="104">
        <f t="shared" si="266"/>
        <v>0</v>
      </c>
      <c r="CD219" s="104">
        <f t="shared" si="267"/>
        <v>0</v>
      </c>
      <c r="CE219" s="103">
        <f t="shared" si="268"/>
        <v>0</v>
      </c>
      <c r="CF219" s="105">
        <f t="shared" si="269"/>
        <v>0</v>
      </c>
      <c r="CG219" s="110"/>
      <c r="CH219" s="102"/>
      <c r="CI219" s="102"/>
      <c r="CJ219" s="102"/>
      <c r="CK219" s="102"/>
      <c r="CL219" s="102"/>
      <c r="CM219" s="102"/>
      <c r="CN219" s="102"/>
      <c r="CO219" s="102"/>
      <c r="CP219" s="102"/>
      <c r="CQ219" s="102"/>
      <c r="CR219" s="102"/>
      <c r="CS219" s="102">
        <f t="shared" si="270"/>
        <v>0</v>
      </c>
      <c r="CT219" s="103">
        <f t="shared" si="271"/>
        <v>0</v>
      </c>
      <c r="CU219" s="103">
        <f t="shared" si="272"/>
        <v>0</v>
      </c>
      <c r="CV219" s="103">
        <f t="shared" si="273"/>
        <v>0</v>
      </c>
      <c r="CW219" s="103">
        <f t="shared" si="274"/>
        <v>0</v>
      </c>
      <c r="CX219" s="103">
        <f t="shared" si="275"/>
        <v>0</v>
      </c>
      <c r="CY219" s="103">
        <f t="shared" si="276"/>
        <v>0</v>
      </c>
      <c r="CZ219" s="103">
        <f t="shared" si="277"/>
        <v>0</v>
      </c>
      <c r="DA219" s="103">
        <f t="shared" si="278"/>
        <v>0</v>
      </c>
      <c r="DB219" s="103">
        <f t="shared" si="279"/>
        <v>0</v>
      </c>
      <c r="DC219" s="103">
        <f t="shared" si="280"/>
        <v>0</v>
      </c>
      <c r="DD219" s="103">
        <f t="shared" si="281"/>
        <v>0</v>
      </c>
      <c r="DE219" s="103">
        <f t="shared" si="282"/>
        <v>0</v>
      </c>
      <c r="DF219" s="104">
        <f>SUM(CT219:DE219)*VLOOKUP($I219,Escalation[],MATCH(CG$1,Escalation[#Headers]),FALSE)</f>
        <v>0</v>
      </c>
      <c r="DG219" s="104">
        <f t="shared" si="283"/>
        <v>0</v>
      </c>
      <c r="DH219" s="104">
        <f t="shared" si="284"/>
        <v>0</v>
      </c>
      <c r="DI219" s="104">
        <f t="shared" si="285"/>
        <v>0</v>
      </c>
      <c r="DJ219" s="103">
        <f t="shared" si="286"/>
        <v>0</v>
      </c>
      <c r="DK219" s="105">
        <f t="shared" si="287"/>
        <v>0</v>
      </c>
      <c r="DL219" s="110"/>
      <c r="DM219" s="102"/>
      <c r="DN219" s="102"/>
      <c r="DO219" s="102"/>
      <c r="DP219" s="102"/>
      <c r="DQ219" s="102"/>
      <c r="DR219" s="102"/>
      <c r="DS219" s="102"/>
      <c r="DT219" s="102"/>
      <c r="DU219" s="102"/>
      <c r="DV219" s="102"/>
      <c r="DW219" s="102"/>
      <c r="DX219" s="102">
        <f t="shared" si="288"/>
        <v>0</v>
      </c>
      <c r="DY219" s="103">
        <f t="shared" si="289"/>
        <v>0</v>
      </c>
      <c r="DZ219" s="103">
        <f t="shared" si="290"/>
        <v>0</v>
      </c>
      <c r="EA219" s="103">
        <f t="shared" si="291"/>
        <v>0</v>
      </c>
      <c r="EB219" s="103">
        <f t="shared" si="292"/>
        <v>0</v>
      </c>
      <c r="EC219" s="103">
        <f t="shared" si="293"/>
        <v>0</v>
      </c>
      <c r="ED219" s="103">
        <f t="shared" si="294"/>
        <v>0</v>
      </c>
      <c r="EE219" s="103">
        <f t="shared" si="295"/>
        <v>0</v>
      </c>
      <c r="EF219" s="103">
        <f t="shared" si="296"/>
        <v>0</v>
      </c>
      <c r="EG219" s="103">
        <f t="shared" si="297"/>
        <v>0</v>
      </c>
      <c r="EH219" s="103">
        <f t="shared" si="298"/>
        <v>0</v>
      </c>
      <c r="EI219" s="103">
        <f t="shared" si="299"/>
        <v>0</v>
      </c>
      <c r="EJ219" s="103">
        <f t="shared" si="300"/>
        <v>0</v>
      </c>
      <c r="EK219" s="104">
        <f>SUM(DY219:EJ219)*VLOOKUP($I219,Escalation[],MATCH(DL$1,Escalation[#Headers]),FALSE)</f>
        <v>0</v>
      </c>
      <c r="EL219" s="104">
        <f t="shared" si="301"/>
        <v>0</v>
      </c>
      <c r="EM219" s="104">
        <f t="shared" si="302"/>
        <v>0</v>
      </c>
      <c r="EN219" s="104">
        <f t="shared" si="303"/>
        <v>0</v>
      </c>
      <c r="EO219" s="103">
        <f t="shared" si="304"/>
        <v>0</v>
      </c>
      <c r="EP219" s="105">
        <f t="shared" si="305"/>
        <v>0</v>
      </c>
      <c r="EQ219" s="160">
        <f t="shared" si="306"/>
        <v>4698.9000000000005</v>
      </c>
      <c r="ER219" s="1"/>
      <c r="ES219" s="82"/>
      <c r="ET219" s="82"/>
      <c r="EU219" s="82"/>
      <c r="EV219" s="82"/>
      <c r="EW219" s="22"/>
      <c r="EX219" s="22"/>
      <c r="EY219" s="34"/>
      <c r="EZ219" s="34"/>
      <c r="FA219" s="7"/>
      <c r="FB219" s="7"/>
      <c r="FC219" s="7"/>
      <c r="FD219" s="7"/>
    </row>
    <row r="220" spans="1:160" ht="79.2" hidden="1" x14ac:dyDescent="0.3">
      <c r="A220" s="1" t="s">
        <v>479</v>
      </c>
      <c r="B220" s="83">
        <v>1.2</v>
      </c>
      <c r="C220" t="s">
        <v>1392</v>
      </c>
      <c r="D220" s="28" t="s">
        <v>15</v>
      </c>
      <c r="E220" s="3" t="s">
        <v>25</v>
      </c>
      <c r="F220" s="1" t="s">
        <v>480</v>
      </c>
      <c r="G220" s="19" t="s">
        <v>481</v>
      </c>
      <c r="H220" s="1"/>
      <c r="I220" s="3" t="s">
        <v>19</v>
      </c>
      <c r="J220" s="5" t="s">
        <v>31</v>
      </c>
      <c r="K220" s="3" t="s">
        <v>216</v>
      </c>
      <c r="L220" s="6" t="s">
        <v>22</v>
      </c>
      <c r="M220" s="38">
        <v>115</v>
      </c>
      <c r="N220" s="43">
        <v>115</v>
      </c>
      <c r="O220" s="23">
        <v>0</v>
      </c>
      <c r="P220" s="48">
        <v>0</v>
      </c>
      <c r="Q220" s="5" t="s">
        <v>23</v>
      </c>
      <c r="R220" s="1" t="s">
        <v>224</v>
      </c>
      <c r="S220" s="71">
        <f>VLOOKUP(R220,Contingencies!$A$2:$D$7,4,FALSE)</f>
        <v>0.35</v>
      </c>
      <c r="T220" s="22">
        <f t="shared" si="239"/>
        <v>1007.9845335000001</v>
      </c>
      <c r="U220" s="33">
        <f t="shared" si="313"/>
        <v>0</v>
      </c>
      <c r="V220" s="90"/>
      <c r="W220" s="131"/>
      <c r="X220" s="116"/>
      <c r="Y220" s="116"/>
      <c r="Z220" s="132"/>
      <c r="AA220" s="132"/>
      <c r="AB220" s="132"/>
      <c r="AC220" s="132"/>
      <c r="AD220" s="132"/>
      <c r="AE220" s="123"/>
      <c r="AF220" s="102"/>
      <c r="AG220" s="102"/>
      <c r="AH220" s="130"/>
      <c r="AI220" s="102">
        <f t="shared" si="307"/>
        <v>0</v>
      </c>
      <c r="AJ220" s="103">
        <f t="shared" si="240"/>
        <v>0</v>
      </c>
      <c r="AK220" s="103">
        <f t="shared" si="241"/>
        <v>0</v>
      </c>
      <c r="AL220" s="103">
        <f t="shared" si="242"/>
        <v>0</v>
      </c>
      <c r="AM220" s="103">
        <f t="shared" si="243"/>
        <v>0</v>
      </c>
      <c r="AN220" s="103">
        <f t="shared" si="244"/>
        <v>0</v>
      </c>
      <c r="AO220" s="103">
        <f t="shared" si="245"/>
        <v>0</v>
      </c>
      <c r="AP220" s="103">
        <f t="shared" si="246"/>
        <v>0</v>
      </c>
      <c r="AQ220" s="103">
        <f t="shared" si="247"/>
        <v>0</v>
      </c>
      <c r="AR220" s="103">
        <f t="shared" si="248"/>
        <v>0</v>
      </c>
      <c r="AS220" s="103">
        <f t="shared" si="249"/>
        <v>0</v>
      </c>
      <c r="AT220" s="103">
        <f t="shared" si="250"/>
        <v>0</v>
      </c>
      <c r="AU220" s="103">
        <f t="shared" si="251"/>
        <v>0</v>
      </c>
      <c r="AV220" s="104">
        <f>SUM(AJ220:AU220)*VLOOKUP($I220,Escalation[],MATCH(W$1,Escalation[#Headers]),FALSE)</f>
        <v>0</v>
      </c>
      <c r="AW220" s="104">
        <f t="shared" si="308"/>
        <v>0</v>
      </c>
      <c r="AX220" s="104">
        <f t="shared" si="309"/>
        <v>0</v>
      </c>
      <c r="AY220" s="104">
        <f t="shared" si="310"/>
        <v>0</v>
      </c>
      <c r="AZ220" s="103">
        <f t="shared" si="311"/>
        <v>0</v>
      </c>
      <c r="BA220" s="105">
        <f t="shared" si="312"/>
        <v>0</v>
      </c>
      <c r="BB220" s="110"/>
      <c r="BC220" s="102"/>
      <c r="BD220" s="102"/>
      <c r="BE220" s="102"/>
      <c r="BF220" s="102"/>
      <c r="BG220" s="112">
        <v>12</v>
      </c>
      <c r="BH220" s="112">
        <v>12</v>
      </c>
      <c r="BI220" s="102"/>
      <c r="BJ220" s="102"/>
      <c r="BK220" s="102"/>
      <c r="BL220" s="102"/>
      <c r="BM220" s="102"/>
      <c r="BN220" s="102">
        <f t="shared" si="252"/>
        <v>24</v>
      </c>
      <c r="BO220" s="103">
        <f t="shared" si="253"/>
        <v>0</v>
      </c>
      <c r="BP220" s="103">
        <f t="shared" si="254"/>
        <v>0</v>
      </c>
      <c r="BQ220" s="103">
        <f t="shared" si="255"/>
        <v>0</v>
      </c>
      <c r="BR220" s="103">
        <f t="shared" si="256"/>
        <v>0</v>
      </c>
      <c r="BS220" s="103">
        <f t="shared" si="257"/>
        <v>0</v>
      </c>
      <c r="BT220" s="103">
        <f t="shared" si="258"/>
        <v>1380</v>
      </c>
      <c r="BU220" s="103">
        <f t="shared" si="259"/>
        <v>1380</v>
      </c>
      <c r="BV220" s="103">
        <f t="shared" si="260"/>
        <v>0</v>
      </c>
      <c r="BW220" s="103">
        <f t="shared" si="261"/>
        <v>0</v>
      </c>
      <c r="BX220" s="103">
        <f t="shared" si="262"/>
        <v>0</v>
      </c>
      <c r="BY220" s="103">
        <f t="shared" si="263"/>
        <v>0</v>
      </c>
      <c r="BZ220" s="103">
        <f t="shared" si="264"/>
        <v>0</v>
      </c>
      <c r="CA220" s="104">
        <f>SUM(BO220:BZ220)*VLOOKUP($I220,Escalation[],MATCH(BB$1,Escalation[#Headers]),FALSE)</f>
        <v>2879.9558100000004</v>
      </c>
      <c r="CB220" s="104">
        <f t="shared" si="265"/>
        <v>0</v>
      </c>
      <c r="CC220" s="104">
        <f t="shared" si="266"/>
        <v>0</v>
      </c>
      <c r="CD220" s="104">
        <f t="shared" si="267"/>
        <v>2879.9558100000004</v>
      </c>
      <c r="CE220" s="103">
        <f t="shared" si="268"/>
        <v>1007.9845335000001</v>
      </c>
      <c r="CF220" s="105">
        <f t="shared" si="269"/>
        <v>0</v>
      </c>
      <c r="CG220" s="110"/>
      <c r="CH220" s="102"/>
      <c r="CI220" s="102"/>
      <c r="CJ220" s="102"/>
      <c r="CK220" s="102"/>
      <c r="CL220" s="102"/>
      <c r="CM220" s="102"/>
      <c r="CN220" s="102"/>
      <c r="CO220" s="102"/>
      <c r="CP220" s="102"/>
      <c r="CQ220" s="102"/>
      <c r="CR220" s="102"/>
      <c r="CS220" s="102">
        <f t="shared" si="270"/>
        <v>0</v>
      </c>
      <c r="CT220" s="103">
        <f t="shared" si="271"/>
        <v>0</v>
      </c>
      <c r="CU220" s="103">
        <f t="shared" si="272"/>
        <v>0</v>
      </c>
      <c r="CV220" s="103">
        <f t="shared" si="273"/>
        <v>0</v>
      </c>
      <c r="CW220" s="103">
        <f t="shared" si="274"/>
        <v>0</v>
      </c>
      <c r="CX220" s="103">
        <f t="shared" si="275"/>
        <v>0</v>
      </c>
      <c r="CY220" s="103">
        <f t="shared" si="276"/>
        <v>0</v>
      </c>
      <c r="CZ220" s="103">
        <f t="shared" si="277"/>
        <v>0</v>
      </c>
      <c r="DA220" s="103">
        <f t="shared" si="278"/>
        <v>0</v>
      </c>
      <c r="DB220" s="103">
        <f t="shared" si="279"/>
        <v>0</v>
      </c>
      <c r="DC220" s="103">
        <f t="shared" si="280"/>
        <v>0</v>
      </c>
      <c r="DD220" s="103">
        <f t="shared" si="281"/>
        <v>0</v>
      </c>
      <c r="DE220" s="103">
        <f t="shared" si="282"/>
        <v>0</v>
      </c>
      <c r="DF220" s="104">
        <f>SUM(CT220:DE220)*VLOOKUP($I220,Escalation[],MATCH(CG$1,Escalation[#Headers]),FALSE)</f>
        <v>0</v>
      </c>
      <c r="DG220" s="104">
        <f t="shared" si="283"/>
        <v>0</v>
      </c>
      <c r="DH220" s="104">
        <f t="shared" si="284"/>
        <v>0</v>
      </c>
      <c r="DI220" s="104">
        <f t="shared" si="285"/>
        <v>0</v>
      </c>
      <c r="DJ220" s="103">
        <f t="shared" si="286"/>
        <v>0</v>
      </c>
      <c r="DK220" s="105">
        <f t="shared" si="287"/>
        <v>0</v>
      </c>
      <c r="DL220" s="110"/>
      <c r="DM220" s="102"/>
      <c r="DN220" s="102"/>
      <c r="DO220" s="102"/>
      <c r="DP220" s="102"/>
      <c r="DQ220" s="102"/>
      <c r="DR220" s="102"/>
      <c r="DS220" s="102"/>
      <c r="DT220" s="102"/>
      <c r="DU220" s="102"/>
      <c r="DV220" s="102"/>
      <c r="DW220" s="102"/>
      <c r="DX220" s="102">
        <f t="shared" si="288"/>
        <v>0</v>
      </c>
      <c r="DY220" s="103">
        <f t="shared" si="289"/>
        <v>0</v>
      </c>
      <c r="DZ220" s="103">
        <f t="shared" si="290"/>
        <v>0</v>
      </c>
      <c r="EA220" s="103">
        <f t="shared" si="291"/>
        <v>0</v>
      </c>
      <c r="EB220" s="103">
        <f t="shared" si="292"/>
        <v>0</v>
      </c>
      <c r="EC220" s="103">
        <f t="shared" si="293"/>
        <v>0</v>
      </c>
      <c r="ED220" s="103">
        <f t="shared" si="294"/>
        <v>0</v>
      </c>
      <c r="EE220" s="103">
        <f t="shared" si="295"/>
        <v>0</v>
      </c>
      <c r="EF220" s="103">
        <f t="shared" si="296"/>
        <v>0</v>
      </c>
      <c r="EG220" s="103">
        <f t="shared" si="297"/>
        <v>0</v>
      </c>
      <c r="EH220" s="103">
        <f t="shared" si="298"/>
        <v>0</v>
      </c>
      <c r="EI220" s="103">
        <f t="shared" si="299"/>
        <v>0</v>
      </c>
      <c r="EJ220" s="103">
        <f t="shared" si="300"/>
        <v>0</v>
      </c>
      <c r="EK220" s="104">
        <f>SUM(DY220:EJ220)*VLOOKUP($I220,Escalation[],MATCH(DL$1,Escalation[#Headers]),FALSE)</f>
        <v>0</v>
      </c>
      <c r="EL220" s="104">
        <f t="shared" si="301"/>
        <v>0</v>
      </c>
      <c r="EM220" s="104">
        <f t="shared" si="302"/>
        <v>0</v>
      </c>
      <c r="EN220" s="104">
        <f t="shared" si="303"/>
        <v>0</v>
      </c>
      <c r="EO220" s="103">
        <f t="shared" si="304"/>
        <v>0</v>
      </c>
      <c r="EP220" s="105">
        <f t="shared" si="305"/>
        <v>0</v>
      </c>
      <c r="EQ220" s="160">
        <f t="shared" si="306"/>
        <v>2879.9558100000004</v>
      </c>
      <c r="ER220" s="1"/>
      <c r="ES220" s="82"/>
      <c r="ET220" s="82"/>
      <c r="EU220" s="82"/>
      <c r="EV220" s="82"/>
      <c r="EW220" s="22"/>
      <c r="EX220" s="22"/>
      <c r="EY220" s="34"/>
      <c r="EZ220" s="34"/>
      <c r="FA220" s="7"/>
      <c r="FB220" s="7"/>
      <c r="FC220" s="7"/>
      <c r="FD220" s="7"/>
    </row>
    <row r="221" spans="1:160" ht="79.2" hidden="1" x14ac:dyDescent="0.3">
      <c r="A221" s="1" t="s">
        <v>479</v>
      </c>
      <c r="B221" s="83">
        <v>1.2</v>
      </c>
      <c r="C221" t="s">
        <v>1392</v>
      </c>
      <c r="D221" s="28" t="s">
        <v>15</v>
      </c>
      <c r="E221" s="3" t="s">
        <v>25</v>
      </c>
      <c r="F221" s="1" t="s">
        <v>480</v>
      </c>
      <c r="G221" s="19" t="s">
        <v>481</v>
      </c>
      <c r="H221" s="1"/>
      <c r="I221" s="3" t="s">
        <v>215</v>
      </c>
      <c r="J221" s="5" t="s">
        <v>215</v>
      </c>
      <c r="K221" s="3"/>
      <c r="L221" s="3" t="s">
        <v>22</v>
      </c>
      <c r="M221" s="38"/>
      <c r="N221" s="45">
        <v>1</v>
      </c>
      <c r="O221" s="24">
        <v>0</v>
      </c>
      <c r="P221" s="48">
        <v>0</v>
      </c>
      <c r="Q221" s="5" t="s">
        <v>23</v>
      </c>
      <c r="R221" s="1" t="s">
        <v>224</v>
      </c>
      <c r="S221" s="71">
        <f>VLOOKUP(R221,Contingencies!$A$2:$D$7,4,FALSE)</f>
        <v>0.35</v>
      </c>
      <c r="T221" s="22">
        <f t="shared" si="239"/>
        <v>1826.0589375000002</v>
      </c>
      <c r="U221" s="33">
        <f t="shared" si="313"/>
        <v>0</v>
      </c>
      <c r="V221" s="90"/>
      <c r="W221" s="131"/>
      <c r="X221" s="116"/>
      <c r="Y221" s="116"/>
      <c r="Z221" s="132"/>
      <c r="AA221" s="132"/>
      <c r="AB221" s="132"/>
      <c r="AC221" s="132"/>
      <c r="AD221" s="132"/>
      <c r="AE221" s="123"/>
      <c r="AF221" s="102"/>
      <c r="AG221" s="102"/>
      <c r="AH221" s="130"/>
      <c r="AI221" s="102">
        <f t="shared" si="307"/>
        <v>0</v>
      </c>
      <c r="AJ221" s="103">
        <f t="shared" si="240"/>
        <v>0</v>
      </c>
      <c r="AK221" s="103">
        <f t="shared" si="241"/>
        <v>0</v>
      </c>
      <c r="AL221" s="103">
        <f t="shared" si="242"/>
        <v>0</v>
      </c>
      <c r="AM221" s="103">
        <f t="shared" si="243"/>
        <v>0</v>
      </c>
      <c r="AN221" s="103">
        <f t="shared" si="244"/>
        <v>0</v>
      </c>
      <c r="AO221" s="103">
        <f t="shared" si="245"/>
        <v>0</v>
      </c>
      <c r="AP221" s="103">
        <f t="shared" si="246"/>
        <v>0</v>
      </c>
      <c r="AQ221" s="103">
        <f t="shared" si="247"/>
        <v>0</v>
      </c>
      <c r="AR221" s="103">
        <f t="shared" si="248"/>
        <v>0</v>
      </c>
      <c r="AS221" s="103">
        <f t="shared" si="249"/>
        <v>0</v>
      </c>
      <c r="AT221" s="103">
        <f t="shared" si="250"/>
        <v>0</v>
      </c>
      <c r="AU221" s="103">
        <f t="shared" si="251"/>
        <v>0</v>
      </c>
      <c r="AV221" s="104">
        <f>SUM(AJ221:AU221)*VLOOKUP($I221,Escalation[],MATCH(W$1,Escalation[#Headers]),FALSE)</f>
        <v>0</v>
      </c>
      <c r="AW221" s="104">
        <f t="shared" si="308"/>
        <v>0</v>
      </c>
      <c r="AX221" s="104">
        <f t="shared" si="309"/>
        <v>0</v>
      </c>
      <c r="AY221" s="104">
        <f t="shared" si="310"/>
        <v>0</v>
      </c>
      <c r="AZ221" s="103">
        <f t="shared" si="311"/>
        <v>0</v>
      </c>
      <c r="BA221" s="105">
        <f t="shared" si="312"/>
        <v>0</v>
      </c>
      <c r="BB221" s="110"/>
      <c r="BC221" s="102"/>
      <c r="BD221" s="102"/>
      <c r="BE221" s="102"/>
      <c r="BF221" s="102"/>
      <c r="BG221" s="112">
        <v>2500</v>
      </c>
      <c r="BH221" s="112">
        <v>2500</v>
      </c>
      <c r="BI221" s="102"/>
      <c r="BJ221" s="102"/>
      <c r="BK221" s="102"/>
      <c r="BL221" s="102"/>
      <c r="BM221" s="102"/>
      <c r="BN221" s="102">
        <f t="shared" si="252"/>
        <v>0</v>
      </c>
      <c r="BO221" s="103">
        <f t="shared" si="253"/>
        <v>0</v>
      </c>
      <c r="BP221" s="103">
        <f t="shared" si="254"/>
        <v>0</v>
      </c>
      <c r="BQ221" s="103">
        <f t="shared" si="255"/>
        <v>0</v>
      </c>
      <c r="BR221" s="103">
        <f t="shared" si="256"/>
        <v>0</v>
      </c>
      <c r="BS221" s="103">
        <f t="shared" si="257"/>
        <v>0</v>
      </c>
      <c r="BT221" s="103">
        <f t="shared" si="258"/>
        <v>2500</v>
      </c>
      <c r="BU221" s="103">
        <f t="shared" si="259"/>
        <v>2500</v>
      </c>
      <c r="BV221" s="103">
        <f t="shared" si="260"/>
        <v>0</v>
      </c>
      <c r="BW221" s="103">
        <f t="shared" si="261"/>
        <v>0</v>
      </c>
      <c r="BX221" s="103">
        <f t="shared" si="262"/>
        <v>0</v>
      </c>
      <c r="BY221" s="103">
        <f t="shared" si="263"/>
        <v>0</v>
      </c>
      <c r="BZ221" s="103">
        <f t="shared" si="264"/>
        <v>0</v>
      </c>
      <c r="CA221" s="104">
        <f>SUM(BO221:BZ221)*VLOOKUP($I221,Escalation[],MATCH(BB$1,Escalation[#Headers]),FALSE)</f>
        <v>5217.3112500000007</v>
      </c>
      <c r="CB221" s="104">
        <f t="shared" si="265"/>
        <v>0</v>
      </c>
      <c r="CC221" s="104">
        <f t="shared" si="266"/>
        <v>0</v>
      </c>
      <c r="CD221" s="104">
        <f t="shared" si="267"/>
        <v>5217.3112500000007</v>
      </c>
      <c r="CE221" s="103">
        <f t="shared" si="268"/>
        <v>1826.0589375000002</v>
      </c>
      <c r="CF221" s="105">
        <f t="shared" si="269"/>
        <v>0</v>
      </c>
      <c r="CG221" s="110"/>
      <c r="CH221" s="102"/>
      <c r="CI221" s="102"/>
      <c r="CJ221" s="102"/>
      <c r="CK221" s="102"/>
      <c r="CL221" s="102"/>
      <c r="CM221" s="102"/>
      <c r="CN221" s="102"/>
      <c r="CO221" s="102"/>
      <c r="CP221" s="102"/>
      <c r="CQ221" s="102"/>
      <c r="CR221" s="102"/>
      <c r="CS221" s="102">
        <f t="shared" si="270"/>
        <v>0</v>
      </c>
      <c r="CT221" s="103">
        <f t="shared" si="271"/>
        <v>0</v>
      </c>
      <c r="CU221" s="103">
        <f t="shared" si="272"/>
        <v>0</v>
      </c>
      <c r="CV221" s="103">
        <f t="shared" si="273"/>
        <v>0</v>
      </c>
      <c r="CW221" s="103">
        <f t="shared" si="274"/>
        <v>0</v>
      </c>
      <c r="CX221" s="103">
        <f t="shared" si="275"/>
        <v>0</v>
      </c>
      <c r="CY221" s="103">
        <f t="shared" si="276"/>
        <v>0</v>
      </c>
      <c r="CZ221" s="103">
        <f t="shared" si="277"/>
        <v>0</v>
      </c>
      <c r="DA221" s="103">
        <f t="shared" si="278"/>
        <v>0</v>
      </c>
      <c r="DB221" s="103">
        <f t="shared" si="279"/>
        <v>0</v>
      </c>
      <c r="DC221" s="103">
        <f t="shared" si="280"/>
        <v>0</v>
      </c>
      <c r="DD221" s="103">
        <f t="shared" si="281"/>
        <v>0</v>
      </c>
      <c r="DE221" s="103">
        <f t="shared" si="282"/>
        <v>0</v>
      </c>
      <c r="DF221" s="104">
        <f>SUM(CT221:DE221)*VLOOKUP($I221,Escalation[],MATCH(CG$1,Escalation[#Headers]),FALSE)</f>
        <v>0</v>
      </c>
      <c r="DG221" s="104">
        <f t="shared" si="283"/>
        <v>0</v>
      </c>
      <c r="DH221" s="104">
        <f t="shared" si="284"/>
        <v>0</v>
      </c>
      <c r="DI221" s="104">
        <f t="shared" si="285"/>
        <v>0</v>
      </c>
      <c r="DJ221" s="103">
        <f t="shared" si="286"/>
        <v>0</v>
      </c>
      <c r="DK221" s="105">
        <f t="shared" si="287"/>
        <v>0</v>
      </c>
      <c r="DL221" s="110"/>
      <c r="DM221" s="102"/>
      <c r="DN221" s="102"/>
      <c r="DO221" s="102"/>
      <c r="DP221" s="102"/>
      <c r="DQ221" s="102"/>
      <c r="DR221" s="102"/>
      <c r="DS221" s="102"/>
      <c r="DT221" s="102"/>
      <c r="DU221" s="102"/>
      <c r="DV221" s="102"/>
      <c r="DW221" s="102"/>
      <c r="DX221" s="102">
        <f t="shared" si="288"/>
        <v>0</v>
      </c>
      <c r="DY221" s="103">
        <f t="shared" si="289"/>
        <v>0</v>
      </c>
      <c r="DZ221" s="103">
        <f t="shared" si="290"/>
        <v>0</v>
      </c>
      <c r="EA221" s="103">
        <f t="shared" si="291"/>
        <v>0</v>
      </c>
      <c r="EB221" s="103">
        <f t="shared" si="292"/>
        <v>0</v>
      </c>
      <c r="EC221" s="103">
        <f t="shared" si="293"/>
        <v>0</v>
      </c>
      <c r="ED221" s="103">
        <f t="shared" si="294"/>
        <v>0</v>
      </c>
      <c r="EE221" s="103">
        <f t="shared" si="295"/>
        <v>0</v>
      </c>
      <c r="EF221" s="103">
        <f t="shared" si="296"/>
        <v>0</v>
      </c>
      <c r="EG221" s="103">
        <f t="shared" si="297"/>
        <v>0</v>
      </c>
      <c r="EH221" s="103">
        <f t="shared" si="298"/>
        <v>0</v>
      </c>
      <c r="EI221" s="103">
        <f t="shared" si="299"/>
        <v>0</v>
      </c>
      <c r="EJ221" s="103">
        <f t="shared" si="300"/>
        <v>0</v>
      </c>
      <c r="EK221" s="104">
        <f>SUM(DY221:EJ221)*VLOOKUP($I221,Escalation[],MATCH(DL$1,Escalation[#Headers]),FALSE)</f>
        <v>0</v>
      </c>
      <c r="EL221" s="104">
        <f t="shared" si="301"/>
        <v>0</v>
      </c>
      <c r="EM221" s="104">
        <f t="shared" si="302"/>
        <v>0</v>
      </c>
      <c r="EN221" s="104">
        <f t="shared" si="303"/>
        <v>0</v>
      </c>
      <c r="EO221" s="103">
        <f t="shared" si="304"/>
        <v>0</v>
      </c>
      <c r="EP221" s="105">
        <f t="shared" si="305"/>
        <v>0</v>
      </c>
      <c r="EQ221" s="160">
        <f t="shared" si="306"/>
        <v>5217.3112500000007</v>
      </c>
      <c r="ER221" s="1"/>
      <c r="ES221" s="82"/>
      <c r="ET221" s="82"/>
      <c r="EU221" s="82"/>
      <c r="EV221" s="82"/>
      <c r="EW221" s="22"/>
      <c r="EX221" s="22"/>
      <c r="EY221" s="34"/>
      <c r="EZ221" s="34"/>
      <c r="FA221" s="7"/>
      <c r="FB221" s="7"/>
      <c r="FC221" s="7"/>
      <c r="FD221" s="7"/>
    </row>
    <row r="222" spans="1:160" ht="79.2" hidden="1" x14ac:dyDescent="0.3">
      <c r="A222" s="1" t="s">
        <v>482</v>
      </c>
      <c r="B222" s="83">
        <v>1.2</v>
      </c>
      <c r="C222" t="s">
        <v>1392</v>
      </c>
      <c r="D222" s="28" t="s">
        <v>15</v>
      </c>
      <c r="E222" s="3" t="s">
        <v>25</v>
      </c>
      <c r="F222" s="1" t="s">
        <v>483</v>
      </c>
      <c r="G222" s="19" t="s">
        <v>484</v>
      </c>
      <c r="H222" s="1"/>
      <c r="I222" s="3" t="s">
        <v>19</v>
      </c>
      <c r="J222" s="5" t="s">
        <v>31</v>
      </c>
      <c r="K222" s="3" t="s">
        <v>216</v>
      </c>
      <c r="L222" s="6" t="s">
        <v>22</v>
      </c>
      <c r="M222" s="38">
        <v>115</v>
      </c>
      <c r="N222" s="44">
        <v>115</v>
      </c>
      <c r="O222" s="24">
        <v>0</v>
      </c>
      <c r="P222" s="48">
        <v>0</v>
      </c>
      <c r="Q222" s="5" t="s">
        <v>23</v>
      </c>
      <c r="R222" s="1" t="s">
        <v>224</v>
      </c>
      <c r="S222" s="71">
        <f>VLOOKUP(R222,Contingencies!$A$2:$D$7,4,FALSE)</f>
        <v>0.35</v>
      </c>
      <c r="T222" s="22">
        <f t="shared" si="239"/>
        <v>1029.6562009702502</v>
      </c>
      <c r="U222" s="33">
        <f t="shared" si="313"/>
        <v>0</v>
      </c>
      <c r="V222" s="90"/>
      <c r="W222" s="131"/>
      <c r="X222" s="116"/>
      <c r="Y222" s="116"/>
      <c r="Z222" s="132"/>
      <c r="AA222" s="132"/>
      <c r="AB222" s="132"/>
      <c r="AC222" s="132"/>
      <c r="AD222" s="132"/>
      <c r="AE222" s="123"/>
      <c r="AF222" s="102"/>
      <c r="AG222" s="102"/>
      <c r="AH222" s="130"/>
      <c r="AI222" s="102">
        <f t="shared" si="307"/>
        <v>0</v>
      </c>
      <c r="AJ222" s="103">
        <f t="shared" si="240"/>
        <v>0</v>
      </c>
      <c r="AK222" s="103">
        <f t="shared" si="241"/>
        <v>0</v>
      </c>
      <c r="AL222" s="103">
        <f t="shared" si="242"/>
        <v>0</v>
      </c>
      <c r="AM222" s="103">
        <f t="shared" si="243"/>
        <v>0</v>
      </c>
      <c r="AN222" s="103">
        <f t="shared" si="244"/>
        <v>0</v>
      </c>
      <c r="AO222" s="103">
        <f t="shared" si="245"/>
        <v>0</v>
      </c>
      <c r="AP222" s="103">
        <f t="shared" si="246"/>
        <v>0</v>
      </c>
      <c r="AQ222" s="103">
        <f t="shared" si="247"/>
        <v>0</v>
      </c>
      <c r="AR222" s="103">
        <f t="shared" si="248"/>
        <v>0</v>
      </c>
      <c r="AS222" s="103">
        <f t="shared" si="249"/>
        <v>0</v>
      </c>
      <c r="AT222" s="103">
        <f t="shared" si="250"/>
        <v>0</v>
      </c>
      <c r="AU222" s="103">
        <f t="shared" si="251"/>
        <v>0</v>
      </c>
      <c r="AV222" s="104">
        <f>SUM(AJ222:AU222)*VLOOKUP($I222,Escalation[],MATCH(W$1,Escalation[#Headers]),FALSE)</f>
        <v>0</v>
      </c>
      <c r="AW222" s="104">
        <f t="shared" si="308"/>
        <v>0</v>
      </c>
      <c r="AX222" s="104">
        <f t="shared" si="309"/>
        <v>0</v>
      </c>
      <c r="AY222" s="104">
        <f t="shared" si="310"/>
        <v>0</v>
      </c>
      <c r="AZ222" s="103">
        <f t="shared" si="311"/>
        <v>0</v>
      </c>
      <c r="BA222" s="105">
        <f t="shared" si="312"/>
        <v>0</v>
      </c>
      <c r="BB222" s="110"/>
      <c r="BC222" s="102"/>
      <c r="BD222" s="102"/>
      <c r="BE222" s="102"/>
      <c r="BF222" s="102"/>
      <c r="BG222" s="102"/>
      <c r="BH222" s="102"/>
      <c r="BI222" s="102"/>
      <c r="BJ222" s="102"/>
      <c r="BK222" s="102"/>
      <c r="BL222" s="102"/>
      <c r="BM222" s="102"/>
      <c r="BN222" s="102">
        <f t="shared" si="252"/>
        <v>0</v>
      </c>
      <c r="BO222" s="103">
        <f t="shared" si="253"/>
        <v>0</v>
      </c>
      <c r="BP222" s="103">
        <f t="shared" si="254"/>
        <v>0</v>
      </c>
      <c r="BQ222" s="103">
        <f t="shared" si="255"/>
        <v>0</v>
      </c>
      <c r="BR222" s="103">
        <f t="shared" si="256"/>
        <v>0</v>
      </c>
      <c r="BS222" s="103">
        <f t="shared" si="257"/>
        <v>0</v>
      </c>
      <c r="BT222" s="103">
        <f t="shared" si="258"/>
        <v>0</v>
      </c>
      <c r="BU222" s="103">
        <f t="shared" si="259"/>
        <v>0</v>
      </c>
      <c r="BV222" s="103">
        <f t="shared" si="260"/>
        <v>0</v>
      </c>
      <c r="BW222" s="103">
        <f t="shared" si="261"/>
        <v>0</v>
      </c>
      <c r="BX222" s="103">
        <f t="shared" si="262"/>
        <v>0</v>
      </c>
      <c r="BY222" s="103">
        <f t="shared" si="263"/>
        <v>0</v>
      </c>
      <c r="BZ222" s="103">
        <f t="shared" si="264"/>
        <v>0</v>
      </c>
      <c r="CA222" s="104">
        <f>SUM(BO222:BZ222)*VLOOKUP($I222,Escalation[],MATCH(BB$1,Escalation[#Headers]),FALSE)</f>
        <v>0</v>
      </c>
      <c r="CB222" s="104">
        <f t="shared" si="265"/>
        <v>0</v>
      </c>
      <c r="CC222" s="104">
        <f t="shared" si="266"/>
        <v>0</v>
      </c>
      <c r="CD222" s="104">
        <f t="shared" si="267"/>
        <v>0</v>
      </c>
      <c r="CE222" s="103">
        <f t="shared" si="268"/>
        <v>0</v>
      </c>
      <c r="CF222" s="105">
        <f t="shared" si="269"/>
        <v>0</v>
      </c>
      <c r="CG222" s="110"/>
      <c r="CH222" s="102"/>
      <c r="CI222" s="102"/>
      <c r="CJ222" s="102"/>
      <c r="CK222" s="102"/>
      <c r="CL222" s="112">
        <v>12</v>
      </c>
      <c r="CM222" s="112">
        <v>12</v>
      </c>
      <c r="CN222" s="102"/>
      <c r="CO222" s="102"/>
      <c r="CP222" s="102"/>
      <c r="CQ222" s="102"/>
      <c r="CR222" s="102"/>
      <c r="CS222" s="102">
        <f t="shared" si="270"/>
        <v>24</v>
      </c>
      <c r="CT222" s="103">
        <f t="shared" si="271"/>
        <v>0</v>
      </c>
      <c r="CU222" s="103">
        <f t="shared" si="272"/>
        <v>0</v>
      </c>
      <c r="CV222" s="103">
        <f t="shared" si="273"/>
        <v>0</v>
      </c>
      <c r="CW222" s="103">
        <f t="shared" si="274"/>
        <v>0</v>
      </c>
      <c r="CX222" s="103">
        <f t="shared" si="275"/>
        <v>0</v>
      </c>
      <c r="CY222" s="103">
        <f t="shared" si="276"/>
        <v>1380</v>
      </c>
      <c r="CZ222" s="103">
        <f t="shared" si="277"/>
        <v>1380</v>
      </c>
      <c r="DA222" s="103">
        <f t="shared" si="278"/>
        <v>0</v>
      </c>
      <c r="DB222" s="103">
        <f t="shared" si="279"/>
        <v>0</v>
      </c>
      <c r="DC222" s="103">
        <f t="shared" si="280"/>
        <v>0</v>
      </c>
      <c r="DD222" s="103">
        <f t="shared" si="281"/>
        <v>0</v>
      </c>
      <c r="DE222" s="103">
        <f t="shared" si="282"/>
        <v>0</v>
      </c>
      <c r="DF222" s="104">
        <f>SUM(CT222:DE222)*VLOOKUP($I222,Escalation[],MATCH(CG$1,Escalation[#Headers]),FALSE)</f>
        <v>2941.8748599150008</v>
      </c>
      <c r="DG222" s="104">
        <f t="shared" si="283"/>
        <v>0</v>
      </c>
      <c r="DH222" s="104">
        <f t="shared" si="284"/>
        <v>0</v>
      </c>
      <c r="DI222" s="104">
        <f t="shared" si="285"/>
        <v>2941.8748599150008</v>
      </c>
      <c r="DJ222" s="103">
        <f t="shared" si="286"/>
        <v>1029.6562009702502</v>
      </c>
      <c r="DK222" s="105">
        <f t="shared" si="287"/>
        <v>0</v>
      </c>
      <c r="DL222" s="110"/>
      <c r="DM222" s="102"/>
      <c r="DN222" s="102"/>
      <c r="DO222" s="102"/>
      <c r="DP222" s="102"/>
      <c r="DQ222" s="102"/>
      <c r="DR222" s="102"/>
      <c r="DS222" s="102"/>
      <c r="DT222" s="102"/>
      <c r="DU222" s="102"/>
      <c r="DV222" s="102"/>
      <c r="DW222" s="102"/>
      <c r="DX222" s="102">
        <f t="shared" si="288"/>
        <v>0</v>
      </c>
      <c r="DY222" s="103">
        <f t="shared" si="289"/>
        <v>0</v>
      </c>
      <c r="DZ222" s="103">
        <f t="shared" si="290"/>
        <v>0</v>
      </c>
      <c r="EA222" s="103">
        <f t="shared" si="291"/>
        <v>0</v>
      </c>
      <c r="EB222" s="103">
        <f t="shared" si="292"/>
        <v>0</v>
      </c>
      <c r="EC222" s="103">
        <f t="shared" si="293"/>
        <v>0</v>
      </c>
      <c r="ED222" s="103">
        <f t="shared" si="294"/>
        <v>0</v>
      </c>
      <c r="EE222" s="103">
        <f t="shared" si="295"/>
        <v>0</v>
      </c>
      <c r="EF222" s="103">
        <f t="shared" si="296"/>
        <v>0</v>
      </c>
      <c r="EG222" s="103">
        <f t="shared" si="297"/>
        <v>0</v>
      </c>
      <c r="EH222" s="103">
        <f t="shared" si="298"/>
        <v>0</v>
      </c>
      <c r="EI222" s="103">
        <f t="shared" si="299"/>
        <v>0</v>
      </c>
      <c r="EJ222" s="103">
        <f t="shared" si="300"/>
        <v>0</v>
      </c>
      <c r="EK222" s="104">
        <f>SUM(DY222:EJ222)*VLOOKUP($I222,Escalation[],MATCH(DL$1,Escalation[#Headers]),FALSE)</f>
        <v>0</v>
      </c>
      <c r="EL222" s="104">
        <f t="shared" si="301"/>
        <v>0</v>
      </c>
      <c r="EM222" s="104">
        <f t="shared" si="302"/>
        <v>0</v>
      </c>
      <c r="EN222" s="104">
        <f t="shared" si="303"/>
        <v>0</v>
      </c>
      <c r="EO222" s="103">
        <f t="shared" si="304"/>
        <v>0</v>
      </c>
      <c r="EP222" s="105">
        <f t="shared" si="305"/>
        <v>0</v>
      </c>
      <c r="EQ222" s="160">
        <f t="shared" si="306"/>
        <v>2941.8748599150008</v>
      </c>
      <c r="ER222" s="1"/>
      <c r="ES222" s="82"/>
      <c r="ET222" s="82"/>
      <c r="EU222" s="82"/>
      <c r="EV222" s="82"/>
      <c r="EW222" s="22"/>
      <c r="EX222" s="22"/>
      <c r="EY222" s="34"/>
      <c r="EZ222" s="34"/>
      <c r="FA222" s="7"/>
      <c r="FB222" s="7"/>
      <c r="FC222" s="7"/>
      <c r="FD222" s="7"/>
    </row>
    <row r="223" spans="1:160" ht="79.2" hidden="1" x14ac:dyDescent="0.3">
      <c r="A223" s="1" t="s">
        <v>482</v>
      </c>
      <c r="B223" s="83">
        <v>1.2</v>
      </c>
      <c r="C223" t="s">
        <v>1392</v>
      </c>
      <c r="D223" s="28" t="s">
        <v>15</v>
      </c>
      <c r="E223" s="3" t="s">
        <v>25</v>
      </c>
      <c r="F223" s="1" t="s">
        <v>483</v>
      </c>
      <c r="G223" s="19" t="s">
        <v>484</v>
      </c>
      <c r="H223" s="1"/>
      <c r="I223" s="3" t="s">
        <v>215</v>
      </c>
      <c r="J223" s="5" t="s">
        <v>215</v>
      </c>
      <c r="K223" s="3"/>
      <c r="L223" s="3" t="s">
        <v>22</v>
      </c>
      <c r="M223" s="38"/>
      <c r="N223" s="42">
        <v>1</v>
      </c>
      <c r="O223" s="23">
        <v>0</v>
      </c>
      <c r="P223" s="48">
        <v>0</v>
      </c>
      <c r="Q223" s="5" t="s">
        <v>23</v>
      </c>
      <c r="R223" s="1" t="s">
        <v>224</v>
      </c>
      <c r="S223" s="71">
        <f>VLOOKUP(R223,Contingencies!$A$2:$D$7,4,FALSE)</f>
        <v>0.35</v>
      </c>
      <c r="T223" s="22">
        <f t="shared" si="239"/>
        <v>1865.3192046562503</v>
      </c>
      <c r="U223" s="33">
        <f t="shared" si="313"/>
        <v>0</v>
      </c>
      <c r="V223" s="90"/>
      <c r="W223" s="131"/>
      <c r="X223" s="116"/>
      <c r="Y223" s="116"/>
      <c r="Z223" s="132"/>
      <c r="AA223" s="132"/>
      <c r="AB223" s="132"/>
      <c r="AC223" s="132"/>
      <c r="AD223" s="132"/>
      <c r="AE223" s="123"/>
      <c r="AF223" s="102"/>
      <c r="AG223" s="102"/>
      <c r="AH223" s="130"/>
      <c r="AI223" s="102">
        <f t="shared" si="307"/>
        <v>0</v>
      </c>
      <c r="AJ223" s="103">
        <f t="shared" si="240"/>
        <v>0</v>
      </c>
      <c r="AK223" s="103">
        <f t="shared" si="241"/>
        <v>0</v>
      </c>
      <c r="AL223" s="103">
        <f t="shared" si="242"/>
        <v>0</v>
      </c>
      <c r="AM223" s="103">
        <f t="shared" si="243"/>
        <v>0</v>
      </c>
      <c r="AN223" s="103">
        <f t="shared" si="244"/>
        <v>0</v>
      </c>
      <c r="AO223" s="103">
        <f t="shared" si="245"/>
        <v>0</v>
      </c>
      <c r="AP223" s="103">
        <f t="shared" si="246"/>
        <v>0</v>
      </c>
      <c r="AQ223" s="103">
        <f t="shared" si="247"/>
        <v>0</v>
      </c>
      <c r="AR223" s="103">
        <f t="shared" si="248"/>
        <v>0</v>
      </c>
      <c r="AS223" s="103">
        <f t="shared" si="249"/>
        <v>0</v>
      </c>
      <c r="AT223" s="103">
        <f t="shared" si="250"/>
        <v>0</v>
      </c>
      <c r="AU223" s="103">
        <f t="shared" si="251"/>
        <v>0</v>
      </c>
      <c r="AV223" s="104">
        <f>SUM(AJ223:AU223)*VLOOKUP($I223,Escalation[],MATCH(W$1,Escalation[#Headers]),FALSE)</f>
        <v>0</v>
      </c>
      <c r="AW223" s="104">
        <f t="shared" si="308"/>
        <v>0</v>
      </c>
      <c r="AX223" s="104">
        <f t="shared" si="309"/>
        <v>0</v>
      </c>
      <c r="AY223" s="104">
        <f t="shared" si="310"/>
        <v>0</v>
      </c>
      <c r="AZ223" s="103">
        <f t="shared" si="311"/>
        <v>0</v>
      </c>
      <c r="BA223" s="105">
        <f t="shared" si="312"/>
        <v>0</v>
      </c>
      <c r="BB223" s="110"/>
      <c r="BC223" s="102"/>
      <c r="BD223" s="102"/>
      <c r="BE223" s="102"/>
      <c r="BF223" s="102"/>
      <c r="BG223" s="102"/>
      <c r="BH223" s="102"/>
      <c r="BI223" s="102"/>
      <c r="BJ223" s="102"/>
      <c r="BK223" s="102"/>
      <c r="BL223" s="102"/>
      <c r="BM223" s="102"/>
      <c r="BN223" s="102">
        <f t="shared" si="252"/>
        <v>0</v>
      </c>
      <c r="BO223" s="103">
        <f t="shared" si="253"/>
        <v>0</v>
      </c>
      <c r="BP223" s="103">
        <f t="shared" si="254"/>
        <v>0</v>
      </c>
      <c r="BQ223" s="103">
        <f t="shared" si="255"/>
        <v>0</v>
      </c>
      <c r="BR223" s="103">
        <f t="shared" si="256"/>
        <v>0</v>
      </c>
      <c r="BS223" s="103">
        <f t="shared" si="257"/>
        <v>0</v>
      </c>
      <c r="BT223" s="103">
        <f t="shared" si="258"/>
        <v>0</v>
      </c>
      <c r="BU223" s="103">
        <f t="shared" si="259"/>
        <v>0</v>
      </c>
      <c r="BV223" s="103">
        <f t="shared" si="260"/>
        <v>0</v>
      </c>
      <c r="BW223" s="103">
        <f t="shared" si="261"/>
        <v>0</v>
      </c>
      <c r="BX223" s="103">
        <f t="shared" si="262"/>
        <v>0</v>
      </c>
      <c r="BY223" s="103">
        <f t="shared" si="263"/>
        <v>0</v>
      </c>
      <c r="BZ223" s="103">
        <f t="shared" si="264"/>
        <v>0</v>
      </c>
      <c r="CA223" s="104">
        <f>SUM(BO223:BZ223)*VLOOKUP($I223,Escalation[],MATCH(BB$1,Escalation[#Headers]),FALSE)</f>
        <v>0</v>
      </c>
      <c r="CB223" s="104">
        <f t="shared" si="265"/>
        <v>0</v>
      </c>
      <c r="CC223" s="104">
        <f t="shared" si="266"/>
        <v>0</v>
      </c>
      <c r="CD223" s="104">
        <f t="shared" si="267"/>
        <v>0</v>
      </c>
      <c r="CE223" s="103">
        <f t="shared" si="268"/>
        <v>0</v>
      </c>
      <c r="CF223" s="105">
        <f t="shared" si="269"/>
        <v>0</v>
      </c>
      <c r="CG223" s="110"/>
      <c r="CH223" s="102"/>
      <c r="CI223" s="102"/>
      <c r="CJ223" s="102"/>
      <c r="CK223" s="102"/>
      <c r="CL223" s="112">
        <v>2500</v>
      </c>
      <c r="CM223" s="112">
        <v>2500</v>
      </c>
      <c r="CN223" s="102"/>
      <c r="CO223" s="102"/>
      <c r="CP223" s="102"/>
      <c r="CQ223" s="102"/>
      <c r="CR223" s="102"/>
      <c r="CS223" s="102">
        <f t="shared" si="270"/>
        <v>0</v>
      </c>
      <c r="CT223" s="103">
        <f t="shared" si="271"/>
        <v>0</v>
      </c>
      <c r="CU223" s="103">
        <f t="shared" si="272"/>
        <v>0</v>
      </c>
      <c r="CV223" s="103">
        <f t="shared" si="273"/>
        <v>0</v>
      </c>
      <c r="CW223" s="103">
        <f t="shared" si="274"/>
        <v>0</v>
      </c>
      <c r="CX223" s="103">
        <f t="shared" si="275"/>
        <v>0</v>
      </c>
      <c r="CY223" s="103">
        <f t="shared" si="276"/>
        <v>2500</v>
      </c>
      <c r="CZ223" s="103">
        <f t="shared" si="277"/>
        <v>2500</v>
      </c>
      <c r="DA223" s="103">
        <f t="shared" si="278"/>
        <v>0</v>
      </c>
      <c r="DB223" s="103">
        <f t="shared" si="279"/>
        <v>0</v>
      </c>
      <c r="DC223" s="103">
        <f t="shared" si="280"/>
        <v>0</v>
      </c>
      <c r="DD223" s="103">
        <f t="shared" si="281"/>
        <v>0</v>
      </c>
      <c r="DE223" s="103">
        <f t="shared" si="282"/>
        <v>0</v>
      </c>
      <c r="DF223" s="104">
        <f>SUM(CT223:DE223)*VLOOKUP($I223,Escalation[],MATCH(CG$1,Escalation[#Headers]),FALSE)</f>
        <v>5329.4834418750015</v>
      </c>
      <c r="DG223" s="104">
        <f t="shared" si="283"/>
        <v>0</v>
      </c>
      <c r="DH223" s="104">
        <f t="shared" si="284"/>
        <v>0</v>
      </c>
      <c r="DI223" s="104">
        <f t="shared" si="285"/>
        <v>5329.4834418750015</v>
      </c>
      <c r="DJ223" s="103">
        <f t="shared" si="286"/>
        <v>1865.3192046562503</v>
      </c>
      <c r="DK223" s="105">
        <f t="shared" si="287"/>
        <v>0</v>
      </c>
      <c r="DL223" s="110"/>
      <c r="DM223" s="102"/>
      <c r="DN223" s="102"/>
      <c r="DO223" s="102"/>
      <c r="DP223" s="102"/>
      <c r="DQ223" s="102"/>
      <c r="DR223" s="102"/>
      <c r="DS223" s="102"/>
      <c r="DT223" s="102"/>
      <c r="DU223" s="102"/>
      <c r="DV223" s="102"/>
      <c r="DW223" s="102"/>
      <c r="DX223" s="102">
        <f t="shared" si="288"/>
        <v>0</v>
      </c>
      <c r="DY223" s="103">
        <f t="shared" si="289"/>
        <v>0</v>
      </c>
      <c r="DZ223" s="103">
        <f t="shared" si="290"/>
        <v>0</v>
      </c>
      <c r="EA223" s="103">
        <f t="shared" si="291"/>
        <v>0</v>
      </c>
      <c r="EB223" s="103">
        <f t="shared" si="292"/>
        <v>0</v>
      </c>
      <c r="EC223" s="103">
        <f t="shared" si="293"/>
        <v>0</v>
      </c>
      <c r="ED223" s="103">
        <f t="shared" si="294"/>
        <v>0</v>
      </c>
      <c r="EE223" s="103">
        <f t="shared" si="295"/>
        <v>0</v>
      </c>
      <c r="EF223" s="103">
        <f t="shared" si="296"/>
        <v>0</v>
      </c>
      <c r="EG223" s="103">
        <f t="shared" si="297"/>
        <v>0</v>
      </c>
      <c r="EH223" s="103">
        <f t="shared" si="298"/>
        <v>0</v>
      </c>
      <c r="EI223" s="103">
        <f t="shared" si="299"/>
        <v>0</v>
      </c>
      <c r="EJ223" s="103">
        <f t="shared" si="300"/>
        <v>0</v>
      </c>
      <c r="EK223" s="104">
        <f>SUM(DY223:EJ223)*VLOOKUP($I223,Escalation[],MATCH(DL$1,Escalation[#Headers]),FALSE)</f>
        <v>0</v>
      </c>
      <c r="EL223" s="104">
        <f t="shared" si="301"/>
        <v>0</v>
      </c>
      <c r="EM223" s="104">
        <f t="shared" si="302"/>
        <v>0</v>
      </c>
      <c r="EN223" s="104">
        <f t="shared" si="303"/>
        <v>0</v>
      </c>
      <c r="EO223" s="103">
        <f t="shared" si="304"/>
        <v>0</v>
      </c>
      <c r="EP223" s="105">
        <f t="shared" si="305"/>
        <v>0</v>
      </c>
      <c r="EQ223" s="160">
        <f t="shared" si="306"/>
        <v>5329.4834418750015</v>
      </c>
      <c r="ER223" s="1"/>
      <c r="ES223" s="82"/>
      <c r="ET223" s="82"/>
      <c r="EU223" s="82"/>
      <c r="EV223" s="82"/>
      <c r="EW223" s="22"/>
      <c r="EX223" s="22"/>
      <c r="EY223" s="34"/>
      <c r="EZ223" s="34"/>
      <c r="FA223" s="7"/>
      <c r="FB223" s="7"/>
      <c r="FC223" s="7"/>
      <c r="FD223" s="7"/>
    </row>
    <row r="224" spans="1:160" ht="184.8" hidden="1" x14ac:dyDescent="0.3">
      <c r="A224" s="2" t="s">
        <v>485</v>
      </c>
      <c r="B224" s="83">
        <v>1.2</v>
      </c>
      <c r="C224" t="s">
        <v>1392</v>
      </c>
      <c r="D224" s="28" t="s">
        <v>15</v>
      </c>
      <c r="E224" s="3" t="s">
        <v>25</v>
      </c>
      <c r="F224" s="1" t="s">
        <v>486</v>
      </c>
      <c r="G224" s="14" t="s">
        <v>487</v>
      </c>
      <c r="H224" s="1"/>
      <c r="I224" s="3" t="s">
        <v>19</v>
      </c>
      <c r="J224" s="5" t="s">
        <v>31</v>
      </c>
      <c r="K224" s="3" t="s">
        <v>35</v>
      </c>
      <c r="L224" s="6" t="s">
        <v>22</v>
      </c>
      <c r="M224" s="38">
        <v>115</v>
      </c>
      <c r="N224" s="43">
        <v>115</v>
      </c>
      <c r="O224" s="24">
        <v>0</v>
      </c>
      <c r="P224" s="48">
        <v>0</v>
      </c>
      <c r="Q224" s="5" t="s">
        <v>23</v>
      </c>
      <c r="R224" s="1" t="s">
        <v>220</v>
      </c>
      <c r="S224" s="71">
        <f>VLOOKUP(R224,Contingencies!$A$2:$D$7,4,FALSE)</f>
        <v>0.2</v>
      </c>
      <c r="T224" s="22">
        <f t="shared" si="239"/>
        <v>187.95600000000002</v>
      </c>
      <c r="U224" s="33">
        <f t="shared" si="313"/>
        <v>0</v>
      </c>
      <c r="V224" s="90"/>
      <c r="W224" s="118">
        <v>8</v>
      </c>
      <c r="X224" s="114"/>
      <c r="Y224" s="125"/>
      <c r="Z224" s="125"/>
      <c r="AA224" s="125"/>
      <c r="AB224" s="125"/>
      <c r="AC224" s="123"/>
      <c r="AD224" s="123"/>
      <c r="AE224" s="123"/>
      <c r="AF224" s="102"/>
      <c r="AG224" s="102"/>
      <c r="AH224" s="102"/>
      <c r="AI224" s="102">
        <f t="shared" si="307"/>
        <v>8</v>
      </c>
      <c r="AJ224" s="103">
        <f t="shared" si="240"/>
        <v>920</v>
      </c>
      <c r="AK224" s="103">
        <f t="shared" si="241"/>
        <v>0</v>
      </c>
      <c r="AL224" s="103">
        <f t="shared" si="242"/>
        <v>0</v>
      </c>
      <c r="AM224" s="103">
        <f t="shared" si="243"/>
        <v>0</v>
      </c>
      <c r="AN224" s="103">
        <f t="shared" si="244"/>
        <v>0</v>
      </c>
      <c r="AO224" s="103">
        <f t="shared" si="245"/>
        <v>0</v>
      </c>
      <c r="AP224" s="103">
        <f t="shared" si="246"/>
        <v>0</v>
      </c>
      <c r="AQ224" s="103">
        <f t="shared" si="247"/>
        <v>0</v>
      </c>
      <c r="AR224" s="103">
        <f t="shared" si="248"/>
        <v>0</v>
      </c>
      <c r="AS224" s="103">
        <f t="shared" si="249"/>
        <v>0</v>
      </c>
      <c r="AT224" s="103">
        <f t="shared" si="250"/>
        <v>0</v>
      </c>
      <c r="AU224" s="103">
        <f t="shared" si="251"/>
        <v>0</v>
      </c>
      <c r="AV224" s="104">
        <f>SUM(AJ224:AU224)*VLOOKUP($I224,Escalation[],MATCH(W$1,Escalation[#Headers]),FALSE)</f>
        <v>939.78000000000009</v>
      </c>
      <c r="AW224" s="104">
        <f t="shared" si="308"/>
        <v>0</v>
      </c>
      <c r="AX224" s="104">
        <f t="shared" si="309"/>
        <v>0</v>
      </c>
      <c r="AY224" s="104">
        <f t="shared" si="310"/>
        <v>939.78000000000009</v>
      </c>
      <c r="AZ224" s="103">
        <f t="shared" si="311"/>
        <v>187.95600000000002</v>
      </c>
      <c r="BA224" s="105">
        <f t="shared" si="312"/>
        <v>0</v>
      </c>
      <c r="BB224" s="110"/>
      <c r="BC224" s="102"/>
      <c r="BD224" s="102"/>
      <c r="BE224" s="102"/>
      <c r="BF224" s="102"/>
      <c r="BG224" s="102"/>
      <c r="BH224" s="102"/>
      <c r="BI224" s="102"/>
      <c r="BJ224" s="102"/>
      <c r="BK224" s="102"/>
      <c r="BL224" s="102"/>
      <c r="BM224" s="102"/>
      <c r="BN224" s="102">
        <f t="shared" si="252"/>
        <v>0</v>
      </c>
      <c r="BO224" s="103">
        <f t="shared" si="253"/>
        <v>0</v>
      </c>
      <c r="BP224" s="103">
        <f t="shared" si="254"/>
        <v>0</v>
      </c>
      <c r="BQ224" s="103">
        <f t="shared" si="255"/>
        <v>0</v>
      </c>
      <c r="BR224" s="103">
        <f t="shared" si="256"/>
        <v>0</v>
      </c>
      <c r="BS224" s="103">
        <f t="shared" si="257"/>
        <v>0</v>
      </c>
      <c r="BT224" s="103">
        <f t="shared" si="258"/>
        <v>0</v>
      </c>
      <c r="BU224" s="103">
        <f t="shared" si="259"/>
        <v>0</v>
      </c>
      <c r="BV224" s="103">
        <f t="shared" si="260"/>
        <v>0</v>
      </c>
      <c r="BW224" s="103">
        <f t="shared" si="261"/>
        <v>0</v>
      </c>
      <c r="BX224" s="103">
        <f t="shared" si="262"/>
        <v>0</v>
      </c>
      <c r="BY224" s="103">
        <f t="shared" si="263"/>
        <v>0</v>
      </c>
      <c r="BZ224" s="103">
        <f t="shared" si="264"/>
        <v>0</v>
      </c>
      <c r="CA224" s="104">
        <f>SUM(BO224:BZ224)*VLOOKUP($I224,Escalation[],MATCH(BB$1,Escalation[#Headers]),FALSE)</f>
        <v>0</v>
      </c>
      <c r="CB224" s="104">
        <f t="shared" si="265"/>
        <v>0</v>
      </c>
      <c r="CC224" s="104">
        <f t="shared" si="266"/>
        <v>0</v>
      </c>
      <c r="CD224" s="104">
        <f t="shared" si="267"/>
        <v>0</v>
      </c>
      <c r="CE224" s="103">
        <f t="shared" si="268"/>
        <v>0</v>
      </c>
      <c r="CF224" s="105">
        <f t="shared" si="269"/>
        <v>0</v>
      </c>
      <c r="CG224" s="110"/>
      <c r="CH224" s="102"/>
      <c r="CI224" s="102"/>
      <c r="CJ224" s="102"/>
      <c r="CK224" s="102"/>
      <c r="CL224" s="102"/>
      <c r="CM224" s="102"/>
      <c r="CN224" s="102"/>
      <c r="CO224" s="102"/>
      <c r="CP224" s="102"/>
      <c r="CQ224" s="102"/>
      <c r="CR224" s="102"/>
      <c r="CS224" s="102">
        <f t="shared" si="270"/>
        <v>0</v>
      </c>
      <c r="CT224" s="103">
        <f t="shared" si="271"/>
        <v>0</v>
      </c>
      <c r="CU224" s="103">
        <f t="shared" si="272"/>
        <v>0</v>
      </c>
      <c r="CV224" s="103">
        <f t="shared" si="273"/>
        <v>0</v>
      </c>
      <c r="CW224" s="103">
        <f t="shared" si="274"/>
        <v>0</v>
      </c>
      <c r="CX224" s="103">
        <f t="shared" si="275"/>
        <v>0</v>
      </c>
      <c r="CY224" s="103">
        <f t="shared" si="276"/>
        <v>0</v>
      </c>
      <c r="CZ224" s="103">
        <f t="shared" si="277"/>
        <v>0</v>
      </c>
      <c r="DA224" s="103">
        <f t="shared" si="278"/>
        <v>0</v>
      </c>
      <c r="DB224" s="103">
        <f t="shared" si="279"/>
        <v>0</v>
      </c>
      <c r="DC224" s="103">
        <f t="shared" si="280"/>
        <v>0</v>
      </c>
      <c r="DD224" s="103">
        <f t="shared" si="281"/>
        <v>0</v>
      </c>
      <c r="DE224" s="103">
        <f t="shared" si="282"/>
        <v>0</v>
      </c>
      <c r="DF224" s="104">
        <f>SUM(CT224:DE224)*VLOOKUP($I224,Escalation[],MATCH(CG$1,Escalation[#Headers]),FALSE)</f>
        <v>0</v>
      </c>
      <c r="DG224" s="104">
        <f t="shared" si="283"/>
        <v>0</v>
      </c>
      <c r="DH224" s="104">
        <f t="shared" si="284"/>
        <v>0</v>
      </c>
      <c r="DI224" s="104">
        <f t="shared" si="285"/>
        <v>0</v>
      </c>
      <c r="DJ224" s="103">
        <f t="shared" si="286"/>
        <v>0</v>
      </c>
      <c r="DK224" s="105">
        <f t="shared" si="287"/>
        <v>0</v>
      </c>
      <c r="DL224" s="110"/>
      <c r="DM224" s="102"/>
      <c r="DN224" s="102"/>
      <c r="DO224" s="102"/>
      <c r="DP224" s="102"/>
      <c r="DQ224" s="102"/>
      <c r="DR224" s="102"/>
      <c r="DS224" s="102"/>
      <c r="DT224" s="102"/>
      <c r="DU224" s="102"/>
      <c r="DV224" s="102"/>
      <c r="DW224" s="102"/>
      <c r="DX224" s="102">
        <f t="shared" si="288"/>
        <v>0</v>
      </c>
      <c r="DY224" s="103">
        <f t="shared" si="289"/>
        <v>0</v>
      </c>
      <c r="DZ224" s="103">
        <f t="shared" si="290"/>
        <v>0</v>
      </c>
      <c r="EA224" s="103">
        <f t="shared" si="291"/>
        <v>0</v>
      </c>
      <c r="EB224" s="103">
        <f t="shared" si="292"/>
        <v>0</v>
      </c>
      <c r="EC224" s="103">
        <f t="shared" si="293"/>
        <v>0</v>
      </c>
      <c r="ED224" s="103">
        <f t="shared" si="294"/>
        <v>0</v>
      </c>
      <c r="EE224" s="103">
        <f t="shared" si="295"/>
        <v>0</v>
      </c>
      <c r="EF224" s="103">
        <f t="shared" si="296"/>
        <v>0</v>
      </c>
      <c r="EG224" s="103">
        <f t="shared" si="297"/>
        <v>0</v>
      </c>
      <c r="EH224" s="103">
        <f t="shared" si="298"/>
        <v>0</v>
      </c>
      <c r="EI224" s="103">
        <f t="shared" si="299"/>
        <v>0</v>
      </c>
      <c r="EJ224" s="103">
        <f t="shared" si="300"/>
        <v>0</v>
      </c>
      <c r="EK224" s="104">
        <f>SUM(DY224:EJ224)*VLOOKUP($I224,Escalation[],MATCH(DL$1,Escalation[#Headers]),FALSE)</f>
        <v>0</v>
      </c>
      <c r="EL224" s="104">
        <f t="shared" si="301"/>
        <v>0</v>
      </c>
      <c r="EM224" s="104">
        <f t="shared" si="302"/>
        <v>0</v>
      </c>
      <c r="EN224" s="104">
        <f t="shared" si="303"/>
        <v>0</v>
      </c>
      <c r="EO224" s="103">
        <f t="shared" si="304"/>
        <v>0</v>
      </c>
      <c r="EP224" s="105">
        <f t="shared" si="305"/>
        <v>0</v>
      </c>
      <c r="EQ224" s="160">
        <f t="shared" si="306"/>
        <v>939.78000000000009</v>
      </c>
      <c r="ER224" s="1"/>
      <c r="ES224" s="82"/>
      <c r="ET224" s="82"/>
      <c r="EU224" s="82"/>
      <c r="EV224" s="82"/>
      <c r="EW224" s="22"/>
      <c r="EX224" s="22"/>
      <c r="EY224" s="34"/>
      <c r="EZ224" s="34"/>
      <c r="FA224" s="7"/>
      <c r="FB224" s="7"/>
      <c r="FC224" s="7"/>
      <c r="FD224" s="7"/>
    </row>
    <row r="225" spans="1:160" ht="184.8" hidden="1" x14ac:dyDescent="0.3">
      <c r="A225" s="2" t="s">
        <v>485</v>
      </c>
      <c r="B225" s="83">
        <v>1.2</v>
      </c>
      <c r="C225" t="s">
        <v>1392</v>
      </c>
      <c r="D225" s="28" t="s">
        <v>15</v>
      </c>
      <c r="E225" s="3" t="s">
        <v>25</v>
      </c>
      <c r="F225" s="1" t="s">
        <v>486</v>
      </c>
      <c r="G225" s="14" t="s">
        <v>487</v>
      </c>
      <c r="H225" s="1"/>
      <c r="I225" s="3" t="s">
        <v>215</v>
      </c>
      <c r="J225" s="5" t="s">
        <v>215</v>
      </c>
      <c r="K225" s="3"/>
      <c r="L225" s="3" t="s">
        <v>22</v>
      </c>
      <c r="M225" s="38"/>
      <c r="N225" s="42">
        <v>1</v>
      </c>
      <c r="O225" s="23">
        <v>0</v>
      </c>
      <c r="P225" s="48">
        <v>0</v>
      </c>
      <c r="Q225" s="5" t="s">
        <v>23</v>
      </c>
      <c r="R225" s="1" t="s">
        <v>41</v>
      </c>
      <c r="S225" s="71">
        <f>VLOOKUP(R225,Contingencies!$A$2:$D$7,4,FALSE)</f>
        <v>0.125</v>
      </c>
      <c r="T225" s="22">
        <f t="shared" si="239"/>
        <v>38.306250000000006</v>
      </c>
      <c r="U225" s="33">
        <f t="shared" si="313"/>
        <v>0</v>
      </c>
      <c r="V225" s="90"/>
      <c r="W225" s="118">
        <v>300</v>
      </c>
      <c r="X225" s="114"/>
      <c r="Y225" s="125"/>
      <c r="Z225" s="125"/>
      <c r="AA225" s="125"/>
      <c r="AB225" s="125"/>
      <c r="AC225" s="123"/>
      <c r="AD225" s="123"/>
      <c r="AE225" s="123"/>
      <c r="AF225" s="102"/>
      <c r="AG225" s="102"/>
      <c r="AH225" s="102"/>
      <c r="AI225" s="102">
        <f t="shared" si="307"/>
        <v>0</v>
      </c>
      <c r="AJ225" s="103">
        <f t="shared" si="240"/>
        <v>300</v>
      </c>
      <c r="AK225" s="103">
        <f t="shared" si="241"/>
        <v>0</v>
      </c>
      <c r="AL225" s="103">
        <f t="shared" si="242"/>
        <v>0</v>
      </c>
      <c r="AM225" s="103">
        <f t="shared" si="243"/>
        <v>0</v>
      </c>
      <c r="AN225" s="103">
        <f t="shared" si="244"/>
        <v>0</v>
      </c>
      <c r="AO225" s="103">
        <f t="shared" si="245"/>
        <v>0</v>
      </c>
      <c r="AP225" s="103">
        <f t="shared" si="246"/>
        <v>0</v>
      </c>
      <c r="AQ225" s="103">
        <f t="shared" si="247"/>
        <v>0</v>
      </c>
      <c r="AR225" s="103">
        <f t="shared" si="248"/>
        <v>0</v>
      </c>
      <c r="AS225" s="103">
        <f t="shared" si="249"/>
        <v>0</v>
      </c>
      <c r="AT225" s="103">
        <f t="shared" si="250"/>
        <v>0</v>
      </c>
      <c r="AU225" s="103">
        <f t="shared" si="251"/>
        <v>0</v>
      </c>
      <c r="AV225" s="104">
        <f>SUM(AJ225:AU225)*VLOOKUP($I225,Escalation[],MATCH(W$1,Escalation[#Headers]),FALSE)</f>
        <v>306.45000000000005</v>
      </c>
      <c r="AW225" s="104">
        <f t="shared" si="308"/>
        <v>0</v>
      </c>
      <c r="AX225" s="104">
        <f t="shared" si="309"/>
        <v>0</v>
      </c>
      <c r="AY225" s="104">
        <f t="shared" si="310"/>
        <v>306.45000000000005</v>
      </c>
      <c r="AZ225" s="103">
        <f t="shared" si="311"/>
        <v>38.306250000000006</v>
      </c>
      <c r="BA225" s="105">
        <f t="shared" si="312"/>
        <v>0</v>
      </c>
      <c r="BB225" s="110"/>
      <c r="BC225" s="102"/>
      <c r="BD225" s="102"/>
      <c r="BE225" s="102"/>
      <c r="BF225" s="102"/>
      <c r="BG225" s="102"/>
      <c r="BH225" s="102"/>
      <c r="BI225" s="102"/>
      <c r="BJ225" s="102"/>
      <c r="BK225" s="102"/>
      <c r="BL225" s="102"/>
      <c r="BM225" s="102"/>
      <c r="BN225" s="102">
        <f t="shared" si="252"/>
        <v>0</v>
      </c>
      <c r="BO225" s="103">
        <f t="shared" si="253"/>
        <v>0</v>
      </c>
      <c r="BP225" s="103">
        <f t="shared" si="254"/>
        <v>0</v>
      </c>
      <c r="BQ225" s="103">
        <f t="shared" si="255"/>
        <v>0</v>
      </c>
      <c r="BR225" s="103">
        <f t="shared" si="256"/>
        <v>0</v>
      </c>
      <c r="BS225" s="103">
        <f t="shared" si="257"/>
        <v>0</v>
      </c>
      <c r="BT225" s="103">
        <f t="shared" si="258"/>
        <v>0</v>
      </c>
      <c r="BU225" s="103">
        <f t="shared" si="259"/>
        <v>0</v>
      </c>
      <c r="BV225" s="103">
        <f t="shared" si="260"/>
        <v>0</v>
      </c>
      <c r="BW225" s="103">
        <f t="shared" si="261"/>
        <v>0</v>
      </c>
      <c r="BX225" s="103">
        <f t="shared" si="262"/>
        <v>0</v>
      </c>
      <c r="BY225" s="103">
        <f t="shared" si="263"/>
        <v>0</v>
      </c>
      <c r="BZ225" s="103">
        <f t="shared" si="264"/>
        <v>0</v>
      </c>
      <c r="CA225" s="104">
        <f>SUM(BO225:BZ225)*VLOOKUP($I225,Escalation[],MATCH(BB$1,Escalation[#Headers]),FALSE)</f>
        <v>0</v>
      </c>
      <c r="CB225" s="104">
        <f t="shared" si="265"/>
        <v>0</v>
      </c>
      <c r="CC225" s="104">
        <f t="shared" si="266"/>
        <v>0</v>
      </c>
      <c r="CD225" s="104">
        <f t="shared" si="267"/>
        <v>0</v>
      </c>
      <c r="CE225" s="103">
        <f t="shared" si="268"/>
        <v>0</v>
      </c>
      <c r="CF225" s="105">
        <f t="shared" si="269"/>
        <v>0</v>
      </c>
      <c r="CG225" s="110"/>
      <c r="CH225" s="102"/>
      <c r="CI225" s="102"/>
      <c r="CJ225" s="102"/>
      <c r="CK225" s="102"/>
      <c r="CL225" s="102"/>
      <c r="CM225" s="102"/>
      <c r="CN225" s="102"/>
      <c r="CO225" s="102"/>
      <c r="CP225" s="102"/>
      <c r="CQ225" s="102"/>
      <c r="CR225" s="102"/>
      <c r="CS225" s="102">
        <f t="shared" si="270"/>
        <v>0</v>
      </c>
      <c r="CT225" s="103">
        <f t="shared" si="271"/>
        <v>0</v>
      </c>
      <c r="CU225" s="103">
        <f t="shared" si="272"/>
        <v>0</v>
      </c>
      <c r="CV225" s="103">
        <f t="shared" si="273"/>
        <v>0</v>
      </c>
      <c r="CW225" s="103">
        <f t="shared" si="274"/>
        <v>0</v>
      </c>
      <c r="CX225" s="103">
        <f t="shared" si="275"/>
        <v>0</v>
      </c>
      <c r="CY225" s="103">
        <f t="shared" si="276"/>
        <v>0</v>
      </c>
      <c r="CZ225" s="103">
        <f t="shared" si="277"/>
        <v>0</v>
      </c>
      <c r="DA225" s="103">
        <f t="shared" si="278"/>
        <v>0</v>
      </c>
      <c r="DB225" s="103">
        <f t="shared" si="279"/>
        <v>0</v>
      </c>
      <c r="DC225" s="103">
        <f t="shared" si="280"/>
        <v>0</v>
      </c>
      <c r="DD225" s="103">
        <f t="shared" si="281"/>
        <v>0</v>
      </c>
      <c r="DE225" s="103">
        <f t="shared" si="282"/>
        <v>0</v>
      </c>
      <c r="DF225" s="104">
        <f>SUM(CT225:DE225)*VLOOKUP($I225,Escalation[],MATCH(CG$1,Escalation[#Headers]),FALSE)</f>
        <v>0</v>
      </c>
      <c r="DG225" s="104">
        <f t="shared" si="283"/>
        <v>0</v>
      </c>
      <c r="DH225" s="104">
        <f t="shared" si="284"/>
        <v>0</v>
      </c>
      <c r="DI225" s="104">
        <f t="shared" si="285"/>
        <v>0</v>
      </c>
      <c r="DJ225" s="103">
        <f t="shared" si="286"/>
        <v>0</v>
      </c>
      <c r="DK225" s="105">
        <f t="shared" si="287"/>
        <v>0</v>
      </c>
      <c r="DL225" s="110"/>
      <c r="DM225" s="102"/>
      <c r="DN225" s="102"/>
      <c r="DO225" s="102"/>
      <c r="DP225" s="102"/>
      <c r="DQ225" s="102"/>
      <c r="DR225" s="102"/>
      <c r="DS225" s="102"/>
      <c r="DT225" s="102"/>
      <c r="DU225" s="102"/>
      <c r="DV225" s="102"/>
      <c r="DW225" s="102"/>
      <c r="DX225" s="102">
        <f t="shared" si="288"/>
        <v>0</v>
      </c>
      <c r="DY225" s="103">
        <f t="shared" si="289"/>
        <v>0</v>
      </c>
      <c r="DZ225" s="103">
        <f t="shared" si="290"/>
        <v>0</v>
      </c>
      <c r="EA225" s="103">
        <f t="shared" si="291"/>
        <v>0</v>
      </c>
      <c r="EB225" s="103">
        <f t="shared" si="292"/>
        <v>0</v>
      </c>
      <c r="EC225" s="103">
        <f t="shared" si="293"/>
        <v>0</v>
      </c>
      <c r="ED225" s="103">
        <f t="shared" si="294"/>
        <v>0</v>
      </c>
      <c r="EE225" s="103">
        <f t="shared" si="295"/>
        <v>0</v>
      </c>
      <c r="EF225" s="103">
        <f t="shared" si="296"/>
        <v>0</v>
      </c>
      <c r="EG225" s="103">
        <f t="shared" si="297"/>
        <v>0</v>
      </c>
      <c r="EH225" s="103">
        <f t="shared" si="298"/>
        <v>0</v>
      </c>
      <c r="EI225" s="103">
        <f t="shared" si="299"/>
        <v>0</v>
      </c>
      <c r="EJ225" s="103">
        <f t="shared" si="300"/>
        <v>0</v>
      </c>
      <c r="EK225" s="104">
        <f>SUM(DY225:EJ225)*VLOOKUP($I225,Escalation[],MATCH(DL$1,Escalation[#Headers]),FALSE)</f>
        <v>0</v>
      </c>
      <c r="EL225" s="104">
        <f t="shared" si="301"/>
        <v>0</v>
      </c>
      <c r="EM225" s="104">
        <f t="shared" si="302"/>
        <v>0</v>
      </c>
      <c r="EN225" s="104">
        <f t="shared" si="303"/>
        <v>0</v>
      </c>
      <c r="EO225" s="103">
        <f t="shared" si="304"/>
        <v>0</v>
      </c>
      <c r="EP225" s="105">
        <f t="shared" si="305"/>
        <v>0</v>
      </c>
      <c r="EQ225" s="160">
        <f t="shared" si="306"/>
        <v>306.45000000000005</v>
      </c>
      <c r="ER225" s="1"/>
      <c r="ES225" s="82"/>
      <c r="ET225" s="82"/>
      <c r="EU225" s="82"/>
      <c r="EV225" s="82"/>
      <c r="EW225" s="22"/>
      <c r="EX225" s="22"/>
      <c r="EY225" s="34"/>
      <c r="EZ225" s="34"/>
      <c r="FA225" s="7"/>
      <c r="FB225" s="7"/>
      <c r="FC225" s="7"/>
      <c r="FD225" s="7"/>
    </row>
    <row r="226" spans="1:160" ht="171.6" hidden="1" x14ac:dyDescent="0.3">
      <c r="A226" s="2" t="s">
        <v>488</v>
      </c>
      <c r="B226" s="83">
        <v>1.2</v>
      </c>
      <c r="C226" t="s">
        <v>1392</v>
      </c>
      <c r="D226" s="28" t="s">
        <v>15</v>
      </c>
      <c r="E226" s="3" t="s">
        <v>25</v>
      </c>
      <c r="F226" s="1" t="s">
        <v>489</v>
      </c>
      <c r="G226" s="14" t="s">
        <v>490</v>
      </c>
      <c r="H226" s="1"/>
      <c r="I226" s="3" t="s">
        <v>19</v>
      </c>
      <c r="J226" s="5" t="s">
        <v>31</v>
      </c>
      <c r="K226" s="3" t="s">
        <v>35</v>
      </c>
      <c r="L226" s="6" t="s">
        <v>22</v>
      </c>
      <c r="M226" s="38">
        <v>115</v>
      </c>
      <c r="N226" s="43">
        <v>115</v>
      </c>
      <c r="O226" s="24">
        <v>0</v>
      </c>
      <c r="P226" s="48">
        <v>0</v>
      </c>
      <c r="Q226" s="5" t="s">
        <v>23</v>
      </c>
      <c r="R226" s="1" t="s">
        <v>220</v>
      </c>
      <c r="S226" s="71">
        <f>VLOOKUP(R226,Contingencies!$A$2:$D$7,4,FALSE)</f>
        <v>0.2</v>
      </c>
      <c r="T226" s="22">
        <f t="shared" si="239"/>
        <v>187.95600000000002</v>
      </c>
      <c r="U226" s="33">
        <f t="shared" si="313"/>
        <v>0</v>
      </c>
      <c r="V226" s="90"/>
      <c r="W226" s="124"/>
      <c r="X226" s="114">
        <v>8</v>
      </c>
      <c r="Y226" s="114"/>
      <c r="Z226" s="125"/>
      <c r="AA226" s="125"/>
      <c r="AB226" s="125"/>
      <c r="AC226" s="123"/>
      <c r="AD226" s="123"/>
      <c r="AE226" s="123"/>
      <c r="AF226" s="102"/>
      <c r="AG226" s="102"/>
      <c r="AH226" s="102"/>
      <c r="AI226" s="102">
        <f t="shared" si="307"/>
        <v>8</v>
      </c>
      <c r="AJ226" s="103">
        <f t="shared" si="240"/>
        <v>0</v>
      </c>
      <c r="AK226" s="103">
        <f t="shared" si="241"/>
        <v>920</v>
      </c>
      <c r="AL226" s="103">
        <f t="shared" si="242"/>
        <v>0</v>
      </c>
      <c r="AM226" s="103">
        <f t="shared" si="243"/>
        <v>0</v>
      </c>
      <c r="AN226" s="103">
        <f t="shared" si="244"/>
        <v>0</v>
      </c>
      <c r="AO226" s="103">
        <f t="shared" si="245"/>
        <v>0</v>
      </c>
      <c r="AP226" s="103">
        <f t="shared" si="246"/>
        <v>0</v>
      </c>
      <c r="AQ226" s="103">
        <f t="shared" si="247"/>
        <v>0</v>
      </c>
      <c r="AR226" s="103">
        <f t="shared" si="248"/>
        <v>0</v>
      </c>
      <c r="AS226" s="103">
        <f t="shared" si="249"/>
        <v>0</v>
      </c>
      <c r="AT226" s="103">
        <f t="shared" si="250"/>
        <v>0</v>
      </c>
      <c r="AU226" s="103">
        <f t="shared" si="251"/>
        <v>0</v>
      </c>
      <c r="AV226" s="104">
        <f>SUM(AJ226:AU226)*VLOOKUP($I226,Escalation[],MATCH(W$1,Escalation[#Headers]),FALSE)</f>
        <v>939.78000000000009</v>
      </c>
      <c r="AW226" s="104">
        <f t="shared" si="308"/>
        <v>0</v>
      </c>
      <c r="AX226" s="104">
        <f t="shared" si="309"/>
        <v>0</v>
      </c>
      <c r="AY226" s="104">
        <f t="shared" si="310"/>
        <v>939.78000000000009</v>
      </c>
      <c r="AZ226" s="103">
        <f t="shared" si="311"/>
        <v>187.95600000000002</v>
      </c>
      <c r="BA226" s="105">
        <f t="shared" si="312"/>
        <v>0</v>
      </c>
      <c r="BB226" s="110"/>
      <c r="BC226" s="102"/>
      <c r="BD226" s="102"/>
      <c r="BE226" s="102"/>
      <c r="BF226" s="102"/>
      <c r="BG226" s="102"/>
      <c r="BH226" s="102"/>
      <c r="BI226" s="102"/>
      <c r="BJ226" s="102"/>
      <c r="BK226" s="102"/>
      <c r="BL226" s="102"/>
      <c r="BM226" s="102"/>
      <c r="BN226" s="102">
        <f t="shared" si="252"/>
        <v>0</v>
      </c>
      <c r="BO226" s="103">
        <f t="shared" si="253"/>
        <v>0</v>
      </c>
      <c r="BP226" s="103">
        <f t="shared" si="254"/>
        <v>0</v>
      </c>
      <c r="BQ226" s="103">
        <f t="shared" si="255"/>
        <v>0</v>
      </c>
      <c r="BR226" s="103">
        <f t="shared" si="256"/>
        <v>0</v>
      </c>
      <c r="BS226" s="103">
        <f t="shared" si="257"/>
        <v>0</v>
      </c>
      <c r="BT226" s="103">
        <f t="shared" si="258"/>
        <v>0</v>
      </c>
      <c r="BU226" s="103">
        <f t="shared" si="259"/>
        <v>0</v>
      </c>
      <c r="BV226" s="103">
        <f t="shared" si="260"/>
        <v>0</v>
      </c>
      <c r="BW226" s="103">
        <f t="shared" si="261"/>
        <v>0</v>
      </c>
      <c r="BX226" s="103">
        <f t="shared" si="262"/>
        <v>0</v>
      </c>
      <c r="BY226" s="103">
        <f t="shared" si="263"/>
        <v>0</v>
      </c>
      <c r="BZ226" s="103">
        <f t="shared" si="264"/>
        <v>0</v>
      </c>
      <c r="CA226" s="104">
        <f>SUM(BO226:BZ226)*VLOOKUP($I226,Escalation[],MATCH(BB$1,Escalation[#Headers]),FALSE)</f>
        <v>0</v>
      </c>
      <c r="CB226" s="104">
        <f t="shared" si="265"/>
        <v>0</v>
      </c>
      <c r="CC226" s="104">
        <f t="shared" si="266"/>
        <v>0</v>
      </c>
      <c r="CD226" s="104">
        <f t="shared" si="267"/>
        <v>0</v>
      </c>
      <c r="CE226" s="103">
        <f t="shared" si="268"/>
        <v>0</v>
      </c>
      <c r="CF226" s="105">
        <f t="shared" si="269"/>
        <v>0</v>
      </c>
      <c r="CG226" s="110"/>
      <c r="CH226" s="102"/>
      <c r="CI226" s="102"/>
      <c r="CJ226" s="102"/>
      <c r="CK226" s="102"/>
      <c r="CL226" s="102"/>
      <c r="CM226" s="102"/>
      <c r="CN226" s="102"/>
      <c r="CO226" s="102"/>
      <c r="CP226" s="102"/>
      <c r="CQ226" s="102"/>
      <c r="CR226" s="102"/>
      <c r="CS226" s="102">
        <f t="shared" si="270"/>
        <v>0</v>
      </c>
      <c r="CT226" s="103">
        <f t="shared" si="271"/>
        <v>0</v>
      </c>
      <c r="CU226" s="103">
        <f t="shared" si="272"/>
        <v>0</v>
      </c>
      <c r="CV226" s="103">
        <f t="shared" si="273"/>
        <v>0</v>
      </c>
      <c r="CW226" s="103">
        <f t="shared" si="274"/>
        <v>0</v>
      </c>
      <c r="CX226" s="103">
        <f t="shared" si="275"/>
        <v>0</v>
      </c>
      <c r="CY226" s="103">
        <f t="shared" si="276"/>
        <v>0</v>
      </c>
      <c r="CZ226" s="103">
        <f t="shared" si="277"/>
        <v>0</v>
      </c>
      <c r="DA226" s="103">
        <f t="shared" si="278"/>
        <v>0</v>
      </c>
      <c r="DB226" s="103">
        <f t="shared" si="279"/>
        <v>0</v>
      </c>
      <c r="DC226" s="103">
        <f t="shared" si="280"/>
        <v>0</v>
      </c>
      <c r="DD226" s="103">
        <f t="shared" si="281"/>
        <v>0</v>
      </c>
      <c r="DE226" s="103">
        <f t="shared" si="282"/>
        <v>0</v>
      </c>
      <c r="DF226" s="104">
        <f>SUM(CT226:DE226)*VLOOKUP($I226,Escalation[],MATCH(CG$1,Escalation[#Headers]),FALSE)</f>
        <v>0</v>
      </c>
      <c r="DG226" s="104">
        <f t="shared" si="283"/>
        <v>0</v>
      </c>
      <c r="DH226" s="104">
        <f t="shared" si="284"/>
        <v>0</v>
      </c>
      <c r="DI226" s="104">
        <f t="shared" si="285"/>
        <v>0</v>
      </c>
      <c r="DJ226" s="103">
        <f t="shared" si="286"/>
        <v>0</v>
      </c>
      <c r="DK226" s="105">
        <f t="shared" si="287"/>
        <v>0</v>
      </c>
      <c r="DL226" s="110"/>
      <c r="DM226" s="102"/>
      <c r="DN226" s="102"/>
      <c r="DO226" s="102"/>
      <c r="DP226" s="102"/>
      <c r="DQ226" s="102"/>
      <c r="DR226" s="102"/>
      <c r="DS226" s="102"/>
      <c r="DT226" s="102"/>
      <c r="DU226" s="102"/>
      <c r="DV226" s="102"/>
      <c r="DW226" s="102"/>
      <c r="DX226" s="102">
        <f t="shared" si="288"/>
        <v>0</v>
      </c>
      <c r="DY226" s="103">
        <f t="shared" si="289"/>
        <v>0</v>
      </c>
      <c r="DZ226" s="103">
        <f t="shared" si="290"/>
        <v>0</v>
      </c>
      <c r="EA226" s="103">
        <f t="shared" si="291"/>
        <v>0</v>
      </c>
      <c r="EB226" s="103">
        <f t="shared" si="292"/>
        <v>0</v>
      </c>
      <c r="EC226" s="103">
        <f t="shared" si="293"/>
        <v>0</v>
      </c>
      <c r="ED226" s="103">
        <f t="shared" si="294"/>
        <v>0</v>
      </c>
      <c r="EE226" s="103">
        <f t="shared" si="295"/>
        <v>0</v>
      </c>
      <c r="EF226" s="103">
        <f t="shared" si="296"/>
        <v>0</v>
      </c>
      <c r="EG226" s="103">
        <f t="shared" si="297"/>
        <v>0</v>
      </c>
      <c r="EH226" s="103">
        <f t="shared" si="298"/>
        <v>0</v>
      </c>
      <c r="EI226" s="103">
        <f t="shared" si="299"/>
        <v>0</v>
      </c>
      <c r="EJ226" s="103">
        <f t="shared" si="300"/>
        <v>0</v>
      </c>
      <c r="EK226" s="104">
        <f>SUM(DY226:EJ226)*VLOOKUP($I226,Escalation[],MATCH(DL$1,Escalation[#Headers]),FALSE)</f>
        <v>0</v>
      </c>
      <c r="EL226" s="104">
        <f t="shared" si="301"/>
        <v>0</v>
      </c>
      <c r="EM226" s="104">
        <f t="shared" si="302"/>
        <v>0</v>
      </c>
      <c r="EN226" s="104">
        <f t="shared" si="303"/>
        <v>0</v>
      </c>
      <c r="EO226" s="103">
        <f t="shared" si="304"/>
        <v>0</v>
      </c>
      <c r="EP226" s="105">
        <f t="shared" si="305"/>
        <v>0</v>
      </c>
      <c r="EQ226" s="160">
        <f t="shared" si="306"/>
        <v>939.78000000000009</v>
      </c>
      <c r="ER226" s="1"/>
      <c r="ES226" s="82"/>
      <c r="ET226" s="82"/>
      <c r="EU226" s="82"/>
      <c r="EV226" s="82"/>
      <c r="EW226" s="22"/>
      <c r="EX226" s="22"/>
      <c r="EY226" s="34"/>
      <c r="EZ226" s="34"/>
      <c r="FA226" s="7"/>
      <c r="FB226" s="7"/>
      <c r="FC226" s="7"/>
      <c r="FD226" s="7"/>
    </row>
    <row r="227" spans="1:160" ht="171.6" hidden="1" x14ac:dyDescent="0.3">
      <c r="A227" s="2" t="s">
        <v>488</v>
      </c>
      <c r="B227" s="83">
        <v>1.2</v>
      </c>
      <c r="C227" t="s">
        <v>1392</v>
      </c>
      <c r="D227" s="28" t="s">
        <v>15</v>
      </c>
      <c r="E227" s="3" t="s">
        <v>25</v>
      </c>
      <c r="F227" s="1" t="s">
        <v>489</v>
      </c>
      <c r="G227" s="14" t="s">
        <v>490</v>
      </c>
      <c r="H227" s="1"/>
      <c r="I227" s="3" t="s">
        <v>215</v>
      </c>
      <c r="J227" s="5" t="s">
        <v>215</v>
      </c>
      <c r="K227" s="3"/>
      <c r="L227" s="3" t="s">
        <v>136</v>
      </c>
      <c r="M227" s="38"/>
      <c r="N227" s="42">
        <v>1</v>
      </c>
      <c r="O227" s="23">
        <v>0</v>
      </c>
      <c r="P227" s="48">
        <v>0</v>
      </c>
      <c r="Q227" s="5" t="s">
        <v>23</v>
      </c>
      <c r="R227" s="1" t="s">
        <v>41</v>
      </c>
      <c r="S227" s="71">
        <f>VLOOKUP(R227,Contingencies!$A$2:$D$7,4,FALSE)</f>
        <v>0.125</v>
      </c>
      <c r="T227" s="22">
        <f t="shared" si="239"/>
        <v>574.59375</v>
      </c>
      <c r="U227" s="33">
        <f t="shared" si="313"/>
        <v>0</v>
      </c>
      <c r="V227" s="90"/>
      <c r="W227" s="124"/>
      <c r="X227" s="114">
        <v>4500</v>
      </c>
      <c r="Y227" s="114"/>
      <c r="Z227" s="125"/>
      <c r="AA227" s="125"/>
      <c r="AB227" s="125"/>
      <c r="AC227" s="123"/>
      <c r="AD227" s="123"/>
      <c r="AE227" s="123"/>
      <c r="AF227" s="102"/>
      <c r="AG227" s="102"/>
      <c r="AH227" s="102"/>
      <c r="AI227" s="102">
        <f t="shared" si="307"/>
        <v>0</v>
      </c>
      <c r="AJ227" s="103">
        <f t="shared" si="240"/>
        <v>0</v>
      </c>
      <c r="AK227" s="103">
        <f t="shared" si="241"/>
        <v>4500</v>
      </c>
      <c r="AL227" s="103">
        <f t="shared" si="242"/>
        <v>0</v>
      </c>
      <c r="AM227" s="103">
        <f t="shared" si="243"/>
        <v>0</v>
      </c>
      <c r="AN227" s="103">
        <f t="shared" si="244"/>
        <v>0</v>
      </c>
      <c r="AO227" s="103">
        <f t="shared" si="245"/>
        <v>0</v>
      </c>
      <c r="AP227" s="103">
        <f t="shared" si="246"/>
        <v>0</v>
      </c>
      <c r="AQ227" s="103">
        <f t="shared" si="247"/>
        <v>0</v>
      </c>
      <c r="AR227" s="103">
        <f t="shared" si="248"/>
        <v>0</v>
      </c>
      <c r="AS227" s="103">
        <f t="shared" si="249"/>
        <v>0</v>
      </c>
      <c r="AT227" s="103">
        <f t="shared" si="250"/>
        <v>0</v>
      </c>
      <c r="AU227" s="103">
        <f t="shared" si="251"/>
        <v>0</v>
      </c>
      <c r="AV227" s="104">
        <f>SUM(AJ227:AU227)*VLOOKUP($I227,Escalation[],MATCH(W$1,Escalation[#Headers]),FALSE)</f>
        <v>4596.75</v>
      </c>
      <c r="AW227" s="104">
        <f t="shared" si="308"/>
        <v>0</v>
      </c>
      <c r="AX227" s="104">
        <f t="shared" si="309"/>
        <v>0</v>
      </c>
      <c r="AY227" s="104">
        <f t="shared" si="310"/>
        <v>4596.75</v>
      </c>
      <c r="AZ227" s="103">
        <f t="shared" si="311"/>
        <v>574.59375</v>
      </c>
      <c r="BA227" s="105">
        <f t="shared" si="312"/>
        <v>0</v>
      </c>
      <c r="BB227" s="110"/>
      <c r="BC227" s="102"/>
      <c r="BD227" s="102"/>
      <c r="BE227" s="102"/>
      <c r="BF227" s="102"/>
      <c r="BG227" s="102"/>
      <c r="BH227" s="102"/>
      <c r="BI227" s="102"/>
      <c r="BJ227" s="102"/>
      <c r="BK227" s="102"/>
      <c r="BL227" s="102"/>
      <c r="BM227" s="102"/>
      <c r="BN227" s="102">
        <f t="shared" si="252"/>
        <v>0</v>
      </c>
      <c r="BO227" s="103">
        <f t="shared" si="253"/>
        <v>0</v>
      </c>
      <c r="BP227" s="103">
        <f t="shared" si="254"/>
        <v>0</v>
      </c>
      <c r="BQ227" s="103">
        <f t="shared" si="255"/>
        <v>0</v>
      </c>
      <c r="BR227" s="103">
        <f t="shared" si="256"/>
        <v>0</v>
      </c>
      <c r="BS227" s="103">
        <f t="shared" si="257"/>
        <v>0</v>
      </c>
      <c r="BT227" s="103">
        <f t="shared" si="258"/>
        <v>0</v>
      </c>
      <c r="BU227" s="103">
        <f t="shared" si="259"/>
        <v>0</v>
      </c>
      <c r="BV227" s="103">
        <f t="shared" si="260"/>
        <v>0</v>
      </c>
      <c r="BW227" s="103">
        <f t="shared" si="261"/>
        <v>0</v>
      </c>
      <c r="BX227" s="103">
        <f t="shared" si="262"/>
        <v>0</v>
      </c>
      <c r="BY227" s="103">
        <f t="shared" si="263"/>
        <v>0</v>
      </c>
      <c r="BZ227" s="103">
        <f t="shared" si="264"/>
        <v>0</v>
      </c>
      <c r="CA227" s="104">
        <f>SUM(BO227:BZ227)*VLOOKUP($I227,Escalation[],MATCH(BB$1,Escalation[#Headers]),FALSE)</f>
        <v>0</v>
      </c>
      <c r="CB227" s="104">
        <f t="shared" si="265"/>
        <v>0</v>
      </c>
      <c r="CC227" s="104">
        <f t="shared" si="266"/>
        <v>0</v>
      </c>
      <c r="CD227" s="104">
        <f t="shared" si="267"/>
        <v>0</v>
      </c>
      <c r="CE227" s="103">
        <f t="shared" si="268"/>
        <v>0</v>
      </c>
      <c r="CF227" s="105">
        <f t="shared" si="269"/>
        <v>0</v>
      </c>
      <c r="CG227" s="110"/>
      <c r="CH227" s="102"/>
      <c r="CI227" s="102"/>
      <c r="CJ227" s="102"/>
      <c r="CK227" s="102"/>
      <c r="CL227" s="102"/>
      <c r="CM227" s="102"/>
      <c r="CN227" s="102"/>
      <c r="CO227" s="102"/>
      <c r="CP227" s="102"/>
      <c r="CQ227" s="102"/>
      <c r="CR227" s="102"/>
      <c r="CS227" s="102">
        <f t="shared" si="270"/>
        <v>0</v>
      </c>
      <c r="CT227" s="103">
        <f t="shared" si="271"/>
        <v>0</v>
      </c>
      <c r="CU227" s="103">
        <f t="shared" si="272"/>
        <v>0</v>
      </c>
      <c r="CV227" s="103">
        <f t="shared" si="273"/>
        <v>0</v>
      </c>
      <c r="CW227" s="103">
        <f t="shared" si="274"/>
        <v>0</v>
      </c>
      <c r="CX227" s="103">
        <f t="shared" si="275"/>
        <v>0</v>
      </c>
      <c r="CY227" s="103">
        <f t="shared" si="276"/>
        <v>0</v>
      </c>
      <c r="CZ227" s="103">
        <f t="shared" si="277"/>
        <v>0</v>
      </c>
      <c r="DA227" s="103">
        <f t="shared" si="278"/>
        <v>0</v>
      </c>
      <c r="DB227" s="103">
        <f t="shared" si="279"/>
        <v>0</v>
      </c>
      <c r="DC227" s="103">
        <f t="shared" si="280"/>
        <v>0</v>
      </c>
      <c r="DD227" s="103">
        <f t="shared" si="281"/>
        <v>0</v>
      </c>
      <c r="DE227" s="103">
        <f t="shared" si="282"/>
        <v>0</v>
      </c>
      <c r="DF227" s="104">
        <f>SUM(CT227:DE227)*VLOOKUP($I227,Escalation[],MATCH(CG$1,Escalation[#Headers]),FALSE)</f>
        <v>0</v>
      </c>
      <c r="DG227" s="104">
        <f t="shared" si="283"/>
        <v>0</v>
      </c>
      <c r="DH227" s="104">
        <f t="shared" si="284"/>
        <v>0</v>
      </c>
      <c r="DI227" s="104">
        <f t="shared" si="285"/>
        <v>0</v>
      </c>
      <c r="DJ227" s="103">
        <f t="shared" si="286"/>
        <v>0</v>
      </c>
      <c r="DK227" s="105">
        <f t="shared" si="287"/>
        <v>0</v>
      </c>
      <c r="DL227" s="110"/>
      <c r="DM227" s="102"/>
      <c r="DN227" s="102"/>
      <c r="DO227" s="102"/>
      <c r="DP227" s="102"/>
      <c r="DQ227" s="102"/>
      <c r="DR227" s="102"/>
      <c r="DS227" s="102"/>
      <c r="DT227" s="102"/>
      <c r="DU227" s="102"/>
      <c r="DV227" s="102"/>
      <c r="DW227" s="102"/>
      <c r="DX227" s="102">
        <f t="shared" si="288"/>
        <v>0</v>
      </c>
      <c r="DY227" s="103">
        <f t="shared" si="289"/>
        <v>0</v>
      </c>
      <c r="DZ227" s="103">
        <f t="shared" si="290"/>
        <v>0</v>
      </c>
      <c r="EA227" s="103">
        <f t="shared" si="291"/>
        <v>0</v>
      </c>
      <c r="EB227" s="103">
        <f t="shared" si="292"/>
        <v>0</v>
      </c>
      <c r="EC227" s="103">
        <f t="shared" si="293"/>
        <v>0</v>
      </c>
      <c r="ED227" s="103">
        <f t="shared" si="294"/>
        <v>0</v>
      </c>
      <c r="EE227" s="103">
        <f t="shared" si="295"/>
        <v>0</v>
      </c>
      <c r="EF227" s="103">
        <f t="shared" si="296"/>
        <v>0</v>
      </c>
      <c r="EG227" s="103">
        <f t="shared" si="297"/>
        <v>0</v>
      </c>
      <c r="EH227" s="103">
        <f t="shared" si="298"/>
        <v>0</v>
      </c>
      <c r="EI227" s="103">
        <f t="shared" si="299"/>
        <v>0</v>
      </c>
      <c r="EJ227" s="103">
        <f t="shared" si="300"/>
        <v>0</v>
      </c>
      <c r="EK227" s="104">
        <f>SUM(DY227:EJ227)*VLOOKUP($I227,Escalation[],MATCH(DL$1,Escalation[#Headers]),FALSE)</f>
        <v>0</v>
      </c>
      <c r="EL227" s="104">
        <f t="shared" si="301"/>
        <v>0</v>
      </c>
      <c r="EM227" s="104">
        <f t="shared" si="302"/>
        <v>0</v>
      </c>
      <c r="EN227" s="104">
        <f t="shared" si="303"/>
        <v>0</v>
      </c>
      <c r="EO227" s="103">
        <f t="shared" si="304"/>
        <v>0</v>
      </c>
      <c r="EP227" s="105">
        <f t="shared" si="305"/>
        <v>0</v>
      </c>
      <c r="EQ227" s="160">
        <f t="shared" si="306"/>
        <v>4596.75</v>
      </c>
      <c r="ER227" s="1"/>
      <c r="ES227" s="82"/>
      <c r="ET227" s="82"/>
      <c r="EU227" s="82"/>
      <c r="EV227" s="82"/>
      <c r="EW227" s="22"/>
      <c r="EX227" s="22"/>
      <c r="EY227" s="34"/>
      <c r="EZ227" s="34"/>
      <c r="FA227" s="7"/>
      <c r="FB227" s="7"/>
      <c r="FC227" s="7"/>
      <c r="FD227" s="7"/>
    </row>
    <row r="228" spans="1:160" ht="171.6" hidden="1" x14ac:dyDescent="0.3">
      <c r="A228" s="2" t="s">
        <v>491</v>
      </c>
      <c r="B228" s="83">
        <v>1.2</v>
      </c>
      <c r="C228" t="s">
        <v>1392</v>
      </c>
      <c r="D228" s="28" t="s">
        <v>15</v>
      </c>
      <c r="E228" s="3" t="s">
        <v>25</v>
      </c>
      <c r="F228" s="1" t="s">
        <v>492</v>
      </c>
      <c r="G228" s="14" t="s">
        <v>493</v>
      </c>
      <c r="H228" s="1"/>
      <c r="I228" s="3" t="s">
        <v>19</v>
      </c>
      <c r="J228" s="5" t="s">
        <v>31</v>
      </c>
      <c r="K228" s="3" t="s">
        <v>35</v>
      </c>
      <c r="L228" s="6" t="s">
        <v>22</v>
      </c>
      <c r="M228" s="38">
        <v>115</v>
      </c>
      <c r="N228" s="43">
        <v>115</v>
      </c>
      <c r="O228" s="24">
        <v>0</v>
      </c>
      <c r="P228" s="48">
        <v>0</v>
      </c>
      <c r="Q228" s="5" t="s">
        <v>23</v>
      </c>
      <c r="R228" s="1" t="s">
        <v>220</v>
      </c>
      <c r="S228" s="71">
        <f>VLOOKUP(R228,Contingencies!$A$2:$D$7,4,FALSE)</f>
        <v>0.2</v>
      </c>
      <c r="T228" s="22">
        <f t="shared" si="239"/>
        <v>563.86800000000005</v>
      </c>
      <c r="U228" s="33">
        <f t="shared" si="313"/>
        <v>0</v>
      </c>
      <c r="V228" s="90"/>
      <c r="W228" s="124"/>
      <c r="X228" s="125"/>
      <c r="Y228" s="114">
        <v>24</v>
      </c>
      <c r="Z228" s="114"/>
      <c r="AA228" s="114"/>
      <c r="AB228" s="125"/>
      <c r="AC228" s="123"/>
      <c r="AD228" s="123"/>
      <c r="AE228" s="123"/>
      <c r="AF228" s="102"/>
      <c r="AG228" s="102"/>
      <c r="AH228" s="102"/>
      <c r="AI228" s="102">
        <f t="shared" si="307"/>
        <v>24</v>
      </c>
      <c r="AJ228" s="103">
        <f t="shared" si="240"/>
        <v>0</v>
      </c>
      <c r="AK228" s="103">
        <f t="shared" si="241"/>
        <v>0</v>
      </c>
      <c r="AL228" s="103">
        <f t="shared" si="242"/>
        <v>2760</v>
      </c>
      <c r="AM228" s="103">
        <f t="shared" si="243"/>
        <v>0</v>
      </c>
      <c r="AN228" s="103">
        <f t="shared" si="244"/>
        <v>0</v>
      </c>
      <c r="AO228" s="103">
        <f t="shared" si="245"/>
        <v>0</v>
      </c>
      <c r="AP228" s="103">
        <f t="shared" si="246"/>
        <v>0</v>
      </c>
      <c r="AQ228" s="103">
        <f t="shared" si="247"/>
        <v>0</v>
      </c>
      <c r="AR228" s="103">
        <f t="shared" si="248"/>
        <v>0</v>
      </c>
      <c r="AS228" s="103">
        <f t="shared" si="249"/>
        <v>0</v>
      </c>
      <c r="AT228" s="103">
        <f t="shared" si="250"/>
        <v>0</v>
      </c>
      <c r="AU228" s="103">
        <f t="shared" si="251"/>
        <v>0</v>
      </c>
      <c r="AV228" s="104">
        <f>SUM(AJ228:AU228)*VLOOKUP($I228,Escalation[],MATCH(W$1,Escalation[#Headers]),FALSE)</f>
        <v>2819.34</v>
      </c>
      <c r="AW228" s="104">
        <f t="shared" si="308"/>
        <v>0</v>
      </c>
      <c r="AX228" s="104">
        <f t="shared" si="309"/>
        <v>0</v>
      </c>
      <c r="AY228" s="104">
        <f t="shared" si="310"/>
        <v>2819.34</v>
      </c>
      <c r="AZ228" s="103">
        <f t="shared" si="311"/>
        <v>563.86800000000005</v>
      </c>
      <c r="BA228" s="105">
        <f t="shared" si="312"/>
        <v>0</v>
      </c>
      <c r="BB228" s="110"/>
      <c r="BC228" s="102"/>
      <c r="BD228" s="102"/>
      <c r="BE228" s="102"/>
      <c r="BF228" s="102"/>
      <c r="BG228" s="102"/>
      <c r="BH228" s="102"/>
      <c r="BI228" s="102"/>
      <c r="BJ228" s="102"/>
      <c r="BK228" s="102"/>
      <c r="BL228" s="102"/>
      <c r="BM228" s="102"/>
      <c r="BN228" s="102">
        <f t="shared" si="252"/>
        <v>0</v>
      </c>
      <c r="BO228" s="103">
        <f t="shared" si="253"/>
        <v>0</v>
      </c>
      <c r="BP228" s="103">
        <f t="shared" si="254"/>
        <v>0</v>
      </c>
      <c r="BQ228" s="103">
        <f t="shared" si="255"/>
        <v>0</v>
      </c>
      <c r="BR228" s="103">
        <f t="shared" si="256"/>
        <v>0</v>
      </c>
      <c r="BS228" s="103">
        <f t="shared" si="257"/>
        <v>0</v>
      </c>
      <c r="BT228" s="103">
        <f t="shared" si="258"/>
        <v>0</v>
      </c>
      <c r="BU228" s="103">
        <f t="shared" si="259"/>
        <v>0</v>
      </c>
      <c r="BV228" s="103">
        <f t="shared" si="260"/>
        <v>0</v>
      </c>
      <c r="BW228" s="103">
        <f t="shared" si="261"/>
        <v>0</v>
      </c>
      <c r="BX228" s="103">
        <f t="shared" si="262"/>
        <v>0</v>
      </c>
      <c r="BY228" s="103">
        <f t="shared" si="263"/>
        <v>0</v>
      </c>
      <c r="BZ228" s="103">
        <f t="shared" si="264"/>
        <v>0</v>
      </c>
      <c r="CA228" s="104">
        <f>SUM(BO228:BZ228)*VLOOKUP($I228,Escalation[],MATCH(BB$1,Escalation[#Headers]),FALSE)</f>
        <v>0</v>
      </c>
      <c r="CB228" s="104">
        <f t="shared" si="265"/>
        <v>0</v>
      </c>
      <c r="CC228" s="104">
        <f t="shared" si="266"/>
        <v>0</v>
      </c>
      <c r="CD228" s="104">
        <f t="shared" si="267"/>
        <v>0</v>
      </c>
      <c r="CE228" s="103">
        <f t="shared" si="268"/>
        <v>0</v>
      </c>
      <c r="CF228" s="105">
        <f t="shared" si="269"/>
        <v>0</v>
      </c>
      <c r="CG228" s="110"/>
      <c r="CH228" s="102"/>
      <c r="CI228" s="102"/>
      <c r="CJ228" s="102"/>
      <c r="CK228" s="102"/>
      <c r="CL228" s="102"/>
      <c r="CM228" s="102"/>
      <c r="CN228" s="102"/>
      <c r="CO228" s="102"/>
      <c r="CP228" s="102"/>
      <c r="CQ228" s="102"/>
      <c r="CR228" s="102"/>
      <c r="CS228" s="102">
        <f t="shared" si="270"/>
        <v>0</v>
      </c>
      <c r="CT228" s="103">
        <f t="shared" si="271"/>
        <v>0</v>
      </c>
      <c r="CU228" s="103">
        <f t="shared" si="272"/>
        <v>0</v>
      </c>
      <c r="CV228" s="103">
        <f t="shared" si="273"/>
        <v>0</v>
      </c>
      <c r="CW228" s="103">
        <f t="shared" si="274"/>
        <v>0</v>
      </c>
      <c r="CX228" s="103">
        <f t="shared" si="275"/>
        <v>0</v>
      </c>
      <c r="CY228" s="103">
        <f t="shared" si="276"/>
        <v>0</v>
      </c>
      <c r="CZ228" s="103">
        <f t="shared" si="277"/>
        <v>0</v>
      </c>
      <c r="DA228" s="103">
        <f t="shared" si="278"/>
        <v>0</v>
      </c>
      <c r="DB228" s="103">
        <f t="shared" si="279"/>
        <v>0</v>
      </c>
      <c r="DC228" s="103">
        <f t="shared" si="280"/>
        <v>0</v>
      </c>
      <c r="DD228" s="103">
        <f t="shared" si="281"/>
        <v>0</v>
      </c>
      <c r="DE228" s="103">
        <f t="shared" si="282"/>
        <v>0</v>
      </c>
      <c r="DF228" s="104">
        <f>SUM(CT228:DE228)*VLOOKUP($I228,Escalation[],MATCH(CG$1,Escalation[#Headers]),FALSE)</f>
        <v>0</v>
      </c>
      <c r="DG228" s="104">
        <f t="shared" si="283"/>
        <v>0</v>
      </c>
      <c r="DH228" s="104">
        <f t="shared" si="284"/>
        <v>0</v>
      </c>
      <c r="DI228" s="104">
        <f t="shared" si="285"/>
        <v>0</v>
      </c>
      <c r="DJ228" s="103">
        <f t="shared" si="286"/>
        <v>0</v>
      </c>
      <c r="DK228" s="105">
        <f t="shared" si="287"/>
        <v>0</v>
      </c>
      <c r="DL228" s="110"/>
      <c r="DM228" s="102"/>
      <c r="DN228" s="102"/>
      <c r="DO228" s="102"/>
      <c r="DP228" s="102"/>
      <c r="DQ228" s="102"/>
      <c r="DR228" s="102"/>
      <c r="DS228" s="102"/>
      <c r="DT228" s="102"/>
      <c r="DU228" s="102"/>
      <c r="DV228" s="102"/>
      <c r="DW228" s="102"/>
      <c r="DX228" s="102">
        <f t="shared" si="288"/>
        <v>0</v>
      </c>
      <c r="DY228" s="103">
        <f t="shared" si="289"/>
        <v>0</v>
      </c>
      <c r="DZ228" s="103">
        <f t="shared" si="290"/>
        <v>0</v>
      </c>
      <c r="EA228" s="103">
        <f t="shared" si="291"/>
        <v>0</v>
      </c>
      <c r="EB228" s="103">
        <f t="shared" si="292"/>
        <v>0</v>
      </c>
      <c r="EC228" s="103">
        <f t="shared" si="293"/>
        <v>0</v>
      </c>
      <c r="ED228" s="103">
        <f t="shared" si="294"/>
        <v>0</v>
      </c>
      <c r="EE228" s="103">
        <f t="shared" si="295"/>
        <v>0</v>
      </c>
      <c r="EF228" s="103">
        <f t="shared" si="296"/>
        <v>0</v>
      </c>
      <c r="EG228" s="103">
        <f t="shared" si="297"/>
        <v>0</v>
      </c>
      <c r="EH228" s="103">
        <f t="shared" si="298"/>
        <v>0</v>
      </c>
      <c r="EI228" s="103">
        <f t="shared" si="299"/>
        <v>0</v>
      </c>
      <c r="EJ228" s="103">
        <f t="shared" si="300"/>
        <v>0</v>
      </c>
      <c r="EK228" s="104">
        <f>SUM(DY228:EJ228)*VLOOKUP($I228,Escalation[],MATCH(DL$1,Escalation[#Headers]),FALSE)</f>
        <v>0</v>
      </c>
      <c r="EL228" s="104">
        <f t="shared" si="301"/>
        <v>0</v>
      </c>
      <c r="EM228" s="104">
        <f t="shared" si="302"/>
        <v>0</v>
      </c>
      <c r="EN228" s="104">
        <f t="shared" si="303"/>
        <v>0</v>
      </c>
      <c r="EO228" s="103">
        <f t="shared" si="304"/>
        <v>0</v>
      </c>
      <c r="EP228" s="105">
        <f t="shared" si="305"/>
        <v>0</v>
      </c>
      <c r="EQ228" s="160">
        <f t="shared" si="306"/>
        <v>2819.34</v>
      </c>
      <c r="ER228" s="1"/>
      <c r="ES228" s="82"/>
      <c r="ET228" s="82"/>
      <c r="EU228" s="82"/>
      <c r="EV228" s="82"/>
      <c r="EW228" s="22"/>
      <c r="EX228" s="22"/>
      <c r="EY228" s="34"/>
      <c r="EZ228" s="34"/>
      <c r="FA228" s="7"/>
      <c r="FB228" s="7"/>
      <c r="FC228" s="7"/>
      <c r="FD228" s="7"/>
    </row>
    <row r="229" spans="1:160" ht="171.6" hidden="1" x14ac:dyDescent="0.3">
      <c r="A229" s="2" t="s">
        <v>491</v>
      </c>
      <c r="B229" s="83">
        <v>1.2</v>
      </c>
      <c r="C229" t="s">
        <v>1392</v>
      </c>
      <c r="D229" s="28" t="s">
        <v>15</v>
      </c>
      <c r="E229" s="3" t="s">
        <v>25</v>
      </c>
      <c r="F229" s="1" t="s">
        <v>492</v>
      </c>
      <c r="G229" s="14" t="s">
        <v>493</v>
      </c>
      <c r="H229" s="1"/>
      <c r="I229" s="3" t="s">
        <v>19</v>
      </c>
      <c r="J229" s="5" t="s">
        <v>31</v>
      </c>
      <c r="K229" s="3" t="s">
        <v>137</v>
      </c>
      <c r="L229" s="6" t="s">
        <v>22</v>
      </c>
      <c r="M229" s="38">
        <v>77</v>
      </c>
      <c r="N229" s="43">
        <v>77</v>
      </c>
      <c r="O229" s="23">
        <v>0</v>
      </c>
      <c r="P229" s="48">
        <v>0</v>
      </c>
      <c r="Q229" s="5" t="s">
        <v>23</v>
      </c>
      <c r="R229" s="1" t="s">
        <v>220</v>
      </c>
      <c r="S229" s="71">
        <f>VLOOKUP(R229,Contingencies!$A$2:$D$7,4,FALSE)</f>
        <v>0.2</v>
      </c>
      <c r="T229" s="22">
        <f t="shared" si="239"/>
        <v>1573.1100000000001</v>
      </c>
      <c r="U229" s="33">
        <f t="shared" si="313"/>
        <v>0</v>
      </c>
      <c r="V229" s="90"/>
      <c r="W229" s="124"/>
      <c r="X229" s="125"/>
      <c r="Y229" s="114">
        <v>100</v>
      </c>
      <c r="Z229" s="114"/>
      <c r="AA229" s="114"/>
      <c r="AB229" s="125"/>
      <c r="AC229" s="123"/>
      <c r="AD229" s="123"/>
      <c r="AE229" s="123"/>
      <c r="AF229" s="102"/>
      <c r="AG229" s="102"/>
      <c r="AH229" s="102"/>
      <c r="AI229" s="102">
        <f t="shared" si="307"/>
        <v>100</v>
      </c>
      <c r="AJ229" s="103">
        <f t="shared" si="240"/>
        <v>0</v>
      </c>
      <c r="AK229" s="103">
        <f t="shared" si="241"/>
        <v>0</v>
      </c>
      <c r="AL229" s="103">
        <f t="shared" si="242"/>
        <v>7700</v>
      </c>
      <c r="AM229" s="103">
        <f t="shared" si="243"/>
        <v>0</v>
      </c>
      <c r="AN229" s="103">
        <f t="shared" si="244"/>
        <v>0</v>
      </c>
      <c r="AO229" s="103">
        <f t="shared" si="245"/>
        <v>0</v>
      </c>
      <c r="AP229" s="103">
        <f t="shared" si="246"/>
        <v>0</v>
      </c>
      <c r="AQ229" s="103">
        <f t="shared" si="247"/>
        <v>0</v>
      </c>
      <c r="AR229" s="103">
        <f t="shared" si="248"/>
        <v>0</v>
      </c>
      <c r="AS229" s="103">
        <f t="shared" si="249"/>
        <v>0</v>
      </c>
      <c r="AT229" s="103">
        <f t="shared" si="250"/>
        <v>0</v>
      </c>
      <c r="AU229" s="103">
        <f t="shared" si="251"/>
        <v>0</v>
      </c>
      <c r="AV229" s="104">
        <f>SUM(AJ229:AU229)*VLOOKUP($I229,Escalation[],MATCH(W$1,Escalation[#Headers]),FALSE)</f>
        <v>7865.55</v>
      </c>
      <c r="AW229" s="104">
        <f t="shared" si="308"/>
        <v>0</v>
      </c>
      <c r="AX229" s="104">
        <f t="shared" si="309"/>
        <v>0</v>
      </c>
      <c r="AY229" s="104">
        <f t="shared" si="310"/>
        <v>7865.55</v>
      </c>
      <c r="AZ229" s="103">
        <f t="shared" si="311"/>
        <v>1573.1100000000001</v>
      </c>
      <c r="BA229" s="105">
        <f t="shared" si="312"/>
        <v>0</v>
      </c>
      <c r="BB229" s="110"/>
      <c r="BC229" s="102"/>
      <c r="BD229" s="102"/>
      <c r="BE229" s="102"/>
      <c r="BF229" s="102"/>
      <c r="BG229" s="102"/>
      <c r="BH229" s="102"/>
      <c r="BI229" s="102"/>
      <c r="BJ229" s="102"/>
      <c r="BK229" s="102"/>
      <c r="BL229" s="102"/>
      <c r="BM229" s="102"/>
      <c r="BN229" s="102">
        <f t="shared" si="252"/>
        <v>0</v>
      </c>
      <c r="BO229" s="103">
        <f t="shared" si="253"/>
        <v>0</v>
      </c>
      <c r="BP229" s="103">
        <f t="shared" si="254"/>
        <v>0</v>
      </c>
      <c r="BQ229" s="103">
        <f t="shared" si="255"/>
        <v>0</v>
      </c>
      <c r="BR229" s="103">
        <f t="shared" si="256"/>
        <v>0</v>
      </c>
      <c r="BS229" s="103">
        <f t="shared" si="257"/>
        <v>0</v>
      </c>
      <c r="BT229" s="103">
        <f t="shared" si="258"/>
        <v>0</v>
      </c>
      <c r="BU229" s="103">
        <f t="shared" si="259"/>
        <v>0</v>
      </c>
      <c r="BV229" s="103">
        <f t="shared" si="260"/>
        <v>0</v>
      </c>
      <c r="BW229" s="103">
        <f t="shared" si="261"/>
        <v>0</v>
      </c>
      <c r="BX229" s="103">
        <f t="shared" si="262"/>
        <v>0</v>
      </c>
      <c r="BY229" s="103">
        <f t="shared" si="263"/>
        <v>0</v>
      </c>
      <c r="BZ229" s="103">
        <f t="shared" si="264"/>
        <v>0</v>
      </c>
      <c r="CA229" s="104">
        <f>SUM(BO229:BZ229)*VLOOKUP($I229,Escalation[],MATCH(BB$1,Escalation[#Headers]),FALSE)</f>
        <v>0</v>
      </c>
      <c r="CB229" s="104">
        <f t="shared" si="265"/>
        <v>0</v>
      </c>
      <c r="CC229" s="104">
        <f t="shared" si="266"/>
        <v>0</v>
      </c>
      <c r="CD229" s="104">
        <f t="shared" si="267"/>
        <v>0</v>
      </c>
      <c r="CE229" s="103">
        <f t="shared" si="268"/>
        <v>0</v>
      </c>
      <c r="CF229" s="105">
        <f t="shared" si="269"/>
        <v>0</v>
      </c>
      <c r="CG229" s="110"/>
      <c r="CH229" s="102"/>
      <c r="CI229" s="102"/>
      <c r="CJ229" s="102"/>
      <c r="CK229" s="102"/>
      <c r="CL229" s="102"/>
      <c r="CM229" s="102"/>
      <c r="CN229" s="102"/>
      <c r="CO229" s="102"/>
      <c r="CP229" s="102"/>
      <c r="CQ229" s="102"/>
      <c r="CR229" s="102"/>
      <c r="CS229" s="102">
        <f t="shared" si="270"/>
        <v>0</v>
      </c>
      <c r="CT229" s="103">
        <f t="shared" si="271"/>
        <v>0</v>
      </c>
      <c r="CU229" s="103">
        <f t="shared" si="272"/>
        <v>0</v>
      </c>
      <c r="CV229" s="103">
        <f t="shared" si="273"/>
        <v>0</v>
      </c>
      <c r="CW229" s="103">
        <f t="shared" si="274"/>
        <v>0</v>
      </c>
      <c r="CX229" s="103">
        <f t="shared" si="275"/>
        <v>0</v>
      </c>
      <c r="CY229" s="103">
        <f t="shared" si="276"/>
        <v>0</v>
      </c>
      <c r="CZ229" s="103">
        <f t="shared" si="277"/>
        <v>0</v>
      </c>
      <c r="DA229" s="103">
        <f t="shared" si="278"/>
        <v>0</v>
      </c>
      <c r="DB229" s="103">
        <f t="shared" si="279"/>
        <v>0</v>
      </c>
      <c r="DC229" s="103">
        <f t="shared" si="280"/>
        <v>0</v>
      </c>
      <c r="DD229" s="103">
        <f t="shared" si="281"/>
        <v>0</v>
      </c>
      <c r="DE229" s="103">
        <f t="shared" si="282"/>
        <v>0</v>
      </c>
      <c r="DF229" s="104">
        <f>SUM(CT229:DE229)*VLOOKUP($I229,Escalation[],MATCH(CG$1,Escalation[#Headers]),FALSE)</f>
        <v>0</v>
      </c>
      <c r="DG229" s="104">
        <f t="shared" si="283"/>
        <v>0</v>
      </c>
      <c r="DH229" s="104">
        <f t="shared" si="284"/>
        <v>0</v>
      </c>
      <c r="DI229" s="104">
        <f t="shared" si="285"/>
        <v>0</v>
      </c>
      <c r="DJ229" s="103">
        <f t="shared" si="286"/>
        <v>0</v>
      </c>
      <c r="DK229" s="105">
        <f t="shared" si="287"/>
        <v>0</v>
      </c>
      <c r="DL229" s="110"/>
      <c r="DM229" s="102"/>
      <c r="DN229" s="102"/>
      <c r="DO229" s="102"/>
      <c r="DP229" s="102"/>
      <c r="DQ229" s="102"/>
      <c r="DR229" s="102"/>
      <c r="DS229" s="102"/>
      <c r="DT229" s="102"/>
      <c r="DU229" s="102"/>
      <c r="DV229" s="102"/>
      <c r="DW229" s="102"/>
      <c r="DX229" s="102">
        <f t="shared" si="288"/>
        <v>0</v>
      </c>
      <c r="DY229" s="103">
        <f t="shared" si="289"/>
        <v>0</v>
      </c>
      <c r="DZ229" s="103">
        <f t="shared" si="290"/>
        <v>0</v>
      </c>
      <c r="EA229" s="103">
        <f t="shared" si="291"/>
        <v>0</v>
      </c>
      <c r="EB229" s="103">
        <f t="shared" si="292"/>
        <v>0</v>
      </c>
      <c r="EC229" s="103">
        <f t="shared" si="293"/>
        <v>0</v>
      </c>
      <c r="ED229" s="103">
        <f t="shared" si="294"/>
        <v>0</v>
      </c>
      <c r="EE229" s="103">
        <f t="shared" si="295"/>
        <v>0</v>
      </c>
      <c r="EF229" s="103">
        <f t="shared" si="296"/>
        <v>0</v>
      </c>
      <c r="EG229" s="103">
        <f t="shared" si="297"/>
        <v>0</v>
      </c>
      <c r="EH229" s="103">
        <f t="shared" si="298"/>
        <v>0</v>
      </c>
      <c r="EI229" s="103">
        <f t="shared" si="299"/>
        <v>0</v>
      </c>
      <c r="EJ229" s="103">
        <f t="shared" si="300"/>
        <v>0</v>
      </c>
      <c r="EK229" s="104">
        <f>SUM(DY229:EJ229)*VLOOKUP($I229,Escalation[],MATCH(DL$1,Escalation[#Headers]),FALSE)</f>
        <v>0</v>
      </c>
      <c r="EL229" s="104">
        <f t="shared" si="301"/>
        <v>0</v>
      </c>
      <c r="EM229" s="104">
        <f t="shared" si="302"/>
        <v>0</v>
      </c>
      <c r="EN229" s="104">
        <f t="shared" si="303"/>
        <v>0</v>
      </c>
      <c r="EO229" s="103">
        <f t="shared" si="304"/>
        <v>0</v>
      </c>
      <c r="EP229" s="105">
        <f t="shared" si="305"/>
        <v>0</v>
      </c>
      <c r="EQ229" s="160">
        <f t="shared" si="306"/>
        <v>7865.55</v>
      </c>
      <c r="ER229" s="1"/>
      <c r="ES229" s="82"/>
      <c r="ET229" s="82"/>
      <c r="EU229" s="82"/>
      <c r="EV229" s="82"/>
      <c r="EW229" s="22"/>
      <c r="EX229" s="22"/>
      <c r="EY229" s="34"/>
      <c r="EZ229" s="34"/>
      <c r="FA229" s="7"/>
      <c r="FB229" s="7"/>
      <c r="FC229" s="7"/>
      <c r="FD229" s="7"/>
    </row>
    <row r="230" spans="1:160" ht="158.4" hidden="1" x14ac:dyDescent="0.3">
      <c r="A230" s="2" t="s">
        <v>494</v>
      </c>
      <c r="B230" s="83">
        <v>1.2</v>
      </c>
      <c r="C230" t="s">
        <v>1392</v>
      </c>
      <c r="D230" s="28" t="s">
        <v>15</v>
      </c>
      <c r="E230" s="3" t="s">
        <v>25</v>
      </c>
      <c r="F230" s="1" t="s">
        <v>495</v>
      </c>
      <c r="G230" s="14" t="s">
        <v>496</v>
      </c>
      <c r="H230" s="1"/>
      <c r="I230" s="3" t="s">
        <v>19</v>
      </c>
      <c r="J230" s="5" t="s">
        <v>31</v>
      </c>
      <c r="K230" s="3" t="s">
        <v>35</v>
      </c>
      <c r="L230" s="6" t="s">
        <v>22</v>
      </c>
      <c r="M230" s="38">
        <v>115</v>
      </c>
      <c r="N230" s="43">
        <v>115</v>
      </c>
      <c r="O230" s="24">
        <v>0</v>
      </c>
      <c r="P230" s="48">
        <v>0</v>
      </c>
      <c r="Q230" s="5" t="s">
        <v>23</v>
      </c>
      <c r="R230" s="1" t="s">
        <v>220</v>
      </c>
      <c r="S230" s="71">
        <f>VLOOKUP(R230,Contingencies!$A$2:$D$7,4,FALSE)</f>
        <v>0.2</v>
      </c>
      <c r="T230" s="22">
        <f t="shared" si="239"/>
        <v>187.95600000000002</v>
      </c>
      <c r="U230" s="33">
        <f t="shared" si="313"/>
        <v>0</v>
      </c>
      <c r="V230" s="90"/>
      <c r="W230" s="124"/>
      <c r="X230" s="125"/>
      <c r="Y230" s="125"/>
      <c r="Z230" s="125"/>
      <c r="AA230" s="114">
        <v>8</v>
      </c>
      <c r="AB230" s="114"/>
      <c r="AC230" s="123"/>
      <c r="AD230" s="123"/>
      <c r="AE230" s="123"/>
      <c r="AF230" s="102"/>
      <c r="AG230" s="102"/>
      <c r="AH230" s="102"/>
      <c r="AI230" s="102">
        <f t="shared" si="307"/>
        <v>8</v>
      </c>
      <c r="AJ230" s="103">
        <f t="shared" si="240"/>
        <v>0</v>
      </c>
      <c r="AK230" s="103">
        <f t="shared" si="241"/>
        <v>0</v>
      </c>
      <c r="AL230" s="103">
        <f t="shared" si="242"/>
        <v>0</v>
      </c>
      <c r="AM230" s="103">
        <f t="shared" si="243"/>
        <v>0</v>
      </c>
      <c r="AN230" s="103">
        <f t="shared" si="244"/>
        <v>920</v>
      </c>
      <c r="AO230" s="103">
        <f t="shared" si="245"/>
        <v>0</v>
      </c>
      <c r="AP230" s="103">
        <f t="shared" si="246"/>
        <v>0</v>
      </c>
      <c r="AQ230" s="103">
        <f t="shared" si="247"/>
        <v>0</v>
      </c>
      <c r="AR230" s="103">
        <f t="shared" si="248"/>
        <v>0</v>
      </c>
      <c r="AS230" s="103">
        <f t="shared" si="249"/>
        <v>0</v>
      </c>
      <c r="AT230" s="103">
        <f t="shared" si="250"/>
        <v>0</v>
      </c>
      <c r="AU230" s="103">
        <f t="shared" si="251"/>
        <v>0</v>
      </c>
      <c r="AV230" s="104">
        <f>SUM(AJ230:AU230)*VLOOKUP($I230,Escalation[],MATCH(W$1,Escalation[#Headers]),FALSE)</f>
        <v>939.78000000000009</v>
      </c>
      <c r="AW230" s="104">
        <f t="shared" si="308"/>
        <v>0</v>
      </c>
      <c r="AX230" s="104">
        <f t="shared" si="309"/>
        <v>0</v>
      </c>
      <c r="AY230" s="104">
        <f t="shared" si="310"/>
        <v>939.78000000000009</v>
      </c>
      <c r="AZ230" s="103">
        <f t="shared" si="311"/>
        <v>187.95600000000002</v>
      </c>
      <c r="BA230" s="105">
        <f t="shared" si="312"/>
        <v>0</v>
      </c>
      <c r="BB230" s="110"/>
      <c r="BC230" s="102"/>
      <c r="BD230" s="102"/>
      <c r="BE230" s="102"/>
      <c r="BF230" s="102"/>
      <c r="BG230" s="102"/>
      <c r="BH230" s="102"/>
      <c r="BI230" s="102"/>
      <c r="BJ230" s="102"/>
      <c r="BK230" s="102"/>
      <c r="BL230" s="102"/>
      <c r="BM230" s="102"/>
      <c r="BN230" s="102">
        <f t="shared" si="252"/>
        <v>0</v>
      </c>
      <c r="BO230" s="103">
        <f t="shared" si="253"/>
        <v>0</v>
      </c>
      <c r="BP230" s="103">
        <f t="shared" si="254"/>
        <v>0</v>
      </c>
      <c r="BQ230" s="103">
        <f t="shared" si="255"/>
        <v>0</v>
      </c>
      <c r="BR230" s="103">
        <f t="shared" si="256"/>
        <v>0</v>
      </c>
      <c r="BS230" s="103">
        <f t="shared" si="257"/>
        <v>0</v>
      </c>
      <c r="BT230" s="103">
        <f t="shared" si="258"/>
        <v>0</v>
      </c>
      <c r="BU230" s="103">
        <f t="shared" si="259"/>
        <v>0</v>
      </c>
      <c r="BV230" s="103">
        <f t="shared" si="260"/>
        <v>0</v>
      </c>
      <c r="BW230" s="103">
        <f t="shared" si="261"/>
        <v>0</v>
      </c>
      <c r="BX230" s="103">
        <f t="shared" si="262"/>
        <v>0</v>
      </c>
      <c r="BY230" s="103">
        <f t="shared" si="263"/>
        <v>0</v>
      </c>
      <c r="BZ230" s="103">
        <f t="shared" si="264"/>
        <v>0</v>
      </c>
      <c r="CA230" s="104">
        <f>SUM(BO230:BZ230)*VLOOKUP($I230,Escalation[],MATCH(BB$1,Escalation[#Headers]),FALSE)</f>
        <v>0</v>
      </c>
      <c r="CB230" s="104">
        <f t="shared" si="265"/>
        <v>0</v>
      </c>
      <c r="CC230" s="104">
        <f t="shared" si="266"/>
        <v>0</v>
      </c>
      <c r="CD230" s="104">
        <f t="shared" si="267"/>
        <v>0</v>
      </c>
      <c r="CE230" s="103">
        <f t="shared" si="268"/>
        <v>0</v>
      </c>
      <c r="CF230" s="105">
        <f t="shared" si="269"/>
        <v>0</v>
      </c>
      <c r="CG230" s="110"/>
      <c r="CH230" s="102"/>
      <c r="CI230" s="102"/>
      <c r="CJ230" s="102"/>
      <c r="CK230" s="102"/>
      <c r="CL230" s="102"/>
      <c r="CM230" s="102"/>
      <c r="CN230" s="102"/>
      <c r="CO230" s="102"/>
      <c r="CP230" s="102"/>
      <c r="CQ230" s="102"/>
      <c r="CR230" s="102"/>
      <c r="CS230" s="102">
        <f t="shared" si="270"/>
        <v>0</v>
      </c>
      <c r="CT230" s="103">
        <f t="shared" si="271"/>
        <v>0</v>
      </c>
      <c r="CU230" s="103">
        <f t="shared" si="272"/>
        <v>0</v>
      </c>
      <c r="CV230" s="103">
        <f t="shared" si="273"/>
        <v>0</v>
      </c>
      <c r="CW230" s="103">
        <f t="shared" si="274"/>
        <v>0</v>
      </c>
      <c r="CX230" s="103">
        <f t="shared" si="275"/>
        <v>0</v>
      </c>
      <c r="CY230" s="103">
        <f t="shared" si="276"/>
        <v>0</v>
      </c>
      <c r="CZ230" s="103">
        <f t="shared" si="277"/>
        <v>0</v>
      </c>
      <c r="DA230" s="103">
        <f t="shared" si="278"/>
        <v>0</v>
      </c>
      <c r="DB230" s="103">
        <f t="shared" si="279"/>
        <v>0</v>
      </c>
      <c r="DC230" s="103">
        <f t="shared" si="280"/>
        <v>0</v>
      </c>
      <c r="DD230" s="103">
        <f t="shared" si="281"/>
        <v>0</v>
      </c>
      <c r="DE230" s="103">
        <f t="shared" si="282"/>
        <v>0</v>
      </c>
      <c r="DF230" s="104">
        <f>SUM(CT230:DE230)*VLOOKUP($I230,Escalation[],MATCH(CG$1,Escalation[#Headers]),FALSE)</f>
        <v>0</v>
      </c>
      <c r="DG230" s="104">
        <f t="shared" si="283"/>
        <v>0</v>
      </c>
      <c r="DH230" s="104">
        <f t="shared" si="284"/>
        <v>0</v>
      </c>
      <c r="DI230" s="104">
        <f t="shared" si="285"/>
        <v>0</v>
      </c>
      <c r="DJ230" s="103">
        <f t="shared" si="286"/>
        <v>0</v>
      </c>
      <c r="DK230" s="105">
        <f t="shared" si="287"/>
        <v>0</v>
      </c>
      <c r="DL230" s="110"/>
      <c r="DM230" s="102"/>
      <c r="DN230" s="102"/>
      <c r="DO230" s="102"/>
      <c r="DP230" s="102"/>
      <c r="DQ230" s="102"/>
      <c r="DR230" s="102"/>
      <c r="DS230" s="102"/>
      <c r="DT230" s="102"/>
      <c r="DU230" s="102"/>
      <c r="DV230" s="102"/>
      <c r="DW230" s="102"/>
      <c r="DX230" s="102">
        <f t="shared" si="288"/>
        <v>0</v>
      </c>
      <c r="DY230" s="103">
        <f t="shared" si="289"/>
        <v>0</v>
      </c>
      <c r="DZ230" s="103">
        <f t="shared" si="290"/>
        <v>0</v>
      </c>
      <c r="EA230" s="103">
        <f t="shared" si="291"/>
        <v>0</v>
      </c>
      <c r="EB230" s="103">
        <f t="shared" si="292"/>
        <v>0</v>
      </c>
      <c r="EC230" s="103">
        <f t="shared" si="293"/>
        <v>0</v>
      </c>
      <c r="ED230" s="103">
        <f t="shared" si="294"/>
        <v>0</v>
      </c>
      <c r="EE230" s="103">
        <f t="shared" si="295"/>
        <v>0</v>
      </c>
      <c r="EF230" s="103">
        <f t="shared" si="296"/>
        <v>0</v>
      </c>
      <c r="EG230" s="103">
        <f t="shared" si="297"/>
        <v>0</v>
      </c>
      <c r="EH230" s="103">
        <f t="shared" si="298"/>
        <v>0</v>
      </c>
      <c r="EI230" s="103">
        <f t="shared" si="299"/>
        <v>0</v>
      </c>
      <c r="EJ230" s="103">
        <f t="shared" si="300"/>
        <v>0</v>
      </c>
      <c r="EK230" s="104">
        <f>SUM(DY230:EJ230)*VLOOKUP($I230,Escalation[],MATCH(DL$1,Escalation[#Headers]),FALSE)</f>
        <v>0</v>
      </c>
      <c r="EL230" s="104">
        <f t="shared" si="301"/>
        <v>0</v>
      </c>
      <c r="EM230" s="104">
        <f t="shared" si="302"/>
        <v>0</v>
      </c>
      <c r="EN230" s="104">
        <f t="shared" si="303"/>
        <v>0</v>
      </c>
      <c r="EO230" s="103">
        <f t="shared" si="304"/>
        <v>0</v>
      </c>
      <c r="EP230" s="105">
        <f t="shared" si="305"/>
        <v>0</v>
      </c>
      <c r="EQ230" s="160">
        <f t="shared" si="306"/>
        <v>939.78000000000009</v>
      </c>
      <c r="ER230" s="1"/>
      <c r="ES230" s="82"/>
      <c r="ET230" s="82"/>
      <c r="EU230" s="82"/>
      <c r="EV230" s="82"/>
      <c r="EW230" s="22"/>
      <c r="EX230" s="22"/>
      <c r="EY230" s="34"/>
      <c r="EZ230" s="34"/>
      <c r="FA230" s="7"/>
      <c r="FB230" s="7"/>
      <c r="FC230" s="7"/>
      <c r="FD230" s="7"/>
    </row>
    <row r="231" spans="1:160" ht="158.4" hidden="1" x14ac:dyDescent="0.3">
      <c r="A231" s="2" t="s">
        <v>494</v>
      </c>
      <c r="B231" s="83">
        <v>1.2</v>
      </c>
      <c r="C231" t="s">
        <v>1392</v>
      </c>
      <c r="D231" s="28" t="s">
        <v>15</v>
      </c>
      <c r="E231" s="3" t="s">
        <v>25</v>
      </c>
      <c r="F231" s="1" t="s">
        <v>495</v>
      </c>
      <c r="G231" s="14" t="s">
        <v>496</v>
      </c>
      <c r="H231" s="1"/>
      <c r="I231" s="3" t="s">
        <v>215</v>
      </c>
      <c r="J231" s="5" t="s">
        <v>215</v>
      </c>
      <c r="K231" s="3"/>
      <c r="L231" s="3" t="s">
        <v>136</v>
      </c>
      <c r="M231" s="38"/>
      <c r="N231" s="42">
        <v>1</v>
      </c>
      <c r="O231" s="23">
        <v>0</v>
      </c>
      <c r="P231" s="48">
        <v>0</v>
      </c>
      <c r="Q231" s="5" t="s">
        <v>23</v>
      </c>
      <c r="R231" s="1" t="s">
        <v>41</v>
      </c>
      <c r="S231" s="71">
        <f>VLOOKUP(R231,Contingencies!$A$2:$D$7,4,FALSE)</f>
        <v>0.125</v>
      </c>
      <c r="T231" s="22">
        <f t="shared" si="239"/>
        <v>633.585375</v>
      </c>
      <c r="U231" s="33">
        <f t="shared" si="313"/>
        <v>0</v>
      </c>
      <c r="V231" s="90"/>
      <c r="W231" s="124"/>
      <c r="X231" s="125"/>
      <c r="Y231" s="125"/>
      <c r="Z231" s="125"/>
      <c r="AA231" s="114">
        <v>4962</v>
      </c>
      <c r="AB231" s="114"/>
      <c r="AC231" s="123"/>
      <c r="AD231" s="123"/>
      <c r="AE231" s="123"/>
      <c r="AF231" s="102"/>
      <c r="AG231" s="102"/>
      <c r="AH231" s="102"/>
      <c r="AI231" s="102">
        <f t="shared" si="307"/>
        <v>0</v>
      </c>
      <c r="AJ231" s="103">
        <f t="shared" si="240"/>
        <v>0</v>
      </c>
      <c r="AK231" s="103">
        <f t="shared" si="241"/>
        <v>0</v>
      </c>
      <c r="AL231" s="103">
        <f t="shared" si="242"/>
        <v>0</v>
      </c>
      <c r="AM231" s="103">
        <f t="shared" si="243"/>
        <v>0</v>
      </c>
      <c r="AN231" s="103">
        <f t="shared" si="244"/>
        <v>4962</v>
      </c>
      <c r="AO231" s="103">
        <f t="shared" si="245"/>
        <v>0</v>
      </c>
      <c r="AP231" s="103">
        <f t="shared" si="246"/>
        <v>0</v>
      </c>
      <c r="AQ231" s="103">
        <f t="shared" si="247"/>
        <v>0</v>
      </c>
      <c r="AR231" s="103">
        <f t="shared" si="248"/>
        <v>0</v>
      </c>
      <c r="AS231" s="103">
        <f t="shared" si="249"/>
        <v>0</v>
      </c>
      <c r="AT231" s="103">
        <f t="shared" si="250"/>
        <v>0</v>
      </c>
      <c r="AU231" s="103">
        <f t="shared" si="251"/>
        <v>0</v>
      </c>
      <c r="AV231" s="104">
        <f>SUM(AJ231:AU231)*VLOOKUP($I231,Escalation[],MATCH(W$1,Escalation[#Headers]),FALSE)</f>
        <v>5068.683</v>
      </c>
      <c r="AW231" s="104">
        <f t="shared" si="308"/>
        <v>0</v>
      </c>
      <c r="AX231" s="104">
        <f t="shared" si="309"/>
        <v>0</v>
      </c>
      <c r="AY231" s="104">
        <f t="shared" si="310"/>
        <v>5068.683</v>
      </c>
      <c r="AZ231" s="103">
        <f t="shared" si="311"/>
        <v>633.585375</v>
      </c>
      <c r="BA231" s="105">
        <f t="shared" si="312"/>
        <v>0</v>
      </c>
      <c r="BB231" s="110"/>
      <c r="BC231" s="102"/>
      <c r="BD231" s="102"/>
      <c r="BE231" s="102"/>
      <c r="BF231" s="102"/>
      <c r="BG231" s="102"/>
      <c r="BH231" s="102"/>
      <c r="BI231" s="102"/>
      <c r="BJ231" s="102"/>
      <c r="BK231" s="102"/>
      <c r="BL231" s="102"/>
      <c r="BM231" s="102"/>
      <c r="BN231" s="102">
        <f t="shared" si="252"/>
        <v>0</v>
      </c>
      <c r="BO231" s="103">
        <f t="shared" si="253"/>
        <v>0</v>
      </c>
      <c r="BP231" s="103">
        <f t="shared" si="254"/>
        <v>0</v>
      </c>
      <c r="BQ231" s="103">
        <f t="shared" si="255"/>
        <v>0</v>
      </c>
      <c r="BR231" s="103">
        <f t="shared" si="256"/>
        <v>0</v>
      </c>
      <c r="BS231" s="103">
        <f t="shared" si="257"/>
        <v>0</v>
      </c>
      <c r="BT231" s="103">
        <f t="shared" si="258"/>
        <v>0</v>
      </c>
      <c r="BU231" s="103">
        <f t="shared" si="259"/>
        <v>0</v>
      </c>
      <c r="BV231" s="103">
        <f t="shared" si="260"/>
        <v>0</v>
      </c>
      <c r="BW231" s="103">
        <f t="shared" si="261"/>
        <v>0</v>
      </c>
      <c r="BX231" s="103">
        <f t="shared" si="262"/>
        <v>0</v>
      </c>
      <c r="BY231" s="103">
        <f t="shared" si="263"/>
        <v>0</v>
      </c>
      <c r="BZ231" s="103">
        <f t="shared" si="264"/>
        <v>0</v>
      </c>
      <c r="CA231" s="104">
        <f>SUM(BO231:BZ231)*VLOOKUP($I231,Escalation[],MATCH(BB$1,Escalation[#Headers]),FALSE)</f>
        <v>0</v>
      </c>
      <c r="CB231" s="104">
        <f t="shared" si="265"/>
        <v>0</v>
      </c>
      <c r="CC231" s="104">
        <f t="shared" si="266"/>
        <v>0</v>
      </c>
      <c r="CD231" s="104">
        <f t="shared" si="267"/>
        <v>0</v>
      </c>
      <c r="CE231" s="103">
        <f t="shared" si="268"/>
        <v>0</v>
      </c>
      <c r="CF231" s="105">
        <f t="shared" si="269"/>
        <v>0</v>
      </c>
      <c r="CG231" s="110"/>
      <c r="CH231" s="102"/>
      <c r="CI231" s="102"/>
      <c r="CJ231" s="102"/>
      <c r="CK231" s="102"/>
      <c r="CL231" s="102"/>
      <c r="CM231" s="102"/>
      <c r="CN231" s="102"/>
      <c r="CO231" s="102"/>
      <c r="CP231" s="102"/>
      <c r="CQ231" s="102"/>
      <c r="CR231" s="102"/>
      <c r="CS231" s="102">
        <f t="shared" si="270"/>
        <v>0</v>
      </c>
      <c r="CT231" s="103">
        <f t="shared" si="271"/>
        <v>0</v>
      </c>
      <c r="CU231" s="103">
        <f t="shared" si="272"/>
        <v>0</v>
      </c>
      <c r="CV231" s="103">
        <f t="shared" si="273"/>
        <v>0</v>
      </c>
      <c r="CW231" s="103">
        <f t="shared" si="274"/>
        <v>0</v>
      </c>
      <c r="CX231" s="103">
        <f t="shared" si="275"/>
        <v>0</v>
      </c>
      <c r="CY231" s="103">
        <f t="shared" si="276"/>
        <v>0</v>
      </c>
      <c r="CZ231" s="103">
        <f t="shared" si="277"/>
        <v>0</v>
      </c>
      <c r="DA231" s="103">
        <f t="shared" si="278"/>
        <v>0</v>
      </c>
      <c r="DB231" s="103">
        <f t="shared" si="279"/>
        <v>0</v>
      </c>
      <c r="DC231" s="103">
        <f t="shared" si="280"/>
        <v>0</v>
      </c>
      <c r="DD231" s="103">
        <f t="shared" si="281"/>
        <v>0</v>
      </c>
      <c r="DE231" s="103">
        <f t="shared" si="282"/>
        <v>0</v>
      </c>
      <c r="DF231" s="104">
        <f>SUM(CT231:DE231)*VLOOKUP($I231,Escalation[],MATCH(CG$1,Escalation[#Headers]),FALSE)</f>
        <v>0</v>
      </c>
      <c r="DG231" s="104">
        <f t="shared" si="283"/>
        <v>0</v>
      </c>
      <c r="DH231" s="104">
        <f t="shared" si="284"/>
        <v>0</v>
      </c>
      <c r="DI231" s="104">
        <f t="shared" si="285"/>
        <v>0</v>
      </c>
      <c r="DJ231" s="103">
        <f t="shared" si="286"/>
        <v>0</v>
      </c>
      <c r="DK231" s="105">
        <f t="shared" si="287"/>
        <v>0</v>
      </c>
      <c r="DL231" s="110"/>
      <c r="DM231" s="102"/>
      <c r="DN231" s="102"/>
      <c r="DO231" s="102"/>
      <c r="DP231" s="102"/>
      <c r="DQ231" s="102"/>
      <c r="DR231" s="102"/>
      <c r="DS231" s="102"/>
      <c r="DT231" s="102"/>
      <c r="DU231" s="102"/>
      <c r="DV231" s="102"/>
      <c r="DW231" s="102"/>
      <c r="DX231" s="102">
        <f t="shared" si="288"/>
        <v>0</v>
      </c>
      <c r="DY231" s="103">
        <f t="shared" si="289"/>
        <v>0</v>
      </c>
      <c r="DZ231" s="103">
        <f t="shared" si="290"/>
        <v>0</v>
      </c>
      <c r="EA231" s="103">
        <f t="shared" si="291"/>
        <v>0</v>
      </c>
      <c r="EB231" s="103">
        <f t="shared" si="292"/>
        <v>0</v>
      </c>
      <c r="EC231" s="103">
        <f t="shared" si="293"/>
        <v>0</v>
      </c>
      <c r="ED231" s="103">
        <f t="shared" si="294"/>
        <v>0</v>
      </c>
      <c r="EE231" s="103">
        <f t="shared" si="295"/>
        <v>0</v>
      </c>
      <c r="EF231" s="103">
        <f t="shared" si="296"/>
        <v>0</v>
      </c>
      <c r="EG231" s="103">
        <f t="shared" si="297"/>
        <v>0</v>
      </c>
      <c r="EH231" s="103">
        <f t="shared" si="298"/>
        <v>0</v>
      </c>
      <c r="EI231" s="103">
        <f t="shared" si="299"/>
        <v>0</v>
      </c>
      <c r="EJ231" s="103">
        <f t="shared" si="300"/>
        <v>0</v>
      </c>
      <c r="EK231" s="104">
        <f>SUM(DY231:EJ231)*VLOOKUP($I231,Escalation[],MATCH(DL$1,Escalation[#Headers]),FALSE)</f>
        <v>0</v>
      </c>
      <c r="EL231" s="104">
        <f t="shared" si="301"/>
        <v>0</v>
      </c>
      <c r="EM231" s="104">
        <f t="shared" si="302"/>
        <v>0</v>
      </c>
      <c r="EN231" s="104">
        <f t="shared" si="303"/>
        <v>0</v>
      </c>
      <c r="EO231" s="103">
        <f t="shared" si="304"/>
        <v>0</v>
      </c>
      <c r="EP231" s="105">
        <f t="shared" si="305"/>
        <v>0</v>
      </c>
      <c r="EQ231" s="160">
        <f t="shared" si="306"/>
        <v>5068.683</v>
      </c>
      <c r="ER231" s="1"/>
      <c r="ES231" s="82"/>
      <c r="ET231" s="82"/>
      <c r="EU231" s="82"/>
      <c r="EV231" s="82"/>
      <c r="EW231" s="22"/>
      <c r="EX231" s="22"/>
      <c r="EY231" s="34"/>
      <c r="EZ231" s="34"/>
      <c r="FA231" s="7"/>
      <c r="FB231" s="7"/>
      <c r="FC231" s="7"/>
      <c r="FD231" s="7"/>
    </row>
    <row r="232" spans="1:160" ht="105.6" hidden="1" x14ac:dyDescent="0.3">
      <c r="A232" s="2" t="s">
        <v>497</v>
      </c>
      <c r="B232" s="83">
        <v>1.2</v>
      </c>
      <c r="C232" t="s">
        <v>1392</v>
      </c>
      <c r="D232" s="28" t="s">
        <v>15</v>
      </c>
      <c r="E232" s="3" t="s">
        <v>25</v>
      </c>
      <c r="F232" s="1" t="s">
        <v>498</v>
      </c>
      <c r="G232" s="14" t="s">
        <v>499</v>
      </c>
      <c r="H232" s="1"/>
      <c r="I232" s="3" t="s">
        <v>19</v>
      </c>
      <c r="J232" s="5" t="s">
        <v>31</v>
      </c>
      <c r="K232" s="3" t="s">
        <v>35</v>
      </c>
      <c r="L232" s="6" t="s">
        <v>22</v>
      </c>
      <c r="M232" s="38">
        <v>115</v>
      </c>
      <c r="N232" s="43">
        <v>115</v>
      </c>
      <c r="O232" s="23">
        <v>0</v>
      </c>
      <c r="P232" s="48">
        <v>0</v>
      </c>
      <c r="Q232" s="5" t="s">
        <v>23</v>
      </c>
      <c r="R232" s="1" t="s">
        <v>220</v>
      </c>
      <c r="S232" s="71">
        <f>VLOOKUP(R232,Contingencies!$A$2:$D$7,4,FALSE)</f>
        <v>0.2</v>
      </c>
      <c r="T232" s="22">
        <f t="shared" si="239"/>
        <v>563.86800000000005</v>
      </c>
      <c r="U232" s="33">
        <f t="shared" si="313"/>
        <v>0</v>
      </c>
      <c r="V232" s="90"/>
      <c r="W232" s="124"/>
      <c r="X232" s="125"/>
      <c r="Y232" s="125"/>
      <c r="Z232" s="125"/>
      <c r="AA232" s="125"/>
      <c r="AB232" s="102"/>
      <c r="AC232" s="114">
        <v>24</v>
      </c>
      <c r="AD232" s="123"/>
      <c r="AE232" s="123"/>
      <c r="AF232" s="102"/>
      <c r="AG232" s="102"/>
      <c r="AH232" s="102"/>
      <c r="AI232" s="102">
        <f t="shared" si="307"/>
        <v>24</v>
      </c>
      <c r="AJ232" s="103">
        <f t="shared" si="240"/>
        <v>0</v>
      </c>
      <c r="AK232" s="103">
        <f t="shared" si="241"/>
        <v>0</v>
      </c>
      <c r="AL232" s="103">
        <f t="shared" si="242"/>
        <v>0</v>
      </c>
      <c r="AM232" s="103">
        <f t="shared" si="243"/>
        <v>0</v>
      </c>
      <c r="AN232" s="103">
        <f t="shared" si="244"/>
        <v>0</v>
      </c>
      <c r="AO232" s="103">
        <f t="shared" si="245"/>
        <v>0</v>
      </c>
      <c r="AP232" s="103">
        <f t="shared" si="246"/>
        <v>2760</v>
      </c>
      <c r="AQ232" s="103">
        <f t="shared" si="247"/>
        <v>0</v>
      </c>
      <c r="AR232" s="103">
        <f t="shared" si="248"/>
        <v>0</v>
      </c>
      <c r="AS232" s="103">
        <f t="shared" si="249"/>
        <v>0</v>
      </c>
      <c r="AT232" s="103">
        <f t="shared" si="250"/>
        <v>0</v>
      </c>
      <c r="AU232" s="103">
        <f t="shared" si="251"/>
        <v>0</v>
      </c>
      <c r="AV232" s="104">
        <f>SUM(AJ232:AU232)*VLOOKUP($I232,Escalation[],MATCH(W$1,Escalation[#Headers]),FALSE)</f>
        <v>2819.34</v>
      </c>
      <c r="AW232" s="104">
        <f t="shared" si="308"/>
        <v>0</v>
      </c>
      <c r="AX232" s="104">
        <f t="shared" si="309"/>
        <v>0</v>
      </c>
      <c r="AY232" s="104">
        <f t="shared" si="310"/>
        <v>2819.34</v>
      </c>
      <c r="AZ232" s="103">
        <f t="shared" si="311"/>
        <v>563.86800000000005</v>
      </c>
      <c r="BA232" s="105">
        <f t="shared" si="312"/>
        <v>0</v>
      </c>
      <c r="BB232" s="110"/>
      <c r="BC232" s="102"/>
      <c r="BD232" s="102"/>
      <c r="BE232" s="102"/>
      <c r="BF232" s="102"/>
      <c r="BG232" s="102"/>
      <c r="BH232" s="102"/>
      <c r="BI232" s="102"/>
      <c r="BJ232" s="102"/>
      <c r="BK232" s="102"/>
      <c r="BL232" s="102"/>
      <c r="BM232" s="102"/>
      <c r="BN232" s="102">
        <f t="shared" si="252"/>
        <v>0</v>
      </c>
      <c r="BO232" s="103">
        <f t="shared" si="253"/>
        <v>0</v>
      </c>
      <c r="BP232" s="103">
        <f t="shared" si="254"/>
        <v>0</v>
      </c>
      <c r="BQ232" s="103">
        <f t="shared" si="255"/>
        <v>0</v>
      </c>
      <c r="BR232" s="103">
        <f t="shared" si="256"/>
        <v>0</v>
      </c>
      <c r="BS232" s="103">
        <f t="shared" si="257"/>
        <v>0</v>
      </c>
      <c r="BT232" s="103">
        <f t="shared" si="258"/>
        <v>0</v>
      </c>
      <c r="BU232" s="103">
        <f t="shared" si="259"/>
        <v>0</v>
      </c>
      <c r="BV232" s="103">
        <f t="shared" si="260"/>
        <v>0</v>
      </c>
      <c r="BW232" s="103">
        <f t="shared" si="261"/>
        <v>0</v>
      </c>
      <c r="BX232" s="103">
        <f t="shared" si="262"/>
        <v>0</v>
      </c>
      <c r="BY232" s="103">
        <f t="shared" si="263"/>
        <v>0</v>
      </c>
      <c r="BZ232" s="103">
        <f t="shared" si="264"/>
        <v>0</v>
      </c>
      <c r="CA232" s="104">
        <f>SUM(BO232:BZ232)*VLOOKUP($I232,Escalation[],MATCH(BB$1,Escalation[#Headers]),FALSE)</f>
        <v>0</v>
      </c>
      <c r="CB232" s="104">
        <f t="shared" si="265"/>
        <v>0</v>
      </c>
      <c r="CC232" s="104">
        <f t="shared" si="266"/>
        <v>0</v>
      </c>
      <c r="CD232" s="104">
        <f t="shared" si="267"/>
        <v>0</v>
      </c>
      <c r="CE232" s="103">
        <f t="shared" si="268"/>
        <v>0</v>
      </c>
      <c r="CF232" s="105">
        <f t="shared" si="269"/>
        <v>0</v>
      </c>
      <c r="CG232" s="110"/>
      <c r="CH232" s="102"/>
      <c r="CI232" s="102"/>
      <c r="CJ232" s="102"/>
      <c r="CK232" s="102"/>
      <c r="CL232" s="102"/>
      <c r="CM232" s="102"/>
      <c r="CN232" s="102"/>
      <c r="CO232" s="102"/>
      <c r="CP232" s="102"/>
      <c r="CQ232" s="102"/>
      <c r="CR232" s="102"/>
      <c r="CS232" s="102">
        <f t="shared" si="270"/>
        <v>0</v>
      </c>
      <c r="CT232" s="103">
        <f t="shared" si="271"/>
        <v>0</v>
      </c>
      <c r="CU232" s="103">
        <f t="shared" si="272"/>
        <v>0</v>
      </c>
      <c r="CV232" s="103">
        <f t="shared" si="273"/>
        <v>0</v>
      </c>
      <c r="CW232" s="103">
        <f t="shared" si="274"/>
        <v>0</v>
      </c>
      <c r="CX232" s="103">
        <f t="shared" si="275"/>
        <v>0</v>
      </c>
      <c r="CY232" s="103">
        <f t="shared" si="276"/>
        <v>0</v>
      </c>
      <c r="CZ232" s="103">
        <f t="shared" si="277"/>
        <v>0</v>
      </c>
      <c r="DA232" s="103">
        <f t="shared" si="278"/>
        <v>0</v>
      </c>
      <c r="DB232" s="103">
        <f t="shared" si="279"/>
        <v>0</v>
      </c>
      <c r="DC232" s="103">
        <f t="shared" si="280"/>
        <v>0</v>
      </c>
      <c r="DD232" s="103">
        <f t="shared" si="281"/>
        <v>0</v>
      </c>
      <c r="DE232" s="103">
        <f t="shared" si="282"/>
        <v>0</v>
      </c>
      <c r="DF232" s="104">
        <f>SUM(CT232:DE232)*VLOOKUP($I232,Escalation[],MATCH(CG$1,Escalation[#Headers]),FALSE)</f>
        <v>0</v>
      </c>
      <c r="DG232" s="104">
        <f t="shared" si="283"/>
        <v>0</v>
      </c>
      <c r="DH232" s="104">
        <f t="shared" si="284"/>
        <v>0</v>
      </c>
      <c r="DI232" s="104">
        <f t="shared" si="285"/>
        <v>0</v>
      </c>
      <c r="DJ232" s="103">
        <f t="shared" si="286"/>
        <v>0</v>
      </c>
      <c r="DK232" s="105">
        <f t="shared" si="287"/>
        <v>0</v>
      </c>
      <c r="DL232" s="110"/>
      <c r="DM232" s="102"/>
      <c r="DN232" s="102"/>
      <c r="DO232" s="102"/>
      <c r="DP232" s="102"/>
      <c r="DQ232" s="102"/>
      <c r="DR232" s="102"/>
      <c r="DS232" s="102"/>
      <c r="DT232" s="102"/>
      <c r="DU232" s="102"/>
      <c r="DV232" s="102"/>
      <c r="DW232" s="102"/>
      <c r="DX232" s="102">
        <f t="shared" si="288"/>
        <v>0</v>
      </c>
      <c r="DY232" s="103">
        <f t="shared" si="289"/>
        <v>0</v>
      </c>
      <c r="DZ232" s="103">
        <f t="shared" si="290"/>
        <v>0</v>
      </c>
      <c r="EA232" s="103">
        <f t="shared" si="291"/>
        <v>0</v>
      </c>
      <c r="EB232" s="103">
        <f t="shared" si="292"/>
        <v>0</v>
      </c>
      <c r="EC232" s="103">
        <f t="shared" si="293"/>
        <v>0</v>
      </c>
      <c r="ED232" s="103">
        <f t="shared" si="294"/>
        <v>0</v>
      </c>
      <c r="EE232" s="103">
        <f t="shared" si="295"/>
        <v>0</v>
      </c>
      <c r="EF232" s="103">
        <f t="shared" si="296"/>
        <v>0</v>
      </c>
      <c r="EG232" s="103">
        <f t="shared" si="297"/>
        <v>0</v>
      </c>
      <c r="EH232" s="103">
        <f t="shared" si="298"/>
        <v>0</v>
      </c>
      <c r="EI232" s="103">
        <f t="shared" si="299"/>
        <v>0</v>
      </c>
      <c r="EJ232" s="103">
        <f t="shared" si="300"/>
        <v>0</v>
      </c>
      <c r="EK232" s="104">
        <f>SUM(DY232:EJ232)*VLOOKUP($I232,Escalation[],MATCH(DL$1,Escalation[#Headers]),FALSE)</f>
        <v>0</v>
      </c>
      <c r="EL232" s="104">
        <f t="shared" si="301"/>
        <v>0</v>
      </c>
      <c r="EM232" s="104">
        <f t="shared" si="302"/>
        <v>0</v>
      </c>
      <c r="EN232" s="104">
        <f t="shared" si="303"/>
        <v>0</v>
      </c>
      <c r="EO232" s="103">
        <f t="shared" si="304"/>
        <v>0</v>
      </c>
      <c r="EP232" s="105">
        <f t="shared" si="305"/>
        <v>0</v>
      </c>
      <c r="EQ232" s="160">
        <f t="shared" si="306"/>
        <v>2819.34</v>
      </c>
      <c r="ER232" s="1"/>
      <c r="ES232" s="82"/>
      <c r="ET232" s="82"/>
      <c r="EU232" s="82"/>
      <c r="EV232" s="82"/>
      <c r="EW232" s="22"/>
      <c r="EX232" s="22"/>
      <c r="EY232" s="34"/>
      <c r="EZ232" s="34"/>
      <c r="FA232" s="7"/>
      <c r="FB232" s="7"/>
      <c r="FC232" s="7"/>
      <c r="FD232" s="7"/>
    </row>
    <row r="233" spans="1:160" ht="198" hidden="1" x14ac:dyDescent="0.3">
      <c r="A233" s="2" t="s">
        <v>500</v>
      </c>
      <c r="B233" s="83">
        <v>1.2</v>
      </c>
      <c r="C233" t="s">
        <v>1392</v>
      </c>
      <c r="D233" s="28" t="s">
        <v>15</v>
      </c>
      <c r="E233" s="3" t="s">
        <v>25</v>
      </c>
      <c r="F233" s="1" t="s">
        <v>501</v>
      </c>
      <c r="G233" s="14" t="s">
        <v>502</v>
      </c>
      <c r="H233" s="1"/>
      <c r="I233" s="3" t="s">
        <v>19</v>
      </c>
      <c r="J233" s="5" t="s">
        <v>31</v>
      </c>
      <c r="K233" s="3" t="s">
        <v>35</v>
      </c>
      <c r="L233" s="6" t="s">
        <v>22</v>
      </c>
      <c r="M233" s="38">
        <v>115</v>
      </c>
      <c r="N233" s="43">
        <v>115</v>
      </c>
      <c r="O233" s="23">
        <v>0</v>
      </c>
      <c r="P233" s="48">
        <v>0</v>
      </c>
      <c r="Q233" s="5" t="s">
        <v>23</v>
      </c>
      <c r="R233" s="1" t="s">
        <v>220</v>
      </c>
      <c r="S233" s="71">
        <f>VLOOKUP(R233,Contingencies!$A$2:$D$7,4,FALSE)</f>
        <v>0.2</v>
      </c>
      <c r="T233" s="22">
        <f t="shared" si="239"/>
        <v>563.86800000000005</v>
      </c>
      <c r="U233" s="33">
        <f t="shared" si="313"/>
        <v>0</v>
      </c>
      <c r="V233" s="90"/>
      <c r="W233" s="110"/>
      <c r="X233" s="122">
        <v>24</v>
      </c>
      <c r="Y233" s="133"/>
      <c r="Z233" s="102"/>
      <c r="AA233" s="123"/>
      <c r="AB233" s="123"/>
      <c r="AC233" s="123"/>
      <c r="AD233" s="123"/>
      <c r="AE233" s="123"/>
      <c r="AF233" s="102"/>
      <c r="AG233" s="102"/>
      <c r="AH233" s="102"/>
      <c r="AI233" s="102">
        <f t="shared" si="307"/>
        <v>24</v>
      </c>
      <c r="AJ233" s="103">
        <f t="shared" si="240"/>
        <v>0</v>
      </c>
      <c r="AK233" s="103">
        <f t="shared" si="241"/>
        <v>2760</v>
      </c>
      <c r="AL233" s="103">
        <f t="shared" si="242"/>
        <v>0</v>
      </c>
      <c r="AM233" s="103">
        <f t="shared" si="243"/>
        <v>0</v>
      </c>
      <c r="AN233" s="103">
        <f t="shared" si="244"/>
        <v>0</v>
      </c>
      <c r="AO233" s="103">
        <f t="shared" si="245"/>
        <v>0</v>
      </c>
      <c r="AP233" s="103">
        <f t="shared" si="246"/>
        <v>0</v>
      </c>
      <c r="AQ233" s="103">
        <f t="shared" si="247"/>
        <v>0</v>
      </c>
      <c r="AR233" s="103">
        <f t="shared" si="248"/>
        <v>0</v>
      </c>
      <c r="AS233" s="103">
        <f t="shared" si="249"/>
        <v>0</v>
      </c>
      <c r="AT233" s="103">
        <f t="shared" si="250"/>
        <v>0</v>
      </c>
      <c r="AU233" s="103">
        <f t="shared" si="251"/>
        <v>0</v>
      </c>
      <c r="AV233" s="104">
        <f>SUM(AJ233:AU233)*VLOOKUP($I233,Escalation[],MATCH(W$1,Escalation[#Headers]),FALSE)</f>
        <v>2819.34</v>
      </c>
      <c r="AW233" s="104">
        <f t="shared" si="308"/>
        <v>0</v>
      </c>
      <c r="AX233" s="104">
        <f t="shared" si="309"/>
        <v>0</v>
      </c>
      <c r="AY233" s="104">
        <f t="shared" si="310"/>
        <v>2819.34</v>
      </c>
      <c r="AZ233" s="103">
        <f t="shared" si="311"/>
        <v>563.86800000000005</v>
      </c>
      <c r="BA233" s="105">
        <f t="shared" si="312"/>
        <v>0</v>
      </c>
      <c r="BB233" s="110"/>
      <c r="BC233" s="102"/>
      <c r="BD233" s="102"/>
      <c r="BE233" s="102"/>
      <c r="BF233" s="102"/>
      <c r="BG233" s="102"/>
      <c r="BH233" s="102"/>
      <c r="BI233" s="102"/>
      <c r="BJ233" s="102"/>
      <c r="BK233" s="102"/>
      <c r="BL233" s="102"/>
      <c r="BM233" s="102"/>
      <c r="BN233" s="102">
        <f t="shared" si="252"/>
        <v>0</v>
      </c>
      <c r="BO233" s="103">
        <f t="shared" si="253"/>
        <v>0</v>
      </c>
      <c r="BP233" s="103">
        <f t="shared" si="254"/>
        <v>0</v>
      </c>
      <c r="BQ233" s="103">
        <f t="shared" si="255"/>
        <v>0</v>
      </c>
      <c r="BR233" s="103">
        <f t="shared" si="256"/>
        <v>0</v>
      </c>
      <c r="BS233" s="103">
        <f t="shared" si="257"/>
        <v>0</v>
      </c>
      <c r="BT233" s="103">
        <f t="shared" si="258"/>
        <v>0</v>
      </c>
      <c r="BU233" s="103">
        <f t="shared" si="259"/>
        <v>0</v>
      </c>
      <c r="BV233" s="103">
        <f t="shared" si="260"/>
        <v>0</v>
      </c>
      <c r="BW233" s="103">
        <f t="shared" si="261"/>
        <v>0</v>
      </c>
      <c r="BX233" s="103">
        <f t="shared" si="262"/>
        <v>0</v>
      </c>
      <c r="BY233" s="103">
        <f t="shared" si="263"/>
        <v>0</v>
      </c>
      <c r="BZ233" s="103">
        <f t="shared" si="264"/>
        <v>0</v>
      </c>
      <c r="CA233" s="104">
        <f>SUM(BO233:BZ233)*VLOOKUP($I233,Escalation[],MATCH(BB$1,Escalation[#Headers]),FALSE)</f>
        <v>0</v>
      </c>
      <c r="CB233" s="104">
        <f t="shared" si="265"/>
        <v>0</v>
      </c>
      <c r="CC233" s="104">
        <f t="shared" si="266"/>
        <v>0</v>
      </c>
      <c r="CD233" s="104">
        <f t="shared" si="267"/>
        <v>0</v>
      </c>
      <c r="CE233" s="103">
        <f t="shared" si="268"/>
        <v>0</v>
      </c>
      <c r="CF233" s="105">
        <f t="shared" si="269"/>
        <v>0</v>
      </c>
      <c r="CG233" s="110"/>
      <c r="CH233" s="102"/>
      <c r="CI233" s="102"/>
      <c r="CJ233" s="102"/>
      <c r="CK233" s="102"/>
      <c r="CL233" s="102"/>
      <c r="CM233" s="102"/>
      <c r="CN233" s="102"/>
      <c r="CO233" s="102"/>
      <c r="CP233" s="102"/>
      <c r="CQ233" s="102"/>
      <c r="CR233" s="102"/>
      <c r="CS233" s="102">
        <f t="shared" si="270"/>
        <v>0</v>
      </c>
      <c r="CT233" s="103">
        <f t="shared" si="271"/>
        <v>0</v>
      </c>
      <c r="CU233" s="103">
        <f t="shared" si="272"/>
        <v>0</v>
      </c>
      <c r="CV233" s="103">
        <f t="shared" si="273"/>
        <v>0</v>
      </c>
      <c r="CW233" s="103">
        <f t="shared" si="274"/>
        <v>0</v>
      </c>
      <c r="CX233" s="103">
        <f t="shared" si="275"/>
        <v>0</v>
      </c>
      <c r="CY233" s="103">
        <f t="shared" si="276"/>
        <v>0</v>
      </c>
      <c r="CZ233" s="103">
        <f t="shared" si="277"/>
        <v>0</v>
      </c>
      <c r="DA233" s="103">
        <f t="shared" si="278"/>
        <v>0</v>
      </c>
      <c r="DB233" s="103">
        <f t="shared" si="279"/>
        <v>0</v>
      </c>
      <c r="DC233" s="103">
        <f t="shared" si="280"/>
        <v>0</v>
      </c>
      <c r="DD233" s="103">
        <f t="shared" si="281"/>
        <v>0</v>
      </c>
      <c r="DE233" s="103">
        <f t="shared" si="282"/>
        <v>0</v>
      </c>
      <c r="DF233" s="104">
        <f>SUM(CT233:DE233)*VLOOKUP($I233,Escalation[],MATCH(CG$1,Escalation[#Headers]),FALSE)</f>
        <v>0</v>
      </c>
      <c r="DG233" s="104">
        <f t="shared" si="283"/>
        <v>0</v>
      </c>
      <c r="DH233" s="104">
        <f t="shared" si="284"/>
        <v>0</v>
      </c>
      <c r="DI233" s="104">
        <f t="shared" si="285"/>
        <v>0</v>
      </c>
      <c r="DJ233" s="103">
        <f t="shared" si="286"/>
        <v>0</v>
      </c>
      <c r="DK233" s="105">
        <f t="shared" si="287"/>
        <v>0</v>
      </c>
      <c r="DL233" s="110"/>
      <c r="DM233" s="102"/>
      <c r="DN233" s="102"/>
      <c r="DO233" s="102"/>
      <c r="DP233" s="102"/>
      <c r="DQ233" s="102"/>
      <c r="DR233" s="102"/>
      <c r="DS233" s="102"/>
      <c r="DT233" s="102"/>
      <c r="DU233" s="102"/>
      <c r="DV233" s="102"/>
      <c r="DW233" s="102"/>
      <c r="DX233" s="102">
        <f t="shared" si="288"/>
        <v>0</v>
      </c>
      <c r="DY233" s="103">
        <f t="shared" si="289"/>
        <v>0</v>
      </c>
      <c r="DZ233" s="103">
        <f t="shared" si="290"/>
        <v>0</v>
      </c>
      <c r="EA233" s="103">
        <f t="shared" si="291"/>
        <v>0</v>
      </c>
      <c r="EB233" s="103">
        <f t="shared" si="292"/>
        <v>0</v>
      </c>
      <c r="EC233" s="103">
        <f t="shared" si="293"/>
        <v>0</v>
      </c>
      <c r="ED233" s="103">
        <f t="shared" si="294"/>
        <v>0</v>
      </c>
      <c r="EE233" s="103">
        <f t="shared" si="295"/>
        <v>0</v>
      </c>
      <c r="EF233" s="103">
        <f t="shared" si="296"/>
        <v>0</v>
      </c>
      <c r="EG233" s="103">
        <f t="shared" si="297"/>
        <v>0</v>
      </c>
      <c r="EH233" s="103">
        <f t="shared" si="298"/>
        <v>0</v>
      </c>
      <c r="EI233" s="103">
        <f t="shared" si="299"/>
        <v>0</v>
      </c>
      <c r="EJ233" s="103">
        <f t="shared" si="300"/>
        <v>0</v>
      </c>
      <c r="EK233" s="104">
        <f>SUM(DY233:EJ233)*VLOOKUP($I233,Escalation[],MATCH(DL$1,Escalation[#Headers]),FALSE)</f>
        <v>0</v>
      </c>
      <c r="EL233" s="104">
        <f t="shared" si="301"/>
        <v>0</v>
      </c>
      <c r="EM233" s="104">
        <f t="shared" si="302"/>
        <v>0</v>
      </c>
      <c r="EN233" s="104">
        <f t="shared" si="303"/>
        <v>0</v>
      </c>
      <c r="EO233" s="103">
        <f t="shared" si="304"/>
        <v>0</v>
      </c>
      <c r="EP233" s="105">
        <f t="shared" si="305"/>
        <v>0</v>
      </c>
      <c r="EQ233" s="160">
        <f t="shared" si="306"/>
        <v>2819.34</v>
      </c>
      <c r="ER233" s="1"/>
      <c r="ES233" s="82"/>
      <c r="ET233" s="82"/>
      <c r="EU233" s="82"/>
      <c r="EV233" s="82"/>
      <c r="EW233" s="22"/>
      <c r="EX233" s="22"/>
      <c r="EY233" s="34"/>
      <c r="EZ233" s="34"/>
      <c r="FA233" s="7"/>
      <c r="FB233" s="7"/>
      <c r="FC233" s="7"/>
      <c r="FD233" s="7"/>
    </row>
    <row r="234" spans="1:160" ht="105.6" hidden="1" x14ac:dyDescent="0.3">
      <c r="A234" s="2" t="s">
        <v>503</v>
      </c>
      <c r="B234" s="83">
        <v>1.2</v>
      </c>
      <c r="C234" t="s">
        <v>1392</v>
      </c>
      <c r="D234" s="28" t="s">
        <v>15</v>
      </c>
      <c r="E234" s="3" t="s">
        <v>25</v>
      </c>
      <c r="F234" s="1" t="s">
        <v>504</v>
      </c>
      <c r="G234" s="14" t="s">
        <v>505</v>
      </c>
      <c r="H234" s="1"/>
      <c r="I234" s="3" t="s">
        <v>19</v>
      </c>
      <c r="J234" s="5" t="s">
        <v>31</v>
      </c>
      <c r="K234" s="3" t="s">
        <v>35</v>
      </c>
      <c r="L234" s="6" t="s">
        <v>22</v>
      </c>
      <c r="M234" s="38">
        <v>115</v>
      </c>
      <c r="N234" s="43">
        <v>115</v>
      </c>
      <c r="O234" s="23">
        <v>0</v>
      </c>
      <c r="P234" s="48">
        <v>0</v>
      </c>
      <c r="Q234" s="5" t="s">
        <v>23</v>
      </c>
      <c r="R234" s="1" t="s">
        <v>220</v>
      </c>
      <c r="S234" s="71">
        <f>VLOOKUP(R234,Contingencies!$A$2:$D$7,4,FALSE)</f>
        <v>0.2</v>
      </c>
      <c r="T234" s="22">
        <f t="shared" si="239"/>
        <v>751.82400000000007</v>
      </c>
      <c r="U234" s="33">
        <f t="shared" si="313"/>
        <v>0</v>
      </c>
      <c r="V234" s="90"/>
      <c r="W234" s="110"/>
      <c r="X234" s="112">
        <v>16</v>
      </c>
      <c r="Y234" s="112">
        <v>16</v>
      </c>
      <c r="Z234" s="123"/>
      <c r="AA234" s="123"/>
      <c r="AB234" s="123"/>
      <c r="AC234" s="123"/>
      <c r="AD234" s="123"/>
      <c r="AE234" s="123"/>
      <c r="AF234" s="102"/>
      <c r="AG234" s="102"/>
      <c r="AH234" s="102"/>
      <c r="AI234" s="102">
        <f t="shared" si="307"/>
        <v>32</v>
      </c>
      <c r="AJ234" s="103">
        <f t="shared" si="240"/>
        <v>0</v>
      </c>
      <c r="AK234" s="103">
        <f t="shared" si="241"/>
        <v>1840</v>
      </c>
      <c r="AL234" s="103">
        <f t="shared" si="242"/>
        <v>1840</v>
      </c>
      <c r="AM234" s="103">
        <f t="shared" si="243"/>
        <v>0</v>
      </c>
      <c r="AN234" s="103">
        <f t="shared" si="244"/>
        <v>0</v>
      </c>
      <c r="AO234" s="103">
        <f t="shared" si="245"/>
        <v>0</v>
      </c>
      <c r="AP234" s="103">
        <f t="shared" si="246"/>
        <v>0</v>
      </c>
      <c r="AQ234" s="103">
        <f t="shared" si="247"/>
        <v>0</v>
      </c>
      <c r="AR234" s="103">
        <f t="shared" si="248"/>
        <v>0</v>
      </c>
      <c r="AS234" s="103">
        <f t="shared" si="249"/>
        <v>0</v>
      </c>
      <c r="AT234" s="103">
        <f t="shared" si="250"/>
        <v>0</v>
      </c>
      <c r="AU234" s="103">
        <f t="shared" si="251"/>
        <v>0</v>
      </c>
      <c r="AV234" s="104">
        <f>SUM(AJ234:AU234)*VLOOKUP($I234,Escalation[],MATCH(W$1,Escalation[#Headers]),FALSE)</f>
        <v>3759.1200000000003</v>
      </c>
      <c r="AW234" s="104">
        <f t="shared" si="308"/>
        <v>0</v>
      </c>
      <c r="AX234" s="104">
        <f t="shared" si="309"/>
        <v>0</v>
      </c>
      <c r="AY234" s="104">
        <f t="shared" si="310"/>
        <v>3759.1200000000003</v>
      </c>
      <c r="AZ234" s="103">
        <f t="shared" si="311"/>
        <v>751.82400000000007</v>
      </c>
      <c r="BA234" s="105">
        <f t="shared" si="312"/>
        <v>0</v>
      </c>
      <c r="BB234" s="110"/>
      <c r="BC234" s="102"/>
      <c r="BD234" s="102"/>
      <c r="BE234" s="102"/>
      <c r="BF234" s="102"/>
      <c r="BG234" s="102"/>
      <c r="BH234" s="102"/>
      <c r="BI234" s="102"/>
      <c r="BJ234" s="102"/>
      <c r="BK234" s="102"/>
      <c r="BL234" s="102"/>
      <c r="BM234" s="102"/>
      <c r="BN234" s="102">
        <f t="shared" si="252"/>
        <v>0</v>
      </c>
      <c r="BO234" s="103">
        <f t="shared" si="253"/>
        <v>0</v>
      </c>
      <c r="BP234" s="103">
        <f t="shared" si="254"/>
        <v>0</v>
      </c>
      <c r="BQ234" s="103">
        <f t="shared" si="255"/>
        <v>0</v>
      </c>
      <c r="BR234" s="103">
        <f t="shared" si="256"/>
        <v>0</v>
      </c>
      <c r="BS234" s="103">
        <f t="shared" si="257"/>
        <v>0</v>
      </c>
      <c r="BT234" s="103">
        <f t="shared" si="258"/>
        <v>0</v>
      </c>
      <c r="BU234" s="103">
        <f t="shared" si="259"/>
        <v>0</v>
      </c>
      <c r="BV234" s="103">
        <f t="shared" si="260"/>
        <v>0</v>
      </c>
      <c r="BW234" s="103">
        <f t="shared" si="261"/>
        <v>0</v>
      </c>
      <c r="BX234" s="103">
        <f t="shared" si="262"/>
        <v>0</v>
      </c>
      <c r="BY234" s="103">
        <f t="shared" si="263"/>
        <v>0</v>
      </c>
      <c r="BZ234" s="103">
        <f t="shared" si="264"/>
        <v>0</v>
      </c>
      <c r="CA234" s="104">
        <f>SUM(BO234:BZ234)*VLOOKUP($I234,Escalation[],MATCH(BB$1,Escalation[#Headers]),FALSE)</f>
        <v>0</v>
      </c>
      <c r="CB234" s="104">
        <f t="shared" si="265"/>
        <v>0</v>
      </c>
      <c r="CC234" s="104">
        <f t="shared" si="266"/>
        <v>0</v>
      </c>
      <c r="CD234" s="104">
        <f t="shared" si="267"/>
        <v>0</v>
      </c>
      <c r="CE234" s="103">
        <f t="shared" si="268"/>
        <v>0</v>
      </c>
      <c r="CF234" s="105">
        <f t="shared" si="269"/>
        <v>0</v>
      </c>
      <c r="CG234" s="110"/>
      <c r="CH234" s="102"/>
      <c r="CI234" s="102"/>
      <c r="CJ234" s="102"/>
      <c r="CK234" s="102"/>
      <c r="CL234" s="102"/>
      <c r="CM234" s="102"/>
      <c r="CN234" s="102"/>
      <c r="CO234" s="102"/>
      <c r="CP234" s="102"/>
      <c r="CQ234" s="102"/>
      <c r="CR234" s="102"/>
      <c r="CS234" s="102">
        <f t="shared" si="270"/>
        <v>0</v>
      </c>
      <c r="CT234" s="103">
        <f t="shared" si="271"/>
        <v>0</v>
      </c>
      <c r="CU234" s="103">
        <f t="shared" si="272"/>
        <v>0</v>
      </c>
      <c r="CV234" s="103">
        <f t="shared" si="273"/>
        <v>0</v>
      </c>
      <c r="CW234" s="103">
        <f t="shared" si="274"/>
        <v>0</v>
      </c>
      <c r="CX234" s="103">
        <f t="shared" si="275"/>
        <v>0</v>
      </c>
      <c r="CY234" s="103">
        <f t="shared" si="276"/>
        <v>0</v>
      </c>
      <c r="CZ234" s="103">
        <f t="shared" si="277"/>
        <v>0</v>
      </c>
      <c r="DA234" s="103">
        <f t="shared" si="278"/>
        <v>0</v>
      </c>
      <c r="DB234" s="103">
        <f t="shared" si="279"/>
        <v>0</v>
      </c>
      <c r="DC234" s="103">
        <f t="shared" si="280"/>
        <v>0</v>
      </c>
      <c r="DD234" s="103">
        <f t="shared" si="281"/>
        <v>0</v>
      </c>
      <c r="DE234" s="103">
        <f t="shared" si="282"/>
        <v>0</v>
      </c>
      <c r="DF234" s="104">
        <f>SUM(CT234:DE234)*VLOOKUP($I234,Escalation[],MATCH(CG$1,Escalation[#Headers]),FALSE)</f>
        <v>0</v>
      </c>
      <c r="DG234" s="104">
        <f t="shared" si="283"/>
        <v>0</v>
      </c>
      <c r="DH234" s="104">
        <f t="shared" si="284"/>
        <v>0</v>
      </c>
      <c r="DI234" s="104">
        <f t="shared" si="285"/>
        <v>0</v>
      </c>
      <c r="DJ234" s="103">
        <f t="shared" si="286"/>
        <v>0</v>
      </c>
      <c r="DK234" s="105">
        <f t="shared" si="287"/>
        <v>0</v>
      </c>
      <c r="DL234" s="110"/>
      <c r="DM234" s="102"/>
      <c r="DN234" s="102"/>
      <c r="DO234" s="102"/>
      <c r="DP234" s="102"/>
      <c r="DQ234" s="102"/>
      <c r="DR234" s="102"/>
      <c r="DS234" s="102"/>
      <c r="DT234" s="102"/>
      <c r="DU234" s="102"/>
      <c r="DV234" s="102"/>
      <c r="DW234" s="102"/>
      <c r="DX234" s="102">
        <f t="shared" si="288"/>
        <v>0</v>
      </c>
      <c r="DY234" s="103">
        <f t="shared" si="289"/>
        <v>0</v>
      </c>
      <c r="DZ234" s="103">
        <f t="shared" si="290"/>
        <v>0</v>
      </c>
      <c r="EA234" s="103">
        <f t="shared" si="291"/>
        <v>0</v>
      </c>
      <c r="EB234" s="103">
        <f t="shared" si="292"/>
        <v>0</v>
      </c>
      <c r="EC234" s="103">
        <f t="shared" si="293"/>
        <v>0</v>
      </c>
      <c r="ED234" s="103">
        <f t="shared" si="294"/>
        <v>0</v>
      </c>
      <c r="EE234" s="103">
        <f t="shared" si="295"/>
        <v>0</v>
      </c>
      <c r="EF234" s="103">
        <f t="shared" si="296"/>
        <v>0</v>
      </c>
      <c r="EG234" s="103">
        <f t="shared" si="297"/>
        <v>0</v>
      </c>
      <c r="EH234" s="103">
        <f t="shared" si="298"/>
        <v>0</v>
      </c>
      <c r="EI234" s="103">
        <f t="shared" si="299"/>
        <v>0</v>
      </c>
      <c r="EJ234" s="103">
        <f t="shared" si="300"/>
        <v>0</v>
      </c>
      <c r="EK234" s="104">
        <f>SUM(DY234:EJ234)*VLOOKUP($I234,Escalation[],MATCH(DL$1,Escalation[#Headers]),FALSE)</f>
        <v>0</v>
      </c>
      <c r="EL234" s="104">
        <f t="shared" si="301"/>
        <v>0</v>
      </c>
      <c r="EM234" s="104">
        <f t="shared" si="302"/>
        <v>0</v>
      </c>
      <c r="EN234" s="104">
        <f t="shared" si="303"/>
        <v>0</v>
      </c>
      <c r="EO234" s="103">
        <f t="shared" si="304"/>
        <v>0</v>
      </c>
      <c r="EP234" s="105">
        <f t="shared" si="305"/>
        <v>0</v>
      </c>
      <c r="EQ234" s="160">
        <f t="shared" si="306"/>
        <v>3759.1200000000003</v>
      </c>
      <c r="ER234" s="1"/>
      <c r="ES234" s="82"/>
      <c r="ET234" s="82"/>
      <c r="EU234" s="82"/>
      <c r="EV234" s="82"/>
      <c r="EW234" s="22"/>
      <c r="EX234" s="22"/>
      <c r="EY234" s="34"/>
      <c r="EZ234" s="34"/>
      <c r="FA234" s="7"/>
      <c r="FB234" s="7"/>
      <c r="FC234" s="7"/>
      <c r="FD234" s="7"/>
    </row>
    <row r="235" spans="1:160" ht="184.8" hidden="1" x14ac:dyDescent="0.3">
      <c r="A235" s="2" t="s">
        <v>506</v>
      </c>
      <c r="B235" s="83">
        <v>1.2</v>
      </c>
      <c r="C235" t="s">
        <v>1392</v>
      </c>
      <c r="D235" s="28" t="s">
        <v>15</v>
      </c>
      <c r="E235" s="3" t="s">
        <v>25</v>
      </c>
      <c r="F235" s="1" t="s">
        <v>507</v>
      </c>
      <c r="G235" s="14" t="s">
        <v>508</v>
      </c>
      <c r="H235" s="1"/>
      <c r="I235" s="3" t="s">
        <v>19</v>
      </c>
      <c r="J235" s="5" t="s">
        <v>31</v>
      </c>
      <c r="K235" s="3" t="s">
        <v>35</v>
      </c>
      <c r="L235" s="6" t="s">
        <v>22</v>
      </c>
      <c r="M235" s="38">
        <v>115</v>
      </c>
      <c r="N235" s="43">
        <v>115</v>
      </c>
      <c r="O235" s="24">
        <v>0</v>
      </c>
      <c r="P235" s="48">
        <v>0</v>
      </c>
      <c r="Q235" s="5" t="s">
        <v>23</v>
      </c>
      <c r="R235" s="1" t="s">
        <v>220</v>
      </c>
      <c r="S235" s="71">
        <f>VLOOKUP(R235,Contingencies!$A$2:$D$7,4,FALSE)</f>
        <v>0.2</v>
      </c>
      <c r="T235" s="22">
        <f t="shared" si="239"/>
        <v>563.86800000000005</v>
      </c>
      <c r="U235" s="33">
        <f t="shared" si="313"/>
        <v>0</v>
      </c>
      <c r="V235" s="90"/>
      <c r="W235" s="110"/>
      <c r="X235" s="102"/>
      <c r="Y235" s="114">
        <v>12</v>
      </c>
      <c r="Z235" s="122">
        <v>12</v>
      </c>
      <c r="AA235" s="123"/>
      <c r="AB235" s="123"/>
      <c r="AC235" s="123"/>
      <c r="AD235" s="123"/>
      <c r="AE235" s="123"/>
      <c r="AF235" s="102"/>
      <c r="AG235" s="102"/>
      <c r="AH235" s="102"/>
      <c r="AI235" s="102">
        <f t="shared" si="307"/>
        <v>24</v>
      </c>
      <c r="AJ235" s="103">
        <f t="shared" si="240"/>
        <v>0</v>
      </c>
      <c r="AK235" s="103">
        <f t="shared" si="241"/>
        <v>0</v>
      </c>
      <c r="AL235" s="103">
        <f t="shared" si="242"/>
        <v>1380</v>
      </c>
      <c r="AM235" s="103">
        <f t="shared" si="243"/>
        <v>1380</v>
      </c>
      <c r="AN235" s="103">
        <f t="shared" si="244"/>
        <v>0</v>
      </c>
      <c r="AO235" s="103">
        <f t="shared" si="245"/>
        <v>0</v>
      </c>
      <c r="AP235" s="103">
        <f t="shared" si="246"/>
        <v>0</v>
      </c>
      <c r="AQ235" s="103">
        <f t="shared" si="247"/>
        <v>0</v>
      </c>
      <c r="AR235" s="103">
        <f t="shared" si="248"/>
        <v>0</v>
      </c>
      <c r="AS235" s="103">
        <f t="shared" si="249"/>
        <v>0</v>
      </c>
      <c r="AT235" s="103">
        <f t="shared" si="250"/>
        <v>0</v>
      </c>
      <c r="AU235" s="103">
        <f t="shared" si="251"/>
        <v>0</v>
      </c>
      <c r="AV235" s="104">
        <f>SUM(AJ235:AU235)*VLOOKUP($I235,Escalation[],MATCH(W$1,Escalation[#Headers]),FALSE)</f>
        <v>2819.34</v>
      </c>
      <c r="AW235" s="104">
        <f t="shared" si="308"/>
        <v>0</v>
      </c>
      <c r="AX235" s="104">
        <f t="shared" si="309"/>
        <v>0</v>
      </c>
      <c r="AY235" s="104">
        <f t="shared" si="310"/>
        <v>2819.34</v>
      </c>
      <c r="AZ235" s="103">
        <f t="shared" si="311"/>
        <v>563.86800000000005</v>
      </c>
      <c r="BA235" s="105">
        <f t="shared" si="312"/>
        <v>0</v>
      </c>
      <c r="BB235" s="110"/>
      <c r="BC235" s="102"/>
      <c r="BD235" s="102"/>
      <c r="BE235" s="102"/>
      <c r="BF235" s="102"/>
      <c r="BG235" s="102"/>
      <c r="BH235" s="102"/>
      <c r="BI235" s="102"/>
      <c r="BJ235" s="102"/>
      <c r="BK235" s="102"/>
      <c r="BL235" s="102"/>
      <c r="BM235" s="102"/>
      <c r="BN235" s="102">
        <f t="shared" si="252"/>
        <v>0</v>
      </c>
      <c r="BO235" s="103">
        <f t="shared" si="253"/>
        <v>0</v>
      </c>
      <c r="BP235" s="103">
        <f t="shared" si="254"/>
        <v>0</v>
      </c>
      <c r="BQ235" s="103">
        <f t="shared" si="255"/>
        <v>0</v>
      </c>
      <c r="BR235" s="103">
        <f t="shared" si="256"/>
        <v>0</v>
      </c>
      <c r="BS235" s="103">
        <f t="shared" si="257"/>
        <v>0</v>
      </c>
      <c r="BT235" s="103">
        <f t="shared" si="258"/>
        <v>0</v>
      </c>
      <c r="BU235" s="103">
        <f t="shared" si="259"/>
        <v>0</v>
      </c>
      <c r="BV235" s="103">
        <f t="shared" si="260"/>
        <v>0</v>
      </c>
      <c r="BW235" s="103">
        <f t="shared" si="261"/>
        <v>0</v>
      </c>
      <c r="BX235" s="103">
        <f t="shared" si="262"/>
        <v>0</v>
      </c>
      <c r="BY235" s="103">
        <f t="shared" si="263"/>
        <v>0</v>
      </c>
      <c r="BZ235" s="103">
        <f t="shared" si="264"/>
        <v>0</v>
      </c>
      <c r="CA235" s="104">
        <f>SUM(BO235:BZ235)*VLOOKUP($I235,Escalation[],MATCH(BB$1,Escalation[#Headers]),FALSE)</f>
        <v>0</v>
      </c>
      <c r="CB235" s="104">
        <f t="shared" si="265"/>
        <v>0</v>
      </c>
      <c r="CC235" s="104">
        <f t="shared" si="266"/>
        <v>0</v>
      </c>
      <c r="CD235" s="104">
        <f t="shared" si="267"/>
        <v>0</v>
      </c>
      <c r="CE235" s="103">
        <f t="shared" si="268"/>
        <v>0</v>
      </c>
      <c r="CF235" s="105">
        <f t="shared" si="269"/>
        <v>0</v>
      </c>
      <c r="CG235" s="110"/>
      <c r="CH235" s="102"/>
      <c r="CI235" s="102"/>
      <c r="CJ235" s="102"/>
      <c r="CK235" s="102"/>
      <c r="CL235" s="102"/>
      <c r="CM235" s="102"/>
      <c r="CN235" s="102"/>
      <c r="CO235" s="102"/>
      <c r="CP235" s="102"/>
      <c r="CQ235" s="102"/>
      <c r="CR235" s="102"/>
      <c r="CS235" s="102">
        <f t="shared" si="270"/>
        <v>0</v>
      </c>
      <c r="CT235" s="103">
        <f t="shared" si="271"/>
        <v>0</v>
      </c>
      <c r="CU235" s="103">
        <f t="shared" si="272"/>
        <v>0</v>
      </c>
      <c r="CV235" s="103">
        <f t="shared" si="273"/>
        <v>0</v>
      </c>
      <c r="CW235" s="103">
        <f t="shared" si="274"/>
        <v>0</v>
      </c>
      <c r="CX235" s="103">
        <f t="shared" si="275"/>
        <v>0</v>
      </c>
      <c r="CY235" s="103">
        <f t="shared" si="276"/>
        <v>0</v>
      </c>
      <c r="CZ235" s="103">
        <f t="shared" si="277"/>
        <v>0</v>
      </c>
      <c r="DA235" s="103">
        <f t="shared" si="278"/>
        <v>0</v>
      </c>
      <c r="DB235" s="103">
        <f t="shared" si="279"/>
        <v>0</v>
      </c>
      <c r="DC235" s="103">
        <f t="shared" si="280"/>
        <v>0</v>
      </c>
      <c r="DD235" s="103">
        <f t="shared" si="281"/>
        <v>0</v>
      </c>
      <c r="DE235" s="103">
        <f t="shared" si="282"/>
        <v>0</v>
      </c>
      <c r="DF235" s="104">
        <f>SUM(CT235:DE235)*VLOOKUP($I235,Escalation[],MATCH(CG$1,Escalation[#Headers]),FALSE)</f>
        <v>0</v>
      </c>
      <c r="DG235" s="104">
        <f t="shared" si="283"/>
        <v>0</v>
      </c>
      <c r="DH235" s="104">
        <f t="shared" si="284"/>
        <v>0</v>
      </c>
      <c r="DI235" s="104">
        <f t="shared" si="285"/>
        <v>0</v>
      </c>
      <c r="DJ235" s="103">
        <f t="shared" si="286"/>
        <v>0</v>
      </c>
      <c r="DK235" s="105">
        <f t="shared" si="287"/>
        <v>0</v>
      </c>
      <c r="DL235" s="110"/>
      <c r="DM235" s="102"/>
      <c r="DN235" s="102"/>
      <c r="DO235" s="102"/>
      <c r="DP235" s="102"/>
      <c r="DQ235" s="102"/>
      <c r="DR235" s="102"/>
      <c r="DS235" s="102"/>
      <c r="DT235" s="102"/>
      <c r="DU235" s="102"/>
      <c r="DV235" s="102"/>
      <c r="DW235" s="102"/>
      <c r="DX235" s="102">
        <f t="shared" si="288"/>
        <v>0</v>
      </c>
      <c r="DY235" s="103">
        <f t="shared" si="289"/>
        <v>0</v>
      </c>
      <c r="DZ235" s="103">
        <f t="shared" si="290"/>
        <v>0</v>
      </c>
      <c r="EA235" s="103">
        <f t="shared" si="291"/>
        <v>0</v>
      </c>
      <c r="EB235" s="103">
        <f t="shared" si="292"/>
        <v>0</v>
      </c>
      <c r="EC235" s="103">
        <f t="shared" si="293"/>
        <v>0</v>
      </c>
      <c r="ED235" s="103">
        <f t="shared" si="294"/>
        <v>0</v>
      </c>
      <c r="EE235" s="103">
        <f t="shared" si="295"/>
        <v>0</v>
      </c>
      <c r="EF235" s="103">
        <f t="shared" si="296"/>
        <v>0</v>
      </c>
      <c r="EG235" s="103">
        <f t="shared" si="297"/>
        <v>0</v>
      </c>
      <c r="EH235" s="103">
        <f t="shared" si="298"/>
        <v>0</v>
      </c>
      <c r="EI235" s="103">
        <f t="shared" si="299"/>
        <v>0</v>
      </c>
      <c r="EJ235" s="103">
        <f t="shared" si="300"/>
        <v>0</v>
      </c>
      <c r="EK235" s="104">
        <f>SUM(DY235:EJ235)*VLOOKUP($I235,Escalation[],MATCH(DL$1,Escalation[#Headers]),FALSE)</f>
        <v>0</v>
      </c>
      <c r="EL235" s="104">
        <f t="shared" si="301"/>
        <v>0</v>
      </c>
      <c r="EM235" s="104">
        <f t="shared" si="302"/>
        <v>0</v>
      </c>
      <c r="EN235" s="104">
        <f t="shared" si="303"/>
        <v>0</v>
      </c>
      <c r="EO235" s="103">
        <f t="shared" si="304"/>
        <v>0</v>
      </c>
      <c r="EP235" s="105">
        <f t="shared" si="305"/>
        <v>0</v>
      </c>
      <c r="EQ235" s="160">
        <f t="shared" si="306"/>
        <v>2819.34</v>
      </c>
      <c r="ER235" s="1"/>
      <c r="ES235" s="82"/>
      <c r="ET235" s="82"/>
      <c r="EU235" s="82"/>
      <c r="EV235" s="82"/>
      <c r="EW235" s="22"/>
      <c r="EX235" s="22"/>
      <c r="EY235" s="34"/>
      <c r="EZ235" s="34"/>
      <c r="FA235" s="7"/>
      <c r="FB235" s="7"/>
      <c r="FC235" s="7"/>
      <c r="FD235" s="7"/>
    </row>
    <row r="236" spans="1:160" ht="184.8" hidden="1" x14ac:dyDescent="0.3">
      <c r="A236" s="2" t="s">
        <v>506</v>
      </c>
      <c r="B236" s="83">
        <v>1.2</v>
      </c>
      <c r="C236" t="s">
        <v>1392</v>
      </c>
      <c r="D236" s="28" t="s">
        <v>15</v>
      </c>
      <c r="E236" s="3" t="s">
        <v>25</v>
      </c>
      <c r="F236" s="1" t="s">
        <v>507</v>
      </c>
      <c r="G236" s="14" t="s">
        <v>508</v>
      </c>
      <c r="H236" s="1"/>
      <c r="I236" s="3" t="s">
        <v>215</v>
      </c>
      <c r="J236" s="5" t="s">
        <v>215</v>
      </c>
      <c r="K236" s="3"/>
      <c r="L236" s="3" t="s">
        <v>136</v>
      </c>
      <c r="M236" s="38"/>
      <c r="N236" s="42">
        <v>1</v>
      </c>
      <c r="O236" s="23">
        <v>0</v>
      </c>
      <c r="P236" s="48">
        <v>0</v>
      </c>
      <c r="Q236" s="5" t="s">
        <v>23</v>
      </c>
      <c r="R236" s="1" t="s">
        <v>220</v>
      </c>
      <c r="S236" s="71">
        <f>VLOOKUP(R236,Contingencies!$A$2:$D$7,4,FALSE)</f>
        <v>0.2</v>
      </c>
      <c r="T236" s="22">
        <f t="shared" si="239"/>
        <v>155.06370000000004</v>
      </c>
      <c r="U236" s="33">
        <f t="shared" si="313"/>
        <v>0</v>
      </c>
      <c r="V236" s="90"/>
      <c r="W236" s="110"/>
      <c r="X236" s="102"/>
      <c r="Y236" s="122">
        <v>759</v>
      </c>
      <c r="Z236" s="112"/>
      <c r="AA236" s="123"/>
      <c r="AB236" s="123"/>
      <c r="AC236" s="123"/>
      <c r="AD236" s="123"/>
      <c r="AE236" s="123"/>
      <c r="AF236" s="102"/>
      <c r="AG236" s="102"/>
      <c r="AH236" s="102"/>
      <c r="AI236" s="102">
        <f t="shared" si="307"/>
        <v>0</v>
      </c>
      <c r="AJ236" s="103">
        <f t="shared" si="240"/>
        <v>0</v>
      </c>
      <c r="AK236" s="103">
        <f t="shared" si="241"/>
        <v>0</v>
      </c>
      <c r="AL236" s="103">
        <f t="shared" si="242"/>
        <v>759</v>
      </c>
      <c r="AM236" s="103">
        <f t="shared" si="243"/>
        <v>0</v>
      </c>
      <c r="AN236" s="103">
        <f t="shared" si="244"/>
        <v>0</v>
      </c>
      <c r="AO236" s="103">
        <f t="shared" si="245"/>
        <v>0</v>
      </c>
      <c r="AP236" s="103">
        <f t="shared" si="246"/>
        <v>0</v>
      </c>
      <c r="AQ236" s="103">
        <f t="shared" si="247"/>
        <v>0</v>
      </c>
      <c r="AR236" s="103">
        <f t="shared" si="248"/>
        <v>0</v>
      </c>
      <c r="AS236" s="103">
        <f t="shared" si="249"/>
        <v>0</v>
      </c>
      <c r="AT236" s="103">
        <f t="shared" si="250"/>
        <v>0</v>
      </c>
      <c r="AU236" s="103">
        <f t="shared" si="251"/>
        <v>0</v>
      </c>
      <c r="AV236" s="104">
        <f>SUM(AJ236:AU236)*VLOOKUP($I236,Escalation[],MATCH(W$1,Escalation[#Headers]),FALSE)</f>
        <v>775.31850000000009</v>
      </c>
      <c r="AW236" s="104">
        <f t="shared" si="308"/>
        <v>0</v>
      </c>
      <c r="AX236" s="104">
        <f t="shared" si="309"/>
        <v>0</v>
      </c>
      <c r="AY236" s="104">
        <f t="shared" si="310"/>
        <v>775.31850000000009</v>
      </c>
      <c r="AZ236" s="103">
        <f t="shared" si="311"/>
        <v>155.06370000000004</v>
      </c>
      <c r="BA236" s="105">
        <f t="shared" si="312"/>
        <v>0</v>
      </c>
      <c r="BB236" s="110"/>
      <c r="BC236" s="102"/>
      <c r="BD236" s="102"/>
      <c r="BE236" s="102"/>
      <c r="BF236" s="102"/>
      <c r="BG236" s="102"/>
      <c r="BH236" s="102"/>
      <c r="BI236" s="102"/>
      <c r="BJ236" s="102"/>
      <c r="BK236" s="102"/>
      <c r="BL236" s="102"/>
      <c r="BM236" s="102"/>
      <c r="BN236" s="102">
        <f t="shared" si="252"/>
        <v>0</v>
      </c>
      <c r="BO236" s="103">
        <f t="shared" si="253"/>
        <v>0</v>
      </c>
      <c r="BP236" s="103">
        <f t="shared" si="254"/>
        <v>0</v>
      </c>
      <c r="BQ236" s="103">
        <f t="shared" si="255"/>
        <v>0</v>
      </c>
      <c r="BR236" s="103">
        <f t="shared" si="256"/>
        <v>0</v>
      </c>
      <c r="BS236" s="103">
        <f t="shared" si="257"/>
        <v>0</v>
      </c>
      <c r="BT236" s="103">
        <f t="shared" si="258"/>
        <v>0</v>
      </c>
      <c r="BU236" s="103">
        <f t="shared" si="259"/>
        <v>0</v>
      </c>
      <c r="BV236" s="103">
        <f t="shared" si="260"/>
        <v>0</v>
      </c>
      <c r="BW236" s="103">
        <f t="shared" si="261"/>
        <v>0</v>
      </c>
      <c r="BX236" s="103">
        <f t="shared" si="262"/>
        <v>0</v>
      </c>
      <c r="BY236" s="103">
        <f t="shared" si="263"/>
        <v>0</v>
      </c>
      <c r="BZ236" s="103">
        <f t="shared" si="264"/>
        <v>0</v>
      </c>
      <c r="CA236" s="104">
        <f>SUM(BO236:BZ236)*VLOOKUP($I236,Escalation[],MATCH(BB$1,Escalation[#Headers]),FALSE)</f>
        <v>0</v>
      </c>
      <c r="CB236" s="104">
        <f t="shared" si="265"/>
        <v>0</v>
      </c>
      <c r="CC236" s="104">
        <f t="shared" si="266"/>
        <v>0</v>
      </c>
      <c r="CD236" s="104">
        <f t="shared" si="267"/>
        <v>0</v>
      </c>
      <c r="CE236" s="103">
        <f t="shared" si="268"/>
        <v>0</v>
      </c>
      <c r="CF236" s="105">
        <f t="shared" si="269"/>
        <v>0</v>
      </c>
      <c r="CG236" s="110"/>
      <c r="CH236" s="102"/>
      <c r="CI236" s="102"/>
      <c r="CJ236" s="102"/>
      <c r="CK236" s="102"/>
      <c r="CL236" s="102"/>
      <c r="CM236" s="102"/>
      <c r="CN236" s="102"/>
      <c r="CO236" s="102"/>
      <c r="CP236" s="102"/>
      <c r="CQ236" s="102"/>
      <c r="CR236" s="102"/>
      <c r="CS236" s="102">
        <f t="shared" si="270"/>
        <v>0</v>
      </c>
      <c r="CT236" s="103">
        <f t="shared" si="271"/>
        <v>0</v>
      </c>
      <c r="CU236" s="103">
        <f t="shared" si="272"/>
        <v>0</v>
      </c>
      <c r="CV236" s="103">
        <f t="shared" si="273"/>
        <v>0</v>
      </c>
      <c r="CW236" s="103">
        <f t="shared" si="274"/>
        <v>0</v>
      </c>
      <c r="CX236" s="103">
        <f t="shared" si="275"/>
        <v>0</v>
      </c>
      <c r="CY236" s="103">
        <f t="shared" si="276"/>
        <v>0</v>
      </c>
      <c r="CZ236" s="103">
        <f t="shared" si="277"/>
        <v>0</v>
      </c>
      <c r="DA236" s="103">
        <f t="shared" si="278"/>
        <v>0</v>
      </c>
      <c r="DB236" s="103">
        <f t="shared" si="279"/>
        <v>0</v>
      </c>
      <c r="DC236" s="103">
        <f t="shared" si="280"/>
        <v>0</v>
      </c>
      <c r="DD236" s="103">
        <f t="shared" si="281"/>
        <v>0</v>
      </c>
      <c r="DE236" s="103">
        <f t="shared" si="282"/>
        <v>0</v>
      </c>
      <c r="DF236" s="104">
        <f>SUM(CT236:DE236)*VLOOKUP($I236,Escalation[],MATCH(CG$1,Escalation[#Headers]),FALSE)</f>
        <v>0</v>
      </c>
      <c r="DG236" s="104">
        <f t="shared" si="283"/>
        <v>0</v>
      </c>
      <c r="DH236" s="104">
        <f t="shared" si="284"/>
        <v>0</v>
      </c>
      <c r="DI236" s="104">
        <f t="shared" si="285"/>
        <v>0</v>
      </c>
      <c r="DJ236" s="103">
        <f t="shared" si="286"/>
        <v>0</v>
      </c>
      <c r="DK236" s="105">
        <f t="shared" si="287"/>
        <v>0</v>
      </c>
      <c r="DL236" s="110"/>
      <c r="DM236" s="102"/>
      <c r="DN236" s="102"/>
      <c r="DO236" s="102"/>
      <c r="DP236" s="102"/>
      <c r="DQ236" s="102"/>
      <c r="DR236" s="102"/>
      <c r="DS236" s="102"/>
      <c r="DT236" s="102"/>
      <c r="DU236" s="102"/>
      <c r="DV236" s="102"/>
      <c r="DW236" s="102"/>
      <c r="DX236" s="102">
        <f t="shared" si="288"/>
        <v>0</v>
      </c>
      <c r="DY236" s="103">
        <f t="shared" si="289"/>
        <v>0</v>
      </c>
      <c r="DZ236" s="103">
        <f t="shared" si="290"/>
        <v>0</v>
      </c>
      <c r="EA236" s="103">
        <f t="shared" si="291"/>
        <v>0</v>
      </c>
      <c r="EB236" s="103">
        <f t="shared" si="292"/>
        <v>0</v>
      </c>
      <c r="EC236" s="103">
        <f t="shared" si="293"/>
        <v>0</v>
      </c>
      <c r="ED236" s="103">
        <f t="shared" si="294"/>
        <v>0</v>
      </c>
      <c r="EE236" s="103">
        <f t="shared" si="295"/>
        <v>0</v>
      </c>
      <c r="EF236" s="103">
        <f t="shared" si="296"/>
        <v>0</v>
      </c>
      <c r="EG236" s="103">
        <f t="shared" si="297"/>
        <v>0</v>
      </c>
      <c r="EH236" s="103">
        <f t="shared" si="298"/>
        <v>0</v>
      </c>
      <c r="EI236" s="103">
        <f t="shared" si="299"/>
        <v>0</v>
      </c>
      <c r="EJ236" s="103">
        <f t="shared" si="300"/>
        <v>0</v>
      </c>
      <c r="EK236" s="104">
        <f>SUM(DY236:EJ236)*VLOOKUP($I236,Escalation[],MATCH(DL$1,Escalation[#Headers]),FALSE)</f>
        <v>0</v>
      </c>
      <c r="EL236" s="104">
        <f t="shared" si="301"/>
        <v>0</v>
      </c>
      <c r="EM236" s="104">
        <f t="shared" si="302"/>
        <v>0</v>
      </c>
      <c r="EN236" s="104">
        <f t="shared" si="303"/>
        <v>0</v>
      </c>
      <c r="EO236" s="103">
        <f t="shared" si="304"/>
        <v>0</v>
      </c>
      <c r="EP236" s="105">
        <f t="shared" si="305"/>
        <v>0</v>
      </c>
      <c r="EQ236" s="160">
        <f t="shared" si="306"/>
        <v>775.31850000000009</v>
      </c>
      <c r="ER236" s="1"/>
      <c r="ES236" s="82"/>
      <c r="ET236" s="82"/>
      <c r="EU236" s="82"/>
      <c r="EV236" s="82"/>
      <c r="EW236" s="22"/>
      <c r="EX236" s="22"/>
      <c r="EY236" s="34"/>
      <c r="EZ236" s="34"/>
      <c r="FA236" s="7"/>
      <c r="FB236" s="7"/>
      <c r="FC236" s="7"/>
      <c r="FD236" s="7"/>
    </row>
    <row r="237" spans="1:160" ht="118.8" hidden="1" x14ac:dyDescent="0.3">
      <c r="A237" s="2" t="s">
        <v>509</v>
      </c>
      <c r="B237" s="83">
        <v>1.2</v>
      </c>
      <c r="C237" t="s">
        <v>1392</v>
      </c>
      <c r="D237" s="28" t="s">
        <v>15</v>
      </c>
      <c r="E237" s="3" t="s">
        <v>25</v>
      </c>
      <c r="F237" s="1" t="s">
        <v>510</v>
      </c>
      <c r="G237" s="14" t="s">
        <v>511</v>
      </c>
      <c r="H237" s="1"/>
      <c r="I237" s="3" t="s">
        <v>19</v>
      </c>
      <c r="J237" s="5" t="s">
        <v>31</v>
      </c>
      <c r="K237" s="3" t="s">
        <v>35</v>
      </c>
      <c r="L237" s="6" t="s">
        <v>22</v>
      </c>
      <c r="M237" s="38">
        <v>115</v>
      </c>
      <c r="N237" s="43">
        <v>115</v>
      </c>
      <c r="O237" s="23">
        <v>0</v>
      </c>
      <c r="P237" s="48">
        <v>0</v>
      </c>
      <c r="Q237" s="5" t="s">
        <v>23</v>
      </c>
      <c r="R237" s="1" t="s">
        <v>220</v>
      </c>
      <c r="S237" s="71">
        <f>VLOOKUP(R237,Contingencies!$A$2:$D$7,4,FALSE)</f>
        <v>0.2</v>
      </c>
      <c r="T237" s="22">
        <f t="shared" si="239"/>
        <v>563.86800000000005</v>
      </c>
      <c r="U237" s="33">
        <f t="shared" si="313"/>
        <v>0</v>
      </c>
      <c r="V237" s="90"/>
      <c r="W237" s="110"/>
      <c r="X237" s="102"/>
      <c r="Y237" s="133"/>
      <c r="Z237" s="122">
        <v>12</v>
      </c>
      <c r="AA237" s="122">
        <v>12</v>
      </c>
      <c r="AB237" s="123"/>
      <c r="AC237" s="123"/>
      <c r="AD237" s="123"/>
      <c r="AE237" s="123"/>
      <c r="AF237" s="102"/>
      <c r="AG237" s="102"/>
      <c r="AH237" s="102"/>
      <c r="AI237" s="102">
        <f t="shared" si="307"/>
        <v>24</v>
      </c>
      <c r="AJ237" s="103">
        <f t="shared" si="240"/>
        <v>0</v>
      </c>
      <c r="AK237" s="103">
        <f t="shared" si="241"/>
        <v>0</v>
      </c>
      <c r="AL237" s="103">
        <f t="shared" si="242"/>
        <v>0</v>
      </c>
      <c r="AM237" s="103">
        <f t="shared" si="243"/>
        <v>1380</v>
      </c>
      <c r="AN237" s="103">
        <f t="shared" si="244"/>
        <v>1380</v>
      </c>
      <c r="AO237" s="103">
        <f t="shared" si="245"/>
        <v>0</v>
      </c>
      <c r="AP237" s="103">
        <f t="shared" si="246"/>
        <v>0</v>
      </c>
      <c r="AQ237" s="103">
        <f t="shared" si="247"/>
        <v>0</v>
      </c>
      <c r="AR237" s="103">
        <f t="shared" si="248"/>
        <v>0</v>
      </c>
      <c r="AS237" s="103">
        <f t="shared" si="249"/>
        <v>0</v>
      </c>
      <c r="AT237" s="103">
        <f t="shared" si="250"/>
        <v>0</v>
      </c>
      <c r="AU237" s="103">
        <f t="shared" si="251"/>
        <v>0</v>
      </c>
      <c r="AV237" s="104">
        <f>SUM(AJ237:AU237)*VLOOKUP($I237,Escalation[],MATCH(W$1,Escalation[#Headers]),FALSE)</f>
        <v>2819.34</v>
      </c>
      <c r="AW237" s="104">
        <f t="shared" si="308"/>
        <v>0</v>
      </c>
      <c r="AX237" s="104">
        <f t="shared" si="309"/>
        <v>0</v>
      </c>
      <c r="AY237" s="104">
        <f t="shared" si="310"/>
        <v>2819.34</v>
      </c>
      <c r="AZ237" s="103">
        <f t="shared" si="311"/>
        <v>563.86800000000005</v>
      </c>
      <c r="BA237" s="105">
        <f t="shared" si="312"/>
        <v>0</v>
      </c>
      <c r="BB237" s="110"/>
      <c r="BC237" s="102"/>
      <c r="BD237" s="102"/>
      <c r="BE237" s="102"/>
      <c r="BF237" s="102"/>
      <c r="BG237" s="102"/>
      <c r="BH237" s="102"/>
      <c r="BI237" s="102"/>
      <c r="BJ237" s="102"/>
      <c r="BK237" s="102"/>
      <c r="BL237" s="102"/>
      <c r="BM237" s="102"/>
      <c r="BN237" s="102">
        <f t="shared" si="252"/>
        <v>0</v>
      </c>
      <c r="BO237" s="103">
        <f t="shared" si="253"/>
        <v>0</v>
      </c>
      <c r="BP237" s="103">
        <f t="shared" si="254"/>
        <v>0</v>
      </c>
      <c r="BQ237" s="103">
        <f t="shared" si="255"/>
        <v>0</v>
      </c>
      <c r="BR237" s="103">
        <f t="shared" si="256"/>
        <v>0</v>
      </c>
      <c r="BS237" s="103">
        <f t="shared" si="257"/>
        <v>0</v>
      </c>
      <c r="BT237" s="103">
        <f t="shared" si="258"/>
        <v>0</v>
      </c>
      <c r="BU237" s="103">
        <f t="shared" si="259"/>
        <v>0</v>
      </c>
      <c r="BV237" s="103">
        <f t="shared" si="260"/>
        <v>0</v>
      </c>
      <c r="BW237" s="103">
        <f t="shared" si="261"/>
        <v>0</v>
      </c>
      <c r="BX237" s="103">
        <f t="shared" si="262"/>
        <v>0</v>
      </c>
      <c r="BY237" s="103">
        <f t="shared" si="263"/>
        <v>0</v>
      </c>
      <c r="BZ237" s="103">
        <f t="shared" si="264"/>
        <v>0</v>
      </c>
      <c r="CA237" s="104">
        <f>SUM(BO237:BZ237)*VLOOKUP($I237,Escalation[],MATCH(BB$1,Escalation[#Headers]),FALSE)</f>
        <v>0</v>
      </c>
      <c r="CB237" s="104">
        <f t="shared" si="265"/>
        <v>0</v>
      </c>
      <c r="CC237" s="104">
        <f t="shared" si="266"/>
        <v>0</v>
      </c>
      <c r="CD237" s="104">
        <f t="shared" si="267"/>
        <v>0</v>
      </c>
      <c r="CE237" s="103">
        <f t="shared" si="268"/>
        <v>0</v>
      </c>
      <c r="CF237" s="105">
        <f t="shared" si="269"/>
        <v>0</v>
      </c>
      <c r="CG237" s="110"/>
      <c r="CH237" s="102"/>
      <c r="CI237" s="102"/>
      <c r="CJ237" s="102"/>
      <c r="CK237" s="102"/>
      <c r="CL237" s="102"/>
      <c r="CM237" s="102"/>
      <c r="CN237" s="102"/>
      <c r="CO237" s="102"/>
      <c r="CP237" s="102"/>
      <c r="CQ237" s="102"/>
      <c r="CR237" s="102"/>
      <c r="CS237" s="102">
        <f t="shared" si="270"/>
        <v>0</v>
      </c>
      <c r="CT237" s="103">
        <f t="shared" si="271"/>
        <v>0</v>
      </c>
      <c r="CU237" s="103">
        <f t="shared" si="272"/>
        <v>0</v>
      </c>
      <c r="CV237" s="103">
        <f t="shared" si="273"/>
        <v>0</v>
      </c>
      <c r="CW237" s="103">
        <f t="shared" si="274"/>
        <v>0</v>
      </c>
      <c r="CX237" s="103">
        <f t="shared" si="275"/>
        <v>0</v>
      </c>
      <c r="CY237" s="103">
        <f t="shared" si="276"/>
        <v>0</v>
      </c>
      <c r="CZ237" s="103">
        <f t="shared" si="277"/>
        <v>0</v>
      </c>
      <c r="DA237" s="103">
        <f t="shared" si="278"/>
        <v>0</v>
      </c>
      <c r="DB237" s="103">
        <f t="shared" si="279"/>
        <v>0</v>
      </c>
      <c r="DC237" s="103">
        <f t="shared" si="280"/>
        <v>0</v>
      </c>
      <c r="DD237" s="103">
        <f t="shared" si="281"/>
        <v>0</v>
      </c>
      <c r="DE237" s="103">
        <f t="shared" si="282"/>
        <v>0</v>
      </c>
      <c r="DF237" s="104">
        <f>SUM(CT237:DE237)*VLOOKUP($I237,Escalation[],MATCH(CG$1,Escalation[#Headers]),FALSE)</f>
        <v>0</v>
      </c>
      <c r="DG237" s="104">
        <f t="shared" si="283"/>
        <v>0</v>
      </c>
      <c r="DH237" s="104">
        <f t="shared" si="284"/>
        <v>0</v>
      </c>
      <c r="DI237" s="104">
        <f t="shared" si="285"/>
        <v>0</v>
      </c>
      <c r="DJ237" s="103">
        <f t="shared" si="286"/>
        <v>0</v>
      </c>
      <c r="DK237" s="105">
        <f t="shared" si="287"/>
        <v>0</v>
      </c>
      <c r="DL237" s="110"/>
      <c r="DM237" s="102"/>
      <c r="DN237" s="102"/>
      <c r="DO237" s="102"/>
      <c r="DP237" s="102"/>
      <c r="DQ237" s="102"/>
      <c r="DR237" s="102"/>
      <c r="DS237" s="102"/>
      <c r="DT237" s="102"/>
      <c r="DU237" s="102"/>
      <c r="DV237" s="102"/>
      <c r="DW237" s="102"/>
      <c r="DX237" s="102">
        <f t="shared" si="288"/>
        <v>0</v>
      </c>
      <c r="DY237" s="103">
        <f t="shared" si="289"/>
        <v>0</v>
      </c>
      <c r="DZ237" s="103">
        <f t="shared" si="290"/>
        <v>0</v>
      </c>
      <c r="EA237" s="103">
        <f t="shared" si="291"/>
        <v>0</v>
      </c>
      <c r="EB237" s="103">
        <f t="shared" si="292"/>
        <v>0</v>
      </c>
      <c r="EC237" s="103">
        <f t="shared" si="293"/>
        <v>0</v>
      </c>
      <c r="ED237" s="103">
        <f t="shared" si="294"/>
        <v>0</v>
      </c>
      <c r="EE237" s="103">
        <f t="shared" si="295"/>
        <v>0</v>
      </c>
      <c r="EF237" s="103">
        <f t="shared" si="296"/>
        <v>0</v>
      </c>
      <c r="EG237" s="103">
        <f t="shared" si="297"/>
        <v>0</v>
      </c>
      <c r="EH237" s="103">
        <f t="shared" si="298"/>
        <v>0</v>
      </c>
      <c r="EI237" s="103">
        <f t="shared" si="299"/>
        <v>0</v>
      </c>
      <c r="EJ237" s="103">
        <f t="shared" si="300"/>
        <v>0</v>
      </c>
      <c r="EK237" s="104">
        <f>SUM(DY237:EJ237)*VLOOKUP($I237,Escalation[],MATCH(DL$1,Escalation[#Headers]),FALSE)</f>
        <v>0</v>
      </c>
      <c r="EL237" s="104">
        <f t="shared" si="301"/>
        <v>0</v>
      </c>
      <c r="EM237" s="104">
        <f t="shared" si="302"/>
        <v>0</v>
      </c>
      <c r="EN237" s="104">
        <f t="shared" si="303"/>
        <v>0</v>
      </c>
      <c r="EO237" s="103">
        <f t="shared" si="304"/>
        <v>0</v>
      </c>
      <c r="EP237" s="105">
        <f t="shared" si="305"/>
        <v>0</v>
      </c>
      <c r="EQ237" s="160">
        <f t="shared" si="306"/>
        <v>2819.34</v>
      </c>
      <c r="ER237" s="1"/>
      <c r="ES237" s="82"/>
      <c r="ET237" s="82"/>
      <c r="EU237" s="82"/>
      <c r="EV237" s="82"/>
      <c r="EW237" s="22"/>
      <c r="EX237" s="22"/>
      <c r="EY237" s="34"/>
      <c r="EZ237" s="34"/>
      <c r="FA237" s="7"/>
      <c r="FB237" s="7"/>
      <c r="FC237" s="7"/>
      <c r="FD237" s="7"/>
    </row>
    <row r="238" spans="1:160" ht="145.19999999999999" hidden="1" x14ac:dyDescent="0.3">
      <c r="A238" s="2" t="s">
        <v>512</v>
      </c>
      <c r="B238" s="83">
        <v>1.2</v>
      </c>
      <c r="C238" t="s">
        <v>1392</v>
      </c>
      <c r="D238" s="28" t="s">
        <v>15</v>
      </c>
      <c r="E238" s="3" t="s">
        <v>25</v>
      </c>
      <c r="F238" s="1" t="s">
        <v>513</v>
      </c>
      <c r="G238" s="14" t="s">
        <v>514</v>
      </c>
      <c r="H238" s="1"/>
      <c r="I238" s="3" t="s">
        <v>19</v>
      </c>
      <c r="J238" s="5" t="s">
        <v>31</v>
      </c>
      <c r="K238" s="3" t="s">
        <v>35</v>
      </c>
      <c r="L238" s="6" t="s">
        <v>22</v>
      </c>
      <c r="M238" s="38">
        <v>115</v>
      </c>
      <c r="N238" s="43">
        <v>115</v>
      </c>
      <c r="O238" s="23">
        <v>0</v>
      </c>
      <c r="P238" s="48">
        <v>0</v>
      </c>
      <c r="Q238" s="5" t="s">
        <v>23</v>
      </c>
      <c r="R238" s="1" t="s">
        <v>220</v>
      </c>
      <c r="S238" s="71">
        <f>VLOOKUP(R238,Contingencies!$A$2:$D$7,4,FALSE)</f>
        <v>0.2</v>
      </c>
      <c r="T238" s="22">
        <f t="shared" si="239"/>
        <v>2819.34</v>
      </c>
      <c r="U238" s="33">
        <f t="shared" si="313"/>
        <v>0</v>
      </c>
      <c r="V238" s="90"/>
      <c r="W238" s="110"/>
      <c r="X238" s="102"/>
      <c r="Y238" s="133"/>
      <c r="Z238" s="122">
        <v>120</v>
      </c>
      <c r="AA238" s="123"/>
      <c r="AB238" s="123"/>
      <c r="AC238" s="123"/>
      <c r="AD238" s="123"/>
      <c r="AE238" s="123"/>
      <c r="AF238" s="102"/>
      <c r="AG238" s="102"/>
      <c r="AH238" s="102"/>
      <c r="AI238" s="102">
        <f t="shared" si="307"/>
        <v>120</v>
      </c>
      <c r="AJ238" s="103">
        <f t="shared" si="240"/>
        <v>0</v>
      </c>
      <c r="AK238" s="103">
        <f t="shared" si="241"/>
        <v>0</v>
      </c>
      <c r="AL238" s="103">
        <f t="shared" si="242"/>
        <v>0</v>
      </c>
      <c r="AM238" s="103">
        <f t="shared" si="243"/>
        <v>13800</v>
      </c>
      <c r="AN238" s="103">
        <f t="shared" si="244"/>
        <v>0</v>
      </c>
      <c r="AO238" s="103">
        <f t="shared" si="245"/>
        <v>0</v>
      </c>
      <c r="AP238" s="103">
        <f t="shared" si="246"/>
        <v>0</v>
      </c>
      <c r="AQ238" s="103">
        <f t="shared" si="247"/>
        <v>0</v>
      </c>
      <c r="AR238" s="103">
        <f t="shared" si="248"/>
        <v>0</v>
      </c>
      <c r="AS238" s="103">
        <f t="shared" si="249"/>
        <v>0</v>
      </c>
      <c r="AT238" s="103">
        <f t="shared" si="250"/>
        <v>0</v>
      </c>
      <c r="AU238" s="103">
        <f t="shared" si="251"/>
        <v>0</v>
      </c>
      <c r="AV238" s="104">
        <f>SUM(AJ238:AU238)*VLOOKUP($I238,Escalation[],MATCH(W$1,Escalation[#Headers]),FALSE)</f>
        <v>14096.7</v>
      </c>
      <c r="AW238" s="104">
        <f t="shared" si="308"/>
        <v>0</v>
      </c>
      <c r="AX238" s="104">
        <f t="shared" si="309"/>
        <v>0</v>
      </c>
      <c r="AY238" s="104">
        <f t="shared" si="310"/>
        <v>14096.7</v>
      </c>
      <c r="AZ238" s="103">
        <f t="shared" si="311"/>
        <v>2819.34</v>
      </c>
      <c r="BA238" s="105">
        <f t="shared" si="312"/>
        <v>0</v>
      </c>
      <c r="BB238" s="110"/>
      <c r="BC238" s="102"/>
      <c r="BD238" s="102"/>
      <c r="BE238" s="102"/>
      <c r="BF238" s="102"/>
      <c r="BG238" s="102"/>
      <c r="BH238" s="102"/>
      <c r="BI238" s="102"/>
      <c r="BJ238" s="102"/>
      <c r="BK238" s="102"/>
      <c r="BL238" s="102"/>
      <c r="BM238" s="102"/>
      <c r="BN238" s="102">
        <f t="shared" si="252"/>
        <v>0</v>
      </c>
      <c r="BO238" s="103">
        <f t="shared" si="253"/>
        <v>0</v>
      </c>
      <c r="BP238" s="103">
        <f t="shared" si="254"/>
        <v>0</v>
      </c>
      <c r="BQ238" s="103">
        <f t="shared" si="255"/>
        <v>0</v>
      </c>
      <c r="BR238" s="103">
        <f t="shared" si="256"/>
        <v>0</v>
      </c>
      <c r="BS238" s="103">
        <f t="shared" si="257"/>
        <v>0</v>
      </c>
      <c r="BT238" s="103">
        <f t="shared" si="258"/>
        <v>0</v>
      </c>
      <c r="BU238" s="103">
        <f t="shared" si="259"/>
        <v>0</v>
      </c>
      <c r="BV238" s="103">
        <f t="shared" si="260"/>
        <v>0</v>
      </c>
      <c r="BW238" s="103">
        <f t="shared" si="261"/>
        <v>0</v>
      </c>
      <c r="BX238" s="103">
        <f t="shared" si="262"/>
        <v>0</v>
      </c>
      <c r="BY238" s="103">
        <f t="shared" si="263"/>
        <v>0</v>
      </c>
      <c r="BZ238" s="103">
        <f t="shared" si="264"/>
        <v>0</v>
      </c>
      <c r="CA238" s="104">
        <f>SUM(BO238:BZ238)*VLOOKUP($I238,Escalation[],MATCH(BB$1,Escalation[#Headers]),FALSE)</f>
        <v>0</v>
      </c>
      <c r="CB238" s="104">
        <f t="shared" si="265"/>
        <v>0</v>
      </c>
      <c r="CC238" s="104">
        <f t="shared" si="266"/>
        <v>0</v>
      </c>
      <c r="CD238" s="104">
        <f t="shared" si="267"/>
        <v>0</v>
      </c>
      <c r="CE238" s="103">
        <f t="shared" si="268"/>
        <v>0</v>
      </c>
      <c r="CF238" s="105">
        <f t="shared" si="269"/>
        <v>0</v>
      </c>
      <c r="CG238" s="110"/>
      <c r="CH238" s="102"/>
      <c r="CI238" s="102"/>
      <c r="CJ238" s="102"/>
      <c r="CK238" s="102"/>
      <c r="CL238" s="102"/>
      <c r="CM238" s="102"/>
      <c r="CN238" s="102"/>
      <c r="CO238" s="102"/>
      <c r="CP238" s="102"/>
      <c r="CQ238" s="102"/>
      <c r="CR238" s="102"/>
      <c r="CS238" s="102">
        <f t="shared" si="270"/>
        <v>0</v>
      </c>
      <c r="CT238" s="103">
        <f t="shared" si="271"/>
        <v>0</v>
      </c>
      <c r="CU238" s="103">
        <f t="shared" si="272"/>
        <v>0</v>
      </c>
      <c r="CV238" s="103">
        <f t="shared" si="273"/>
        <v>0</v>
      </c>
      <c r="CW238" s="103">
        <f t="shared" si="274"/>
        <v>0</v>
      </c>
      <c r="CX238" s="103">
        <f t="shared" si="275"/>
        <v>0</v>
      </c>
      <c r="CY238" s="103">
        <f t="shared" si="276"/>
        <v>0</v>
      </c>
      <c r="CZ238" s="103">
        <f t="shared" si="277"/>
        <v>0</v>
      </c>
      <c r="DA238" s="103">
        <f t="shared" si="278"/>
        <v>0</v>
      </c>
      <c r="DB238" s="103">
        <f t="shared" si="279"/>
        <v>0</v>
      </c>
      <c r="DC238" s="103">
        <f t="shared" si="280"/>
        <v>0</v>
      </c>
      <c r="DD238" s="103">
        <f t="shared" si="281"/>
        <v>0</v>
      </c>
      <c r="DE238" s="103">
        <f t="shared" si="282"/>
        <v>0</v>
      </c>
      <c r="DF238" s="104">
        <f>SUM(CT238:DE238)*VLOOKUP($I238,Escalation[],MATCH(CG$1,Escalation[#Headers]),FALSE)</f>
        <v>0</v>
      </c>
      <c r="DG238" s="104">
        <f t="shared" si="283"/>
        <v>0</v>
      </c>
      <c r="DH238" s="104">
        <f t="shared" si="284"/>
        <v>0</v>
      </c>
      <c r="DI238" s="104">
        <f t="shared" si="285"/>
        <v>0</v>
      </c>
      <c r="DJ238" s="103">
        <f t="shared" si="286"/>
        <v>0</v>
      </c>
      <c r="DK238" s="105">
        <f t="shared" si="287"/>
        <v>0</v>
      </c>
      <c r="DL238" s="110"/>
      <c r="DM238" s="102"/>
      <c r="DN238" s="102"/>
      <c r="DO238" s="102"/>
      <c r="DP238" s="102"/>
      <c r="DQ238" s="102"/>
      <c r="DR238" s="102"/>
      <c r="DS238" s="102"/>
      <c r="DT238" s="102"/>
      <c r="DU238" s="102"/>
      <c r="DV238" s="102"/>
      <c r="DW238" s="102"/>
      <c r="DX238" s="102">
        <f t="shared" si="288"/>
        <v>0</v>
      </c>
      <c r="DY238" s="103">
        <f t="shared" si="289"/>
        <v>0</v>
      </c>
      <c r="DZ238" s="103">
        <f t="shared" si="290"/>
        <v>0</v>
      </c>
      <c r="EA238" s="103">
        <f t="shared" si="291"/>
        <v>0</v>
      </c>
      <c r="EB238" s="103">
        <f t="shared" si="292"/>
        <v>0</v>
      </c>
      <c r="EC238" s="103">
        <f t="shared" si="293"/>
        <v>0</v>
      </c>
      <c r="ED238" s="103">
        <f t="shared" si="294"/>
        <v>0</v>
      </c>
      <c r="EE238" s="103">
        <f t="shared" si="295"/>
        <v>0</v>
      </c>
      <c r="EF238" s="103">
        <f t="shared" si="296"/>
        <v>0</v>
      </c>
      <c r="EG238" s="103">
        <f t="shared" si="297"/>
        <v>0</v>
      </c>
      <c r="EH238" s="103">
        <f t="shared" si="298"/>
        <v>0</v>
      </c>
      <c r="EI238" s="103">
        <f t="shared" si="299"/>
        <v>0</v>
      </c>
      <c r="EJ238" s="103">
        <f t="shared" si="300"/>
        <v>0</v>
      </c>
      <c r="EK238" s="104">
        <f>SUM(DY238:EJ238)*VLOOKUP($I238,Escalation[],MATCH(DL$1,Escalation[#Headers]),FALSE)</f>
        <v>0</v>
      </c>
      <c r="EL238" s="104">
        <f t="shared" si="301"/>
        <v>0</v>
      </c>
      <c r="EM238" s="104">
        <f t="shared" si="302"/>
        <v>0</v>
      </c>
      <c r="EN238" s="104">
        <f t="shared" si="303"/>
        <v>0</v>
      </c>
      <c r="EO238" s="103">
        <f t="shared" si="304"/>
        <v>0</v>
      </c>
      <c r="EP238" s="105">
        <f t="shared" si="305"/>
        <v>0</v>
      </c>
      <c r="EQ238" s="160">
        <f t="shared" si="306"/>
        <v>14096.7</v>
      </c>
      <c r="ER238" s="1"/>
      <c r="ES238" s="82"/>
      <c r="ET238" s="82"/>
      <c r="EU238" s="82"/>
      <c r="EV238" s="82"/>
      <c r="EW238" s="22"/>
      <c r="EX238" s="22"/>
      <c r="EY238" s="34"/>
      <c r="EZ238" s="34"/>
      <c r="FA238" s="7"/>
      <c r="FB238" s="7"/>
      <c r="FC238" s="7"/>
      <c r="FD238" s="7"/>
    </row>
    <row r="239" spans="1:160" ht="132" hidden="1" x14ac:dyDescent="0.3">
      <c r="A239" s="2" t="s">
        <v>515</v>
      </c>
      <c r="B239" s="83">
        <v>1.2</v>
      </c>
      <c r="C239" t="s">
        <v>1392</v>
      </c>
      <c r="D239" s="28" t="s">
        <v>15</v>
      </c>
      <c r="E239" s="3" t="s">
        <v>25</v>
      </c>
      <c r="F239" s="1" t="s">
        <v>516</v>
      </c>
      <c r="G239" s="14" t="s">
        <v>517</v>
      </c>
      <c r="H239" s="1"/>
      <c r="I239" s="3" t="s">
        <v>19</v>
      </c>
      <c r="J239" s="5" t="s">
        <v>31</v>
      </c>
      <c r="K239" s="3" t="s">
        <v>35</v>
      </c>
      <c r="L239" s="6" t="s">
        <v>22</v>
      </c>
      <c r="M239" s="38">
        <v>115</v>
      </c>
      <c r="N239" s="43">
        <v>115</v>
      </c>
      <c r="O239" s="23">
        <v>0</v>
      </c>
      <c r="P239" s="48">
        <v>0</v>
      </c>
      <c r="Q239" s="5" t="s">
        <v>23</v>
      </c>
      <c r="R239" s="1" t="s">
        <v>220</v>
      </c>
      <c r="S239" s="71">
        <f>VLOOKUP(R239,Contingencies!$A$2:$D$7,4,FALSE)</f>
        <v>0.2</v>
      </c>
      <c r="T239" s="22">
        <f t="shared" si="239"/>
        <v>845.80200000000013</v>
      </c>
      <c r="U239" s="33">
        <f t="shared" si="313"/>
        <v>0</v>
      </c>
      <c r="V239" s="90"/>
      <c r="W239" s="110"/>
      <c r="X239" s="102"/>
      <c r="Y239" s="133"/>
      <c r="Z239" s="122">
        <v>36</v>
      </c>
      <c r="AA239" s="122"/>
      <c r="AB239" s="123"/>
      <c r="AC239" s="123"/>
      <c r="AD239" s="123"/>
      <c r="AE239" s="123"/>
      <c r="AF239" s="102"/>
      <c r="AG239" s="102"/>
      <c r="AH239" s="102"/>
      <c r="AI239" s="102">
        <f t="shared" si="307"/>
        <v>36</v>
      </c>
      <c r="AJ239" s="103">
        <f t="shared" si="240"/>
        <v>0</v>
      </c>
      <c r="AK239" s="103">
        <f t="shared" si="241"/>
        <v>0</v>
      </c>
      <c r="AL239" s="103">
        <f t="shared" si="242"/>
        <v>0</v>
      </c>
      <c r="AM239" s="103">
        <f t="shared" si="243"/>
        <v>4140</v>
      </c>
      <c r="AN239" s="103">
        <f t="shared" si="244"/>
        <v>0</v>
      </c>
      <c r="AO239" s="103">
        <f t="shared" si="245"/>
        <v>0</v>
      </c>
      <c r="AP239" s="103">
        <f t="shared" si="246"/>
        <v>0</v>
      </c>
      <c r="AQ239" s="103">
        <f t="shared" si="247"/>
        <v>0</v>
      </c>
      <c r="AR239" s="103">
        <f t="shared" si="248"/>
        <v>0</v>
      </c>
      <c r="AS239" s="103">
        <f t="shared" si="249"/>
        <v>0</v>
      </c>
      <c r="AT239" s="103">
        <f t="shared" si="250"/>
        <v>0</v>
      </c>
      <c r="AU239" s="103">
        <f t="shared" si="251"/>
        <v>0</v>
      </c>
      <c r="AV239" s="104">
        <f>SUM(AJ239:AU239)*VLOOKUP($I239,Escalation[],MATCH(W$1,Escalation[#Headers]),FALSE)</f>
        <v>4229.01</v>
      </c>
      <c r="AW239" s="104">
        <f t="shared" si="308"/>
        <v>0</v>
      </c>
      <c r="AX239" s="104">
        <f t="shared" si="309"/>
        <v>0</v>
      </c>
      <c r="AY239" s="104">
        <f t="shared" si="310"/>
        <v>4229.01</v>
      </c>
      <c r="AZ239" s="103">
        <f t="shared" si="311"/>
        <v>845.80200000000013</v>
      </c>
      <c r="BA239" s="105">
        <f t="shared" si="312"/>
        <v>0</v>
      </c>
      <c r="BB239" s="110"/>
      <c r="BC239" s="102"/>
      <c r="BD239" s="102"/>
      <c r="BE239" s="102"/>
      <c r="BF239" s="102"/>
      <c r="BG239" s="102"/>
      <c r="BH239" s="102"/>
      <c r="BI239" s="102"/>
      <c r="BJ239" s="102"/>
      <c r="BK239" s="102"/>
      <c r="BL239" s="102"/>
      <c r="BM239" s="102"/>
      <c r="BN239" s="102">
        <f t="shared" si="252"/>
        <v>0</v>
      </c>
      <c r="BO239" s="103">
        <f t="shared" si="253"/>
        <v>0</v>
      </c>
      <c r="BP239" s="103">
        <f t="shared" si="254"/>
        <v>0</v>
      </c>
      <c r="BQ239" s="103">
        <f t="shared" si="255"/>
        <v>0</v>
      </c>
      <c r="BR239" s="103">
        <f t="shared" si="256"/>
        <v>0</v>
      </c>
      <c r="BS239" s="103">
        <f t="shared" si="257"/>
        <v>0</v>
      </c>
      <c r="BT239" s="103">
        <f t="shared" si="258"/>
        <v>0</v>
      </c>
      <c r="BU239" s="103">
        <f t="shared" si="259"/>
        <v>0</v>
      </c>
      <c r="BV239" s="103">
        <f t="shared" si="260"/>
        <v>0</v>
      </c>
      <c r="BW239" s="103">
        <f t="shared" si="261"/>
        <v>0</v>
      </c>
      <c r="BX239" s="103">
        <f t="shared" si="262"/>
        <v>0</v>
      </c>
      <c r="BY239" s="103">
        <f t="shared" si="263"/>
        <v>0</v>
      </c>
      <c r="BZ239" s="103">
        <f t="shared" si="264"/>
        <v>0</v>
      </c>
      <c r="CA239" s="104">
        <f>SUM(BO239:BZ239)*VLOOKUP($I239,Escalation[],MATCH(BB$1,Escalation[#Headers]),FALSE)</f>
        <v>0</v>
      </c>
      <c r="CB239" s="104">
        <f t="shared" si="265"/>
        <v>0</v>
      </c>
      <c r="CC239" s="104">
        <f t="shared" si="266"/>
        <v>0</v>
      </c>
      <c r="CD239" s="104">
        <f t="shared" si="267"/>
        <v>0</v>
      </c>
      <c r="CE239" s="103">
        <f t="shared" si="268"/>
        <v>0</v>
      </c>
      <c r="CF239" s="105">
        <f t="shared" si="269"/>
        <v>0</v>
      </c>
      <c r="CG239" s="110"/>
      <c r="CH239" s="102"/>
      <c r="CI239" s="102"/>
      <c r="CJ239" s="102"/>
      <c r="CK239" s="102"/>
      <c r="CL239" s="102"/>
      <c r="CM239" s="102"/>
      <c r="CN239" s="102"/>
      <c r="CO239" s="102"/>
      <c r="CP239" s="102"/>
      <c r="CQ239" s="102"/>
      <c r="CR239" s="102"/>
      <c r="CS239" s="102">
        <f t="shared" si="270"/>
        <v>0</v>
      </c>
      <c r="CT239" s="103">
        <f t="shared" si="271"/>
        <v>0</v>
      </c>
      <c r="CU239" s="103">
        <f t="shared" si="272"/>
        <v>0</v>
      </c>
      <c r="CV239" s="103">
        <f t="shared" si="273"/>
        <v>0</v>
      </c>
      <c r="CW239" s="103">
        <f t="shared" si="274"/>
        <v>0</v>
      </c>
      <c r="CX239" s="103">
        <f t="shared" si="275"/>
        <v>0</v>
      </c>
      <c r="CY239" s="103">
        <f t="shared" si="276"/>
        <v>0</v>
      </c>
      <c r="CZ239" s="103">
        <f t="shared" si="277"/>
        <v>0</v>
      </c>
      <c r="DA239" s="103">
        <f t="shared" si="278"/>
        <v>0</v>
      </c>
      <c r="DB239" s="103">
        <f t="shared" si="279"/>
        <v>0</v>
      </c>
      <c r="DC239" s="103">
        <f t="shared" si="280"/>
        <v>0</v>
      </c>
      <c r="DD239" s="103">
        <f t="shared" si="281"/>
        <v>0</v>
      </c>
      <c r="DE239" s="103">
        <f t="shared" si="282"/>
        <v>0</v>
      </c>
      <c r="DF239" s="104">
        <f>SUM(CT239:DE239)*VLOOKUP($I239,Escalation[],MATCH(CG$1,Escalation[#Headers]),FALSE)</f>
        <v>0</v>
      </c>
      <c r="DG239" s="104">
        <f t="shared" si="283"/>
        <v>0</v>
      </c>
      <c r="DH239" s="104">
        <f t="shared" si="284"/>
        <v>0</v>
      </c>
      <c r="DI239" s="104">
        <f t="shared" si="285"/>
        <v>0</v>
      </c>
      <c r="DJ239" s="103">
        <f t="shared" si="286"/>
        <v>0</v>
      </c>
      <c r="DK239" s="105">
        <f t="shared" si="287"/>
        <v>0</v>
      </c>
      <c r="DL239" s="110"/>
      <c r="DM239" s="102"/>
      <c r="DN239" s="102"/>
      <c r="DO239" s="102"/>
      <c r="DP239" s="102"/>
      <c r="DQ239" s="102"/>
      <c r="DR239" s="102"/>
      <c r="DS239" s="102"/>
      <c r="DT239" s="102"/>
      <c r="DU239" s="102"/>
      <c r="DV239" s="102"/>
      <c r="DW239" s="102"/>
      <c r="DX239" s="102">
        <f t="shared" si="288"/>
        <v>0</v>
      </c>
      <c r="DY239" s="103">
        <f t="shared" si="289"/>
        <v>0</v>
      </c>
      <c r="DZ239" s="103">
        <f t="shared" si="290"/>
        <v>0</v>
      </c>
      <c r="EA239" s="103">
        <f t="shared" si="291"/>
        <v>0</v>
      </c>
      <c r="EB239" s="103">
        <f t="shared" si="292"/>
        <v>0</v>
      </c>
      <c r="EC239" s="103">
        <f t="shared" si="293"/>
        <v>0</v>
      </c>
      <c r="ED239" s="103">
        <f t="shared" si="294"/>
        <v>0</v>
      </c>
      <c r="EE239" s="103">
        <f t="shared" si="295"/>
        <v>0</v>
      </c>
      <c r="EF239" s="103">
        <f t="shared" si="296"/>
        <v>0</v>
      </c>
      <c r="EG239" s="103">
        <f t="shared" si="297"/>
        <v>0</v>
      </c>
      <c r="EH239" s="103">
        <f t="shared" si="298"/>
        <v>0</v>
      </c>
      <c r="EI239" s="103">
        <f t="shared" si="299"/>
        <v>0</v>
      </c>
      <c r="EJ239" s="103">
        <f t="shared" si="300"/>
        <v>0</v>
      </c>
      <c r="EK239" s="104">
        <f>SUM(DY239:EJ239)*VLOOKUP($I239,Escalation[],MATCH(DL$1,Escalation[#Headers]),FALSE)</f>
        <v>0</v>
      </c>
      <c r="EL239" s="104">
        <f t="shared" si="301"/>
        <v>0</v>
      </c>
      <c r="EM239" s="104">
        <f t="shared" si="302"/>
        <v>0</v>
      </c>
      <c r="EN239" s="104">
        <f t="shared" si="303"/>
        <v>0</v>
      </c>
      <c r="EO239" s="103">
        <f t="shared" si="304"/>
        <v>0</v>
      </c>
      <c r="EP239" s="105">
        <f t="shared" si="305"/>
        <v>0</v>
      </c>
      <c r="EQ239" s="160">
        <f t="shared" si="306"/>
        <v>4229.01</v>
      </c>
      <c r="ER239" s="1"/>
      <c r="ES239" s="82"/>
      <c r="ET239" s="82"/>
      <c r="EU239" s="82"/>
      <c r="EV239" s="82"/>
      <c r="EW239" s="22"/>
      <c r="EX239" s="22"/>
      <c r="EY239" s="34"/>
      <c r="EZ239" s="34"/>
      <c r="FA239" s="7"/>
      <c r="FB239" s="7"/>
      <c r="FC239" s="7"/>
      <c r="FD239" s="7"/>
    </row>
    <row r="240" spans="1:160" ht="118.8" hidden="1" x14ac:dyDescent="0.3">
      <c r="A240" s="2" t="s">
        <v>518</v>
      </c>
      <c r="B240" s="83">
        <v>1.2</v>
      </c>
      <c r="C240" t="s">
        <v>1392</v>
      </c>
      <c r="D240" s="28" t="s">
        <v>15</v>
      </c>
      <c r="E240" s="3" t="s">
        <v>25</v>
      </c>
      <c r="F240" s="1" t="s">
        <v>519</v>
      </c>
      <c r="G240" s="14" t="s">
        <v>520</v>
      </c>
      <c r="H240" s="1"/>
      <c r="I240" s="3" t="s">
        <v>19</v>
      </c>
      <c r="J240" s="5" t="s">
        <v>31</v>
      </c>
      <c r="K240" s="3" t="s">
        <v>35</v>
      </c>
      <c r="L240" s="6" t="s">
        <v>22</v>
      </c>
      <c r="M240" s="38">
        <v>115</v>
      </c>
      <c r="N240" s="43">
        <v>115</v>
      </c>
      <c r="O240" s="23">
        <v>0</v>
      </c>
      <c r="P240" s="48">
        <v>0</v>
      </c>
      <c r="Q240" s="5" t="s">
        <v>23</v>
      </c>
      <c r="R240" s="1" t="s">
        <v>220</v>
      </c>
      <c r="S240" s="71">
        <f>VLOOKUP(R240,Contingencies!$A$2:$D$7,4,FALSE)</f>
        <v>0.2</v>
      </c>
      <c r="T240" s="22">
        <f t="shared" si="239"/>
        <v>939.7800000000002</v>
      </c>
      <c r="U240" s="33">
        <f t="shared" si="313"/>
        <v>0</v>
      </c>
      <c r="V240" s="90"/>
      <c r="W240" s="110"/>
      <c r="X240" s="102"/>
      <c r="Y240" s="133"/>
      <c r="Z240" s="123"/>
      <c r="AA240" s="122">
        <v>20</v>
      </c>
      <c r="AB240" s="122">
        <v>20</v>
      </c>
      <c r="AC240" s="123"/>
      <c r="AD240" s="123"/>
      <c r="AE240" s="123"/>
      <c r="AF240" s="102"/>
      <c r="AG240" s="102"/>
      <c r="AH240" s="102"/>
      <c r="AI240" s="102">
        <f t="shared" si="307"/>
        <v>40</v>
      </c>
      <c r="AJ240" s="103">
        <f t="shared" si="240"/>
        <v>0</v>
      </c>
      <c r="AK240" s="103">
        <f t="shared" si="241"/>
        <v>0</v>
      </c>
      <c r="AL240" s="103">
        <f t="shared" si="242"/>
        <v>0</v>
      </c>
      <c r="AM240" s="103">
        <f t="shared" si="243"/>
        <v>0</v>
      </c>
      <c r="AN240" s="103">
        <f t="shared" si="244"/>
        <v>2300</v>
      </c>
      <c r="AO240" s="103">
        <f t="shared" si="245"/>
        <v>2300</v>
      </c>
      <c r="AP240" s="103">
        <f t="shared" si="246"/>
        <v>0</v>
      </c>
      <c r="AQ240" s="103">
        <f t="shared" si="247"/>
        <v>0</v>
      </c>
      <c r="AR240" s="103">
        <f t="shared" si="248"/>
        <v>0</v>
      </c>
      <c r="AS240" s="103">
        <f t="shared" si="249"/>
        <v>0</v>
      </c>
      <c r="AT240" s="103">
        <f t="shared" si="250"/>
        <v>0</v>
      </c>
      <c r="AU240" s="103">
        <f t="shared" si="251"/>
        <v>0</v>
      </c>
      <c r="AV240" s="104">
        <f>SUM(AJ240:AU240)*VLOOKUP($I240,Escalation[],MATCH(W$1,Escalation[#Headers]),FALSE)</f>
        <v>4698.9000000000005</v>
      </c>
      <c r="AW240" s="104">
        <f t="shared" si="308"/>
        <v>0</v>
      </c>
      <c r="AX240" s="104">
        <f t="shared" si="309"/>
        <v>0</v>
      </c>
      <c r="AY240" s="104">
        <f t="shared" si="310"/>
        <v>4698.9000000000005</v>
      </c>
      <c r="AZ240" s="103">
        <f t="shared" si="311"/>
        <v>939.7800000000002</v>
      </c>
      <c r="BA240" s="105">
        <f t="shared" si="312"/>
        <v>0</v>
      </c>
      <c r="BB240" s="110"/>
      <c r="BC240" s="102"/>
      <c r="BD240" s="102"/>
      <c r="BE240" s="102"/>
      <c r="BF240" s="102"/>
      <c r="BG240" s="102"/>
      <c r="BH240" s="102"/>
      <c r="BI240" s="102"/>
      <c r="BJ240" s="102"/>
      <c r="BK240" s="102"/>
      <c r="BL240" s="102"/>
      <c r="BM240" s="102"/>
      <c r="BN240" s="102">
        <f t="shared" si="252"/>
        <v>0</v>
      </c>
      <c r="BO240" s="103">
        <f t="shared" si="253"/>
        <v>0</v>
      </c>
      <c r="BP240" s="103">
        <f t="shared" si="254"/>
        <v>0</v>
      </c>
      <c r="BQ240" s="103">
        <f t="shared" si="255"/>
        <v>0</v>
      </c>
      <c r="BR240" s="103">
        <f t="shared" si="256"/>
        <v>0</v>
      </c>
      <c r="BS240" s="103">
        <f t="shared" si="257"/>
        <v>0</v>
      </c>
      <c r="BT240" s="103">
        <f t="shared" si="258"/>
        <v>0</v>
      </c>
      <c r="BU240" s="103">
        <f t="shared" si="259"/>
        <v>0</v>
      </c>
      <c r="BV240" s="103">
        <f t="shared" si="260"/>
        <v>0</v>
      </c>
      <c r="BW240" s="103">
        <f t="shared" si="261"/>
        <v>0</v>
      </c>
      <c r="BX240" s="103">
        <f t="shared" si="262"/>
        <v>0</v>
      </c>
      <c r="BY240" s="103">
        <f t="shared" si="263"/>
        <v>0</v>
      </c>
      <c r="BZ240" s="103">
        <f t="shared" si="264"/>
        <v>0</v>
      </c>
      <c r="CA240" s="104">
        <f>SUM(BO240:BZ240)*VLOOKUP($I240,Escalation[],MATCH(BB$1,Escalation[#Headers]),FALSE)</f>
        <v>0</v>
      </c>
      <c r="CB240" s="104">
        <f t="shared" si="265"/>
        <v>0</v>
      </c>
      <c r="CC240" s="104">
        <f t="shared" si="266"/>
        <v>0</v>
      </c>
      <c r="CD240" s="104">
        <f t="shared" si="267"/>
        <v>0</v>
      </c>
      <c r="CE240" s="103">
        <f t="shared" si="268"/>
        <v>0</v>
      </c>
      <c r="CF240" s="105">
        <f t="shared" si="269"/>
        <v>0</v>
      </c>
      <c r="CG240" s="110"/>
      <c r="CH240" s="102"/>
      <c r="CI240" s="102"/>
      <c r="CJ240" s="102"/>
      <c r="CK240" s="102"/>
      <c r="CL240" s="102"/>
      <c r="CM240" s="102"/>
      <c r="CN240" s="102"/>
      <c r="CO240" s="102"/>
      <c r="CP240" s="102"/>
      <c r="CQ240" s="102"/>
      <c r="CR240" s="102"/>
      <c r="CS240" s="102">
        <f t="shared" si="270"/>
        <v>0</v>
      </c>
      <c r="CT240" s="103">
        <f t="shared" si="271"/>
        <v>0</v>
      </c>
      <c r="CU240" s="103">
        <f t="shared" si="272"/>
        <v>0</v>
      </c>
      <c r="CV240" s="103">
        <f t="shared" si="273"/>
        <v>0</v>
      </c>
      <c r="CW240" s="103">
        <f t="shared" si="274"/>
        <v>0</v>
      </c>
      <c r="CX240" s="103">
        <f t="shared" si="275"/>
        <v>0</v>
      </c>
      <c r="CY240" s="103">
        <f t="shared" si="276"/>
        <v>0</v>
      </c>
      <c r="CZ240" s="103">
        <f t="shared" si="277"/>
        <v>0</v>
      </c>
      <c r="DA240" s="103">
        <f t="shared" si="278"/>
        <v>0</v>
      </c>
      <c r="DB240" s="103">
        <f t="shared" si="279"/>
        <v>0</v>
      </c>
      <c r="DC240" s="103">
        <f t="shared" si="280"/>
        <v>0</v>
      </c>
      <c r="DD240" s="103">
        <f t="shared" si="281"/>
        <v>0</v>
      </c>
      <c r="DE240" s="103">
        <f t="shared" si="282"/>
        <v>0</v>
      </c>
      <c r="DF240" s="104">
        <f>SUM(CT240:DE240)*VLOOKUP($I240,Escalation[],MATCH(CG$1,Escalation[#Headers]),FALSE)</f>
        <v>0</v>
      </c>
      <c r="DG240" s="104">
        <f t="shared" si="283"/>
        <v>0</v>
      </c>
      <c r="DH240" s="104">
        <f t="shared" si="284"/>
        <v>0</v>
      </c>
      <c r="DI240" s="104">
        <f t="shared" si="285"/>
        <v>0</v>
      </c>
      <c r="DJ240" s="103">
        <f t="shared" si="286"/>
        <v>0</v>
      </c>
      <c r="DK240" s="105">
        <f t="shared" si="287"/>
        <v>0</v>
      </c>
      <c r="DL240" s="110"/>
      <c r="DM240" s="102"/>
      <c r="DN240" s="102"/>
      <c r="DO240" s="102"/>
      <c r="DP240" s="102"/>
      <c r="DQ240" s="102"/>
      <c r="DR240" s="102"/>
      <c r="DS240" s="102"/>
      <c r="DT240" s="102"/>
      <c r="DU240" s="102"/>
      <c r="DV240" s="102"/>
      <c r="DW240" s="102"/>
      <c r="DX240" s="102">
        <f t="shared" si="288"/>
        <v>0</v>
      </c>
      <c r="DY240" s="103">
        <f t="shared" si="289"/>
        <v>0</v>
      </c>
      <c r="DZ240" s="103">
        <f t="shared" si="290"/>
        <v>0</v>
      </c>
      <c r="EA240" s="103">
        <f t="shared" si="291"/>
        <v>0</v>
      </c>
      <c r="EB240" s="103">
        <f t="shared" si="292"/>
        <v>0</v>
      </c>
      <c r="EC240" s="103">
        <f t="shared" si="293"/>
        <v>0</v>
      </c>
      <c r="ED240" s="103">
        <f t="shared" si="294"/>
        <v>0</v>
      </c>
      <c r="EE240" s="103">
        <f t="shared" si="295"/>
        <v>0</v>
      </c>
      <c r="EF240" s="103">
        <f t="shared" si="296"/>
        <v>0</v>
      </c>
      <c r="EG240" s="103">
        <f t="shared" si="297"/>
        <v>0</v>
      </c>
      <c r="EH240" s="103">
        <f t="shared" si="298"/>
        <v>0</v>
      </c>
      <c r="EI240" s="103">
        <f t="shared" si="299"/>
        <v>0</v>
      </c>
      <c r="EJ240" s="103">
        <f t="shared" si="300"/>
        <v>0</v>
      </c>
      <c r="EK240" s="104">
        <f>SUM(DY240:EJ240)*VLOOKUP($I240,Escalation[],MATCH(DL$1,Escalation[#Headers]),FALSE)</f>
        <v>0</v>
      </c>
      <c r="EL240" s="104">
        <f t="shared" si="301"/>
        <v>0</v>
      </c>
      <c r="EM240" s="104">
        <f t="shared" si="302"/>
        <v>0</v>
      </c>
      <c r="EN240" s="104">
        <f t="shared" si="303"/>
        <v>0</v>
      </c>
      <c r="EO240" s="103">
        <f t="shared" si="304"/>
        <v>0</v>
      </c>
      <c r="EP240" s="105">
        <f t="shared" si="305"/>
        <v>0</v>
      </c>
      <c r="EQ240" s="160">
        <f t="shared" si="306"/>
        <v>4698.9000000000005</v>
      </c>
      <c r="ER240" s="1"/>
      <c r="ES240" s="82"/>
      <c r="ET240" s="82"/>
      <c r="EU240" s="82"/>
      <c r="EV240" s="82"/>
      <c r="EW240" s="22"/>
      <c r="EX240" s="22"/>
      <c r="EY240" s="34"/>
      <c r="EZ240" s="34"/>
      <c r="FA240" s="7"/>
      <c r="FB240" s="7"/>
      <c r="FC240" s="7"/>
      <c r="FD240" s="7"/>
    </row>
    <row r="241" spans="1:160" ht="52.8" hidden="1" x14ac:dyDescent="0.3">
      <c r="A241" s="2" t="s">
        <v>521</v>
      </c>
      <c r="B241" s="83">
        <v>1.2</v>
      </c>
      <c r="C241" t="s">
        <v>1392</v>
      </c>
      <c r="D241" s="28" t="s">
        <v>15</v>
      </c>
      <c r="E241" s="3" t="s">
        <v>25</v>
      </c>
      <c r="F241" s="1" t="s">
        <v>522</v>
      </c>
      <c r="G241" s="14" t="s">
        <v>523</v>
      </c>
      <c r="H241" s="1"/>
      <c r="I241" s="3" t="s">
        <v>19</v>
      </c>
      <c r="J241" s="5" t="s">
        <v>31</v>
      </c>
      <c r="K241" s="3" t="s">
        <v>35</v>
      </c>
      <c r="L241" s="6" t="s">
        <v>22</v>
      </c>
      <c r="M241" s="38">
        <v>115</v>
      </c>
      <c r="N241" s="43">
        <v>115</v>
      </c>
      <c r="O241" s="23">
        <v>0</v>
      </c>
      <c r="P241" s="48">
        <v>0</v>
      </c>
      <c r="Q241" s="5" t="s">
        <v>23</v>
      </c>
      <c r="R241" s="1" t="s">
        <v>220</v>
      </c>
      <c r="S241" s="71">
        <f>VLOOKUP(R241,Contingencies!$A$2:$D$7,4,FALSE)</f>
        <v>0.2</v>
      </c>
      <c r="T241" s="22">
        <f t="shared" si="239"/>
        <v>469.8900000000001</v>
      </c>
      <c r="U241" s="33">
        <f t="shared" si="313"/>
        <v>0</v>
      </c>
      <c r="V241" s="90"/>
      <c r="W241" s="110"/>
      <c r="X241" s="102"/>
      <c r="Y241" s="133"/>
      <c r="Z241" s="102"/>
      <c r="AA241" s="123"/>
      <c r="AB241" s="122">
        <v>20</v>
      </c>
      <c r="AC241" s="123"/>
      <c r="AD241" s="123"/>
      <c r="AE241" s="123"/>
      <c r="AF241" s="102"/>
      <c r="AG241" s="102"/>
      <c r="AH241" s="102"/>
      <c r="AI241" s="102">
        <f t="shared" si="307"/>
        <v>20</v>
      </c>
      <c r="AJ241" s="103">
        <f t="shared" si="240"/>
        <v>0</v>
      </c>
      <c r="AK241" s="103">
        <f t="shared" si="241"/>
        <v>0</v>
      </c>
      <c r="AL241" s="103">
        <f t="shared" si="242"/>
        <v>0</v>
      </c>
      <c r="AM241" s="103">
        <f t="shared" si="243"/>
        <v>0</v>
      </c>
      <c r="AN241" s="103">
        <f t="shared" si="244"/>
        <v>0</v>
      </c>
      <c r="AO241" s="103">
        <f t="shared" si="245"/>
        <v>2300</v>
      </c>
      <c r="AP241" s="103">
        <f t="shared" si="246"/>
        <v>0</v>
      </c>
      <c r="AQ241" s="103">
        <f t="shared" si="247"/>
        <v>0</v>
      </c>
      <c r="AR241" s="103">
        <f t="shared" si="248"/>
        <v>0</v>
      </c>
      <c r="AS241" s="103">
        <f t="shared" si="249"/>
        <v>0</v>
      </c>
      <c r="AT241" s="103">
        <f t="shared" si="250"/>
        <v>0</v>
      </c>
      <c r="AU241" s="103">
        <f t="shared" si="251"/>
        <v>0</v>
      </c>
      <c r="AV241" s="104">
        <f>SUM(AJ241:AU241)*VLOOKUP($I241,Escalation[],MATCH(W$1,Escalation[#Headers]),FALSE)</f>
        <v>2349.4500000000003</v>
      </c>
      <c r="AW241" s="104">
        <f t="shared" si="308"/>
        <v>0</v>
      </c>
      <c r="AX241" s="104">
        <f t="shared" si="309"/>
        <v>0</v>
      </c>
      <c r="AY241" s="104">
        <f t="shared" si="310"/>
        <v>2349.4500000000003</v>
      </c>
      <c r="AZ241" s="103">
        <f t="shared" si="311"/>
        <v>469.8900000000001</v>
      </c>
      <c r="BA241" s="105">
        <f t="shared" si="312"/>
        <v>0</v>
      </c>
      <c r="BB241" s="110"/>
      <c r="BC241" s="102"/>
      <c r="BD241" s="102"/>
      <c r="BE241" s="102"/>
      <c r="BF241" s="102"/>
      <c r="BG241" s="102"/>
      <c r="BH241" s="102"/>
      <c r="BI241" s="102"/>
      <c r="BJ241" s="102"/>
      <c r="BK241" s="102"/>
      <c r="BL241" s="102"/>
      <c r="BM241" s="102"/>
      <c r="BN241" s="102">
        <f t="shared" si="252"/>
        <v>0</v>
      </c>
      <c r="BO241" s="103">
        <f t="shared" si="253"/>
        <v>0</v>
      </c>
      <c r="BP241" s="103">
        <f t="shared" si="254"/>
        <v>0</v>
      </c>
      <c r="BQ241" s="103">
        <f t="shared" si="255"/>
        <v>0</v>
      </c>
      <c r="BR241" s="103">
        <f t="shared" si="256"/>
        <v>0</v>
      </c>
      <c r="BS241" s="103">
        <f t="shared" si="257"/>
        <v>0</v>
      </c>
      <c r="BT241" s="103">
        <f t="shared" si="258"/>
        <v>0</v>
      </c>
      <c r="BU241" s="103">
        <f t="shared" si="259"/>
        <v>0</v>
      </c>
      <c r="BV241" s="103">
        <f t="shared" si="260"/>
        <v>0</v>
      </c>
      <c r="BW241" s="103">
        <f t="shared" si="261"/>
        <v>0</v>
      </c>
      <c r="BX241" s="103">
        <f t="shared" si="262"/>
        <v>0</v>
      </c>
      <c r="BY241" s="103">
        <f t="shared" si="263"/>
        <v>0</v>
      </c>
      <c r="BZ241" s="103">
        <f t="shared" si="264"/>
        <v>0</v>
      </c>
      <c r="CA241" s="104">
        <f>SUM(BO241:BZ241)*VLOOKUP($I241,Escalation[],MATCH(BB$1,Escalation[#Headers]),FALSE)</f>
        <v>0</v>
      </c>
      <c r="CB241" s="104">
        <f t="shared" si="265"/>
        <v>0</v>
      </c>
      <c r="CC241" s="104">
        <f t="shared" si="266"/>
        <v>0</v>
      </c>
      <c r="CD241" s="104">
        <f t="shared" si="267"/>
        <v>0</v>
      </c>
      <c r="CE241" s="103">
        <f t="shared" si="268"/>
        <v>0</v>
      </c>
      <c r="CF241" s="105">
        <f t="shared" si="269"/>
        <v>0</v>
      </c>
      <c r="CG241" s="110"/>
      <c r="CH241" s="102"/>
      <c r="CI241" s="102"/>
      <c r="CJ241" s="102"/>
      <c r="CK241" s="102"/>
      <c r="CL241" s="102"/>
      <c r="CM241" s="102"/>
      <c r="CN241" s="102"/>
      <c r="CO241" s="102"/>
      <c r="CP241" s="102"/>
      <c r="CQ241" s="102"/>
      <c r="CR241" s="102"/>
      <c r="CS241" s="102">
        <f t="shared" si="270"/>
        <v>0</v>
      </c>
      <c r="CT241" s="103">
        <f t="shared" si="271"/>
        <v>0</v>
      </c>
      <c r="CU241" s="103">
        <f t="shared" si="272"/>
        <v>0</v>
      </c>
      <c r="CV241" s="103">
        <f t="shared" si="273"/>
        <v>0</v>
      </c>
      <c r="CW241" s="103">
        <f t="shared" si="274"/>
        <v>0</v>
      </c>
      <c r="CX241" s="103">
        <f t="shared" si="275"/>
        <v>0</v>
      </c>
      <c r="CY241" s="103">
        <f t="shared" si="276"/>
        <v>0</v>
      </c>
      <c r="CZ241" s="103">
        <f t="shared" si="277"/>
        <v>0</v>
      </c>
      <c r="DA241" s="103">
        <f t="shared" si="278"/>
        <v>0</v>
      </c>
      <c r="DB241" s="103">
        <f t="shared" si="279"/>
        <v>0</v>
      </c>
      <c r="DC241" s="103">
        <f t="shared" si="280"/>
        <v>0</v>
      </c>
      <c r="DD241" s="103">
        <f t="shared" si="281"/>
        <v>0</v>
      </c>
      <c r="DE241" s="103">
        <f t="shared" si="282"/>
        <v>0</v>
      </c>
      <c r="DF241" s="104">
        <f>SUM(CT241:DE241)*VLOOKUP($I241,Escalation[],MATCH(CG$1,Escalation[#Headers]),FALSE)</f>
        <v>0</v>
      </c>
      <c r="DG241" s="104">
        <f t="shared" si="283"/>
        <v>0</v>
      </c>
      <c r="DH241" s="104">
        <f t="shared" si="284"/>
        <v>0</v>
      </c>
      <c r="DI241" s="104">
        <f t="shared" si="285"/>
        <v>0</v>
      </c>
      <c r="DJ241" s="103">
        <f t="shared" si="286"/>
        <v>0</v>
      </c>
      <c r="DK241" s="105">
        <f t="shared" si="287"/>
        <v>0</v>
      </c>
      <c r="DL241" s="110"/>
      <c r="DM241" s="102"/>
      <c r="DN241" s="102"/>
      <c r="DO241" s="102"/>
      <c r="DP241" s="102"/>
      <c r="DQ241" s="102"/>
      <c r="DR241" s="102"/>
      <c r="DS241" s="102"/>
      <c r="DT241" s="102"/>
      <c r="DU241" s="102"/>
      <c r="DV241" s="102"/>
      <c r="DW241" s="102"/>
      <c r="DX241" s="102">
        <f t="shared" si="288"/>
        <v>0</v>
      </c>
      <c r="DY241" s="103">
        <f t="shared" si="289"/>
        <v>0</v>
      </c>
      <c r="DZ241" s="103">
        <f t="shared" si="290"/>
        <v>0</v>
      </c>
      <c r="EA241" s="103">
        <f t="shared" si="291"/>
        <v>0</v>
      </c>
      <c r="EB241" s="103">
        <f t="shared" si="292"/>
        <v>0</v>
      </c>
      <c r="EC241" s="103">
        <f t="shared" si="293"/>
        <v>0</v>
      </c>
      <c r="ED241" s="103">
        <f t="shared" si="294"/>
        <v>0</v>
      </c>
      <c r="EE241" s="103">
        <f t="shared" si="295"/>
        <v>0</v>
      </c>
      <c r="EF241" s="103">
        <f t="shared" si="296"/>
        <v>0</v>
      </c>
      <c r="EG241" s="103">
        <f t="shared" si="297"/>
        <v>0</v>
      </c>
      <c r="EH241" s="103">
        <f t="shared" si="298"/>
        <v>0</v>
      </c>
      <c r="EI241" s="103">
        <f t="shared" si="299"/>
        <v>0</v>
      </c>
      <c r="EJ241" s="103">
        <f t="shared" si="300"/>
        <v>0</v>
      </c>
      <c r="EK241" s="104">
        <f>SUM(DY241:EJ241)*VLOOKUP($I241,Escalation[],MATCH(DL$1,Escalation[#Headers]),FALSE)</f>
        <v>0</v>
      </c>
      <c r="EL241" s="104">
        <f t="shared" si="301"/>
        <v>0</v>
      </c>
      <c r="EM241" s="104">
        <f t="shared" si="302"/>
        <v>0</v>
      </c>
      <c r="EN241" s="104">
        <f t="shared" si="303"/>
        <v>0</v>
      </c>
      <c r="EO241" s="103">
        <f t="shared" si="304"/>
        <v>0</v>
      </c>
      <c r="EP241" s="105">
        <f t="shared" si="305"/>
        <v>0</v>
      </c>
      <c r="EQ241" s="160">
        <f t="shared" si="306"/>
        <v>2349.4500000000003</v>
      </c>
      <c r="ER241" s="1"/>
      <c r="ES241" s="82"/>
      <c r="ET241" s="82"/>
      <c r="EU241" s="82"/>
      <c r="EV241" s="82"/>
      <c r="EW241" s="22"/>
      <c r="EX241" s="22"/>
      <c r="EY241" s="34"/>
      <c r="EZ241" s="34"/>
      <c r="FA241" s="7"/>
      <c r="FB241" s="7"/>
      <c r="FC241" s="7"/>
      <c r="FD241" s="7"/>
    </row>
    <row r="242" spans="1:160" ht="66" hidden="1" x14ac:dyDescent="0.3">
      <c r="A242" s="2" t="s">
        <v>524</v>
      </c>
      <c r="B242" s="83">
        <v>1.2</v>
      </c>
      <c r="C242" t="s">
        <v>1392</v>
      </c>
      <c r="D242" s="28" t="s">
        <v>15</v>
      </c>
      <c r="E242" s="3" t="s">
        <v>25</v>
      </c>
      <c r="F242" s="1" t="s">
        <v>285</v>
      </c>
      <c r="G242" s="14" t="s">
        <v>525</v>
      </c>
      <c r="H242" s="1"/>
      <c r="I242" s="3" t="s">
        <v>19</v>
      </c>
      <c r="J242" s="5" t="s">
        <v>31</v>
      </c>
      <c r="K242" s="3" t="s">
        <v>35</v>
      </c>
      <c r="L242" s="6" t="s">
        <v>22</v>
      </c>
      <c r="M242" s="38">
        <v>115</v>
      </c>
      <c r="N242" s="43">
        <v>115</v>
      </c>
      <c r="O242" s="23">
        <v>0</v>
      </c>
      <c r="P242" s="48">
        <v>0</v>
      </c>
      <c r="Q242" s="5" t="s">
        <v>23</v>
      </c>
      <c r="R242" s="1" t="s">
        <v>24</v>
      </c>
      <c r="S242" s="71">
        <f>VLOOKUP(R242,Contingencies!$A$2:$D$7,4,FALSE)</f>
        <v>0.09</v>
      </c>
      <c r="T242" s="22">
        <f t="shared" si="239"/>
        <v>211.45050000000001</v>
      </c>
      <c r="U242" s="33">
        <f t="shared" si="313"/>
        <v>0</v>
      </c>
      <c r="V242" s="90"/>
      <c r="W242" s="110"/>
      <c r="X242" s="102"/>
      <c r="Y242" s="133"/>
      <c r="Z242" s="102"/>
      <c r="AA242" s="123"/>
      <c r="AB242" s="123"/>
      <c r="AC242" s="122">
        <v>20</v>
      </c>
      <c r="AD242" s="123"/>
      <c r="AE242" s="123"/>
      <c r="AF242" s="102"/>
      <c r="AG242" s="102"/>
      <c r="AH242" s="102"/>
      <c r="AI242" s="102">
        <f t="shared" si="307"/>
        <v>20</v>
      </c>
      <c r="AJ242" s="103">
        <f t="shared" si="240"/>
        <v>0</v>
      </c>
      <c r="AK242" s="103">
        <f t="shared" si="241"/>
        <v>0</v>
      </c>
      <c r="AL242" s="103">
        <f t="shared" si="242"/>
        <v>0</v>
      </c>
      <c r="AM242" s="103">
        <f t="shared" si="243"/>
        <v>0</v>
      </c>
      <c r="AN242" s="103">
        <f t="shared" si="244"/>
        <v>0</v>
      </c>
      <c r="AO242" s="103">
        <f t="shared" si="245"/>
        <v>0</v>
      </c>
      <c r="AP242" s="103">
        <f t="shared" si="246"/>
        <v>2300</v>
      </c>
      <c r="AQ242" s="103">
        <f t="shared" si="247"/>
        <v>0</v>
      </c>
      <c r="AR242" s="103">
        <f t="shared" si="248"/>
        <v>0</v>
      </c>
      <c r="AS242" s="103">
        <f t="shared" si="249"/>
        <v>0</v>
      </c>
      <c r="AT242" s="103">
        <f t="shared" si="250"/>
        <v>0</v>
      </c>
      <c r="AU242" s="103">
        <f t="shared" si="251"/>
        <v>0</v>
      </c>
      <c r="AV242" s="104">
        <f>SUM(AJ242:AU242)*VLOOKUP($I242,Escalation[],MATCH(W$1,Escalation[#Headers]),FALSE)</f>
        <v>2349.4500000000003</v>
      </c>
      <c r="AW242" s="104">
        <f t="shared" si="308"/>
        <v>0</v>
      </c>
      <c r="AX242" s="104">
        <f t="shared" si="309"/>
        <v>0</v>
      </c>
      <c r="AY242" s="104">
        <f t="shared" si="310"/>
        <v>2349.4500000000003</v>
      </c>
      <c r="AZ242" s="103">
        <f t="shared" si="311"/>
        <v>211.45050000000001</v>
      </c>
      <c r="BA242" s="105">
        <f t="shared" si="312"/>
        <v>0</v>
      </c>
      <c r="BB242" s="110"/>
      <c r="BC242" s="102"/>
      <c r="BD242" s="102"/>
      <c r="BE242" s="102"/>
      <c r="BF242" s="102"/>
      <c r="BG242" s="102"/>
      <c r="BH242" s="102"/>
      <c r="BI242" s="102"/>
      <c r="BJ242" s="102"/>
      <c r="BK242" s="102"/>
      <c r="BL242" s="102"/>
      <c r="BM242" s="102"/>
      <c r="BN242" s="102">
        <f t="shared" si="252"/>
        <v>0</v>
      </c>
      <c r="BO242" s="103">
        <f t="shared" si="253"/>
        <v>0</v>
      </c>
      <c r="BP242" s="103">
        <f t="shared" si="254"/>
        <v>0</v>
      </c>
      <c r="BQ242" s="103">
        <f t="shared" si="255"/>
        <v>0</v>
      </c>
      <c r="BR242" s="103">
        <f t="shared" si="256"/>
        <v>0</v>
      </c>
      <c r="BS242" s="103">
        <f t="shared" si="257"/>
        <v>0</v>
      </c>
      <c r="BT242" s="103">
        <f t="shared" si="258"/>
        <v>0</v>
      </c>
      <c r="BU242" s="103">
        <f t="shared" si="259"/>
        <v>0</v>
      </c>
      <c r="BV242" s="103">
        <f t="shared" si="260"/>
        <v>0</v>
      </c>
      <c r="BW242" s="103">
        <f t="shared" si="261"/>
        <v>0</v>
      </c>
      <c r="BX242" s="103">
        <f t="shared" si="262"/>
        <v>0</v>
      </c>
      <c r="BY242" s="103">
        <f t="shared" si="263"/>
        <v>0</v>
      </c>
      <c r="BZ242" s="103">
        <f t="shared" si="264"/>
        <v>0</v>
      </c>
      <c r="CA242" s="104">
        <f>SUM(BO242:BZ242)*VLOOKUP($I242,Escalation[],MATCH(BB$1,Escalation[#Headers]),FALSE)</f>
        <v>0</v>
      </c>
      <c r="CB242" s="104">
        <f t="shared" si="265"/>
        <v>0</v>
      </c>
      <c r="CC242" s="104">
        <f t="shared" si="266"/>
        <v>0</v>
      </c>
      <c r="CD242" s="104">
        <f t="shared" si="267"/>
        <v>0</v>
      </c>
      <c r="CE242" s="103">
        <f t="shared" si="268"/>
        <v>0</v>
      </c>
      <c r="CF242" s="105">
        <f t="shared" si="269"/>
        <v>0</v>
      </c>
      <c r="CG242" s="110"/>
      <c r="CH242" s="102"/>
      <c r="CI242" s="102"/>
      <c r="CJ242" s="102"/>
      <c r="CK242" s="102"/>
      <c r="CL242" s="102"/>
      <c r="CM242" s="102"/>
      <c r="CN242" s="102"/>
      <c r="CO242" s="102"/>
      <c r="CP242" s="102"/>
      <c r="CQ242" s="102"/>
      <c r="CR242" s="102"/>
      <c r="CS242" s="102">
        <f t="shared" si="270"/>
        <v>0</v>
      </c>
      <c r="CT242" s="103">
        <f t="shared" si="271"/>
        <v>0</v>
      </c>
      <c r="CU242" s="103">
        <f t="shared" si="272"/>
        <v>0</v>
      </c>
      <c r="CV242" s="103">
        <f t="shared" si="273"/>
        <v>0</v>
      </c>
      <c r="CW242" s="103">
        <f t="shared" si="274"/>
        <v>0</v>
      </c>
      <c r="CX242" s="103">
        <f t="shared" si="275"/>
        <v>0</v>
      </c>
      <c r="CY242" s="103">
        <f t="shared" si="276"/>
        <v>0</v>
      </c>
      <c r="CZ242" s="103">
        <f t="shared" si="277"/>
        <v>0</v>
      </c>
      <c r="DA242" s="103">
        <f t="shared" si="278"/>
        <v>0</v>
      </c>
      <c r="DB242" s="103">
        <f t="shared" si="279"/>
        <v>0</v>
      </c>
      <c r="DC242" s="103">
        <f t="shared" si="280"/>
        <v>0</v>
      </c>
      <c r="DD242" s="103">
        <f t="shared" si="281"/>
        <v>0</v>
      </c>
      <c r="DE242" s="103">
        <f t="shared" si="282"/>
        <v>0</v>
      </c>
      <c r="DF242" s="104">
        <f>SUM(CT242:DE242)*VLOOKUP($I242,Escalation[],MATCH(CG$1,Escalation[#Headers]),FALSE)</f>
        <v>0</v>
      </c>
      <c r="DG242" s="104">
        <f t="shared" si="283"/>
        <v>0</v>
      </c>
      <c r="DH242" s="104">
        <f t="shared" si="284"/>
        <v>0</v>
      </c>
      <c r="DI242" s="104">
        <f t="shared" si="285"/>
        <v>0</v>
      </c>
      <c r="DJ242" s="103">
        <f t="shared" si="286"/>
        <v>0</v>
      </c>
      <c r="DK242" s="105">
        <f t="shared" si="287"/>
        <v>0</v>
      </c>
      <c r="DL242" s="110"/>
      <c r="DM242" s="102"/>
      <c r="DN242" s="102"/>
      <c r="DO242" s="102"/>
      <c r="DP242" s="102"/>
      <c r="DQ242" s="102"/>
      <c r="DR242" s="102"/>
      <c r="DS242" s="102"/>
      <c r="DT242" s="102"/>
      <c r="DU242" s="102"/>
      <c r="DV242" s="102"/>
      <c r="DW242" s="102"/>
      <c r="DX242" s="102">
        <f t="shared" si="288"/>
        <v>0</v>
      </c>
      <c r="DY242" s="103">
        <f t="shared" si="289"/>
        <v>0</v>
      </c>
      <c r="DZ242" s="103">
        <f t="shared" si="290"/>
        <v>0</v>
      </c>
      <c r="EA242" s="103">
        <f t="shared" si="291"/>
        <v>0</v>
      </c>
      <c r="EB242" s="103">
        <f t="shared" si="292"/>
        <v>0</v>
      </c>
      <c r="EC242" s="103">
        <f t="shared" si="293"/>
        <v>0</v>
      </c>
      <c r="ED242" s="103">
        <f t="shared" si="294"/>
        <v>0</v>
      </c>
      <c r="EE242" s="103">
        <f t="shared" si="295"/>
        <v>0</v>
      </c>
      <c r="EF242" s="103">
        <f t="shared" si="296"/>
        <v>0</v>
      </c>
      <c r="EG242" s="103">
        <f t="shared" si="297"/>
        <v>0</v>
      </c>
      <c r="EH242" s="103">
        <f t="shared" si="298"/>
        <v>0</v>
      </c>
      <c r="EI242" s="103">
        <f t="shared" si="299"/>
        <v>0</v>
      </c>
      <c r="EJ242" s="103">
        <f t="shared" si="300"/>
        <v>0</v>
      </c>
      <c r="EK242" s="104">
        <f>SUM(DY242:EJ242)*VLOOKUP($I242,Escalation[],MATCH(DL$1,Escalation[#Headers]),FALSE)</f>
        <v>0</v>
      </c>
      <c r="EL242" s="104">
        <f t="shared" si="301"/>
        <v>0</v>
      </c>
      <c r="EM242" s="104">
        <f t="shared" si="302"/>
        <v>0</v>
      </c>
      <c r="EN242" s="104">
        <f t="shared" si="303"/>
        <v>0</v>
      </c>
      <c r="EO242" s="103">
        <f t="shared" si="304"/>
        <v>0</v>
      </c>
      <c r="EP242" s="105">
        <f t="shared" si="305"/>
        <v>0</v>
      </c>
      <c r="EQ242" s="160">
        <f t="shared" si="306"/>
        <v>2349.4500000000003</v>
      </c>
      <c r="ER242" s="1"/>
      <c r="ES242" s="82"/>
      <c r="ET242" s="82"/>
      <c r="EU242" s="82"/>
      <c r="EV242" s="82"/>
      <c r="EW242" s="22"/>
      <c r="EX242" s="22"/>
      <c r="EY242" s="34"/>
      <c r="EZ242" s="34"/>
      <c r="FA242" s="7"/>
      <c r="FB242" s="7"/>
      <c r="FC242" s="7"/>
      <c r="FD242" s="7"/>
    </row>
    <row r="243" spans="1:160" ht="145.19999999999999" hidden="1" x14ac:dyDescent="0.3">
      <c r="A243" s="2" t="s">
        <v>528</v>
      </c>
      <c r="B243" s="83">
        <v>1.2</v>
      </c>
      <c r="C243" t="s">
        <v>1392</v>
      </c>
      <c r="D243" s="28" t="s">
        <v>15</v>
      </c>
      <c r="E243" s="3" t="s">
        <v>25</v>
      </c>
      <c r="F243" s="1" t="s">
        <v>529</v>
      </c>
      <c r="G243" s="14" t="s">
        <v>530</v>
      </c>
      <c r="H243" s="1"/>
      <c r="I243" s="3" t="s">
        <v>19</v>
      </c>
      <c r="J243" s="5" t="s">
        <v>31</v>
      </c>
      <c r="K243" s="3" t="s">
        <v>35</v>
      </c>
      <c r="L243" s="6" t="s">
        <v>22</v>
      </c>
      <c r="M243" s="38">
        <v>115</v>
      </c>
      <c r="N243" s="43">
        <v>115</v>
      </c>
      <c r="O243" s="24">
        <v>0</v>
      </c>
      <c r="P243" s="48">
        <v>0</v>
      </c>
      <c r="Q243" s="5" t="s">
        <v>23</v>
      </c>
      <c r="R243" s="1" t="s">
        <v>220</v>
      </c>
      <c r="S243" s="71">
        <f>VLOOKUP(R243,Contingencies!$A$2:$D$7,4,FALSE)</f>
        <v>0.2</v>
      </c>
      <c r="T243" s="22">
        <f t="shared" si="239"/>
        <v>939.7800000000002</v>
      </c>
      <c r="U243" s="33">
        <f t="shared" si="313"/>
        <v>0</v>
      </c>
      <c r="V243" s="90"/>
      <c r="W243" s="134">
        <v>40</v>
      </c>
      <c r="X243" s="102"/>
      <c r="Y243" s="133"/>
      <c r="Z243" s="102"/>
      <c r="AA243" s="123"/>
      <c r="AB243" s="123"/>
      <c r="AC243" s="123"/>
      <c r="AD243" s="123"/>
      <c r="AE243" s="123"/>
      <c r="AF243" s="102"/>
      <c r="AG243" s="102"/>
      <c r="AH243" s="102"/>
      <c r="AI243" s="102">
        <f t="shared" si="307"/>
        <v>40</v>
      </c>
      <c r="AJ243" s="103">
        <f t="shared" si="240"/>
        <v>4600</v>
      </c>
      <c r="AK243" s="103">
        <f t="shared" si="241"/>
        <v>0</v>
      </c>
      <c r="AL243" s="103">
        <f t="shared" si="242"/>
        <v>0</v>
      </c>
      <c r="AM243" s="103">
        <f t="shared" si="243"/>
        <v>0</v>
      </c>
      <c r="AN243" s="103">
        <f t="shared" si="244"/>
        <v>0</v>
      </c>
      <c r="AO243" s="103">
        <f t="shared" si="245"/>
        <v>0</v>
      </c>
      <c r="AP243" s="103">
        <f t="shared" si="246"/>
        <v>0</v>
      </c>
      <c r="AQ243" s="103">
        <f t="shared" si="247"/>
        <v>0</v>
      </c>
      <c r="AR243" s="103">
        <f t="shared" si="248"/>
        <v>0</v>
      </c>
      <c r="AS243" s="103">
        <f t="shared" si="249"/>
        <v>0</v>
      </c>
      <c r="AT243" s="103">
        <f t="shared" si="250"/>
        <v>0</v>
      </c>
      <c r="AU243" s="103">
        <f t="shared" si="251"/>
        <v>0</v>
      </c>
      <c r="AV243" s="104">
        <f>SUM(AJ243:AU243)*VLOOKUP($I243,Escalation[],MATCH(W$1,Escalation[#Headers]),FALSE)</f>
        <v>4698.9000000000005</v>
      </c>
      <c r="AW243" s="104">
        <f t="shared" si="308"/>
        <v>0</v>
      </c>
      <c r="AX243" s="104">
        <f t="shared" si="309"/>
        <v>0</v>
      </c>
      <c r="AY243" s="104">
        <f t="shared" si="310"/>
        <v>4698.9000000000005</v>
      </c>
      <c r="AZ243" s="103">
        <f t="shared" si="311"/>
        <v>939.7800000000002</v>
      </c>
      <c r="BA243" s="105">
        <f t="shared" si="312"/>
        <v>0</v>
      </c>
      <c r="BB243" s="110"/>
      <c r="BC243" s="102"/>
      <c r="BD243" s="102"/>
      <c r="BE243" s="102"/>
      <c r="BF243" s="102"/>
      <c r="BG243" s="102"/>
      <c r="BH243" s="102"/>
      <c r="BI243" s="102"/>
      <c r="BJ243" s="102"/>
      <c r="BK243" s="102"/>
      <c r="BL243" s="102"/>
      <c r="BM243" s="102"/>
      <c r="BN243" s="102">
        <f t="shared" si="252"/>
        <v>0</v>
      </c>
      <c r="BO243" s="103">
        <f t="shared" si="253"/>
        <v>0</v>
      </c>
      <c r="BP243" s="103">
        <f t="shared" si="254"/>
        <v>0</v>
      </c>
      <c r="BQ243" s="103">
        <f t="shared" si="255"/>
        <v>0</v>
      </c>
      <c r="BR243" s="103">
        <f t="shared" si="256"/>
        <v>0</v>
      </c>
      <c r="BS243" s="103">
        <f t="shared" si="257"/>
        <v>0</v>
      </c>
      <c r="BT243" s="103">
        <f t="shared" si="258"/>
        <v>0</v>
      </c>
      <c r="BU243" s="103">
        <f t="shared" si="259"/>
        <v>0</v>
      </c>
      <c r="BV243" s="103">
        <f t="shared" si="260"/>
        <v>0</v>
      </c>
      <c r="BW243" s="103">
        <f t="shared" si="261"/>
        <v>0</v>
      </c>
      <c r="BX243" s="103">
        <f t="shared" si="262"/>
        <v>0</v>
      </c>
      <c r="BY243" s="103">
        <f t="shared" si="263"/>
        <v>0</v>
      </c>
      <c r="BZ243" s="103">
        <f t="shared" si="264"/>
        <v>0</v>
      </c>
      <c r="CA243" s="104">
        <f>SUM(BO243:BZ243)*VLOOKUP($I243,Escalation[],MATCH(BB$1,Escalation[#Headers]),FALSE)</f>
        <v>0</v>
      </c>
      <c r="CB243" s="104">
        <f t="shared" si="265"/>
        <v>0</v>
      </c>
      <c r="CC243" s="104">
        <f t="shared" si="266"/>
        <v>0</v>
      </c>
      <c r="CD243" s="104">
        <f t="shared" si="267"/>
        <v>0</v>
      </c>
      <c r="CE243" s="103">
        <f t="shared" si="268"/>
        <v>0</v>
      </c>
      <c r="CF243" s="105">
        <f t="shared" si="269"/>
        <v>0</v>
      </c>
      <c r="CG243" s="110"/>
      <c r="CH243" s="102"/>
      <c r="CI243" s="102"/>
      <c r="CJ243" s="102"/>
      <c r="CK243" s="102"/>
      <c r="CL243" s="102"/>
      <c r="CM243" s="102"/>
      <c r="CN243" s="102"/>
      <c r="CO243" s="102"/>
      <c r="CP243" s="102"/>
      <c r="CQ243" s="102"/>
      <c r="CR243" s="102"/>
      <c r="CS243" s="102">
        <f t="shared" si="270"/>
        <v>0</v>
      </c>
      <c r="CT243" s="103">
        <f t="shared" si="271"/>
        <v>0</v>
      </c>
      <c r="CU243" s="103">
        <f t="shared" si="272"/>
        <v>0</v>
      </c>
      <c r="CV243" s="103">
        <f t="shared" si="273"/>
        <v>0</v>
      </c>
      <c r="CW243" s="103">
        <f t="shared" si="274"/>
        <v>0</v>
      </c>
      <c r="CX243" s="103">
        <f t="shared" si="275"/>
        <v>0</v>
      </c>
      <c r="CY243" s="103">
        <f t="shared" si="276"/>
        <v>0</v>
      </c>
      <c r="CZ243" s="103">
        <f t="shared" si="277"/>
        <v>0</v>
      </c>
      <c r="DA243" s="103">
        <f t="shared" si="278"/>
        <v>0</v>
      </c>
      <c r="DB243" s="103">
        <f t="shared" si="279"/>
        <v>0</v>
      </c>
      <c r="DC243" s="103">
        <f t="shared" si="280"/>
        <v>0</v>
      </c>
      <c r="DD243" s="103">
        <f t="shared" si="281"/>
        <v>0</v>
      </c>
      <c r="DE243" s="103">
        <f t="shared" si="282"/>
        <v>0</v>
      </c>
      <c r="DF243" s="104">
        <f>SUM(CT243:DE243)*VLOOKUP($I243,Escalation[],MATCH(CG$1,Escalation[#Headers]),FALSE)</f>
        <v>0</v>
      </c>
      <c r="DG243" s="104">
        <f t="shared" si="283"/>
        <v>0</v>
      </c>
      <c r="DH243" s="104">
        <f t="shared" si="284"/>
        <v>0</v>
      </c>
      <c r="DI243" s="104">
        <f t="shared" si="285"/>
        <v>0</v>
      </c>
      <c r="DJ243" s="103">
        <f t="shared" si="286"/>
        <v>0</v>
      </c>
      <c r="DK243" s="105">
        <f t="shared" si="287"/>
        <v>0</v>
      </c>
      <c r="DL243" s="110"/>
      <c r="DM243" s="102"/>
      <c r="DN243" s="102"/>
      <c r="DO243" s="102"/>
      <c r="DP243" s="102"/>
      <c r="DQ243" s="102"/>
      <c r="DR243" s="102"/>
      <c r="DS243" s="102"/>
      <c r="DT243" s="102"/>
      <c r="DU243" s="102"/>
      <c r="DV243" s="102"/>
      <c r="DW243" s="102"/>
      <c r="DX243" s="102">
        <f t="shared" si="288"/>
        <v>0</v>
      </c>
      <c r="DY243" s="103">
        <f t="shared" si="289"/>
        <v>0</v>
      </c>
      <c r="DZ243" s="103">
        <f t="shared" si="290"/>
        <v>0</v>
      </c>
      <c r="EA243" s="103">
        <f t="shared" si="291"/>
        <v>0</v>
      </c>
      <c r="EB243" s="103">
        <f t="shared" si="292"/>
        <v>0</v>
      </c>
      <c r="EC243" s="103">
        <f t="shared" si="293"/>
        <v>0</v>
      </c>
      <c r="ED243" s="103">
        <f t="shared" si="294"/>
        <v>0</v>
      </c>
      <c r="EE243" s="103">
        <f t="shared" si="295"/>
        <v>0</v>
      </c>
      <c r="EF243" s="103">
        <f t="shared" si="296"/>
        <v>0</v>
      </c>
      <c r="EG243" s="103">
        <f t="shared" si="297"/>
        <v>0</v>
      </c>
      <c r="EH243" s="103">
        <f t="shared" si="298"/>
        <v>0</v>
      </c>
      <c r="EI243" s="103">
        <f t="shared" si="299"/>
        <v>0</v>
      </c>
      <c r="EJ243" s="103">
        <f t="shared" si="300"/>
        <v>0</v>
      </c>
      <c r="EK243" s="104">
        <f>SUM(DY243:EJ243)*VLOOKUP($I243,Escalation[],MATCH(DL$1,Escalation[#Headers]),FALSE)</f>
        <v>0</v>
      </c>
      <c r="EL243" s="104">
        <f t="shared" si="301"/>
        <v>0</v>
      </c>
      <c r="EM243" s="104">
        <f t="shared" si="302"/>
        <v>0</v>
      </c>
      <c r="EN243" s="104">
        <f t="shared" si="303"/>
        <v>0</v>
      </c>
      <c r="EO243" s="103">
        <f t="shared" si="304"/>
        <v>0</v>
      </c>
      <c r="EP243" s="105">
        <f t="shared" si="305"/>
        <v>0</v>
      </c>
      <c r="EQ243" s="160">
        <f t="shared" si="306"/>
        <v>4698.9000000000005</v>
      </c>
      <c r="ER243" s="1"/>
      <c r="ES243" s="82"/>
      <c r="ET243" s="82"/>
      <c r="EU243" s="82"/>
      <c r="EV243" s="82"/>
      <c r="EW243" s="22"/>
      <c r="EX243" s="22"/>
      <c r="EY243" s="34"/>
      <c r="EZ243" s="34"/>
      <c r="FA243" s="7"/>
      <c r="FB243" s="7"/>
      <c r="FC243" s="7"/>
      <c r="FD243" s="7"/>
    </row>
    <row r="244" spans="1:160" ht="145.19999999999999" hidden="1" x14ac:dyDescent="0.3">
      <c r="A244" s="2" t="s">
        <v>528</v>
      </c>
      <c r="B244" s="83">
        <v>1.2</v>
      </c>
      <c r="C244" t="s">
        <v>1392</v>
      </c>
      <c r="D244" s="28" t="s">
        <v>15</v>
      </c>
      <c r="E244" s="3" t="s">
        <v>25</v>
      </c>
      <c r="F244" s="1" t="s">
        <v>529</v>
      </c>
      <c r="G244" s="14" t="s">
        <v>530</v>
      </c>
      <c r="H244" s="1"/>
      <c r="I244" s="3" t="s">
        <v>19</v>
      </c>
      <c r="J244" s="5" t="s">
        <v>31</v>
      </c>
      <c r="K244" s="3" t="s">
        <v>137</v>
      </c>
      <c r="L244" s="6" t="s">
        <v>22</v>
      </c>
      <c r="M244" s="38">
        <v>77</v>
      </c>
      <c r="N244" s="43">
        <v>77</v>
      </c>
      <c r="O244" s="23">
        <v>0</v>
      </c>
      <c r="P244" s="48">
        <v>0</v>
      </c>
      <c r="Q244" s="5" t="s">
        <v>23</v>
      </c>
      <c r="R244" s="1" t="s">
        <v>220</v>
      </c>
      <c r="S244" s="71">
        <f>VLOOKUP(R244,Contingencies!$A$2:$D$7,4,FALSE)</f>
        <v>0.2</v>
      </c>
      <c r="T244" s="22">
        <f t="shared" si="239"/>
        <v>251.69760000000002</v>
      </c>
      <c r="U244" s="33">
        <f t="shared" si="313"/>
        <v>0</v>
      </c>
      <c r="V244" s="90"/>
      <c r="W244" s="134">
        <v>16</v>
      </c>
      <c r="X244" s="102"/>
      <c r="Y244" s="133"/>
      <c r="Z244" s="102"/>
      <c r="AA244" s="123"/>
      <c r="AB244" s="123"/>
      <c r="AC244" s="123"/>
      <c r="AD244" s="123"/>
      <c r="AE244" s="123"/>
      <c r="AF244" s="102"/>
      <c r="AG244" s="102"/>
      <c r="AH244" s="102"/>
      <c r="AI244" s="102">
        <f t="shared" si="307"/>
        <v>16</v>
      </c>
      <c r="AJ244" s="103">
        <f t="shared" si="240"/>
        <v>1232</v>
      </c>
      <c r="AK244" s="103">
        <f t="shared" si="241"/>
        <v>0</v>
      </c>
      <c r="AL244" s="103">
        <f t="shared" si="242"/>
        <v>0</v>
      </c>
      <c r="AM244" s="103">
        <f t="shared" si="243"/>
        <v>0</v>
      </c>
      <c r="AN244" s="103">
        <f t="shared" si="244"/>
        <v>0</v>
      </c>
      <c r="AO244" s="103">
        <f t="shared" si="245"/>
        <v>0</v>
      </c>
      <c r="AP244" s="103">
        <f t="shared" si="246"/>
        <v>0</v>
      </c>
      <c r="AQ244" s="103">
        <f t="shared" si="247"/>
        <v>0</v>
      </c>
      <c r="AR244" s="103">
        <f t="shared" si="248"/>
        <v>0</v>
      </c>
      <c r="AS244" s="103">
        <f t="shared" si="249"/>
        <v>0</v>
      </c>
      <c r="AT244" s="103">
        <f t="shared" si="250"/>
        <v>0</v>
      </c>
      <c r="AU244" s="103">
        <f t="shared" si="251"/>
        <v>0</v>
      </c>
      <c r="AV244" s="104">
        <f>SUM(AJ244:AU244)*VLOOKUP($I244,Escalation[],MATCH(W$1,Escalation[#Headers]),FALSE)</f>
        <v>1258.4880000000001</v>
      </c>
      <c r="AW244" s="104">
        <f t="shared" si="308"/>
        <v>0</v>
      </c>
      <c r="AX244" s="104">
        <f t="shared" si="309"/>
        <v>0</v>
      </c>
      <c r="AY244" s="104">
        <f t="shared" si="310"/>
        <v>1258.4880000000001</v>
      </c>
      <c r="AZ244" s="103">
        <f t="shared" si="311"/>
        <v>251.69760000000002</v>
      </c>
      <c r="BA244" s="105">
        <f t="shared" si="312"/>
        <v>0</v>
      </c>
      <c r="BB244" s="110"/>
      <c r="BC244" s="102"/>
      <c r="BD244" s="102"/>
      <c r="BE244" s="102"/>
      <c r="BF244" s="102"/>
      <c r="BG244" s="102"/>
      <c r="BH244" s="102"/>
      <c r="BI244" s="102"/>
      <c r="BJ244" s="102"/>
      <c r="BK244" s="102"/>
      <c r="BL244" s="102"/>
      <c r="BM244" s="102"/>
      <c r="BN244" s="102">
        <f t="shared" si="252"/>
        <v>0</v>
      </c>
      <c r="BO244" s="103">
        <f t="shared" si="253"/>
        <v>0</v>
      </c>
      <c r="BP244" s="103">
        <f t="shared" si="254"/>
        <v>0</v>
      </c>
      <c r="BQ244" s="103">
        <f t="shared" si="255"/>
        <v>0</v>
      </c>
      <c r="BR244" s="103">
        <f t="shared" si="256"/>
        <v>0</v>
      </c>
      <c r="BS244" s="103">
        <f t="shared" si="257"/>
        <v>0</v>
      </c>
      <c r="BT244" s="103">
        <f t="shared" si="258"/>
        <v>0</v>
      </c>
      <c r="BU244" s="103">
        <f t="shared" si="259"/>
        <v>0</v>
      </c>
      <c r="BV244" s="103">
        <f t="shared" si="260"/>
        <v>0</v>
      </c>
      <c r="BW244" s="103">
        <f t="shared" si="261"/>
        <v>0</v>
      </c>
      <c r="BX244" s="103">
        <f t="shared" si="262"/>
        <v>0</v>
      </c>
      <c r="BY244" s="103">
        <f t="shared" si="263"/>
        <v>0</v>
      </c>
      <c r="BZ244" s="103">
        <f t="shared" si="264"/>
        <v>0</v>
      </c>
      <c r="CA244" s="104">
        <f>SUM(BO244:BZ244)*VLOOKUP($I244,Escalation[],MATCH(BB$1,Escalation[#Headers]),FALSE)</f>
        <v>0</v>
      </c>
      <c r="CB244" s="104">
        <f t="shared" si="265"/>
        <v>0</v>
      </c>
      <c r="CC244" s="104">
        <f t="shared" si="266"/>
        <v>0</v>
      </c>
      <c r="CD244" s="104">
        <f t="shared" si="267"/>
        <v>0</v>
      </c>
      <c r="CE244" s="103">
        <f t="shared" si="268"/>
        <v>0</v>
      </c>
      <c r="CF244" s="105">
        <f t="shared" si="269"/>
        <v>0</v>
      </c>
      <c r="CG244" s="110"/>
      <c r="CH244" s="102"/>
      <c r="CI244" s="102"/>
      <c r="CJ244" s="102"/>
      <c r="CK244" s="102"/>
      <c r="CL244" s="102"/>
      <c r="CM244" s="102"/>
      <c r="CN244" s="102"/>
      <c r="CO244" s="102"/>
      <c r="CP244" s="102"/>
      <c r="CQ244" s="102"/>
      <c r="CR244" s="102"/>
      <c r="CS244" s="102">
        <f t="shared" si="270"/>
        <v>0</v>
      </c>
      <c r="CT244" s="103">
        <f t="shared" si="271"/>
        <v>0</v>
      </c>
      <c r="CU244" s="103">
        <f t="shared" si="272"/>
        <v>0</v>
      </c>
      <c r="CV244" s="103">
        <f t="shared" si="273"/>
        <v>0</v>
      </c>
      <c r="CW244" s="103">
        <f t="shared" si="274"/>
        <v>0</v>
      </c>
      <c r="CX244" s="103">
        <f t="shared" si="275"/>
        <v>0</v>
      </c>
      <c r="CY244" s="103">
        <f t="shared" si="276"/>
        <v>0</v>
      </c>
      <c r="CZ244" s="103">
        <f t="shared" si="277"/>
        <v>0</v>
      </c>
      <c r="DA244" s="103">
        <f t="shared" si="278"/>
        <v>0</v>
      </c>
      <c r="DB244" s="103">
        <f t="shared" si="279"/>
        <v>0</v>
      </c>
      <c r="DC244" s="103">
        <f t="shared" si="280"/>
        <v>0</v>
      </c>
      <c r="DD244" s="103">
        <f t="shared" si="281"/>
        <v>0</v>
      </c>
      <c r="DE244" s="103">
        <f t="shared" si="282"/>
        <v>0</v>
      </c>
      <c r="DF244" s="104">
        <f>SUM(CT244:DE244)*VLOOKUP($I244,Escalation[],MATCH(CG$1,Escalation[#Headers]),FALSE)</f>
        <v>0</v>
      </c>
      <c r="DG244" s="104">
        <f t="shared" si="283"/>
        <v>0</v>
      </c>
      <c r="DH244" s="104">
        <f t="shared" si="284"/>
        <v>0</v>
      </c>
      <c r="DI244" s="104">
        <f t="shared" si="285"/>
        <v>0</v>
      </c>
      <c r="DJ244" s="103">
        <f t="shared" si="286"/>
        <v>0</v>
      </c>
      <c r="DK244" s="105">
        <f t="shared" si="287"/>
        <v>0</v>
      </c>
      <c r="DL244" s="110"/>
      <c r="DM244" s="102"/>
      <c r="DN244" s="102"/>
      <c r="DO244" s="102"/>
      <c r="DP244" s="102"/>
      <c r="DQ244" s="102"/>
      <c r="DR244" s="102"/>
      <c r="DS244" s="102"/>
      <c r="DT244" s="102"/>
      <c r="DU244" s="102"/>
      <c r="DV244" s="102"/>
      <c r="DW244" s="102"/>
      <c r="DX244" s="102">
        <f t="shared" si="288"/>
        <v>0</v>
      </c>
      <c r="DY244" s="103">
        <f t="shared" si="289"/>
        <v>0</v>
      </c>
      <c r="DZ244" s="103">
        <f t="shared" si="290"/>
        <v>0</v>
      </c>
      <c r="EA244" s="103">
        <f t="shared" si="291"/>
        <v>0</v>
      </c>
      <c r="EB244" s="103">
        <f t="shared" si="292"/>
        <v>0</v>
      </c>
      <c r="EC244" s="103">
        <f t="shared" si="293"/>
        <v>0</v>
      </c>
      <c r="ED244" s="103">
        <f t="shared" si="294"/>
        <v>0</v>
      </c>
      <c r="EE244" s="103">
        <f t="shared" si="295"/>
        <v>0</v>
      </c>
      <c r="EF244" s="103">
        <f t="shared" si="296"/>
        <v>0</v>
      </c>
      <c r="EG244" s="103">
        <f t="shared" si="297"/>
        <v>0</v>
      </c>
      <c r="EH244" s="103">
        <f t="shared" si="298"/>
        <v>0</v>
      </c>
      <c r="EI244" s="103">
        <f t="shared" si="299"/>
        <v>0</v>
      </c>
      <c r="EJ244" s="103">
        <f t="shared" si="300"/>
        <v>0</v>
      </c>
      <c r="EK244" s="104">
        <f>SUM(DY244:EJ244)*VLOOKUP($I244,Escalation[],MATCH(DL$1,Escalation[#Headers]),FALSE)</f>
        <v>0</v>
      </c>
      <c r="EL244" s="104">
        <f t="shared" si="301"/>
        <v>0</v>
      </c>
      <c r="EM244" s="104">
        <f t="shared" si="302"/>
        <v>0</v>
      </c>
      <c r="EN244" s="104">
        <f t="shared" si="303"/>
        <v>0</v>
      </c>
      <c r="EO244" s="103">
        <f t="shared" si="304"/>
        <v>0</v>
      </c>
      <c r="EP244" s="105">
        <f t="shared" si="305"/>
        <v>0</v>
      </c>
      <c r="EQ244" s="160">
        <f t="shared" si="306"/>
        <v>1258.4880000000001</v>
      </c>
      <c r="ER244" s="1"/>
      <c r="ES244" s="82"/>
      <c r="ET244" s="82"/>
      <c r="EU244" s="82"/>
      <c r="EV244" s="82"/>
      <c r="EW244" s="22"/>
      <c r="EX244" s="22"/>
      <c r="EY244" s="34"/>
      <c r="EZ244" s="34"/>
      <c r="FA244" s="7"/>
      <c r="FB244" s="7"/>
      <c r="FC244" s="7"/>
      <c r="FD244" s="7"/>
    </row>
    <row r="245" spans="1:160" ht="184.8" hidden="1" x14ac:dyDescent="0.3">
      <c r="A245" s="2" t="s">
        <v>531</v>
      </c>
      <c r="B245" s="83">
        <v>1.2</v>
      </c>
      <c r="C245" t="s">
        <v>1392</v>
      </c>
      <c r="D245" s="28" t="s">
        <v>15</v>
      </c>
      <c r="E245" s="3" t="s">
        <v>25</v>
      </c>
      <c r="F245" s="1" t="s">
        <v>532</v>
      </c>
      <c r="G245" s="14" t="s">
        <v>533</v>
      </c>
      <c r="H245" s="1"/>
      <c r="I245" s="3" t="s">
        <v>19</v>
      </c>
      <c r="J245" s="5" t="s">
        <v>31</v>
      </c>
      <c r="K245" s="3" t="s">
        <v>35</v>
      </c>
      <c r="L245" s="6" t="s">
        <v>22</v>
      </c>
      <c r="M245" s="38">
        <v>115</v>
      </c>
      <c r="N245" s="43">
        <v>115</v>
      </c>
      <c r="O245" s="24">
        <v>0</v>
      </c>
      <c r="P245" s="48">
        <v>0</v>
      </c>
      <c r="Q245" s="5" t="s">
        <v>23</v>
      </c>
      <c r="R245" s="1" t="s">
        <v>220</v>
      </c>
      <c r="S245" s="71">
        <f>VLOOKUP(R245,Contingencies!$A$2:$D$7,4,FALSE)</f>
        <v>0.2</v>
      </c>
      <c r="T245" s="22">
        <f t="shared" si="239"/>
        <v>375.91200000000003</v>
      </c>
      <c r="U245" s="33">
        <f t="shared" si="313"/>
        <v>0</v>
      </c>
      <c r="V245" s="90"/>
      <c r="W245" s="134">
        <v>16</v>
      </c>
      <c r="X245" s="102"/>
      <c r="Y245" s="133"/>
      <c r="Z245" s="102"/>
      <c r="AA245" s="123"/>
      <c r="AB245" s="123"/>
      <c r="AC245" s="123"/>
      <c r="AD245" s="123"/>
      <c r="AE245" s="123"/>
      <c r="AF245" s="102"/>
      <c r="AG245" s="102"/>
      <c r="AH245" s="102"/>
      <c r="AI245" s="102">
        <f t="shared" si="307"/>
        <v>16</v>
      </c>
      <c r="AJ245" s="103">
        <f t="shared" si="240"/>
        <v>1840</v>
      </c>
      <c r="AK245" s="103">
        <f t="shared" si="241"/>
        <v>0</v>
      </c>
      <c r="AL245" s="103">
        <f t="shared" si="242"/>
        <v>0</v>
      </c>
      <c r="AM245" s="103">
        <f t="shared" si="243"/>
        <v>0</v>
      </c>
      <c r="AN245" s="103">
        <f t="shared" si="244"/>
        <v>0</v>
      </c>
      <c r="AO245" s="103">
        <f t="shared" si="245"/>
        <v>0</v>
      </c>
      <c r="AP245" s="103">
        <f t="shared" si="246"/>
        <v>0</v>
      </c>
      <c r="AQ245" s="103">
        <f t="shared" si="247"/>
        <v>0</v>
      </c>
      <c r="AR245" s="103">
        <f t="shared" si="248"/>
        <v>0</v>
      </c>
      <c r="AS245" s="103">
        <f t="shared" si="249"/>
        <v>0</v>
      </c>
      <c r="AT245" s="103">
        <f t="shared" si="250"/>
        <v>0</v>
      </c>
      <c r="AU245" s="103">
        <f t="shared" si="251"/>
        <v>0</v>
      </c>
      <c r="AV245" s="104">
        <f>SUM(AJ245:AU245)*VLOOKUP($I245,Escalation[],MATCH(W$1,Escalation[#Headers]),FALSE)</f>
        <v>1879.5600000000002</v>
      </c>
      <c r="AW245" s="104">
        <f t="shared" si="308"/>
        <v>0</v>
      </c>
      <c r="AX245" s="104">
        <f t="shared" si="309"/>
        <v>0</v>
      </c>
      <c r="AY245" s="104">
        <f t="shared" si="310"/>
        <v>1879.5600000000002</v>
      </c>
      <c r="AZ245" s="103">
        <f t="shared" si="311"/>
        <v>375.91200000000003</v>
      </c>
      <c r="BA245" s="105">
        <f t="shared" si="312"/>
        <v>0</v>
      </c>
      <c r="BB245" s="110"/>
      <c r="BC245" s="102"/>
      <c r="BD245" s="102"/>
      <c r="BE245" s="102"/>
      <c r="BF245" s="102"/>
      <c r="BG245" s="102"/>
      <c r="BH245" s="102"/>
      <c r="BI245" s="102"/>
      <c r="BJ245" s="102"/>
      <c r="BK245" s="102"/>
      <c r="BL245" s="102"/>
      <c r="BM245" s="102"/>
      <c r="BN245" s="102">
        <f t="shared" si="252"/>
        <v>0</v>
      </c>
      <c r="BO245" s="103">
        <f t="shared" si="253"/>
        <v>0</v>
      </c>
      <c r="BP245" s="103">
        <f t="shared" si="254"/>
        <v>0</v>
      </c>
      <c r="BQ245" s="103">
        <f t="shared" si="255"/>
        <v>0</v>
      </c>
      <c r="BR245" s="103">
        <f t="shared" si="256"/>
        <v>0</v>
      </c>
      <c r="BS245" s="103">
        <f t="shared" si="257"/>
        <v>0</v>
      </c>
      <c r="BT245" s="103">
        <f t="shared" si="258"/>
        <v>0</v>
      </c>
      <c r="BU245" s="103">
        <f t="shared" si="259"/>
        <v>0</v>
      </c>
      <c r="BV245" s="103">
        <f t="shared" si="260"/>
        <v>0</v>
      </c>
      <c r="BW245" s="103">
        <f t="shared" si="261"/>
        <v>0</v>
      </c>
      <c r="BX245" s="103">
        <f t="shared" si="262"/>
        <v>0</v>
      </c>
      <c r="BY245" s="103">
        <f t="shared" si="263"/>
        <v>0</v>
      </c>
      <c r="BZ245" s="103">
        <f t="shared" si="264"/>
        <v>0</v>
      </c>
      <c r="CA245" s="104">
        <f>SUM(BO245:BZ245)*VLOOKUP($I245,Escalation[],MATCH(BB$1,Escalation[#Headers]),FALSE)</f>
        <v>0</v>
      </c>
      <c r="CB245" s="104">
        <f t="shared" si="265"/>
        <v>0</v>
      </c>
      <c r="CC245" s="104">
        <f t="shared" si="266"/>
        <v>0</v>
      </c>
      <c r="CD245" s="104">
        <f t="shared" si="267"/>
        <v>0</v>
      </c>
      <c r="CE245" s="103">
        <f t="shared" si="268"/>
        <v>0</v>
      </c>
      <c r="CF245" s="105">
        <f t="shared" si="269"/>
        <v>0</v>
      </c>
      <c r="CG245" s="110"/>
      <c r="CH245" s="102"/>
      <c r="CI245" s="102"/>
      <c r="CJ245" s="102"/>
      <c r="CK245" s="102"/>
      <c r="CL245" s="102"/>
      <c r="CM245" s="102"/>
      <c r="CN245" s="102"/>
      <c r="CO245" s="102"/>
      <c r="CP245" s="102"/>
      <c r="CQ245" s="102"/>
      <c r="CR245" s="102"/>
      <c r="CS245" s="102">
        <f t="shared" si="270"/>
        <v>0</v>
      </c>
      <c r="CT245" s="103">
        <f t="shared" si="271"/>
        <v>0</v>
      </c>
      <c r="CU245" s="103">
        <f t="shared" si="272"/>
        <v>0</v>
      </c>
      <c r="CV245" s="103">
        <f t="shared" si="273"/>
        <v>0</v>
      </c>
      <c r="CW245" s="103">
        <f t="shared" si="274"/>
        <v>0</v>
      </c>
      <c r="CX245" s="103">
        <f t="shared" si="275"/>
        <v>0</v>
      </c>
      <c r="CY245" s="103">
        <f t="shared" si="276"/>
        <v>0</v>
      </c>
      <c r="CZ245" s="103">
        <f t="shared" si="277"/>
        <v>0</v>
      </c>
      <c r="DA245" s="103">
        <f t="shared" si="278"/>
        <v>0</v>
      </c>
      <c r="DB245" s="103">
        <f t="shared" si="279"/>
        <v>0</v>
      </c>
      <c r="DC245" s="103">
        <f t="shared" si="280"/>
        <v>0</v>
      </c>
      <c r="DD245" s="103">
        <f t="shared" si="281"/>
        <v>0</v>
      </c>
      <c r="DE245" s="103">
        <f t="shared" si="282"/>
        <v>0</v>
      </c>
      <c r="DF245" s="104">
        <f>SUM(CT245:DE245)*VLOOKUP($I245,Escalation[],MATCH(CG$1,Escalation[#Headers]),FALSE)</f>
        <v>0</v>
      </c>
      <c r="DG245" s="104">
        <f t="shared" si="283"/>
        <v>0</v>
      </c>
      <c r="DH245" s="104">
        <f t="shared" si="284"/>
        <v>0</v>
      </c>
      <c r="DI245" s="104">
        <f t="shared" si="285"/>
        <v>0</v>
      </c>
      <c r="DJ245" s="103">
        <f t="shared" si="286"/>
        <v>0</v>
      </c>
      <c r="DK245" s="105">
        <f t="shared" si="287"/>
        <v>0</v>
      </c>
      <c r="DL245" s="110"/>
      <c r="DM245" s="102"/>
      <c r="DN245" s="102"/>
      <c r="DO245" s="102"/>
      <c r="DP245" s="102"/>
      <c r="DQ245" s="102"/>
      <c r="DR245" s="102"/>
      <c r="DS245" s="102"/>
      <c r="DT245" s="102"/>
      <c r="DU245" s="102"/>
      <c r="DV245" s="102"/>
      <c r="DW245" s="102"/>
      <c r="DX245" s="102">
        <f t="shared" si="288"/>
        <v>0</v>
      </c>
      <c r="DY245" s="103">
        <f t="shared" si="289"/>
        <v>0</v>
      </c>
      <c r="DZ245" s="103">
        <f t="shared" si="290"/>
        <v>0</v>
      </c>
      <c r="EA245" s="103">
        <f t="shared" si="291"/>
        <v>0</v>
      </c>
      <c r="EB245" s="103">
        <f t="shared" si="292"/>
        <v>0</v>
      </c>
      <c r="EC245" s="103">
        <f t="shared" si="293"/>
        <v>0</v>
      </c>
      <c r="ED245" s="103">
        <f t="shared" si="294"/>
        <v>0</v>
      </c>
      <c r="EE245" s="103">
        <f t="shared" si="295"/>
        <v>0</v>
      </c>
      <c r="EF245" s="103">
        <f t="shared" si="296"/>
        <v>0</v>
      </c>
      <c r="EG245" s="103">
        <f t="shared" si="297"/>
        <v>0</v>
      </c>
      <c r="EH245" s="103">
        <f t="shared" si="298"/>
        <v>0</v>
      </c>
      <c r="EI245" s="103">
        <f t="shared" si="299"/>
        <v>0</v>
      </c>
      <c r="EJ245" s="103">
        <f t="shared" si="300"/>
        <v>0</v>
      </c>
      <c r="EK245" s="104">
        <f>SUM(DY245:EJ245)*VLOOKUP($I245,Escalation[],MATCH(DL$1,Escalation[#Headers]),FALSE)</f>
        <v>0</v>
      </c>
      <c r="EL245" s="104">
        <f t="shared" si="301"/>
        <v>0</v>
      </c>
      <c r="EM245" s="104">
        <f t="shared" si="302"/>
        <v>0</v>
      </c>
      <c r="EN245" s="104">
        <f t="shared" si="303"/>
        <v>0</v>
      </c>
      <c r="EO245" s="103">
        <f t="shared" si="304"/>
        <v>0</v>
      </c>
      <c r="EP245" s="105">
        <f t="shared" si="305"/>
        <v>0</v>
      </c>
      <c r="EQ245" s="160">
        <f t="shared" si="306"/>
        <v>1879.5600000000002</v>
      </c>
      <c r="ER245" s="1"/>
      <c r="ES245" s="82"/>
      <c r="ET245" s="82"/>
      <c r="EU245" s="82"/>
      <c r="EV245" s="82"/>
      <c r="EW245" s="22"/>
      <c r="EX245" s="22"/>
      <c r="EY245" s="34"/>
      <c r="EZ245" s="34"/>
      <c r="FA245" s="7"/>
      <c r="FB245" s="7"/>
      <c r="FC245" s="7"/>
      <c r="FD245" s="7"/>
    </row>
    <row r="246" spans="1:160" ht="184.8" hidden="1" x14ac:dyDescent="0.3">
      <c r="A246" s="2" t="s">
        <v>531</v>
      </c>
      <c r="B246" s="83">
        <v>1.2</v>
      </c>
      <c r="C246" t="s">
        <v>1392</v>
      </c>
      <c r="D246" s="28" t="s">
        <v>15</v>
      </c>
      <c r="E246" s="3" t="s">
        <v>25</v>
      </c>
      <c r="F246" s="1" t="s">
        <v>532</v>
      </c>
      <c r="G246" s="14" t="s">
        <v>533</v>
      </c>
      <c r="H246" s="1"/>
      <c r="I246" s="3" t="s">
        <v>215</v>
      </c>
      <c r="J246" s="5" t="s">
        <v>215</v>
      </c>
      <c r="K246" s="3"/>
      <c r="L246" s="3" t="s">
        <v>136</v>
      </c>
      <c r="M246" s="38"/>
      <c r="N246" s="42">
        <v>1</v>
      </c>
      <c r="O246" s="23">
        <v>0</v>
      </c>
      <c r="P246" s="48">
        <v>0</v>
      </c>
      <c r="Q246" s="5" t="s">
        <v>23</v>
      </c>
      <c r="R246" s="1" t="s">
        <v>41</v>
      </c>
      <c r="S246" s="71">
        <f>VLOOKUP(R246,Contingencies!$A$2:$D$7,4,FALSE)</f>
        <v>0.125</v>
      </c>
      <c r="T246" s="22">
        <f t="shared" si="239"/>
        <v>118.11093750000001</v>
      </c>
      <c r="U246" s="33">
        <f t="shared" si="313"/>
        <v>0</v>
      </c>
      <c r="V246" s="90"/>
      <c r="W246" s="134">
        <v>925</v>
      </c>
      <c r="X246" s="102"/>
      <c r="Y246" s="133"/>
      <c r="Z246" s="102"/>
      <c r="AA246" s="123"/>
      <c r="AB246" s="123"/>
      <c r="AC246" s="123"/>
      <c r="AD246" s="123"/>
      <c r="AE246" s="123"/>
      <c r="AF246" s="102"/>
      <c r="AG246" s="102"/>
      <c r="AH246" s="102"/>
      <c r="AI246" s="102">
        <f t="shared" si="307"/>
        <v>0</v>
      </c>
      <c r="AJ246" s="103">
        <f t="shared" si="240"/>
        <v>925</v>
      </c>
      <c r="AK246" s="103">
        <f t="shared" si="241"/>
        <v>0</v>
      </c>
      <c r="AL246" s="103">
        <f t="shared" si="242"/>
        <v>0</v>
      </c>
      <c r="AM246" s="103">
        <f t="shared" si="243"/>
        <v>0</v>
      </c>
      <c r="AN246" s="103">
        <f t="shared" si="244"/>
        <v>0</v>
      </c>
      <c r="AO246" s="103">
        <f t="shared" si="245"/>
        <v>0</v>
      </c>
      <c r="AP246" s="103">
        <f t="shared" si="246"/>
        <v>0</v>
      </c>
      <c r="AQ246" s="103">
        <f t="shared" si="247"/>
        <v>0</v>
      </c>
      <c r="AR246" s="103">
        <f t="shared" si="248"/>
        <v>0</v>
      </c>
      <c r="AS246" s="103">
        <f t="shared" si="249"/>
        <v>0</v>
      </c>
      <c r="AT246" s="103">
        <f t="shared" si="250"/>
        <v>0</v>
      </c>
      <c r="AU246" s="103">
        <f t="shared" si="251"/>
        <v>0</v>
      </c>
      <c r="AV246" s="104">
        <f>SUM(AJ246:AU246)*VLOOKUP($I246,Escalation[],MATCH(W$1,Escalation[#Headers]),FALSE)</f>
        <v>944.88750000000005</v>
      </c>
      <c r="AW246" s="104">
        <f t="shared" si="308"/>
        <v>0</v>
      </c>
      <c r="AX246" s="104">
        <f t="shared" si="309"/>
        <v>0</v>
      </c>
      <c r="AY246" s="104">
        <f t="shared" si="310"/>
        <v>944.88750000000005</v>
      </c>
      <c r="AZ246" s="103">
        <f t="shared" si="311"/>
        <v>118.11093750000001</v>
      </c>
      <c r="BA246" s="105">
        <f t="shared" si="312"/>
        <v>0</v>
      </c>
      <c r="BB246" s="110"/>
      <c r="BC246" s="102"/>
      <c r="BD246" s="102"/>
      <c r="BE246" s="102"/>
      <c r="BF246" s="102"/>
      <c r="BG246" s="102"/>
      <c r="BH246" s="102"/>
      <c r="BI246" s="102"/>
      <c r="BJ246" s="102"/>
      <c r="BK246" s="102"/>
      <c r="BL246" s="102"/>
      <c r="BM246" s="102"/>
      <c r="BN246" s="102">
        <f t="shared" si="252"/>
        <v>0</v>
      </c>
      <c r="BO246" s="103">
        <f t="shared" si="253"/>
        <v>0</v>
      </c>
      <c r="BP246" s="103">
        <f t="shared" si="254"/>
        <v>0</v>
      </c>
      <c r="BQ246" s="103">
        <f t="shared" si="255"/>
        <v>0</v>
      </c>
      <c r="BR246" s="103">
        <f t="shared" si="256"/>
        <v>0</v>
      </c>
      <c r="BS246" s="103">
        <f t="shared" si="257"/>
        <v>0</v>
      </c>
      <c r="BT246" s="103">
        <f t="shared" si="258"/>
        <v>0</v>
      </c>
      <c r="BU246" s="103">
        <f t="shared" si="259"/>
        <v>0</v>
      </c>
      <c r="BV246" s="103">
        <f t="shared" si="260"/>
        <v>0</v>
      </c>
      <c r="BW246" s="103">
        <f t="shared" si="261"/>
        <v>0</v>
      </c>
      <c r="BX246" s="103">
        <f t="shared" si="262"/>
        <v>0</v>
      </c>
      <c r="BY246" s="103">
        <f t="shared" si="263"/>
        <v>0</v>
      </c>
      <c r="BZ246" s="103">
        <f t="shared" si="264"/>
        <v>0</v>
      </c>
      <c r="CA246" s="104">
        <f>SUM(BO246:BZ246)*VLOOKUP($I246,Escalation[],MATCH(BB$1,Escalation[#Headers]),FALSE)</f>
        <v>0</v>
      </c>
      <c r="CB246" s="104">
        <f t="shared" si="265"/>
        <v>0</v>
      </c>
      <c r="CC246" s="104">
        <f t="shared" si="266"/>
        <v>0</v>
      </c>
      <c r="CD246" s="104">
        <f t="shared" si="267"/>
        <v>0</v>
      </c>
      <c r="CE246" s="103">
        <f t="shared" si="268"/>
        <v>0</v>
      </c>
      <c r="CF246" s="105">
        <f t="shared" si="269"/>
        <v>0</v>
      </c>
      <c r="CG246" s="110"/>
      <c r="CH246" s="102"/>
      <c r="CI246" s="102"/>
      <c r="CJ246" s="102"/>
      <c r="CK246" s="102"/>
      <c r="CL246" s="102"/>
      <c r="CM246" s="102"/>
      <c r="CN246" s="102"/>
      <c r="CO246" s="102"/>
      <c r="CP246" s="102"/>
      <c r="CQ246" s="102"/>
      <c r="CR246" s="102"/>
      <c r="CS246" s="102">
        <f t="shared" si="270"/>
        <v>0</v>
      </c>
      <c r="CT246" s="103">
        <f t="shared" si="271"/>
        <v>0</v>
      </c>
      <c r="CU246" s="103">
        <f t="shared" si="272"/>
        <v>0</v>
      </c>
      <c r="CV246" s="103">
        <f t="shared" si="273"/>
        <v>0</v>
      </c>
      <c r="CW246" s="103">
        <f t="shared" si="274"/>
        <v>0</v>
      </c>
      <c r="CX246" s="103">
        <f t="shared" si="275"/>
        <v>0</v>
      </c>
      <c r="CY246" s="103">
        <f t="shared" si="276"/>
        <v>0</v>
      </c>
      <c r="CZ246" s="103">
        <f t="shared" si="277"/>
        <v>0</v>
      </c>
      <c r="DA246" s="103">
        <f t="shared" si="278"/>
        <v>0</v>
      </c>
      <c r="DB246" s="103">
        <f t="shared" si="279"/>
        <v>0</v>
      </c>
      <c r="DC246" s="103">
        <f t="shared" si="280"/>
        <v>0</v>
      </c>
      <c r="DD246" s="103">
        <f t="shared" si="281"/>
        <v>0</v>
      </c>
      <c r="DE246" s="103">
        <f t="shared" si="282"/>
        <v>0</v>
      </c>
      <c r="DF246" s="104">
        <f>SUM(CT246:DE246)*VLOOKUP($I246,Escalation[],MATCH(CG$1,Escalation[#Headers]),FALSE)</f>
        <v>0</v>
      </c>
      <c r="DG246" s="104">
        <f t="shared" si="283"/>
        <v>0</v>
      </c>
      <c r="DH246" s="104">
        <f t="shared" si="284"/>
        <v>0</v>
      </c>
      <c r="DI246" s="104">
        <f t="shared" si="285"/>
        <v>0</v>
      </c>
      <c r="DJ246" s="103">
        <f t="shared" si="286"/>
        <v>0</v>
      </c>
      <c r="DK246" s="105">
        <f t="shared" si="287"/>
        <v>0</v>
      </c>
      <c r="DL246" s="110"/>
      <c r="DM246" s="102"/>
      <c r="DN246" s="102"/>
      <c r="DO246" s="102"/>
      <c r="DP246" s="102"/>
      <c r="DQ246" s="102"/>
      <c r="DR246" s="102"/>
      <c r="DS246" s="102"/>
      <c r="DT246" s="102"/>
      <c r="DU246" s="102"/>
      <c r="DV246" s="102"/>
      <c r="DW246" s="102"/>
      <c r="DX246" s="102">
        <f t="shared" si="288"/>
        <v>0</v>
      </c>
      <c r="DY246" s="103">
        <f t="shared" si="289"/>
        <v>0</v>
      </c>
      <c r="DZ246" s="103">
        <f t="shared" si="290"/>
        <v>0</v>
      </c>
      <c r="EA246" s="103">
        <f t="shared" si="291"/>
        <v>0</v>
      </c>
      <c r="EB246" s="103">
        <f t="shared" si="292"/>
        <v>0</v>
      </c>
      <c r="EC246" s="103">
        <f t="shared" si="293"/>
        <v>0</v>
      </c>
      <c r="ED246" s="103">
        <f t="shared" si="294"/>
        <v>0</v>
      </c>
      <c r="EE246" s="103">
        <f t="shared" si="295"/>
        <v>0</v>
      </c>
      <c r="EF246" s="103">
        <f t="shared" si="296"/>
        <v>0</v>
      </c>
      <c r="EG246" s="103">
        <f t="shared" si="297"/>
        <v>0</v>
      </c>
      <c r="EH246" s="103">
        <f t="shared" si="298"/>
        <v>0</v>
      </c>
      <c r="EI246" s="103">
        <f t="shared" si="299"/>
        <v>0</v>
      </c>
      <c r="EJ246" s="103">
        <f t="shared" si="300"/>
        <v>0</v>
      </c>
      <c r="EK246" s="104">
        <f>SUM(DY246:EJ246)*VLOOKUP($I246,Escalation[],MATCH(DL$1,Escalation[#Headers]),FALSE)</f>
        <v>0</v>
      </c>
      <c r="EL246" s="104">
        <f t="shared" si="301"/>
        <v>0</v>
      </c>
      <c r="EM246" s="104">
        <f t="shared" si="302"/>
        <v>0</v>
      </c>
      <c r="EN246" s="104">
        <f t="shared" si="303"/>
        <v>0</v>
      </c>
      <c r="EO246" s="103">
        <f t="shared" si="304"/>
        <v>0</v>
      </c>
      <c r="EP246" s="105">
        <f t="shared" si="305"/>
        <v>0</v>
      </c>
      <c r="EQ246" s="160">
        <f t="shared" si="306"/>
        <v>944.88750000000005</v>
      </c>
      <c r="ER246" s="1"/>
      <c r="ES246" s="82"/>
      <c r="ET246" s="82"/>
      <c r="EU246" s="82"/>
      <c r="EV246" s="82"/>
      <c r="EW246" s="22"/>
      <c r="EX246" s="22"/>
      <c r="EY246" s="34"/>
      <c r="EZ246" s="34"/>
      <c r="FA246" s="7"/>
      <c r="FB246" s="7"/>
      <c r="FC246" s="7"/>
      <c r="FD246" s="7"/>
    </row>
    <row r="247" spans="1:160" ht="158.4" hidden="1" x14ac:dyDescent="0.3">
      <c r="A247" s="2" t="s">
        <v>534</v>
      </c>
      <c r="B247" s="83">
        <v>1.2</v>
      </c>
      <c r="C247" t="s">
        <v>1392</v>
      </c>
      <c r="D247" s="28" t="s">
        <v>15</v>
      </c>
      <c r="E247" s="3" t="s">
        <v>25</v>
      </c>
      <c r="F247" s="1" t="s">
        <v>535</v>
      </c>
      <c r="G247" s="14" t="s">
        <v>536</v>
      </c>
      <c r="H247" s="1"/>
      <c r="I247" s="3" t="s">
        <v>19</v>
      </c>
      <c r="J247" s="5" t="s">
        <v>31</v>
      </c>
      <c r="K247" s="3" t="s">
        <v>35</v>
      </c>
      <c r="L247" s="6" t="s">
        <v>22</v>
      </c>
      <c r="M247" s="38">
        <v>115</v>
      </c>
      <c r="N247" s="43">
        <v>115</v>
      </c>
      <c r="O247" s="24">
        <v>0</v>
      </c>
      <c r="P247" s="48">
        <v>0</v>
      </c>
      <c r="Q247" s="5" t="s">
        <v>23</v>
      </c>
      <c r="R247" s="1" t="s">
        <v>220</v>
      </c>
      <c r="S247" s="71">
        <f>VLOOKUP(R247,Contingencies!$A$2:$D$7,4,FALSE)</f>
        <v>0.2</v>
      </c>
      <c r="T247" s="22">
        <f t="shared" si="239"/>
        <v>3383.2080000000005</v>
      </c>
      <c r="U247" s="33">
        <f t="shared" si="313"/>
        <v>0</v>
      </c>
      <c r="V247" s="90"/>
      <c r="W247" s="111">
        <v>44</v>
      </c>
      <c r="X247" s="112">
        <v>100</v>
      </c>
      <c r="Y247" s="133"/>
      <c r="Z247" s="123"/>
      <c r="AA247" s="123"/>
      <c r="AB247" s="123"/>
      <c r="AC247" s="123"/>
      <c r="AD247" s="123"/>
      <c r="AE247" s="123"/>
      <c r="AF247" s="102"/>
      <c r="AG247" s="102"/>
      <c r="AH247" s="102"/>
      <c r="AI247" s="102">
        <f t="shared" si="307"/>
        <v>144</v>
      </c>
      <c r="AJ247" s="103">
        <f t="shared" si="240"/>
        <v>5060</v>
      </c>
      <c r="AK247" s="103">
        <f t="shared" si="241"/>
        <v>11500</v>
      </c>
      <c r="AL247" s="103">
        <f t="shared" si="242"/>
        <v>0</v>
      </c>
      <c r="AM247" s="103">
        <f t="shared" si="243"/>
        <v>0</v>
      </c>
      <c r="AN247" s="103">
        <f t="shared" si="244"/>
        <v>0</v>
      </c>
      <c r="AO247" s="103">
        <f t="shared" si="245"/>
        <v>0</v>
      </c>
      <c r="AP247" s="103">
        <f t="shared" si="246"/>
        <v>0</v>
      </c>
      <c r="AQ247" s="103">
        <f t="shared" si="247"/>
        <v>0</v>
      </c>
      <c r="AR247" s="103">
        <f t="shared" si="248"/>
        <v>0</v>
      </c>
      <c r="AS247" s="103">
        <f t="shared" si="249"/>
        <v>0</v>
      </c>
      <c r="AT247" s="103">
        <f t="shared" si="250"/>
        <v>0</v>
      </c>
      <c r="AU247" s="103">
        <f t="shared" si="251"/>
        <v>0</v>
      </c>
      <c r="AV247" s="104">
        <f>SUM(AJ247:AU247)*VLOOKUP($I247,Escalation[],MATCH(W$1,Escalation[#Headers]),FALSE)</f>
        <v>16916.04</v>
      </c>
      <c r="AW247" s="104">
        <f t="shared" si="308"/>
        <v>0</v>
      </c>
      <c r="AX247" s="104">
        <f t="shared" si="309"/>
        <v>0</v>
      </c>
      <c r="AY247" s="104">
        <f t="shared" si="310"/>
        <v>16916.04</v>
      </c>
      <c r="AZ247" s="103">
        <f t="shared" si="311"/>
        <v>3383.2080000000005</v>
      </c>
      <c r="BA247" s="105">
        <f t="shared" si="312"/>
        <v>0</v>
      </c>
      <c r="BB247" s="110"/>
      <c r="BC247" s="102"/>
      <c r="BD247" s="102"/>
      <c r="BE247" s="102"/>
      <c r="BF247" s="102"/>
      <c r="BG247" s="102"/>
      <c r="BH247" s="102"/>
      <c r="BI247" s="102"/>
      <c r="BJ247" s="102"/>
      <c r="BK247" s="102"/>
      <c r="BL247" s="102"/>
      <c r="BM247" s="102"/>
      <c r="BN247" s="102">
        <f t="shared" si="252"/>
        <v>0</v>
      </c>
      <c r="BO247" s="103">
        <f t="shared" si="253"/>
        <v>0</v>
      </c>
      <c r="BP247" s="103">
        <f t="shared" si="254"/>
        <v>0</v>
      </c>
      <c r="BQ247" s="103">
        <f t="shared" si="255"/>
        <v>0</v>
      </c>
      <c r="BR247" s="103">
        <f t="shared" si="256"/>
        <v>0</v>
      </c>
      <c r="BS247" s="103">
        <f t="shared" si="257"/>
        <v>0</v>
      </c>
      <c r="BT247" s="103">
        <f t="shared" si="258"/>
        <v>0</v>
      </c>
      <c r="BU247" s="103">
        <f t="shared" si="259"/>
        <v>0</v>
      </c>
      <c r="BV247" s="103">
        <f t="shared" si="260"/>
        <v>0</v>
      </c>
      <c r="BW247" s="103">
        <f t="shared" si="261"/>
        <v>0</v>
      </c>
      <c r="BX247" s="103">
        <f t="shared" si="262"/>
        <v>0</v>
      </c>
      <c r="BY247" s="103">
        <f t="shared" si="263"/>
        <v>0</v>
      </c>
      <c r="BZ247" s="103">
        <f t="shared" si="264"/>
        <v>0</v>
      </c>
      <c r="CA247" s="104">
        <f>SUM(BO247:BZ247)*VLOOKUP($I247,Escalation[],MATCH(BB$1,Escalation[#Headers]),FALSE)</f>
        <v>0</v>
      </c>
      <c r="CB247" s="104">
        <f t="shared" si="265"/>
        <v>0</v>
      </c>
      <c r="CC247" s="104">
        <f t="shared" si="266"/>
        <v>0</v>
      </c>
      <c r="CD247" s="104">
        <f t="shared" si="267"/>
        <v>0</v>
      </c>
      <c r="CE247" s="103">
        <f t="shared" si="268"/>
        <v>0</v>
      </c>
      <c r="CF247" s="105">
        <f t="shared" si="269"/>
        <v>0</v>
      </c>
      <c r="CG247" s="110"/>
      <c r="CH247" s="102"/>
      <c r="CI247" s="102"/>
      <c r="CJ247" s="102"/>
      <c r="CK247" s="102"/>
      <c r="CL247" s="102"/>
      <c r="CM247" s="102"/>
      <c r="CN247" s="102"/>
      <c r="CO247" s="102"/>
      <c r="CP247" s="102"/>
      <c r="CQ247" s="102"/>
      <c r="CR247" s="102"/>
      <c r="CS247" s="102">
        <f t="shared" si="270"/>
        <v>0</v>
      </c>
      <c r="CT247" s="103">
        <f t="shared" si="271"/>
        <v>0</v>
      </c>
      <c r="CU247" s="103">
        <f t="shared" si="272"/>
        <v>0</v>
      </c>
      <c r="CV247" s="103">
        <f t="shared" si="273"/>
        <v>0</v>
      </c>
      <c r="CW247" s="103">
        <f t="shared" si="274"/>
        <v>0</v>
      </c>
      <c r="CX247" s="103">
        <f t="shared" si="275"/>
        <v>0</v>
      </c>
      <c r="CY247" s="103">
        <f t="shared" si="276"/>
        <v>0</v>
      </c>
      <c r="CZ247" s="103">
        <f t="shared" si="277"/>
        <v>0</v>
      </c>
      <c r="DA247" s="103">
        <f t="shared" si="278"/>
        <v>0</v>
      </c>
      <c r="DB247" s="103">
        <f t="shared" si="279"/>
        <v>0</v>
      </c>
      <c r="DC247" s="103">
        <f t="shared" si="280"/>
        <v>0</v>
      </c>
      <c r="DD247" s="103">
        <f t="shared" si="281"/>
        <v>0</v>
      </c>
      <c r="DE247" s="103">
        <f t="shared" si="282"/>
        <v>0</v>
      </c>
      <c r="DF247" s="104">
        <f>SUM(CT247:DE247)*VLOOKUP($I247,Escalation[],MATCH(CG$1,Escalation[#Headers]),FALSE)</f>
        <v>0</v>
      </c>
      <c r="DG247" s="104">
        <f t="shared" si="283"/>
        <v>0</v>
      </c>
      <c r="DH247" s="104">
        <f t="shared" si="284"/>
        <v>0</v>
      </c>
      <c r="DI247" s="104">
        <f t="shared" si="285"/>
        <v>0</v>
      </c>
      <c r="DJ247" s="103">
        <f t="shared" si="286"/>
        <v>0</v>
      </c>
      <c r="DK247" s="105">
        <f t="shared" si="287"/>
        <v>0</v>
      </c>
      <c r="DL247" s="110"/>
      <c r="DM247" s="102"/>
      <c r="DN247" s="102"/>
      <c r="DO247" s="102"/>
      <c r="DP247" s="102"/>
      <c r="DQ247" s="102"/>
      <c r="DR247" s="102"/>
      <c r="DS247" s="102"/>
      <c r="DT247" s="102"/>
      <c r="DU247" s="102"/>
      <c r="DV247" s="102"/>
      <c r="DW247" s="102"/>
      <c r="DX247" s="102">
        <f t="shared" si="288"/>
        <v>0</v>
      </c>
      <c r="DY247" s="103">
        <f t="shared" si="289"/>
        <v>0</v>
      </c>
      <c r="DZ247" s="103">
        <f t="shared" si="290"/>
        <v>0</v>
      </c>
      <c r="EA247" s="103">
        <f t="shared" si="291"/>
        <v>0</v>
      </c>
      <c r="EB247" s="103">
        <f t="shared" si="292"/>
        <v>0</v>
      </c>
      <c r="EC247" s="103">
        <f t="shared" si="293"/>
        <v>0</v>
      </c>
      <c r="ED247" s="103">
        <f t="shared" si="294"/>
        <v>0</v>
      </c>
      <c r="EE247" s="103">
        <f t="shared" si="295"/>
        <v>0</v>
      </c>
      <c r="EF247" s="103">
        <f t="shared" si="296"/>
        <v>0</v>
      </c>
      <c r="EG247" s="103">
        <f t="shared" si="297"/>
        <v>0</v>
      </c>
      <c r="EH247" s="103">
        <f t="shared" si="298"/>
        <v>0</v>
      </c>
      <c r="EI247" s="103">
        <f t="shared" si="299"/>
        <v>0</v>
      </c>
      <c r="EJ247" s="103">
        <f t="shared" si="300"/>
        <v>0</v>
      </c>
      <c r="EK247" s="104">
        <f>SUM(DY247:EJ247)*VLOOKUP($I247,Escalation[],MATCH(DL$1,Escalation[#Headers]),FALSE)</f>
        <v>0</v>
      </c>
      <c r="EL247" s="104">
        <f t="shared" si="301"/>
        <v>0</v>
      </c>
      <c r="EM247" s="104">
        <f t="shared" si="302"/>
        <v>0</v>
      </c>
      <c r="EN247" s="104">
        <f t="shared" si="303"/>
        <v>0</v>
      </c>
      <c r="EO247" s="103">
        <f t="shared" si="304"/>
        <v>0</v>
      </c>
      <c r="EP247" s="105">
        <f t="shared" si="305"/>
        <v>0</v>
      </c>
      <c r="EQ247" s="160">
        <f t="shared" si="306"/>
        <v>16916.04</v>
      </c>
      <c r="ER247" s="1"/>
      <c r="ES247" s="82"/>
      <c r="ET247" s="82"/>
      <c r="EU247" s="82"/>
      <c r="EV247" s="82"/>
      <c r="EW247" s="22"/>
      <c r="EX247" s="22"/>
      <c r="EY247" s="34"/>
      <c r="EZ247" s="34"/>
      <c r="FA247" s="7"/>
      <c r="FB247" s="7"/>
      <c r="FC247" s="7"/>
      <c r="FD247" s="7"/>
    </row>
    <row r="248" spans="1:160" ht="158.4" hidden="1" x14ac:dyDescent="0.3">
      <c r="A248" s="2" t="s">
        <v>534</v>
      </c>
      <c r="B248" s="83">
        <v>1.2</v>
      </c>
      <c r="C248" t="s">
        <v>1392</v>
      </c>
      <c r="D248" s="28" t="s">
        <v>15</v>
      </c>
      <c r="E248" s="3" t="s">
        <v>25</v>
      </c>
      <c r="F248" s="1" t="s">
        <v>535</v>
      </c>
      <c r="G248" s="14" t="s">
        <v>536</v>
      </c>
      <c r="H248" s="1"/>
      <c r="I248" s="3" t="s">
        <v>19</v>
      </c>
      <c r="J248" s="5" t="s">
        <v>31</v>
      </c>
      <c r="K248" s="3" t="s">
        <v>137</v>
      </c>
      <c r="L248" s="6" t="s">
        <v>22</v>
      </c>
      <c r="M248" s="38">
        <v>77</v>
      </c>
      <c r="N248" s="43">
        <v>77</v>
      </c>
      <c r="O248" s="24">
        <v>0</v>
      </c>
      <c r="P248" s="48">
        <v>0</v>
      </c>
      <c r="Q248" s="5" t="s">
        <v>23</v>
      </c>
      <c r="R248" s="1" t="s">
        <v>220</v>
      </c>
      <c r="S248" s="71">
        <f>VLOOKUP(R248,Contingencies!$A$2:$D$7,4,FALSE)</f>
        <v>0.2</v>
      </c>
      <c r="T248" s="22">
        <f t="shared" si="239"/>
        <v>629.24400000000014</v>
      </c>
      <c r="U248" s="33">
        <f t="shared" si="313"/>
        <v>0</v>
      </c>
      <c r="V248" s="90"/>
      <c r="W248" s="111">
        <v>20</v>
      </c>
      <c r="X248" s="112">
        <v>20</v>
      </c>
      <c r="Y248" s="133"/>
      <c r="Z248" s="123"/>
      <c r="AA248" s="123"/>
      <c r="AB248" s="123"/>
      <c r="AC248" s="123"/>
      <c r="AD248" s="123"/>
      <c r="AE248" s="123"/>
      <c r="AF248" s="102"/>
      <c r="AG248" s="102"/>
      <c r="AH248" s="102"/>
      <c r="AI248" s="102">
        <f t="shared" si="307"/>
        <v>40</v>
      </c>
      <c r="AJ248" s="103">
        <f t="shared" si="240"/>
        <v>1540</v>
      </c>
      <c r="AK248" s="103">
        <f t="shared" si="241"/>
        <v>1540</v>
      </c>
      <c r="AL248" s="103">
        <f t="shared" si="242"/>
        <v>0</v>
      </c>
      <c r="AM248" s="103">
        <f t="shared" si="243"/>
        <v>0</v>
      </c>
      <c r="AN248" s="103">
        <f t="shared" si="244"/>
        <v>0</v>
      </c>
      <c r="AO248" s="103">
        <f t="shared" si="245"/>
        <v>0</v>
      </c>
      <c r="AP248" s="103">
        <f t="shared" si="246"/>
        <v>0</v>
      </c>
      <c r="AQ248" s="103">
        <f t="shared" si="247"/>
        <v>0</v>
      </c>
      <c r="AR248" s="103">
        <f t="shared" si="248"/>
        <v>0</v>
      </c>
      <c r="AS248" s="103">
        <f t="shared" si="249"/>
        <v>0</v>
      </c>
      <c r="AT248" s="103">
        <f t="shared" si="250"/>
        <v>0</v>
      </c>
      <c r="AU248" s="103">
        <f t="shared" si="251"/>
        <v>0</v>
      </c>
      <c r="AV248" s="104">
        <f>SUM(AJ248:AU248)*VLOOKUP($I248,Escalation[],MATCH(W$1,Escalation[#Headers]),FALSE)</f>
        <v>3146.2200000000003</v>
      </c>
      <c r="AW248" s="104">
        <f t="shared" si="308"/>
        <v>0</v>
      </c>
      <c r="AX248" s="104">
        <f t="shared" si="309"/>
        <v>0</v>
      </c>
      <c r="AY248" s="104">
        <f t="shared" si="310"/>
        <v>3146.2200000000003</v>
      </c>
      <c r="AZ248" s="103">
        <f t="shared" si="311"/>
        <v>629.24400000000014</v>
      </c>
      <c r="BA248" s="105">
        <f t="shared" si="312"/>
        <v>0</v>
      </c>
      <c r="BB248" s="110"/>
      <c r="BC248" s="102"/>
      <c r="BD248" s="102"/>
      <c r="BE248" s="102"/>
      <c r="BF248" s="102"/>
      <c r="BG248" s="102"/>
      <c r="BH248" s="102"/>
      <c r="BI248" s="102"/>
      <c r="BJ248" s="102"/>
      <c r="BK248" s="102"/>
      <c r="BL248" s="102"/>
      <c r="BM248" s="102"/>
      <c r="BN248" s="102">
        <f t="shared" si="252"/>
        <v>0</v>
      </c>
      <c r="BO248" s="103">
        <f t="shared" si="253"/>
        <v>0</v>
      </c>
      <c r="BP248" s="103">
        <f t="shared" si="254"/>
        <v>0</v>
      </c>
      <c r="BQ248" s="103">
        <f t="shared" si="255"/>
        <v>0</v>
      </c>
      <c r="BR248" s="103">
        <f t="shared" si="256"/>
        <v>0</v>
      </c>
      <c r="BS248" s="103">
        <f t="shared" si="257"/>
        <v>0</v>
      </c>
      <c r="BT248" s="103">
        <f t="shared" si="258"/>
        <v>0</v>
      </c>
      <c r="BU248" s="103">
        <f t="shared" si="259"/>
        <v>0</v>
      </c>
      <c r="BV248" s="103">
        <f t="shared" si="260"/>
        <v>0</v>
      </c>
      <c r="BW248" s="103">
        <f t="shared" si="261"/>
        <v>0</v>
      </c>
      <c r="BX248" s="103">
        <f t="shared" si="262"/>
        <v>0</v>
      </c>
      <c r="BY248" s="103">
        <f t="shared" si="263"/>
        <v>0</v>
      </c>
      <c r="BZ248" s="103">
        <f t="shared" si="264"/>
        <v>0</v>
      </c>
      <c r="CA248" s="104">
        <f>SUM(BO248:BZ248)*VLOOKUP($I248,Escalation[],MATCH(BB$1,Escalation[#Headers]),FALSE)</f>
        <v>0</v>
      </c>
      <c r="CB248" s="104">
        <f t="shared" si="265"/>
        <v>0</v>
      </c>
      <c r="CC248" s="104">
        <f t="shared" si="266"/>
        <v>0</v>
      </c>
      <c r="CD248" s="104">
        <f t="shared" si="267"/>
        <v>0</v>
      </c>
      <c r="CE248" s="103">
        <f t="shared" si="268"/>
        <v>0</v>
      </c>
      <c r="CF248" s="105">
        <f t="shared" si="269"/>
        <v>0</v>
      </c>
      <c r="CG248" s="110"/>
      <c r="CH248" s="102"/>
      <c r="CI248" s="102"/>
      <c r="CJ248" s="102"/>
      <c r="CK248" s="102"/>
      <c r="CL248" s="102"/>
      <c r="CM248" s="102"/>
      <c r="CN248" s="102"/>
      <c r="CO248" s="102"/>
      <c r="CP248" s="102"/>
      <c r="CQ248" s="102"/>
      <c r="CR248" s="102"/>
      <c r="CS248" s="102">
        <f t="shared" si="270"/>
        <v>0</v>
      </c>
      <c r="CT248" s="103">
        <f t="shared" si="271"/>
        <v>0</v>
      </c>
      <c r="CU248" s="103">
        <f t="shared" si="272"/>
        <v>0</v>
      </c>
      <c r="CV248" s="103">
        <f t="shared" si="273"/>
        <v>0</v>
      </c>
      <c r="CW248" s="103">
        <f t="shared" si="274"/>
        <v>0</v>
      </c>
      <c r="CX248" s="103">
        <f t="shared" si="275"/>
        <v>0</v>
      </c>
      <c r="CY248" s="103">
        <f t="shared" si="276"/>
        <v>0</v>
      </c>
      <c r="CZ248" s="103">
        <f t="shared" si="277"/>
        <v>0</v>
      </c>
      <c r="DA248" s="103">
        <f t="shared" si="278"/>
        <v>0</v>
      </c>
      <c r="DB248" s="103">
        <f t="shared" si="279"/>
        <v>0</v>
      </c>
      <c r="DC248" s="103">
        <f t="shared" si="280"/>
        <v>0</v>
      </c>
      <c r="DD248" s="103">
        <f t="shared" si="281"/>
        <v>0</v>
      </c>
      <c r="DE248" s="103">
        <f t="shared" si="282"/>
        <v>0</v>
      </c>
      <c r="DF248" s="104">
        <f>SUM(CT248:DE248)*VLOOKUP($I248,Escalation[],MATCH(CG$1,Escalation[#Headers]),FALSE)</f>
        <v>0</v>
      </c>
      <c r="DG248" s="104">
        <f t="shared" si="283"/>
        <v>0</v>
      </c>
      <c r="DH248" s="104">
        <f t="shared" si="284"/>
        <v>0</v>
      </c>
      <c r="DI248" s="104">
        <f t="shared" si="285"/>
        <v>0</v>
      </c>
      <c r="DJ248" s="103">
        <f t="shared" si="286"/>
        <v>0</v>
      </c>
      <c r="DK248" s="105">
        <f t="shared" si="287"/>
        <v>0</v>
      </c>
      <c r="DL248" s="110"/>
      <c r="DM248" s="102"/>
      <c r="DN248" s="102"/>
      <c r="DO248" s="102"/>
      <c r="DP248" s="102"/>
      <c r="DQ248" s="102"/>
      <c r="DR248" s="102"/>
      <c r="DS248" s="102"/>
      <c r="DT248" s="102"/>
      <c r="DU248" s="102"/>
      <c r="DV248" s="102"/>
      <c r="DW248" s="102"/>
      <c r="DX248" s="102">
        <f t="shared" si="288"/>
        <v>0</v>
      </c>
      <c r="DY248" s="103">
        <f t="shared" si="289"/>
        <v>0</v>
      </c>
      <c r="DZ248" s="103">
        <f t="shared" si="290"/>
        <v>0</v>
      </c>
      <c r="EA248" s="103">
        <f t="shared" si="291"/>
        <v>0</v>
      </c>
      <c r="EB248" s="103">
        <f t="shared" si="292"/>
        <v>0</v>
      </c>
      <c r="EC248" s="103">
        <f t="shared" si="293"/>
        <v>0</v>
      </c>
      <c r="ED248" s="103">
        <f t="shared" si="294"/>
        <v>0</v>
      </c>
      <c r="EE248" s="103">
        <f t="shared" si="295"/>
        <v>0</v>
      </c>
      <c r="EF248" s="103">
        <f t="shared" si="296"/>
        <v>0</v>
      </c>
      <c r="EG248" s="103">
        <f t="shared" si="297"/>
        <v>0</v>
      </c>
      <c r="EH248" s="103">
        <f t="shared" si="298"/>
        <v>0</v>
      </c>
      <c r="EI248" s="103">
        <f t="shared" si="299"/>
        <v>0</v>
      </c>
      <c r="EJ248" s="103">
        <f t="shared" si="300"/>
        <v>0</v>
      </c>
      <c r="EK248" s="104">
        <f>SUM(DY248:EJ248)*VLOOKUP($I248,Escalation[],MATCH(DL$1,Escalation[#Headers]),FALSE)</f>
        <v>0</v>
      </c>
      <c r="EL248" s="104">
        <f t="shared" si="301"/>
        <v>0</v>
      </c>
      <c r="EM248" s="104">
        <f t="shared" si="302"/>
        <v>0</v>
      </c>
      <c r="EN248" s="104">
        <f t="shared" si="303"/>
        <v>0</v>
      </c>
      <c r="EO248" s="103">
        <f t="shared" si="304"/>
        <v>0</v>
      </c>
      <c r="EP248" s="105">
        <f t="shared" si="305"/>
        <v>0</v>
      </c>
      <c r="EQ248" s="160">
        <f t="shared" si="306"/>
        <v>3146.2200000000003</v>
      </c>
      <c r="ER248" s="1"/>
      <c r="ES248" s="82"/>
      <c r="ET248" s="82"/>
      <c r="EU248" s="82"/>
      <c r="EV248" s="82"/>
      <c r="EW248" s="22"/>
      <c r="EX248" s="22"/>
      <c r="EY248" s="34"/>
      <c r="EZ248" s="34"/>
      <c r="FA248" s="7"/>
      <c r="FB248" s="7"/>
      <c r="FC248" s="7"/>
      <c r="FD248" s="7"/>
    </row>
    <row r="249" spans="1:160" ht="158.4" hidden="1" x14ac:dyDescent="0.3">
      <c r="A249" s="2" t="s">
        <v>534</v>
      </c>
      <c r="B249" s="83">
        <v>1.2</v>
      </c>
      <c r="C249" t="s">
        <v>1392</v>
      </c>
      <c r="D249" s="28" t="s">
        <v>15</v>
      </c>
      <c r="E249" s="3" t="s">
        <v>25</v>
      </c>
      <c r="F249" s="1" t="s">
        <v>535</v>
      </c>
      <c r="G249" s="14" t="s">
        <v>536</v>
      </c>
      <c r="H249" s="1"/>
      <c r="I249" s="3" t="s">
        <v>215</v>
      </c>
      <c r="J249" s="5" t="s">
        <v>215</v>
      </c>
      <c r="K249" s="3"/>
      <c r="L249" s="3" t="s">
        <v>136</v>
      </c>
      <c r="M249" s="38"/>
      <c r="N249" s="42">
        <v>1</v>
      </c>
      <c r="O249" s="23">
        <v>0</v>
      </c>
      <c r="P249" s="48">
        <v>0</v>
      </c>
      <c r="Q249" s="5" t="s">
        <v>23</v>
      </c>
      <c r="R249" s="1" t="s">
        <v>220</v>
      </c>
      <c r="S249" s="71">
        <f>VLOOKUP(R249,Contingencies!$A$2:$D$7,4,FALSE)</f>
        <v>0.2</v>
      </c>
      <c r="T249" s="22">
        <f t="shared" si="239"/>
        <v>786.55500000000006</v>
      </c>
      <c r="U249" s="33">
        <f t="shared" si="313"/>
        <v>0</v>
      </c>
      <c r="V249" s="90"/>
      <c r="W249" s="134">
        <v>3850</v>
      </c>
      <c r="X249" s="112"/>
      <c r="Y249" s="133"/>
      <c r="Z249" s="102"/>
      <c r="AA249" s="123"/>
      <c r="AB249" s="123"/>
      <c r="AC249" s="123"/>
      <c r="AD249" s="123"/>
      <c r="AE249" s="123"/>
      <c r="AF249" s="102"/>
      <c r="AG249" s="102"/>
      <c r="AH249" s="102"/>
      <c r="AI249" s="102">
        <f t="shared" si="307"/>
        <v>0</v>
      </c>
      <c r="AJ249" s="103">
        <f t="shared" si="240"/>
        <v>3850</v>
      </c>
      <c r="AK249" s="103">
        <f t="shared" si="241"/>
        <v>0</v>
      </c>
      <c r="AL249" s="103">
        <f t="shared" si="242"/>
        <v>0</v>
      </c>
      <c r="AM249" s="103">
        <f t="shared" si="243"/>
        <v>0</v>
      </c>
      <c r="AN249" s="103">
        <f t="shared" si="244"/>
        <v>0</v>
      </c>
      <c r="AO249" s="103">
        <f t="shared" si="245"/>
        <v>0</v>
      </c>
      <c r="AP249" s="103">
        <f t="shared" si="246"/>
        <v>0</v>
      </c>
      <c r="AQ249" s="103">
        <f t="shared" si="247"/>
        <v>0</v>
      </c>
      <c r="AR249" s="103">
        <f t="shared" si="248"/>
        <v>0</v>
      </c>
      <c r="AS249" s="103">
        <f t="shared" si="249"/>
        <v>0</v>
      </c>
      <c r="AT249" s="103">
        <f t="shared" si="250"/>
        <v>0</v>
      </c>
      <c r="AU249" s="103">
        <f t="shared" si="251"/>
        <v>0</v>
      </c>
      <c r="AV249" s="104">
        <f>SUM(AJ249:AU249)*VLOOKUP($I249,Escalation[],MATCH(W$1,Escalation[#Headers]),FALSE)</f>
        <v>3932.7750000000001</v>
      </c>
      <c r="AW249" s="104">
        <f t="shared" si="308"/>
        <v>0</v>
      </c>
      <c r="AX249" s="104">
        <f t="shared" si="309"/>
        <v>0</v>
      </c>
      <c r="AY249" s="104">
        <f t="shared" si="310"/>
        <v>3932.7750000000001</v>
      </c>
      <c r="AZ249" s="103">
        <f t="shared" si="311"/>
        <v>786.55500000000006</v>
      </c>
      <c r="BA249" s="105">
        <f t="shared" si="312"/>
        <v>0</v>
      </c>
      <c r="BB249" s="110"/>
      <c r="BC249" s="102"/>
      <c r="BD249" s="102"/>
      <c r="BE249" s="102"/>
      <c r="BF249" s="102"/>
      <c r="BG249" s="102"/>
      <c r="BH249" s="102"/>
      <c r="BI249" s="102"/>
      <c r="BJ249" s="102"/>
      <c r="BK249" s="102"/>
      <c r="BL249" s="102"/>
      <c r="BM249" s="102"/>
      <c r="BN249" s="102">
        <f t="shared" si="252"/>
        <v>0</v>
      </c>
      <c r="BO249" s="103">
        <f t="shared" si="253"/>
        <v>0</v>
      </c>
      <c r="BP249" s="103">
        <f t="shared" si="254"/>
        <v>0</v>
      </c>
      <c r="BQ249" s="103">
        <f t="shared" si="255"/>
        <v>0</v>
      </c>
      <c r="BR249" s="103">
        <f t="shared" si="256"/>
        <v>0</v>
      </c>
      <c r="BS249" s="103">
        <f t="shared" si="257"/>
        <v>0</v>
      </c>
      <c r="BT249" s="103">
        <f t="shared" si="258"/>
        <v>0</v>
      </c>
      <c r="BU249" s="103">
        <f t="shared" si="259"/>
        <v>0</v>
      </c>
      <c r="BV249" s="103">
        <f t="shared" si="260"/>
        <v>0</v>
      </c>
      <c r="BW249" s="103">
        <f t="shared" si="261"/>
        <v>0</v>
      </c>
      <c r="BX249" s="103">
        <f t="shared" si="262"/>
        <v>0</v>
      </c>
      <c r="BY249" s="103">
        <f t="shared" si="263"/>
        <v>0</v>
      </c>
      <c r="BZ249" s="103">
        <f t="shared" si="264"/>
        <v>0</v>
      </c>
      <c r="CA249" s="104">
        <f>SUM(BO249:BZ249)*VLOOKUP($I249,Escalation[],MATCH(BB$1,Escalation[#Headers]),FALSE)</f>
        <v>0</v>
      </c>
      <c r="CB249" s="104">
        <f t="shared" si="265"/>
        <v>0</v>
      </c>
      <c r="CC249" s="104">
        <f t="shared" si="266"/>
        <v>0</v>
      </c>
      <c r="CD249" s="104">
        <f t="shared" si="267"/>
        <v>0</v>
      </c>
      <c r="CE249" s="103">
        <f t="shared" si="268"/>
        <v>0</v>
      </c>
      <c r="CF249" s="105">
        <f t="shared" si="269"/>
        <v>0</v>
      </c>
      <c r="CG249" s="110"/>
      <c r="CH249" s="102"/>
      <c r="CI249" s="102"/>
      <c r="CJ249" s="102"/>
      <c r="CK249" s="102"/>
      <c r="CL249" s="102"/>
      <c r="CM249" s="102"/>
      <c r="CN249" s="102"/>
      <c r="CO249" s="102"/>
      <c r="CP249" s="102"/>
      <c r="CQ249" s="102"/>
      <c r="CR249" s="102"/>
      <c r="CS249" s="102">
        <f t="shared" si="270"/>
        <v>0</v>
      </c>
      <c r="CT249" s="103">
        <f t="shared" si="271"/>
        <v>0</v>
      </c>
      <c r="CU249" s="103">
        <f t="shared" si="272"/>
        <v>0</v>
      </c>
      <c r="CV249" s="103">
        <f t="shared" si="273"/>
        <v>0</v>
      </c>
      <c r="CW249" s="103">
        <f t="shared" si="274"/>
        <v>0</v>
      </c>
      <c r="CX249" s="103">
        <f t="shared" si="275"/>
        <v>0</v>
      </c>
      <c r="CY249" s="103">
        <f t="shared" si="276"/>
        <v>0</v>
      </c>
      <c r="CZ249" s="103">
        <f t="shared" si="277"/>
        <v>0</v>
      </c>
      <c r="DA249" s="103">
        <f t="shared" si="278"/>
        <v>0</v>
      </c>
      <c r="DB249" s="103">
        <f t="shared" si="279"/>
        <v>0</v>
      </c>
      <c r="DC249" s="103">
        <f t="shared" si="280"/>
        <v>0</v>
      </c>
      <c r="DD249" s="103">
        <f t="shared" si="281"/>
        <v>0</v>
      </c>
      <c r="DE249" s="103">
        <f t="shared" si="282"/>
        <v>0</v>
      </c>
      <c r="DF249" s="104">
        <f>SUM(CT249:DE249)*VLOOKUP($I249,Escalation[],MATCH(CG$1,Escalation[#Headers]),FALSE)</f>
        <v>0</v>
      </c>
      <c r="DG249" s="104">
        <f t="shared" si="283"/>
        <v>0</v>
      </c>
      <c r="DH249" s="104">
        <f t="shared" si="284"/>
        <v>0</v>
      </c>
      <c r="DI249" s="104">
        <f t="shared" si="285"/>
        <v>0</v>
      </c>
      <c r="DJ249" s="103">
        <f t="shared" si="286"/>
        <v>0</v>
      </c>
      <c r="DK249" s="105">
        <f t="shared" si="287"/>
        <v>0</v>
      </c>
      <c r="DL249" s="110"/>
      <c r="DM249" s="102"/>
      <c r="DN249" s="102"/>
      <c r="DO249" s="102"/>
      <c r="DP249" s="102"/>
      <c r="DQ249" s="102"/>
      <c r="DR249" s="102"/>
      <c r="DS249" s="102"/>
      <c r="DT249" s="102"/>
      <c r="DU249" s="102"/>
      <c r="DV249" s="102"/>
      <c r="DW249" s="102"/>
      <c r="DX249" s="102">
        <f t="shared" si="288"/>
        <v>0</v>
      </c>
      <c r="DY249" s="103">
        <f t="shared" si="289"/>
        <v>0</v>
      </c>
      <c r="DZ249" s="103">
        <f t="shared" si="290"/>
        <v>0</v>
      </c>
      <c r="EA249" s="103">
        <f t="shared" si="291"/>
        <v>0</v>
      </c>
      <c r="EB249" s="103">
        <f t="shared" si="292"/>
        <v>0</v>
      </c>
      <c r="EC249" s="103">
        <f t="shared" si="293"/>
        <v>0</v>
      </c>
      <c r="ED249" s="103">
        <f t="shared" si="294"/>
        <v>0</v>
      </c>
      <c r="EE249" s="103">
        <f t="shared" si="295"/>
        <v>0</v>
      </c>
      <c r="EF249" s="103">
        <f t="shared" si="296"/>
        <v>0</v>
      </c>
      <c r="EG249" s="103">
        <f t="shared" si="297"/>
        <v>0</v>
      </c>
      <c r="EH249" s="103">
        <f t="shared" si="298"/>
        <v>0</v>
      </c>
      <c r="EI249" s="103">
        <f t="shared" si="299"/>
        <v>0</v>
      </c>
      <c r="EJ249" s="103">
        <f t="shared" si="300"/>
        <v>0</v>
      </c>
      <c r="EK249" s="104">
        <f>SUM(DY249:EJ249)*VLOOKUP($I249,Escalation[],MATCH(DL$1,Escalation[#Headers]),FALSE)</f>
        <v>0</v>
      </c>
      <c r="EL249" s="104">
        <f t="shared" si="301"/>
        <v>0</v>
      </c>
      <c r="EM249" s="104">
        <f t="shared" si="302"/>
        <v>0</v>
      </c>
      <c r="EN249" s="104">
        <f t="shared" si="303"/>
        <v>0</v>
      </c>
      <c r="EO249" s="103">
        <f t="shared" si="304"/>
        <v>0</v>
      </c>
      <c r="EP249" s="105">
        <f t="shared" si="305"/>
        <v>0</v>
      </c>
      <c r="EQ249" s="160">
        <f t="shared" si="306"/>
        <v>3932.7750000000001</v>
      </c>
      <c r="ER249" s="1"/>
      <c r="ES249" s="82"/>
      <c r="ET249" s="82"/>
      <c r="EU249" s="82"/>
      <c r="EV249" s="82"/>
      <c r="EW249" s="22"/>
      <c r="EX249" s="22"/>
      <c r="EY249" s="34"/>
      <c r="EZ249" s="34"/>
      <c r="FA249" s="7"/>
      <c r="FB249" s="7"/>
      <c r="FC249" s="7"/>
      <c r="FD249" s="7"/>
    </row>
    <row r="250" spans="1:160" ht="198" hidden="1" x14ac:dyDescent="0.3">
      <c r="A250" s="2" t="s">
        <v>537</v>
      </c>
      <c r="B250" s="83">
        <v>1.2</v>
      </c>
      <c r="C250" t="s">
        <v>1392</v>
      </c>
      <c r="D250" s="28" t="s">
        <v>15</v>
      </c>
      <c r="E250" s="3" t="s">
        <v>25</v>
      </c>
      <c r="F250" s="1" t="s">
        <v>538</v>
      </c>
      <c r="G250" s="14" t="s">
        <v>539</v>
      </c>
      <c r="H250" s="1"/>
      <c r="I250" s="3" t="s">
        <v>19</v>
      </c>
      <c r="J250" s="5" t="s">
        <v>31</v>
      </c>
      <c r="K250" s="3" t="s">
        <v>35</v>
      </c>
      <c r="L250" s="6" t="s">
        <v>22</v>
      </c>
      <c r="M250" s="38">
        <v>115</v>
      </c>
      <c r="N250" s="43">
        <v>115</v>
      </c>
      <c r="O250" s="23">
        <v>0</v>
      </c>
      <c r="P250" s="48">
        <v>0</v>
      </c>
      <c r="Q250" s="5" t="s">
        <v>23</v>
      </c>
      <c r="R250" s="1" t="s">
        <v>220</v>
      </c>
      <c r="S250" s="71">
        <f>VLOOKUP(R250,Contingencies!$A$2:$D$7,4,FALSE)</f>
        <v>0.2</v>
      </c>
      <c r="T250" s="22">
        <f t="shared" si="239"/>
        <v>2537.4060000000004</v>
      </c>
      <c r="U250" s="33">
        <f t="shared" si="313"/>
        <v>0</v>
      </c>
      <c r="V250" s="90"/>
      <c r="W250" s="110"/>
      <c r="X250" s="112">
        <v>50</v>
      </c>
      <c r="Y250" s="114">
        <v>58</v>
      </c>
      <c r="Z250" s="123"/>
      <c r="AA250" s="123"/>
      <c r="AB250" s="123"/>
      <c r="AC250" s="123"/>
      <c r="AD250" s="123"/>
      <c r="AE250" s="123"/>
      <c r="AF250" s="102"/>
      <c r="AG250" s="102"/>
      <c r="AH250" s="102"/>
      <c r="AI250" s="102">
        <f t="shared" si="307"/>
        <v>108</v>
      </c>
      <c r="AJ250" s="103">
        <f t="shared" si="240"/>
        <v>0</v>
      </c>
      <c r="AK250" s="103">
        <f t="shared" si="241"/>
        <v>5750</v>
      </c>
      <c r="AL250" s="103">
        <f t="shared" si="242"/>
        <v>6670</v>
      </c>
      <c r="AM250" s="103">
        <f t="shared" si="243"/>
        <v>0</v>
      </c>
      <c r="AN250" s="103">
        <f t="shared" si="244"/>
        <v>0</v>
      </c>
      <c r="AO250" s="103">
        <f t="shared" si="245"/>
        <v>0</v>
      </c>
      <c r="AP250" s="103">
        <f t="shared" si="246"/>
        <v>0</v>
      </c>
      <c r="AQ250" s="103">
        <f t="shared" si="247"/>
        <v>0</v>
      </c>
      <c r="AR250" s="103">
        <f t="shared" si="248"/>
        <v>0</v>
      </c>
      <c r="AS250" s="103">
        <f t="shared" si="249"/>
        <v>0</v>
      </c>
      <c r="AT250" s="103">
        <f t="shared" si="250"/>
        <v>0</v>
      </c>
      <c r="AU250" s="103">
        <f t="shared" si="251"/>
        <v>0</v>
      </c>
      <c r="AV250" s="104">
        <f>SUM(AJ250:AU250)*VLOOKUP($I250,Escalation[],MATCH(W$1,Escalation[#Headers]),FALSE)</f>
        <v>12687.03</v>
      </c>
      <c r="AW250" s="104">
        <f t="shared" si="308"/>
        <v>0</v>
      </c>
      <c r="AX250" s="104">
        <f t="shared" si="309"/>
        <v>0</v>
      </c>
      <c r="AY250" s="104">
        <f t="shared" si="310"/>
        <v>12687.03</v>
      </c>
      <c r="AZ250" s="103">
        <f t="shared" si="311"/>
        <v>2537.4060000000004</v>
      </c>
      <c r="BA250" s="105">
        <f t="shared" si="312"/>
        <v>0</v>
      </c>
      <c r="BB250" s="110"/>
      <c r="BC250" s="102"/>
      <c r="BD250" s="102"/>
      <c r="BE250" s="102"/>
      <c r="BF250" s="102"/>
      <c r="BG250" s="102"/>
      <c r="BH250" s="102"/>
      <c r="BI250" s="102"/>
      <c r="BJ250" s="102"/>
      <c r="BK250" s="102"/>
      <c r="BL250" s="102"/>
      <c r="BM250" s="102"/>
      <c r="BN250" s="102">
        <f t="shared" si="252"/>
        <v>0</v>
      </c>
      <c r="BO250" s="103">
        <f t="shared" si="253"/>
        <v>0</v>
      </c>
      <c r="BP250" s="103">
        <f t="shared" si="254"/>
        <v>0</v>
      </c>
      <c r="BQ250" s="103">
        <f t="shared" si="255"/>
        <v>0</v>
      </c>
      <c r="BR250" s="103">
        <f t="shared" si="256"/>
        <v>0</v>
      </c>
      <c r="BS250" s="103">
        <f t="shared" si="257"/>
        <v>0</v>
      </c>
      <c r="BT250" s="103">
        <f t="shared" si="258"/>
        <v>0</v>
      </c>
      <c r="BU250" s="103">
        <f t="shared" si="259"/>
        <v>0</v>
      </c>
      <c r="BV250" s="103">
        <f t="shared" si="260"/>
        <v>0</v>
      </c>
      <c r="BW250" s="103">
        <f t="shared" si="261"/>
        <v>0</v>
      </c>
      <c r="BX250" s="103">
        <f t="shared" si="262"/>
        <v>0</v>
      </c>
      <c r="BY250" s="103">
        <f t="shared" si="263"/>
        <v>0</v>
      </c>
      <c r="BZ250" s="103">
        <f t="shared" si="264"/>
        <v>0</v>
      </c>
      <c r="CA250" s="104">
        <f>SUM(BO250:BZ250)*VLOOKUP($I250,Escalation[],MATCH(BB$1,Escalation[#Headers]),FALSE)</f>
        <v>0</v>
      </c>
      <c r="CB250" s="104">
        <f t="shared" si="265"/>
        <v>0</v>
      </c>
      <c r="CC250" s="104">
        <f t="shared" si="266"/>
        <v>0</v>
      </c>
      <c r="CD250" s="104">
        <f t="shared" si="267"/>
        <v>0</v>
      </c>
      <c r="CE250" s="103">
        <f t="shared" si="268"/>
        <v>0</v>
      </c>
      <c r="CF250" s="105">
        <f t="shared" si="269"/>
        <v>0</v>
      </c>
      <c r="CG250" s="110"/>
      <c r="CH250" s="102"/>
      <c r="CI250" s="102"/>
      <c r="CJ250" s="102"/>
      <c r="CK250" s="102"/>
      <c r="CL250" s="102"/>
      <c r="CM250" s="102"/>
      <c r="CN250" s="102"/>
      <c r="CO250" s="102"/>
      <c r="CP250" s="102"/>
      <c r="CQ250" s="102"/>
      <c r="CR250" s="102"/>
      <c r="CS250" s="102">
        <f t="shared" si="270"/>
        <v>0</v>
      </c>
      <c r="CT250" s="103">
        <f t="shared" si="271"/>
        <v>0</v>
      </c>
      <c r="CU250" s="103">
        <f t="shared" si="272"/>
        <v>0</v>
      </c>
      <c r="CV250" s="103">
        <f t="shared" si="273"/>
        <v>0</v>
      </c>
      <c r="CW250" s="103">
        <f t="shared" si="274"/>
        <v>0</v>
      </c>
      <c r="CX250" s="103">
        <f t="shared" si="275"/>
        <v>0</v>
      </c>
      <c r="CY250" s="103">
        <f t="shared" si="276"/>
        <v>0</v>
      </c>
      <c r="CZ250" s="103">
        <f t="shared" si="277"/>
        <v>0</v>
      </c>
      <c r="DA250" s="103">
        <f t="shared" si="278"/>
        <v>0</v>
      </c>
      <c r="DB250" s="103">
        <f t="shared" si="279"/>
        <v>0</v>
      </c>
      <c r="DC250" s="103">
        <f t="shared" si="280"/>
        <v>0</v>
      </c>
      <c r="DD250" s="103">
        <f t="shared" si="281"/>
        <v>0</v>
      </c>
      <c r="DE250" s="103">
        <f t="shared" si="282"/>
        <v>0</v>
      </c>
      <c r="DF250" s="104">
        <f>SUM(CT250:DE250)*VLOOKUP($I250,Escalation[],MATCH(CG$1,Escalation[#Headers]),FALSE)</f>
        <v>0</v>
      </c>
      <c r="DG250" s="104">
        <f t="shared" si="283"/>
        <v>0</v>
      </c>
      <c r="DH250" s="104">
        <f t="shared" si="284"/>
        <v>0</v>
      </c>
      <c r="DI250" s="104">
        <f t="shared" si="285"/>
        <v>0</v>
      </c>
      <c r="DJ250" s="103">
        <f t="shared" si="286"/>
        <v>0</v>
      </c>
      <c r="DK250" s="105">
        <f t="shared" si="287"/>
        <v>0</v>
      </c>
      <c r="DL250" s="110"/>
      <c r="DM250" s="102"/>
      <c r="DN250" s="102"/>
      <c r="DO250" s="102"/>
      <c r="DP250" s="102"/>
      <c r="DQ250" s="102"/>
      <c r="DR250" s="102"/>
      <c r="DS250" s="102"/>
      <c r="DT250" s="102"/>
      <c r="DU250" s="102"/>
      <c r="DV250" s="102"/>
      <c r="DW250" s="102"/>
      <c r="DX250" s="102">
        <f t="shared" si="288"/>
        <v>0</v>
      </c>
      <c r="DY250" s="103">
        <f t="shared" si="289"/>
        <v>0</v>
      </c>
      <c r="DZ250" s="103">
        <f t="shared" si="290"/>
        <v>0</v>
      </c>
      <c r="EA250" s="103">
        <f t="shared" si="291"/>
        <v>0</v>
      </c>
      <c r="EB250" s="103">
        <f t="shared" si="292"/>
        <v>0</v>
      </c>
      <c r="EC250" s="103">
        <f t="shared" si="293"/>
        <v>0</v>
      </c>
      <c r="ED250" s="103">
        <f t="shared" si="294"/>
        <v>0</v>
      </c>
      <c r="EE250" s="103">
        <f t="shared" si="295"/>
        <v>0</v>
      </c>
      <c r="EF250" s="103">
        <f t="shared" si="296"/>
        <v>0</v>
      </c>
      <c r="EG250" s="103">
        <f t="shared" si="297"/>
        <v>0</v>
      </c>
      <c r="EH250" s="103">
        <f t="shared" si="298"/>
        <v>0</v>
      </c>
      <c r="EI250" s="103">
        <f t="shared" si="299"/>
        <v>0</v>
      </c>
      <c r="EJ250" s="103">
        <f t="shared" si="300"/>
        <v>0</v>
      </c>
      <c r="EK250" s="104">
        <f>SUM(DY250:EJ250)*VLOOKUP($I250,Escalation[],MATCH(DL$1,Escalation[#Headers]),FALSE)</f>
        <v>0</v>
      </c>
      <c r="EL250" s="104">
        <f t="shared" si="301"/>
        <v>0</v>
      </c>
      <c r="EM250" s="104">
        <f t="shared" si="302"/>
        <v>0</v>
      </c>
      <c r="EN250" s="104">
        <f t="shared" si="303"/>
        <v>0</v>
      </c>
      <c r="EO250" s="103">
        <f t="shared" si="304"/>
        <v>0</v>
      </c>
      <c r="EP250" s="105">
        <f t="shared" si="305"/>
        <v>0</v>
      </c>
      <c r="EQ250" s="160">
        <f t="shared" si="306"/>
        <v>12687.03</v>
      </c>
      <c r="ER250" s="1"/>
      <c r="ES250" s="82"/>
      <c r="ET250" s="82"/>
      <c r="EU250" s="82"/>
      <c r="EV250" s="82"/>
      <c r="EW250" s="22"/>
      <c r="EX250" s="22"/>
      <c r="EY250" s="34"/>
      <c r="EZ250" s="34"/>
      <c r="FA250" s="7"/>
      <c r="FB250" s="7"/>
      <c r="FC250" s="7"/>
      <c r="FD250" s="7"/>
    </row>
    <row r="251" spans="1:160" ht="171.6" hidden="1" x14ac:dyDescent="0.3">
      <c r="A251" s="2" t="s">
        <v>540</v>
      </c>
      <c r="B251" s="83">
        <v>1.2</v>
      </c>
      <c r="C251" t="s">
        <v>1392</v>
      </c>
      <c r="D251" s="28" t="s">
        <v>15</v>
      </c>
      <c r="E251" s="3" t="s">
        <v>25</v>
      </c>
      <c r="F251" s="1" t="s">
        <v>541</v>
      </c>
      <c r="G251" s="14" t="s">
        <v>542</v>
      </c>
      <c r="H251" s="1"/>
      <c r="I251" s="3" t="s">
        <v>19</v>
      </c>
      <c r="J251" s="5" t="s">
        <v>31</v>
      </c>
      <c r="K251" s="3" t="s">
        <v>35</v>
      </c>
      <c r="L251" s="6" t="s">
        <v>22</v>
      </c>
      <c r="M251" s="38">
        <v>115</v>
      </c>
      <c r="N251" s="43">
        <v>115</v>
      </c>
      <c r="O251" s="24">
        <v>0</v>
      </c>
      <c r="P251" s="48">
        <v>0</v>
      </c>
      <c r="Q251" s="5" t="s">
        <v>23</v>
      </c>
      <c r="R251" s="1" t="s">
        <v>220</v>
      </c>
      <c r="S251" s="71">
        <f>VLOOKUP(R251,Contingencies!$A$2:$D$7,4,FALSE)</f>
        <v>0.2</v>
      </c>
      <c r="T251" s="22">
        <f t="shared" si="239"/>
        <v>563.86800000000005</v>
      </c>
      <c r="U251" s="33">
        <f t="shared" si="313"/>
        <v>0</v>
      </c>
      <c r="V251" s="90"/>
      <c r="W251" s="110"/>
      <c r="X251" s="102"/>
      <c r="Y251" s="114">
        <v>12</v>
      </c>
      <c r="Z251" s="122">
        <v>12</v>
      </c>
      <c r="AA251" s="123"/>
      <c r="AB251" s="123"/>
      <c r="AC251" s="123"/>
      <c r="AD251" s="123"/>
      <c r="AE251" s="123"/>
      <c r="AF251" s="102"/>
      <c r="AG251" s="102"/>
      <c r="AH251" s="102"/>
      <c r="AI251" s="102">
        <f t="shared" si="307"/>
        <v>24</v>
      </c>
      <c r="AJ251" s="103">
        <f t="shared" si="240"/>
        <v>0</v>
      </c>
      <c r="AK251" s="103">
        <f t="shared" si="241"/>
        <v>0</v>
      </c>
      <c r="AL251" s="103">
        <f t="shared" si="242"/>
        <v>1380</v>
      </c>
      <c r="AM251" s="103">
        <f t="shared" si="243"/>
        <v>1380</v>
      </c>
      <c r="AN251" s="103">
        <f t="shared" si="244"/>
        <v>0</v>
      </c>
      <c r="AO251" s="103">
        <f t="shared" si="245"/>
        <v>0</v>
      </c>
      <c r="AP251" s="103">
        <f t="shared" si="246"/>
        <v>0</v>
      </c>
      <c r="AQ251" s="103">
        <f t="shared" si="247"/>
        <v>0</v>
      </c>
      <c r="AR251" s="103">
        <f t="shared" si="248"/>
        <v>0</v>
      </c>
      <c r="AS251" s="103">
        <f t="shared" si="249"/>
        <v>0</v>
      </c>
      <c r="AT251" s="103">
        <f t="shared" si="250"/>
        <v>0</v>
      </c>
      <c r="AU251" s="103">
        <f t="shared" si="251"/>
        <v>0</v>
      </c>
      <c r="AV251" s="104">
        <f>SUM(AJ251:AU251)*VLOOKUP($I251,Escalation[],MATCH(W$1,Escalation[#Headers]),FALSE)</f>
        <v>2819.34</v>
      </c>
      <c r="AW251" s="104">
        <f t="shared" si="308"/>
        <v>0</v>
      </c>
      <c r="AX251" s="104">
        <f t="shared" si="309"/>
        <v>0</v>
      </c>
      <c r="AY251" s="104">
        <f t="shared" si="310"/>
        <v>2819.34</v>
      </c>
      <c r="AZ251" s="103">
        <f t="shared" si="311"/>
        <v>563.86800000000005</v>
      </c>
      <c r="BA251" s="105">
        <f t="shared" si="312"/>
        <v>0</v>
      </c>
      <c r="BB251" s="110"/>
      <c r="BC251" s="102"/>
      <c r="BD251" s="102"/>
      <c r="BE251" s="102"/>
      <c r="BF251" s="102"/>
      <c r="BG251" s="102"/>
      <c r="BH251" s="102"/>
      <c r="BI251" s="102"/>
      <c r="BJ251" s="102"/>
      <c r="BK251" s="102"/>
      <c r="BL251" s="102"/>
      <c r="BM251" s="102"/>
      <c r="BN251" s="102">
        <f t="shared" si="252"/>
        <v>0</v>
      </c>
      <c r="BO251" s="103">
        <f t="shared" si="253"/>
        <v>0</v>
      </c>
      <c r="BP251" s="103">
        <f t="shared" si="254"/>
        <v>0</v>
      </c>
      <c r="BQ251" s="103">
        <f t="shared" si="255"/>
        <v>0</v>
      </c>
      <c r="BR251" s="103">
        <f t="shared" si="256"/>
        <v>0</v>
      </c>
      <c r="BS251" s="103">
        <f t="shared" si="257"/>
        <v>0</v>
      </c>
      <c r="BT251" s="103">
        <f t="shared" si="258"/>
        <v>0</v>
      </c>
      <c r="BU251" s="103">
        <f t="shared" si="259"/>
        <v>0</v>
      </c>
      <c r="BV251" s="103">
        <f t="shared" si="260"/>
        <v>0</v>
      </c>
      <c r="BW251" s="103">
        <f t="shared" si="261"/>
        <v>0</v>
      </c>
      <c r="BX251" s="103">
        <f t="shared" si="262"/>
        <v>0</v>
      </c>
      <c r="BY251" s="103">
        <f t="shared" si="263"/>
        <v>0</v>
      </c>
      <c r="BZ251" s="103">
        <f t="shared" si="264"/>
        <v>0</v>
      </c>
      <c r="CA251" s="104">
        <f>SUM(BO251:BZ251)*VLOOKUP($I251,Escalation[],MATCH(BB$1,Escalation[#Headers]),FALSE)</f>
        <v>0</v>
      </c>
      <c r="CB251" s="104">
        <f t="shared" si="265"/>
        <v>0</v>
      </c>
      <c r="CC251" s="104">
        <f t="shared" si="266"/>
        <v>0</v>
      </c>
      <c r="CD251" s="104">
        <f t="shared" si="267"/>
        <v>0</v>
      </c>
      <c r="CE251" s="103">
        <f t="shared" si="268"/>
        <v>0</v>
      </c>
      <c r="CF251" s="105">
        <f t="shared" si="269"/>
        <v>0</v>
      </c>
      <c r="CG251" s="110"/>
      <c r="CH251" s="102"/>
      <c r="CI251" s="102"/>
      <c r="CJ251" s="102"/>
      <c r="CK251" s="102"/>
      <c r="CL251" s="102"/>
      <c r="CM251" s="102"/>
      <c r="CN251" s="102"/>
      <c r="CO251" s="102"/>
      <c r="CP251" s="102"/>
      <c r="CQ251" s="102"/>
      <c r="CR251" s="102"/>
      <c r="CS251" s="102">
        <f t="shared" si="270"/>
        <v>0</v>
      </c>
      <c r="CT251" s="103">
        <f t="shared" si="271"/>
        <v>0</v>
      </c>
      <c r="CU251" s="103">
        <f t="shared" si="272"/>
        <v>0</v>
      </c>
      <c r="CV251" s="103">
        <f t="shared" si="273"/>
        <v>0</v>
      </c>
      <c r="CW251" s="103">
        <f t="shared" si="274"/>
        <v>0</v>
      </c>
      <c r="CX251" s="103">
        <f t="shared" si="275"/>
        <v>0</v>
      </c>
      <c r="CY251" s="103">
        <f t="shared" si="276"/>
        <v>0</v>
      </c>
      <c r="CZ251" s="103">
        <f t="shared" si="277"/>
        <v>0</v>
      </c>
      <c r="DA251" s="103">
        <f t="shared" si="278"/>
        <v>0</v>
      </c>
      <c r="DB251" s="103">
        <f t="shared" si="279"/>
        <v>0</v>
      </c>
      <c r="DC251" s="103">
        <f t="shared" si="280"/>
        <v>0</v>
      </c>
      <c r="DD251" s="103">
        <f t="shared" si="281"/>
        <v>0</v>
      </c>
      <c r="DE251" s="103">
        <f t="shared" si="282"/>
        <v>0</v>
      </c>
      <c r="DF251" s="104">
        <f>SUM(CT251:DE251)*VLOOKUP($I251,Escalation[],MATCH(CG$1,Escalation[#Headers]),FALSE)</f>
        <v>0</v>
      </c>
      <c r="DG251" s="104">
        <f t="shared" si="283"/>
        <v>0</v>
      </c>
      <c r="DH251" s="104">
        <f t="shared" si="284"/>
        <v>0</v>
      </c>
      <c r="DI251" s="104">
        <f t="shared" si="285"/>
        <v>0</v>
      </c>
      <c r="DJ251" s="103">
        <f t="shared" si="286"/>
        <v>0</v>
      </c>
      <c r="DK251" s="105">
        <f t="shared" si="287"/>
        <v>0</v>
      </c>
      <c r="DL251" s="110"/>
      <c r="DM251" s="102"/>
      <c r="DN251" s="102"/>
      <c r="DO251" s="102"/>
      <c r="DP251" s="102"/>
      <c r="DQ251" s="102"/>
      <c r="DR251" s="102"/>
      <c r="DS251" s="102"/>
      <c r="DT251" s="102"/>
      <c r="DU251" s="102"/>
      <c r="DV251" s="102"/>
      <c r="DW251" s="102"/>
      <c r="DX251" s="102">
        <f t="shared" si="288"/>
        <v>0</v>
      </c>
      <c r="DY251" s="103">
        <f t="shared" si="289"/>
        <v>0</v>
      </c>
      <c r="DZ251" s="103">
        <f t="shared" si="290"/>
        <v>0</v>
      </c>
      <c r="EA251" s="103">
        <f t="shared" si="291"/>
        <v>0</v>
      </c>
      <c r="EB251" s="103">
        <f t="shared" si="292"/>
        <v>0</v>
      </c>
      <c r="EC251" s="103">
        <f t="shared" si="293"/>
        <v>0</v>
      </c>
      <c r="ED251" s="103">
        <f t="shared" si="294"/>
        <v>0</v>
      </c>
      <c r="EE251" s="103">
        <f t="shared" si="295"/>
        <v>0</v>
      </c>
      <c r="EF251" s="103">
        <f t="shared" si="296"/>
        <v>0</v>
      </c>
      <c r="EG251" s="103">
        <f t="shared" si="297"/>
        <v>0</v>
      </c>
      <c r="EH251" s="103">
        <f t="shared" si="298"/>
        <v>0</v>
      </c>
      <c r="EI251" s="103">
        <f t="shared" si="299"/>
        <v>0</v>
      </c>
      <c r="EJ251" s="103">
        <f t="shared" si="300"/>
        <v>0</v>
      </c>
      <c r="EK251" s="104">
        <f>SUM(DY251:EJ251)*VLOOKUP($I251,Escalation[],MATCH(DL$1,Escalation[#Headers]),FALSE)</f>
        <v>0</v>
      </c>
      <c r="EL251" s="104">
        <f t="shared" si="301"/>
        <v>0</v>
      </c>
      <c r="EM251" s="104">
        <f t="shared" si="302"/>
        <v>0</v>
      </c>
      <c r="EN251" s="104">
        <f t="shared" si="303"/>
        <v>0</v>
      </c>
      <c r="EO251" s="103">
        <f t="shared" si="304"/>
        <v>0</v>
      </c>
      <c r="EP251" s="105">
        <f t="shared" si="305"/>
        <v>0</v>
      </c>
      <c r="EQ251" s="160">
        <f t="shared" si="306"/>
        <v>2819.34</v>
      </c>
      <c r="ER251" s="1"/>
      <c r="ES251" s="82"/>
      <c r="ET251" s="82"/>
      <c r="EU251" s="82"/>
      <c r="EV251" s="82"/>
      <c r="EW251" s="22"/>
      <c r="EX251" s="22"/>
      <c r="EY251" s="34"/>
      <c r="EZ251" s="34"/>
      <c r="FA251" s="7"/>
      <c r="FB251" s="7"/>
      <c r="FC251" s="7"/>
      <c r="FD251" s="7"/>
    </row>
    <row r="252" spans="1:160" ht="171.6" hidden="1" x14ac:dyDescent="0.3">
      <c r="A252" s="2" t="s">
        <v>540</v>
      </c>
      <c r="B252" s="83">
        <v>1.2</v>
      </c>
      <c r="C252" t="s">
        <v>1392</v>
      </c>
      <c r="D252" s="28" t="s">
        <v>15</v>
      </c>
      <c r="E252" s="3" t="s">
        <v>25</v>
      </c>
      <c r="F252" s="1" t="s">
        <v>541</v>
      </c>
      <c r="G252" s="14" t="s">
        <v>542</v>
      </c>
      <c r="H252" s="1"/>
      <c r="I252" s="3" t="s">
        <v>19</v>
      </c>
      <c r="J252" s="5" t="s">
        <v>31</v>
      </c>
      <c r="K252" s="3" t="s">
        <v>137</v>
      </c>
      <c r="L252" s="6" t="s">
        <v>22</v>
      </c>
      <c r="M252" s="38">
        <v>77</v>
      </c>
      <c r="N252" s="43">
        <v>77</v>
      </c>
      <c r="O252" s="23">
        <v>0</v>
      </c>
      <c r="P252" s="48">
        <v>0</v>
      </c>
      <c r="Q252" s="5" t="s">
        <v>23</v>
      </c>
      <c r="R252" s="1" t="s">
        <v>220</v>
      </c>
      <c r="S252" s="71">
        <f>VLOOKUP(R252,Contingencies!$A$2:$D$7,4,FALSE)</f>
        <v>0.2</v>
      </c>
      <c r="T252" s="22">
        <f t="shared" si="239"/>
        <v>251.69760000000002</v>
      </c>
      <c r="U252" s="33">
        <f t="shared" si="313"/>
        <v>0</v>
      </c>
      <c r="V252" s="90"/>
      <c r="W252" s="110"/>
      <c r="X252" s="102"/>
      <c r="Y252" s="135"/>
      <c r="Z252" s="122">
        <v>16</v>
      </c>
      <c r="AA252" s="123"/>
      <c r="AB252" s="123"/>
      <c r="AC252" s="123"/>
      <c r="AD252" s="123"/>
      <c r="AE252" s="123"/>
      <c r="AF252" s="102"/>
      <c r="AG252" s="102"/>
      <c r="AH252" s="102"/>
      <c r="AI252" s="102">
        <f t="shared" si="307"/>
        <v>16</v>
      </c>
      <c r="AJ252" s="103">
        <f t="shared" si="240"/>
        <v>0</v>
      </c>
      <c r="AK252" s="103">
        <f t="shared" si="241"/>
        <v>0</v>
      </c>
      <c r="AL252" s="103">
        <f t="shared" si="242"/>
        <v>0</v>
      </c>
      <c r="AM252" s="103">
        <f t="shared" si="243"/>
        <v>1232</v>
      </c>
      <c r="AN252" s="103">
        <f t="shared" si="244"/>
        <v>0</v>
      </c>
      <c r="AO252" s="103">
        <f t="shared" si="245"/>
        <v>0</v>
      </c>
      <c r="AP252" s="103">
        <f t="shared" si="246"/>
        <v>0</v>
      </c>
      <c r="AQ252" s="103">
        <f t="shared" si="247"/>
        <v>0</v>
      </c>
      <c r="AR252" s="103">
        <f t="shared" si="248"/>
        <v>0</v>
      </c>
      <c r="AS252" s="103">
        <f t="shared" si="249"/>
        <v>0</v>
      </c>
      <c r="AT252" s="103">
        <f t="shared" si="250"/>
        <v>0</v>
      </c>
      <c r="AU252" s="103">
        <f t="shared" si="251"/>
        <v>0</v>
      </c>
      <c r="AV252" s="104">
        <f>SUM(AJ252:AU252)*VLOOKUP($I252,Escalation[],MATCH(W$1,Escalation[#Headers]),FALSE)</f>
        <v>1258.4880000000001</v>
      </c>
      <c r="AW252" s="104">
        <f t="shared" si="308"/>
        <v>0</v>
      </c>
      <c r="AX252" s="104">
        <f t="shared" si="309"/>
        <v>0</v>
      </c>
      <c r="AY252" s="104">
        <f t="shared" si="310"/>
        <v>1258.4880000000001</v>
      </c>
      <c r="AZ252" s="103">
        <f t="shared" si="311"/>
        <v>251.69760000000002</v>
      </c>
      <c r="BA252" s="105">
        <f t="shared" si="312"/>
        <v>0</v>
      </c>
      <c r="BB252" s="110"/>
      <c r="BC252" s="102"/>
      <c r="BD252" s="102"/>
      <c r="BE252" s="102"/>
      <c r="BF252" s="102"/>
      <c r="BG252" s="102"/>
      <c r="BH252" s="102"/>
      <c r="BI252" s="102"/>
      <c r="BJ252" s="102"/>
      <c r="BK252" s="102"/>
      <c r="BL252" s="102"/>
      <c r="BM252" s="102"/>
      <c r="BN252" s="102">
        <f t="shared" si="252"/>
        <v>0</v>
      </c>
      <c r="BO252" s="103">
        <f t="shared" si="253"/>
        <v>0</v>
      </c>
      <c r="BP252" s="103">
        <f t="shared" si="254"/>
        <v>0</v>
      </c>
      <c r="BQ252" s="103">
        <f t="shared" si="255"/>
        <v>0</v>
      </c>
      <c r="BR252" s="103">
        <f t="shared" si="256"/>
        <v>0</v>
      </c>
      <c r="BS252" s="103">
        <f t="shared" si="257"/>
        <v>0</v>
      </c>
      <c r="BT252" s="103">
        <f t="shared" si="258"/>
        <v>0</v>
      </c>
      <c r="BU252" s="103">
        <f t="shared" si="259"/>
        <v>0</v>
      </c>
      <c r="BV252" s="103">
        <f t="shared" si="260"/>
        <v>0</v>
      </c>
      <c r="BW252" s="103">
        <f t="shared" si="261"/>
        <v>0</v>
      </c>
      <c r="BX252" s="103">
        <f t="shared" si="262"/>
        <v>0</v>
      </c>
      <c r="BY252" s="103">
        <f t="shared" si="263"/>
        <v>0</v>
      </c>
      <c r="BZ252" s="103">
        <f t="shared" si="264"/>
        <v>0</v>
      </c>
      <c r="CA252" s="104">
        <f>SUM(BO252:BZ252)*VLOOKUP($I252,Escalation[],MATCH(BB$1,Escalation[#Headers]),FALSE)</f>
        <v>0</v>
      </c>
      <c r="CB252" s="104">
        <f t="shared" si="265"/>
        <v>0</v>
      </c>
      <c r="CC252" s="104">
        <f t="shared" si="266"/>
        <v>0</v>
      </c>
      <c r="CD252" s="104">
        <f t="shared" si="267"/>
        <v>0</v>
      </c>
      <c r="CE252" s="103">
        <f t="shared" si="268"/>
        <v>0</v>
      </c>
      <c r="CF252" s="105">
        <f t="shared" si="269"/>
        <v>0</v>
      </c>
      <c r="CG252" s="110"/>
      <c r="CH252" s="102"/>
      <c r="CI252" s="102"/>
      <c r="CJ252" s="102"/>
      <c r="CK252" s="102"/>
      <c r="CL252" s="102"/>
      <c r="CM252" s="102"/>
      <c r="CN252" s="102"/>
      <c r="CO252" s="102"/>
      <c r="CP252" s="102"/>
      <c r="CQ252" s="102"/>
      <c r="CR252" s="102"/>
      <c r="CS252" s="102">
        <f t="shared" si="270"/>
        <v>0</v>
      </c>
      <c r="CT252" s="103">
        <f t="shared" si="271"/>
        <v>0</v>
      </c>
      <c r="CU252" s="103">
        <f t="shared" si="272"/>
        <v>0</v>
      </c>
      <c r="CV252" s="103">
        <f t="shared" si="273"/>
        <v>0</v>
      </c>
      <c r="CW252" s="103">
        <f t="shared" si="274"/>
        <v>0</v>
      </c>
      <c r="CX252" s="103">
        <f t="shared" si="275"/>
        <v>0</v>
      </c>
      <c r="CY252" s="103">
        <f t="shared" si="276"/>
        <v>0</v>
      </c>
      <c r="CZ252" s="103">
        <f t="shared" si="277"/>
        <v>0</v>
      </c>
      <c r="DA252" s="103">
        <f t="shared" si="278"/>
        <v>0</v>
      </c>
      <c r="DB252" s="103">
        <f t="shared" si="279"/>
        <v>0</v>
      </c>
      <c r="DC252" s="103">
        <f t="shared" si="280"/>
        <v>0</v>
      </c>
      <c r="DD252" s="103">
        <f t="shared" si="281"/>
        <v>0</v>
      </c>
      <c r="DE252" s="103">
        <f t="shared" si="282"/>
        <v>0</v>
      </c>
      <c r="DF252" s="104">
        <f>SUM(CT252:DE252)*VLOOKUP($I252,Escalation[],MATCH(CG$1,Escalation[#Headers]),FALSE)</f>
        <v>0</v>
      </c>
      <c r="DG252" s="104">
        <f t="shared" si="283"/>
        <v>0</v>
      </c>
      <c r="DH252" s="104">
        <f t="shared" si="284"/>
        <v>0</v>
      </c>
      <c r="DI252" s="104">
        <f t="shared" si="285"/>
        <v>0</v>
      </c>
      <c r="DJ252" s="103">
        <f t="shared" si="286"/>
        <v>0</v>
      </c>
      <c r="DK252" s="105">
        <f t="shared" si="287"/>
        <v>0</v>
      </c>
      <c r="DL252" s="110"/>
      <c r="DM252" s="102"/>
      <c r="DN252" s="102"/>
      <c r="DO252" s="102"/>
      <c r="DP252" s="102"/>
      <c r="DQ252" s="102"/>
      <c r="DR252" s="102"/>
      <c r="DS252" s="102"/>
      <c r="DT252" s="102"/>
      <c r="DU252" s="102"/>
      <c r="DV252" s="102"/>
      <c r="DW252" s="102"/>
      <c r="DX252" s="102">
        <f t="shared" si="288"/>
        <v>0</v>
      </c>
      <c r="DY252" s="103">
        <f t="shared" si="289"/>
        <v>0</v>
      </c>
      <c r="DZ252" s="103">
        <f t="shared" si="290"/>
        <v>0</v>
      </c>
      <c r="EA252" s="103">
        <f t="shared" si="291"/>
        <v>0</v>
      </c>
      <c r="EB252" s="103">
        <f t="shared" si="292"/>
        <v>0</v>
      </c>
      <c r="EC252" s="103">
        <f t="shared" si="293"/>
        <v>0</v>
      </c>
      <c r="ED252" s="103">
        <f t="shared" si="294"/>
        <v>0</v>
      </c>
      <c r="EE252" s="103">
        <f t="shared" si="295"/>
        <v>0</v>
      </c>
      <c r="EF252" s="103">
        <f t="shared" si="296"/>
        <v>0</v>
      </c>
      <c r="EG252" s="103">
        <f t="shared" si="297"/>
        <v>0</v>
      </c>
      <c r="EH252" s="103">
        <f t="shared" si="298"/>
        <v>0</v>
      </c>
      <c r="EI252" s="103">
        <f t="shared" si="299"/>
        <v>0</v>
      </c>
      <c r="EJ252" s="103">
        <f t="shared" si="300"/>
        <v>0</v>
      </c>
      <c r="EK252" s="104">
        <f>SUM(DY252:EJ252)*VLOOKUP($I252,Escalation[],MATCH(DL$1,Escalation[#Headers]),FALSE)</f>
        <v>0</v>
      </c>
      <c r="EL252" s="104">
        <f t="shared" si="301"/>
        <v>0</v>
      </c>
      <c r="EM252" s="104">
        <f t="shared" si="302"/>
        <v>0</v>
      </c>
      <c r="EN252" s="104">
        <f t="shared" si="303"/>
        <v>0</v>
      </c>
      <c r="EO252" s="103">
        <f t="shared" si="304"/>
        <v>0</v>
      </c>
      <c r="EP252" s="105">
        <f t="shared" si="305"/>
        <v>0</v>
      </c>
      <c r="EQ252" s="160">
        <f t="shared" si="306"/>
        <v>1258.4880000000001</v>
      </c>
      <c r="ER252" s="1"/>
      <c r="ES252" s="82"/>
      <c r="ET252" s="82"/>
      <c r="EU252" s="82"/>
      <c r="EV252" s="82"/>
      <c r="EW252" s="22"/>
      <c r="EX252" s="22"/>
      <c r="EY252" s="34"/>
      <c r="EZ252" s="34"/>
      <c r="FA252" s="7"/>
      <c r="FB252" s="7"/>
      <c r="FC252" s="7"/>
      <c r="FD252" s="7"/>
    </row>
    <row r="253" spans="1:160" ht="132" hidden="1" x14ac:dyDescent="0.3">
      <c r="A253" s="2" t="s">
        <v>543</v>
      </c>
      <c r="B253" s="83">
        <v>1.2</v>
      </c>
      <c r="C253" t="s">
        <v>1392</v>
      </c>
      <c r="D253" s="28" t="s">
        <v>15</v>
      </c>
      <c r="E253" s="3" t="s">
        <v>25</v>
      </c>
      <c r="F253" s="1" t="s">
        <v>544</v>
      </c>
      <c r="G253" s="14" t="s">
        <v>545</v>
      </c>
      <c r="H253" s="1"/>
      <c r="I253" s="3" t="s">
        <v>19</v>
      </c>
      <c r="J253" s="5" t="s">
        <v>31</v>
      </c>
      <c r="K253" s="3" t="s">
        <v>35</v>
      </c>
      <c r="L253" s="6" t="s">
        <v>22</v>
      </c>
      <c r="M253" s="38">
        <v>115</v>
      </c>
      <c r="N253" s="43">
        <v>115</v>
      </c>
      <c r="O253" s="23">
        <v>0</v>
      </c>
      <c r="P253" s="48">
        <v>0</v>
      </c>
      <c r="Q253" s="5" t="s">
        <v>23</v>
      </c>
      <c r="R253" s="1" t="s">
        <v>220</v>
      </c>
      <c r="S253" s="71">
        <f>VLOOKUP(R253,Contingencies!$A$2:$D$7,4,FALSE)</f>
        <v>0.2</v>
      </c>
      <c r="T253" s="22">
        <f t="shared" si="239"/>
        <v>187.95600000000002</v>
      </c>
      <c r="U253" s="33">
        <f t="shared" si="313"/>
        <v>0</v>
      </c>
      <c r="V253" s="90"/>
      <c r="W253" s="110"/>
      <c r="X253" s="102"/>
      <c r="Y253" s="133"/>
      <c r="Z253" s="122">
        <v>8</v>
      </c>
      <c r="AA253" s="122"/>
      <c r="AB253" s="123"/>
      <c r="AC253" s="123"/>
      <c r="AD253" s="123"/>
      <c r="AE253" s="123"/>
      <c r="AF253" s="102"/>
      <c r="AG253" s="102"/>
      <c r="AH253" s="102"/>
      <c r="AI253" s="102">
        <f t="shared" si="307"/>
        <v>8</v>
      </c>
      <c r="AJ253" s="103">
        <f t="shared" si="240"/>
        <v>0</v>
      </c>
      <c r="AK253" s="103">
        <f t="shared" si="241"/>
        <v>0</v>
      </c>
      <c r="AL253" s="103">
        <f t="shared" si="242"/>
        <v>0</v>
      </c>
      <c r="AM253" s="103">
        <f t="shared" si="243"/>
        <v>920</v>
      </c>
      <c r="AN253" s="103">
        <f t="shared" si="244"/>
        <v>0</v>
      </c>
      <c r="AO253" s="103">
        <f t="shared" si="245"/>
        <v>0</v>
      </c>
      <c r="AP253" s="103">
        <f t="shared" si="246"/>
        <v>0</v>
      </c>
      <c r="AQ253" s="103">
        <f t="shared" si="247"/>
        <v>0</v>
      </c>
      <c r="AR253" s="103">
        <f t="shared" si="248"/>
        <v>0</v>
      </c>
      <c r="AS253" s="103">
        <f t="shared" si="249"/>
        <v>0</v>
      </c>
      <c r="AT253" s="103">
        <f t="shared" si="250"/>
        <v>0</v>
      </c>
      <c r="AU253" s="103">
        <f t="shared" si="251"/>
        <v>0</v>
      </c>
      <c r="AV253" s="104">
        <f>SUM(AJ253:AU253)*VLOOKUP($I253,Escalation[],MATCH(W$1,Escalation[#Headers]),FALSE)</f>
        <v>939.78000000000009</v>
      </c>
      <c r="AW253" s="104">
        <f t="shared" si="308"/>
        <v>0</v>
      </c>
      <c r="AX253" s="104">
        <f t="shared" si="309"/>
        <v>0</v>
      </c>
      <c r="AY253" s="104">
        <f t="shared" si="310"/>
        <v>939.78000000000009</v>
      </c>
      <c r="AZ253" s="103">
        <f t="shared" si="311"/>
        <v>187.95600000000002</v>
      </c>
      <c r="BA253" s="105">
        <f t="shared" si="312"/>
        <v>0</v>
      </c>
      <c r="BB253" s="110"/>
      <c r="BC253" s="102"/>
      <c r="BD253" s="102"/>
      <c r="BE253" s="102"/>
      <c r="BF253" s="102"/>
      <c r="BG253" s="102"/>
      <c r="BH253" s="102"/>
      <c r="BI253" s="102"/>
      <c r="BJ253" s="102"/>
      <c r="BK253" s="102"/>
      <c r="BL253" s="102"/>
      <c r="BM253" s="102"/>
      <c r="BN253" s="102">
        <f t="shared" si="252"/>
        <v>0</v>
      </c>
      <c r="BO253" s="103">
        <f t="shared" si="253"/>
        <v>0</v>
      </c>
      <c r="BP253" s="103">
        <f t="shared" si="254"/>
        <v>0</v>
      </c>
      <c r="BQ253" s="103">
        <f t="shared" si="255"/>
        <v>0</v>
      </c>
      <c r="BR253" s="103">
        <f t="shared" si="256"/>
        <v>0</v>
      </c>
      <c r="BS253" s="103">
        <f t="shared" si="257"/>
        <v>0</v>
      </c>
      <c r="BT253" s="103">
        <f t="shared" si="258"/>
        <v>0</v>
      </c>
      <c r="BU253" s="103">
        <f t="shared" si="259"/>
        <v>0</v>
      </c>
      <c r="BV253" s="103">
        <f t="shared" si="260"/>
        <v>0</v>
      </c>
      <c r="BW253" s="103">
        <f t="shared" si="261"/>
        <v>0</v>
      </c>
      <c r="BX253" s="103">
        <f t="shared" si="262"/>
        <v>0</v>
      </c>
      <c r="BY253" s="103">
        <f t="shared" si="263"/>
        <v>0</v>
      </c>
      <c r="BZ253" s="103">
        <f t="shared" si="264"/>
        <v>0</v>
      </c>
      <c r="CA253" s="104">
        <f>SUM(BO253:BZ253)*VLOOKUP($I253,Escalation[],MATCH(BB$1,Escalation[#Headers]),FALSE)</f>
        <v>0</v>
      </c>
      <c r="CB253" s="104">
        <f t="shared" si="265"/>
        <v>0</v>
      </c>
      <c r="CC253" s="104">
        <f t="shared" si="266"/>
        <v>0</v>
      </c>
      <c r="CD253" s="104">
        <f t="shared" si="267"/>
        <v>0</v>
      </c>
      <c r="CE253" s="103">
        <f t="shared" si="268"/>
        <v>0</v>
      </c>
      <c r="CF253" s="105">
        <f t="shared" si="269"/>
        <v>0</v>
      </c>
      <c r="CG253" s="110"/>
      <c r="CH253" s="102"/>
      <c r="CI253" s="102"/>
      <c r="CJ253" s="102"/>
      <c r="CK253" s="102"/>
      <c r="CL253" s="102"/>
      <c r="CM253" s="102"/>
      <c r="CN253" s="102"/>
      <c r="CO253" s="102"/>
      <c r="CP253" s="102"/>
      <c r="CQ253" s="102"/>
      <c r="CR253" s="102"/>
      <c r="CS253" s="102">
        <f t="shared" si="270"/>
        <v>0</v>
      </c>
      <c r="CT253" s="103">
        <f t="shared" si="271"/>
        <v>0</v>
      </c>
      <c r="CU253" s="103">
        <f t="shared" si="272"/>
        <v>0</v>
      </c>
      <c r="CV253" s="103">
        <f t="shared" si="273"/>
        <v>0</v>
      </c>
      <c r="CW253" s="103">
        <f t="shared" si="274"/>
        <v>0</v>
      </c>
      <c r="CX253" s="103">
        <f t="shared" si="275"/>
        <v>0</v>
      </c>
      <c r="CY253" s="103">
        <f t="shared" si="276"/>
        <v>0</v>
      </c>
      <c r="CZ253" s="103">
        <f t="shared" si="277"/>
        <v>0</v>
      </c>
      <c r="DA253" s="103">
        <f t="shared" si="278"/>
        <v>0</v>
      </c>
      <c r="DB253" s="103">
        <f t="shared" si="279"/>
        <v>0</v>
      </c>
      <c r="DC253" s="103">
        <f t="shared" si="280"/>
        <v>0</v>
      </c>
      <c r="DD253" s="103">
        <f t="shared" si="281"/>
        <v>0</v>
      </c>
      <c r="DE253" s="103">
        <f t="shared" si="282"/>
        <v>0</v>
      </c>
      <c r="DF253" s="104">
        <f>SUM(CT253:DE253)*VLOOKUP($I253,Escalation[],MATCH(CG$1,Escalation[#Headers]),FALSE)</f>
        <v>0</v>
      </c>
      <c r="DG253" s="104">
        <f t="shared" si="283"/>
        <v>0</v>
      </c>
      <c r="DH253" s="104">
        <f t="shared" si="284"/>
        <v>0</v>
      </c>
      <c r="DI253" s="104">
        <f t="shared" si="285"/>
        <v>0</v>
      </c>
      <c r="DJ253" s="103">
        <f t="shared" si="286"/>
        <v>0</v>
      </c>
      <c r="DK253" s="105">
        <f t="shared" si="287"/>
        <v>0</v>
      </c>
      <c r="DL253" s="110"/>
      <c r="DM253" s="102"/>
      <c r="DN253" s="102"/>
      <c r="DO253" s="102"/>
      <c r="DP253" s="102"/>
      <c r="DQ253" s="102"/>
      <c r="DR253" s="102"/>
      <c r="DS253" s="102"/>
      <c r="DT253" s="102"/>
      <c r="DU253" s="102"/>
      <c r="DV253" s="102"/>
      <c r="DW253" s="102"/>
      <c r="DX253" s="102">
        <f t="shared" si="288"/>
        <v>0</v>
      </c>
      <c r="DY253" s="103">
        <f t="shared" si="289"/>
        <v>0</v>
      </c>
      <c r="DZ253" s="103">
        <f t="shared" si="290"/>
        <v>0</v>
      </c>
      <c r="EA253" s="103">
        <f t="shared" si="291"/>
        <v>0</v>
      </c>
      <c r="EB253" s="103">
        <f t="shared" si="292"/>
        <v>0</v>
      </c>
      <c r="EC253" s="103">
        <f t="shared" si="293"/>
        <v>0</v>
      </c>
      <c r="ED253" s="103">
        <f t="shared" si="294"/>
        <v>0</v>
      </c>
      <c r="EE253" s="103">
        <f t="shared" si="295"/>
        <v>0</v>
      </c>
      <c r="EF253" s="103">
        <f t="shared" si="296"/>
        <v>0</v>
      </c>
      <c r="EG253" s="103">
        <f t="shared" si="297"/>
        <v>0</v>
      </c>
      <c r="EH253" s="103">
        <f t="shared" si="298"/>
        <v>0</v>
      </c>
      <c r="EI253" s="103">
        <f t="shared" si="299"/>
        <v>0</v>
      </c>
      <c r="EJ253" s="103">
        <f t="shared" si="300"/>
        <v>0</v>
      </c>
      <c r="EK253" s="104">
        <f>SUM(DY253:EJ253)*VLOOKUP($I253,Escalation[],MATCH(DL$1,Escalation[#Headers]),FALSE)</f>
        <v>0</v>
      </c>
      <c r="EL253" s="104">
        <f t="shared" si="301"/>
        <v>0</v>
      </c>
      <c r="EM253" s="104">
        <f t="shared" si="302"/>
        <v>0</v>
      </c>
      <c r="EN253" s="104">
        <f t="shared" si="303"/>
        <v>0</v>
      </c>
      <c r="EO253" s="103">
        <f t="shared" si="304"/>
        <v>0</v>
      </c>
      <c r="EP253" s="105">
        <f t="shared" si="305"/>
        <v>0</v>
      </c>
      <c r="EQ253" s="160">
        <f t="shared" si="306"/>
        <v>939.78000000000009</v>
      </c>
      <c r="ER253" s="1"/>
      <c r="ES253" s="82"/>
      <c r="ET253" s="82"/>
      <c r="EU253" s="82"/>
      <c r="EV253" s="82"/>
      <c r="EW253" s="22"/>
      <c r="EX253" s="22"/>
      <c r="EY253" s="34"/>
      <c r="EZ253" s="34"/>
      <c r="FA253" s="7"/>
      <c r="FB253" s="7"/>
      <c r="FC253" s="7"/>
      <c r="FD253" s="7"/>
    </row>
    <row r="254" spans="1:160" ht="132" hidden="1" x14ac:dyDescent="0.3">
      <c r="A254" s="2" t="s">
        <v>543</v>
      </c>
      <c r="B254" s="83">
        <v>1.2</v>
      </c>
      <c r="C254" t="s">
        <v>1392</v>
      </c>
      <c r="D254" s="28" t="s">
        <v>15</v>
      </c>
      <c r="E254" s="3" t="s">
        <v>25</v>
      </c>
      <c r="F254" s="1" t="s">
        <v>544</v>
      </c>
      <c r="G254" s="14" t="s">
        <v>545</v>
      </c>
      <c r="H254" s="1"/>
      <c r="I254" s="3" t="s">
        <v>215</v>
      </c>
      <c r="J254" s="5" t="s">
        <v>215</v>
      </c>
      <c r="K254" s="3"/>
      <c r="L254" s="3" t="s">
        <v>22</v>
      </c>
      <c r="M254" s="38"/>
      <c r="N254" s="42">
        <v>1</v>
      </c>
      <c r="O254" s="23">
        <v>0</v>
      </c>
      <c r="P254" s="48">
        <v>0</v>
      </c>
      <c r="Q254" s="5" t="s">
        <v>23</v>
      </c>
      <c r="R254" s="1" t="s">
        <v>220</v>
      </c>
      <c r="S254" s="71">
        <f>VLOOKUP(R254,Contingencies!$A$2:$D$7,4,FALSE)</f>
        <v>0.2</v>
      </c>
      <c r="T254" s="22">
        <f t="shared" si="239"/>
        <v>40.860000000000007</v>
      </c>
      <c r="U254" s="33">
        <f t="shared" si="313"/>
        <v>0</v>
      </c>
      <c r="V254" s="90"/>
      <c r="W254" s="110"/>
      <c r="X254" s="102"/>
      <c r="Y254" s="133"/>
      <c r="Z254" s="122">
        <v>200</v>
      </c>
      <c r="AA254" s="122"/>
      <c r="AB254" s="123"/>
      <c r="AC254" s="123"/>
      <c r="AD254" s="123"/>
      <c r="AE254" s="123"/>
      <c r="AF254" s="102"/>
      <c r="AG254" s="102"/>
      <c r="AH254" s="102"/>
      <c r="AI254" s="102">
        <f t="shared" si="307"/>
        <v>0</v>
      </c>
      <c r="AJ254" s="103">
        <f t="shared" si="240"/>
        <v>0</v>
      </c>
      <c r="AK254" s="103">
        <f t="shared" si="241"/>
        <v>0</v>
      </c>
      <c r="AL254" s="103">
        <f t="shared" si="242"/>
        <v>0</v>
      </c>
      <c r="AM254" s="103">
        <f t="shared" si="243"/>
        <v>200</v>
      </c>
      <c r="AN254" s="103">
        <f t="shared" si="244"/>
        <v>0</v>
      </c>
      <c r="AO254" s="103">
        <f t="shared" si="245"/>
        <v>0</v>
      </c>
      <c r="AP254" s="103">
        <f t="shared" si="246"/>
        <v>0</v>
      </c>
      <c r="AQ254" s="103">
        <f t="shared" si="247"/>
        <v>0</v>
      </c>
      <c r="AR254" s="103">
        <f t="shared" si="248"/>
        <v>0</v>
      </c>
      <c r="AS254" s="103">
        <f t="shared" si="249"/>
        <v>0</v>
      </c>
      <c r="AT254" s="103">
        <f t="shared" si="250"/>
        <v>0</v>
      </c>
      <c r="AU254" s="103">
        <f t="shared" si="251"/>
        <v>0</v>
      </c>
      <c r="AV254" s="104">
        <f>SUM(AJ254:AU254)*VLOOKUP($I254,Escalation[],MATCH(W$1,Escalation[#Headers]),FALSE)</f>
        <v>204.3</v>
      </c>
      <c r="AW254" s="104">
        <f t="shared" si="308"/>
        <v>0</v>
      </c>
      <c r="AX254" s="104">
        <f t="shared" si="309"/>
        <v>0</v>
      </c>
      <c r="AY254" s="104">
        <f t="shared" si="310"/>
        <v>204.3</v>
      </c>
      <c r="AZ254" s="103">
        <f t="shared" si="311"/>
        <v>40.860000000000007</v>
      </c>
      <c r="BA254" s="105">
        <f t="shared" si="312"/>
        <v>0</v>
      </c>
      <c r="BB254" s="110"/>
      <c r="BC254" s="102"/>
      <c r="BD254" s="102"/>
      <c r="BE254" s="102"/>
      <c r="BF254" s="102"/>
      <c r="BG254" s="102"/>
      <c r="BH254" s="102"/>
      <c r="BI254" s="102"/>
      <c r="BJ254" s="102"/>
      <c r="BK254" s="102"/>
      <c r="BL254" s="102"/>
      <c r="BM254" s="102"/>
      <c r="BN254" s="102">
        <f t="shared" si="252"/>
        <v>0</v>
      </c>
      <c r="BO254" s="103">
        <f t="shared" si="253"/>
        <v>0</v>
      </c>
      <c r="BP254" s="103">
        <f t="shared" si="254"/>
        <v>0</v>
      </c>
      <c r="BQ254" s="103">
        <f t="shared" si="255"/>
        <v>0</v>
      </c>
      <c r="BR254" s="103">
        <f t="shared" si="256"/>
        <v>0</v>
      </c>
      <c r="BS254" s="103">
        <f t="shared" si="257"/>
        <v>0</v>
      </c>
      <c r="BT254" s="103">
        <f t="shared" si="258"/>
        <v>0</v>
      </c>
      <c r="BU254" s="103">
        <f t="shared" si="259"/>
        <v>0</v>
      </c>
      <c r="BV254" s="103">
        <f t="shared" si="260"/>
        <v>0</v>
      </c>
      <c r="BW254" s="103">
        <f t="shared" si="261"/>
        <v>0</v>
      </c>
      <c r="BX254" s="103">
        <f t="shared" si="262"/>
        <v>0</v>
      </c>
      <c r="BY254" s="103">
        <f t="shared" si="263"/>
        <v>0</v>
      </c>
      <c r="BZ254" s="103">
        <f t="shared" si="264"/>
        <v>0</v>
      </c>
      <c r="CA254" s="104">
        <f>SUM(BO254:BZ254)*VLOOKUP($I254,Escalation[],MATCH(BB$1,Escalation[#Headers]),FALSE)</f>
        <v>0</v>
      </c>
      <c r="CB254" s="104">
        <f t="shared" si="265"/>
        <v>0</v>
      </c>
      <c r="CC254" s="104">
        <f t="shared" si="266"/>
        <v>0</v>
      </c>
      <c r="CD254" s="104">
        <f t="shared" si="267"/>
        <v>0</v>
      </c>
      <c r="CE254" s="103">
        <f t="shared" si="268"/>
        <v>0</v>
      </c>
      <c r="CF254" s="105">
        <f t="shared" si="269"/>
        <v>0</v>
      </c>
      <c r="CG254" s="110"/>
      <c r="CH254" s="102"/>
      <c r="CI254" s="102"/>
      <c r="CJ254" s="102"/>
      <c r="CK254" s="102"/>
      <c r="CL254" s="102"/>
      <c r="CM254" s="102"/>
      <c r="CN254" s="102"/>
      <c r="CO254" s="102"/>
      <c r="CP254" s="102"/>
      <c r="CQ254" s="102"/>
      <c r="CR254" s="102"/>
      <c r="CS254" s="102">
        <f t="shared" si="270"/>
        <v>0</v>
      </c>
      <c r="CT254" s="103">
        <f t="shared" si="271"/>
        <v>0</v>
      </c>
      <c r="CU254" s="103">
        <f t="shared" si="272"/>
        <v>0</v>
      </c>
      <c r="CV254" s="103">
        <f t="shared" si="273"/>
        <v>0</v>
      </c>
      <c r="CW254" s="103">
        <f t="shared" si="274"/>
        <v>0</v>
      </c>
      <c r="CX254" s="103">
        <f t="shared" si="275"/>
        <v>0</v>
      </c>
      <c r="CY254" s="103">
        <f t="shared" si="276"/>
        <v>0</v>
      </c>
      <c r="CZ254" s="103">
        <f t="shared" si="277"/>
        <v>0</v>
      </c>
      <c r="DA254" s="103">
        <f t="shared" si="278"/>
        <v>0</v>
      </c>
      <c r="DB254" s="103">
        <f t="shared" si="279"/>
        <v>0</v>
      </c>
      <c r="DC254" s="103">
        <f t="shared" si="280"/>
        <v>0</v>
      </c>
      <c r="DD254" s="103">
        <f t="shared" si="281"/>
        <v>0</v>
      </c>
      <c r="DE254" s="103">
        <f t="shared" si="282"/>
        <v>0</v>
      </c>
      <c r="DF254" s="104">
        <f>SUM(CT254:DE254)*VLOOKUP($I254,Escalation[],MATCH(CG$1,Escalation[#Headers]),FALSE)</f>
        <v>0</v>
      </c>
      <c r="DG254" s="104">
        <f t="shared" si="283"/>
        <v>0</v>
      </c>
      <c r="DH254" s="104">
        <f t="shared" si="284"/>
        <v>0</v>
      </c>
      <c r="DI254" s="104">
        <f t="shared" si="285"/>
        <v>0</v>
      </c>
      <c r="DJ254" s="103">
        <f t="shared" si="286"/>
        <v>0</v>
      </c>
      <c r="DK254" s="105">
        <f t="shared" si="287"/>
        <v>0</v>
      </c>
      <c r="DL254" s="110"/>
      <c r="DM254" s="102"/>
      <c r="DN254" s="102"/>
      <c r="DO254" s="102"/>
      <c r="DP254" s="102"/>
      <c r="DQ254" s="102"/>
      <c r="DR254" s="102"/>
      <c r="DS254" s="102"/>
      <c r="DT254" s="102"/>
      <c r="DU254" s="102"/>
      <c r="DV254" s="102"/>
      <c r="DW254" s="102"/>
      <c r="DX254" s="102">
        <f t="shared" si="288"/>
        <v>0</v>
      </c>
      <c r="DY254" s="103">
        <f t="shared" si="289"/>
        <v>0</v>
      </c>
      <c r="DZ254" s="103">
        <f t="shared" si="290"/>
        <v>0</v>
      </c>
      <c r="EA254" s="103">
        <f t="shared" si="291"/>
        <v>0</v>
      </c>
      <c r="EB254" s="103">
        <f t="shared" si="292"/>
        <v>0</v>
      </c>
      <c r="EC254" s="103">
        <f t="shared" si="293"/>
        <v>0</v>
      </c>
      <c r="ED254" s="103">
        <f t="shared" si="294"/>
        <v>0</v>
      </c>
      <c r="EE254" s="103">
        <f t="shared" si="295"/>
        <v>0</v>
      </c>
      <c r="EF254" s="103">
        <f t="shared" si="296"/>
        <v>0</v>
      </c>
      <c r="EG254" s="103">
        <f t="shared" si="297"/>
        <v>0</v>
      </c>
      <c r="EH254" s="103">
        <f t="shared" si="298"/>
        <v>0</v>
      </c>
      <c r="EI254" s="103">
        <f t="shared" si="299"/>
        <v>0</v>
      </c>
      <c r="EJ254" s="103">
        <f t="shared" si="300"/>
        <v>0</v>
      </c>
      <c r="EK254" s="104">
        <f>SUM(DY254:EJ254)*VLOOKUP($I254,Escalation[],MATCH(DL$1,Escalation[#Headers]),FALSE)</f>
        <v>0</v>
      </c>
      <c r="EL254" s="104">
        <f t="shared" si="301"/>
        <v>0</v>
      </c>
      <c r="EM254" s="104">
        <f t="shared" si="302"/>
        <v>0</v>
      </c>
      <c r="EN254" s="104">
        <f t="shared" si="303"/>
        <v>0</v>
      </c>
      <c r="EO254" s="103">
        <f t="shared" si="304"/>
        <v>0</v>
      </c>
      <c r="EP254" s="105">
        <f t="shared" si="305"/>
        <v>0</v>
      </c>
      <c r="EQ254" s="160">
        <f t="shared" si="306"/>
        <v>204.3</v>
      </c>
      <c r="ER254" s="1"/>
      <c r="ES254" s="82"/>
      <c r="ET254" s="82"/>
      <c r="EU254" s="82"/>
      <c r="EV254" s="82"/>
      <c r="EW254" s="22"/>
      <c r="EX254" s="22"/>
      <c r="EY254" s="34"/>
      <c r="EZ254" s="34"/>
      <c r="FA254" s="7"/>
      <c r="FB254" s="7"/>
      <c r="FC254" s="7"/>
      <c r="FD254" s="7"/>
    </row>
    <row r="255" spans="1:160" ht="158.4" hidden="1" x14ac:dyDescent="0.3">
      <c r="A255" s="2" t="s">
        <v>546</v>
      </c>
      <c r="B255" s="83">
        <v>1.2</v>
      </c>
      <c r="C255" t="s">
        <v>1392</v>
      </c>
      <c r="D255" s="28" t="s">
        <v>15</v>
      </c>
      <c r="E255" s="3" t="s">
        <v>25</v>
      </c>
      <c r="F255" s="1" t="s">
        <v>547</v>
      </c>
      <c r="G255" s="14" t="s">
        <v>547</v>
      </c>
      <c r="H255" s="1"/>
      <c r="I255" s="3" t="s">
        <v>19</v>
      </c>
      <c r="J255" s="5" t="s">
        <v>31</v>
      </c>
      <c r="K255" s="3" t="s">
        <v>35</v>
      </c>
      <c r="L255" s="6" t="s">
        <v>22</v>
      </c>
      <c r="M255" s="38">
        <v>115</v>
      </c>
      <c r="N255" s="43">
        <v>115</v>
      </c>
      <c r="O255" s="23">
        <v>0</v>
      </c>
      <c r="P255" s="48">
        <v>0</v>
      </c>
      <c r="Q255" s="5" t="s">
        <v>23</v>
      </c>
      <c r="R255" s="1" t="s">
        <v>220</v>
      </c>
      <c r="S255" s="71">
        <f>VLOOKUP(R255,Contingencies!$A$2:$D$7,4,FALSE)</f>
        <v>0.2</v>
      </c>
      <c r="T255" s="22">
        <f t="shared" si="239"/>
        <v>845.80200000000013</v>
      </c>
      <c r="U255" s="33">
        <f t="shared" si="313"/>
        <v>0</v>
      </c>
      <c r="V255" s="90"/>
      <c r="W255" s="110"/>
      <c r="X255" s="102"/>
      <c r="Y255" s="133"/>
      <c r="Z255" s="123"/>
      <c r="AA255" s="122">
        <v>18</v>
      </c>
      <c r="AB255" s="122">
        <v>18</v>
      </c>
      <c r="AC255" s="123"/>
      <c r="AD255" s="123"/>
      <c r="AE255" s="123"/>
      <c r="AF255" s="102"/>
      <c r="AG255" s="102"/>
      <c r="AH255" s="102"/>
      <c r="AI255" s="102">
        <f t="shared" si="307"/>
        <v>36</v>
      </c>
      <c r="AJ255" s="103">
        <f t="shared" si="240"/>
        <v>0</v>
      </c>
      <c r="AK255" s="103">
        <f t="shared" si="241"/>
        <v>0</v>
      </c>
      <c r="AL255" s="103">
        <f t="shared" si="242"/>
        <v>0</v>
      </c>
      <c r="AM255" s="103">
        <f t="shared" si="243"/>
        <v>0</v>
      </c>
      <c r="AN255" s="103">
        <f t="shared" si="244"/>
        <v>2070</v>
      </c>
      <c r="AO255" s="103">
        <f t="shared" si="245"/>
        <v>2070</v>
      </c>
      <c r="AP255" s="103">
        <f t="shared" si="246"/>
        <v>0</v>
      </c>
      <c r="AQ255" s="103">
        <f t="shared" si="247"/>
        <v>0</v>
      </c>
      <c r="AR255" s="103">
        <f t="shared" si="248"/>
        <v>0</v>
      </c>
      <c r="AS255" s="103">
        <f t="shared" si="249"/>
        <v>0</v>
      </c>
      <c r="AT255" s="103">
        <f t="shared" si="250"/>
        <v>0</v>
      </c>
      <c r="AU255" s="103">
        <f t="shared" si="251"/>
        <v>0</v>
      </c>
      <c r="AV255" s="104">
        <f>SUM(AJ255:AU255)*VLOOKUP($I255,Escalation[],MATCH(W$1,Escalation[#Headers]),FALSE)</f>
        <v>4229.01</v>
      </c>
      <c r="AW255" s="104">
        <f t="shared" si="308"/>
        <v>0</v>
      </c>
      <c r="AX255" s="104">
        <f t="shared" si="309"/>
        <v>0</v>
      </c>
      <c r="AY255" s="104">
        <f t="shared" si="310"/>
        <v>4229.01</v>
      </c>
      <c r="AZ255" s="103">
        <f t="shared" si="311"/>
        <v>845.80200000000013</v>
      </c>
      <c r="BA255" s="105">
        <f t="shared" si="312"/>
        <v>0</v>
      </c>
      <c r="BB255" s="110"/>
      <c r="BC255" s="102"/>
      <c r="BD255" s="102"/>
      <c r="BE255" s="102"/>
      <c r="BF255" s="102"/>
      <c r="BG255" s="102"/>
      <c r="BH255" s="102"/>
      <c r="BI255" s="102"/>
      <c r="BJ255" s="102"/>
      <c r="BK255" s="102"/>
      <c r="BL255" s="102"/>
      <c r="BM255" s="102"/>
      <c r="BN255" s="102">
        <f t="shared" si="252"/>
        <v>0</v>
      </c>
      <c r="BO255" s="103">
        <f t="shared" si="253"/>
        <v>0</v>
      </c>
      <c r="BP255" s="103">
        <f t="shared" si="254"/>
        <v>0</v>
      </c>
      <c r="BQ255" s="103">
        <f t="shared" si="255"/>
        <v>0</v>
      </c>
      <c r="BR255" s="103">
        <f t="shared" si="256"/>
        <v>0</v>
      </c>
      <c r="BS255" s="103">
        <f t="shared" si="257"/>
        <v>0</v>
      </c>
      <c r="BT255" s="103">
        <f t="shared" si="258"/>
        <v>0</v>
      </c>
      <c r="BU255" s="103">
        <f t="shared" si="259"/>
        <v>0</v>
      </c>
      <c r="BV255" s="103">
        <f t="shared" si="260"/>
        <v>0</v>
      </c>
      <c r="BW255" s="103">
        <f t="shared" si="261"/>
        <v>0</v>
      </c>
      <c r="BX255" s="103">
        <f t="shared" si="262"/>
        <v>0</v>
      </c>
      <c r="BY255" s="103">
        <f t="shared" si="263"/>
        <v>0</v>
      </c>
      <c r="BZ255" s="103">
        <f t="shared" si="264"/>
        <v>0</v>
      </c>
      <c r="CA255" s="104">
        <f>SUM(BO255:BZ255)*VLOOKUP($I255,Escalation[],MATCH(BB$1,Escalation[#Headers]),FALSE)</f>
        <v>0</v>
      </c>
      <c r="CB255" s="104">
        <f t="shared" si="265"/>
        <v>0</v>
      </c>
      <c r="CC255" s="104">
        <f t="shared" si="266"/>
        <v>0</v>
      </c>
      <c r="CD255" s="104">
        <f t="shared" si="267"/>
        <v>0</v>
      </c>
      <c r="CE255" s="103">
        <f t="shared" si="268"/>
        <v>0</v>
      </c>
      <c r="CF255" s="105">
        <f t="shared" si="269"/>
        <v>0</v>
      </c>
      <c r="CG255" s="110"/>
      <c r="CH255" s="102"/>
      <c r="CI255" s="102"/>
      <c r="CJ255" s="102"/>
      <c r="CK255" s="102"/>
      <c r="CL255" s="102"/>
      <c r="CM255" s="102"/>
      <c r="CN255" s="102"/>
      <c r="CO255" s="102"/>
      <c r="CP255" s="102"/>
      <c r="CQ255" s="102"/>
      <c r="CR255" s="102"/>
      <c r="CS255" s="102">
        <f t="shared" si="270"/>
        <v>0</v>
      </c>
      <c r="CT255" s="103">
        <f t="shared" si="271"/>
        <v>0</v>
      </c>
      <c r="CU255" s="103">
        <f t="shared" si="272"/>
        <v>0</v>
      </c>
      <c r="CV255" s="103">
        <f t="shared" si="273"/>
        <v>0</v>
      </c>
      <c r="CW255" s="103">
        <f t="shared" si="274"/>
        <v>0</v>
      </c>
      <c r="CX255" s="103">
        <f t="shared" si="275"/>
        <v>0</v>
      </c>
      <c r="CY255" s="103">
        <f t="shared" si="276"/>
        <v>0</v>
      </c>
      <c r="CZ255" s="103">
        <f t="shared" si="277"/>
        <v>0</v>
      </c>
      <c r="DA255" s="103">
        <f t="shared" si="278"/>
        <v>0</v>
      </c>
      <c r="DB255" s="103">
        <f t="shared" si="279"/>
        <v>0</v>
      </c>
      <c r="DC255" s="103">
        <f t="shared" si="280"/>
        <v>0</v>
      </c>
      <c r="DD255" s="103">
        <f t="shared" si="281"/>
        <v>0</v>
      </c>
      <c r="DE255" s="103">
        <f t="shared" si="282"/>
        <v>0</v>
      </c>
      <c r="DF255" s="104">
        <f>SUM(CT255:DE255)*VLOOKUP($I255,Escalation[],MATCH(CG$1,Escalation[#Headers]),FALSE)</f>
        <v>0</v>
      </c>
      <c r="DG255" s="104">
        <f t="shared" si="283"/>
        <v>0</v>
      </c>
      <c r="DH255" s="104">
        <f t="shared" si="284"/>
        <v>0</v>
      </c>
      <c r="DI255" s="104">
        <f t="shared" si="285"/>
        <v>0</v>
      </c>
      <c r="DJ255" s="103">
        <f t="shared" si="286"/>
        <v>0</v>
      </c>
      <c r="DK255" s="105">
        <f t="shared" si="287"/>
        <v>0</v>
      </c>
      <c r="DL255" s="110"/>
      <c r="DM255" s="102"/>
      <c r="DN255" s="102"/>
      <c r="DO255" s="102"/>
      <c r="DP255" s="102"/>
      <c r="DQ255" s="102"/>
      <c r="DR255" s="102"/>
      <c r="DS255" s="102"/>
      <c r="DT255" s="102"/>
      <c r="DU255" s="102"/>
      <c r="DV255" s="102"/>
      <c r="DW255" s="102"/>
      <c r="DX255" s="102">
        <f t="shared" si="288"/>
        <v>0</v>
      </c>
      <c r="DY255" s="103">
        <f t="shared" si="289"/>
        <v>0</v>
      </c>
      <c r="DZ255" s="103">
        <f t="shared" si="290"/>
        <v>0</v>
      </c>
      <c r="EA255" s="103">
        <f t="shared" si="291"/>
        <v>0</v>
      </c>
      <c r="EB255" s="103">
        <f t="shared" si="292"/>
        <v>0</v>
      </c>
      <c r="EC255" s="103">
        <f t="shared" si="293"/>
        <v>0</v>
      </c>
      <c r="ED255" s="103">
        <f t="shared" si="294"/>
        <v>0</v>
      </c>
      <c r="EE255" s="103">
        <f t="shared" si="295"/>
        <v>0</v>
      </c>
      <c r="EF255" s="103">
        <f t="shared" si="296"/>
        <v>0</v>
      </c>
      <c r="EG255" s="103">
        <f t="shared" si="297"/>
        <v>0</v>
      </c>
      <c r="EH255" s="103">
        <f t="shared" si="298"/>
        <v>0</v>
      </c>
      <c r="EI255" s="103">
        <f t="shared" si="299"/>
        <v>0</v>
      </c>
      <c r="EJ255" s="103">
        <f t="shared" si="300"/>
        <v>0</v>
      </c>
      <c r="EK255" s="104">
        <f>SUM(DY255:EJ255)*VLOOKUP($I255,Escalation[],MATCH(DL$1,Escalation[#Headers]),FALSE)</f>
        <v>0</v>
      </c>
      <c r="EL255" s="104">
        <f t="shared" si="301"/>
        <v>0</v>
      </c>
      <c r="EM255" s="104">
        <f t="shared" si="302"/>
        <v>0</v>
      </c>
      <c r="EN255" s="104">
        <f t="shared" si="303"/>
        <v>0</v>
      </c>
      <c r="EO255" s="103">
        <f t="shared" si="304"/>
        <v>0</v>
      </c>
      <c r="EP255" s="105">
        <f t="shared" si="305"/>
        <v>0</v>
      </c>
      <c r="EQ255" s="160">
        <f t="shared" si="306"/>
        <v>4229.01</v>
      </c>
      <c r="ER255" s="1"/>
      <c r="ES255" s="82"/>
      <c r="ET255" s="82"/>
      <c r="EU255" s="82"/>
      <c r="EV255" s="82"/>
      <c r="EW255" s="22"/>
      <c r="EX255" s="22"/>
      <c r="EY255" s="34"/>
      <c r="EZ255" s="34"/>
      <c r="FA255" s="7"/>
      <c r="FB255" s="7"/>
      <c r="FC255" s="7"/>
      <c r="FD255" s="7"/>
    </row>
    <row r="256" spans="1:160" ht="132" hidden="1" x14ac:dyDescent="0.3">
      <c r="A256" s="2" t="s">
        <v>548</v>
      </c>
      <c r="B256" s="83">
        <v>1.2</v>
      </c>
      <c r="C256" t="s">
        <v>1392</v>
      </c>
      <c r="D256" s="28" t="s">
        <v>15</v>
      </c>
      <c r="E256" s="3" t="s">
        <v>25</v>
      </c>
      <c r="F256" s="1" t="s">
        <v>549</v>
      </c>
      <c r="G256" s="14" t="s">
        <v>550</v>
      </c>
      <c r="H256" s="1"/>
      <c r="I256" s="3" t="s">
        <v>19</v>
      </c>
      <c r="J256" s="5" t="s">
        <v>31</v>
      </c>
      <c r="K256" s="3" t="s">
        <v>35</v>
      </c>
      <c r="L256" s="6" t="s">
        <v>22</v>
      </c>
      <c r="M256" s="38">
        <v>115</v>
      </c>
      <c r="N256" s="43">
        <v>115</v>
      </c>
      <c r="O256" s="23">
        <v>0</v>
      </c>
      <c r="P256" s="48">
        <v>0</v>
      </c>
      <c r="Q256" s="5" t="s">
        <v>23</v>
      </c>
      <c r="R256" s="1" t="s">
        <v>220</v>
      </c>
      <c r="S256" s="71">
        <f>VLOOKUP(R256,Contingencies!$A$2:$D$7,4,FALSE)</f>
        <v>0.2</v>
      </c>
      <c r="T256" s="22">
        <f t="shared" si="239"/>
        <v>845.80200000000013</v>
      </c>
      <c r="U256" s="33">
        <f t="shared" si="313"/>
        <v>0</v>
      </c>
      <c r="V256" s="90"/>
      <c r="W256" s="110"/>
      <c r="X256" s="102"/>
      <c r="Y256" s="133"/>
      <c r="Z256" s="123"/>
      <c r="AA256" s="123"/>
      <c r="AB256" s="123"/>
      <c r="AC256" s="122">
        <v>18</v>
      </c>
      <c r="AD256" s="122">
        <v>18</v>
      </c>
      <c r="AE256" s="123"/>
      <c r="AF256" s="102"/>
      <c r="AG256" s="102"/>
      <c r="AH256" s="102"/>
      <c r="AI256" s="102">
        <f t="shared" si="307"/>
        <v>36</v>
      </c>
      <c r="AJ256" s="103">
        <f t="shared" si="240"/>
        <v>0</v>
      </c>
      <c r="AK256" s="103">
        <f t="shared" si="241"/>
        <v>0</v>
      </c>
      <c r="AL256" s="103">
        <f t="shared" si="242"/>
        <v>0</v>
      </c>
      <c r="AM256" s="103">
        <f t="shared" si="243"/>
        <v>0</v>
      </c>
      <c r="AN256" s="103">
        <f t="shared" si="244"/>
        <v>0</v>
      </c>
      <c r="AO256" s="103">
        <f t="shared" si="245"/>
        <v>0</v>
      </c>
      <c r="AP256" s="103">
        <f t="shared" si="246"/>
        <v>2070</v>
      </c>
      <c r="AQ256" s="103">
        <f t="shared" si="247"/>
        <v>2070</v>
      </c>
      <c r="AR256" s="103">
        <f t="shared" si="248"/>
        <v>0</v>
      </c>
      <c r="AS256" s="103">
        <f t="shared" si="249"/>
        <v>0</v>
      </c>
      <c r="AT256" s="103">
        <f t="shared" si="250"/>
        <v>0</v>
      </c>
      <c r="AU256" s="103">
        <f t="shared" si="251"/>
        <v>0</v>
      </c>
      <c r="AV256" s="104">
        <f>SUM(AJ256:AU256)*VLOOKUP($I256,Escalation[],MATCH(W$1,Escalation[#Headers]),FALSE)</f>
        <v>4229.01</v>
      </c>
      <c r="AW256" s="104">
        <f t="shared" si="308"/>
        <v>0</v>
      </c>
      <c r="AX256" s="104">
        <f t="shared" si="309"/>
        <v>0</v>
      </c>
      <c r="AY256" s="104">
        <f t="shared" si="310"/>
        <v>4229.01</v>
      </c>
      <c r="AZ256" s="103">
        <f t="shared" si="311"/>
        <v>845.80200000000013</v>
      </c>
      <c r="BA256" s="105">
        <f t="shared" si="312"/>
        <v>0</v>
      </c>
      <c r="BB256" s="110"/>
      <c r="BC256" s="102"/>
      <c r="BD256" s="102"/>
      <c r="BE256" s="102"/>
      <c r="BF256" s="102"/>
      <c r="BG256" s="102"/>
      <c r="BH256" s="102"/>
      <c r="BI256" s="102"/>
      <c r="BJ256" s="102"/>
      <c r="BK256" s="102"/>
      <c r="BL256" s="102"/>
      <c r="BM256" s="102"/>
      <c r="BN256" s="102">
        <f t="shared" si="252"/>
        <v>0</v>
      </c>
      <c r="BO256" s="103">
        <f t="shared" si="253"/>
        <v>0</v>
      </c>
      <c r="BP256" s="103">
        <f t="shared" si="254"/>
        <v>0</v>
      </c>
      <c r="BQ256" s="103">
        <f t="shared" si="255"/>
        <v>0</v>
      </c>
      <c r="BR256" s="103">
        <f t="shared" si="256"/>
        <v>0</v>
      </c>
      <c r="BS256" s="103">
        <f t="shared" si="257"/>
        <v>0</v>
      </c>
      <c r="BT256" s="103">
        <f t="shared" si="258"/>
        <v>0</v>
      </c>
      <c r="BU256" s="103">
        <f t="shared" si="259"/>
        <v>0</v>
      </c>
      <c r="BV256" s="103">
        <f t="shared" si="260"/>
        <v>0</v>
      </c>
      <c r="BW256" s="103">
        <f t="shared" si="261"/>
        <v>0</v>
      </c>
      <c r="BX256" s="103">
        <f t="shared" si="262"/>
        <v>0</v>
      </c>
      <c r="BY256" s="103">
        <f t="shared" si="263"/>
        <v>0</v>
      </c>
      <c r="BZ256" s="103">
        <f t="shared" si="264"/>
        <v>0</v>
      </c>
      <c r="CA256" s="104">
        <f>SUM(BO256:BZ256)*VLOOKUP($I256,Escalation[],MATCH(BB$1,Escalation[#Headers]),FALSE)</f>
        <v>0</v>
      </c>
      <c r="CB256" s="104">
        <f t="shared" si="265"/>
        <v>0</v>
      </c>
      <c r="CC256" s="104">
        <f t="shared" si="266"/>
        <v>0</v>
      </c>
      <c r="CD256" s="104">
        <f t="shared" si="267"/>
        <v>0</v>
      </c>
      <c r="CE256" s="103">
        <f t="shared" si="268"/>
        <v>0</v>
      </c>
      <c r="CF256" s="105">
        <f t="shared" si="269"/>
        <v>0</v>
      </c>
      <c r="CG256" s="110"/>
      <c r="CH256" s="102"/>
      <c r="CI256" s="102"/>
      <c r="CJ256" s="102"/>
      <c r="CK256" s="102"/>
      <c r="CL256" s="102"/>
      <c r="CM256" s="102"/>
      <c r="CN256" s="102"/>
      <c r="CO256" s="102"/>
      <c r="CP256" s="102"/>
      <c r="CQ256" s="102"/>
      <c r="CR256" s="102"/>
      <c r="CS256" s="102">
        <f t="shared" si="270"/>
        <v>0</v>
      </c>
      <c r="CT256" s="103">
        <f t="shared" si="271"/>
        <v>0</v>
      </c>
      <c r="CU256" s="103">
        <f t="shared" si="272"/>
        <v>0</v>
      </c>
      <c r="CV256" s="103">
        <f t="shared" si="273"/>
        <v>0</v>
      </c>
      <c r="CW256" s="103">
        <f t="shared" si="274"/>
        <v>0</v>
      </c>
      <c r="CX256" s="103">
        <f t="shared" si="275"/>
        <v>0</v>
      </c>
      <c r="CY256" s="103">
        <f t="shared" si="276"/>
        <v>0</v>
      </c>
      <c r="CZ256" s="103">
        <f t="shared" si="277"/>
        <v>0</v>
      </c>
      <c r="DA256" s="103">
        <f t="shared" si="278"/>
        <v>0</v>
      </c>
      <c r="DB256" s="103">
        <f t="shared" si="279"/>
        <v>0</v>
      </c>
      <c r="DC256" s="103">
        <f t="shared" si="280"/>
        <v>0</v>
      </c>
      <c r="DD256" s="103">
        <f t="shared" si="281"/>
        <v>0</v>
      </c>
      <c r="DE256" s="103">
        <f t="shared" si="282"/>
        <v>0</v>
      </c>
      <c r="DF256" s="104">
        <f>SUM(CT256:DE256)*VLOOKUP($I256,Escalation[],MATCH(CG$1,Escalation[#Headers]),FALSE)</f>
        <v>0</v>
      </c>
      <c r="DG256" s="104">
        <f t="shared" si="283"/>
        <v>0</v>
      </c>
      <c r="DH256" s="104">
        <f t="shared" si="284"/>
        <v>0</v>
      </c>
      <c r="DI256" s="104">
        <f t="shared" si="285"/>
        <v>0</v>
      </c>
      <c r="DJ256" s="103">
        <f t="shared" si="286"/>
        <v>0</v>
      </c>
      <c r="DK256" s="105">
        <f t="shared" si="287"/>
        <v>0</v>
      </c>
      <c r="DL256" s="110"/>
      <c r="DM256" s="102"/>
      <c r="DN256" s="102"/>
      <c r="DO256" s="102"/>
      <c r="DP256" s="102"/>
      <c r="DQ256" s="102"/>
      <c r="DR256" s="102"/>
      <c r="DS256" s="102"/>
      <c r="DT256" s="102"/>
      <c r="DU256" s="102"/>
      <c r="DV256" s="102"/>
      <c r="DW256" s="102"/>
      <c r="DX256" s="102">
        <f t="shared" si="288"/>
        <v>0</v>
      </c>
      <c r="DY256" s="103">
        <f t="shared" si="289"/>
        <v>0</v>
      </c>
      <c r="DZ256" s="103">
        <f t="shared" si="290"/>
        <v>0</v>
      </c>
      <c r="EA256" s="103">
        <f t="shared" si="291"/>
        <v>0</v>
      </c>
      <c r="EB256" s="103">
        <f t="shared" si="292"/>
        <v>0</v>
      </c>
      <c r="EC256" s="103">
        <f t="shared" si="293"/>
        <v>0</v>
      </c>
      <c r="ED256" s="103">
        <f t="shared" si="294"/>
        <v>0</v>
      </c>
      <c r="EE256" s="103">
        <f t="shared" si="295"/>
        <v>0</v>
      </c>
      <c r="EF256" s="103">
        <f t="shared" si="296"/>
        <v>0</v>
      </c>
      <c r="EG256" s="103">
        <f t="shared" si="297"/>
        <v>0</v>
      </c>
      <c r="EH256" s="103">
        <f t="shared" si="298"/>
        <v>0</v>
      </c>
      <c r="EI256" s="103">
        <f t="shared" si="299"/>
        <v>0</v>
      </c>
      <c r="EJ256" s="103">
        <f t="shared" si="300"/>
        <v>0</v>
      </c>
      <c r="EK256" s="104">
        <f>SUM(DY256:EJ256)*VLOOKUP($I256,Escalation[],MATCH(DL$1,Escalation[#Headers]),FALSE)</f>
        <v>0</v>
      </c>
      <c r="EL256" s="104">
        <f t="shared" si="301"/>
        <v>0</v>
      </c>
      <c r="EM256" s="104">
        <f t="shared" si="302"/>
        <v>0</v>
      </c>
      <c r="EN256" s="104">
        <f t="shared" si="303"/>
        <v>0</v>
      </c>
      <c r="EO256" s="103">
        <f t="shared" si="304"/>
        <v>0</v>
      </c>
      <c r="EP256" s="105">
        <f t="shared" si="305"/>
        <v>0</v>
      </c>
      <c r="EQ256" s="160">
        <f t="shared" si="306"/>
        <v>4229.01</v>
      </c>
      <c r="ER256" s="1"/>
      <c r="ES256" s="82"/>
      <c r="ET256" s="82"/>
      <c r="EU256" s="82"/>
      <c r="EV256" s="82"/>
      <c r="EW256" s="22"/>
      <c r="EX256" s="22"/>
      <c r="EY256" s="34"/>
      <c r="EZ256" s="34"/>
      <c r="FA256" s="7"/>
      <c r="FB256" s="7"/>
      <c r="FC256" s="7"/>
      <c r="FD256" s="7"/>
    </row>
    <row r="257" spans="1:160" ht="132" hidden="1" x14ac:dyDescent="0.3">
      <c r="A257" s="2" t="s">
        <v>551</v>
      </c>
      <c r="B257" s="83">
        <v>1.2</v>
      </c>
      <c r="C257" t="s">
        <v>1392</v>
      </c>
      <c r="D257" s="28" t="s">
        <v>15</v>
      </c>
      <c r="E257" s="3" t="s">
        <v>25</v>
      </c>
      <c r="F257" s="1" t="s">
        <v>552</v>
      </c>
      <c r="G257" s="14" t="s">
        <v>550</v>
      </c>
      <c r="H257" s="1"/>
      <c r="I257" s="3" t="s">
        <v>19</v>
      </c>
      <c r="J257" s="5" t="s">
        <v>31</v>
      </c>
      <c r="K257" s="3" t="s">
        <v>35</v>
      </c>
      <c r="L257" s="6" t="s">
        <v>22</v>
      </c>
      <c r="M257" s="38">
        <v>115</v>
      </c>
      <c r="N257" s="43">
        <v>115</v>
      </c>
      <c r="O257" s="23">
        <v>0</v>
      </c>
      <c r="P257" s="48">
        <v>0</v>
      </c>
      <c r="Q257" s="5" t="s">
        <v>23</v>
      </c>
      <c r="R257" s="1" t="s">
        <v>220</v>
      </c>
      <c r="S257" s="71">
        <f>VLOOKUP(R257,Contingencies!$A$2:$D$7,4,FALSE)</f>
        <v>0.2</v>
      </c>
      <c r="T257" s="22">
        <f t="shared" si="239"/>
        <v>845.80200000000013</v>
      </c>
      <c r="U257" s="33">
        <f t="shared" si="313"/>
        <v>0</v>
      </c>
      <c r="V257" s="90"/>
      <c r="W257" s="110"/>
      <c r="X257" s="102"/>
      <c r="Y257" s="133"/>
      <c r="Z257" s="123"/>
      <c r="AA257" s="123"/>
      <c r="AB257" s="123"/>
      <c r="AC257" s="123"/>
      <c r="AD257" s="122">
        <v>18</v>
      </c>
      <c r="AE257" s="122">
        <v>18</v>
      </c>
      <c r="AF257" s="102"/>
      <c r="AG257" s="102"/>
      <c r="AH257" s="102"/>
      <c r="AI257" s="102">
        <f t="shared" si="307"/>
        <v>36</v>
      </c>
      <c r="AJ257" s="103">
        <f t="shared" si="240"/>
        <v>0</v>
      </c>
      <c r="AK257" s="103">
        <f t="shared" si="241"/>
        <v>0</v>
      </c>
      <c r="AL257" s="103">
        <f t="shared" si="242"/>
        <v>0</v>
      </c>
      <c r="AM257" s="103">
        <f t="shared" si="243"/>
        <v>0</v>
      </c>
      <c r="AN257" s="103">
        <f t="shared" si="244"/>
        <v>0</v>
      </c>
      <c r="AO257" s="103">
        <f t="shared" si="245"/>
        <v>0</v>
      </c>
      <c r="AP257" s="103">
        <f t="shared" si="246"/>
        <v>0</v>
      </c>
      <c r="AQ257" s="103">
        <f t="shared" si="247"/>
        <v>2070</v>
      </c>
      <c r="AR257" s="103">
        <f t="shared" si="248"/>
        <v>2070</v>
      </c>
      <c r="AS257" s="103">
        <f t="shared" si="249"/>
        <v>0</v>
      </c>
      <c r="AT257" s="103">
        <f t="shared" si="250"/>
        <v>0</v>
      </c>
      <c r="AU257" s="103">
        <f t="shared" si="251"/>
        <v>0</v>
      </c>
      <c r="AV257" s="104">
        <f>SUM(AJ257:AU257)*VLOOKUP($I257,Escalation[],MATCH(W$1,Escalation[#Headers]),FALSE)</f>
        <v>4229.01</v>
      </c>
      <c r="AW257" s="104">
        <f t="shared" si="308"/>
        <v>0</v>
      </c>
      <c r="AX257" s="104">
        <f t="shared" si="309"/>
        <v>0</v>
      </c>
      <c r="AY257" s="104">
        <f t="shared" si="310"/>
        <v>4229.01</v>
      </c>
      <c r="AZ257" s="103">
        <f t="shared" si="311"/>
        <v>845.80200000000013</v>
      </c>
      <c r="BA257" s="105">
        <f t="shared" si="312"/>
        <v>0</v>
      </c>
      <c r="BB257" s="110"/>
      <c r="BC257" s="102"/>
      <c r="BD257" s="102"/>
      <c r="BE257" s="102"/>
      <c r="BF257" s="102"/>
      <c r="BG257" s="102"/>
      <c r="BH257" s="102"/>
      <c r="BI257" s="102"/>
      <c r="BJ257" s="102"/>
      <c r="BK257" s="102"/>
      <c r="BL257" s="102"/>
      <c r="BM257" s="102"/>
      <c r="BN257" s="102">
        <f t="shared" si="252"/>
        <v>0</v>
      </c>
      <c r="BO257" s="103">
        <f t="shared" si="253"/>
        <v>0</v>
      </c>
      <c r="BP257" s="103">
        <f t="shared" si="254"/>
        <v>0</v>
      </c>
      <c r="BQ257" s="103">
        <f t="shared" si="255"/>
        <v>0</v>
      </c>
      <c r="BR257" s="103">
        <f t="shared" si="256"/>
        <v>0</v>
      </c>
      <c r="BS257" s="103">
        <f t="shared" si="257"/>
        <v>0</v>
      </c>
      <c r="BT257" s="103">
        <f t="shared" si="258"/>
        <v>0</v>
      </c>
      <c r="BU257" s="103">
        <f t="shared" si="259"/>
        <v>0</v>
      </c>
      <c r="BV257" s="103">
        <f t="shared" si="260"/>
        <v>0</v>
      </c>
      <c r="BW257" s="103">
        <f t="shared" si="261"/>
        <v>0</v>
      </c>
      <c r="BX257" s="103">
        <f t="shared" si="262"/>
        <v>0</v>
      </c>
      <c r="BY257" s="103">
        <f t="shared" si="263"/>
        <v>0</v>
      </c>
      <c r="BZ257" s="103">
        <f t="shared" si="264"/>
        <v>0</v>
      </c>
      <c r="CA257" s="104">
        <f>SUM(BO257:BZ257)*VLOOKUP($I257,Escalation[],MATCH(BB$1,Escalation[#Headers]),FALSE)</f>
        <v>0</v>
      </c>
      <c r="CB257" s="104">
        <f t="shared" si="265"/>
        <v>0</v>
      </c>
      <c r="CC257" s="104">
        <f t="shared" si="266"/>
        <v>0</v>
      </c>
      <c r="CD257" s="104">
        <f t="shared" si="267"/>
        <v>0</v>
      </c>
      <c r="CE257" s="103">
        <f t="shared" si="268"/>
        <v>0</v>
      </c>
      <c r="CF257" s="105">
        <f t="shared" si="269"/>
        <v>0</v>
      </c>
      <c r="CG257" s="110"/>
      <c r="CH257" s="102"/>
      <c r="CI257" s="102"/>
      <c r="CJ257" s="102"/>
      <c r="CK257" s="102"/>
      <c r="CL257" s="102"/>
      <c r="CM257" s="102"/>
      <c r="CN257" s="102"/>
      <c r="CO257" s="102"/>
      <c r="CP257" s="102"/>
      <c r="CQ257" s="102"/>
      <c r="CR257" s="102"/>
      <c r="CS257" s="102">
        <f t="shared" si="270"/>
        <v>0</v>
      </c>
      <c r="CT257" s="103">
        <f t="shared" si="271"/>
        <v>0</v>
      </c>
      <c r="CU257" s="103">
        <f t="shared" si="272"/>
        <v>0</v>
      </c>
      <c r="CV257" s="103">
        <f t="shared" si="273"/>
        <v>0</v>
      </c>
      <c r="CW257" s="103">
        <f t="shared" si="274"/>
        <v>0</v>
      </c>
      <c r="CX257" s="103">
        <f t="shared" si="275"/>
        <v>0</v>
      </c>
      <c r="CY257" s="103">
        <f t="shared" si="276"/>
        <v>0</v>
      </c>
      <c r="CZ257" s="103">
        <f t="shared" si="277"/>
        <v>0</v>
      </c>
      <c r="DA257" s="103">
        <f t="shared" si="278"/>
        <v>0</v>
      </c>
      <c r="DB257" s="103">
        <f t="shared" si="279"/>
        <v>0</v>
      </c>
      <c r="DC257" s="103">
        <f t="shared" si="280"/>
        <v>0</v>
      </c>
      <c r="DD257" s="103">
        <f t="shared" si="281"/>
        <v>0</v>
      </c>
      <c r="DE257" s="103">
        <f t="shared" si="282"/>
        <v>0</v>
      </c>
      <c r="DF257" s="104">
        <f>SUM(CT257:DE257)*VLOOKUP($I257,Escalation[],MATCH(CG$1,Escalation[#Headers]),FALSE)</f>
        <v>0</v>
      </c>
      <c r="DG257" s="104">
        <f t="shared" si="283"/>
        <v>0</v>
      </c>
      <c r="DH257" s="104">
        <f t="shared" si="284"/>
        <v>0</v>
      </c>
      <c r="DI257" s="104">
        <f t="shared" si="285"/>
        <v>0</v>
      </c>
      <c r="DJ257" s="103">
        <f t="shared" si="286"/>
        <v>0</v>
      </c>
      <c r="DK257" s="105">
        <f t="shared" si="287"/>
        <v>0</v>
      </c>
      <c r="DL257" s="110"/>
      <c r="DM257" s="102"/>
      <c r="DN257" s="102"/>
      <c r="DO257" s="102"/>
      <c r="DP257" s="102"/>
      <c r="DQ257" s="102"/>
      <c r="DR257" s="102"/>
      <c r="DS257" s="102"/>
      <c r="DT257" s="102"/>
      <c r="DU257" s="102"/>
      <c r="DV257" s="102"/>
      <c r="DW257" s="102"/>
      <c r="DX257" s="102">
        <f t="shared" si="288"/>
        <v>0</v>
      </c>
      <c r="DY257" s="103">
        <f t="shared" si="289"/>
        <v>0</v>
      </c>
      <c r="DZ257" s="103">
        <f t="shared" si="290"/>
        <v>0</v>
      </c>
      <c r="EA257" s="103">
        <f t="shared" si="291"/>
        <v>0</v>
      </c>
      <c r="EB257" s="103">
        <f t="shared" si="292"/>
        <v>0</v>
      </c>
      <c r="EC257" s="103">
        <f t="shared" si="293"/>
        <v>0</v>
      </c>
      <c r="ED257" s="103">
        <f t="shared" si="294"/>
        <v>0</v>
      </c>
      <c r="EE257" s="103">
        <f t="shared" si="295"/>
        <v>0</v>
      </c>
      <c r="EF257" s="103">
        <f t="shared" si="296"/>
        <v>0</v>
      </c>
      <c r="EG257" s="103">
        <f t="shared" si="297"/>
        <v>0</v>
      </c>
      <c r="EH257" s="103">
        <f t="shared" si="298"/>
        <v>0</v>
      </c>
      <c r="EI257" s="103">
        <f t="shared" si="299"/>
        <v>0</v>
      </c>
      <c r="EJ257" s="103">
        <f t="shared" si="300"/>
        <v>0</v>
      </c>
      <c r="EK257" s="104">
        <f>SUM(DY257:EJ257)*VLOOKUP($I257,Escalation[],MATCH(DL$1,Escalation[#Headers]),FALSE)</f>
        <v>0</v>
      </c>
      <c r="EL257" s="104">
        <f t="shared" si="301"/>
        <v>0</v>
      </c>
      <c r="EM257" s="104">
        <f t="shared" si="302"/>
        <v>0</v>
      </c>
      <c r="EN257" s="104">
        <f t="shared" si="303"/>
        <v>0</v>
      </c>
      <c r="EO257" s="103">
        <f t="shared" si="304"/>
        <v>0</v>
      </c>
      <c r="EP257" s="105">
        <f t="shared" si="305"/>
        <v>0</v>
      </c>
      <c r="EQ257" s="160">
        <f t="shared" si="306"/>
        <v>4229.01</v>
      </c>
      <c r="ER257" s="1"/>
      <c r="ES257" s="82"/>
      <c r="ET257" s="82"/>
      <c r="EU257" s="82"/>
      <c r="EV257" s="82"/>
      <c r="EW257" s="22"/>
      <c r="EX257" s="22"/>
      <c r="EY257" s="34"/>
      <c r="EZ257" s="34"/>
      <c r="FA257" s="7"/>
      <c r="FB257" s="7"/>
      <c r="FC257" s="7"/>
      <c r="FD257" s="7"/>
    </row>
    <row r="258" spans="1:160" ht="145.19999999999999" hidden="1" x14ac:dyDescent="0.3">
      <c r="A258" s="2" t="s">
        <v>553</v>
      </c>
      <c r="B258" s="83">
        <v>1.2</v>
      </c>
      <c r="C258" t="s">
        <v>1392</v>
      </c>
      <c r="D258" s="28" t="s">
        <v>15</v>
      </c>
      <c r="E258" s="3" t="s">
        <v>25</v>
      </c>
      <c r="F258" s="1" t="s">
        <v>554</v>
      </c>
      <c r="G258" s="14" t="s">
        <v>555</v>
      </c>
      <c r="H258" s="1"/>
      <c r="I258" s="3" t="s">
        <v>19</v>
      </c>
      <c r="J258" s="5" t="s">
        <v>31</v>
      </c>
      <c r="K258" s="3" t="s">
        <v>35</v>
      </c>
      <c r="L258" s="6" t="s">
        <v>22</v>
      </c>
      <c r="M258" s="38">
        <v>115</v>
      </c>
      <c r="N258" s="43">
        <v>115</v>
      </c>
      <c r="O258" s="23">
        <v>0</v>
      </c>
      <c r="P258" s="48">
        <v>0</v>
      </c>
      <c r="Q258" s="5" t="s">
        <v>23</v>
      </c>
      <c r="R258" s="1" t="s">
        <v>220</v>
      </c>
      <c r="S258" s="71">
        <f>VLOOKUP(R258,Contingencies!$A$2:$D$7,4,FALSE)</f>
        <v>0.2</v>
      </c>
      <c r="T258" s="22">
        <f t="shared" si="239"/>
        <v>563.86800000000005</v>
      </c>
      <c r="U258" s="33">
        <f t="shared" si="313"/>
        <v>0</v>
      </c>
      <c r="V258" s="90"/>
      <c r="W258" s="110"/>
      <c r="X258" s="102"/>
      <c r="Y258" s="133"/>
      <c r="Z258" s="122">
        <v>24</v>
      </c>
      <c r="AA258" s="123"/>
      <c r="AB258" s="123"/>
      <c r="AC258" s="123"/>
      <c r="AD258" s="123"/>
      <c r="AE258" s="123"/>
      <c r="AF258" s="102"/>
      <c r="AG258" s="102"/>
      <c r="AH258" s="102"/>
      <c r="AI258" s="102">
        <f t="shared" si="307"/>
        <v>24</v>
      </c>
      <c r="AJ258" s="103">
        <f t="shared" si="240"/>
        <v>0</v>
      </c>
      <c r="AK258" s="103">
        <f t="shared" si="241"/>
        <v>0</v>
      </c>
      <c r="AL258" s="103">
        <f t="shared" si="242"/>
        <v>0</v>
      </c>
      <c r="AM258" s="103">
        <f t="shared" si="243"/>
        <v>2760</v>
      </c>
      <c r="AN258" s="103">
        <f t="shared" si="244"/>
        <v>0</v>
      </c>
      <c r="AO258" s="103">
        <f t="shared" si="245"/>
        <v>0</v>
      </c>
      <c r="AP258" s="103">
        <f t="shared" si="246"/>
        <v>0</v>
      </c>
      <c r="AQ258" s="103">
        <f t="shared" si="247"/>
        <v>0</v>
      </c>
      <c r="AR258" s="103">
        <f t="shared" si="248"/>
        <v>0</v>
      </c>
      <c r="AS258" s="103">
        <f t="shared" si="249"/>
        <v>0</v>
      </c>
      <c r="AT258" s="103">
        <f t="shared" si="250"/>
        <v>0</v>
      </c>
      <c r="AU258" s="103">
        <f t="shared" si="251"/>
        <v>0</v>
      </c>
      <c r="AV258" s="104">
        <f>SUM(AJ258:AU258)*VLOOKUP($I258,Escalation[],MATCH(W$1,Escalation[#Headers]),FALSE)</f>
        <v>2819.34</v>
      </c>
      <c r="AW258" s="104">
        <f t="shared" si="308"/>
        <v>0</v>
      </c>
      <c r="AX258" s="104">
        <f t="shared" si="309"/>
        <v>0</v>
      </c>
      <c r="AY258" s="104">
        <f t="shared" si="310"/>
        <v>2819.34</v>
      </c>
      <c r="AZ258" s="103">
        <f t="shared" si="311"/>
        <v>563.86800000000005</v>
      </c>
      <c r="BA258" s="105">
        <f t="shared" si="312"/>
        <v>0</v>
      </c>
      <c r="BB258" s="110"/>
      <c r="BC258" s="102"/>
      <c r="BD258" s="102"/>
      <c r="BE258" s="102"/>
      <c r="BF258" s="102"/>
      <c r="BG258" s="102"/>
      <c r="BH258" s="102"/>
      <c r="BI258" s="102"/>
      <c r="BJ258" s="102"/>
      <c r="BK258" s="102"/>
      <c r="BL258" s="102"/>
      <c r="BM258" s="102"/>
      <c r="BN258" s="102">
        <f t="shared" si="252"/>
        <v>0</v>
      </c>
      <c r="BO258" s="103">
        <f t="shared" si="253"/>
        <v>0</v>
      </c>
      <c r="BP258" s="103">
        <f t="shared" si="254"/>
        <v>0</v>
      </c>
      <c r="BQ258" s="103">
        <f t="shared" si="255"/>
        <v>0</v>
      </c>
      <c r="BR258" s="103">
        <f t="shared" si="256"/>
        <v>0</v>
      </c>
      <c r="BS258" s="103">
        <f t="shared" si="257"/>
        <v>0</v>
      </c>
      <c r="BT258" s="103">
        <f t="shared" si="258"/>
        <v>0</v>
      </c>
      <c r="BU258" s="103">
        <f t="shared" si="259"/>
        <v>0</v>
      </c>
      <c r="BV258" s="103">
        <f t="shared" si="260"/>
        <v>0</v>
      </c>
      <c r="BW258" s="103">
        <f t="shared" si="261"/>
        <v>0</v>
      </c>
      <c r="BX258" s="103">
        <f t="shared" si="262"/>
        <v>0</v>
      </c>
      <c r="BY258" s="103">
        <f t="shared" si="263"/>
        <v>0</v>
      </c>
      <c r="BZ258" s="103">
        <f t="shared" si="264"/>
        <v>0</v>
      </c>
      <c r="CA258" s="104">
        <f>SUM(BO258:BZ258)*VLOOKUP($I258,Escalation[],MATCH(BB$1,Escalation[#Headers]),FALSE)</f>
        <v>0</v>
      </c>
      <c r="CB258" s="104">
        <f t="shared" si="265"/>
        <v>0</v>
      </c>
      <c r="CC258" s="104">
        <f t="shared" si="266"/>
        <v>0</v>
      </c>
      <c r="CD258" s="104">
        <f t="shared" si="267"/>
        <v>0</v>
      </c>
      <c r="CE258" s="103">
        <f t="shared" si="268"/>
        <v>0</v>
      </c>
      <c r="CF258" s="105">
        <f t="shared" si="269"/>
        <v>0</v>
      </c>
      <c r="CG258" s="110"/>
      <c r="CH258" s="102"/>
      <c r="CI258" s="102"/>
      <c r="CJ258" s="102"/>
      <c r="CK258" s="102"/>
      <c r="CL258" s="102"/>
      <c r="CM258" s="102"/>
      <c r="CN258" s="102"/>
      <c r="CO258" s="102"/>
      <c r="CP258" s="102"/>
      <c r="CQ258" s="102"/>
      <c r="CR258" s="102"/>
      <c r="CS258" s="102">
        <f t="shared" si="270"/>
        <v>0</v>
      </c>
      <c r="CT258" s="103">
        <f t="shared" si="271"/>
        <v>0</v>
      </c>
      <c r="CU258" s="103">
        <f t="shared" si="272"/>
        <v>0</v>
      </c>
      <c r="CV258" s="103">
        <f t="shared" si="273"/>
        <v>0</v>
      </c>
      <c r="CW258" s="103">
        <f t="shared" si="274"/>
        <v>0</v>
      </c>
      <c r="CX258" s="103">
        <f t="shared" si="275"/>
        <v>0</v>
      </c>
      <c r="CY258" s="103">
        <f t="shared" si="276"/>
        <v>0</v>
      </c>
      <c r="CZ258" s="103">
        <f t="shared" si="277"/>
        <v>0</v>
      </c>
      <c r="DA258" s="103">
        <f t="shared" si="278"/>
        <v>0</v>
      </c>
      <c r="DB258" s="103">
        <f t="shared" si="279"/>
        <v>0</v>
      </c>
      <c r="DC258" s="103">
        <f t="shared" si="280"/>
        <v>0</v>
      </c>
      <c r="DD258" s="103">
        <f t="shared" si="281"/>
        <v>0</v>
      </c>
      <c r="DE258" s="103">
        <f t="shared" si="282"/>
        <v>0</v>
      </c>
      <c r="DF258" s="104">
        <f>SUM(CT258:DE258)*VLOOKUP($I258,Escalation[],MATCH(CG$1,Escalation[#Headers]),FALSE)</f>
        <v>0</v>
      </c>
      <c r="DG258" s="104">
        <f t="shared" si="283"/>
        <v>0</v>
      </c>
      <c r="DH258" s="104">
        <f t="shared" si="284"/>
        <v>0</v>
      </c>
      <c r="DI258" s="104">
        <f t="shared" si="285"/>
        <v>0</v>
      </c>
      <c r="DJ258" s="103">
        <f t="shared" si="286"/>
        <v>0</v>
      </c>
      <c r="DK258" s="105">
        <f t="shared" si="287"/>
        <v>0</v>
      </c>
      <c r="DL258" s="110"/>
      <c r="DM258" s="102"/>
      <c r="DN258" s="102"/>
      <c r="DO258" s="102"/>
      <c r="DP258" s="102"/>
      <c r="DQ258" s="102"/>
      <c r="DR258" s="102"/>
      <c r="DS258" s="102"/>
      <c r="DT258" s="102"/>
      <c r="DU258" s="102"/>
      <c r="DV258" s="102"/>
      <c r="DW258" s="102"/>
      <c r="DX258" s="102">
        <f t="shared" si="288"/>
        <v>0</v>
      </c>
      <c r="DY258" s="103">
        <f t="shared" si="289"/>
        <v>0</v>
      </c>
      <c r="DZ258" s="103">
        <f t="shared" si="290"/>
        <v>0</v>
      </c>
      <c r="EA258" s="103">
        <f t="shared" si="291"/>
        <v>0</v>
      </c>
      <c r="EB258" s="103">
        <f t="shared" si="292"/>
        <v>0</v>
      </c>
      <c r="EC258" s="103">
        <f t="shared" si="293"/>
        <v>0</v>
      </c>
      <c r="ED258" s="103">
        <f t="shared" si="294"/>
        <v>0</v>
      </c>
      <c r="EE258" s="103">
        <f t="shared" si="295"/>
        <v>0</v>
      </c>
      <c r="EF258" s="103">
        <f t="shared" si="296"/>
        <v>0</v>
      </c>
      <c r="EG258" s="103">
        <f t="shared" si="297"/>
        <v>0</v>
      </c>
      <c r="EH258" s="103">
        <f t="shared" si="298"/>
        <v>0</v>
      </c>
      <c r="EI258" s="103">
        <f t="shared" si="299"/>
        <v>0</v>
      </c>
      <c r="EJ258" s="103">
        <f t="shared" si="300"/>
        <v>0</v>
      </c>
      <c r="EK258" s="104">
        <f>SUM(DY258:EJ258)*VLOOKUP($I258,Escalation[],MATCH(DL$1,Escalation[#Headers]),FALSE)</f>
        <v>0</v>
      </c>
      <c r="EL258" s="104">
        <f t="shared" si="301"/>
        <v>0</v>
      </c>
      <c r="EM258" s="104">
        <f t="shared" si="302"/>
        <v>0</v>
      </c>
      <c r="EN258" s="104">
        <f t="shared" si="303"/>
        <v>0</v>
      </c>
      <c r="EO258" s="103">
        <f t="shared" si="304"/>
        <v>0</v>
      </c>
      <c r="EP258" s="105">
        <f t="shared" si="305"/>
        <v>0</v>
      </c>
      <c r="EQ258" s="160">
        <f t="shared" si="306"/>
        <v>2819.34</v>
      </c>
      <c r="ER258" s="1"/>
      <c r="ES258" s="82"/>
      <c r="ET258" s="82"/>
      <c r="EU258" s="82"/>
      <c r="EV258" s="82"/>
      <c r="EW258" s="22"/>
      <c r="EX258" s="22"/>
      <c r="EY258" s="34"/>
      <c r="EZ258" s="34"/>
      <c r="FA258" s="7"/>
      <c r="FB258" s="7"/>
      <c r="FC258" s="7"/>
      <c r="FD258" s="7"/>
    </row>
    <row r="259" spans="1:160" ht="132" hidden="1" x14ac:dyDescent="0.3">
      <c r="A259" s="2" t="s">
        <v>556</v>
      </c>
      <c r="B259" s="83">
        <v>1.2</v>
      </c>
      <c r="C259" t="s">
        <v>1392</v>
      </c>
      <c r="D259" s="28" t="s">
        <v>15</v>
      </c>
      <c r="E259" s="3" t="s">
        <v>25</v>
      </c>
      <c r="F259" s="1" t="s">
        <v>516</v>
      </c>
      <c r="G259" s="14" t="s">
        <v>517</v>
      </c>
      <c r="H259" s="1"/>
      <c r="I259" s="3" t="s">
        <v>19</v>
      </c>
      <c r="J259" s="5" t="s">
        <v>31</v>
      </c>
      <c r="K259" s="3" t="s">
        <v>35</v>
      </c>
      <c r="L259" s="6" t="s">
        <v>22</v>
      </c>
      <c r="M259" s="38">
        <v>115</v>
      </c>
      <c r="N259" s="43">
        <v>115</v>
      </c>
      <c r="O259" s="23">
        <v>0</v>
      </c>
      <c r="P259" s="48">
        <v>0</v>
      </c>
      <c r="Q259" s="5" t="s">
        <v>23</v>
      </c>
      <c r="R259" s="1" t="s">
        <v>220</v>
      </c>
      <c r="S259" s="71">
        <f>VLOOKUP(R259,Contingencies!$A$2:$D$7,4,FALSE)</f>
        <v>0.2</v>
      </c>
      <c r="T259" s="22">
        <f t="shared" ref="T259:T322" si="314">S259*EQ259</f>
        <v>375.91200000000003</v>
      </c>
      <c r="U259" s="33">
        <f t="shared" si="313"/>
        <v>0</v>
      </c>
      <c r="V259" s="90"/>
      <c r="W259" s="110"/>
      <c r="X259" s="102"/>
      <c r="Y259" s="133"/>
      <c r="Z259" s="122">
        <v>16</v>
      </c>
      <c r="AA259" s="122"/>
      <c r="AB259" s="123"/>
      <c r="AC259" s="123"/>
      <c r="AD259" s="123"/>
      <c r="AE259" s="123"/>
      <c r="AF259" s="102"/>
      <c r="AG259" s="102"/>
      <c r="AH259" s="102"/>
      <c r="AI259" s="102">
        <f t="shared" si="307"/>
        <v>16</v>
      </c>
      <c r="AJ259" s="103">
        <f t="shared" ref="AJ259:AJ322" si="315">IF(ISNUMBER($M259),$M259,$N259)*W259</f>
        <v>0</v>
      </c>
      <c r="AK259" s="103">
        <f t="shared" ref="AK259:AK322" si="316">IF(ISNUMBER($M259),$M259,$N259)*X259</f>
        <v>0</v>
      </c>
      <c r="AL259" s="103">
        <f t="shared" ref="AL259:AL322" si="317">IF(ISNUMBER($M259),$M259,$N259)*Y259</f>
        <v>0</v>
      </c>
      <c r="AM259" s="103">
        <f t="shared" ref="AM259:AM322" si="318">IF(ISNUMBER($M259),$M259,$N259)*Z259</f>
        <v>1840</v>
      </c>
      <c r="AN259" s="103">
        <f t="shared" ref="AN259:AN322" si="319">IF(ISNUMBER($M259),$M259,$N259)*AA259</f>
        <v>0</v>
      </c>
      <c r="AO259" s="103">
        <f t="shared" ref="AO259:AO322" si="320">IF(ISNUMBER($M259),$M259,$N259)*AB259</f>
        <v>0</v>
      </c>
      <c r="AP259" s="103">
        <f t="shared" ref="AP259:AP322" si="321">IF(ISNUMBER($M259),$M259,$N259)*AC259</f>
        <v>0</v>
      </c>
      <c r="AQ259" s="103">
        <f t="shared" ref="AQ259:AQ322" si="322">IF(ISNUMBER($M259),$M259,$N259)*AD259</f>
        <v>0</v>
      </c>
      <c r="AR259" s="103">
        <f t="shared" ref="AR259:AR322" si="323">IF(ISNUMBER($M259),$M259,$N259)*AE259</f>
        <v>0</v>
      </c>
      <c r="AS259" s="103">
        <f t="shared" ref="AS259:AS322" si="324">IF(ISNUMBER($M259),$M259,$N259)*AF259</f>
        <v>0</v>
      </c>
      <c r="AT259" s="103">
        <f t="shared" ref="AT259:AT322" si="325">IF(ISNUMBER($M259),$M259,$N259)*AG259</f>
        <v>0</v>
      </c>
      <c r="AU259" s="103">
        <f t="shared" ref="AU259:AU322" si="326">IF(ISNUMBER($M259),$M259,$N259)*AH259</f>
        <v>0</v>
      </c>
      <c r="AV259" s="104">
        <f>SUM(AJ259:AU259)*VLOOKUP($I259,Escalation[],MATCH(W$1,Escalation[#Headers]),FALSE)</f>
        <v>1879.5600000000002</v>
      </c>
      <c r="AW259" s="104">
        <f t="shared" si="308"/>
        <v>0</v>
      </c>
      <c r="AX259" s="104">
        <f t="shared" si="309"/>
        <v>0</v>
      </c>
      <c r="AY259" s="104">
        <f t="shared" si="310"/>
        <v>1879.5600000000002</v>
      </c>
      <c r="AZ259" s="103">
        <f t="shared" si="311"/>
        <v>375.91200000000003</v>
      </c>
      <c r="BA259" s="105">
        <f t="shared" si="312"/>
        <v>0</v>
      </c>
      <c r="BB259" s="110"/>
      <c r="BC259" s="102"/>
      <c r="BD259" s="102"/>
      <c r="BE259" s="102"/>
      <c r="BF259" s="102"/>
      <c r="BG259" s="102"/>
      <c r="BH259" s="102"/>
      <c r="BI259" s="102"/>
      <c r="BJ259" s="102"/>
      <c r="BK259" s="102"/>
      <c r="BL259" s="102"/>
      <c r="BM259" s="102"/>
      <c r="BN259" s="102">
        <f t="shared" ref="BN259:BN322" si="327">IF($I259="Labor Hours",SUM(BB259:BM259),0)</f>
        <v>0</v>
      </c>
      <c r="BO259" s="103">
        <f t="shared" ref="BO259:BO322" si="328">IF(ISNUMBER($M259),$M259,$N259)*BB259</f>
        <v>0</v>
      </c>
      <c r="BP259" s="103">
        <f t="shared" ref="BP259:BP322" si="329">IF(ISNUMBER($M259),$M259,$N259)*BC259</f>
        <v>0</v>
      </c>
      <c r="BQ259" s="103">
        <f t="shared" ref="BQ259:BQ322" si="330">IF(ISNUMBER($M259),$M259,$N259)*BD259</f>
        <v>0</v>
      </c>
      <c r="BR259" s="103">
        <f t="shared" ref="BR259:BR322" si="331">IF(ISNUMBER($M259),$M259,$N259)*BE259</f>
        <v>0</v>
      </c>
      <c r="BS259" s="103">
        <f t="shared" ref="BS259:BS322" si="332">IF(ISNUMBER($M259),$M259,$N259)*BF259</f>
        <v>0</v>
      </c>
      <c r="BT259" s="103">
        <f t="shared" ref="BT259:BT322" si="333">IF(ISNUMBER($M259),$M259,$N259)*BG259</f>
        <v>0</v>
      </c>
      <c r="BU259" s="103">
        <f t="shared" ref="BU259:BU322" si="334">IF(ISNUMBER($M259),$M259,$N259)*BH259</f>
        <v>0</v>
      </c>
      <c r="BV259" s="103">
        <f t="shared" ref="BV259:BV322" si="335">IF(ISNUMBER($M259),$M259,$N259)*BI259</f>
        <v>0</v>
      </c>
      <c r="BW259" s="103">
        <f t="shared" ref="BW259:BW322" si="336">IF(ISNUMBER($M259),$M259,$N259)*BJ259</f>
        <v>0</v>
      </c>
      <c r="BX259" s="103">
        <f t="shared" ref="BX259:BX322" si="337">IF(ISNUMBER($M259),$M259,$N259)*BK259</f>
        <v>0</v>
      </c>
      <c r="BY259" s="103">
        <f t="shared" ref="BY259:BY322" si="338">IF(ISNUMBER($M259),$M259,$N259)*BL259</f>
        <v>0</v>
      </c>
      <c r="BZ259" s="103">
        <f t="shared" ref="BZ259:BZ322" si="339">IF(ISNUMBER($M259),$M259,$N259)*BM259</f>
        <v>0</v>
      </c>
      <c r="CA259" s="104">
        <f>SUM(BO259:BZ259)*VLOOKUP($I259,Escalation[],MATCH(BB$1,Escalation[#Headers]),FALSE)</f>
        <v>0</v>
      </c>
      <c r="CB259" s="104">
        <f t="shared" ref="CB259:CB322" si="340">$O259*CA259</f>
        <v>0</v>
      </c>
      <c r="CC259" s="104">
        <f t="shared" ref="CC259:CC322" si="341">$P259*(CA259+CB259)</f>
        <v>0</v>
      </c>
      <c r="CD259" s="104">
        <f t="shared" ref="CD259:CD322" si="342">CA259+CB259+CC259</f>
        <v>0</v>
      </c>
      <c r="CE259" s="103">
        <f t="shared" ref="CE259:CE322" si="343">$S259*(CA259+CB259)</f>
        <v>0</v>
      </c>
      <c r="CF259" s="105">
        <f t="shared" ref="CF259:CF322" si="344">$S259*CC259</f>
        <v>0</v>
      </c>
      <c r="CG259" s="110"/>
      <c r="CH259" s="102"/>
      <c r="CI259" s="102"/>
      <c r="CJ259" s="102"/>
      <c r="CK259" s="102"/>
      <c r="CL259" s="102"/>
      <c r="CM259" s="102"/>
      <c r="CN259" s="102"/>
      <c r="CO259" s="102"/>
      <c r="CP259" s="102"/>
      <c r="CQ259" s="102"/>
      <c r="CR259" s="102"/>
      <c r="CS259" s="102">
        <f t="shared" ref="CS259:CS322" si="345">IF($I259="Labor Hours",SUM(CG259:CR259),0)</f>
        <v>0</v>
      </c>
      <c r="CT259" s="103">
        <f t="shared" ref="CT259:CT322" si="346">IF(ISNUMBER($M259),$M259,$N259)*CG259</f>
        <v>0</v>
      </c>
      <c r="CU259" s="103">
        <f t="shared" ref="CU259:CU322" si="347">IF(ISNUMBER($M259),$M259,$N259)*CH259</f>
        <v>0</v>
      </c>
      <c r="CV259" s="103">
        <f t="shared" ref="CV259:CV322" si="348">IF(ISNUMBER($M259),$M259,$N259)*CI259</f>
        <v>0</v>
      </c>
      <c r="CW259" s="103">
        <f t="shared" ref="CW259:CW322" si="349">IF(ISNUMBER($M259),$M259,$N259)*CJ259</f>
        <v>0</v>
      </c>
      <c r="CX259" s="103">
        <f t="shared" ref="CX259:CX322" si="350">IF(ISNUMBER($M259),$M259,$N259)*CK259</f>
        <v>0</v>
      </c>
      <c r="CY259" s="103">
        <f t="shared" ref="CY259:CY322" si="351">IF(ISNUMBER($M259),$M259,$N259)*CL259</f>
        <v>0</v>
      </c>
      <c r="CZ259" s="103">
        <f t="shared" ref="CZ259:CZ322" si="352">IF(ISNUMBER($M259),$M259,$N259)*CM259</f>
        <v>0</v>
      </c>
      <c r="DA259" s="103">
        <f t="shared" ref="DA259:DA322" si="353">IF(ISNUMBER($M259),$M259,$N259)*CN259</f>
        <v>0</v>
      </c>
      <c r="DB259" s="103">
        <f t="shared" ref="DB259:DB322" si="354">IF(ISNUMBER($M259),$M259,$N259)*CO259</f>
        <v>0</v>
      </c>
      <c r="DC259" s="103">
        <f t="shared" ref="DC259:DC322" si="355">IF(ISNUMBER($M259),$M259,$N259)*CP259</f>
        <v>0</v>
      </c>
      <c r="DD259" s="103">
        <f t="shared" ref="DD259:DD322" si="356">IF(ISNUMBER($M259),$M259,$N259)*CQ259</f>
        <v>0</v>
      </c>
      <c r="DE259" s="103">
        <f t="shared" ref="DE259:DE322" si="357">IF(ISNUMBER($M259),$M259,$N259)*CR259</f>
        <v>0</v>
      </c>
      <c r="DF259" s="104">
        <f>SUM(CT259:DE259)*VLOOKUP($I259,Escalation[],MATCH(CG$1,Escalation[#Headers]),FALSE)</f>
        <v>0</v>
      </c>
      <c r="DG259" s="104">
        <f t="shared" ref="DG259:DG322" si="358">$O259*DF259</f>
        <v>0</v>
      </c>
      <c r="DH259" s="104">
        <f t="shared" ref="DH259:DH322" si="359">$P259*(DF259+DG259)</f>
        <v>0</v>
      </c>
      <c r="DI259" s="104">
        <f t="shared" ref="DI259:DI322" si="360">DF259+DG259+DH259</f>
        <v>0</v>
      </c>
      <c r="DJ259" s="103">
        <f t="shared" ref="DJ259:DJ322" si="361">$S259*(DF259+DG259)</f>
        <v>0</v>
      </c>
      <c r="DK259" s="105">
        <f t="shared" ref="DK259:DK322" si="362">$S259*DH259</f>
        <v>0</v>
      </c>
      <c r="DL259" s="110"/>
      <c r="DM259" s="102"/>
      <c r="DN259" s="102"/>
      <c r="DO259" s="102"/>
      <c r="DP259" s="102"/>
      <c r="DQ259" s="102"/>
      <c r="DR259" s="102"/>
      <c r="DS259" s="102"/>
      <c r="DT259" s="102"/>
      <c r="DU259" s="102"/>
      <c r="DV259" s="102"/>
      <c r="DW259" s="102"/>
      <c r="DX259" s="102">
        <f t="shared" ref="DX259:DX322" si="363">IF($I259="Labor Hours",SUM(DL259:DW259),0)</f>
        <v>0</v>
      </c>
      <c r="DY259" s="103">
        <f t="shared" ref="DY259:DY322" si="364">IF(ISNUMBER($M259),$M259,$N259)*DL259</f>
        <v>0</v>
      </c>
      <c r="DZ259" s="103">
        <f t="shared" ref="DZ259:DZ322" si="365">IF(ISNUMBER($M259),$M259,$N259)*DM259</f>
        <v>0</v>
      </c>
      <c r="EA259" s="103">
        <f t="shared" ref="EA259:EA322" si="366">IF(ISNUMBER($M259),$M259,$N259)*DN259</f>
        <v>0</v>
      </c>
      <c r="EB259" s="103">
        <f t="shared" ref="EB259:EB322" si="367">IF(ISNUMBER($M259),$M259,$N259)*DO259</f>
        <v>0</v>
      </c>
      <c r="EC259" s="103">
        <f t="shared" ref="EC259:EC322" si="368">IF(ISNUMBER($M259),$M259,$N259)*DP259</f>
        <v>0</v>
      </c>
      <c r="ED259" s="103">
        <f t="shared" ref="ED259:ED322" si="369">IF(ISNUMBER($M259),$M259,$N259)*DQ259</f>
        <v>0</v>
      </c>
      <c r="EE259" s="103">
        <f t="shared" ref="EE259:EE322" si="370">IF(ISNUMBER($M259),$M259,$N259)*DR259</f>
        <v>0</v>
      </c>
      <c r="EF259" s="103">
        <f t="shared" ref="EF259:EF322" si="371">IF(ISNUMBER($M259),$M259,$N259)*DS259</f>
        <v>0</v>
      </c>
      <c r="EG259" s="103">
        <f t="shared" ref="EG259:EG322" si="372">IF(ISNUMBER($M259),$M259,$N259)*DT259</f>
        <v>0</v>
      </c>
      <c r="EH259" s="103">
        <f t="shared" ref="EH259:EH322" si="373">IF(ISNUMBER($M259),$M259,$N259)*DU259</f>
        <v>0</v>
      </c>
      <c r="EI259" s="103">
        <f t="shared" ref="EI259:EI322" si="374">IF(ISNUMBER($M259),$M259,$N259)*DV259</f>
        <v>0</v>
      </c>
      <c r="EJ259" s="103">
        <f t="shared" ref="EJ259:EJ322" si="375">IF(ISNUMBER($M259),$M259,$N259)*DW259</f>
        <v>0</v>
      </c>
      <c r="EK259" s="104">
        <f>SUM(DY259:EJ259)*VLOOKUP($I259,Escalation[],MATCH(DL$1,Escalation[#Headers]),FALSE)</f>
        <v>0</v>
      </c>
      <c r="EL259" s="104">
        <f t="shared" ref="EL259:EL322" si="376">$O259*EK259</f>
        <v>0</v>
      </c>
      <c r="EM259" s="104">
        <f t="shared" ref="EM259:EM322" si="377">$P259*(EK259+EL259)</f>
        <v>0</v>
      </c>
      <c r="EN259" s="104">
        <f t="shared" ref="EN259:EN322" si="378">EK259+EL259+EM259</f>
        <v>0</v>
      </c>
      <c r="EO259" s="103">
        <f t="shared" ref="EO259:EO322" si="379">$S259*(EK259+EL259)</f>
        <v>0</v>
      </c>
      <c r="EP259" s="105">
        <f t="shared" ref="EP259:EP322" si="380">$S259*EM259</f>
        <v>0</v>
      </c>
      <c r="EQ259" s="160">
        <f t="shared" ref="EQ259:EQ322" si="381">AY259+CD259+DI259+EN259</f>
        <v>1879.5600000000002</v>
      </c>
      <c r="ER259" s="1"/>
      <c r="ES259" s="82"/>
      <c r="ET259" s="82"/>
      <c r="EU259" s="82"/>
      <c r="EV259" s="82"/>
      <c r="EW259" s="22"/>
      <c r="EX259" s="22"/>
      <c r="EY259" s="34"/>
      <c r="EZ259" s="34"/>
      <c r="FA259" s="7"/>
      <c r="FB259" s="7"/>
      <c r="FC259" s="7"/>
      <c r="FD259" s="7"/>
    </row>
    <row r="260" spans="1:160" ht="79.2" hidden="1" x14ac:dyDescent="0.3">
      <c r="A260" s="2" t="s">
        <v>557</v>
      </c>
      <c r="B260" s="83">
        <v>1.2</v>
      </c>
      <c r="C260" t="s">
        <v>1392</v>
      </c>
      <c r="D260" s="28" t="s">
        <v>15</v>
      </c>
      <c r="E260" s="3" t="s">
        <v>25</v>
      </c>
      <c r="F260" s="1" t="s">
        <v>558</v>
      </c>
      <c r="G260" s="14" t="s">
        <v>559</v>
      </c>
      <c r="H260" s="1"/>
      <c r="I260" s="3" t="s">
        <v>19</v>
      </c>
      <c r="J260" s="5" t="s">
        <v>31</v>
      </c>
      <c r="K260" s="3" t="s">
        <v>35</v>
      </c>
      <c r="L260" s="6" t="s">
        <v>22</v>
      </c>
      <c r="M260" s="38">
        <v>115</v>
      </c>
      <c r="N260" s="43">
        <v>115</v>
      </c>
      <c r="O260" s="23">
        <v>0</v>
      </c>
      <c r="P260" s="48">
        <v>0</v>
      </c>
      <c r="Q260" s="5" t="s">
        <v>23</v>
      </c>
      <c r="R260" s="1" t="s">
        <v>220</v>
      </c>
      <c r="S260" s="71">
        <f>VLOOKUP(R260,Contingencies!$A$2:$D$7,4,FALSE)</f>
        <v>0.2</v>
      </c>
      <c r="T260" s="22">
        <f t="shared" si="314"/>
        <v>563.86800000000005</v>
      </c>
      <c r="U260" s="33">
        <f t="shared" si="313"/>
        <v>0</v>
      </c>
      <c r="V260" s="90"/>
      <c r="W260" s="110"/>
      <c r="X260" s="102"/>
      <c r="Y260" s="133"/>
      <c r="Z260" s="123"/>
      <c r="AA260" s="122">
        <v>12</v>
      </c>
      <c r="AB260" s="122">
        <v>12</v>
      </c>
      <c r="AC260" s="123"/>
      <c r="AD260" s="123"/>
      <c r="AE260" s="123"/>
      <c r="AF260" s="102"/>
      <c r="AG260" s="102"/>
      <c r="AH260" s="102"/>
      <c r="AI260" s="102">
        <f t="shared" ref="AI260:AI323" si="382">IF($I260="Labor Hours",SUM(W260:AH260),0)</f>
        <v>24</v>
      </c>
      <c r="AJ260" s="103">
        <f t="shared" si="315"/>
        <v>0</v>
      </c>
      <c r="AK260" s="103">
        <f t="shared" si="316"/>
        <v>0</v>
      </c>
      <c r="AL260" s="103">
        <f t="shared" si="317"/>
        <v>0</v>
      </c>
      <c r="AM260" s="103">
        <f t="shared" si="318"/>
        <v>0</v>
      </c>
      <c r="AN260" s="103">
        <f t="shared" si="319"/>
        <v>1380</v>
      </c>
      <c r="AO260" s="103">
        <f t="shared" si="320"/>
        <v>1380</v>
      </c>
      <c r="AP260" s="103">
        <f t="shared" si="321"/>
        <v>0</v>
      </c>
      <c r="AQ260" s="103">
        <f t="shared" si="322"/>
        <v>0</v>
      </c>
      <c r="AR260" s="103">
        <f t="shared" si="323"/>
        <v>0</v>
      </c>
      <c r="AS260" s="103">
        <f t="shared" si="324"/>
        <v>0</v>
      </c>
      <c r="AT260" s="103">
        <f t="shared" si="325"/>
        <v>0</v>
      </c>
      <c r="AU260" s="103">
        <f t="shared" si="326"/>
        <v>0</v>
      </c>
      <c r="AV260" s="104">
        <f>SUM(AJ260:AU260)*VLOOKUP($I260,Escalation[],MATCH(W$1,Escalation[#Headers]),FALSE)</f>
        <v>2819.34</v>
      </c>
      <c r="AW260" s="104">
        <f t="shared" ref="AW260:AW323" si="383">$O260*AV260</f>
        <v>0</v>
      </c>
      <c r="AX260" s="104">
        <f t="shared" ref="AX260:AX323" si="384">$P260*(AV260+AW260)</f>
        <v>0</v>
      </c>
      <c r="AY260" s="104">
        <f t="shared" ref="AY260:AY323" si="385">AV260+AW260+AX260</f>
        <v>2819.34</v>
      </c>
      <c r="AZ260" s="103">
        <f t="shared" ref="AZ260:AZ323" si="386">$S260*(AV260+AW260)</f>
        <v>563.86800000000005</v>
      </c>
      <c r="BA260" s="105">
        <f t="shared" ref="BA260:BA323" si="387">$S260*AX260</f>
        <v>0</v>
      </c>
      <c r="BB260" s="110"/>
      <c r="BC260" s="102"/>
      <c r="BD260" s="102"/>
      <c r="BE260" s="102"/>
      <c r="BF260" s="102"/>
      <c r="BG260" s="102"/>
      <c r="BH260" s="102"/>
      <c r="BI260" s="102"/>
      <c r="BJ260" s="102"/>
      <c r="BK260" s="102"/>
      <c r="BL260" s="102"/>
      <c r="BM260" s="102"/>
      <c r="BN260" s="102">
        <f t="shared" si="327"/>
        <v>0</v>
      </c>
      <c r="BO260" s="103">
        <f t="shared" si="328"/>
        <v>0</v>
      </c>
      <c r="BP260" s="103">
        <f t="shared" si="329"/>
        <v>0</v>
      </c>
      <c r="BQ260" s="103">
        <f t="shared" si="330"/>
        <v>0</v>
      </c>
      <c r="BR260" s="103">
        <f t="shared" si="331"/>
        <v>0</v>
      </c>
      <c r="BS260" s="103">
        <f t="shared" si="332"/>
        <v>0</v>
      </c>
      <c r="BT260" s="103">
        <f t="shared" si="333"/>
        <v>0</v>
      </c>
      <c r="BU260" s="103">
        <f t="shared" si="334"/>
        <v>0</v>
      </c>
      <c r="BV260" s="103">
        <f t="shared" si="335"/>
        <v>0</v>
      </c>
      <c r="BW260" s="103">
        <f t="shared" si="336"/>
        <v>0</v>
      </c>
      <c r="BX260" s="103">
        <f t="shared" si="337"/>
        <v>0</v>
      </c>
      <c r="BY260" s="103">
        <f t="shared" si="338"/>
        <v>0</v>
      </c>
      <c r="BZ260" s="103">
        <f t="shared" si="339"/>
        <v>0</v>
      </c>
      <c r="CA260" s="104">
        <f>SUM(BO260:BZ260)*VLOOKUP($I260,Escalation[],MATCH(BB$1,Escalation[#Headers]),FALSE)</f>
        <v>0</v>
      </c>
      <c r="CB260" s="104">
        <f t="shared" si="340"/>
        <v>0</v>
      </c>
      <c r="CC260" s="104">
        <f t="shared" si="341"/>
        <v>0</v>
      </c>
      <c r="CD260" s="104">
        <f t="shared" si="342"/>
        <v>0</v>
      </c>
      <c r="CE260" s="103">
        <f t="shared" si="343"/>
        <v>0</v>
      </c>
      <c r="CF260" s="105">
        <f t="shared" si="344"/>
        <v>0</v>
      </c>
      <c r="CG260" s="110"/>
      <c r="CH260" s="102"/>
      <c r="CI260" s="102"/>
      <c r="CJ260" s="102"/>
      <c r="CK260" s="102"/>
      <c r="CL260" s="102"/>
      <c r="CM260" s="102"/>
      <c r="CN260" s="102"/>
      <c r="CO260" s="102"/>
      <c r="CP260" s="102"/>
      <c r="CQ260" s="102"/>
      <c r="CR260" s="102"/>
      <c r="CS260" s="102">
        <f t="shared" si="345"/>
        <v>0</v>
      </c>
      <c r="CT260" s="103">
        <f t="shared" si="346"/>
        <v>0</v>
      </c>
      <c r="CU260" s="103">
        <f t="shared" si="347"/>
        <v>0</v>
      </c>
      <c r="CV260" s="103">
        <f t="shared" si="348"/>
        <v>0</v>
      </c>
      <c r="CW260" s="103">
        <f t="shared" si="349"/>
        <v>0</v>
      </c>
      <c r="CX260" s="103">
        <f t="shared" si="350"/>
        <v>0</v>
      </c>
      <c r="CY260" s="103">
        <f t="shared" si="351"/>
        <v>0</v>
      </c>
      <c r="CZ260" s="103">
        <f t="shared" si="352"/>
        <v>0</v>
      </c>
      <c r="DA260" s="103">
        <f t="shared" si="353"/>
        <v>0</v>
      </c>
      <c r="DB260" s="103">
        <f t="shared" si="354"/>
        <v>0</v>
      </c>
      <c r="DC260" s="103">
        <f t="shared" si="355"/>
        <v>0</v>
      </c>
      <c r="DD260" s="103">
        <f t="shared" si="356"/>
        <v>0</v>
      </c>
      <c r="DE260" s="103">
        <f t="shared" si="357"/>
        <v>0</v>
      </c>
      <c r="DF260" s="104">
        <f>SUM(CT260:DE260)*VLOOKUP($I260,Escalation[],MATCH(CG$1,Escalation[#Headers]),FALSE)</f>
        <v>0</v>
      </c>
      <c r="DG260" s="104">
        <f t="shared" si="358"/>
        <v>0</v>
      </c>
      <c r="DH260" s="104">
        <f t="shared" si="359"/>
        <v>0</v>
      </c>
      <c r="DI260" s="104">
        <f t="shared" si="360"/>
        <v>0</v>
      </c>
      <c r="DJ260" s="103">
        <f t="shared" si="361"/>
        <v>0</v>
      </c>
      <c r="DK260" s="105">
        <f t="shared" si="362"/>
        <v>0</v>
      </c>
      <c r="DL260" s="110"/>
      <c r="DM260" s="102"/>
      <c r="DN260" s="102"/>
      <c r="DO260" s="102"/>
      <c r="DP260" s="102"/>
      <c r="DQ260" s="102"/>
      <c r="DR260" s="102"/>
      <c r="DS260" s="102"/>
      <c r="DT260" s="102"/>
      <c r="DU260" s="102"/>
      <c r="DV260" s="102"/>
      <c r="DW260" s="102"/>
      <c r="DX260" s="102">
        <f t="shared" si="363"/>
        <v>0</v>
      </c>
      <c r="DY260" s="103">
        <f t="shared" si="364"/>
        <v>0</v>
      </c>
      <c r="DZ260" s="103">
        <f t="shared" si="365"/>
        <v>0</v>
      </c>
      <c r="EA260" s="103">
        <f t="shared" si="366"/>
        <v>0</v>
      </c>
      <c r="EB260" s="103">
        <f t="shared" si="367"/>
        <v>0</v>
      </c>
      <c r="EC260" s="103">
        <f t="shared" si="368"/>
        <v>0</v>
      </c>
      <c r="ED260" s="103">
        <f t="shared" si="369"/>
        <v>0</v>
      </c>
      <c r="EE260" s="103">
        <f t="shared" si="370"/>
        <v>0</v>
      </c>
      <c r="EF260" s="103">
        <f t="shared" si="371"/>
        <v>0</v>
      </c>
      <c r="EG260" s="103">
        <f t="shared" si="372"/>
        <v>0</v>
      </c>
      <c r="EH260" s="103">
        <f t="shared" si="373"/>
        <v>0</v>
      </c>
      <c r="EI260" s="103">
        <f t="shared" si="374"/>
        <v>0</v>
      </c>
      <c r="EJ260" s="103">
        <f t="shared" si="375"/>
        <v>0</v>
      </c>
      <c r="EK260" s="104">
        <f>SUM(DY260:EJ260)*VLOOKUP($I260,Escalation[],MATCH(DL$1,Escalation[#Headers]),FALSE)</f>
        <v>0</v>
      </c>
      <c r="EL260" s="104">
        <f t="shared" si="376"/>
        <v>0</v>
      </c>
      <c r="EM260" s="104">
        <f t="shared" si="377"/>
        <v>0</v>
      </c>
      <c r="EN260" s="104">
        <f t="shared" si="378"/>
        <v>0</v>
      </c>
      <c r="EO260" s="103">
        <f t="shared" si="379"/>
        <v>0</v>
      </c>
      <c r="EP260" s="105">
        <f t="shared" si="380"/>
        <v>0</v>
      </c>
      <c r="EQ260" s="160">
        <f t="shared" si="381"/>
        <v>2819.34</v>
      </c>
      <c r="ER260" s="1"/>
      <c r="ES260" s="82"/>
      <c r="ET260" s="82"/>
      <c r="EU260" s="82"/>
      <c r="EV260" s="82"/>
      <c r="EW260" s="22"/>
      <c r="EX260" s="22"/>
      <c r="EY260" s="34"/>
      <c r="EZ260" s="34"/>
      <c r="FA260" s="7"/>
      <c r="FB260" s="7"/>
      <c r="FC260" s="7"/>
      <c r="FD260" s="7"/>
    </row>
    <row r="261" spans="1:160" ht="118.8" hidden="1" x14ac:dyDescent="0.3">
      <c r="A261" s="2" t="s">
        <v>560</v>
      </c>
      <c r="B261" s="83">
        <v>1.2</v>
      </c>
      <c r="C261" t="s">
        <v>1392</v>
      </c>
      <c r="D261" s="28" t="s">
        <v>15</v>
      </c>
      <c r="E261" s="3" t="s">
        <v>25</v>
      </c>
      <c r="F261" s="1" t="s">
        <v>519</v>
      </c>
      <c r="G261" s="14" t="s">
        <v>520</v>
      </c>
      <c r="H261" s="1"/>
      <c r="I261" s="3" t="s">
        <v>19</v>
      </c>
      <c r="J261" s="5" t="s">
        <v>31</v>
      </c>
      <c r="K261" s="3" t="s">
        <v>35</v>
      </c>
      <c r="L261" s="6" t="s">
        <v>22</v>
      </c>
      <c r="M261" s="38">
        <v>115</v>
      </c>
      <c r="N261" s="43">
        <v>115</v>
      </c>
      <c r="O261" s="23">
        <v>0</v>
      </c>
      <c r="P261" s="48">
        <v>0</v>
      </c>
      <c r="Q261" s="5" t="s">
        <v>23</v>
      </c>
      <c r="R261" s="1" t="s">
        <v>220</v>
      </c>
      <c r="S261" s="71">
        <f>VLOOKUP(R261,Contingencies!$A$2:$D$7,4,FALSE)</f>
        <v>0.2</v>
      </c>
      <c r="T261" s="22">
        <f t="shared" si="314"/>
        <v>375.91200000000003</v>
      </c>
      <c r="U261" s="33">
        <f t="shared" ref="U261:U324" si="388">IF($J261="CapEx",0,T261*P261/(1+P261))</f>
        <v>0</v>
      </c>
      <c r="V261" s="90"/>
      <c r="W261" s="110"/>
      <c r="X261" s="102"/>
      <c r="Y261" s="133"/>
      <c r="Z261" s="102"/>
      <c r="AA261" s="123"/>
      <c r="AB261" s="122">
        <v>16</v>
      </c>
      <c r="AC261" s="123"/>
      <c r="AD261" s="123"/>
      <c r="AE261" s="123"/>
      <c r="AF261" s="102"/>
      <c r="AG261" s="102"/>
      <c r="AH261" s="102"/>
      <c r="AI261" s="102">
        <f t="shared" si="382"/>
        <v>16</v>
      </c>
      <c r="AJ261" s="103">
        <f t="shared" si="315"/>
        <v>0</v>
      </c>
      <c r="AK261" s="103">
        <f t="shared" si="316"/>
        <v>0</v>
      </c>
      <c r="AL261" s="103">
        <f t="shared" si="317"/>
        <v>0</v>
      </c>
      <c r="AM261" s="103">
        <f t="shared" si="318"/>
        <v>0</v>
      </c>
      <c r="AN261" s="103">
        <f t="shared" si="319"/>
        <v>0</v>
      </c>
      <c r="AO261" s="103">
        <f t="shared" si="320"/>
        <v>1840</v>
      </c>
      <c r="AP261" s="103">
        <f t="shared" si="321"/>
        <v>0</v>
      </c>
      <c r="AQ261" s="103">
        <f t="shared" si="322"/>
        <v>0</v>
      </c>
      <c r="AR261" s="103">
        <f t="shared" si="323"/>
        <v>0</v>
      </c>
      <c r="AS261" s="103">
        <f t="shared" si="324"/>
        <v>0</v>
      </c>
      <c r="AT261" s="103">
        <f t="shared" si="325"/>
        <v>0</v>
      </c>
      <c r="AU261" s="103">
        <f t="shared" si="326"/>
        <v>0</v>
      </c>
      <c r="AV261" s="104">
        <f>SUM(AJ261:AU261)*VLOOKUP($I261,Escalation[],MATCH(W$1,Escalation[#Headers]),FALSE)</f>
        <v>1879.5600000000002</v>
      </c>
      <c r="AW261" s="104">
        <f t="shared" si="383"/>
        <v>0</v>
      </c>
      <c r="AX261" s="104">
        <f t="shared" si="384"/>
        <v>0</v>
      </c>
      <c r="AY261" s="104">
        <f t="shared" si="385"/>
        <v>1879.5600000000002</v>
      </c>
      <c r="AZ261" s="103">
        <f t="shared" si="386"/>
        <v>375.91200000000003</v>
      </c>
      <c r="BA261" s="105">
        <f t="shared" si="387"/>
        <v>0</v>
      </c>
      <c r="BB261" s="110"/>
      <c r="BC261" s="102"/>
      <c r="BD261" s="102"/>
      <c r="BE261" s="102"/>
      <c r="BF261" s="102"/>
      <c r="BG261" s="102"/>
      <c r="BH261" s="102"/>
      <c r="BI261" s="102"/>
      <c r="BJ261" s="102"/>
      <c r="BK261" s="102"/>
      <c r="BL261" s="102"/>
      <c r="BM261" s="102"/>
      <c r="BN261" s="102">
        <f t="shared" si="327"/>
        <v>0</v>
      </c>
      <c r="BO261" s="103">
        <f t="shared" si="328"/>
        <v>0</v>
      </c>
      <c r="BP261" s="103">
        <f t="shared" si="329"/>
        <v>0</v>
      </c>
      <c r="BQ261" s="103">
        <f t="shared" si="330"/>
        <v>0</v>
      </c>
      <c r="BR261" s="103">
        <f t="shared" si="331"/>
        <v>0</v>
      </c>
      <c r="BS261" s="103">
        <f t="shared" si="332"/>
        <v>0</v>
      </c>
      <c r="BT261" s="103">
        <f t="shared" si="333"/>
        <v>0</v>
      </c>
      <c r="BU261" s="103">
        <f t="shared" si="334"/>
        <v>0</v>
      </c>
      <c r="BV261" s="103">
        <f t="shared" si="335"/>
        <v>0</v>
      </c>
      <c r="BW261" s="103">
        <f t="shared" si="336"/>
        <v>0</v>
      </c>
      <c r="BX261" s="103">
        <f t="shared" si="337"/>
        <v>0</v>
      </c>
      <c r="BY261" s="103">
        <f t="shared" si="338"/>
        <v>0</v>
      </c>
      <c r="BZ261" s="103">
        <f t="shared" si="339"/>
        <v>0</v>
      </c>
      <c r="CA261" s="104">
        <f>SUM(BO261:BZ261)*VLOOKUP($I261,Escalation[],MATCH(BB$1,Escalation[#Headers]),FALSE)</f>
        <v>0</v>
      </c>
      <c r="CB261" s="104">
        <f t="shared" si="340"/>
        <v>0</v>
      </c>
      <c r="CC261" s="104">
        <f t="shared" si="341"/>
        <v>0</v>
      </c>
      <c r="CD261" s="104">
        <f t="shared" si="342"/>
        <v>0</v>
      </c>
      <c r="CE261" s="103">
        <f t="shared" si="343"/>
        <v>0</v>
      </c>
      <c r="CF261" s="105">
        <f t="shared" si="344"/>
        <v>0</v>
      </c>
      <c r="CG261" s="110"/>
      <c r="CH261" s="102"/>
      <c r="CI261" s="102"/>
      <c r="CJ261" s="102"/>
      <c r="CK261" s="102"/>
      <c r="CL261" s="102"/>
      <c r="CM261" s="102"/>
      <c r="CN261" s="102"/>
      <c r="CO261" s="102"/>
      <c r="CP261" s="102"/>
      <c r="CQ261" s="102"/>
      <c r="CR261" s="102"/>
      <c r="CS261" s="102">
        <f t="shared" si="345"/>
        <v>0</v>
      </c>
      <c r="CT261" s="103">
        <f t="shared" si="346"/>
        <v>0</v>
      </c>
      <c r="CU261" s="103">
        <f t="shared" si="347"/>
        <v>0</v>
      </c>
      <c r="CV261" s="103">
        <f t="shared" si="348"/>
        <v>0</v>
      </c>
      <c r="CW261" s="103">
        <f t="shared" si="349"/>
        <v>0</v>
      </c>
      <c r="CX261" s="103">
        <f t="shared" si="350"/>
        <v>0</v>
      </c>
      <c r="CY261" s="103">
        <f t="shared" si="351"/>
        <v>0</v>
      </c>
      <c r="CZ261" s="103">
        <f t="shared" si="352"/>
        <v>0</v>
      </c>
      <c r="DA261" s="103">
        <f t="shared" si="353"/>
        <v>0</v>
      </c>
      <c r="DB261" s="103">
        <f t="shared" si="354"/>
        <v>0</v>
      </c>
      <c r="DC261" s="103">
        <f t="shared" si="355"/>
        <v>0</v>
      </c>
      <c r="DD261" s="103">
        <f t="shared" si="356"/>
        <v>0</v>
      </c>
      <c r="DE261" s="103">
        <f t="shared" si="357"/>
        <v>0</v>
      </c>
      <c r="DF261" s="104">
        <f>SUM(CT261:DE261)*VLOOKUP($I261,Escalation[],MATCH(CG$1,Escalation[#Headers]),FALSE)</f>
        <v>0</v>
      </c>
      <c r="DG261" s="104">
        <f t="shared" si="358"/>
        <v>0</v>
      </c>
      <c r="DH261" s="104">
        <f t="shared" si="359"/>
        <v>0</v>
      </c>
      <c r="DI261" s="104">
        <f t="shared" si="360"/>
        <v>0</v>
      </c>
      <c r="DJ261" s="103">
        <f t="shared" si="361"/>
        <v>0</v>
      </c>
      <c r="DK261" s="105">
        <f t="shared" si="362"/>
        <v>0</v>
      </c>
      <c r="DL261" s="110"/>
      <c r="DM261" s="102"/>
      <c r="DN261" s="102"/>
      <c r="DO261" s="102"/>
      <c r="DP261" s="102"/>
      <c r="DQ261" s="102"/>
      <c r="DR261" s="102"/>
      <c r="DS261" s="102"/>
      <c r="DT261" s="102"/>
      <c r="DU261" s="102"/>
      <c r="DV261" s="102"/>
      <c r="DW261" s="102"/>
      <c r="DX261" s="102">
        <f t="shared" si="363"/>
        <v>0</v>
      </c>
      <c r="DY261" s="103">
        <f t="shared" si="364"/>
        <v>0</v>
      </c>
      <c r="DZ261" s="103">
        <f t="shared" si="365"/>
        <v>0</v>
      </c>
      <c r="EA261" s="103">
        <f t="shared" si="366"/>
        <v>0</v>
      </c>
      <c r="EB261" s="103">
        <f t="shared" si="367"/>
        <v>0</v>
      </c>
      <c r="EC261" s="103">
        <f t="shared" si="368"/>
        <v>0</v>
      </c>
      <c r="ED261" s="103">
        <f t="shared" si="369"/>
        <v>0</v>
      </c>
      <c r="EE261" s="103">
        <f t="shared" si="370"/>
        <v>0</v>
      </c>
      <c r="EF261" s="103">
        <f t="shared" si="371"/>
        <v>0</v>
      </c>
      <c r="EG261" s="103">
        <f t="shared" si="372"/>
        <v>0</v>
      </c>
      <c r="EH261" s="103">
        <f t="shared" si="373"/>
        <v>0</v>
      </c>
      <c r="EI261" s="103">
        <f t="shared" si="374"/>
        <v>0</v>
      </c>
      <c r="EJ261" s="103">
        <f t="shared" si="375"/>
        <v>0</v>
      </c>
      <c r="EK261" s="104">
        <f>SUM(DY261:EJ261)*VLOOKUP($I261,Escalation[],MATCH(DL$1,Escalation[#Headers]),FALSE)</f>
        <v>0</v>
      </c>
      <c r="EL261" s="104">
        <f t="shared" si="376"/>
        <v>0</v>
      </c>
      <c r="EM261" s="104">
        <f t="shared" si="377"/>
        <v>0</v>
      </c>
      <c r="EN261" s="104">
        <f t="shared" si="378"/>
        <v>0</v>
      </c>
      <c r="EO261" s="103">
        <f t="shared" si="379"/>
        <v>0</v>
      </c>
      <c r="EP261" s="105">
        <f t="shared" si="380"/>
        <v>0</v>
      </c>
      <c r="EQ261" s="160">
        <f t="shared" si="381"/>
        <v>1879.5600000000002</v>
      </c>
      <c r="ER261" s="1"/>
      <c r="ES261" s="82"/>
      <c r="ET261" s="82"/>
      <c r="EU261" s="82"/>
      <c r="EV261" s="82"/>
      <c r="EW261" s="22"/>
      <c r="EX261" s="22"/>
      <c r="EY261" s="34"/>
      <c r="EZ261" s="34"/>
      <c r="FA261" s="7"/>
      <c r="FB261" s="7"/>
      <c r="FC261" s="7"/>
      <c r="FD261" s="7"/>
    </row>
    <row r="262" spans="1:160" ht="132" hidden="1" x14ac:dyDescent="0.3">
      <c r="A262" s="2" t="s">
        <v>561</v>
      </c>
      <c r="B262" s="83">
        <v>1.2</v>
      </c>
      <c r="C262" t="s">
        <v>1392</v>
      </c>
      <c r="D262" s="28" t="s">
        <v>15</v>
      </c>
      <c r="E262" s="3" t="s">
        <v>25</v>
      </c>
      <c r="F262" s="1" t="s">
        <v>562</v>
      </c>
      <c r="G262" s="14" t="s">
        <v>563</v>
      </c>
      <c r="H262" s="1"/>
      <c r="I262" s="3" t="s">
        <v>19</v>
      </c>
      <c r="J262" s="5" t="s">
        <v>31</v>
      </c>
      <c r="K262" s="3" t="s">
        <v>35</v>
      </c>
      <c r="L262" s="6" t="s">
        <v>22</v>
      </c>
      <c r="M262" s="38">
        <v>115</v>
      </c>
      <c r="N262" s="43">
        <v>115</v>
      </c>
      <c r="O262" s="23">
        <v>0</v>
      </c>
      <c r="P262" s="48">
        <v>0</v>
      </c>
      <c r="Q262" s="5" t="s">
        <v>23</v>
      </c>
      <c r="R262" s="1" t="s">
        <v>220</v>
      </c>
      <c r="S262" s="71">
        <f>VLOOKUP(R262,Contingencies!$A$2:$D$7,4,FALSE)</f>
        <v>0.2</v>
      </c>
      <c r="T262" s="22">
        <f t="shared" si="314"/>
        <v>939.7800000000002</v>
      </c>
      <c r="U262" s="33">
        <f t="shared" si="388"/>
        <v>0</v>
      </c>
      <c r="V262" s="90"/>
      <c r="W262" s="110"/>
      <c r="X262" s="102"/>
      <c r="Y262" s="133"/>
      <c r="Z262" s="123"/>
      <c r="AA262" s="123"/>
      <c r="AB262" s="122">
        <v>20</v>
      </c>
      <c r="AC262" s="122">
        <v>20</v>
      </c>
      <c r="AD262" s="123"/>
      <c r="AE262" s="123"/>
      <c r="AF262" s="102"/>
      <c r="AG262" s="102"/>
      <c r="AH262" s="102"/>
      <c r="AI262" s="102">
        <f t="shared" si="382"/>
        <v>40</v>
      </c>
      <c r="AJ262" s="103">
        <f t="shared" si="315"/>
        <v>0</v>
      </c>
      <c r="AK262" s="103">
        <f t="shared" si="316"/>
        <v>0</v>
      </c>
      <c r="AL262" s="103">
        <f t="shared" si="317"/>
        <v>0</v>
      </c>
      <c r="AM262" s="103">
        <f t="shared" si="318"/>
        <v>0</v>
      </c>
      <c r="AN262" s="103">
        <f t="shared" si="319"/>
        <v>0</v>
      </c>
      <c r="AO262" s="103">
        <f t="shared" si="320"/>
        <v>2300</v>
      </c>
      <c r="AP262" s="103">
        <f t="shared" si="321"/>
        <v>2300</v>
      </c>
      <c r="AQ262" s="103">
        <f t="shared" si="322"/>
        <v>0</v>
      </c>
      <c r="AR262" s="103">
        <f t="shared" si="323"/>
        <v>0</v>
      </c>
      <c r="AS262" s="103">
        <f t="shared" si="324"/>
        <v>0</v>
      </c>
      <c r="AT262" s="103">
        <f t="shared" si="325"/>
        <v>0</v>
      </c>
      <c r="AU262" s="103">
        <f t="shared" si="326"/>
        <v>0</v>
      </c>
      <c r="AV262" s="104">
        <f>SUM(AJ262:AU262)*VLOOKUP($I262,Escalation[],MATCH(W$1,Escalation[#Headers]),FALSE)</f>
        <v>4698.9000000000005</v>
      </c>
      <c r="AW262" s="104">
        <f t="shared" si="383"/>
        <v>0</v>
      </c>
      <c r="AX262" s="104">
        <f t="shared" si="384"/>
        <v>0</v>
      </c>
      <c r="AY262" s="104">
        <f t="shared" si="385"/>
        <v>4698.9000000000005</v>
      </c>
      <c r="AZ262" s="103">
        <f t="shared" si="386"/>
        <v>939.7800000000002</v>
      </c>
      <c r="BA262" s="105">
        <f t="shared" si="387"/>
        <v>0</v>
      </c>
      <c r="BB262" s="110"/>
      <c r="BC262" s="102"/>
      <c r="BD262" s="102"/>
      <c r="BE262" s="102"/>
      <c r="BF262" s="102"/>
      <c r="BG262" s="102"/>
      <c r="BH262" s="102"/>
      <c r="BI262" s="102"/>
      <c r="BJ262" s="102"/>
      <c r="BK262" s="102"/>
      <c r="BL262" s="102"/>
      <c r="BM262" s="102"/>
      <c r="BN262" s="102">
        <f t="shared" si="327"/>
        <v>0</v>
      </c>
      <c r="BO262" s="103">
        <f t="shared" si="328"/>
        <v>0</v>
      </c>
      <c r="BP262" s="103">
        <f t="shared" si="329"/>
        <v>0</v>
      </c>
      <c r="BQ262" s="103">
        <f t="shared" si="330"/>
        <v>0</v>
      </c>
      <c r="BR262" s="103">
        <f t="shared" si="331"/>
        <v>0</v>
      </c>
      <c r="BS262" s="103">
        <f t="shared" si="332"/>
        <v>0</v>
      </c>
      <c r="BT262" s="103">
        <f t="shared" si="333"/>
        <v>0</v>
      </c>
      <c r="BU262" s="103">
        <f t="shared" si="334"/>
        <v>0</v>
      </c>
      <c r="BV262" s="103">
        <f t="shared" si="335"/>
        <v>0</v>
      </c>
      <c r="BW262" s="103">
        <f t="shared" si="336"/>
        <v>0</v>
      </c>
      <c r="BX262" s="103">
        <f t="shared" si="337"/>
        <v>0</v>
      </c>
      <c r="BY262" s="103">
        <f t="shared" si="338"/>
        <v>0</v>
      </c>
      <c r="BZ262" s="103">
        <f t="shared" si="339"/>
        <v>0</v>
      </c>
      <c r="CA262" s="104">
        <f>SUM(BO262:BZ262)*VLOOKUP($I262,Escalation[],MATCH(BB$1,Escalation[#Headers]),FALSE)</f>
        <v>0</v>
      </c>
      <c r="CB262" s="104">
        <f t="shared" si="340"/>
        <v>0</v>
      </c>
      <c r="CC262" s="104">
        <f t="shared" si="341"/>
        <v>0</v>
      </c>
      <c r="CD262" s="104">
        <f t="shared" si="342"/>
        <v>0</v>
      </c>
      <c r="CE262" s="103">
        <f t="shared" si="343"/>
        <v>0</v>
      </c>
      <c r="CF262" s="105">
        <f t="shared" si="344"/>
        <v>0</v>
      </c>
      <c r="CG262" s="110"/>
      <c r="CH262" s="102"/>
      <c r="CI262" s="102"/>
      <c r="CJ262" s="102"/>
      <c r="CK262" s="102"/>
      <c r="CL262" s="102"/>
      <c r="CM262" s="102"/>
      <c r="CN262" s="102"/>
      <c r="CO262" s="102"/>
      <c r="CP262" s="102"/>
      <c r="CQ262" s="102"/>
      <c r="CR262" s="102"/>
      <c r="CS262" s="102">
        <f t="shared" si="345"/>
        <v>0</v>
      </c>
      <c r="CT262" s="103">
        <f t="shared" si="346"/>
        <v>0</v>
      </c>
      <c r="CU262" s="103">
        <f t="shared" si="347"/>
        <v>0</v>
      </c>
      <c r="CV262" s="103">
        <f t="shared" si="348"/>
        <v>0</v>
      </c>
      <c r="CW262" s="103">
        <f t="shared" si="349"/>
        <v>0</v>
      </c>
      <c r="CX262" s="103">
        <f t="shared" si="350"/>
        <v>0</v>
      </c>
      <c r="CY262" s="103">
        <f t="shared" si="351"/>
        <v>0</v>
      </c>
      <c r="CZ262" s="103">
        <f t="shared" si="352"/>
        <v>0</v>
      </c>
      <c r="DA262" s="103">
        <f t="shared" si="353"/>
        <v>0</v>
      </c>
      <c r="DB262" s="103">
        <f t="shared" si="354"/>
        <v>0</v>
      </c>
      <c r="DC262" s="103">
        <f t="shared" si="355"/>
        <v>0</v>
      </c>
      <c r="DD262" s="103">
        <f t="shared" si="356"/>
        <v>0</v>
      </c>
      <c r="DE262" s="103">
        <f t="shared" si="357"/>
        <v>0</v>
      </c>
      <c r="DF262" s="104">
        <f>SUM(CT262:DE262)*VLOOKUP($I262,Escalation[],MATCH(CG$1,Escalation[#Headers]),FALSE)</f>
        <v>0</v>
      </c>
      <c r="DG262" s="104">
        <f t="shared" si="358"/>
        <v>0</v>
      </c>
      <c r="DH262" s="104">
        <f t="shared" si="359"/>
        <v>0</v>
      </c>
      <c r="DI262" s="104">
        <f t="shared" si="360"/>
        <v>0</v>
      </c>
      <c r="DJ262" s="103">
        <f t="shared" si="361"/>
        <v>0</v>
      </c>
      <c r="DK262" s="105">
        <f t="shared" si="362"/>
        <v>0</v>
      </c>
      <c r="DL262" s="110"/>
      <c r="DM262" s="102"/>
      <c r="DN262" s="102"/>
      <c r="DO262" s="102"/>
      <c r="DP262" s="102"/>
      <c r="DQ262" s="102"/>
      <c r="DR262" s="102"/>
      <c r="DS262" s="102"/>
      <c r="DT262" s="102"/>
      <c r="DU262" s="102"/>
      <c r="DV262" s="102"/>
      <c r="DW262" s="102"/>
      <c r="DX262" s="102">
        <f t="shared" si="363"/>
        <v>0</v>
      </c>
      <c r="DY262" s="103">
        <f t="shared" si="364"/>
        <v>0</v>
      </c>
      <c r="DZ262" s="103">
        <f t="shared" si="365"/>
        <v>0</v>
      </c>
      <c r="EA262" s="103">
        <f t="shared" si="366"/>
        <v>0</v>
      </c>
      <c r="EB262" s="103">
        <f t="shared" si="367"/>
        <v>0</v>
      </c>
      <c r="EC262" s="103">
        <f t="shared" si="368"/>
        <v>0</v>
      </c>
      <c r="ED262" s="103">
        <f t="shared" si="369"/>
        <v>0</v>
      </c>
      <c r="EE262" s="103">
        <f t="shared" si="370"/>
        <v>0</v>
      </c>
      <c r="EF262" s="103">
        <f t="shared" si="371"/>
        <v>0</v>
      </c>
      <c r="EG262" s="103">
        <f t="shared" si="372"/>
        <v>0</v>
      </c>
      <c r="EH262" s="103">
        <f t="shared" si="373"/>
        <v>0</v>
      </c>
      <c r="EI262" s="103">
        <f t="shared" si="374"/>
        <v>0</v>
      </c>
      <c r="EJ262" s="103">
        <f t="shared" si="375"/>
        <v>0</v>
      </c>
      <c r="EK262" s="104">
        <f>SUM(DY262:EJ262)*VLOOKUP($I262,Escalation[],MATCH(DL$1,Escalation[#Headers]),FALSE)</f>
        <v>0</v>
      </c>
      <c r="EL262" s="104">
        <f t="shared" si="376"/>
        <v>0</v>
      </c>
      <c r="EM262" s="104">
        <f t="shared" si="377"/>
        <v>0</v>
      </c>
      <c r="EN262" s="104">
        <f t="shared" si="378"/>
        <v>0</v>
      </c>
      <c r="EO262" s="103">
        <f t="shared" si="379"/>
        <v>0</v>
      </c>
      <c r="EP262" s="105">
        <f t="shared" si="380"/>
        <v>0</v>
      </c>
      <c r="EQ262" s="160">
        <f t="shared" si="381"/>
        <v>4698.9000000000005</v>
      </c>
      <c r="ER262" s="1"/>
      <c r="ES262" s="82"/>
      <c r="ET262" s="82"/>
      <c r="EU262" s="82"/>
      <c r="EV262" s="82"/>
      <c r="EW262" s="22"/>
      <c r="EX262" s="22"/>
      <c r="EY262" s="34"/>
      <c r="EZ262" s="34"/>
      <c r="FA262" s="7"/>
      <c r="FB262" s="7"/>
      <c r="FC262" s="7"/>
      <c r="FD262" s="7"/>
    </row>
    <row r="263" spans="1:160" ht="52.8" hidden="1" x14ac:dyDescent="0.3">
      <c r="A263" s="2" t="s">
        <v>570</v>
      </c>
      <c r="B263" s="83">
        <v>1.2</v>
      </c>
      <c r="C263" t="s">
        <v>1392</v>
      </c>
      <c r="D263" s="28" t="s">
        <v>15</v>
      </c>
      <c r="E263" s="3" t="s">
        <v>25</v>
      </c>
      <c r="F263" s="1" t="s">
        <v>522</v>
      </c>
      <c r="G263" s="14" t="s">
        <v>523</v>
      </c>
      <c r="H263" s="1"/>
      <c r="I263" s="3" t="s">
        <v>19</v>
      </c>
      <c r="J263" s="5" t="s">
        <v>31</v>
      </c>
      <c r="K263" s="3" t="s">
        <v>35</v>
      </c>
      <c r="L263" s="6" t="s">
        <v>22</v>
      </c>
      <c r="M263" s="38">
        <v>115</v>
      </c>
      <c r="N263" s="43">
        <v>115</v>
      </c>
      <c r="O263" s="23">
        <v>0</v>
      </c>
      <c r="P263" s="48">
        <v>0</v>
      </c>
      <c r="Q263" s="5" t="s">
        <v>23</v>
      </c>
      <c r="R263" s="1" t="s">
        <v>220</v>
      </c>
      <c r="S263" s="71">
        <f>VLOOKUP(R263,Contingencies!$A$2:$D$7,4,FALSE)</f>
        <v>0.2</v>
      </c>
      <c r="T263" s="22">
        <f t="shared" si="314"/>
        <v>469.8900000000001</v>
      </c>
      <c r="U263" s="33">
        <f t="shared" si="388"/>
        <v>0</v>
      </c>
      <c r="V263" s="90"/>
      <c r="W263" s="110"/>
      <c r="X263" s="102"/>
      <c r="Y263" s="133"/>
      <c r="Z263" s="123"/>
      <c r="AA263" s="123"/>
      <c r="AB263" s="123"/>
      <c r="AC263" s="122">
        <v>20</v>
      </c>
      <c r="AD263" s="122"/>
      <c r="AE263" s="123"/>
      <c r="AF263" s="102"/>
      <c r="AG263" s="102"/>
      <c r="AH263" s="102"/>
      <c r="AI263" s="102">
        <f t="shared" si="382"/>
        <v>20</v>
      </c>
      <c r="AJ263" s="103">
        <f t="shared" si="315"/>
        <v>0</v>
      </c>
      <c r="AK263" s="103">
        <f t="shared" si="316"/>
        <v>0</v>
      </c>
      <c r="AL263" s="103">
        <f t="shared" si="317"/>
        <v>0</v>
      </c>
      <c r="AM263" s="103">
        <f t="shared" si="318"/>
        <v>0</v>
      </c>
      <c r="AN263" s="103">
        <f t="shared" si="319"/>
        <v>0</v>
      </c>
      <c r="AO263" s="103">
        <f t="shared" si="320"/>
        <v>0</v>
      </c>
      <c r="AP263" s="103">
        <f t="shared" si="321"/>
        <v>2300</v>
      </c>
      <c r="AQ263" s="103">
        <f t="shared" si="322"/>
        <v>0</v>
      </c>
      <c r="AR263" s="103">
        <f t="shared" si="323"/>
        <v>0</v>
      </c>
      <c r="AS263" s="103">
        <f t="shared" si="324"/>
        <v>0</v>
      </c>
      <c r="AT263" s="103">
        <f t="shared" si="325"/>
        <v>0</v>
      </c>
      <c r="AU263" s="103">
        <f t="shared" si="326"/>
        <v>0</v>
      </c>
      <c r="AV263" s="104">
        <f>SUM(AJ263:AU263)*VLOOKUP($I263,Escalation[],MATCH(W$1,Escalation[#Headers]),FALSE)</f>
        <v>2349.4500000000003</v>
      </c>
      <c r="AW263" s="104">
        <f t="shared" si="383"/>
        <v>0</v>
      </c>
      <c r="AX263" s="104">
        <f t="shared" si="384"/>
        <v>0</v>
      </c>
      <c r="AY263" s="104">
        <f t="shared" si="385"/>
        <v>2349.4500000000003</v>
      </c>
      <c r="AZ263" s="103">
        <f t="shared" si="386"/>
        <v>469.8900000000001</v>
      </c>
      <c r="BA263" s="105">
        <f t="shared" si="387"/>
        <v>0</v>
      </c>
      <c r="BB263" s="110"/>
      <c r="BC263" s="102"/>
      <c r="BD263" s="102"/>
      <c r="BE263" s="102"/>
      <c r="BF263" s="102"/>
      <c r="BG263" s="102"/>
      <c r="BH263" s="102"/>
      <c r="BI263" s="102"/>
      <c r="BJ263" s="102"/>
      <c r="BK263" s="102"/>
      <c r="BL263" s="102"/>
      <c r="BM263" s="102"/>
      <c r="BN263" s="102">
        <f t="shared" si="327"/>
        <v>0</v>
      </c>
      <c r="BO263" s="103">
        <f t="shared" si="328"/>
        <v>0</v>
      </c>
      <c r="BP263" s="103">
        <f t="shared" si="329"/>
        <v>0</v>
      </c>
      <c r="BQ263" s="103">
        <f t="shared" si="330"/>
        <v>0</v>
      </c>
      <c r="BR263" s="103">
        <f t="shared" si="331"/>
        <v>0</v>
      </c>
      <c r="BS263" s="103">
        <f t="shared" si="332"/>
        <v>0</v>
      </c>
      <c r="BT263" s="103">
        <f t="shared" si="333"/>
        <v>0</v>
      </c>
      <c r="BU263" s="103">
        <f t="shared" si="334"/>
        <v>0</v>
      </c>
      <c r="BV263" s="103">
        <f t="shared" si="335"/>
        <v>0</v>
      </c>
      <c r="BW263" s="103">
        <f t="shared" si="336"/>
        <v>0</v>
      </c>
      <c r="BX263" s="103">
        <f t="shared" si="337"/>
        <v>0</v>
      </c>
      <c r="BY263" s="103">
        <f t="shared" si="338"/>
        <v>0</v>
      </c>
      <c r="BZ263" s="103">
        <f t="shared" si="339"/>
        <v>0</v>
      </c>
      <c r="CA263" s="104">
        <f>SUM(BO263:BZ263)*VLOOKUP($I263,Escalation[],MATCH(BB$1,Escalation[#Headers]),FALSE)</f>
        <v>0</v>
      </c>
      <c r="CB263" s="104">
        <f t="shared" si="340"/>
        <v>0</v>
      </c>
      <c r="CC263" s="104">
        <f t="shared" si="341"/>
        <v>0</v>
      </c>
      <c r="CD263" s="104">
        <f t="shared" si="342"/>
        <v>0</v>
      </c>
      <c r="CE263" s="103">
        <f t="shared" si="343"/>
        <v>0</v>
      </c>
      <c r="CF263" s="105">
        <f t="shared" si="344"/>
        <v>0</v>
      </c>
      <c r="CG263" s="110"/>
      <c r="CH263" s="102"/>
      <c r="CI263" s="102"/>
      <c r="CJ263" s="102"/>
      <c r="CK263" s="102"/>
      <c r="CL263" s="102"/>
      <c r="CM263" s="102"/>
      <c r="CN263" s="102"/>
      <c r="CO263" s="102"/>
      <c r="CP263" s="102"/>
      <c r="CQ263" s="102"/>
      <c r="CR263" s="102"/>
      <c r="CS263" s="102">
        <f t="shared" si="345"/>
        <v>0</v>
      </c>
      <c r="CT263" s="103">
        <f t="shared" si="346"/>
        <v>0</v>
      </c>
      <c r="CU263" s="103">
        <f t="shared" si="347"/>
        <v>0</v>
      </c>
      <c r="CV263" s="103">
        <f t="shared" si="348"/>
        <v>0</v>
      </c>
      <c r="CW263" s="103">
        <f t="shared" si="349"/>
        <v>0</v>
      </c>
      <c r="CX263" s="103">
        <f t="shared" si="350"/>
        <v>0</v>
      </c>
      <c r="CY263" s="103">
        <f t="shared" si="351"/>
        <v>0</v>
      </c>
      <c r="CZ263" s="103">
        <f t="shared" si="352"/>
        <v>0</v>
      </c>
      <c r="DA263" s="103">
        <f t="shared" si="353"/>
        <v>0</v>
      </c>
      <c r="DB263" s="103">
        <f t="shared" si="354"/>
        <v>0</v>
      </c>
      <c r="DC263" s="103">
        <f t="shared" si="355"/>
        <v>0</v>
      </c>
      <c r="DD263" s="103">
        <f t="shared" si="356"/>
        <v>0</v>
      </c>
      <c r="DE263" s="103">
        <f t="shared" si="357"/>
        <v>0</v>
      </c>
      <c r="DF263" s="104">
        <f>SUM(CT263:DE263)*VLOOKUP($I263,Escalation[],MATCH(CG$1,Escalation[#Headers]),FALSE)</f>
        <v>0</v>
      </c>
      <c r="DG263" s="104">
        <f t="shared" si="358"/>
        <v>0</v>
      </c>
      <c r="DH263" s="104">
        <f t="shared" si="359"/>
        <v>0</v>
      </c>
      <c r="DI263" s="104">
        <f t="shared" si="360"/>
        <v>0</v>
      </c>
      <c r="DJ263" s="103">
        <f t="shared" si="361"/>
        <v>0</v>
      </c>
      <c r="DK263" s="105">
        <f t="shared" si="362"/>
        <v>0</v>
      </c>
      <c r="DL263" s="110"/>
      <c r="DM263" s="102"/>
      <c r="DN263" s="102"/>
      <c r="DO263" s="102"/>
      <c r="DP263" s="102"/>
      <c r="DQ263" s="102"/>
      <c r="DR263" s="102"/>
      <c r="DS263" s="102"/>
      <c r="DT263" s="102"/>
      <c r="DU263" s="102"/>
      <c r="DV263" s="102"/>
      <c r="DW263" s="102"/>
      <c r="DX263" s="102">
        <f t="shared" si="363"/>
        <v>0</v>
      </c>
      <c r="DY263" s="103">
        <f t="shared" si="364"/>
        <v>0</v>
      </c>
      <c r="DZ263" s="103">
        <f t="shared" si="365"/>
        <v>0</v>
      </c>
      <c r="EA263" s="103">
        <f t="shared" si="366"/>
        <v>0</v>
      </c>
      <c r="EB263" s="103">
        <f t="shared" si="367"/>
        <v>0</v>
      </c>
      <c r="EC263" s="103">
        <f t="shared" si="368"/>
        <v>0</v>
      </c>
      <c r="ED263" s="103">
        <f t="shared" si="369"/>
        <v>0</v>
      </c>
      <c r="EE263" s="103">
        <f t="shared" si="370"/>
        <v>0</v>
      </c>
      <c r="EF263" s="103">
        <f t="shared" si="371"/>
        <v>0</v>
      </c>
      <c r="EG263" s="103">
        <f t="shared" si="372"/>
        <v>0</v>
      </c>
      <c r="EH263" s="103">
        <f t="shared" si="373"/>
        <v>0</v>
      </c>
      <c r="EI263" s="103">
        <f t="shared" si="374"/>
        <v>0</v>
      </c>
      <c r="EJ263" s="103">
        <f t="shared" si="375"/>
        <v>0</v>
      </c>
      <c r="EK263" s="104">
        <f>SUM(DY263:EJ263)*VLOOKUP($I263,Escalation[],MATCH(DL$1,Escalation[#Headers]),FALSE)</f>
        <v>0</v>
      </c>
      <c r="EL263" s="104">
        <f t="shared" si="376"/>
        <v>0</v>
      </c>
      <c r="EM263" s="104">
        <f t="shared" si="377"/>
        <v>0</v>
      </c>
      <c r="EN263" s="104">
        <f t="shared" si="378"/>
        <v>0</v>
      </c>
      <c r="EO263" s="103">
        <f t="shared" si="379"/>
        <v>0</v>
      </c>
      <c r="EP263" s="105">
        <f t="shared" si="380"/>
        <v>0</v>
      </c>
      <c r="EQ263" s="160">
        <f t="shared" si="381"/>
        <v>2349.4500000000003</v>
      </c>
      <c r="ER263" s="1"/>
      <c r="ES263" s="82"/>
      <c r="ET263" s="82"/>
      <c r="EU263" s="82"/>
      <c r="EV263" s="82"/>
      <c r="EW263" s="22"/>
      <c r="EX263" s="22"/>
      <c r="EY263" s="34"/>
      <c r="EZ263" s="34"/>
      <c r="FA263" s="7"/>
      <c r="FB263" s="7"/>
      <c r="FC263" s="7"/>
      <c r="FD263" s="7"/>
    </row>
    <row r="264" spans="1:160" ht="52.8" hidden="1" x14ac:dyDescent="0.3">
      <c r="A264" s="2" t="s">
        <v>571</v>
      </c>
      <c r="B264" s="83">
        <v>1.2</v>
      </c>
      <c r="C264" t="s">
        <v>1392</v>
      </c>
      <c r="D264" s="28" t="s">
        <v>15</v>
      </c>
      <c r="E264" s="3" t="s">
        <v>25</v>
      </c>
      <c r="F264" s="1" t="s">
        <v>285</v>
      </c>
      <c r="G264" s="14" t="s">
        <v>523</v>
      </c>
      <c r="H264" s="1"/>
      <c r="I264" s="3" t="s">
        <v>19</v>
      </c>
      <c r="J264" s="5" t="s">
        <v>31</v>
      </c>
      <c r="K264" s="3" t="s">
        <v>35</v>
      </c>
      <c r="L264" s="6" t="s">
        <v>22</v>
      </c>
      <c r="M264" s="38">
        <v>115</v>
      </c>
      <c r="N264" s="43">
        <v>115</v>
      </c>
      <c r="O264" s="23">
        <v>0</v>
      </c>
      <c r="P264" s="48">
        <v>0</v>
      </c>
      <c r="Q264" s="5" t="s">
        <v>23</v>
      </c>
      <c r="R264" s="1" t="s">
        <v>220</v>
      </c>
      <c r="S264" s="71">
        <f>VLOOKUP(R264,Contingencies!$A$2:$D$7,4,FALSE)</f>
        <v>0.2</v>
      </c>
      <c r="T264" s="22">
        <f t="shared" si="314"/>
        <v>939.7800000000002</v>
      </c>
      <c r="U264" s="33">
        <f t="shared" si="388"/>
        <v>0</v>
      </c>
      <c r="V264" s="90"/>
      <c r="W264" s="110"/>
      <c r="X264" s="102"/>
      <c r="Y264" s="133"/>
      <c r="Z264" s="123"/>
      <c r="AA264" s="123"/>
      <c r="AB264" s="123"/>
      <c r="AC264" s="123"/>
      <c r="AD264" s="122">
        <v>40</v>
      </c>
      <c r="AE264" s="123"/>
      <c r="AF264" s="102"/>
      <c r="AG264" s="102"/>
      <c r="AH264" s="102"/>
      <c r="AI264" s="102">
        <f t="shared" si="382"/>
        <v>40</v>
      </c>
      <c r="AJ264" s="103">
        <f t="shared" si="315"/>
        <v>0</v>
      </c>
      <c r="AK264" s="103">
        <f t="shared" si="316"/>
        <v>0</v>
      </c>
      <c r="AL264" s="103">
        <f t="shared" si="317"/>
        <v>0</v>
      </c>
      <c r="AM264" s="103">
        <f t="shared" si="318"/>
        <v>0</v>
      </c>
      <c r="AN264" s="103">
        <f t="shared" si="319"/>
        <v>0</v>
      </c>
      <c r="AO264" s="103">
        <f t="shared" si="320"/>
        <v>0</v>
      </c>
      <c r="AP264" s="103">
        <f t="shared" si="321"/>
        <v>0</v>
      </c>
      <c r="AQ264" s="103">
        <f t="shared" si="322"/>
        <v>4600</v>
      </c>
      <c r="AR264" s="103">
        <f t="shared" si="323"/>
        <v>0</v>
      </c>
      <c r="AS264" s="103">
        <f t="shared" si="324"/>
        <v>0</v>
      </c>
      <c r="AT264" s="103">
        <f t="shared" si="325"/>
        <v>0</v>
      </c>
      <c r="AU264" s="103">
        <f t="shared" si="326"/>
        <v>0</v>
      </c>
      <c r="AV264" s="104">
        <f>SUM(AJ264:AU264)*VLOOKUP($I264,Escalation[],MATCH(W$1,Escalation[#Headers]),FALSE)</f>
        <v>4698.9000000000005</v>
      </c>
      <c r="AW264" s="104">
        <f t="shared" si="383"/>
        <v>0</v>
      </c>
      <c r="AX264" s="104">
        <f t="shared" si="384"/>
        <v>0</v>
      </c>
      <c r="AY264" s="104">
        <f t="shared" si="385"/>
        <v>4698.9000000000005</v>
      </c>
      <c r="AZ264" s="103">
        <f t="shared" si="386"/>
        <v>939.7800000000002</v>
      </c>
      <c r="BA264" s="105">
        <f t="shared" si="387"/>
        <v>0</v>
      </c>
      <c r="BB264" s="110"/>
      <c r="BC264" s="102"/>
      <c r="BD264" s="102"/>
      <c r="BE264" s="102"/>
      <c r="BF264" s="102"/>
      <c r="BG264" s="102"/>
      <c r="BH264" s="102"/>
      <c r="BI264" s="102"/>
      <c r="BJ264" s="102"/>
      <c r="BK264" s="102"/>
      <c r="BL264" s="102"/>
      <c r="BM264" s="102"/>
      <c r="BN264" s="102">
        <f t="shared" si="327"/>
        <v>0</v>
      </c>
      <c r="BO264" s="103">
        <f t="shared" si="328"/>
        <v>0</v>
      </c>
      <c r="BP264" s="103">
        <f t="shared" si="329"/>
        <v>0</v>
      </c>
      <c r="BQ264" s="103">
        <f t="shared" si="330"/>
        <v>0</v>
      </c>
      <c r="BR264" s="103">
        <f t="shared" si="331"/>
        <v>0</v>
      </c>
      <c r="BS264" s="103">
        <f t="shared" si="332"/>
        <v>0</v>
      </c>
      <c r="BT264" s="103">
        <f t="shared" si="333"/>
        <v>0</v>
      </c>
      <c r="BU264" s="103">
        <f t="shared" si="334"/>
        <v>0</v>
      </c>
      <c r="BV264" s="103">
        <f t="shared" si="335"/>
        <v>0</v>
      </c>
      <c r="BW264" s="103">
        <f t="shared" si="336"/>
        <v>0</v>
      </c>
      <c r="BX264" s="103">
        <f t="shared" si="337"/>
        <v>0</v>
      </c>
      <c r="BY264" s="103">
        <f t="shared" si="338"/>
        <v>0</v>
      </c>
      <c r="BZ264" s="103">
        <f t="shared" si="339"/>
        <v>0</v>
      </c>
      <c r="CA264" s="104">
        <f>SUM(BO264:BZ264)*VLOOKUP($I264,Escalation[],MATCH(BB$1,Escalation[#Headers]),FALSE)</f>
        <v>0</v>
      </c>
      <c r="CB264" s="104">
        <f t="shared" si="340"/>
        <v>0</v>
      </c>
      <c r="CC264" s="104">
        <f t="shared" si="341"/>
        <v>0</v>
      </c>
      <c r="CD264" s="104">
        <f t="shared" si="342"/>
        <v>0</v>
      </c>
      <c r="CE264" s="103">
        <f t="shared" si="343"/>
        <v>0</v>
      </c>
      <c r="CF264" s="105">
        <f t="shared" si="344"/>
        <v>0</v>
      </c>
      <c r="CG264" s="110"/>
      <c r="CH264" s="102"/>
      <c r="CI264" s="102"/>
      <c r="CJ264" s="102"/>
      <c r="CK264" s="102"/>
      <c r="CL264" s="102"/>
      <c r="CM264" s="102"/>
      <c r="CN264" s="102"/>
      <c r="CO264" s="102"/>
      <c r="CP264" s="102"/>
      <c r="CQ264" s="102"/>
      <c r="CR264" s="102"/>
      <c r="CS264" s="102">
        <f t="shared" si="345"/>
        <v>0</v>
      </c>
      <c r="CT264" s="103">
        <f t="shared" si="346"/>
        <v>0</v>
      </c>
      <c r="CU264" s="103">
        <f t="shared" si="347"/>
        <v>0</v>
      </c>
      <c r="CV264" s="103">
        <f t="shared" si="348"/>
        <v>0</v>
      </c>
      <c r="CW264" s="103">
        <f t="shared" si="349"/>
        <v>0</v>
      </c>
      <c r="CX264" s="103">
        <f t="shared" si="350"/>
        <v>0</v>
      </c>
      <c r="CY264" s="103">
        <f t="shared" si="351"/>
        <v>0</v>
      </c>
      <c r="CZ264" s="103">
        <f t="shared" si="352"/>
        <v>0</v>
      </c>
      <c r="DA264" s="103">
        <f t="shared" si="353"/>
        <v>0</v>
      </c>
      <c r="DB264" s="103">
        <f t="shared" si="354"/>
        <v>0</v>
      </c>
      <c r="DC264" s="103">
        <f t="shared" si="355"/>
        <v>0</v>
      </c>
      <c r="DD264" s="103">
        <f t="shared" si="356"/>
        <v>0</v>
      </c>
      <c r="DE264" s="103">
        <f t="shared" si="357"/>
        <v>0</v>
      </c>
      <c r="DF264" s="104">
        <f>SUM(CT264:DE264)*VLOOKUP($I264,Escalation[],MATCH(CG$1,Escalation[#Headers]),FALSE)</f>
        <v>0</v>
      </c>
      <c r="DG264" s="104">
        <f t="shared" si="358"/>
        <v>0</v>
      </c>
      <c r="DH264" s="104">
        <f t="shared" si="359"/>
        <v>0</v>
      </c>
      <c r="DI264" s="104">
        <f t="shared" si="360"/>
        <v>0</v>
      </c>
      <c r="DJ264" s="103">
        <f t="shared" si="361"/>
        <v>0</v>
      </c>
      <c r="DK264" s="105">
        <f t="shared" si="362"/>
        <v>0</v>
      </c>
      <c r="DL264" s="110"/>
      <c r="DM264" s="102"/>
      <c r="DN264" s="102"/>
      <c r="DO264" s="102"/>
      <c r="DP264" s="102"/>
      <c r="DQ264" s="102"/>
      <c r="DR264" s="102"/>
      <c r="DS264" s="102"/>
      <c r="DT264" s="102"/>
      <c r="DU264" s="102"/>
      <c r="DV264" s="102"/>
      <c r="DW264" s="102"/>
      <c r="DX264" s="102">
        <f t="shared" si="363"/>
        <v>0</v>
      </c>
      <c r="DY264" s="103">
        <f t="shared" si="364"/>
        <v>0</v>
      </c>
      <c r="DZ264" s="103">
        <f t="shared" si="365"/>
        <v>0</v>
      </c>
      <c r="EA264" s="103">
        <f t="shared" si="366"/>
        <v>0</v>
      </c>
      <c r="EB264" s="103">
        <f t="shared" si="367"/>
        <v>0</v>
      </c>
      <c r="EC264" s="103">
        <f t="shared" si="368"/>
        <v>0</v>
      </c>
      <c r="ED264" s="103">
        <f t="shared" si="369"/>
        <v>0</v>
      </c>
      <c r="EE264" s="103">
        <f t="shared" si="370"/>
        <v>0</v>
      </c>
      <c r="EF264" s="103">
        <f t="shared" si="371"/>
        <v>0</v>
      </c>
      <c r="EG264" s="103">
        <f t="shared" si="372"/>
        <v>0</v>
      </c>
      <c r="EH264" s="103">
        <f t="shared" si="373"/>
        <v>0</v>
      </c>
      <c r="EI264" s="103">
        <f t="shared" si="374"/>
        <v>0</v>
      </c>
      <c r="EJ264" s="103">
        <f t="shared" si="375"/>
        <v>0</v>
      </c>
      <c r="EK264" s="104">
        <f>SUM(DY264:EJ264)*VLOOKUP($I264,Escalation[],MATCH(DL$1,Escalation[#Headers]),FALSE)</f>
        <v>0</v>
      </c>
      <c r="EL264" s="104">
        <f t="shared" si="376"/>
        <v>0</v>
      </c>
      <c r="EM264" s="104">
        <f t="shared" si="377"/>
        <v>0</v>
      </c>
      <c r="EN264" s="104">
        <f t="shared" si="378"/>
        <v>0</v>
      </c>
      <c r="EO264" s="103">
        <f t="shared" si="379"/>
        <v>0</v>
      </c>
      <c r="EP264" s="105">
        <f t="shared" si="380"/>
        <v>0</v>
      </c>
      <c r="EQ264" s="160">
        <f t="shared" si="381"/>
        <v>4698.9000000000005</v>
      </c>
      <c r="ER264" s="1"/>
      <c r="ES264" s="82"/>
      <c r="ET264" s="82"/>
      <c r="EU264" s="82"/>
      <c r="EV264" s="82"/>
      <c r="EW264" s="22"/>
      <c r="EX264" s="22"/>
      <c r="EY264" s="34"/>
      <c r="EZ264" s="34"/>
      <c r="FA264" s="7"/>
      <c r="FB264" s="7"/>
      <c r="FC264" s="7"/>
      <c r="FD264" s="7"/>
    </row>
    <row r="265" spans="1:160" ht="145.19999999999999" hidden="1" x14ac:dyDescent="0.3">
      <c r="A265" s="2" t="s">
        <v>572</v>
      </c>
      <c r="B265" s="83">
        <v>1.2</v>
      </c>
      <c r="C265" t="s">
        <v>1392</v>
      </c>
      <c r="D265" s="28" t="s">
        <v>15</v>
      </c>
      <c r="E265" s="3" t="s">
        <v>25</v>
      </c>
      <c r="F265" s="1" t="s">
        <v>526</v>
      </c>
      <c r="G265" s="14" t="s">
        <v>527</v>
      </c>
      <c r="H265" s="1"/>
      <c r="I265" s="3" t="s">
        <v>19</v>
      </c>
      <c r="J265" s="5" t="s">
        <v>31</v>
      </c>
      <c r="K265" s="3" t="s">
        <v>35</v>
      </c>
      <c r="L265" s="6" t="s">
        <v>22</v>
      </c>
      <c r="M265" s="38">
        <v>115</v>
      </c>
      <c r="N265" s="43">
        <v>115</v>
      </c>
      <c r="O265" s="23">
        <v>0</v>
      </c>
      <c r="P265" s="48">
        <v>0</v>
      </c>
      <c r="Q265" s="5" t="s">
        <v>23</v>
      </c>
      <c r="R265" s="1" t="s">
        <v>220</v>
      </c>
      <c r="S265" s="71">
        <f>VLOOKUP(R265,Contingencies!$A$2:$D$7,4,FALSE)</f>
        <v>0.2</v>
      </c>
      <c r="T265" s="22">
        <f t="shared" si="314"/>
        <v>563.86800000000005</v>
      </c>
      <c r="U265" s="33">
        <f t="shared" si="388"/>
        <v>0</v>
      </c>
      <c r="V265" s="90"/>
      <c r="W265" s="111">
        <v>24</v>
      </c>
      <c r="X265" s="135"/>
      <c r="Y265" s="112"/>
      <c r="Z265" s="123"/>
      <c r="AA265" s="123"/>
      <c r="AB265" s="123"/>
      <c r="AC265" s="123"/>
      <c r="AD265" s="123"/>
      <c r="AE265" s="123"/>
      <c r="AF265" s="102"/>
      <c r="AG265" s="102"/>
      <c r="AH265" s="102"/>
      <c r="AI265" s="102">
        <f t="shared" si="382"/>
        <v>24</v>
      </c>
      <c r="AJ265" s="103">
        <f t="shared" si="315"/>
        <v>2760</v>
      </c>
      <c r="AK265" s="103">
        <f t="shared" si="316"/>
        <v>0</v>
      </c>
      <c r="AL265" s="103">
        <f t="shared" si="317"/>
        <v>0</v>
      </c>
      <c r="AM265" s="103">
        <f t="shared" si="318"/>
        <v>0</v>
      </c>
      <c r="AN265" s="103">
        <f t="shared" si="319"/>
        <v>0</v>
      </c>
      <c r="AO265" s="103">
        <f t="shared" si="320"/>
        <v>0</v>
      </c>
      <c r="AP265" s="103">
        <f t="shared" si="321"/>
        <v>0</v>
      </c>
      <c r="AQ265" s="103">
        <f t="shared" si="322"/>
        <v>0</v>
      </c>
      <c r="AR265" s="103">
        <f t="shared" si="323"/>
        <v>0</v>
      </c>
      <c r="AS265" s="103">
        <f t="shared" si="324"/>
        <v>0</v>
      </c>
      <c r="AT265" s="103">
        <f t="shared" si="325"/>
        <v>0</v>
      </c>
      <c r="AU265" s="103">
        <f t="shared" si="326"/>
        <v>0</v>
      </c>
      <c r="AV265" s="104">
        <f>SUM(AJ265:AU265)*VLOOKUP($I265,Escalation[],MATCH(W$1,Escalation[#Headers]),FALSE)</f>
        <v>2819.34</v>
      </c>
      <c r="AW265" s="104">
        <f t="shared" si="383"/>
        <v>0</v>
      </c>
      <c r="AX265" s="104">
        <f t="shared" si="384"/>
        <v>0</v>
      </c>
      <c r="AY265" s="104">
        <f t="shared" si="385"/>
        <v>2819.34</v>
      </c>
      <c r="AZ265" s="103">
        <f t="shared" si="386"/>
        <v>563.86800000000005</v>
      </c>
      <c r="BA265" s="105">
        <f t="shared" si="387"/>
        <v>0</v>
      </c>
      <c r="BB265" s="110"/>
      <c r="BC265" s="102"/>
      <c r="BD265" s="102"/>
      <c r="BE265" s="102"/>
      <c r="BF265" s="102"/>
      <c r="BG265" s="102"/>
      <c r="BH265" s="102"/>
      <c r="BI265" s="102"/>
      <c r="BJ265" s="102"/>
      <c r="BK265" s="102"/>
      <c r="BL265" s="102"/>
      <c r="BM265" s="102"/>
      <c r="BN265" s="102">
        <f t="shared" si="327"/>
        <v>0</v>
      </c>
      <c r="BO265" s="103">
        <f t="shared" si="328"/>
        <v>0</v>
      </c>
      <c r="BP265" s="103">
        <f t="shared" si="329"/>
        <v>0</v>
      </c>
      <c r="BQ265" s="103">
        <f t="shared" si="330"/>
        <v>0</v>
      </c>
      <c r="BR265" s="103">
        <f t="shared" si="331"/>
        <v>0</v>
      </c>
      <c r="BS265" s="103">
        <f t="shared" si="332"/>
        <v>0</v>
      </c>
      <c r="BT265" s="103">
        <f t="shared" si="333"/>
        <v>0</v>
      </c>
      <c r="BU265" s="103">
        <f t="shared" si="334"/>
        <v>0</v>
      </c>
      <c r="BV265" s="103">
        <f t="shared" si="335"/>
        <v>0</v>
      </c>
      <c r="BW265" s="103">
        <f t="shared" si="336"/>
        <v>0</v>
      </c>
      <c r="BX265" s="103">
        <f t="shared" si="337"/>
        <v>0</v>
      </c>
      <c r="BY265" s="103">
        <f t="shared" si="338"/>
        <v>0</v>
      </c>
      <c r="BZ265" s="103">
        <f t="shared" si="339"/>
        <v>0</v>
      </c>
      <c r="CA265" s="104">
        <f>SUM(BO265:BZ265)*VLOOKUP($I265,Escalation[],MATCH(BB$1,Escalation[#Headers]),FALSE)</f>
        <v>0</v>
      </c>
      <c r="CB265" s="104">
        <f t="shared" si="340"/>
        <v>0</v>
      </c>
      <c r="CC265" s="104">
        <f t="shared" si="341"/>
        <v>0</v>
      </c>
      <c r="CD265" s="104">
        <f t="shared" si="342"/>
        <v>0</v>
      </c>
      <c r="CE265" s="103">
        <f t="shared" si="343"/>
        <v>0</v>
      </c>
      <c r="CF265" s="105">
        <f t="shared" si="344"/>
        <v>0</v>
      </c>
      <c r="CG265" s="110"/>
      <c r="CH265" s="102"/>
      <c r="CI265" s="102"/>
      <c r="CJ265" s="102"/>
      <c r="CK265" s="102"/>
      <c r="CL265" s="102"/>
      <c r="CM265" s="102"/>
      <c r="CN265" s="102"/>
      <c r="CO265" s="102"/>
      <c r="CP265" s="102"/>
      <c r="CQ265" s="102"/>
      <c r="CR265" s="102"/>
      <c r="CS265" s="102">
        <f t="shared" si="345"/>
        <v>0</v>
      </c>
      <c r="CT265" s="103">
        <f t="shared" si="346"/>
        <v>0</v>
      </c>
      <c r="CU265" s="103">
        <f t="shared" si="347"/>
        <v>0</v>
      </c>
      <c r="CV265" s="103">
        <f t="shared" si="348"/>
        <v>0</v>
      </c>
      <c r="CW265" s="103">
        <f t="shared" si="349"/>
        <v>0</v>
      </c>
      <c r="CX265" s="103">
        <f t="shared" si="350"/>
        <v>0</v>
      </c>
      <c r="CY265" s="103">
        <f t="shared" si="351"/>
        <v>0</v>
      </c>
      <c r="CZ265" s="103">
        <f t="shared" si="352"/>
        <v>0</v>
      </c>
      <c r="DA265" s="103">
        <f t="shared" si="353"/>
        <v>0</v>
      </c>
      <c r="DB265" s="103">
        <f t="shared" si="354"/>
        <v>0</v>
      </c>
      <c r="DC265" s="103">
        <f t="shared" si="355"/>
        <v>0</v>
      </c>
      <c r="DD265" s="103">
        <f t="shared" si="356"/>
        <v>0</v>
      </c>
      <c r="DE265" s="103">
        <f t="shared" si="357"/>
        <v>0</v>
      </c>
      <c r="DF265" s="104">
        <f>SUM(CT265:DE265)*VLOOKUP($I265,Escalation[],MATCH(CG$1,Escalation[#Headers]),FALSE)</f>
        <v>0</v>
      </c>
      <c r="DG265" s="104">
        <f t="shared" si="358"/>
        <v>0</v>
      </c>
      <c r="DH265" s="104">
        <f t="shared" si="359"/>
        <v>0</v>
      </c>
      <c r="DI265" s="104">
        <f t="shared" si="360"/>
        <v>0</v>
      </c>
      <c r="DJ265" s="103">
        <f t="shared" si="361"/>
        <v>0</v>
      </c>
      <c r="DK265" s="105">
        <f t="shared" si="362"/>
        <v>0</v>
      </c>
      <c r="DL265" s="110"/>
      <c r="DM265" s="102"/>
      <c r="DN265" s="102"/>
      <c r="DO265" s="102"/>
      <c r="DP265" s="102"/>
      <c r="DQ265" s="102"/>
      <c r="DR265" s="102"/>
      <c r="DS265" s="102"/>
      <c r="DT265" s="102"/>
      <c r="DU265" s="102"/>
      <c r="DV265" s="102"/>
      <c r="DW265" s="102"/>
      <c r="DX265" s="102">
        <f t="shared" si="363"/>
        <v>0</v>
      </c>
      <c r="DY265" s="103">
        <f t="shared" si="364"/>
        <v>0</v>
      </c>
      <c r="DZ265" s="103">
        <f t="shared" si="365"/>
        <v>0</v>
      </c>
      <c r="EA265" s="103">
        <f t="shared" si="366"/>
        <v>0</v>
      </c>
      <c r="EB265" s="103">
        <f t="shared" si="367"/>
        <v>0</v>
      </c>
      <c r="EC265" s="103">
        <f t="shared" si="368"/>
        <v>0</v>
      </c>
      <c r="ED265" s="103">
        <f t="shared" si="369"/>
        <v>0</v>
      </c>
      <c r="EE265" s="103">
        <f t="shared" si="370"/>
        <v>0</v>
      </c>
      <c r="EF265" s="103">
        <f t="shared" si="371"/>
        <v>0</v>
      </c>
      <c r="EG265" s="103">
        <f t="shared" si="372"/>
        <v>0</v>
      </c>
      <c r="EH265" s="103">
        <f t="shared" si="373"/>
        <v>0</v>
      </c>
      <c r="EI265" s="103">
        <f t="shared" si="374"/>
        <v>0</v>
      </c>
      <c r="EJ265" s="103">
        <f t="shared" si="375"/>
        <v>0</v>
      </c>
      <c r="EK265" s="104">
        <f>SUM(DY265:EJ265)*VLOOKUP($I265,Escalation[],MATCH(DL$1,Escalation[#Headers]),FALSE)</f>
        <v>0</v>
      </c>
      <c r="EL265" s="104">
        <f t="shared" si="376"/>
        <v>0</v>
      </c>
      <c r="EM265" s="104">
        <f t="shared" si="377"/>
        <v>0</v>
      </c>
      <c r="EN265" s="104">
        <f t="shared" si="378"/>
        <v>0</v>
      </c>
      <c r="EO265" s="103">
        <f t="shared" si="379"/>
        <v>0</v>
      </c>
      <c r="EP265" s="105">
        <f t="shared" si="380"/>
        <v>0</v>
      </c>
      <c r="EQ265" s="160">
        <f t="shared" si="381"/>
        <v>2819.34</v>
      </c>
      <c r="ER265" s="1"/>
      <c r="ES265" s="82"/>
      <c r="ET265" s="82"/>
      <c r="EU265" s="82"/>
      <c r="EV265" s="82"/>
      <c r="EW265" s="22"/>
      <c r="EX265" s="22"/>
      <c r="EY265" s="34"/>
      <c r="EZ265" s="34"/>
      <c r="FA265" s="7"/>
      <c r="FB265" s="7"/>
      <c r="FC265" s="7"/>
      <c r="FD265" s="7"/>
    </row>
    <row r="266" spans="1:160" ht="145.19999999999999" hidden="1" x14ac:dyDescent="0.3">
      <c r="A266" s="2" t="s">
        <v>572</v>
      </c>
      <c r="B266" s="83">
        <v>1.2</v>
      </c>
      <c r="C266" t="s">
        <v>1392</v>
      </c>
      <c r="D266" s="28" t="s">
        <v>15</v>
      </c>
      <c r="E266" s="3" t="s">
        <v>25</v>
      </c>
      <c r="F266" s="1" t="s">
        <v>526</v>
      </c>
      <c r="G266" s="14" t="s">
        <v>527</v>
      </c>
      <c r="H266" s="1"/>
      <c r="I266" s="3" t="s">
        <v>19</v>
      </c>
      <c r="J266" s="5" t="s">
        <v>31</v>
      </c>
      <c r="K266" s="3" t="s">
        <v>137</v>
      </c>
      <c r="L266" s="6" t="s">
        <v>22</v>
      </c>
      <c r="M266" s="38">
        <v>77</v>
      </c>
      <c r="N266" s="43">
        <v>77</v>
      </c>
      <c r="O266" s="23">
        <v>0</v>
      </c>
      <c r="P266" s="48">
        <v>0</v>
      </c>
      <c r="Q266" s="5" t="s">
        <v>23</v>
      </c>
      <c r="R266" s="1" t="s">
        <v>220</v>
      </c>
      <c r="S266" s="71">
        <f>VLOOKUP(R266,Contingencies!$A$2:$D$7,4,FALSE)</f>
        <v>0.2</v>
      </c>
      <c r="T266" s="22">
        <f t="shared" si="314"/>
        <v>629.24400000000014</v>
      </c>
      <c r="U266" s="33">
        <f t="shared" si="388"/>
        <v>0</v>
      </c>
      <c r="V266" s="90"/>
      <c r="W266" s="111">
        <v>20</v>
      </c>
      <c r="X266" s="114">
        <v>20</v>
      </c>
      <c r="Y266" s="112"/>
      <c r="Z266" s="123"/>
      <c r="AA266" s="123"/>
      <c r="AB266" s="123"/>
      <c r="AC266" s="123"/>
      <c r="AD266" s="123"/>
      <c r="AE266" s="123"/>
      <c r="AF266" s="102"/>
      <c r="AG266" s="102"/>
      <c r="AH266" s="102"/>
      <c r="AI266" s="102">
        <f t="shared" si="382"/>
        <v>40</v>
      </c>
      <c r="AJ266" s="103">
        <f t="shared" si="315"/>
        <v>1540</v>
      </c>
      <c r="AK266" s="103">
        <f t="shared" si="316"/>
        <v>1540</v>
      </c>
      <c r="AL266" s="103">
        <f t="shared" si="317"/>
        <v>0</v>
      </c>
      <c r="AM266" s="103">
        <f t="shared" si="318"/>
        <v>0</v>
      </c>
      <c r="AN266" s="103">
        <f t="shared" si="319"/>
        <v>0</v>
      </c>
      <c r="AO266" s="103">
        <f t="shared" si="320"/>
        <v>0</v>
      </c>
      <c r="AP266" s="103">
        <f t="shared" si="321"/>
        <v>0</v>
      </c>
      <c r="AQ266" s="103">
        <f t="shared" si="322"/>
        <v>0</v>
      </c>
      <c r="AR266" s="103">
        <f t="shared" si="323"/>
        <v>0</v>
      </c>
      <c r="AS266" s="103">
        <f t="shared" si="324"/>
        <v>0</v>
      </c>
      <c r="AT266" s="103">
        <f t="shared" si="325"/>
        <v>0</v>
      </c>
      <c r="AU266" s="103">
        <f t="shared" si="326"/>
        <v>0</v>
      </c>
      <c r="AV266" s="104">
        <f>SUM(AJ266:AU266)*VLOOKUP($I266,Escalation[],MATCH(W$1,Escalation[#Headers]),FALSE)</f>
        <v>3146.2200000000003</v>
      </c>
      <c r="AW266" s="104">
        <f t="shared" si="383"/>
        <v>0</v>
      </c>
      <c r="AX266" s="104">
        <f t="shared" si="384"/>
        <v>0</v>
      </c>
      <c r="AY266" s="104">
        <f t="shared" si="385"/>
        <v>3146.2200000000003</v>
      </c>
      <c r="AZ266" s="103">
        <f t="shared" si="386"/>
        <v>629.24400000000014</v>
      </c>
      <c r="BA266" s="105">
        <f t="shared" si="387"/>
        <v>0</v>
      </c>
      <c r="BB266" s="110"/>
      <c r="BC266" s="102"/>
      <c r="BD266" s="102"/>
      <c r="BE266" s="102"/>
      <c r="BF266" s="102"/>
      <c r="BG266" s="102"/>
      <c r="BH266" s="102"/>
      <c r="BI266" s="102"/>
      <c r="BJ266" s="102"/>
      <c r="BK266" s="102"/>
      <c r="BL266" s="102"/>
      <c r="BM266" s="102"/>
      <c r="BN266" s="102">
        <f t="shared" si="327"/>
        <v>0</v>
      </c>
      <c r="BO266" s="103">
        <f t="shared" si="328"/>
        <v>0</v>
      </c>
      <c r="BP266" s="103">
        <f t="shared" si="329"/>
        <v>0</v>
      </c>
      <c r="BQ266" s="103">
        <f t="shared" si="330"/>
        <v>0</v>
      </c>
      <c r="BR266" s="103">
        <f t="shared" si="331"/>
        <v>0</v>
      </c>
      <c r="BS266" s="103">
        <f t="shared" si="332"/>
        <v>0</v>
      </c>
      <c r="BT266" s="103">
        <f t="shared" si="333"/>
        <v>0</v>
      </c>
      <c r="BU266" s="103">
        <f t="shared" si="334"/>
        <v>0</v>
      </c>
      <c r="BV266" s="103">
        <f t="shared" si="335"/>
        <v>0</v>
      </c>
      <c r="BW266" s="103">
        <f t="shared" si="336"/>
        <v>0</v>
      </c>
      <c r="BX266" s="103">
        <f t="shared" si="337"/>
        <v>0</v>
      </c>
      <c r="BY266" s="103">
        <f t="shared" si="338"/>
        <v>0</v>
      </c>
      <c r="BZ266" s="103">
        <f t="shared" si="339"/>
        <v>0</v>
      </c>
      <c r="CA266" s="104">
        <f>SUM(BO266:BZ266)*VLOOKUP($I266,Escalation[],MATCH(BB$1,Escalation[#Headers]),FALSE)</f>
        <v>0</v>
      </c>
      <c r="CB266" s="104">
        <f t="shared" si="340"/>
        <v>0</v>
      </c>
      <c r="CC266" s="104">
        <f t="shared" si="341"/>
        <v>0</v>
      </c>
      <c r="CD266" s="104">
        <f t="shared" si="342"/>
        <v>0</v>
      </c>
      <c r="CE266" s="103">
        <f t="shared" si="343"/>
        <v>0</v>
      </c>
      <c r="CF266" s="105">
        <f t="shared" si="344"/>
        <v>0</v>
      </c>
      <c r="CG266" s="110"/>
      <c r="CH266" s="102"/>
      <c r="CI266" s="102"/>
      <c r="CJ266" s="102"/>
      <c r="CK266" s="102"/>
      <c r="CL266" s="102"/>
      <c r="CM266" s="102"/>
      <c r="CN266" s="102"/>
      <c r="CO266" s="102"/>
      <c r="CP266" s="102"/>
      <c r="CQ266" s="102"/>
      <c r="CR266" s="102"/>
      <c r="CS266" s="102">
        <f t="shared" si="345"/>
        <v>0</v>
      </c>
      <c r="CT266" s="103">
        <f t="shared" si="346"/>
        <v>0</v>
      </c>
      <c r="CU266" s="103">
        <f t="shared" si="347"/>
        <v>0</v>
      </c>
      <c r="CV266" s="103">
        <f t="shared" si="348"/>
        <v>0</v>
      </c>
      <c r="CW266" s="103">
        <f t="shared" si="349"/>
        <v>0</v>
      </c>
      <c r="CX266" s="103">
        <f t="shared" si="350"/>
        <v>0</v>
      </c>
      <c r="CY266" s="103">
        <f t="shared" si="351"/>
        <v>0</v>
      </c>
      <c r="CZ266" s="103">
        <f t="shared" si="352"/>
        <v>0</v>
      </c>
      <c r="DA266" s="103">
        <f t="shared" si="353"/>
        <v>0</v>
      </c>
      <c r="DB266" s="103">
        <f t="shared" si="354"/>
        <v>0</v>
      </c>
      <c r="DC266" s="103">
        <f t="shared" si="355"/>
        <v>0</v>
      </c>
      <c r="DD266" s="103">
        <f t="shared" si="356"/>
        <v>0</v>
      </c>
      <c r="DE266" s="103">
        <f t="shared" si="357"/>
        <v>0</v>
      </c>
      <c r="DF266" s="104">
        <f>SUM(CT266:DE266)*VLOOKUP($I266,Escalation[],MATCH(CG$1,Escalation[#Headers]),FALSE)</f>
        <v>0</v>
      </c>
      <c r="DG266" s="104">
        <f t="shared" si="358"/>
        <v>0</v>
      </c>
      <c r="DH266" s="104">
        <f t="shared" si="359"/>
        <v>0</v>
      </c>
      <c r="DI266" s="104">
        <f t="shared" si="360"/>
        <v>0</v>
      </c>
      <c r="DJ266" s="103">
        <f t="shared" si="361"/>
        <v>0</v>
      </c>
      <c r="DK266" s="105">
        <f t="shared" si="362"/>
        <v>0</v>
      </c>
      <c r="DL266" s="110"/>
      <c r="DM266" s="102"/>
      <c r="DN266" s="102"/>
      <c r="DO266" s="102"/>
      <c r="DP266" s="102"/>
      <c r="DQ266" s="102"/>
      <c r="DR266" s="102"/>
      <c r="DS266" s="102"/>
      <c r="DT266" s="102"/>
      <c r="DU266" s="102"/>
      <c r="DV266" s="102"/>
      <c r="DW266" s="102"/>
      <c r="DX266" s="102">
        <f t="shared" si="363"/>
        <v>0</v>
      </c>
      <c r="DY266" s="103">
        <f t="shared" si="364"/>
        <v>0</v>
      </c>
      <c r="DZ266" s="103">
        <f t="shared" si="365"/>
        <v>0</v>
      </c>
      <c r="EA266" s="103">
        <f t="shared" si="366"/>
        <v>0</v>
      </c>
      <c r="EB266" s="103">
        <f t="shared" si="367"/>
        <v>0</v>
      </c>
      <c r="EC266" s="103">
        <f t="shared" si="368"/>
        <v>0</v>
      </c>
      <c r="ED266" s="103">
        <f t="shared" si="369"/>
        <v>0</v>
      </c>
      <c r="EE266" s="103">
        <f t="shared" si="370"/>
        <v>0</v>
      </c>
      <c r="EF266" s="103">
        <f t="shared" si="371"/>
        <v>0</v>
      </c>
      <c r="EG266" s="103">
        <f t="shared" si="372"/>
        <v>0</v>
      </c>
      <c r="EH266" s="103">
        <f t="shared" si="373"/>
        <v>0</v>
      </c>
      <c r="EI266" s="103">
        <f t="shared" si="374"/>
        <v>0</v>
      </c>
      <c r="EJ266" s="103">
        <f t="shared" si="375"/>
        <v>0</v>
      </c>
      <c r="EK266" s="104">
        <f>SUM(DY266:EJ266)*VLOOKUP($I266,Escalation[],MATCH(DL$1,Escalation[#Headers]),FALSE)</f>
        <v>0</v>
      </c>
      <c r="EL266" s="104">
        <f t="shared" si="376"/>
        <v>0</v>
      </c>
      <c r="EM266" s="104">
        <f t="shared" si="377"/>
        <v>0</v>
      </c>
      <c r="EN266" s="104">
        <f t="shared" si="378"/>
        <v>0</v>
      </c>
      <c r="EO266" s="103">
        <f t="shared" si="379"/>
        <v>0</v>
      </c>
      <c r="EP266" s="105">
        <f t="shared" si="380"/>
        <v>0</v>
      </c>
      <c r="EQ266" s="160">
        <f t="shared" si="381"/>
        <v>3146.2200000000003</v>
      </c>
      <c r="ER266" s="1"/>
      <c r="ES266" s="82"/>
      <c r="ET266" s="82"/>
      <c r="EU266" s="82"/>
      <c r="EV266" s="82"/>
      <c r="EW266" s="22"/>
      <c r="EX266" s="22"/>
      <c r="EY266" s="34"/>
      <c r="EZ266" s="34"/>
      <c r="FA266" s="7"/>
      <c r="FB266" s="7"/>
      <c r="FC266" s="7"/>
      <c r="FD266" s="7"/>
    </row>
    <row r="267" spans="1:160" ht="145.19999999999999" hidden="1" x14ac:dyDescent="0.3">
      <c r="A267" s="2" t="s">
        <v>572</v>
      </c>
      <c r="B267" s="83">
        <v>1.2</v>
      </c>
      <c r="C267" t="s">
        <v>1392</v>
      </c>
      <c r="D267" s="28" t="s">
        <v>15</v>
      </c>
      <c r="E267" s="3" t="s">
        <v>25</v>
      </c>
      <c r="F267" s="1" t="s">
        <v>526</v>
      </c>
      <c r="G267" s="14" t="s">
        <v>527</v>
      </c>
      <c r="H267" s="1"/>
      <c r="I267" s="3" t="s">
        <v>215</v>
      </c>
      <c r="J267" s="5" t="s">
        <v>215</v>
      </c>
      <c r="K267" s="3"/>
      <c r="L267" s="3" t="s">
        <v>22</v>
      </c>
      <c r="M267" s="38"/>
      <c r="N267" s="42">
        <v>1</v>
      </c>
      <c r="O267" s="23">
        <v>0</v>
      </c>
      <c r="P267" s="48">
        <v>0</v>
      </c>
      <c r="Q267" s="5" t="s">
        <v>23</v>
      </c>
      <c r="R267" s="1" t="s">
        <v>220</v>
      </c>
      <c r="S267" s="71">
        <f>VLOOKUP(R267,Contingencies!$A$2:$D$7,4,FALSE)</f>
        <v>0.2</v>
      </c>
      <c r="T267" s="22">
        <f t="shared" si="314"/>
        <v>1021.5</v>
      </c>
      <c r="U267" s="33">
        <f t="shared" si="388"/>
        <v>0</v>
      </c>
      <c r="V267" s="90"/>
      <c r="W267" s="134">
        <v>5000</v>
      </c>
      <c r="X267" s="112"/>
      <c r="Y267" s="135"/>
      <c r="Z267" s="102"/>
      <c r="AA267" s="123"/>
      <c r="AB267" s="123"/>
      <c r="AC267" s="123"/>
      <c r="AD267" s="123"/>
      <c r="AE267" s="123"/>
      <c r="AF267" s="102"/>
      <c r="AG267" s="102"/>
      <c r="AH267" s="102"/>
      <c r="AI267" s="102">
        <f t="shared" si="382"/>
        <v>0</v>
      </c>
      <c r="AJ267" s="103">
        <f t="shared" si="315"/>
        <v>5000</v>
      </c>
      <c r="AK267" s="103">
        <f t="shared" si="316"/>
        <v>0</v>
      </c>
      <c r="AL267" s="103">
        <f t="shared" si="317"/>
        <v>0</v>
      </c>
      <c r="AM267" s="103">
        <f t="shared" si="318"/>
        <v>0</v>
      </c>
      <c r="AN267" s="103">
        <f t="shared" si="319"/>
        <v>0</v>
      </c>
      <c r="AO267" s="103">
        <f t="shared" si="320"/>
        <v>0</v>
      </c>
      <c r="AP267" s="103">
        <f t="shared" si="321"/>
        <v>0</v>
      </c>
      <c r="AQ267" s="103">
        <f t="shared" si="322"/>
        <v>0</v>
      </c>
      <c r="AR267" s="103">
        <f t="shared" si="323"/>
        <v>0</v>
      </c>
      <c r="AS267" s="103">
        <f t="shared" si="324"/>
        <v>0</v>
      </c>
      <c r="AT267" s="103">
        <f t="shared" si="325"/>
        <v>0</v>
      </c>
      <c r="AU267" s="103">
        <f t="shared" si="326"/>
        <v>0</v>
      </c>
      <c r="AV267" s="104">
        <f>SUM(AJ267:AU267)*VLOOKUP($I267,Escalation[],MATCH(W$1,Escalation[#Headers]),FALSE)</f>
        <v>5107.5</v>
      </c>
      <c r="AW267" s="104">
        <f t="shared" si="383"/>
        <v>0</v>
      </c>
      <c r="AX267" s="104">
        <f t="shared" si="384"/>
        <v>0</v>
      </c>
      <c r="AY267" s="104">
        <f t="shared" si="385"/>
        <v>5107.5</v>
      </c>
      <c r="AZ267" s="103">
        <f t="shared" si="386"/>
        <v>1021.5</v>
      </c>
      <c r="BA267" s="105">
        <f t="shared" si="387"/>
        <v>0</v>
      </c>
      <c r="BB267" s="110"/>
      <c r="BC267" s="102"/>
      <c r="BD267" s="102"/>
      <c r="BE267" s="102"/>
      <c r="BF267" s="102"/>
      <c r="BG267" s="102"/>
      <c r="BH267" s="102"/>
      <c r="BI267" s="102"/>
      <c r="BJ267" s="102"/>
      <c r="BK267" s="102"/>
      <c r="BL267" s="102"/>
      <c r="BM267" s="102"/>
      <c r="BN267" s="102">
        <f t="shared" si="327"/>
        <v>0</v>
      </c>
      <c r="BO267" s="103">
        <f t="shared" si="328"/>
        <v>0</v>
      </c>
      <c r="BP267" s="103">
        <f t="shared" si="329"/>
        <v>0</v>
      </c>
      <c r="BQ267" s="103">
        <f t="shared" si="330"/>
        <v>0</v>
      </c>
      <c r="BR267" s="103">
        <f t="shared" si="331"/>
        <v>0</v>
      </c>
      <c r="BS267" s="103">
        <f t="shared" si="332"/>
        <v>0</v>
      </c>
      <c r="BT267" s="103">
        <f t="shared" si="333"/>
        <v>0</v>
      </c>
      <c r="BU267" s="103">
        <f t="shared" si="334"/>
        <v>0</v>
      </c>
      <c r="BV267" s="103">
        <f t="shared" si="335"/>
        <v>0</v>
      </c>
      <c r="BW267" s="103">
        <f t="shared" si="336"/>
        <v>0</v>
      </c>
      <c r="BX267" s="103">
        <f t="shared" si="337"/>
        <v>0</v>
      </c>
      <c r="BY267" s="103">
        <f t="shared" si="338"/>
        <v>0</v>
      </c>
      <c r="BZ267" s="103">
        <f t="shared" si="339"/>
        <v>0</v>
      </c>
      <c r="CA267" s="104">
        <f>SUM(BO267:BZ267)*VLOOKUP($I267,Escalation[],MATCH(BB$1,Escalation[#Headers]),FALSE)</f>
        <v>0</v>
      </c>
      <c r="CB267" s="104">
        <f t="shared" si="340"/>
        <v>0</v>
      </c>
      <c r="CC267" s="104">
        <f t="shared" si="341"/>
        <v>0</v>
      </c>
      <c r="CD267" s="104">
        <f t="shared" si="342"/>
        <v>0</v>
      </c>
      <c r="CE267" s="103">
        <f t="shared" si="343"/>
        <v>0</v>
      </c>
      <c r="CF267" s="105">
        <f t="shared" si="344"/>
        <v>0</v>
      </c>
      <c r="CG267" s="110"/>
      <c r="CH267" s="102"/>
      <c r="CI267" s="102"/>
      <c r="CJ267" s="102"/>
      <c r="CK267" s="102"/>
      <c r="CL267" s="102"/>
      <c r="CM267" s="102"/>
      <c r="CN267" s="102"/>
      <c r="CO267" s="102"/>
      <c r="CP267" s="102"/>
      <c r="CQ267" s="102"/>
      <c r="CR267" s="102"/>
      <c r="CS267" s="102">
        <f t="shared" si="345"/>
        <v>0</v>
      </c>
      <c r="CT267" s="103">
        <f t="shared" si="346"/>
        <v>0</v>
      </c>
      <c r="CU267" s="103">
        <f t="shared" si="347"/>
        <v>0</v>
      </c>
      <c r="CV267" s="103">
        <f t="shared" si="348"/>
        <v>0</v>
      </c>
      <c r="CW267" s="103">
        <f t="shared" si="349"/>
        <v>0</v>
      </c>
      <c r="CX267" s="103">
        <f t="shared" si="350"/>
        <v>0</v>
      </c>
      <c r="CY267" s="103">
        <f t="shared" si="351"/>
        <v>0</v>
      </c>
      <c r="CZ267" s="103">
        <f t="shared" si="352"/>
        <v>0</v>
      </c>
      <c r="DA267" s="103">
        <f t="shared" si="353"/>
        <v>0</v>
      </c>
      <c r="DB267" s="103">
        <f t="shared" si="354"/>
        <v>0</v>
      </c>
      <c r="DC267" s="103">
        <f t="shared" si="355"/>
        <v>0</v>
      </c>
      <c r="DD267" s="103">
        <f t="shared" si="356"/>
        <v>0</v>
      </c>
      <c r="DE267" s="103">
        <f t="shared" si="357"/>
        <v>0</v>
      </c>
      <c r="DF267" s="104">
        <f>SUM(CT267:DE267)*VLOOKUP($I267,Escalation[],MATCH(CG$1,Escalation[#Headers]),FALSE)</f>
        <v>0</v>
      </c>
      <c r="DG267" s="104">
        <f t="shared" si="358"/>
        <v>0</v>
      </c>
      <c r="DH267" s="104">
        <f t="shared" si="359"/>
        <v>0</v>
      </c>
      <c r="DI267" s="104">
        <f t="shared" si="360"/>
        <v>0</v>
      </c>
      <c r="DJ267" s="103">
        <f t="shared" si="361"/>
        <v>0</v>
      </c>
      <c r="DK267" s="105">
        <f t="shared" si="362"/>
        <v>0</v>
      </c>
      <c r="DL267" s="110"/>
      <c r="DM267" s="102"/>
      <c r="DN267" s="102"/>
      <c r="DO267" s="102"/>
      <c r="DP267" s="102"/>
      <c r="DQ267" s="102"/>
      <c r="DR267" s="102"/>
      <c r="DS267" s="102"/>
      <c r="DT267" s="102"/>
      <c r="DU267" s="102"/>
      <c r="DV267" s="102"/>
      <c r="DW267" s="102"/>
      <c r="DX267" s="102">
        <f t="shared" si="363"/>
        <v>0</v>
      </c>
      <c r="DY267" s="103">
        <f t="shared" si="364"/>
        <v>0</v>
      </c>
      <c r="DZ267" s="103">
        <f t="shared" si="365"/>
        <v>0</v>
      </c>
      <c r="EA267" s="103">
        <f t="shared" si="366"/>
        <v>0</v>
      </c>
      <c r="EB267" s="103">
        <f t="shared" si="367"/>
        <v>0</v>
      </c>
      <c r="EC267" s="103">
        <f t="shared" si="368"/>
        <v>0</v>
      </c>
      <c r="ED267" s="103">
        <f t="shared" si="369"/>
        <v>0</v>
      </c>
      <c r="EE267" s="103">
        <f t="shared" si="370"/>
        <v>0</v>
      </c>
      <c r="EF267" s="103">
        <f t="shared" si="371"/>
        <v>0</v>
      </c>
      <c r="EG267" s="103">
        <f t="shared" si="372"/>
        <v>0</v>
      </c>
      <c r="EH267" s="103">
        <f t="shared" si="373"/>
        <v>0</v>
      </c>
      <c r="EI267" s="103">
        <f t="shared" si="374"/>
        <v>0</v>
      </c>
      <c r="EJ267" s="103">
        <f t="shared" si="375"/>
        <v>0</v>
      </c>
      <c r="EK267" s="104">
        <f>SUM(DY267:EJ267)*VLOOKUP($I267,Escalation[],MATCH(DL$1,Escalation[#Headers]),FALSE)</f>
        <v>0</v>
      </c>
      <c r="EL267" s="104">
        <f t="shared" si="376"/>
        <v>0</v>
      </c>
      <c r="EM267" s="104">
        <f t="shared" si="377"/>
        <v>0</v>
      </c>
      <c r="EN267" s="104">
        <f t="shared" si="378"/>
        <v>0</v>
      </c>
      <c r="EO267" s="103">
        <f t="shared" si="379"/>
        <v>0</v>
      </c>
      <c r="EP267" s="105">
        <f t="shared" si="380"/>
        <v>0</v>
      </c>
      <c r="EQ267" s="160">
        <f t="shared" si="381"/>
        <v>5107.5</v>
      </c>
      <c r="ER267" s="1"/>
      <c r="ES267" s="82"/>
      <c r="ET267" s="82"/>
      <c r="EU267" s="82"/>
      <c r="EV267" s="82"/>
      <c r="EW267" s="22"/>
      <c r="EX267" s="22"/>
      <c r="EY267" s="34"/>
      <c r="EZ267" s="34"/>
      <c r="FA267" s="7"/>
      <c r="FB267" s="7"/>
      <c r="FC267" s="7"/>
      <c r="FD267" s="7"/>
    </row>
    <row r="268" spans="1:160" ht="184.8" hidden="1" x14ac:dyDescent="0.3">
      <c r="A268" s="2" t="s">
        <v>573</v>
      </c>
      <c r="B268" s="83">
        <v>1.2</v>
      </c>
      <c r="C268" t="s">
        <v>1392</v>
      </c>
      <c r="D268" s="28" t="s">
        <v>15</v>
      </c>
      <c r="E268" s="3" t="s">
        <v>25</v>
      </c>
      <c r="F268" s="1" t="s">
        <v>574</v>
      </c>
      <c r="G268" s="14" t="s">
        <v>575</v>
      </c>
      <c r="H268" s="1"/>
      <c r="I268" s="3" t="s">
        <v>19</v>
      </c>
      <c r="J268" s="5" t="s">
        <v>31</v>
      </c>
      <c r="K268" s="3" t="s">
        <v>35</v>
      </c>
      <c r="L268" s="6" t="s">
        <v>22</v>
      </c>
      <c r="M268" s="38">
        <v>115</v>
      </c>
      <c r="N268" s="43">
        <v>115</v>
      </c>
      <c r="O268" s="23">
        <v>0</v>
      </c>
      <c r="P268" s="48">
        <v>0</v>
      </c>
      <c r="Q268" s="5" t="s">
        <v>23</v>
      </c>
      <c r="R268" s="1" t="s">
        <v>220</v>
      </c>
      <c r="S268" s="71">
        <f>VLOOKUP(R268,Contingencies!$A$2:$D$7,4,FALSE)</f>
        <v>0.2</v>
      </c>
      <c r="T268" s="22">
        <f t="shared" si="314"/>
        <v>939.7800000000002</v>
      </c>
      <c r="U268" s="33">
        <f t="shared" si="388"/>
        <v>0</v>
      </c>
      <c r="V268" s="90"/>
      <c r="W268" s="110"/>
      <c r="X268" s="102"/>
      <c r="Y268" s="122">
        <v>40</v>
      </c>
      <c r="Z268" s="102"/>
      <c r="AA268" s="123"/>
      <c r="AB268" s="123"/>
      <c r="AC268" s="123"/>
      <c r="AD268" s="123"/>
      <c r="AE268" s="123"/>
      <c r="AF268" s="102"/>
      <c r="AG268" s="102"/>
      <c r="AH268" s="102"/>
      <c r="AI268" s="102">
        <f t="shared" si="382"/>
        <v>40</v>
      </c>
      <c r="AJ268" s="103">
        <f t="shared" si="315"/>
        <v>0</v>
      </c>
      <c r="AK268" s="103">
        <f t="shared" si="316"/>
        <v>0</v>
      </c>
      <c r="AL268" s="103">
        <f t="shared" si="317"/>
        <v>4600</v>
      </c>
      <c r="AM268" s="103">
        <f t="shared" si="318"/>
        <v>0</v>
      </c>
      <c r="AN268" s="103">
        <f t="shared" si="319"/>
        <v>0</v>
      </c>
      <c r="AO268" s="103">
        <f t="shared" si="320"/>
        <v>0</v>
      </c>
      <c r="AP268" s="103">
        <f t="shared" si="321"/>
        <v>0</v>
      </c>
      <c r="AQ268" s="103">
        <f t="shared" si="322"/>
        <v>0</v>
      </c>
      <c r="AR268" s="103">
        <f t="shared" si="323"/>
        <v>0</v>
      </c>
      <c r="AS268" s="103">
        <f t="shared" si="324"/>
        <v>0</v>
      </c>
      <c r="AT268" s="103">
        <f t="shared" si="325"/>
        <v>0</v>
      </c>
      <c r="AU268" s="103">
        <f t="shared" si="326"/>
        <v>0</v>
      </c>
      <c r="AV268" s="104">
        <f>SUM(AJ268:AU268)*VLOOKUP($I268,Escalation[],MATCH(W$1,Escalation[#Headers]),FALSE)</f>
        <v>4698.9000000000005</v>
      </c>
      <c r="AW268" s="104">
        <f t="shared" si="383"/>
        <v>0</v>
      </c>
      <c r="AX268" s="104">
        <f t="shared" si="384"/>
        <v>0</v>
      </c>
      <c r="AY268" s="104">
        <f t="shared" si="385"/>
        <v>4698.9000000000005</v>
      </c>
      <c r="AZ268" s="103">
        <f t="shared" si="386"/>
        <v>939.7800000000002</v>
      </c>
      <c r="BA268" s="105">
        <f t="shared" si="387"/>
        <v>0</v>
      </c>
      <c r="BB268" s="110"/>
      <c r="BC268" s="102"/>
      <c r="BD268" s="102"/>
      <c r="BE268" s="102"/>
      <c r="BF268" s="102"/>
      <c r="BG268" s="102"/>
      <c r="BH268" s="102"/>
      <c r="BI268" s="102"/>
      <c r="BJ268" s="102"/>
      <c r="BK268" s="102"/>
      <c r="BL268" s="102"/>
      <c r="BM268" s="102"/>
      <c r="BN268" s="102">
        <f t="shared" si="327"/>
        <v>0</v>
      </c>
      <c r="BO268" s="103">
        <f t="shared" si="328"/>
        <v>0</v>
      </c>
      <c r="BP268" s="103">
        <f t="shared" si="329"/>
        <v>0</v>
      </c>
      <c r="BQ268" s="103">
        <f t="shared" si="330"/>
        <v>0</v>
      </c>
      <c r="BR268" s="103">
        <f t="shared" si="331"/>
        <v>0</v>
      </c>
      <c r="BS268" s="103">
        <f t="shared" si="332"/>
        <v>0</v>
      </c>
      <c r="BT268" s="103">
        <f t="shared" si="333"/>
        <v>0</v>
      </c>
      <c r="BU268" s="103">
        <f t="shared" si="334"/>
        <v>0</v>
      </c>
      <c r="BV268" s="103">
        <f t="shared" si="335"/>
        <v>0</v>
      </c>
      <c r="BW268" s="103">
        <f t="shared" si="336"/>
        <v>0</v>
      </c>
      <c r="BX268" s="103">
        <f t="shared" si="337"/>
        <v>0</v>
      </c>
      <c r="BY268" s="103">
        <f t="shared" si="338"/>
        <v>0</v>
      </c>
      <c r="BZ268" s="103">
        <f t="shared" si="339"/>
        <v>0</v>
      </c>
      <c r="CA268" s="104">
        <f>SUM(BO268:BZ268)*VLOOKUP($I268,Escalation[],MATCH(BB$1,Escalation[#Headers]),FALSE)</f>
        <v>0</v>
      </c>
      <c r="CB268" s="104">
        <f t="shared" si="340"/>
        <v>0</v>
      </c>
      <c r="CC268" s="104">
        <f t="shared" si="341"/>
        <v>0</v>
      </c>
      <c r="CD268" s="104">
        <f t="shared" si="342"/>
        <v>0</v>
      </c>
      <c r="CE268" s="103">
        <f t="shared" si="343"/>
        <v>0</v>
      </c>
      <c r="CF268" s="105">
        <f t="shared" si="344"/>
        <v>0</v>
      </c>
      <c r="CG268" s="110"/>
      <c r="CH268" s="102"/>
      <c r="CI268" s="102"/>
      <c r="CJ268" s="102"/>
      <c r="CK268" s="102"/>
      <c r="CL268" s="102"/>
      <c r="CM268" s="102"/>
      <c r="CN268" s="102"/>
      <c r="CO268" s="102"/>
      <c r="CP268" s="102"/>
      <c r="CQ268" s="102"/>
      <c r="CR268" s="102"/>
      <c r="CS268" s="102">
        <f t="shared" si="345"/>
        <v>0</v>
      </c>
      <c r="CT268" s="103">
        <f t="shared" si="346"/>
        <v>0</v>
      </c>
      <c r="CU268" s="103">
        <f t="shared" si="347"/>
        <v>0</v>
      </c>
      <c r="CV268" s="103">
        <f t="shared" si="348"/>
        <v>0</v>
      </c>
      <c r="CW268" s="103">
        <f t="shared" si="349"/>
        <v>0</v>
      </c>
      <c r="CX268" s="103">
        <f t="shared" si="350"/>
        <v>0</v>
      </c>
      <c r="CY268" s="103">
        <f t="shared" si="351"/>
        <v>0</v>
      </c>
      <c r="CZ268" s="103">
        <f t="shared" si="352"/>
        <v>0</v>
      </c>
      <c r="DA268" s="103">
        <f t="shared" si="353"/>
        <v>0</v>
      </c>
      <c r="DB268" s="103">
        <f t="shared" si="354"/>
        <v>0</v>
      </c>
      <c r="DC268" s="103">
        <f t="shared" si="355"/>
        <v>0</v>
      </c>
      <c r="DD268" s="103">
        <f t="shared" si="356"/>
        <v>0</v>
      </c>
      <c r="DE268" s="103">
        <f t="shared" si="357"/>
        <v>0</v>
      </c>
      <c r="DF268" s="104">
        <f>SUM(CT268:DE268)*VLOOKUP($I268,Escalation[],MATCH(CG$1,Escalation[#Headers]),FALSE)</f>
        <v>0</v>
      </c>
      <c r="DG268" s="104">
        <f t="shared" si="358"/>
        <v>0</v>
      </c>
      <c r="DH268" s="104">
        <f t="shared" si="359"/>
        <v>0</v>
      </c>
      <c r="DI268" s="104">
        <f t="shared" si="360"/>
        <v>0</v>
      </c>
      <c r="DJ268" s="103">
        <f t="shared" si="361"/>
        <v>0</v>
      </c>
      <c r="DK268" s="105">
        <f t="shared" si="362"/>
        <v>0</v>
      </c>
      <c r="DL268" s="110"/>
      <c r="DM268" s="102"/>
      <c r="DN268" s="102"/>
      <c r="DO268" s="102"/>
      <c r="DP268" s="102"/>
      <c r="DQ268" s="102"/>
      <c r="DR268" s="102"/>
      <c r="DS268" s="102"/>
      <c r="DT268" s="102"/>
      <c r="DU268" s="102"/>
      <c r="DV268" s="102"/>
      <c r="DW268" s="102"/>
      <c r="DX268" s="102">
        <f t="shared" si="363"/>
        <v>0</v>
      </c>
      <c r="DY268" s="103">
        <f t="shared" si="364"/>
        <v>0</v>
      </c>
      <c r="DZ268" s="103">
        <f t="shared" si="365"/>
        <v>0</v>
      </c>
      <c r="EA268" s="103">
        <f t="shared" si="366"/>
        <v>0</v>
      </c>
      <c r="EB268" s="103">
        <f t="shared" si="367"/>
        <v>0</v>
      </c>
      <c r="EC268" s="103">
        <f t="shared" si="368"/>
        <v>0</v>
      </c>
      <c r="ED268" s="103">
        <f t="shared" si="369"/>
        <v>0</v>
      </c>
      <c r="EE268" s="103">
        <f t="shared" si="370"/>
        <v>0</v>
      </c>
      <c r="EF268" s="103">
        <f t="shared" si="371"/>
        <v>0</v>
      </c>
      <c r="EG268" s="103">
        <f t="shared" si="372"/>
        <v>0</v>
      </c>
      <c r="EH268" s="103">
        <f t="shared" si="373"/>
        <v>0</v>
      </c>
      <c r="EI268" s="103">
        <f t="shared" si="374"/>
        <v>0</v>
      </c>
      <c r="EJ268" s="103">
        <f t="shared" si="375"/>
        <v>0</v>
      </c>
      <c r="EK268" s="104">
        <f>SUM(DY268:EJ268)*VLOOKUP($I268,Escalation[],MATCH(DL$1,Escalation[#Headers]),FALSE)</f>
        <v>0</v>
      </c>
      <c r="EL268" s="104">
        <f t="shared" si="376"/>
        <v>0</v>
      </c>
      <c r="EM268" s="104">
        <f t="shared" si="377"/>
        <v>0</v>
      </c>
      <c r="EN268" s="104">
        <f t="shared" si="378"/>
        <v>0</v>
      </c>
      <c r="EO268" s="103">
        <f t="shared" si="379"/>
        <v>0</v>
      </c>
      <c r="EP268" s="105">
        <f t="shared" si="380"/>
        <v>0</v>
      </c>
      <c r="EQ268" s="160">
        <f t="shared" si="381"/>
        <v>4698.9000000000005</v>
      </c>
      <c r="ER268" s="1"/>
      <c r="ES268" s="82"/>
      <c r="ET268" s="82"/>
      <c r="EU268" s="82"/>
      <c r="EV268" s="82"/>
      <c r="EW268" s="22"/>
      <c r="EX268" s="22"/>
      <c r="EY268" s="34"/>
      <c r="EZ268" s="34"/>
      <c r="FA268" s="7"/>
      <c r="FB268" s="7"/>
      <c r="FC268" s="7"/>
      <c r="FD268" s="7"/>
    </row>
    <row r="269" spans="1:160" ht="184.8" hidden="1" x14ac:dyDescent="0.3">
      <c r="A269" s="2" t="s">
        <v>573</v>
      </c>
      <c r="B269" s="83">
        <v>1.2</v>
      </c>
      <c r="C269" t="s">
        <v>1392</v>
      </c>
      <c r="D269" s="28" t="s">
        <v>15</v>
      </c>
      <c r="E269" s="3" t="s">
        <v>25</v>
      </c>
      <c r="F269" s="1" t="s">
        <v>574</v>
      </c>
      <c r="G269" s="14" t="s">
        <v>575</v>
      </c>
      <c r="H269" s="1"/>
      <c r="I269" s="3" t="s">
        <v>19</v>
      </c>
      <c r="J269" s="5" t="s">
        <v>31</v>
      </c>
      <c r="K269" s="3" t="s">
        <v>137</v>
      </c>
      <c r="L269" s="6" t="s">
        <v>22</v>
      </c>
      <c r="M269" s="38">
        <v>77</v>
      </c>
      <c r="N269" s="43">
        <v>77</v>
      </c>
      <c r="O269" s="23">
        <v>0</v>
      </c>
      <c r="P269" s="48">
        <v>0</v>
      </c>
      <c r="Q269" s="5" t="s">
        <v>23</v>
      </c>
      <c r="R269" s="1" t="s">
        <v>220</v>
      </c>
      <c r="S269" s="71">
        <f>VLOOKUP(R269,Contingencies!$A$2:$D$7,4,FALSE)</f>
        <v>0.2</v>
      </c>
      <c r="T269" s="22">
        <f t="shared" si="314"/>
        <v>1258.4880000000003</v>
      </c>
      <c r="U269" s="33">
        <f t="shared" si="388"/>
        <v>0</v>
      </c>
      <c r="V269" s="90"/>
      <c r="W269" s="110"/>
      <c r="X269" s="102"/>
      <c r="Y269" s="122">
        <v>80</v>
      </c>
      <c r="Z269" s="102"/>
      <c r="AA269" s="123"/>
      <c r="AB269" s="123"/>
      <c r="AC269" s="123"/>
      <c r="AD269" s="123"/>
      <c r="AE269" s="123"/>
      <c r="AF269" s="102"/>
      <c r="AG269" s="102"/>
      <c r="AH269" s="102"/>
      <c r="AI269" s="102">
        <f t="shared" si="382"/>
        <v>80</v>
      </c>
      <c r="AJ269" s="103">
        <f t="shared" si="315"/>
        <v>0</v>
      </c>
      <c r="AK269" s="103">
        <f t="shared" si="316"/>
        <v>0</v>
      </c>
      <c r="AL269" s="103">
        <f t="shared" si="317"/>
        <v>6160</v>
      </c>
      <c r="AM269" s="103">
        <f t="shared" si="318"/>
        <v>0</v>
      </c>
      <c r="AN269" s="103">
        <f t="shared" si="319"/>
        <v>0</v>
      </c>
      <c r="AO269" s="103">
        <f t="shared" si="320"/>
        <v>0</v>
      </c>
      <c r="AP269" s="103">
        <f t="shared" si="321"/>
        <v>0</v>
      </c>
      <c r="AQ269" s="103">
        <f t="shared" si="322"/>
        <v>0</v>
      </c>
      <c r="AR269" s="103">
        <f t="shared" si="323"/>
        <v>0</v>
      </c>
      <c r="AS269" s="103">
        <f t="shared" si="324"/>
        <v>0</v>
      </c>
      <c r="AT269" s="103">
        <f t="shared" si="325"/>
        <v>0</v>
      </c>
      <c r="AU269" s="103">
        <f t="shared" si="326"/>
        <v>0</v>
      </c>
      <c r="AV269" s="104">
        <f>SUM(AJ269:AU269)*VLOOKUP($I269,Escalation[],MATCH(W$1,Escalation[#Headers]),FALSE)</f>
        <v>6292.4400000000005</v>
      </c>
      <c r="AW269" s="104">
        <f t="shared" si="383"/>
        <v>0</v>
      </c>
      <c r="AX269" s="104">
        <f t="shared" si="384"/>
        <v>0</v>
      </c>
      <c r="AY269" s="104">
        <f t="shared" si="385"/>
        <v>6292.4400000000005</v>
      </c>
      <c r="AZ269" s="103">
        <f t="shared" si="386"/>
        <v>1258.4880000000003</v>
      </c>
      <c r="BA269" s="105">
        <f t="shared" si="387"/>
        <v>0</v>
      </c>
      <c r="BB269" s="110"/>
      <c r="BC269" s="102"/>
      <c r="BD269" s="102"/>
      <c r="BE269" s="102"/>
      <c r="BF269" s="102"/>
      <c r="BG269" s="102"/>
      <c r="BH269" s="102"/>
      <c r="BI269" s="102"/>
      <c r="BJ269" s="102"/>
      <c r="BK269" s="102"/>
      <c r="BL269" s="102"/>
      <c r="BM269" s="102"/>
      <c r="BN269" s="102">
        <f t="shared" si="327"/>
        <v>0</v>
      </c>
      <c r="BO269" s="103">
        <f t="shared" si="328"/>
        <v>0</v>
      </c>
      <c r="BP269" s="103">
        <f t="shared" si="329"/>
        <v>0</v>
      </c>
      <c r="BQ269" s="103">
        <f t="shared" si="330"/>
        <v>0</v>
      </c>
      <c r="BR269" s="103">
        <f t="shared" si="331"/>
        <v>0</v>
      </c>
      <c r="BS269" s="103">
        <f t="shared" si="332"/>
        <v>0</v>
      </c>
      <c r="BT269" s="103">
        <f t="shared" si="333"/>
        <v>0</v>
      </c>
      <c r="BU269" s="103">
        <f t="shared" si="334"/>
        <v>0</v>
      </c>
      <c r="BV269" s="103">
        <f t="shared" si="335"/>
        <v>0</v>
      </c>
      <c r="BW269" s="103">
        <f t="shared" si="336"/>
        <v>0</v>
      </c>
      <c r="BX269" s="103">
        <f t="shared" si="337"/>
        <v>0</v>
      </c>
      <c r="BY269" s="103">
        <f t="shared" si="338"/>
        <v>0</v>
      </c>
      <c r="BZ269" s="103">
        <f t="shared" si="339"/>
        <v>0</v>
      </c>
      <c r="CA269" s="104">
        <f>SUM(BO269:BZ269)*VLOOKUP($I269,Escalation[],MATCH(BB$1,Escalation[#Headers]),FALSE)</f>
        <v>0</v>
      </c>
      <c r="CB269" s="104">
        <f t="shared" si="340"/>
        <v>0</v>
      </c>
      <c r="CC269" s="104">
        <f t="shared" si="341"/>
        <v>0</v>
      </c>
      <c r="CD269" s="104">
        <f t="shared" si="342"/>
        <v>0</v>
      </c>
      <c r="CE269" s="103">
        <f t="shared" si="343"/>
        <v>0</v>
      </c>
      <c r="CF269" s="105">
        <f t="shared" si="344"/>
        <v>0</v>
      </c>
      <c r="CG269" s="110"/>
      <c r="CH269" s="102"/>
      <c r="CI269" s="102"/>
      <c r="CJ269" s="102"/>
      <c r="CK269" s="102"/>
      <c r="CL269" s="102"/>
      <c r="CM269" s="102"/>
      <c r="CN269" s="102"/>
      <c r="CO269" s="102"/>
      <c r="CP269" s="102"/>
      <c r="CQ269" s="102"/>
      <c r="CR269" s="102"/>
      <c r="CS269" s="102">
        <f t="shared" si="345"/>
        <v>0</v>
      </c>
      <c r="CT269" s="103">
        <f t="shared" si="346"/>
        <v>0</v>
      </c>
      <c r="CU269" s="103">
        <f t="shared" si="347"/>
        <v>0</v>
      </c>
      <c r="CV269" s="103">
        <f t="shared" si="348"/>
        <v>0</v>
      </c>
      <c r="CW269" s="103">
        <f t="shared" si="349"/>
        <v>0</v>
      </c>
      <c r="CX269" s="103">
        <f t="shared" si="350"/>
        <v>0</v>
      </c>
      <c r="CY269" s="103">
        <f t="shared" si="351"/>
        <v>0</v>
      </c>
      <c r="CZ269" s="103">
        <f t="shared" si="352"/>
        <v>0</v>
      </c>
      <c r="DA269" s="103">
        <f t="shared" si="353"/>
        <v>0</v>
      </c>
      <c r="DB269" s="103">
        <f t="shared" si="354"/>
        <v>0</v>
      </c>
      <c r="DC269" s="103">
        <f t="shared" si="355"/>
        <v>0</v>
      </c>
      <c r="DD269" s="103">
        <f t="shared" si="356"/>
        <v>0</v>
      </c>
      <c r="DE269" s="103">
        <f t="shared" si="357"/>
        <v>0</v>
      </c>
      <c r="DF269" s="104">
        <f>SUM(CT269:DE269)*VLOOKUP($I269,Escalation[],MATCH(CG$1,Escalation[#Headers]),FALSE)</f>
        <v>0</v>
      </c>
      <c r="DG269" s="104">
        <f t="shared" si="358"/>
        <v>0</v>
      </c>
      <c r="DH269" s="104">
        <f t="shared" si="359"/>
        <v>0</v>
      </c>
      <c r="DI269" s="104">
        <f t="shared" si="360"/>
        <v>0</v>
      </c>
      <c r="DJ269" s="103">
        <f t="shared" si="361"/>
        <v>0</v>
      </c>
      <c r="DK269" s="105">
        <f t="shared" si="362"/>
        <v>0</v>
      </c>
      <c r="DL269" s="110"/>
      <c r="DM269" s="102"/>
      <c r="DN269" s="102"/>
      <c r="DO269" s="102"/>
      <c r="DP269" s="102"/>
      <c r="DQ269" s="102"/>
      <c r="DR269" s="102"/>
      <c r="DS269" s="102"/>
      <c r="DT269" s="102"/>
      <c r="DU269" s="102"/>
      <c r="DV269" s="102"/>
      <c r="DW269" s="102"/>
      <c r="DX269" s="102">
        <f t="shared" si="363"/>
        <v>0</v>
      </c>
      <c r="DY269" s="103">
        <f t="shared" si="364"/>
        <v>0</v>
      </c>
      <c r="DZ269" s="103">
        <f t="shared" si="365"/>
        <v>0</v>
      </c>
      <c r="EA269" s="103">
        <f t="shared" si="366"/>
        <v>0</v>
      </c>
      <c r="EB269" s="103">
        <f t="shared" si="367"/>
        <v>0</v>
      </c>
      <c r="EC269" s="103">
        <f t="shared" si="368"/>
        <v>0</v>
      </c>
      <c r="ED269" s="103">
        <f t="shared" si="369"/>
        <v>0</v>
      </c>
      <c r="EE269" s="103">
        <f t="shared" si="370"/>
        <v>0</v>
      </c>
      <c r="EF269" s="103">
        <f t="shared" si="371"/>
        <v>0</v>
      </c>
      <c r="EG269" s="103">
        <f t="shared" si="372"/>
        <v>0</v>
      </c>
      <c r="EH269" s="103">
        <f t="shared" si="373"/>
        <v>0</v>
      </c>
      <c r="EI269" s="103">
        <f t="shared" si="374"/>
        <v>0</v>
      </c>
      <c r="EJ269" s="103">
        <f t="shared" si="375"/>
        <v>0</v>
      </c>
      <c r="EK269" s="104">
        <f>SUM(DY269:EJ269)*VLOOKUP($I269,Escalation[],MATCH(DL$1,Escalation[#Headers]),FALSE)</f>
        <v>0</v>
      </c>
      <c r="EL269" s="104">
        <f t="shared" si="376"/>
        <v>0</v>
      </c>
      <c r="EM269" s="104">
        <f t="shared" si="377"/>
        <v>0</v>
      </c>
      <c r="EN269" s="104">
        <f t="shared" si="378"/>
        <v>0</v>
      </c>
      <c r="EO269" s="103">
        <f t="shared" si="379"/>
        <v>0</v>
      </c>
      <c r="EP269" s="105">
        <f t="shared" si="380"/>
        <v>0</v>
      </c>
      <c r="EQ269" s="160">
        <f t="shared" si="381"/>
        <v>6292.4400000000005</v>
      </c>
      <c r="ER269" s="1"/>
      <c r="ES269" s="82"/>
      <c r="ET269" s="82"/>
      <c r="EU269" s="82"/>
      <c r="EV269" s="82"/>
      <c r="EW269" s="22"/>
      <c r="EX269" s="22"/>
      <c r="EY269" s="34"/>
      <c r="EZ269" s="34"/>
      <c r="FA269" s="7"/>
      <c r="FB269" s="7"/>
      <c r="FC269" s="7"/>
      <c r="FD269" s="7"/>
    </row>
    <row r="270" spans="1:160" ht="184.8" hidden="1" x14ac:dyDescent="0.3">
      <c r="A270" s="2" t="s">
        <v>573</v>
      </c>
      <c r="B270" s="83">
        <v>1.2</v>
      </c>
      <c r="C270" t="s">
        <v>1392</v>
      </c>
      <c r="D270" s="28" t="s">
        <v>15</v>
      </c>
      <c r="E270" s="3" t="s">
        <v>25</v>
      </c>
      <c r="F270" s="1" t="s">
        <v>574</v>
      </c>
      <c r="G270" s="14" t="s">
        <v>575</v>
      </c>
      <c r="H270" s="1"/>
      <c r="I270" s="3" t="s">
        <v>215</v>
      </c>
      <c r="J270" s="5" t="s">
        <v>215</v>
      </c>
      <c r="K270" s="3"/>
      <c r="L270" s="3" t="s">
        <v>22</v>
      </c>
      <c r="M270" s="38"/>
      <c r="N270" s="42">
        <v>1</v>
      </c>
      <c r="O270" s="23">
        <v>0</v>
      </c>
      <c r="P270" s="48">
        <v>0</v>
      </c>
      <c r="Q270" s="5" t="s">
        <v>23</v>
      </c>
      <c r="R270" s="1" t="s">
        <v>220</v>
      </c>
      <c r="S270" s="71">
        <f>VLOOKUP(R270,Contingencies!$A$2:$D$7,4,FALSE)</f>
        <v>0.2</v>
      </c>
      <c r="T270" s="22">
        <f t="shared" si="314"/>
        <v>408.60000000000008</v>
      </c>
      <c r="U270" s="33">
        <f t="shared" si="388"/>
        <v>0</v>
      </c>
      <c r="V270" s="90"/>
      <c r="W270" s="110"/>
      <c r="X270" s="102"/>
      <c r="Y270" s="122">
        <v>2000</v>
      </c>
      <c r="Z270" s="102"/>
      <c r="AA270" s="123"/>
      <c r="AB270" s="123"/>
      <c r="AC270" s="123"/>
      <c r="AD270" s="123"/>
      <c r="AE270" s="123"/>
      <c r="AF270" s="102"/>
      <c r="AG270" s="102"/>
      <c r="AH270" s="102"/>
      <c r="AI270" s="102">
        <f t="shared" si="382"/>
        <v>0</v>
      </c>
      <c r="AJ270" s="103">
        <f t="shared" si="315"/>
        <v>0</v>
      </c>
      <c r="AK270" s="103">
        <f t="shared" si="316"/>
        <v>0</v>
      </c>
      <c r="AL270" s="103">
        <f t="shared" si="317"/>
        <v>2000</v>
      </c>
      <c r="AM270" s="103">
        <f t="shared" si="318"/>
        <v>0</v>
      </c>
      <c r="AN270" s="103">
        <f t="shared" si="319"/>
        <v>0</v>
      </c>
      <c r="AO270" s="103">
        <f t="shared" si="320"/>
        <v>0</v>
      </c>
      <c r="AP270" s="103">
        <f t="shared" si="321"/>
        <v>0</v>
      </c>
      <c r="AQ270" s="103">
        <f t="shared" si="322"/>
        <v>0</v>
      </c>
      <c r="AR270" s="103">
        <f t="shared" si="323"/>
        <v>0</v>
      </c>
      <c r="AS270" s="103">
        <f t="shared" si="324"/>
        <v>0</v>
      </c>
      <c r="AT270" s="103">
        <f t="shared" si="325"/>
        <v>0</v>
      </c>
      <c r="AU270" s="103">
        <f t="shared" si="326"/>
        <v>0</v>
      </c>
      <c r="AV270" s="104">
        <f>SUM(AJ270:AU270)*VLOOKUP($I270,Escalation[],MATCH(W$1,Escalation[#Headers]),FALSE)</f>
        <v>2043.0000000000002</v>
      </c>
      <c r="AW270" s="104">
        <f t="shared" si="383"/>
        <v>0</v>
      </c>
      <c r="AX270" s="104">
        <f t="shared" si="384"/>
        <v>0</v>
      </c>
      <c r="AY270" s="104">
        <f t="shared" si="385"/>
        <v>2043.0000000000002</v>
      </c>
      <c r="AZ270" s="103">
        <f t="shared" si="386"/>
        <v>408.60000000000008</v>
      </c>
      <c r="BA270" s="105">
        <f t="shared" si="387"/>
        <v>0</v>
      </c>
      <c r="BB270" s="110"/>
      <c r="BC270" s="102"/>
      <c r="BD270" s="102"/>
      <c r="BE270" s="102"/>
      <c r="BF270" s="102"/>
      <c r="BG270" s="102"/>
      <c r="BH270" s="102"/>
      <c r="BI270" s="102"/>
      <c r="BJ270" s="102"/>
      <c r="BK270" s="102"/>
      <c r="BL270" s="102"/>
      <c r="BM270" s="102"/>
      <c r="BN270" s="102">
        <f t="shared" si="327"/>
        <v>0</v>
      </c>
      <c r="BO270" s="103">
        <f t="shared" si="328"/>
        <v>0</v>
      </c>
      <c r="BP270" s="103">
        <f t="shared" si="329"/>
        <v>0</v>
      </c>
      <c r="BQ270" s="103">
        <f t="shared" si="330"/>
        <v>0</v>
      </c>
      <c r="BR270" s="103">
        <f t="shared" si="331"/>
        <v>0</v>
      </c>
      <c r="BS270" s="103">
        <f t="shared" si="332"/>
        <v>0</v>
      </c>
      <c r="BT270" s="103">
        <f t="shared" si="333"/>
        <v>0</v>
      </c>
      <c r="BU270" s="103">
        <f t="shared" si="334"/>
        <v>0</v>
      </c>
      <c r="BV270" s="103">
        <f t="shared" si="335"/>
        <v>0</v>
      </c>
      <c r="BW270" s="103">
        <f t="shared" si="336"/>
        <v>0</v>
      </c>
      <c r="BX270" s="103">
        <f t="shared" si="337"/>
        <v>0</v>
      </c>
      <c r="BY270" s="103">
        <f t="shared" si="338"/>
        <v>0</v>
      </c>
      <c r="BZ270" s="103">
        <f t="shared" si="339"/>
        <v>0</v>
      </c>
      <c r="CA270" s="104">
        <f>SUM(BO270:BZ270)*VLOOKUP($I270,Escalation[],MATCH(BB$1,Escalation[#Headers]),FALSE)</f>
        <v>0</v>
      </c>
      <c r="CB270" s="104">
        <f t="shared" si="340"/>
        <v>0</v>
      </c>
      <c r="CC270" s="104">
        <f t="shared" si="341"/>
        <v>0</v>
      </c>
      <c r="CD270" s="104">
        <f t="shared" si="342"/>
        <v>0</v>
      </c>
      <c r="CE270" s="103">
        <f t="shared" si="343"/>
        <v>0</v>
      </c>
      <c r="CF270" s="105">
        <f t="shared" si="344"/>
        <v>0</v>
      </c>
      <c r="CG270" s="110"/>
      <c r="CH270" s="102"/>
      <c r="CI270" s="102"/>
      <c r="CJ270" s="102"/>
      <c r="CK270" s="102"/>
      <c r="CL270" s="102"/>
      <c r="CM270" s="102"/>
      <c r="CN270" s="102"/>
      <c r="CO270" s="102"/>
      <c r="CP270" s="102"/>
      <c r="CQ270" s="102"/>
      <c r="CR270" s="102"/>
      <c r="CS270" s="102">
        <f t="shared" si="345"/>
        <v>0</v>
      </c>
      <c r="CT270" s="103">
        <f t="shared" si="346"/>
        <v>0</v>
      </c>
      <c r="CU270" s="103">
        <f t="shared" si="347"/>
        <v>0</v>
      </c>
      <c r="CV270" s="103">
        <f t="shared" si="348"/>
        <v>0</v>
      </c>
      <c r="CW270" s="103">
        <f t="shared" si="349"/>
        <v>0</v>
      </c>
      <c r="CX270" s="103">
        <f t="shared" si="350"/>
        <v>0</v>
      </c>
      <c r="CY270" s="103">
        <f t="shared" si="351"/>
        <v>0</v>
      </c>
      <c r="CZ270" s="103">
        <f t="shared" si="352"/>
        <v>0</v>
      </c>
      <c r="DA270" s="103">
        <f t="shared" si="353"/>
        <v>0</v>
      </c>
      <c r="DB270" s="103">
        <f t="shared" si="354"/>
        <v>0</v>
      </c>
      <c r="DC270" s="103">
        <f t="shared" si="355"/>
        <v>0</v>
      </c>
      <c r="DD270" s="103">
        <f t="shared" si="356"/>
        <v>0</v>
      </c>
      <c r="DE270" s="103">
        <f t="shared" si="357"/>
        <v>0</v>
      </c>
      <c r="DF270" s="104">
        <f>SUM(CT270:DE270)*VLOOKUP($I270,Escalation[],MATCH(CG$1,Escalation[#Headers]),FALSE)</f>
        <v>0</v>
      </c>
      <c r="DG270" s="104">
        <f t="shared" si="358"/>
        <v>0</v>
      </c>
      <c r="DH270" s="104">
        <f t="shared" si="359"/>
        <v>0</v>
      </c>
      <c r="DI270" s="104">
        <f t="shared" si="360"/>
        <v>0</v>
      </c>
      <c r="DJ270" s="103">
        <f t="shared" si="361"/>
        <v>0</v>
      </c>
      <c r="DK270" s="105">
        <f t="shared" si="362"/>
        <v>0</v>
      </c>
      <c r="DL270" s="110"/>
      <c r="DM270" s="102"/>
      <c r="DN270" s="102"/>
      <c r="DO270" s="102"/>
      <c r="DP270" s="102"/>
      <c r="DQ270" s="102"/>
      <c r="DR270" s="102"/>
      <c r="DS270" s="102"/>
      <c r="DT270" s="102"/>
      <c r="DU270" s="102"/>
      <c r="DV270" s="102"/>
      <c r="DW270" s="102"/>
      <c r="DX270" s="102">
        <f t="shared" si="363"/>
        <v>0</v>
      </c>
      <c r="DY270" s="103">
        <f t="shared" si="364"/>
        <v>0</v>
      </c>
      <c r="DZ270" s="103">
        <f t="shared" si="365"/>
        <v>0</v>
      </c>
      <c r="EA270" s="103">
        <f t="shared" si="366"/>
        <v>0</v>
      </c>
      <c r="EB270" s="103">
        <f t="shared" si="367"/>
        <v>0</v>
      </c>
      <c r="EC270" s="103">
        <f t="shared" si="368"/>
        <v>0</v>
      </c>
      <c r="ED270" s="103">
        <f t="shared" si="369"/>
        <v>0</v>
      </c>
      <c r="EE270" s="103">
        <f t="shared" si="370"/>
        <v>0</v>
      </c>
      <c r="EF270" s="103">
        <f t="shared" si="371"/>
        <v>0</v>
      </c>
      <c r="EG270" s="103">
        <f t="shared" si="372"/>
        <v>0</v>
      </c>
      <c r="EH270" s="103">
        <f t="shared" si="373"/>
        <v>0</v>
      </c>
      <c r="EI270" s="103">
        <f t="shared" si="374"/>
        <v>0</v>
      </c>
      <c r="EJ270" s="103">
        <f t="shared" si="375"/>
        <v>0</v>
      </c>
      <c r="EK270" s="104">
        <f>SUM(DY270:EJ270)*VLOOKUP($I270,Escalation[],MATCH(DL$1,Escalation[#Headers]),FALSE)</f>
        <v>0</v>
      </c>
      <c r="EL270" s="104">
        <f t="shared" si="376"/>
        <v>0</v>
      </c>
      <c r="EM270" s="104">
        <f t="shared" si="377"/>
        <v>0</v>
      </c>
      <c r="EN270" s="104">
        <f t="shared" si="378"/>
        <v>0</v>
      </c>
      <c r="EO270" s="103">
        <f t="shared" si="379"/>
        <v>0</v>
      </c>
      <c r="EP270" s="105">
        <f t="shared" si="380"/>
        <v>0</v>
      </c>
      <c r="EQ270" s="160">
        <f t="shared" si="381"/>
        <v>2043.0000000000002</v>
      </c>
      <c r="ER270" s="1"/>
      <c r="ES270" s="82"/>
      <c r="ET270" s="82"/>
      <c r="EU270" s="82"/>
      <c r="EV270" s="82"/>
      <c r="EW270" s="22"/>
      <c r="EX270" s="22"/>
      <c r="EY270" s="34"/>
      <c r="EZ270" s="34"/>
      <c r="FA270" s="7"/>
      <c r="FB270" s="7"/>
      <c r="FC270" s="7"/>
      <c r="FD270" s="7"/>
    </row>
    <row r="271" spans="1:160" ht="184.8" hidden="1" x14ac:dyDescent="0.3">
      <c r="A271" s="2" t="s">
        <v>576</v>
      </c>
      <c r="B271" s="83">
        <v>1.2</v>
      </c>
      <c r="C271" t="s">
        <v>1392</v>
      </c>
      <c r="D271" s="28" t="s">
        <v>15</v>
      </c>
      <c r="E271" s="3" t="s">
        <v>25</v>
      </c>
      <c r="F271" s="1" t="s">
        <v>577</v>
      </c>
      <c r="G271" s="14" t="s">
        <v>578</v>
      </c>
      <c r="H271" s="1"/>
      <c r="I271" s="3" t="s">
        <v>19</v>
      </c>
      <c r="J271" s="5" t="s">
        <v>31</v>
      </c>
      <c r="K271" s="3" t="s">
        <v>35</v>
      </c>
      <c r="L271" s="6" t="s">
        <v>22</v>
      </c>
      <c r="M271" s="38">
        <v>115</v>
      </c>
      <c r="N271" s="43">
        <v>115</v>
      </c>
      <c r="O271" s="23">
        <v>0</v>
      </c>
      <c r="P271" s="48">
        <v>0</v>
      </c>
      <c r="Q271" s="5" t="s">
        <v>23</v>
      </c>
      <c r="R271" s="1" t="s">
        <v>220</v>
      </c>
      <c r="S271" s="71">
        <f>VLOOKUP(R271,Contingencies!$A$2:$D$7,4,FALSE)</f>
        <v>0.2</v>
      </c>
      <c r="T271" s="22">
        <f t="shared" si="314"/>
        <v>1879.5600000000004</v>
      </c>
      <c r="U271" s="33">
        <f t="shared" si="388"/>
        <v>0</v>
      </c>
      <c r="V271" s="90"/>
      <c r="W271" s="110"/>
      <c r="X271" s="102"/>
      <c r="Y271" s="133"/>
      <c r="Z271" s="122">
        <v>80</v>
      </c>
      <c r="AA271" s="123"/>
      <c r="AB271" s="123"/>
      <c r="AC271" s="123"/>
      <c r="AD271" s="123"/>
      <c r="AE271" s="123"/>
      <c r="AF271" s="102"/>
      <c r="AG271" s="102"/>
      <c r="AH271" s="102"/>
      <c r="AI271" s="102">
        <f t="shared" si="382"/>
        <v>80</v>
      </c>
      <c r="AJ271" s="103">
        <f t="shared" si="315"/>
        <v>0</v>
      </c>
      <c r="AK271" s="103">
        <f t="shared" si="316"/>
        <v>0</v>
      </c>
      <c r="AL271" s="103">
        <f t="shared" si="317"/>
        <v>0</v>
      </c>
      <c r="AM271" s="103">
        <f t="shared" si="318"/>
        <v>9200</v>
      </c>
      <c r="AN271" s="103">
        <f t="shared" si="319"/>
        <v>0</v>
      </c>
      <c r="AO271" s="103">
        <f t="shared" si="320"/>
        <v>0</v>
      </c>
      <c r="AP271" s="103">
        <f t="shared" si="321"/>
        <v>0</v>
      </c>
      <c r="AQ271" s="103">
        <f t="shared" si="322"/>
        <v>0</v>
      </c>
      <c r="AR271" s="103">
        <f t="shared" si="323"/>
        <v>0</v>
      </c>
      <c r="AS271" s="103">
        <f t="shared" si="324"/>
        <v>0</v>
      </c>
      <c r="AT271" s="103">
        <f t="shared" si="325"/>
        <v>0</v>
      </c>
      <c r="AU271" s="103">
        <f t="shared" si="326"/>
        <v>0</v>
      </c>
      <c r="AV271" s="104">
        <f>SUM(AJ271:AU271)*VLOOKUP($I271,Escalation[],MATCH(W$1,Escalation[#Headers]),FALSE)</f>
        <v>9397.8000000000011</v>
      </c>
      <c r="AW271" s="104">
        <f t="shared" si="383"/>
        <v>0</v>
      </c>
      <c r="AX271" s="104">
        <f t="shared" si="384"/>
        <v>0</v>
      </c>
      <c r="AY271" s="104">
        <f t="shared" si="385"/>
        <v>9397.8000000000011</v>
      </c>
      <c r="AZ271" s="103">
        <f t="shared" si="386"/>
        <v>1879.5600000000004</v>
      </c>
      <c r="BA271" s="105">
        <f t="shared" si="387"/>
        <v>0</v>
      </c>
      <c r="BB271" s="110"/>
      <c r="BC271" s="102"/>
      <c r="BD271" s="102"/>
      <c r="BE271" s="102"/>
      <c r="BF271" s="102"/>
      <c r="BG271" s="102"/>
      <c r="BH271" s="102"/>
      <c r="BI271" s="102"/>
      <c r="BJ271" s="102"/>
      <c r="BK271" s="102"/>
      <c r="BL271" s="102"/>
      <c r="BM271" s="102"/>
      <c r="BN271" s="102">
        <f t="shared" si="327"/>
        <v>0</v>
      </c>
      <c r="BO271" s="103">
        <f t="shared" si="328"/>
        <v>0</v>
      </c>
      <c r="BP271" s="103">
        <f t="shared" si="329"/>
        <v>0</v>
      </c>
      <c r="BQ271" s="103">
        <f t="shared" si="330"/>
        <v>0</v>
      </c>
      <c r="BR271" s="103">
        <f t="shared" si="331"/>
        <v>0</v>
      </c>
      <c r="BS271" s="103">
        <f t="shared" si="332"/>
        <v>0</v>
      </c>
      <c r="BT271" s="103">
        <f t="shared" si="333"/>
        <v>0</v>
      </c>
      <c r="BU271" s="103">
        <f t="shared" si="334"/>
        <v>0</v>
      </c>
      <c r="BV271" s="103">
        <f t="shared" si="335"/>
        <v>0</v>
      </c>
      <c r="BW271" s="103">
        <f t="shared" si="336"/>
        <v>0</v>
      </c>
      <c r="BX271" s="103">
        <f t="shared" si="337"/>
        <v>0</v>
      </c>
      <c r="BY271" s="103">
        <f t="shared" si="338"/>
        <v>0</v>
      </c>
      <c r="BZ271" s="103">
        <f t="shared" si="339"/>
        <v>0</v>
      </c>
      <c r="CA271" s="104">
        <f>SUM(BO271:BZ271)*VLOOKUP($I271,Escalation[],MATCH(BB$1,Escalation[#Headers]),FALSE)</f>
        <v>0</v>
      </c>
      <c r="CB271" s="104">
        <f t="shared" si="340"/>
        <v>0</v>
      </c>
      <c r="CC271" s="104">
        <f t="shared" si="341"/>
        <v>0</v>
      </c>
      <c r="CD271" s="104">
        <f t="shared" si="342"/>
        <v>0</v>
      </c>
      <c r="CE271" s="103">
        <f t="shared" si="343"/>
        <v>0</v>
      </c>
      <c r="CF271" s="105">
        <f t="shared" si="344"/>
        <v>0</v>
      </c>
      <c r="CG271" s="110"/>
      <c r="CH271" s="102"/>
      <c r="CI271" s="102"/>
      <c r="CJ271" s="102"/>
      <c r="CK271" s="102"/>
      <c r="CL271" s="102"/>
      <c r="CM271" s="102"/>
      <c r="CN271" s="102"/>
      <c r="CO271" s="102"/>
      <c r="CP271" s="102"/>
      <c r="CQ271" s="102"/>
      <c r="CR271" s="102"/>
      <c r="CS271" s="102">
        <f t="shared" si="345"/>
        <v>0</v>
      </c>
      <c r="CT271" s="103">
        <f t="shared" si="346"/>
        <v>0</v>
      </c>
      <c r="CU271" s="103">
        <f t="shared" si="347"/>
        <v>0</v>
      </c>
      <c r="CV271" s="103">
        <f t="shared" si="348"/>
        <v>0</v>
      </c>
      <c r="CW271" s="103">
        <f t="shared" si="349"/>
        <v>0</v>
      </c>
      <c r="CX271" s="103">
        <f t="shared" si="350"/>
        <v>0</v>
      </c>
      <c r="CY271" s="103">
        <f t="shared" si="351"/>
        <v>0</v>
      </c>
      <c r="CZ271" s="103">
        <f t="shared" si="352"/>
        <v>0</v>
      </c>
      <c r="DA271" s="103">
        <f t="shared" si="353"/>
        <v>0</v>
      </c>
      <c r="DB271" s="103">
        <f t="shared" si="354"/>
        <v>0</v>
      </c>
      <c r="DC271" s="103">
        <f t="shared" si="355"/>
        <v>0</v>
      </c>
      <c r="DD271" s="103">
        <f t="shared" si="356"/>
        <v>0</v>
      </c>
      <c r="DE271" s="103">
        <f t="shared" si="357"/>
        <v>0</v>
      </c>
      <c r="DF271" s="104">
        <f>SUM(CT271:DE271)*VLOOKUP($I271,Escalation[],MATCH(CG$1,Escalation[#Headers]),FALSE)</f>
        <v>0</v>
      </c>
      <c r="DG271" s="104">
        <f t="shared" si="358"/>
        <v>0</v>
      </c>
      <c r="DH271" s="104">
        <f t="shared" si="359"/>
        <v>0</v>
      </c>
      <c r="DI271" s="104">
        <f t="shared" si="360"/>
        <v>0</v>
      </c>
      <c r="DJ271" s="103">
        <f t="shared" si="361"/>
        <v>0</v>
      </c>
      <c r="DK271" s="105">
        <f t="shared" si="362"/>
        <v>0</v>
      </c>
      <c r="DL271" s="110"/>
      <c r="DM271" s="102"/>
      <c r="DN271" s="102"/>
      <c r="DO271" s="102"/>
      <c r="DP271" s="102"/>
      <c r="DQ271" s="102"/>
      <c r="DR271" s="102"/>
      <c r="DS271" s="102"/>
      <c r="DT271" s="102"/>
      <c r="DU271" s="102"/>
      <c r="DV271" s="102"/>
      <c r="DW271" s="102"/>
      <c r="DX271" s="102">
        <f t="shared" si="363"/>
        <v>0</v>
      </c>
      <c r="DY271" s="103">
        <f t="shared" si="364"/>
        <v>0</v>
      </c>
      <c r="DZ271" s="103">
        <f t="shared" si="365"/>
        <v>0</v>
      </c>
      <c r="EA271" s="103">
        <f t="shared" si="366"/>
        <v>0</v>
      </c>
      <c r="EB271" s="103">
        <f t="shared" si="367"/>
        <v>0</v>
      </c>
      <c r="EC271" s="103">
        <f t="shared" si="368"/>
        <v>0</v>
      </c>
      <c r="ED271" s="103">
        <f t="shared" si="369"/>
        <v>0</v>
      </c>
      <c r="EE271" s="103">
        <f t="shared" si="370"/>
        <v>0</v>
      </c>
      <c r="EF271" s="103">
        <f t="shared" si="371"/>
        <v>0</v>
      </c>
      <c r="EG271" s="103">
        <f t="shared" si="372"/>
        <v>0</v>
      </c>
      <c r="EH271" s="103">
        <f t="shared" si="373"/>
        <v>0</v>
      </c>
      <c r="EI271" s="103">
        <f t="shared" si="374"/>
        <v>0</v>
      </c>
      <c r="EJ271" s="103">
        <f t="shared" si="375"/>
        <v>0</v>
      </c>
      <c r="EK271" s="104">
        <f>SUM(DY271:EJ271)*VLOOKUP($I271,Escalation[],MATCH(DL$1,Escalation[#Headers]),FALSE)</f>
        <v>0</v>
      </c>
      <c r="EL271" s="104">
        <f t="shared" si="376"/>
        <v>0</v>
      </c>
      <c r="EM271" s="104">
        <f t="shared" si="377"/>
        <v>0</v>
      </c>
      <c r="EN271" s="104">
        <f t="shared" si="378"/>
        <v>0</v>
      </c>
      <c r="EO271" s="103">
        <f t="shared" si="379"/>
        <v>0</v>
      </c>
      <c r="EP271" s="105">
        <f t="shared" si="380"/>
        <v>0</v>
      </c>
      <c r="EQ271" s="160">
        <f t="shared" si="381"/>
        <v>9397.8000000000011</v>
      </c>
      <c r="ER271" s="1"/>
      <c r="ES271" s="82"/>
      <c r="ET271" s="82"/>
      <c r="EU271" s="82"/>
      <c r="EV271" s="82"/>
      <c r="EW271" s="22"/>
      <c r="EX271" s="22"/>
      <c r="EY271" s="34"/>
      <c r="EZ271" s="34"/>
      <c r="FA271" s="7"/>
      <c r="FB271" s="7"/>
      <c r="FC271" s="7"/>
      <c r="FD271" s="7"/>
    </row>
    <row r="272" spans="1:160" ht="211.2" hidden="1" x14ac:dyDescent="0.3">
      <c r="A272" s="2" t="s">
        <v>579</v>
      </c>
      <c r="B272" s="83">
        <v>1.2</v>
      </c>
      <c r="C272" t="s">
        <v>1392</v>
      </c>
      <c r="D272" s="28" t="s">
        <v>15</v>
      </c>
      <c r="E272" s="3" t="s">
        <v>25</v>
      </c>
      <c r="F272" s="1" t="s">
        <v>580</v>
      </c>
      <c r="G272" s="14" t="s">
        <v>581</v>
      </c>
      <c r="H272" s="1"/>
      <c r="I272" s="3" t="s">
        <v>19</v>
      </c>
      <c r="J272" s="5" t="s">
        <v>31</v>
      </c>
      <c r="K272" s="3" t="s">
        <v>35</v>
      </c>
      <c r="L272" s="6" t="s">
        <v>22</v>
      </c>
      <c r="M272" s="38">
        <v>115</v>
      </c>
      <c r="N272" s="43">
        <v>115</v>
      </c>
      <c r="O272" s="23">
        <v>0</v>
      </c>
      <c r="P272" s="48">
        <v>0</v>
      </c>
      <c r="Q272" s="5" t="s">
        <v>23</v>
      </c>
      <c r="R272" s="1" t="s">
        <v>220</v>
      </c>
      <c r="S272" s="71">
        <f>VLOOKUP(R272,Contingencies!$A$2:$D$7,4,FALSE)</f>
        <v>0.2</v>
      </c>
      <c r="T272" s="22">
        <f t="shared" si="314"/>
        <v>2819.34</v>
      </c>
      <c r="U272" s="33">
        <f t="shared" si="388"/>
        <v>0</v>
      </c>
      <c r="V272" s="90"/>
      <c r="W272" s="134">
        <v>120</v>
      </c>
      <c r="X272" s="102"/>
      <c r="Y272" s="133"/>
      <c r="Z272" s="102"/>
      <c r="AA272" s="123"/>
      <c r="AB272" s="123"/>
      <c r="AC272" s="123"/>
      <c r="AD272" s="123"/>
      <c r="AE272" s="123"/>
      <c r="AF272" s="102"/>
      <c r="AG272" s="102"/>
      <c r="AH272" s="102"/>
      <c r="AI272" s="102">
        <f t="shared" si="382"/>
        <v>120</v>
      </c>
      <c r="AJ272" s="103">
        <f t="shared" si="315"/>
        <v>13800</v>
      </c>
      <c r="AK272" s="103">
        <f t="shared" si="316"/>
        <v>0</v>
      </c>
      <c r="AL272" s="103">
        <f t="shared" si="317"/>
        <v>0</v>
      </c>
      <c r="AM272" s="103">
        <f t="shared" si="318"/>
        <v>0</v>
      </c>
      <c r="AN272" s="103">
        <f t="shared" si="319"/>
        <v>0</v>
      </c>
      <c r="AO272" s="103">
        <f t="shared" si="320"/>
        <v>0</v>
      </c>
      <c r="AP272" s="103">
        <f t="shared" si="321"/>
        <v>0</v>
      </c>
      <c r="AQ272" s="103">
        <f t="shared" si="322"/>
        <v>0</v>
      </c>
      <c r="AR272" s="103">
        <f t="shared" si="323"/>
        <v>0</v>
      </c>
      <c r="AS272" s="103">
        <f t="shared" si="324"/>
        <v>0</v>
      </c>
      <c r="AT272" s="103">
        <f t="shared" si="325"/>
        <v>0</v>
      </c>
      <c r="AU272" s="103">
        <f t="shared" si="326"/>
        <v>0</v>
      </c>
      <c r="AV272" s="104">
        <f>SUM(AJ272:AU272)*VLOOKUP($I272,Escalation[],MATCH(W$1,Escalation[#Headers]),FALSE)</f>
        <v>14096.7</v>
      </c>
      <c r="AW272" s="104">
        <f t="shared" si="383"/>
        <v>0</v>
      </c>
      <c r="AX272" s="104">
        <f t="shared" si="384"/>
        <v>0</v>
      </c>
      <c r="AY272" s="104">
        <f t="shared" si="385"/>
        <v>14096.7</v>
      </c>
      <c r="AZ272" s="103">
        <f t="shared" si="386"/>
        <v>2819.34</v>
      </c>
      <c r="BA272" s="105">
        <f t="shared" si="387"/>
        <v>0</v>
      </c>
      <c r="BB272" s="110"/>
      <c r="BC272" s="102"/>
      <c r="BD272" s="102"/>
      <c r="BE272" s="102"/>
      <c r="BF272" s="102"/>
      <c r="BG272" s="102"/>
      <c r="BH272" s="102"/>
      <c r="BI272" s="102"/>
      <c r="BJ272" s="102"/>
      <c r="BK272" s="102"/>
      <c r="BL272" s="102"/>
      <c r="BM272" s="102"/>
      <c r="BN272" s="102">
        <f t="shared" si="327"/>
        <v>0</v>
      </c>
      <c r="BO272" s="103">
        <f t="shared" si="328"/>
        <v>0</v>
      </c>
      <c r="BP272" s="103">
        <f t="shared" si="329"/>
        <v>0</v>
      </c>
      <c r="BQ272" s="103">
        <f t="shared" si="330"/>
        <v>0</v>
      </c>
      <c r="BR272" s="103">
        <f t="shared" si="331"/>
        <v>0</v>
      </c>
      <c r="BS272" s="103">
        <f t="shared" si="332"/>
        <v>0</v>
      </c>
      <c r="BT272" s="103">
        <f t="shared" si="333"/>
        <v>0</v>
      </c>
      <c r="BU272" s="103">
        <f t="shared" si="334"/>
        <v>0</v>
      </c>
      <c r="BV272" s="103">
        <f t="shared" si="335"/>
        <v>0</v>
      </c>
      <c r="BW272" s="103">
        <f t="shared" si="336"/>
        <v>0</v>
      </c>
      <c r="BX272" s="103">
        <f t="shared" si="337"/>
        <v>0</v>
      </c>
      <c r="BY272" s="103">
        <f t="shared" si="338"/>
        <v>0</v>
      </c>
      <c r="BZ272" s="103">
        <f t="shared" si="339"/>
        <v>0</v>
      </c>
      <c r="CA272" s="104">
        <f>SUM(BO272:BZ272)*VLOOKUP($I272,Escalation[],MATCH(BB$1,Escalation[#Headers]),FALSE)</f>
        <v>0</v>
      </c>
      <c r="CB272" s="104">
        <f t="shared" si="340"/>
        <v>0</v>
      </c>
      <c r="CC272" s="104">
        <f t="shared" si="341"/>
        <v>0</v>
      </c>
      <c r="CD272" s="104">
        <f t="shared" si="342"/>
        <v>0</v>
      </c>
      <c r="CE272" s="103">
        <f t="shared" si="343"/>
        <v>0</v>
      </c>
      <c r="CF272" s="105">
        <f t="shared" si="344"/>
        <v>0</v>
      </c>
      <c r="CG272" s="110"/>
      <c r="CH272" s="102"/>
      <c r="CI272" s="102"/>
      <c r="CJ272" s="102"/>
      <c r="CK272" s="102"/>
      <c r="CL272" s="102"/>
      <c r="CM272" s="102"/>
      <c r="CN272" s="102"/>
      <c r="CO272" s="102"/>
      <c r="CP272" s="102"/>
      <c r="CQ272" s="102"/>
      <c r="CR272" s="102"/>
      <c r="CS272" s="102">
        <f t="shared" si="345"/>
        <v>0</v>
      </c>
      <c r="CT272" s="103">
        <f t="shared" si="346"/>
        <v>0</v>
      </c>
      <c r="CU272" s="103">
        <f t="shared" si="347"/>
        <v>0</v>
      </c>
      <c r="CV272" s="103">
        <f t="shared" si="348"/>
        <v>0</v>
      </c>
      <c r="CW272" s="103">
        <f t="shared" si="349"/>
        <v>0</v>
      </c>
      <c r="CX272" s="103">
        <f t="shared" si="350"/>
        <v>0</v>
      </c>
      <c r="CY272" s="103">
        <f t="shared" si="351"/>
        <v>0</v>
      </c>
      <c r="CZ272" s="103">
        <f t="shared" si="352"/>
        <v>0</v>
      </c>
      <c r="DA272" s="103">
        <f t="shared" si="353"/>
        <v>0</v>
      </c>
      <c r="DB272" s="103">
        <f t="shared" si="354"/>
        <v>0</v>
      </c>
      <c r="DC272" s="103">
        <f t="shared" si="355"/>
        <v>0</v>
      </c>
      <c r="DD272" s="103">
        <f t="shared" si="356"/>
        <v>0</v>
      </c>
      <c r="DE272" s="103">
        <f t="shared" si="357"/>
        <v>0</v>
      </c>
      <c r="DF272" s="104">
        <f>SUM(CT272:DE272)*VLOOKUP($I272,Escalation[],MATCH(CG$1,Escalation[#Headers]),FALSE)</f>
        <v>0</v>
      </c>
      <c r="DG272" s="104">
        <f t="shared" si="358"/>
        <v>0</v>
      </c>
      <c r="DH272" s="104">
        <f t="shared" si="359"/>
        <v>0</v>
      </c>
      <c r="DI272" s="104">
        <f t="shared" si="360"/>
        <v>0</v>
      </c>
      <c r="DJ272" s="103">
        <f t="shared" si="361"/>
        <v>0</v>
      </c>
      <c r="DK272" s="105">
        <f t="shared" si="362"/>
        <v>0</v>
      </c>
      <c r="DL272" s="110"/>
      <c r="DM272" s="102"/>
      <c r="DN272" s="102"/>
      <c r="DO272" s="102"/>
      <c r="DP272" s="102"/>
      <c r="DQ272" s="102"/>
      <c r="DR272" s="102"/>
      <c r="DS272" s="102"/>
      <c r="DT272" s="102"/>
      <c r="DU272" s="102"/>
      <c r="DV272" s="102"/>
      <c r="DW272" s="102"/>
      <c r="DX272" s="102">
        <f t="shared" si="363"/>
        <v>0</v>
      </c>
      <c r="DY272" s="103">
        <f t="shared" si="364"/>
        <v>0</v>
      </c>
      <c r="DZ272" s="103">
        <f t="shared" si="365"/>
        <v>0</v>
      </c>
      <c r="EA272" s="103">
        <f t="shared" si="366"/>
        <v>0</v>
      </c>
      <c r="EB272" s="103">
        <f t="shared" si="367"/>
        <v>0</v>
      </c>
      <c r="EC272" s="103">
        <f t="shared" si="368"/>
        <v>0</v>
      </c>
      <c r="ED272" s="103">
        <f t="shared" si="369"/>
        <v>0</v>
      </c>
      <c r="EE272" s="103">
        <f t="shared" si="370"/>
        <v>0</v>
      </c>
      <c r="EF272" s="103">
        <f t="shared" si="371"/>
        <v>0</v>
      </c>
      <c r="EG272" s="103">
        <f t="shared" si="372"/>
        <v>0</v>
      </c>
      <c r="EH272" s="103">
        <f t="shared" si="373"/>
        <v>0</v>
      </c>
      <c r="EI272" s="103">
        <f t="shared" si="374"/>
        <v>0</v>
      </c>
      <c r="EJ272" s="103">
        <f t="shared" si="375"/>
        <v>0</v>
      </c>
      <c r="EK272" s="104">
        <f>SUM(DY272:EJ272)*VLOOKUP($I272,Escalation[],MATCH(DL$1,Escalation[#Headers]),FALSE)</f>
        <v>0</v>
      </c>
      <c r="EL272" s="104">
        <f t="shared" si="376"/>
        <v>0</v>
      </c>
      <c r="EM272" s="104">
        <f t="shared" si="377"/>
        <v>0</v>
      </c>
      <c r="EN272" s="104">
        <f t="shared" si="378"/>
        <v>0</v>
      </c>
      <c r="EO272" s="103">
        <f t="shared" si="379"/>
        <v>0</v>
      </c>
      <c r="EP272" s="105">
        <f t="shared" si="380"/>
        <v>0</v>
      </c>
      <c r="EQ272" s="160">
        <f t="shared" si="381"/>
        <v>14096.7</v>
      </c>
      <c r="ER272" s="1"/>
      <c r="ES272" s="82"/>
      <c r="ET272" s="82"/>
      <c r="EU272" s="82"/>
      <c r="EV272" s="82"/>
      <c r="EW272" s="22"/>
      <c r="EX272" s="22"/>
      <c r="EY272" s="34"/>
      <c r="EZ272" s="34"/>
      <c r="FA272" s="7"/>
      <c r="FB272" s="7"/>
      <c r="FC272" s="7"/>
      <c r="FD272" s="7"/>
    </row>
    <row r="273" spans="1:160" ht="211.2" hidden="1" x14ac:dyDescent="0.3">
      <c r="A273" s="2" t="s">
        <v>579</v>
      </c>
      <c r="B273" s="83">
        <v>1.2</v>
      </c>
      <c r="C273" t="s">
        <v>1392</v>
      </c>
      <c r="D273" s="28" t="s">
        <v>15</v>
      </c>
      <c r="E273" s="3" t="s">
        <v>25</v>
      </c>
      <c r="F273" s="1" t="s">
        <v>580</v>
      </c>
      <c r="G273" s="14" t="s">
        <v>581</v>
      </c>
      <c r="H273" s="1"/>
      <c r="I273" s="3" t="s">
        <v>19</v>
      </c>
      <c r="J273" s="5" t="s">
        <v>31</v>
      </c>
      <c r="K273" s="3" t="s">
        <v>137</v>
      </c>
      <c r="L273" s="6" t="s">
        <v>22</v>
      </c>
      <c r="M273" s="38">
        <v>77</v>
      </c>
      <c r="N273" s="43">
        <v>77</v>
      </c>
      <c r="O273" s="23">
        <v>0</v>
      </c>
      <c r="P273" s="48">
        <v>0</v>
      </c>
      <c r="Q273" s="5" t="s">
        <v>23</v>
      </c>
      <c r="R273" s="1" t="s">
        <v>220</v>
      </c>
      <c r="S273" s="71">
        <f>VLOOKUP(R273,Contingencies!$A$2:$D$7,4,FALSE)</f>
        <v>0.2</v>
      </c>
      <c r="T273" s="22">
        <f t="shared" si="314"/>
        <v>629.24400000000014</v>
      </c>
      <c r="U273" s="33">
        <f t="shared" si="388"/>
        <v>0</v>
      </c>
      <c r="V273" s="90"/>
      <c r="W273" s="134">
        <v>40</v>
      </c>
      <c r="X273" s="102"/>
      <c r="Y273" s="133"/>
      <c r="Z273" s="102"/>
      <c r="AA273" s="123"/>
      <c r="AB273" s="123"/>
      <c r="AC273" s="123"/>
      <c r="AD273" s="123"/>
      <c r="AE273" s="123"/>
      <c r="AF273" s="102"/>
      <c r="AG273" s="102"/>
      <c r="AH273" s="102"/>
      <c r="AI273" s="102">
        <f t="shared" si="382"/>
        <v>40</v>
      </c>
      <c r="AJ273" s="103">
        <f t="shared" si="315"/>
        <v>3080</v>
      </c>
      <c r="AK273" s="103">
        <f t="shared" si="316"/>
        <v>0</v>
      </c>
      <c r="AL273" s="103">
        <f t="shared" si="317"/>
        <v>0</v>
      </c>
      <c r="AM273" s="103">
        <f t="shared" si="318"/>
        <v>0</v>
      </c>
      <c r="AN273" s="103">
        <f t="shared" si="319"/>
        <v>0</v>
      </c>
      <c r="AO273" s="103">
        <f t="shared" si="320"/>
        <v>0</v>
      </c>
      <c r="AP273" s="103">
        <f t="shared" si="321"/>
        <v>0</v>
      </c>
      <c r="AQ273" s="103">
        <f t="shared" si="322"/>
        <v>0</v>
      </c>
      <c r="AR273" s="103">
        <f t="shared" si="323"/>
        <v>0</v>
      </c>
      <c r="AS273" s="103">
        <f t="shared" si="324"/>
        <v>0</v>
      </c>
      <c r="AT273" s="103">
        <f t="shared" si="325"/>
        <v>0</v>
      </c>
      <c r="AU273" s="103">
        <f t="shared" si="326"/>
        <v>0</v>
      </c>
      <c r="AV273" s="104">
        <f>SUM(AJ273:AU273)*VLOOKUP($I273,Escalation[],MATCH(W$1,Escalation[#Headers]),FALSE)</f>
        <v>3146.2200000000003</v>
      </c>
      <c r="AW273" s="104">
        <f t="shared" si="383"/>
        <v>0</v>
      </c>
      <c r="AX273" s="104">
        <f t="shared" si="384"/>
        <v>0</v>
      </c>
      <c r="AY273" s="104">
        <f t="shared" si="385"/>
        <v>3146.2200000000003</v>
      </c>
      <c r="AZ273" s="103">
        <f t="shared" si="386"/>
        <v>629.24400000000014</v>
      </c>
      <c r="BA273" s="105">
        <f t="shared" si="387"/>
        <v>0</v>
      </c>
      <c r="BB273" s="110"/>
      <c r="BC273" s="102"/>
      <c r="BD273" s="102"/>
      <c r="BE273" s="102"/>
      <c r="BF273" s="102"/>
      <c r="BG273" s="102"/>
      <c r="BH273" s="102"/>
      <c r="BI273" s="102"/>
      <c r="BJ273" s="102"/>
      <c r="BK273" s="102"/>
      <c r="BL273" s="102"/>
      <c r="BM273" s="102"/>
      <c r="BN273" s="102">
        <f t="shared" si="327"/>
        <v>0</v>
      </c>
      <c r="BO273" s="103">
        <f t="shared" si="328"/>
        <v>0</v>
      </c>
      <c r="BP273" s="103">
        <f t="shared" si="329"/>
        <v>0</v>
      </c>
      <c r="BQ273" s="103">
        <f t="shared" si="330"/>
        <v>0</v>
      </c>
      <c r="BR273" s="103">
        <f t="shared" si="331"/>
        <v>0</v>
      </c>
      <c r="BS273" s="103">
        <f t="shared" si="332"/>
        <v>0</v>
      </c>
      <c r="BT273" s="103">
        <f t="shared" si="333"/>
        <v>0</v>
      </c>
      <c r="BU273" s="103">
        <f t="shared" si="334"/>
        <v>0</v>
      </c>
      <c r="BV273" s="103">
        <f t="shared" si="335"/>
        <v>0</v>
      </c>
      <c r="BW273" s="103">
        <f t="shared" si="336"/>
        <v>0</v>
      </c>
      <c r="BX273" s="103">
        <f t="shared" si="337"/>
        <v>0</v>
      </c>
      <c r="BY273" s="103">
        <f t="shared" si="338"/>
        <v>0</v>
      </c>
      <c r="BZ273" s="103">
        <f t="shared" si="339"/>
        <v>0</v>
      </c>
      <c r="CA273" s="104">
        <f>SUM(BO273:BZ273)*VLOOKUP($I273,Escalation[],MATCH(BB$1,Escalation[#Headers]),FALSE)</f>
        <v>0</v>
      </c>
      <c r="CB273" s="104">
        <f t="shared" si="340"/>
        <v>0</v>
      </c>
      <c r="CC273" s="104">
        <f t="shared" si="341"/>
        <v>0</v>
      </c>
      <c r="CD273" s="104">
        <f t="shared" si="342"/>
        <v>0</v>
      </c>
      <c r="CE273" s="103">
        <f t="shared" si="343"/>
        <v>0</v>
      </c>
      <c r="CF273" s="105">
        <f t="shared" si="344"/>
        <v>0</v>
      </c>
      <c r="CG273" s="110"/>
      <c r="CH273" s="102"/>
      <c r="CI273" s="102"/>
      <c r="CJ273" s="102"/>
      <c r="CK273" s="102"/>
      <c r="CL273" s="102"/>
      <c r="CM273" s="102"/>
      <c r="CN273" s="102"/>
      <c r="CO273" s="102"/>
      <c r="CP273" s="102"/>
      <c r="CQ273" s="102"/>
      <c r="CR273" s="102"/>
      <c r="CS273" s="102">
        <f t="shared" si="345"/>
        <v>0</v>
      </c>
      <c r="CT273" s="103">
        <f t="shared" si="346"/>
        <v>0</v>
      </c>
      <c r="CU273" s="103">
        <f t="shared" si="347"/>
        <v>0</v>
      </c>
      <c r="CV273" s="103">
        <f t="shared" si="348"/>
        <v>0</v>
      </c>
      <c r="CW273" s="103">
        <f t="shared" si="349"/>
        <v>0</v>
      </c>
      <c r="CX273" s="103">
        <f t="shared" si="350"/>
        <v>0</v>
      </c>
      <c r="CY273" s="103">
        <f t="shared" si="351"/>
        <v>0</v>
      </c>
      <c r="CZ273" s="103">
        <f t="shared" si="352"/>
        <v>0</v>
      </c>
      <c r="DA273" s="103">
        <f t="shared" si="353"/>
        <v>0</v>
      </c>
      <c r="DB273" s="103">
        <f t="shared" si="354"/>
        <v>0</v>
      </c>
      <c r="DC273" s="103">
        <f t="shared" si="355"/>
        <v>0</v>
      </c>
      <c r="DD273" s="103">
        <f t="shared" si="356"/>
        <v>0</v>
      </c>
      <c r="DE273" s="103">
        <f t="shared" si="357"/>
        <v>0</v>
      </c>
      <c r="DF273" s="104">
        <f>SUM(CT273:DE273)*VLOOKUP($I273,Escalation[],MATCH(CG$1,Escalation[#Headers]),FALSE)</f>
        <v>0</v>
      </c>
      <c r="DG273" s="104">
        <f t="shared" si="358"/>
        <v>0</v>
      </c>
      <c r="DH273" s="104">
        <f t="shared" si="359"/>
        <v>0</v>
      </c>
      <c r="DI273" s="104">
        <f t="shared" si="360"/>
        <v>0</v>
      </c>
      <c r="DJ273" s="103">
        <f t="shared" si="361"/>
        <v>0</v>
      </c>
      <c r="DK273" s="105">
        <f t="shared" si="362"/>
        <v>0</v>
      </c>
      <c r="DL273" s="110"/>
      <c r="DM273" s="102"/>
      <c r="DN273" s="102"/>
      <c r="DO273" s="102"/>
      <c r="DP273" s="102"/>
      <c r="DQ273" s="102"/>
      <c r="DR273" s="102"/>
      <c r="DS273" s="102"/>
      <c r="DT273" s="102"/>
      <c r="DU273" s="102"/>
      <c r="DV273" s="102"/>
      <c r="DW273" s="102"/>
      <c r="DX273" s="102">
        <f t="shared" si="363"/>
        <v>0</v>
      </c>
      <c r="DY273" s="103">
        <f t="shared" si="364"/>
        <v>0</v>
      </c>
      <c r="DZ273" s="103">
        <f t="shared" si="365"/>
        <v>0</v>
      </c>
      <c r="EA273" s="103">
        <f t="shared" si="366"/>
        <v>0</v>
      </c>
      <c r="EB273" s="103">
        <f t="shared" si="367"/>
        <v>0</v>
      </c>
      <c r="EC273" s="103">
        <f t="shared" si="368"/>
        <v>0</v>
      </c>
      <c r="ED273" s="103">
        <f t="shared" si="369"/>
        <v>0</v>
      </c>
      <c r="EE273" s="103">
        <f t="shared" si="370"/>
        <v>0</v>
      </c>
      <c r="EF273" s="103">
        <f t="shared" si="371"/>
        <v>0</v>
      </c>
      <c r="EG273" s="103">
        <f t="shared" si="372"/>
        <v>0</v>
      </c>
      <c r="EH273" s="103">
        <f t="shared" si="373"/>
        <v>0</v>
      </c>
      <c r="EI273" s="103">
        <f t="shared" si="374"/>
        <v>0</v>
      </c>
      <c r="EJ273" s="103">
        <f t="shared" si="375"/>
        <v>0</v>
      </c>
      <c r="EK273" s="104">
        <f>SUM(DY273:EJ273)*VLOOKUP($I273,Escalation[],MATCH(DL$1,Escalation[#Headers]),FALSE)</f>
        <v>0</v>
      </c>
      <c r="EL273" s="104">
        <f t="shared" si="376"/>
        <v>0</v>
      </c>
      <c r="EM273" s="104">
        <f t="shared" si="377"/>
        <v>0</v>
      </c>
      <c r="EN273" s="104">
        <f t="shared" si="378"/>
        <v>0</v>
      </c>
      <c r="EO273" s="103">
        <f t="shared" si="379"/>
        <v>0</v>
      </c>
      <c r="EP273" s="105">
        <f t="shared" si="380"/>
        <v>0</v>
      </c>
      <c r="EQ273" s="160">
        <f t="shared" si="381"/>
        <v>3146.2200000000003</v>
      </c>
      <c r="ER273" s="1"/>
      <c r="ES273" s="82"/>
      <c r="ET273" s="82"/>
      <c r="EU273" s="82"/>
      <c r="EV273" s="82"/>
      <c r="EW273" s="22"/>
      <c r="EX273" s="22"/>
      <c r="EY273" s="34"/>
      <c r="EZ273" s="34"/>
      <c r="FA273" s="7"/>
      <c r="FB273" s="7"/>
      <c r="FC273" s="7"/>
      <c r="FD273" s="7"/>
    </row>
    <row r="274" spans="1:160" ht="211.2" hidden="1" x14ac:dyDescent="0.3">
      <c r="A274" s="2" t="s">
        <v>579</v>
      </c>
      <c r="B274" s="83">
        <v>1.2</v>
      </c>
      <c r="C274" t="s">
        <v>1392</v>
      </c>
      <c r="D274" s="28" t="s">
        <v>15</v>
      </c>
      <c r="E274" s="3" t="s">
        <v>25</v>
      </c>
      <c r="F274" s="1" t="s">
        <v>580</v>
      </c>
      <c r="G274" s="14" t="s">
        <v>581</v>
      </c>
      <c r="H274" s="1"/>
      <c r="I274" s="3" t="s">
        <v>215</v>
      </c>
      <c r="J274" s="5" t="s">
        <v>215</v>
      </c>
      <c r="K274" s="3"/>
      <c r="L274" s="3" t="s">
        <v>22</v>
      </c>
      <c r="M274" s="38"/>
      <c r="N274" s="42">
        <v>1</v>
      </c>
      <c r="O274" s="23">
        <v>0</v>
      </c>
      <c r="P274" s="48">
        <v>0</v>
      </c>
      <c r="Q274" s="5" t="s">
        <v>23</v>
      </c>
      <c r="R274" s="1" t="s">
        <v>220</v>
      </c>
      <c r="S274" s="71">
        <f>VLOOKUP(R274,Contingencies!$A$2:$D$7,4,FALSE)</f>
        <v>0.2</v>
      </c>
      <c r="T274" s="22">
        <f t="shared" si="314"/>
        <v>817.20000000000016</v>
      </c>
      <c r="U274" s="33">
        <f t="shared" si="388"/>
        <v>0</v>
      </c>
      <c r="V274" s="90"/>
      <c r="W274" s="134">
        <v>4000</v>
      </c>
      <c r="X274" s="102"/>
      <c r="Y274" s="133"/>
      <c r="Z274" s="102"/>
      <c r="AA274" s="123"/>
      <c r="AB274" s="123"/>
      <c r="AC274" s="123"/>
      <c r="AD274" s="123"/>
      <c r="AE274" s="123"/>
      <c r="AF274" s="102"/>
      <c r="AG274" s="102"/>
      <c r="AH274" s="102"/>
      <c r="AI274" s="102">
        <f t="shared" si="382"/>
        <v>0</v>
      </c>
      <c r="AJ274" s="103">
        <f t="shared" si="315"/>
        <v>4000</v>
      </c>
      <c r="AK274" s="103">
        <f t="shared" si="316"/>
        <v>0</v>
      </c>
      <c r="AL274" s="103">
        <f t="shared" si="317"/>
        <v>0</v>
      </c>
      <c r="AM274" s="103">
        <f t="shared" si="318"/>
        <v>0</v>
      </c>
      <c r="AN274" s="103">
        <f t="shared" si="319"/>
        <v>0</v>
      </c>
      <c r="AO274" s="103">
        <f t="shared" si="320"/>
        <v>0</v>
      </c>
      <c r="AP274" s="103">
        <f t="shared" si="321"/>
        <v>0</v>
      </c>
      <c r="AQ274" s="103">
        <f t="shared" si="322"/>
        <v>0</v>
      </c>
      <c r="AR274" s="103">
        <f t="shared" si="323"/>
        <v>0</v>
      </c>
      <c r="AS274" s="103">
        <f t="shared" si="324"/>
        <v>0</v>
      </c>
      <c r="AT274" s="103">
        <f t="shared" si="325"/>
        <v>0</v>
      </c>
      <c r="AU274" s="103">
        <f t="shared" si="326"/>
        <v>0</v>
      </c>
      <c r="AV274" s="104">
        <f>SUM(AJ274:AU274)*VLOOKUP($I274,Escalation[],MATCH(W$1,Escalation[#Headers]),FALSE)</f>
        <v>4086.0000000000005</v>
      </c>
      <c r="AW274" s="104">
        <f t="shared" si="383"/>
        <v>0</v>
      </c>
      <c r="AX274" s="104">
        <f t="shared" si="384"/>
        <v>0</v>
      </c>
      <c r="AY274" s="104">
        <f t="shared" si="385"/>
        <v>4086.0000000000005</v>
      </c>
      <c r="AZ274" s="103">
        <f t="shared" si="386"/>
        <v>817.20000000000016</v>
      </c>
      <c r="BA274" s="105">
        <f t="shared" si="387"/>
        <v>0</v>
      </c>
      <c r="BB274" s="110"/>
      <c r="BC274" s="102"/>
      <c r="BD274" s="102"/>
      <c r="BE274" s="102"/>
      <c r="BF274" s="102"/>
      <c r="BG274" s="102"/>
      <c r="BH274" s="102"/>
      <c r="BI274" s="102"/>
      <c r="BJ274" s="102"/>
      <c r="BK274" s="102"/>
      <c r="BL274" s="102"/>
      <c r="BM274" s="102"/>
      <c r="BN274" s="102">
        <f t="shared" si="327"/>
        <v>0</v>
      </c>
      <c r="BO274" s="103">
        <f t="shared" si="328"/>
        <v>0</v>
      </c>
      <c r="BP274" s="103">
        <f t="shared" si="329"/>
        <v>0</v>
      </c>
      <c r="BQ274" s="103">
        <f t="shared" si="330"/>
        <v>0</v>
      </c>
      <c r="BR274" s="103">
        <f t="shared" si="331"/>
        <v>0</v>
      </c>
      <c r="BS274" s="103">
        <f t="shared" si="332"/>
        <v>0</v>
      </c>
      <c r="BT274" s="103">
        <f t="shared" si="333"/>
        <v>0</v>
      </c>
      <c r="BU274" s="103">
        <f t="shared" si="334"/>
        <v>0</v>
      </c>
      <c r="BV274" s="103">
        <f t="shared" si="335"/>
        <v>0</v>
      </c>
      <c r="BW274" s="103">
        <f t="shared" si="336"/>
        <v>0</v>
      </c>
      <c r="BX274" s="103">
        <f t="shared" si="337"/>
        <v>0</v>
      </c>
      <c r="BY274" s="103">
        <f t="shared" si="338"/>
        <v>0</v>
      </c>
      <c r="BZ274" s="103">
        <f t="shared" si="339"/>
        <v>0</v>
      </c>
      <c r="CA274" s="104">
        <f>SUM(BO274:BZ274)*VLOOKUP($I274,Escalation[],MATCH(BB$1,Escalation[#Headers]),FALSE)</f>
        <v>0</v>
      </c>
      <c r="CB274" s="104">
        <f t="shared" si="340"/>
        <v>0</v>
      </c>
      <c r="CC274" s="104">
        <f t="shared" si="341"/>
        <v>0</v>
      </c>
      <c r="CD274" s="104">
        <f t="shared" si="342"/>
        <v>0</v>
      </c>
      <c r="CE274" s="103">
        <f t="shared" si="343"/>
        <v>0</v>
      </c>
      <c r="CF274" s="105">
        <f t="shared" si="344"/>
        <v>0</v>
      </c>
      <c r="CG274" s="110"/>
      <c r="CH274" s="102"/>
      <c r="CI274" s="102"/>
      <c r="CJ274" s="102"/>
      <c r="CK274" s="102"/>
      <c r="CL274" s="102"/>
      <c r="CM274" s="102"/>
      <c r="CN274" s="102"/>
      <c r="CO274" s="102"/>
      <c r="CP274" s="102"/>
      <c r="CQ274" s="102"/>
      <c r="CR274" s="102"/>
      <c r="CS274" s="102">
        <f t="shared" si="345"/>
        <v>0</v>
      </c>
      <c r="CT274" s="103">
        <f t="shared" si="346"/>
        <v>0</v>
      </c>
      <c r="CU274" s="103">
        <f t="shared" si="347"/>
        <v>0</v>
      </c>
      <c r="CV274" s="103">
        <f t="shared" si="348"/>
        <v>0</v>
      </c>
      <c r="CW274" s="103">
        <f t="shared" si="349"/>
        <v>0</v>
      </c>
      <c r="CX274" s="103">
        <f t="shared" si="350"/>
        <v>0</v>
      </c>
      <c r="CY274" s="103">
        <f t="shared" si="351"/>
        <v>0</v>
      </c>
      <c r="CZ274" s="103">
        <f t="shared" si="352"/>
        <v>0</v>
      </c>
      <c r="DA274" s="103">
        <f t="shared" si="353"/>
        <v>0</v>
      </c>
      <c r="DB274" s="103">
        <f t="shared" si="354"/>
        <v>0</v>
      </c>
      <c r="DC274" s="103">
        <f t="shared" si="355"/>
        <v>0</v>
      </c>
      <c r="DD274" s="103">
        <f t="shared" si="356"/>
        <v>0</v>
      </c>
      <c r="DE274" s="103">
        <f t="shared" si="357"/>
        <v>0</v>
      </c>
      <c r="DF274" s="104">
        <f>SUM(CT274:DE274)*VLOOKUP($I274,Escalation[],MATCH(CG$1,Escalation[#Headers]),FALSE)</f>
        <v>0</v>
      </c>
      <c r="DG274" s="104">
        <f t="shared" si="358"/>
        <v>0</v>
      </c>
      <c r="DH274" s="104">
        <f t="shared" si="359"/>
        <v>0</v>
      </c>
      <c r="DI274" s="104">
        <f t="shared" si="360"/>
        <v>0</v>
      </c>
      <c r="DJ274" s="103">
        <f t="shared" si="361"/>
        <v>0</v>
      </c>
      <c r="DK274" s="105">
        <f t="shared" si="362"/>
        <v>0</v>
      </c>
      <c r="DL274" s="110"/>
      <c r="DM274" s="102"/>
      <c r="DN274" s="102"/>
      <c r="DO274" s="102"/>
      <c r="DP274" s="102"/>
      <c r="DQ274" s="102"/>
      <c r="DR274" s="102"/>
      <c r="DS274" s="102"/>
      <c r="DT274" s="102"/>
      <c r="DU274" s="102"/>
      <c r="DV274" s="102"/>
      <c r="DW274" s="102"/>
      <c r="DX274" s="102">
        <f t="shared" si="363"/>
        <v>0</v>
      </c>
      <c r="DY274" s="103">
        <f t="shared" si="364"/>
        <v>0</v>
      </c>
      <c r="DZ274" s="103">
        <f t="shared" si="365"/>
        <v>0</v>
      </c>
      <c r="EA274" s="103">
        <f t="shared" si="366"/>
        <v>0</v>
      </c>
      <c r="EB274" s="103">
        <f t="shared" si="367"/>
        <v>0</v>
      </c>
      <c r="EC274" s="103">
        <f t="shared" si="368"/>
        <v>0</v>
      </c>
      <c r="ED274" s="103">
        <f t="shared" si="369"/>
        <v>0</v>
      </c>
      <c r="EE274" s="103">
        <f t="shared" si="370"/>
        <v>0</v>
      </c>
      <c r="EF274" s="103">
        <f t="shared" si="371"/>
        <v>0</v>
      </c>
      <c r="EG274" s="103">
        <f t="shared" si="372"/>
        <v>0</v>
      </c>
      <c r="EH274" s="103">
        <f t="shared" si="373"/>
        <v>0</v>
      </c>
      <c r="EI274" s="103">
        <f t="shared" si="374"/>
        <v>0</v>
      </c>
      <c r="EJ274" s="103">
        <f t="shared" si="375"/>
        <v>0</v>
      </c>
      <c r="EK274" s="104">
        <f>SUM(DY274:EJ274)*VLOOKUP($I274,Escalation[],MATCH(DL$1,Escalation[#Headers]),FALSE)</f>
        <v>0</v>
      </c>
      <c r="EL274" s="104">
        <f t="shared" si="376"/>
        <v>0</v>
      </c>
      <c r="EM274" s="104">
        <f t="shared" si="377"/>
        <v>0</v>
      </c>
      <c r="EN274" s="104">
        <f t="shared" si="378"/>
        <v>0</v>
      </c>
      <c r="EO274" s="103">
        <f t="shared" si="379"/>
        <v>0</v>
      </c>
      <c r="EP274" s="105">
        <f t="shared" si="380"/>
        <v>0</v>
      </c>
      <c r="EQ274" s="160">
        <f t="shared" si="381"/>
        <v>4086.0000000000005</v>
      </c>
      <c r="ER274" s="1"/>
      <c r="ES274" s="82"/>
      <c r="ET274" s="82"/>
      <c r="EU274" s="82"/>
      <c r="EV274" s="82"/>
      <c r="EW274" s="22"/>
      <c r="EX274" s="22"/>
      <c r="EY274" s="34"/>
      <c r="EZ274" s="34"/>
      <c r="FA274" s="7"/>
      <c r="FB274" s="7"/>
      <c r="FC274" s="7"/>
      <c r="FD274" s="7"/>
    </row>
    <row r="275" spans="1:160" ht="184.8" hidden="1" x14ac:dyDescent="0.3">
      <c r="A275" s="2" t="s">
        <v>582</v>
      </c>
      <c r="B275" s="83">
        <v>1.2</v>
      </c>
      <c r="C275" t="s">
        <v>1392</v>
      </c>
      <c r="D275" s="28" t="s">
        <v>15</v>
      </c>
      <c r="E275" s="3" t="s">
        <v>25</v>
      </c>
      <c r="F275" s="1" t="s">
        <v>583</v>
      </c>
      <c r="G275" s="14" t="s">
        <v>584</v>
      </c>
      <c r="H275" s="1"/>
      <c r="I275" s="3" t="s">
        <v>19</v>
      </c>
      <c r="J275" s="5" t="s">
        <v>31</v>
      </c>
      <c r="K275" s="3" t="s">
        <v>35</v>
      </c>
      <c r="L275" s="6" t="s">
        <v>22</v>
      </c>
      <c r="M275" s="38">
        <v>115</v>
      </c>
      <c r="N275" s="43">
        <v>115</v>
      </c>
      <c r="O275" s="23">
        <v>0</v>
      </c>
      <c r="P275" s="48">
        <v>0</v>
      </c>
      <c r="Q275" s="5" t="s">
        <v>23</v>
      </c>
      <c r="R275" s="1" t="s">
        <v>220</v>
      </c>
      <c r="S275" s="71">
        <f>VLOOKUP(R275,Contingencies!$A$2:$D$7,4,FALSE)</f>
        <v>0.2</v>
      </c>
      <c r="T275" s="22">
        <f t="shared" si="314"/>
        <v>4698.9000000000005</v>
      </c>
      <c r="U275" s="33">
        <f t="shared" si="388"/>
        <v>0</v>
      </c>
      <c r="V275" s="90"/>
      <c r="W275" s="111"/>
      <c r="X275" s="122">
        <v>200</v>
      </c>
      <c r="Y275" s="133"/>
      <c r="Z275" s="102"/>
      <c r="AA275" s="123"/>
      <c r="AB275" s="123"/>
      <c r="AC275" s="123"/>
      <c r="AD275" s="123"/>
      <c r="AE275" s="123"/>
      <c r="AF275" s="102"/>
      <c r="AG275" s="102"/>
      <c r="AH275" s="102"/>
      <c r="AI275" s="102">
        <f t="shared" si="382"/>
        <v>200</v>
      </c>
      <c r="AJ275" s="103">
        <f t="shared" si="315"/>
        <v>0</v>
      </c>
      <c r="AK275" s="103">
        <f t="shared" si="316"/>
        <v>23000</v>
      </c>
      <c r="AL275" s="103">
        <f t="shared" si="317"/>
        <v>0</v>
      </c>
      <c r="AM275" s="103">
        <f t="shared" si="318"/>
        <v>0</v>
      </c>
      <c r="AN275" s="103">
        <f t="shared" si="319"/>
        <v>0</v>
      </c>
      <c r="AO275" s="103">
        <f t="shared" si="320"/>
        <v>0</v>
      </c>
      <c r="AP275" s="103">
        <f t="shared" si="321"/>
        <v>0</v>
      </c>
      <c r="AQ275" s="103">
        <f t="shared" si="322"/>
        <v>0</v>
      </c>
      <c r="AR275" s="103">
        <f t="shared" si="323"/>
        <v>0</v>
      </c>
      <c r="AS275" s="103">
        <f t="shared" si="324"/>
        <v>0</v>
      </c>
      <c r="AT275" s="103">
        <f t="shared" si="325"/>
        <v>0</v>
      </c>
      <c r="AU275" s="103">
        <f t="shared" si="326"/>
        <v>0</v>
      </c>
      <c r="AV275" s="104">
        <f>SUM(AJ275:AU275)*VLOOKUP($I275,Escalation[],MATCH(W$1,Escalation[#Headers]),FALSE)</f>
        <v>23494.5</v>
      </c>
      <c r="AW275" s="104">
        <f t="shared" si="383"/>
        <v>0</v>
      </c>
      <c r="AX275" s="104">
        <f t="shared" si="384"/>
        <v>0</v>
      </c>
      <c r="AY275" s="104">
        <f t="shared" si="385"/>
        <v>23494.5</v>
      </c>
      <c r="AZ275" s="103">
        <f t="shared" si="386"/>
        <v>4698.9000000000005</v>
      </c>
      <c r="BA275" s="105">
        <f t="shared" si="387"/>
        <v>0</v>
      </c>
      <c r="BB275" s="110"/>
      <c r="BC275" s="102"/>
      <c r="BD275" s="102"/>
      <c r="BE275" s="102"/>
      <c r="BF275" s="102"/>
      <c r="BG275" s="102"/>
      <c r="BH275" s="102"/>
      <c r="BI275" s="102"/>
      <c r="BJ275" s="102"/>
      <c r="BK275" s="102"/>
      <c r="BL275" s="102"/>
      <c r="BM275" s="102"/>
      <c r="BN275" s="102">
        <f t="shared" si="327"/>
        <v>0</v>
      </c>
      <c r="BO275" s="103">
        <f t="shared" si="328"/>
        <v>0</v>
      </c>
      <c r="BP275" s="103">
        <f t="shared" si="329"/>
        <v>0</v>
      </c>
      <c r="BQ275" s="103">
        <f t="shared" si="330"/>
        <v>0</v>
      </c>
      <c r="BR275" s="103">
        <f t="shared" si="331"/>
        <v>0</v>
      </c>
      <c r="BS275" s="103">
        <f t="shared" si="332"/>
        <v>0</v>
      </c>
      <c r="BT275" s="103">
        <f t="shared" si="333"/>
        <v>0</v>
      </c>
      <c r="BU275" s="103">
        <f t="shared" si="334"/>
        <v>0</v>
      </c>
      <c r="BV275" s="103">
        <f t="shared" si="335"/>
        <v>0</v>
      </c>
      <c r="BW275" s="103">
        <f t="shared" si="336"/>
        <v>0</v>
      </c>
      <c r="BX275" s="103">
        <f t="shared" si="337"/>
        <v>0</v>
      </c>
      <c r="BY275" s="103">
        <f t="shared" si="338"/>
        <v>0</v>
      </c>
      <c r="BZ275" s="103">
        <f t="shared" si="339"/>
        <v>0</v>
      </c>
      <c r="CA275" s="104">
        <f>SUM(BO275:BZ275)*VLOOKUP($I275,Escalation[],MATCH(BB$1,Escalation[#Headers]),FALSE)</f>
        <v>0</v>
      </c>
      <c r="CB275" s="104">
        <f t="shared" si="340"/>
        <v>0</v>
      </c>
      <c r="CC275" s="104">
        <f t="shared" si="341"/>
        <v>0</v>
      </c>
      <c r="CD275" s="104">
        <f t="shared" si="342"/>
        <v>0</v>
      </c>
      <c r="CE275" s="103">
        <f t="shared" si="343"/>
        <v>0</v>
      </c>
      <c r="CF275" s="105">
        <f t="shared" si="344"/>
        <v>0</v>
      </c>
      <c r="CG275" s="110"/>
      <c r="CH275" s="102"/>
      <c r="CI275" s="102"/>
      <c r="CJ275" s="102"/>
      <c r="CK275" s="102"/>
      <c r="CL275" s="102"/>
      <c r="CM275" s="102"/>
      <c r="CN275" s="102"/>
      <c r="CO275" s="102"/>
      <c r="CP275" s="102"/>
      <c r="CQ275" s="102"/>
      <c r="CR275" s="102"/>
      <c r="CS275" s="102">
        <f t="shared" si="345"/>
        <v>0</v>
      </c>
      <c r="CT275" s="103">
        <f t="shared" si="346"/>
        <v>0</v>
      </c>
      <c r="CU275" s="103">
        <f t="shared" si="347"/>
        <v>0</v>
      </c>
      <c r="CV275" s="103">
        <f t="shared" si="348"/>
        <v>0</v>
      </c>
      <c r="CW275" s="103">
        <f t="shared" si="349"/>
        <v>0</v>
      </c>
      <c r="CX275" s="103">
        <f t="shared" si="350"/>
        <v>0</v>
      </c>
      <c r="CY275" s="103">
        <f t="shared" si="351"/>
        <v>0</v>
      </c>
      <c r="CZ275" s="103">
        <f t="shared" si="352"/>
        <v>0</v>
      </c>
      <c r="DA275" s="103">
        <f t="shared" si="353"/>
        <v>0</v>
      </c>
      <c r="DB275" s="103">
        <f t="shared" si="354"/>
        <v>0</v>
      </c>
      <c r="DC275" s="103">
        <f t="shared" si="355"/>
        <v>0</v>
      </c>
      <c r="DD275" s="103">
        <f t="shared" si="356"/>
        <v>0</v>
      </c>
      <c r="DE275" s="103">
        <f t="shared" si="357"/>
        <v>0</v>
      </c>
      <c r="DF275" s="104">
        <f>SUM(CT275:DE275)*VLOOKUP($I275,Escalation[],MATCH(CG$1,Escalation[#Headers]),FALSE)</f>
        <v>0</v>
      </c>
      <c r="DG275" s="104">
        <f t="shared" si="358"/>
        <v>0</v>
      </c>
      <c r="DH275" s="104">
        <f t="shared" si="359"/>
        <v>0</v>
      </c>
      <c r="DI275" s="104">
        <f t="shared" si="360"/>
        <v>0</v>
      </c>
      <c r="DJ275" s="103">
        <f t="shared" si="361"/>
        <v>0</v>
      </c>
      <c r="DK275" s="105">
        <f t="shared" si="362"/>
        <v>0</v>
      </c>
      <c r="DL275" s="110"/>
      <c r="DM275" s="102"/>
      <c r="DN275" s="102"/>
      <c r="DO275" s="102"/>
      <c r="DP275" s="102"/>
      <c r="DQ275" s="102"/>
      <c r="DR275" s="102"/>
      <c r="DS275" s="102"/>
      <c r="DT275" s="102"/>
      <c r="DU275" s="102"/>
      <c r="DV275" s="102"/>
      <c r="DW275" s="102"/>
      <c r="DX275" s="102">
        <f t="shared" si="363"/>
        <v>0</v>
      </c>
      <c r="DY275" s="103">
        <f t="shared" si="364"/>
        <v>0</v>
      </c>
      <c r="DZ275" s="103">
        <f t="shared" si="365"/>
        <v>0</v>
      </c>
      <c r="EA275" s="103">
        <f t="shared" si="366"/>
        <v>0</v>
      </c>
      <c r="EB275" s="103">
        <f t="shared" si="367"/>
        <v>0</v>
      </c>
      <c r="EC275" s="103">
        <f t="shared" si="368"/>
        <v>0</v>
      </c>
      <c r="ED275" s="103">
        <f t="shared" si="369"/>
        <v>0</v>
      </c>
      <c r="EE275" s="103">
        <f t="shared" si="370"/>
        <v>0</v>
      </c>
      <c r="EF275" s="103">
        <f t="shared" si="371"/>
        <v>0</v>
      </c>
      <c r="EG275" s="103">
        <f t="shared" si="372"/>
        <v>0</v>
      </c>
      <c r="EH275" s="103">
        <f t="shared" si="373"/>
        <v>0</v>
      </c>
      <c r="EI275" s="103">
        <f t="shared" si="374"/>
        <v>0</v>
      </c>
      <c r="EJ275" s="103">
        <f t="shared" si="375"/>
        <v>0</v>
      </c>
      <c r="EK275" s="104">
        <f>SUM(DY275:EJ275)*VLOOKUP($I275,Escalation[],MATCH(DL$1,Escalation[#Headers]),FALSE)</f>
        <v>0</v>
      </c>
      <c r="EL275" s="104">
        <f t="shared" si="376"/>
        <v>0</v>
      </c>
      <c r="EM275" s="104">
        <f t="shared" si="377"/>
        <v>0</v>
      </c>
      <c r="EN275" s="104">
        <f t="shared" si="378"/>
        <v>0</v>
      </c>
      <c r="EO275" s="103">
        <f t="shared" si="379"/>
        <v>0</v>
      </c>
      <c r="EP275" s="105">
        <f t="shared" si="380"/>
        <v>0</v>
      </c>
      <c r="EQ275" s="160">
        <f t="shared" si="381"/>
        <v>23494.5</v>
      </c>
      <c r="ER275" s="1"/>
      <c r="ES275" s="82"/>
      <c r="ET275" s="82"/>
      <c r="EU275" s="82"/>
      <c r="EV275" s="82"/>
      <c r="EW275" s="22"/>
      <c r="EX275" s="22"/>
      <c r="EY275" s="34"/>
      <c r="EZ275" s="34"/>
      <c r="FA275" s="7"/>
      <c r="FB275" s="7"/>
      <c r="FC275" s="7"/>
      <c r="FD275" s="7"/>
    </row>
    <row r="276" spans="1:160" ht="184.8" hidden="1" x14ac:dyDescent="0.3">
      <c r="A276" s="2" t="s">
        <v>582</v>
      </c>
      <c r="B276" s="83">
        <v>1.2</v>
      </c>
      <c r="C276" t="s">
        <v>1392</v>
      </c>
      <c r="D276" s="28" t="s">
        <v>15</v>
      </c>
      <c r="E276" s="3" t="s">
        <v>25</v>
      </c>
      <c r="F276" s="1" t="s">
        <v>583</v>
      </c>
      <c r="G276" s="14" t="s">
        <v>584</v>
      </c>
      <c r="H276" s="1"/>
      <c r="I276" s="3" t="s">
        <v>19</v>
      </c>
      <c r="J276" s="5" t="s">
        <v>31</v>
      </c>
      <c r="K276" s="3" t="s">
        <v>137</v>
      </c>
      <c r="L276" s="6" t="s">
        <v>22</v>
      </c>
      <c r="M276" s="38">
        <v>77</v>
      </c>
      <c r="N276" s="43">
        <v>77</v>
      </c>
      <c r="O276" s="23">
        <v>0</v>
      </c>
      <c r="P276" s="48">
        <v>0</v>
      </c>
      <c r="Q276" s="5" t="s">
        <v>23</v>
      </c>
      <c r="R276" s="1" t="s">
        <v>220</v>
      </c>
      <c r="S276" s="71">
        <f>VLOOKUP(R276,Contingencies!$A$2:$D$7,4,FALSE)</f>
        <v>0.2</v>
      </c>
      <c r="T276" s="22">
        <f t="shared" si="314"/>
        <v>1258.4880000000003</v>
      </c>
      <c r="U276" s="33">
        <f t="shared" si="388"/>
        <v>0</v>
      </c>
      <c r="V276" s="90"/>
      <c r="W276" s="111"/>
      <c r="X276" s="122">
        <v>80</v>
      </c>
      <c r="Y276" s="133"/>
      <c r="Z276" s="102"/>
      <c r="AA276" s="123"/>
      <c r="AB276" s="123"/>
      <c r="AC276" s="123"/>
      <c r="AD276" s="123"/>
      <c r="AE276" s="123"/>
      <c r="AF276" s="102"/>
      <c r="AG276" s="102"/>
      <c r="AH276" s="102"/>
      <c r="AI276" s="102">
        <f t="shared" si="382"/>
        <v>80</v>
      </c>
      <c r="AJ276" s="103">
        <f t="shared" si="315"/>
        <v>0</v>
      </c>
      <c r="AK276" s="103">
        <f t="shared" si="316"/>
        <v>6160</v>
      </c>
      <c r="AL276" s="103">
        <f t="shared" si="317"/>
        <v>0</v>
      </c>
      <c r="AM276" s="103">
        <f t="shared" si="318"/>
        <v>0</v>
      </c>
      <c r="AN276" s="103">
        <f t="shared" si="319"/>
        <v>0</v>
      </c>
      <c r="AO276" s="103">
        <f t="shared" si="320"/>
        <v>0</v>
      </c>
      <c r="AP276" s="103">
        <f t="shared" si="321"/>
        <v>0</v>
      </c>
      <c r="AQ276" s="103">
        <f t="shared" si="322"/>
        <v>0</v>
      </c>
      <c r="AR276" s="103">
        <f t="shared" si="323"/>
        <v>0</v>
      </c>
      <c r="AS276" s="103">
        <f t="shared" si="324"/>
        <v>0</v>
      </c>
      <c r="AT276" s="103">
        <f t="shared" si="325"/>
        <v>0</v>
      </c>
      <c r="AU276" s="103">
        <f t="shared" si="326"/>
        <v>0</v>
      </c>
      <c r="AV276" s="104">
        <f>SUM(AJ276:AU276)*VLOOKUP($I276,Escalation[],MATCH(W$1,Escalation[#Headers]),FALSE)</f>
        <v>6292.4400000000005</v>
      </c>
      <c r="AW276" s="104">
        <f t="shared" si="383"/>
        <v>0</v>
      </c>
      <c r="AX276" s="104">
        <f t="shared" si="384"/>
        <v>0</v>
      </c>
      <c r="AY276" s="104">
        <f t="shared" si="385"/>
        <v>6292.4400000000005</v>
      </c>
      <c r="AZ276" s="103">
        <f t="shared" si="386"/>
        <v>1258.4880000000003</v>
      </c>
      <c r="BA276" s="105">
        <f t="shared" si="387"/>
        <v>0</v>
      </c>
      <c r="BB276" s="110"/>
      <c r="BC276" s="102"/>
      <c r="BD276" s="102"/>
      <c r="BE276" s="102"/>
      <c r="BF276" s="102"/>
      <c r="BG276" s="102"/>
      <c r="BH276" s="102"/>
      <c r="BI276" s="102"/>
      <c r="BJ276" s="102"/>
      <c r="BK276" s="102"/>
      <c r="BL276" s="102"/>
      <c r="BM276" s="102"/>
      <c r="BN276" s="102">
        <f t="shared" si="327"/>
        <v>0</v>
      </c>
      <c r="BO276" s="103">
        <f t="shared" si="328"/>
        <v>0</v>
      </c>
      <c r="BP276" s="103">
        <f t="shared" si="329"/>
        <v>0</v>
      </c>
      <c r="BQ276" s="103">
        <f t="shared" si="330"/>
        <v>0</v>
      </c>
      <c r="BR276" s="103">
        <f t="shared" si="331"/>
        <v>0</v>
      </c>
      <c r="BS276" s="103">
        <f t="shared" si="332"/>
        <v>0</v>
      </c>
      <c r="BT276" s="103">
        <f t="shared" si="333"/>
        <v>0</v>
      </c>
      <c r="BU276" s="103">
        <f t="shared" si="334"/>
        <v>0</v>
      </c>
      <c r="BV276" s="103">
        <f t="shared" si="335"/>
        <v>0</v>
      </c>
      <c r="BW276" s="103">
        <f t="shared" si="336"/>
        <v>0</v>
      </c>
      <c r="BX276" s="103">
        <f t="shared" si="337"/>
        <v>0</v>
      </c>
      <c r="BY276" s="103">
        <f t="shared" si="338"/>
        <v>0</v>
      </c>
      <c r="BZ276" s="103">
        <f t="shared" si="339"/>
        <v>0</v>
      </c>
      <c r="CA276" s="104">
        <f>SUM(BO276:BZ276)*VLOOKUP($I276,Escalation[],MATCH(BB$1,Escalation[#Headers]),FALSE)</f>
        <v>0</v>
      </c>
      <c r="CB276" s="104">
        <f t="shared" si="340"/>
        <v>0</v>
      </c>
      <c r="CC276" s="104">
        <f t="shared" si="341"/>
        <v>0</v>
      </c>
      <c r="CD276" s="104">
        <f t="shared" si="342"/>
        <v>0</v>
      </c>
      <c r="CE276" s="103">
        <f t="shared" si="343"/>
        <v>0</v>
      </c>
      <c r="CF276" s="105">
        <f t="shared" si="344"/>
        <v>0</v>
      </c>
      <c r="CG276" s="110"/>
      <c r="CH276" s="102"/>
      <c r="CI276" s="102"/>
      <c r="CJ276" s="102"/>
      <c r="CK276" s="102"/>
      <c r="CL276" s="102"/>
      <c r="CM276" s="102"/>
      <c r="CN276" s="102"/>
      <c r="CO276" s="102"/>
      <c r="CP276" s="102"/>
      <c r="CQ276" s="102"/>
      <c r="CR276" s="102"/>
      <c r="CS276" s="102">
        <f t="shared" si="345"/>
        <v>0</v>
      </c>
      <c r="CT276" s="103">
        <f t="shared" si="346"/>
        <v>0</v>
      </c>
      <c r="CU276" s="103">
        <f t="shared" si="347"/>
        <v>0</v>
      </c>
      <c r="CV276" s="103">
        <f t="shared" si="348"/>
        <v>0</v>
      </c>
      <c r="CW276" s="103">
        <f t="shared" si="349"/>
        <v>0</v>
      </c>
      <c r="CX276" s="103">
        <f t="shared" si="350"/>
        <v>0</v>
      </c>
      <c r="CY276" s="103">
        <f t="shared" si="351"/>
        <v>0</v>
      </c>
      <c r="CZ276" s="103">
        <f t="shared" si="352"/>
        <v>0</v>
      </c>
      <c r="DA276" s="103">
        <f t="shared" si="353"/>
        <v>0</v>
      </c>
      <c r="DB276" s="103">
        <f t="shared" si="354"/>
        <v>0</v>
      </c>
      <c r="DC276" s="103">
        <f t="shared" si="355"/>
        <v>0</v>
      </c>
      <c r="DD276" s="103">
        <f t="shared" si="356"/>
        <v>0</v>
      </c>
      <c r="DE276" s="103">
        <f t="shared" si="357"/>
        <v>0</v>
      </c>
      <c r="DF276" s="104">
        <f>SUM(CT276:DE276)*VLOOKUP($I276,Escalation[],MATCH(CG$1,Escalation[#Headers]),FALSE)</f>
        <v>0</v>
      </c>
      <c r="DG276" s="104">
        <f t="shared" si="358"/>
        <v>0</v>
      </c>
      <c r="DH276" s="104">
        <f t="shared" si="359"/>
        <v>0</v>
      </c>
      <c r="DI276" s="104">
        <f t="shared" si="360"/>
        <v>0</v>
      </c>
      <c r="DJ276" s="103">
        <f t="shared" si="361"/>
        <v>0</v>
      </c>
      <c r="DK276" s="105">
        <f t="shared" si="362"/>
        <v>0</v>
      </c>
      <c r="DL276" s="110"/>
      <c r="DM276" s="102"/>
      <c r="DN276" s="102"/>
      <c r="DO276" s="102"/>
      <c r="DP276" s="102"/>
      <c r="DQ276" s="102"/>
      <c r="DR276" s="102"/>
      <c r="DS276" s="102"/>
      <c r="DT276" s="102"/>
      <c r="DU276" s="102"/>
      <c r="DV276" s="102"/>
      <c r="DW276" s="102"/>
      <c r="DX276" s="102">
        <f t="shared" si="363"/>
        <v>0</v>
      </c>
      <c r="DY276" s="103">
        <f t="shared" si="364"/>
        <v>0</v>
      </c>
      <c r="DZ276" s="103">
        <f t="shared" si="365"/>
        <v>0</v>
      </c>
      <c r="EA276" s="103">
        <f t="shared" si="366"/>
        <v>0</v>
      </c>
      <c r="EB276" s="103">
        <f t="shared" si="367"/>
        <v>0</v>
      </c>
      <c r="EC276" s="103">
        <f t="shared" si="368"/>
        <v>0</v>
      </c>
      <c r="ED276" s="103">
        <f t="shared" si="369"/>
        <v>0</v>
      </c>
      <c r="EE276" s="103">
        <f t="shared" si="370"/>
        <v>0</v>
      </c>
      <c r="EF276" s="103">
        <f t="shared" si="371"/>
        <v>0</v>
      </c>
      <c r="EG276" s="103">
        <f t="shared" si="372"/>
        <v>0</v>
      </c>
      <c r="EH276" s="103">
        <f t="shared" si="373"/>
        <v>0</v>
      </c>
      <c r="EI276" s="103">
        <f t="shared" si="374"/>
        <v>0</v>
      </c>
      <c r="EJ276" s="103">
        <f t="shared" si="375"/>
        <v>0</v>
      </c>
      <c r="EK276" s="104">
        <f>SUM(DY276:EJ276)*VLOOKUP($I276,Escalation[],MATCH(DL$1,Escalation[#Headers]),FALSE)</f>
        <v>0</v>
      </c>
      <c r="EL276" s="104">
        <f t="shared" si="376"/>
        <v>0</v>
      </c>
      <c r="EM276" s="104">
        <f t="shared" si="377"/>
        <v>0</v>
      </c>
      <c r="EN276" s="104">
        <f t="shared" si="378"/>
        <v>0</v>
      </c>
      <c r="EO276" s="103">
        <f t="shared" si="379"/>
        <v>0</v>
      </c>
      <c r="EP276" s="105">
        <f t="shared" si="380"/>
        <v>0</v>
      </c>
      <c r="EQ276" s="160">
        <f t="shared" si="381"/>
        <v>6292.4400000000005</v>
      </c>
      <c r="ER276" s="1"/>
      <c r="ES276" s="82"/>
      <c r="ET276" s="82"/>
      <c r="EU276" s="82"/>
      <c r="EV276" s="82"/>
      <c r="EW276" s="22"/>
      <c r="EX276" s="22"/>
      <c r="EY276" s="34"/>
      <c r="EZ276" s="34"/>
      <c r="FA276" s="7"/>
      <c r="FB276" s="7"/>
      <c r="FC276" s="7"/>
      <c r="FD276" s="7"/>
    </row>
    <row r="277" spans="1:160" ht="184.8" hidden="1" x14ac:dyDescent="0.3">
      <c r="A277" s="2" t="s">
        <v>582</v>
      </c>
      <c r="B277" s="83">
        <v>1.2</v>
      </c>
      <c r="C277" t="s">
        <v>1392</v>
      </c>
      <c r="D277" s="28" t="s">
        <v>15</v>
      </c>
      <c r="E277" s="3" t="s">
        <v>25</v>
      </c>
      <c r="F277" s="1" t="s">
        <v>583</v>
      </c>
      <c r="G277" s="14" t="s">
        <v>584</v>
      </c>
      <c r="H277" s="1"/>
      <c r="I277" s="3" t="s">
        <v>215</v>
      </c>
      <c r="J277" s="5" t="s">
        <v>215</v>
      </c>
      <c r="K277" s="3"/>
      <c r="L277" s="3" t="s">
        <v>22</v>
      </c>
      <c r="M277" s="38"/>
      <c r="N277" s="42">
        <v>1</v>
      </c>
      <c r="O277" s="23">
        <v>0</v>
      </c>
      <c r="P277" s="48">
        <v>0</v>
      </c>
      <c r="Q277" s="5" t="s">
        <v>23</v>
      </c>
      <c r="R277" s="1" t="s">
        <v>220</v>
      </c>
      <c r="S277" s="71">
        <f>VLOOKUP(R277,Contingencies!$A$2:$D$7,4,FALSE)</f>
        <v>0.2</v>
      </c>
      <c r="T277" s="22">
        <f t="shared" si="314"/>
        <v>51.07500000000001</v>
      </c>
      <c r="U277" s="33">
        <f t="shared" si="388"/>
        <v>0</v>
      </c>
      <c r="V277" s="90"/>
      <c r="W277" s="111"/>
      <c r="X277" s="122">
        <v>250</v>
      </c>
      <c r="Y277" s="133"/>
      <c r="Z277" s="102"/>
      <c r="AA277" s="123"/>
      <c r="AB277" s="123"/>
      <c r="AC277" s="123"/>
      <c r="AD277" s="123"/>
      <c r="AE277" s="123"/>
      <c r="AF277" s="102"/>
      <c r="AG277" s="102"/>
      <c r="AH277" s="102"/>
      <c r="AI277" s="102">
        <f t="shared" si="382"/>
        <v>0</v>
      </c>
      <c r="AJ277" s="103">
        <f t="shared" si="315"/>
        <v>0</v>
      </c>
      <c r="AK277" s="103">
        <f t="shared" si="316"/>
        <v>250</v>
      </c>
      <c r="AL277" s="103">
        <f t="shared" si="317"/>
        <v>0</v>
      </c>
      <c r="AM277" s="103">
        <f t="shared" si="318"/>
        <v>0</v>
      </c>
      <c r="AN277" s="103">
        <f t="shared" si="319"/>
        <v>0</v>
      </c>
      <c r="AO277" s="103">
        <f t="shared" si="320"/>
        <v>0</v>
      </c>
      <c r="AP277" s="103">
        <f t="shared" si="321"/>
        <v>0</v>
      </c>
      <c r="AQ277" s="103">
        <f t="shared" si="322"/>
        <v>0</v>
      </c>
      <c r="AR277" s="103">
        <f t="shared" si="323"/>
        <v>0</v>
      </c>
      <c r="AS277" s="103">
        <f t="shared" si="324"/>
        <v>0</v>
      </c>
      <c r="AT277" s="103">
        <f t="shared" si="325"/>
        <v>0</v>
      </c>
      <c r="AU277" s="103">
        <f t="shared" si="326"/>
        <v>0</v>
      </c>
      <c r="AV277" s="104">
        <f>SUM(AJ277:AU277)*VLOOKUP($I277,Escalation[],MATCH(W$1,Escalation[#Headers]),FALSE)</f>
        <v>255.37500000000003</v>
      </c>
      <c r="AW277" s="104">
        <f t="shared" si="383"/>
        <v>0</v>
      </c>
      <c r="AX277" s="104">
        <f t="shared" si="384"/>
        <v>0</v>
      </c>
      <c r="AY277" s="104">
        <f t="shared" si="385"/>
        <v>255.37500000000003</v>
      </c>
      <c r="AZ277" s="103">
        <f t="shared" si="386"/>
        <v>51.07500000000001</v>
      </c>
      <c r="BA277" s="105">
        <f t="shared" si="387"/>
        <v>0</v>
      </c>
      <c r="BB277" s="110"/>
      <c r="BC277" s="102"/>
      <c r="BD277" s="102"/>
      <c r="BE277" s="102"/>
      <c r="BF277" s="102"/>
      <c r="BG277" s="102"/>
      <c r="BH277" s="102"/>
      <c r="BI277" s="102"/>
      <c r="BJ277" s="102"/>
      <c r="BK277" s="102"/>
      <c r="BL277" s="102"/>
      <c r="BM277" s="102"/>
      <c r="BN277" s="102">
        <f t="shared" si="327"/>
        <v>0</v>
      </c>
      <c r="BO277" s="103">
        <f t="shared" si="328"/>
        <v>0</v>
      </c>
      <c r="BP277" s="103">
        <f t="shared" si="329"/>
        <v>0</v>
      </c>
      <c r="BQ277" s="103">
        <f t="shared" si="330"/>
        <v>0</v>
      </c>
      <c r="BR277" s="103">
        <f t="shared" si="331"/>
        <v>0</v>
      </c>
      <c r="BS277" s="103">
        <f t="shared" si="332"/>
        <v>0</v>
      </c>
      <c r="BT277" s="103">
        <f t="shared" si="333"/>
        <v>0</v>
      </c>
      <c r="BU277" s="103">
        <f t="shared" si="334"/>
        <v>0</v>
      </c>
      <c r="BV277" s="103">
        <f t="shared" si="335"/>
        <v>0</v>
      </c>
      <c r="BW277" s="103">
        <f t="shared" si="336"/>
        <v>0</v>
      </c>
      <c r="BX277" s="103">
        <f t="shared" si="337"/>
        <v>0</v>
      </c>
      <c r="BY277" s="103">
        <f t="shared" si="338"/>
        <v>0</v>
      </c>
      <c r="BZ277" s="103">
        <f t="shared" si="339"/>
        <v>0</v>
      </c>
      <c r="CA277" s="104">
        <f>SUM(BO277:BZ277)*VLOOKUP($I277,Escalation[],MATCH(BB$1,Escalation[#Headers]),FALSE)</f>
        <v>0</v>
      </c>
      <c r="CB277" s="104">
        <f t="shared" si="340"/>
        <v>0</v>
      </c>
      <c r="CC277" s="104">
        <f t="shared" si="341"/>
        <v>0</v>
      </c>
      <c r="CD277" s="104">
        <f t="shared" si="342"/>
        <v>0</v>
      </c>
      <c r="CE277" s="103">
        <f t="shared" si="343"/>
        <v>0</v>
      </c>
      <c r="CF277" s="105">
        <f t="shared" si="344"/>
        <v>0</v>
      </c>
      <c r="CG277" s="110"/>
      <c r="CH277" s="102"/>
      <c r="CI277" s="102"/>
      <c r="CJ277" s="102"/>
      <c r="CK277" s="102"/>
      <c r="CL277" s="102"/>
      <c r="CM277" s="102"/>
      <c r="CN277" s="102"/>
      <c r="CO277" s="102"/>
      <c r="CP277" s="102"/>
      <c r="CQ277" s="102"/>
      <c r="CR277" s="102"/>
      <c r="CS277" s="102">
        <f t="shared" si="345"/>
        <v>0</v>
      </c>
      <c r="CT277" s="103">
        <f t="shared" si="346"/>
        <v>0</v>
      </c>
      <c r="CU277" s="103">
        <f t="shared" si="347"/>
        <v>0</v>
      </c>
      <c r="CV277" s="103">
        <f t="shared" si="348"/>
        <v>0</v>
      </c>
      <c r="CW277" s="103">
        <f t="shared" si="349"/>
        <v>0</v>
      </c>
      <c r="CX277" s="103">
        <f t="shared" si="350"/>
        <v>0</v>
      </c>
      <c r="CY277" s="103">
        <f t="shared" si="351"/>
        <v>0</v>
      </c>
      <c r="CZ277" s="103">
        <f t="shared" si="352"/>
        <v>0</v>
      </c>
      <c r="DA277" s="103">
        <f t="shared" si="353"/>
        <v>0</v>
      </c>
      <c r="DB277" s="103">
        <f t="shared" si="354"/>
        <v>0</v>
      </c>
      <c r="DC277" s="103">
        <f t="shared" si="355"/>
        <v>0</v>
      </c>
      <c r="DD277" s="103">
        <f t="shared" si="356"/>
        <v>0</v>
      </c>
      <c r="DE277" s="103">
        <f t="shared" si="357"/>
        <v>0</v>
      </c>
      <c r="DF277" s="104">
        <f>SUM(CT277:DE277)*VLOOKUP($I277,Escalation[],MATCH(CG$1,Escalation[#Headers]),FALSE)</f>
        <v>0</v>
      </c>
      <c r="DG277" s="104">
        <f t="shared" si="358"/>
        <v>0</v>
      </c>
      <c r="DH277" s="104">
        <f t="shared" si="359"/>
        <v>0</v>
      </c>
      <c r="DI277" s="104">
        <f t="shared" si="360"/>
        <v>0</v>
      </c>
      <c r="DJ277" s="103">
        <f t="shared" si="361"/>
        <v>0</v>
      </c>
      <c r="DK277" s="105">
        <f t="shared" si="362"/>
        <v>0</v>
      </c>
      <c r="DL277" s="110"/>
      <c r="DM277" s="102"/>
      <c r="DN277" s="102"/>
      <c r="DO277" s="102"/>
      <c r="DP277" s="102"/>
      <c r="DQ277" s="102"/>
      <c r="DR277" s="102"/>
      <c r="DS277" s="102"/>
      <c r="DT277" s="102"/>
      <c r="DU277" s="102"/>
      <c r="DV277" s="102"/>
      <c r="DW277" s="102"/>
      <c r="DX277" s="102">
        <f t="shared" si="363"/>
        <v>0</v>
      </c>
      <c r="DY277" s="103">
        <f t="shared" si="364"/>
        <v>0</v>
      </c>
      <c r="DZ277" s="103">
        <f t="shared" si="365"/>
        <v>0</v>
      </c>
      <c r="EA277" s="103">
        <f t="shared" si="366"/>
        <v>0</v>
      </c>
      <c r="EB277" s="103">
        <f t="shared" si="367"/>
        <v>0</v>
      </c>
      <c r="EC277" s="103">
        <f t="shared" si="368"/>
        <v>0</v>
      </c>
      <c r="ED277" s="103">
        <f t="shared" si="369"/>
        <v>0</v>
      </c>
      <c r="EE277" s="103">
        <f t="shared" si="370"/>
        <v>0</v>
      </c>
      <c r="EF277" s="103">
        <f t="shared" si="371"/>
        <v>0</v>
      </c>
      <c r="EG277" s="103">
        <f t="shared" si="372"/>
        <v>0</v>
      </c>
      <c r="EH277" s="103">
        <f t="shared" si="373"/>
        <v>0</v>
      </c>
      <c r="EI277" s="103">
        <f t="shared" si="374"/>
        <v>0</v>
      </c>
      <c r="EJ277" s="103">
        <f t="shared" si="375"/>
        <v>0</v>
      </c>
      <c r="EK277" s="104">
        <f>SUM(DY277:EJ277)*VLOOKUP($I277,Escalation[],MATCH(DL$1,Escalation[#Headers]),FALSE)</f>
        <v>0</v>
      </c>
      <c r="EL277" s="104">
        <f t="shared" si="376"/>
        <v>0</v>
      </c>
      <c r="EM277" s="104">
        <f t="shared" si="377"/>
        <v>0</v>
      </c>
      <c r="EN277" s="104">
        <f t="shared" si="378"/>
        <v>0</v>
      </c>
      <c r="EO277" s="103">
        <f t="shared" si="379"/>
        <v>0</v>
      </c>
      <c r="EP277" s="105">
        <f t="shared" si="380"/>
        <v>0</v>
      </c>
      <c r="EQ277" s="160">
        <f t="shared" si="381"/>
        <v>255.37500000000003</v>
      </c>
      <c r="ER277" s="1"/>
      <c r="ES277" s="82"/>
      <c r="ET277" s="82"/>
      <c r="EU277" s="82"/>
      <c r="EV277" s="82"/>
      <c r="EW277" s="22"/>
      <c r="EX277" s="22"/>
      <c r="EY277" s="34"/>
      <c r="EZ277" s="34"/>
      <c r="FA277" s="7"/>
      <c r="FB277" s="7"/>
      <c r="FC277" s="7"/>
      <c r="FD277" s="7"/>
    </row>
    <row r="278" spans="1:160" ht="132" hidden="1" x14ac:dyDescent="0.3">
      <c r="A278" s="2" t="s">
        <v>585</v>
      </c>
      <c r="B278" s="83">
        <v>1.2</v>
      </c>
      <c r="C278" t="s">
        <v>1392</v>
      </c>
      <c r="D278" s="28" t="s">
        <v>15</v>
      </c>
      <c r="E278" s="3" t="s">
        <v>25</v>
      </c>
      <c r="F278" s="1" t="s">
        <v>586</v>
      </c>
      <c r="G278" s="14" t="s">
        <v>587</v>
      </c>
      <c r="H278" s="1"/>
      <c r="I278" s="3" t="s">
        <v>19</v>
      </c>
      <c r="J278" s="5" t="s">
        <v>31</v>
      </c>
      <c r="K278" s="3" t="s">
        <v>35</v>
      </c>
      <c r="L278" s="6" t="s">
        <v>22</v>
      </c>
      <c r="M278" s="38">
        <v>115</v>
      </c>
      <c r="N278" s="43">
        <v>115</v>
      </c>
      <c r="O278" s="23">
        <v>0</v>
      </c>
      <c r="P278" s="48">
        <v>0</v>
      </c>
      <c r="Q278" s="5" t="s">
        <v>23</v>
      </c>
      <c r="R278" s="1" t="s">
        <v>220</v>
      </c>
      <c r="S278" s="71">
        <f>VLOOKUP(R278,Contingencies!$A$2:$D$7,4,FALSE)</f>
        <v>0.2</v>
      </c>
      <c r="T278" s="22">
        <f t="shared" si="314"/>
        <v>2819.34</v>
      </c>
      <c r="U278" s="33">
        <f t="shared" si="388"/>
        <v>0</v>
      </c>
      <c r="V278" s="90"/>
      <c r="W278" s="110"/>
      <c r="X278" s="102"/>
      <c r="Y278" s="133"/>
      <c r="Z278" s="123"/>
      <c r="AA278" s="123"/>
      <c r="AB278" s="122">
        <v>30</v>
      </c>
      <c r="AC278" s="122">
        <v>30</v>
      </c>
      <c r="AD278" s="122">
        <v>30</v>
      </c>
      <c r="AE278" s="122">
        <v>30</v>
      </c>
      <c r="AF278" s="102"/>
      <c r="AG278" s="102"/>
      <c r="AH278" s="102"/>
      <c r="AI278" s="102">
        <f t="shared" si="382"/>
        <v>120</v>
      </c>
      <c r="AJ278" s="103">
        <f t="shared" si="315"/>
        <v>0</v>
      </c>
      <c r="AK278" s="103">
        <f t="shared" si="316"/>
        <v>0</v>
      </c>
      <c r="AL278" s="103">
        <f t="shared" si="317"/>
        <v>0</v>
      </c>
      <c r="AM278" s="103">
        <f t="shared" si="318"/>
        <v>0</v>
      </c>
      <c r="AN278" s="103">
        <f t="shared" si="319"/>
        <v>0</v>
      </c>
      <c r="AO278" s="103">
        <f t="shared" si="320"/>
        <v>3450</v>
      </c>
      <c r="AP278" s="103">
        <f t="shared" si="321"/>
        <v>3450</v>
      </c>
      <c r="AQ278" s="103">
        <f t="shared" si="322"/>
        <v>3450</v>
      </c>
      <c r="AR278" s="103">
        <f t="shared" si="323"/>
        <v>3450</v>
      </c>
      <c r="AS278" s="103">
        <f t="shared" si="324"/>
        <v>0</v>
      </c>
      <c r="AT278" s="103">
        <f t="shared" si="325"/>
        <v>0</v>
      </c>
      <c r="AU278" s="103">
        <f t="shared" si="326"/>
        <v>0</v>
      </c>
      <c r="AV278" s="104">
        <f>SUM(AJ278:AU278)*VLOOKUP($I278,Escalation[],MATCH(W$1,Escalation[#Headers]),FALSE)</f>
        <v>14096.7</v>
      </c>
      <c r="AW278" s="104">
        <f t="shared" si="383"/>
        <v>0</v>
      </c>
      <c r="AX278" s="104">
        <f t="shared" si="384"/>
        <v>0</v>
      </c>
      <c r="AY278" s="104">
        <f t="shared" si="385"/>
        <v>14096.7</v>
      </c>
      <c r="AZ278" s="103">
        <f t="shared" si="386"/>
        <v>2819.34</v>
      </c>
      <c r="BA278" s="105">
        <f t="shared" si="387"/>
        <v>0</v>
      </c>
      <c r="BB278" s="110"/>
      <c r="BC278" s="102"/>
      <c r="BD278" s="102"/>
      <c r="BE278" s="102"/>
      <c r="BF278" s="102"/>
      <c r="BG278" s="102"/>
      <c r="BH278" s="102"/>
      <c r="BI278" s="102"/>
      <c r="BJ278" s="102"/>
      <c r="BK278" s="102"/>
      <c r="BL278" s="102"/>
      <c r="BM278" s="102"/>
      <c r="BN278" s="102">
        <f t="shared" si="327"/>
        <v>0</v>
      </c>
      <c r="BO278" s="103">
        <f t="shared" si="328"/>
        <v>0</v>
      </c>
      <c r="BP278" s="103">
        <f t="shared" si="329"/>
        <v>0</v>
      </c>
      <c r="BQ278" s="103">
        <f t="shared" si="330"/>
        <v>0</v>
      </c>
      <c r="BR278" s="103">
        <f t="shared" si="331"/>
        <v>0</v>
      </c>
      <c r="BS278" s="103">
        <f t="shared" si="332"/>
        <v>0</v>
      </c>
      <c r="BT278" s="103">
        <f t="shared" si="333"/>
        <v>0</v>
      </c>
      <c r="BU278" s="103">
        <f t="shared" si="334"/>
        <v>0</v>
      </c>
      <c r="BV278" s="103">
        <f t="shared" si="335"/>
        <v>0</v>
      </c>
      <c r="BW278" s="103">
        <f t="shared" si="336"/>
        <v>0</v>
      </c>
      <c r="BX278" s="103">
        <f t="shared" si="337"/>
        <v>0</v>
      </c>
      <c r="BY278" s="103">
        <f t="shared" si="338"/>
        <v>0</v>
      </c>
      <c r="BZ278" s="103">
        <f t="shared" si="339"/>
        <v>0</v>
      </c>
      <c r="CA278" s="104">
        <f>SUM(BO278:BZ278)*VLOOKUP($I278,Escalation[],MATCH(BB$1,Escalation[#Headers]),FALSE)</f>
        <v>0</v>
      </c>
      <c r="CB278" s="104">
        <f t="shared" si="340"/>
        <v>0</v>
      </c>
      <c r="CC278" s="104">
        <f t="shared" si="341"/>
        <v>0</v>
      </c>
      <c r="CD278" s="104">
        <f t="shared" si="342"/>
        <v>0</v>
      </c>
      <c r="CE278" s="103">
        <f t="shared" si="343"/>
        <v>0</v>
      </c>
      <c r="CF278" s="105">
        <f t="shared" si="344"/>
        <v>0</v>
      </c>
      <c r="CG278" s="110"/>
      <c r="CH278" s="102"/>
      <c r="CI278" s="102"/>
      <c r="CJ278" s="102"/>
      <c r="CK278" s="102"/>
      <c r="CL278" s="102"/>
      <c r="CM278" s="102"/>
      <c r="CN278" s="102"/>
      <c r="CO278" s="102"/>
      <c r="CP278" s="102"/>
      <c r="CQ278" s="102"/>
      <c r="CR278" s="102"/>
      <c r="CS278" s="102">
        <f t="shared" si="345"/>
        <v>0</v>
      </c>
      <c r="CT278" s="103">
        <f t="shared" si="346"/>
        <v>0</v>
      </c>
      <c r="CU278" s="103">
        <f t="shared" si="347"/>
        <v>0</v>
      </c>
      <c r="CV278" s="103">
        <f t="shared" si="348"/>
        <v>0</v>
      </c>
      <c r="CW278" s="103">
        <f t="shared" si="349"/>
        <v>0</v>
      </c>
      <c r="CX278" s="103">
        <f t="shared" si="350"/>
        <v>0</v>
      </c>
      <c r="CY278" s="103">
        <f t="shared" si="351"/>
        <v>0</v>
      </c>
      <c r="CZ278" s="103">
        <f t="shared" si="352"/>
        <v>0</v>
      </c>
      <c r="DA278" s="103">
        <f t="shared" si="353"/>
        <v>0</v>
      </c>
      <c r="DB278" s="103">
        <f t="shared" si="354"/>
        <v>0</v>
      </c>
      <c r="DC278" s="103">
        <f t="shared" si="355"/>
        <v>0</v>
      </c>
      <c r="DD278" s="103">
        <f t="shared" si="356"/>
        <v>0</v>
      </c>
      <c r="DE278" s="103">
        <f t="shared" si="357"/>
        <v>0</v>
      </c>
      <c r="DF278" s="104">
        <f>SUM(CT278:DE278)*VLOOKUP($I278,Escalation[],MATCH(CG$1,Escalation[#Headers]),FALSE)</f>
        <v>0</v>
      </c>
      <c r="DG278" s="104">
        <f t="shared" si="358"/>
        <v>0</v>
      </c>
      <c r="DH278" s="104">
        <f t="shared" si="359"/>
        <v>0</v>
      </c>
      <c r="DI278" s="104">
        <f t="shared" si="360"/>
        <v>0</v>
      </c>
      <c r="DJ278" s="103">
        <f t="shared" si="361"/>
        <v>0</v>
      </c>
      <c r="DK278" s="105">
        <f t="shared" si="362"/>
        <v>0</v>
      </c>
      <c r="DL278" s="110"/>
      <c r="DM278" s="102"/>
      <c r="DN278" s="102"/>
      <c r="DO278" s="102"/>
      <c r="DP278" s="102"/>
      <c r="DQ278" s="102"/>
      <c r="DR278" s="102"/>
      <c r="DS278" s="102"/>
      <c r="DT278" s="102"/>
      <c r="DU278" s="102"/>
      <c r="DV278" s="102"/>
      <c r="DW278" s="102"/>
      <c r="DX278" s="102">
        <f t="shared" si="363"/>
        <v>0</v>
      </c>
      <c r="DY278" s="103">
        <f t="shared" si="364"/>
        <v>0</v>
      </c>
      <c r="DZ278" s="103">
        <f t="shared" si="365"/>
        <v>0</v>
      </c>
      <c r="EA278" s="103">
        <f t="shared" si="366"/>
        <v>0</v>
      </c>
      <c r="EB278" s="103">
        <f t="shared" si="367"/>
        <v>0</v>
      </c>
      <c r="EC278" s="103">
        <f t="shared" si="368"/>
        <v>0</v>
      </c>
      <c r="ED278" s="103">
        <f t="shared" si="369"/>
        <v>0</v>
      </c>
      <c r="EE278" s="103">
        <f t="shared" si="370"/>
        <v>0</v>
      </c>
      <c r="EF278" s="103">
        <f t="shared" si="371"/>
        <v>0</v>
      </c>
      <c r="EG278" s="103">
        <f t="shared" si="372"/>
        <v>0</v>
      </c>
      <c r="EH278" s="103">
        <f t="shared" si="373"/>
        <v>0</v>
      </c>
      <c r="EI278" s="103">
        <f t="shared" si="374"/>
        <v>0</v>
      </c>
      <c r="EJ278" s="103">
        <f t="shared" si="375"/>
        <v>0</v>
      </c>
      <c r="EK278" s="104">
        <f>SUM(DY278:EJ278)*VLOOKUP($I278,Escalation[],MATCH(DL$1,Escalation[#Headers]),FALSE)</f>
        <v>0</v>
      </c>
      <c r="EL278" s="104">
        <f t="shared" si="376"/>
        <v>0</v>
      </c>
      <c r="EM278" s="104">
        <f t="shared" si="377"/>
        <v>0</v>
      </c>
      <c r="EN278" s="104">
        <f t="shared" si="378"/>
        <v>0</v>
      </c>
      <c r="EO278" s="103">
        <f t="shared" si="379"/>
        <v>0</v>
      </c>
      <c r="EP278" s="105">
        <f t="shared" si="380"/>
        <v>0</v>
      </c>
      <c r="EQ278" s="160">
        <f t="shared" si="381"/>
        <v>14096.7</v>
      </c>
      <c r="ER278" s="1"/>
      <c r="ES278" s="82"/>
      <c r="ET278" s="82"/>
      <c r="EU278" s="82"/>
      <c r="EV278" s="82"/>
      <c r="EW278" s="22"/>
      <c r="EX278" s="22"/>
      <c r="EY278" s="34"/>
      <c r="EZ278" s="34"/>
      <c r="FA278" s="7"/>
      <c r="FB278" s="7"/>
      <c r="FC278" s="7"/>
      <c r="FD278" s="7"/>
    </row>
    <row r="279" spans="1:160" ht="132" hidden="1" x14ac:dyDescent="0.3">
      <c r="A279" s="2" t="s">
        <v>585</v>
      </c>
      <c r="B279" s="83">
        <v>1.2</v>
      </c>
      <c r="C279" t="s">
        <v>1392</v>
      </c>
      <c r="D279" s="28" t="s">
        <v>15</v>
      </c>
      <c r="E279" s="3" t="s">
        <v>25</v>
      </c>
      <c r="F279" s="1" t="s">
        <v>586</v>
      </c>
      <c r="G279" s="14" t="s">
        <v>587</v>
      </c>
      <c r="H279" s="1"/>
      <c r="I279" s="3" t="s">
        <v>19</v>
      </c>
      <c r="J279" s="5" t="s">
        <v>31</v>
      </c>
      <c r="K279" s="3" t="s">
        <v>137</v>
      </c>
      <c r="L279" s="6" t="s">
        <v>22</v>
      </c>
      <c r="M279" s="38">
        <v>77</v>
      </c>
      <c r="N279" s="43">
        <v>77</v>
      </c>
      <c r="O279" s="23">
        <v>0</v>
      </c>
      <c r="P279" s="48">
        <v>0</v>
      </c>
      <c r="Q279" s="5" t="s">
        <v>23</v>
      </c>
      <c r="R279" s="1" t="s">
        <v>220</v>
      </c>
      <c r="S279" s="71">
        <f>VLOOKUP(R279,Contingencies!$A$2:$D$7,4,FALSE)</f>
        <v>0.2</v>
      </c>
      <c r="T279" s="22">
        <f t="shared" si="314"/>
        <v>1258.4880000000003</v>
      </c>
      <c r="U279" s="33">
        <f t="shared" si="388"/>
        <v>0</v>
      </c>
      <c r="V279" s="90"/>
      <c r="W279" s="110"/>
      <c r="X279" s="102"/>
      <c r="Y279" s="133"/>
      <c r="Z279" s="123"/>
      <c r="AA279" s="123"/>
      <c r="AB279" s="122">
        <v>20</v>
      </c>
      <c r="AC279" s="122">
        <v>20</v>
      </c>
      <c r="AD279" s="122">
        <v>20</v>
      </c>
      <c r="AE279" s="122">
        <v>20</v>
      </c>
      <c r="AF279" s="102"/>
      <c r="AG279" s="102"/>
      <c r="AH279" s="102"/>
      <c r="AI279" s="102">
        <f t="shared" si="382"/>
        <v>80</v>
      </c>
      <c r="AJ279" s="103">
        <f t="shared" si="315"/>
        <v>0</v>
      </c>
      <c r="AK279" s="103">
        <f t="shared" si="316"/>
        <v>0</v>
      </c>
      <c r="AL279" s="103">
        <f t="shared" si="317"/>
        <v>0</v>
      </c>
      <c r="AM279" s="103">
        <f t="shared" si="318"/>
        <v>0</v>
      </c>
      <c r="AN279" s="103">
        <f t="shared" si="319"/>
        <v>0</v>
      </c>
      <c r="AO279" s="103">
        <f t="shared" si="320"/>
        <v>1540</v>
      </c>
      <c r="AP279" s="103">
        <f t="shared" si="321"/>
        <v>1540</v>
      </c>
      <c r="AQ279" s="103">
        <f t="shared" si="322"/>
        <v>1540</v>
      </c>
      <c r="AR279" s="103">
        <f t="shared" si="323"/>
        <v>1540</v>
      </c>
      <c r="AS279" s="103">
        <f t="shared" si="324"/>
        <v>0</v>
      </c>
      <c r="AT279" s="103">
        <f t="shared" si="325"/>
        <v>0</v>
      </c>
      <c r="AU279" s="103">
        <f t="shared" si="326"/>
        <v>0</v>
      </c>
      <c r="AV279" s="104">
        <f>SUM(AJ279:AU279)*VLOOKUP($I279,Escalation[],MATCH(W$1,Escalation[#Headers]),FALSE)</f>
        <v>6292.4400000000005</v>
      </c>
      <c r="AW279" s="104">
        <f t="shared" si="383"/>
        <v>0</v>
      </c>
      <c r="AX279" s="104">
        <f t="shared" si="384"/>
        <v>0</v>
      </c>
      <c r="AY279" s="104">
        <f t="shared" si="385"/>
        <v>6292.4400000000005</v>
      </c>
      <c r="AZ279" s="103">
        <f t="shared" si="386"/>
        <v>1258.4880000000003</v>
      </c>
      <c r="BA279" s="105">
        <f t="shared" si="387"/>
        <v>0</v>
      </c>
      <c r="BB279" s="110"/>
      <c r="BC279" s="102"/>
      <c r="BD279" s="102"/>
      <c r="BE279" s="102"/>
      <c r="BF279" s="102"/>
      <c r="BG279" s="102"/>
      <c r="BH279" s="102"/>
      <c r="BI279" s="102"/>
      <c r="BJ279" s="102"/>
      <c r="BK279" s="102"/>
      <c r="BL279" s="102"/>
      <c r="BM279" s="102"/>
      <c r="BN279" s="102">
        <f t="shared" si="327"/>
        <v>0</v>
      </c>
      <c r="BO279" s="103">
        <f t="shared" si="328"/>
        <v>0</v>
      </c>
      <c r="BP279" s="103">
        <f t="shared" si="329"/>
        <v>0</v>
      </c>
      <c r="BQ279" s="103">
        <f t="shared" si="330"/>
        <v>0</v>
      </c>
      <c r="BR279" s="103">
        <f t="shared" si="331"/>
        <v>0</v>
      </c>
      <c r="BS279" s="103">
        <f t="shared" si="332"/>
        <v>0</v>
      </c>
      <c r="BT279" s="103">
        <f t="shared" si="333"/>
        <v>0</v>
      </c>
      <c r="BU279" s="103">
        <f t="shared" si="334"/>
        <v>0</v>
      </c>
      <c r="BV279" s="103">
        <f t="shared" si="335"/>
        <v>0</v>
      </c>
      <c r="BW279" s="103">
        <f t="shared" si="336"/>
        <v>0</v>
      </c>
      <c r="BX279" s="103">
        <f t="shared" si="337"/>
        <v>0</v>
      </c>
      <c r="BY279" s="103">
        <f t="shared" si="338"/>
        <v>0</v>
      </c>
      <c r="BZ279" s="103">
        <f t="shared" si="339"/>
        <v>0</v>
      </c>
      <c r="CA279" s="104">
        <f>SUM(BO279:BZ279)*VLOOKUP($I279,Escalation[],MATCH(BB$1,Escalation[#Headers]),FALSE)</f>
        <v>0</v>
      </c>
      <c r="CB279" s="104">
        <f t="shared" si="340"/>
        <v>0</v>
      </c>
      <c r="CC279" s="104">
        <f t="shared" si="341"/>
        <v>0</v>
      </c>
      <c r="CD279" s="104">
        <f t="shared" si="342"/>
        <v>0</v>
      </c>
      <c r="CE279" s="103">
        <f t="shared" si="343"/>
        <v>0</v>
      </c>
      <c r="CF279" s="105">
        <f t="shared" si="344"/>
        <v>0</v>
      </c>
      <c r="CG279" s="110"/>
      <c r="CH279" s="102"/>
      <c r="CI279" s="102"/>
      <c r="CJ279" s="102"/>
      <c r="CK279" s="102"/>
      <c r="CL279" s="102"/>
      <c r="CM279" s="102"/>
      <c r="CN279" s="102"/>
      <c r="CO279" s="102"/>
      <c r="CP279" s="102"/>
      <c r="CQ279" s="102"/>
      <c r="CR279" s="102"/>
      <c r="CS279" s="102">
        <f t="shared" si="345"/>
        <v>0</v>
      </c>
      <c r="CT279" s="103">
        <f t="shared" si="346"/>
        <v>0</v>
      </c>
      <c r="CU279" s="103">
        <f t="shared" si="347"/>
        <v>0</v>
      </c>
      <c r="CV279" s="103">
        <f t="shared" si="348"/>
        <v>0</v>
      </c>
      <c r="CW279" s="103">
        <f t="shared" si="349"/>
        <v>0</v>
      </c>
      <c r="CX279" s="103">
        <f t="shared" si="350"/>
        <v>0</v>
      </c>
      <c r="CY279" s="103">
        <f t="shared" si="351"/>
        <v>0</v>
      </c>
      <c r="CZ279" s="103">
        <f t="shared" si="352"/>
        <v>0</v>
      </c>
      <c r="DA279" s="103">
        <f t="shared" si="353"/>
        <v>0</v>
      </c>
      <c r="DB279" s="103">
        <f t="shared" si="354"/>
        <v>0</v>
      </c>
      <c r="DC279" s="103">
        <f t="shared" si="355"/>
        <v>0</v>
      </c>
      <c r="DD279" s="103">
        <f t="shared" si="356"/>
        <v>0</v>
      </c>
      <c r="DE279" s="103">
        <f t="shared" si="357"/>
        <v>0</v>
      </c>
      <c r="DF279" s="104">
        <f>SUM(CT279:DE279)*VLOOKUP($I279,Escalation[],MATCH(CG$1,Escalation[#Headers]),FALSE)</f>
        <v>0</v>
      </c>
      <c r="DG279" s="104">
        <f t="shared" si="358"/>
        <v>0</v>
      </c>
      <c r="DH279" s="104">
        <f t="shared" si="359"/>
        <v>0</v>
      </c>
      <c r="DI279" s="104">
        <f t="shared" si="360"/>
        <v>0</v>
      </c>
      <c r="DJ279" s="103">
        <f t="shared" si="361"/>
        <v>0</v>
      </c>
      <c r="DK279" s="105">
        <f t="shared" si="362"/>
        <v>0</v>
      </c>
      <c r="DL279" s="110"/>
      <c r="DM279" s="102"/>
      <c r="DN279" s="102"/>
      <c r="DO279" s="102"/>
      <c r="DP279" s="102"/>
      <c r="DQ279" s="102"/>
      <c r="DR279" s="102"/>
      <c r="DS279" s="102"/>
      <c r="DT279" s="102"/>
      <c r="DU279" s="102"/>
      <c r="DV279" s="102"/>
      <c r="DW279" s="102"/>
      <c r="DX279" s="102">
        <f t="shared" si="363"/>
        <v>0</v>
      </c>
      <c r="DY279" s="103">
        <f t="shared" si="364"/>
        <v>0</v>
      </c>
      <c r="DZ279" s="103">
        <f t="shared" si="365"/>
        <v>0</v>
      </c>
      <c r="EA279" s="103">
        <f t="shared" si="366"/>
        <v>0</v>
      </c>
      <c r="EB279" s="103">
        <f t="shared" si="367"/>
        <v>0</v>
      </c>
      <c r="EC279" s="103">
        <f t="shared" si="368"/>
        <v>0</v>
      </c>
      <c r="ED279" s="103">
        <f t="shared" si="369"/>
        <v>0</v>
      </c>
      <c r="EE279" s="103">
        <f t="shared" si="370"/>
        <v>0</v>
      </c>
      <c r="EF279" s="103">
        <f t="shared" si="371"/>
        <v>0</v>
      </c>
      <c r="EG279" s="103">
        <f t="shared" si="372"/>
        <v>0</v>
      </c>
      <c r="EH279" s="103">
        <f t="shared" si="373"/>
        <v>0</v>
      </c>
      <c r="EI279" s="103">
        <f t="shared" si="374"/>
        <v>0</v>
      </c>
      <c r="EJ279" s="103">
        <f t="shared" si="375"/>
        <v>0</v>
      </c>
      <c r="EK279" s="104">
        <f>SUM(DY279:EJ279)*VLOOKUP($I279,Escalation[],MATCH(DL$1,Escalation[#Headers]),FALSE)</f>
        <v>0</v>
      </c>
      <c r="EL279" s="104">
        <f t="shared" si="376"/>
        <v>0</v>
      </c>
      <c r="EM279" s="104">
        <f t="shared" si="377"/>
        <v>0</v>
      </c>
      <c r="EN279" s="104">
        <f t="shared" si="378"/>
        <v>0</v>
      </c>
      <c r="EO279" s="103">
        <f t="shared" si="379"/>
        <v>0</v>
      </c>
      <c r="EP279" s="105">
        <f t="shared" si="380"/>
        <v>0</v>
      </c>
      <c r="EQ279" s="160">
        <f t="shared" si="381"/>
        <v>6292.4400000000005</v>
      </c>
      <c r="ER279" s="1"/>
      <c r="ES279" s="82"/>
      <c r="ET279" s="82"/>
      <c r="EU279" s="82"/>
      <c r="EV279" s="82"/>
      <c r="EW279" s="22"/>
      <c r="EX279" s="22"/>
      <c r="EY279" s="34"/>
      <c r="EZ279" s="34"/>
      <c r="FA279" s="7"/>
      <c r="FB279" s="7"/>
      <c r="FC279" s="7"/>
      <c r="FD279" s="7"/>
    </row>
    <row r="280" spans="1:160" ht="132" hidden="1" x14ac:dyDescent="0.3">
      <c r="A280" s="2" t="s">
        <v>585</v>
      </c>
      <c r="B280" s="83">
        <v>1.2</v>
      </c>
      <c r="C280" t="s">
        <v>1392</v>
      </c>
      <c r="D280" s="28" t="s">
        <v>15</v>
      </c>
      <c r="E280" s="3" t="s">
        <v>25</v>
      </c>
      <c r="F280" s="1" t="s">
        <v>586</v>
      </c>
      <c r="G280" s="14" t="s">
        <v>587</v>
      </c>
      <c r="H280" s="1"/>
      <c r="I280" s="3" t="s">
        <v>215</v>
      </c>
      <c r="J280" s="5" t="s">
        <v>215</v>
      </c>
      <c r="K280" s="3"/>
      <c r="L280" s="3" t="s">
        <v>22</v>
      </c>
      <c r="M280" s="38"/>
      <c r="N280" s="42">
        <v>1</v>
      </c>
      <c r="O280" s="23">
        <v>0</v>
      </c>
      <c r="P280" s="48">
        <v>0</v>
      </c>
      <c r="Q280" s="5" t="s">
        <v>23</v>
      </c>
      <c r="R280" s="1" t="s">
        <v>220</v>
      </c>
      <c r="S280" s="71">
        <f>VLOOKUP(R280,Contingencies!$A$2:$D$7,4,FALSE)</f>
        <v>0.2</v>
      </c>
      <c r="T280" s="22">
        <f t="shared" si="314"/>
        <v>612.9</v>
      </c>
      <c r="U280" s="33">
        <f t="shared" si="388"/>
        <v>0</v>
      </c>
      <c r="V280" s="90"/>
      <c r="W280" s="110"/>
      <c r="X280" s="102"/>
      <c r="Y280" s="133"/>
      <c r="Z280" s="123"/>
      <c r="AA280" s="123"/>
      <c r="AB280" s="122"/>
      <c r="AC280" s="122">
        <v>1500</v>
      </c>
      <c r="AD280" s="122">
        <v>1500</v>
      </c>
      <c r="AE280" s="122"/>
      <c r="AF280" s="102"/>
      <c r="AG280" s="102"/>
      <c r="AH280" s="102"/>
      <c r="AI280" s="102">
        <f t="shared" si="382"/>
        <v>0</v>
      </c>
      <c r="AJ280" s="103">
        <f t="shared" si="315"/>
        <v>0</v>
      </c>
      <c r="AK280" s="103">
        <f t="shared" si="316"/>
        <v>0</v>
      </c>
      <c r="AL280" s="103">
        <f t="shared" si="317"/>
        <v>0</v>
      </c>
      <c r="AM280" s="103">
        <f t="shared" si="318"/>
        <v>0</v>
      </c>
      <c r="AN280" s="103">
        <f t="shared" si="319"/>
        <v>0</v>
      </c>
      <c r="AO280" s="103">
        <f t="shared" si="320"/>
        <v>0</v>
      </c>
      <c r="AP280" s="103">
        <f t="shared" si="321"/>
        <v>1500</v>
      </c>
      <c r="AQ280" s="103">
        <f t="shared" si="322"/>
        <v>1500</v>
      </c>
      <c r="AR280" s="103">
        <f t="shared" si="323"/>
        <v>0</v>
      </c>
      <c r="AS280" s="103">
        <f t="shared" si="324"/>
        <v>0</v>
      </c>
      <c r="AT280" s="103">
        <f t="shared" si="325"/>
        <v>0</v>
      </c>
      <c r="AU280" s="103">
        <f t="shared" si="326"/>
        <v>0</v>
      </c>
      <c r="AV280" s="104">
        <f>SUM(AJ280:AU280)*VLOOKUP($I280,Escalation[],MATCH(W$1,Escalation[#Headers]),FALSE)</f>
        <v>3064.5</v>
      </c>
      <c r="AW280" s="104">
        <f t="shared" si="383"/>
        <v>0</v>
      </c>
      <c r="AX280" s="104">
        <f t="shared" si="384"/>
        <v>0</v>
      </c>
      <c r="AY280" s="104">
        <f t="shared" si="385"/>
        <v>3064.5</v>
      </c>
      <c r="AZ280" s="103">
        <f t="shared" si="386"/>
        <v>612.9</v>
      </c>
      <c r="BA280" s="105">
        <f t="shared" si="387"/>
        <v>0</v>
      </c>
      <c r="BB280" s="110"/>
      <c r="BC280" s="102"/>
      <c r="BD280" s="102"/>
      <c r="BE280" s="102"/>
      <c r="BF280" s="102"/>
      <c r="BG280" s="102"/>
      <c r="BH280" s="102"/>
      <c r="BI280" s="102"/>
      <c r="BJ280" s="102"/>
      <c r="BK280" s="102"/>
      <c r="BL280" s="102"/>
      <c r="BM280" s="102"/>
      <c r="BN280" s="102">
        <f t="shared" si="327"/>
        <v>0</v>
      </c>
      <c r="BO280" s="103">
        <f t="shared" si="328"/>
        <v>0</v>
      </c>
      <c r="BP280" s="103">
        <f t="shared" si="329"/>
        <v>0</v>
      </c>
      <c r="BQ280" s="103">
        <f t="shared" si="330"/>
        <v>0</v>
      </c>
      <c r="BR280" s="103">
        <f t="shared" si="331"/>
        <v>0</v>
      </c>
      <c r="BS280" s="103">
        <f t="shared" si="332"/>
        <v>0</v>
      </c>
      <c r="BT280" s="103">
        <f t="shared" si="333"/>
        <v>0</v>
      </c>
      <c r="BU280" s="103">
        <f t="shared" si="334"/>
        <v>0</v>
      </c>
      <c r="BV280" s="103">
        <f t="shared" si="335"/>
        <v>0</v>
      </c>
      <c r="BW280" s="103">
        <f t="shared" si="336"/>
        <v>0</v>
      </c>
      <c r="BX280" s="103">
        <f t="shared" si="337"/>
        <v>0</v>
      </c>
      <c r="BY280" s="103">
        <f t="shared" si="338"/>
        <v>0</v>
      </c>
      <c r="BZ280" s="103">
        <f t="shared" si="339"/>
        <v>0</v>
      </c>
      <c r="CA280" s="104">
        <f>SUM(BO280:BZ280)*VLOOKUP($I280,Escalation[],MATCH(BB$1,Escalation[#Headers]),FALSE)</f>
        <v>0</v>
      </c>
      <c r="CB280" s="104">
        <f t="shared" si="340"/>
        <v>0</v>
      </c>
      <c r="CC280" s="104">
        <f t="shared" si="341"/>
        <v>0</v>
      </c>
      <c r="CD280" s="104">
        <f t="shared" si="342"/>
        <v>0</v>
      </c>
      <c r="CE280" s="103">
        <f t="shared" si="343"/>
        <v>0</v>
      </c>
      <c r="CF280" s="105">
        <f t="shared" si="344"/>
        <v>0</v>
      </c>
      <c r="CG280" s="110"/>
      <c r="CH280" s="102"/>
      <c r="CI280" s="102"/>
      <c r="CJ280" s="102"/>
      <c r="CK280" s="102"/>
      <c r="CL280" s="102"/>
      <c r="CM280" s="102"/>
      <c r="CN280" s="102"/>
      <c r="CO280" s="102"/>
      <c r="CP280" s="102"/>
      <c r="CQ280" s="102"/>
      <c r="CR280" s="102"/>
      <c r="CS280" s="102">
        <f t="shared" si="345"/>
        <v>0</v>
      </c>
      <c r="CT280" s="103">
        <f t="shared" si="346"/>
        <v>0</v>
      </c>
      <c r="CU280" s="103">
        <f t="shared" si="347"/>
        <v>0</v>
      </c>
      <c r="CV280" s="103">
        <f t="shared" si="348"/>
        <v>0</v>
      </c>
      <c r="CW280" s="103">
        <f t="shared" si="349"/>
        <v>0</v>
      </c>
      <c r="CX280" s="103">
        <f t="shared" si="350"/>
        <v>0</v>
      </c>
      <c r="CY280" s="103">
        <f t="shared" si="351"/>
        <v>0</v>
      </c>
      <c r="CZ280" s="103">
        <f t="shared" si="352"/>
        <v>0</v>
      </c>
      <c r="DA280" s="103">
        <f t="shared" si="353"/>
        <v>0</v>
      </c>
      <c r="DB280" s="103">
        <f t="shared" si="354"/>
        <v>0</v>
      </c>
      <c r="DC280" s="103">
        <f t="shared" si="355"/>
        <v>0</v>
      </c>
      <c r="DD280" s="103">
        <f t="shared" si="356"/>
        <v>0</v>
      </c>
      <c r="DE280" s="103">
        <f t="shared" si="357"/>
        <v>0</v>
      </c>
      <c r="DF280" s="104">
        <f>SUM(CT280:DE280)*VLOOKUP($I280,Escalation[],MATCH(CG$1,Escalation[#Headers]),FALSE)</f>
        <v>0</v>
      </c>
      <c r="DG280" s="104">
        <f t="shared" si="358"/>
        <v>0</v>
      </c>
      <c r="DH280" s="104">
        <f t="shared" si="359"/>
        <v>0</v>
      </c>
      <c r="DI280" s="104">
        <f t="shared" si="360"/>
        <v>0</v>
      </c>
      <c r="DJ280" s="103">
        <f t="shared" si="361"/>
        <v>0</v>
      </c>
      <c r="DK280" s="105">
        <f t="shared" si="362"/>
        <v>0</v>
      </c>
      <c r="DL280" s="110"/>
      <c r="DM280" s="102"/>
      <c r="DN280" s="102"/>
      <c r="DO280" s="102"/>
      <c r="DP280" s="102"/>
      <c r="DQ280" s="102"/>
      <c r="DR280" s="102"/>
      <c r="DS280" s="102"/>
      <c r="DT280" s="102"/>
      <c r="DU280" s="102"/>
      <c r="DV280" s="102"/>
      <c r="DW280" s="102"/>
      <c r="DX280" s="102">
        <f t="shared" si="363"/>
        <v>0</v>
      </c>
      <c r="DY280" s="103">
        <f t="shared" si="364"/>
        <v>0</v>
      </c>
      <c r="DZ280" s="103">
        <f t="shared" si="365"/>
        <v>0</v>
      </c>
      <c r="EA280" s="103">
        <f t="shared" si="366"/>
        <v>0</v>
      </c>
      <c r="EB280" s="103">
        <f t="shared" si="367"/>
        <v>0</v>
      </c>
      <c r="EC280" s="103">
        <f t="shared" si="368"/>
        <v>0</v>
      </c>
      <c r="ED280" s="103">
        <f t="shared" si="369"/>
        <v>0</v>
      </c>
      <c r="EE280" s="103">
        <f t="shared" si="370"/>
        <v>0</v>
      </c>
      <c r="EF280" s="103">
        <f t="shared" si="371"/>
        <v>0</v>
      </c>
      <c r="EG280" s="103">
        <f t="shared" si="372"/>
        <v>0</v>
      </c>
      <c r="EH280" s="103">
        <f t="shared" si="373"/>
        <v>0</v>
      </c>
      <c r="EI280" s="103">
        <f t="shared" si="374"/>
        <v>0</v>
      </c>
      <c r="EJ280" s="103">
        <f t="shared" si="375"/>
        <v>0</v>
      </c>
      <c r="EK280" s="104">
        <f>SUM(DY280:EJ280)*VLOOKUP($I280,Escalation[],MATCH(DL$1,Escalation[#Headers]),FALSE)</f>
        <v>0</v>
      </c>
      <c r="EL280" s="104">
        <f t="shared" si="376"/>
        <v>0</v>
      </c>
      <c r="EM280" s="104">
        <f t="shared" si="377"/>
        <v>0</v>
      </c>
      <c r="EN280" s="104">
        <f t="shared" si="378"/>
        <v>0</v>
      </c>
      <c r="EO280" s="103">
        <f t="shared" si="379"/>
        <v>0</v>
      </c>
      <c r="EP280" s="105">
        <f t="shared" si="380"/>
        <v>0</v>
      </c>
      <c r="EQ280" s="160">
        <f t="shared" si="381"/>
        <v>3064.5</v>
      </c>
      <c r="ER280" s="1"/>
      <c r="ES280" s="82"/>
      <c r="ET280" s="82"/>
      <c r="EU280" s="82"/>
      <c r="EV280" s="82"/>
      <c r="EW280" s="22"/>
      <c r="EX280" s="22"/>
      <c r="EY280" s="34"/>
      <c r="EZ280" s="34"/>
      <c r="FA280" s="7"/>
      <c r="FB280" s="7"/>
      <c r="FC280" s="7"/>
      <c r="FD280" s="7"/>
    </row>
    <row r="281" spans="1:160" ht="211.2" hidden="1" x14ac:dyDescent="0.3">
      <c r="A281" s="2" t="s">
        <v>588</v>
      </c>
      <c r="B281" s="83">
        <v>1.2</v>
      </c>
      <c r="C281" t="s">
        <v>1392</v>
      </c>
      <c r="D281" s="28" t="s">
        <v>15</v>
      </c>
      <c r="E281" s="3" t="s">
        <v>25</v>
      </c>
      <c r="F281" s="1" t="s">
        <v>589</v>
      </c>
      <c r="G281" s="14" t="s">
        <v>590</v>
      </c>
      <c r="H281" s="1"/>
      <c r="I281" s="3" t="s">
        <v>19</v>
      </c>
      <c r="J281" s="5" t="s">
        <v>31</v>
      </c>
      <c r="K281" s="3" t="s">
        <v>35</v>
      </c>
      <c r="L281" s="6" t="s">
        <v>22</v>
      </c>
      <c r="M281" s="38">
        <v>115</v>
      </c>
      <c r="N281" s="43">
        <v>115</v>
      </c>
      <c r="O281" s="23">
        <v>0</v>
      </c>
      <c r="P281" s="48">
        <v>0</v>
      </c>
      <c r="Q281" s="5" t="s">
        <v>23</v>
      </c>
      <c r="R281" s="1" t="s">
        <v>220</v>
      </c>
      <c r="S281" s="71">
        <f>VLOOKUP(R281,Contingencies!$A$2:$D$7,4,FALSE)</f>
        <v>0.2</v>
      </c>
      <c r="T281" s="22">
        <f t="shared" si="314"/>
        <v>563.86800000000005</v>
      </c>
      <c r="U281" s="33">
        <f t="shared" si="388"/>
        <v>0</v>
      </c>
      <c r="V281" s="90"/>
      <c r="W281" s="110"/>
      <c r="X281" s="102"/>
      <c r="Y281" s="122">
        <v>24</v>
      </c>
      <c r="Z281" s="112"/>
      <c r="AA281" s="123"/>
      <c r="AB281" s="123"/>
      <c r="AC281" s="123"/>
      <c r="AD281" s="123"/>
      <c r="AE281" s="123"/>
      <c r="AF281" s="102"/>
      <c r="AG281" s="102"/>
      <c r="AH281" s="102"/>
      <c r="AI281" s="102">
        <f t="shared" si="382"/>
        <v>24</v>
      </c>
      <c r="AJ281" s="103">
        <f t="shared" si="315"/>
        <v>0</v>
      </c>
      <c r="AK281" s="103">
        <f t="shared" si="316"/>
        <v>0</v>
      </c>
      <c r="AL281" s="103">
        <f t="shared" si="317"/>
        <v>2760</v>
      </c>
      <c r="AM281" s="103">
        <f t="shared" si="318"/>
        <v>0</v>
      </c>
      <c r="AN281" s="103">
        <f t="shared" si="319"/>
        <v>0</v>
      </c>
      <c r="AO281" s="103">
        <f t="shared" si="320"/>
        <v>0</v>
      </c>
      <c r="AP281" s="103">
        <f t="shared" si="321"/>
        <v>0</v>
      </c>
      <c r="AQ281" s="103">
        <f t="shared" si="322"/>
        <v>0</v>
      </c>
      <c r="AR281" s="103">
        <f t="shared" si="323"/>
        <v>0</v>
      </c>
      <c r="AS281" s="103">
        <f t="shared" si="324"/>
        <v>0</v>
      </c>
      <c r="AT281" s="103">
        <f t="shared" si="325"/>
        <v>0</v>
      </c>
      <c r="AU281" s="103">
        <f t="shared" si="326"/>
        <v>0</v>
      </c>
      <c r="AV281" s="104">
        <f>SUM(AJ281:AU281)*VLOOKUP($I281,Escalation[],MATCH(W$1,Escalation[#Headers]),FALSE)</f>
        <v>2819.34</v>
      </c>
      <c r="AW281" s="104">
        <f t="shared" si="383"/>
        <v>0</v>
      </c>
      <c r="AX281" s="104">
        <f t="shared" si="384"/>
        <v>0</v>
      </c>
      <c r="AY281" s="104">
        <f t="shared" si="385"/>
        <v>2819.34</v>
      </c>
      <c r="AZ281" s="103">
        <f t="shared" si="386"/>
        <v>563.86800000000005</v>
      </c>
      <c r="BA281" s="105">
        <f t="shared" si="387"/>
        <v>0</v>
      </c>
      <c r="BB281" s="110"/>
      <c r="BC281" s="102"/>
      <c r="BD281" s="102"/>
      <c r="BE281" s="102"/>
      <c r="BF281" s="102"/>
      <c r="BG281" s="102"/>
      <c r="BH281" s="102"/>
      <c r="BI281" s="102"/>
      <c r="BJ281" s="102"/>
      <c r="BK281" s="102"/>
      <c r="BL281" s="102"/>
      <c r="BM281" s="102"/>
      <c r="BN281" s="102">
        <f t="shared" si="327"/>
        <v>0</v>
      </c>
      <c r="BO281" s="103">
        <f t="shared" si="328"/>
        <v>0</v>
      </c>
      <c r="BP281" s="103">
        <f t="shared" si="329"/>
        <v>0</v>
      </c>
      <c r="BQ281" s="103">
        <f t="shared" si="330"/>
        <v>0</v>
      </c>
      <c r="BR281" s="103">
        <f t="shared" si="331"/>
        <v>0</v>
      </c>
      <c r="BS281" s="103">
        <f t="shared" si="332"/>
        <v>0</v>
      </c>
      <c r="BT281" s="103">
        <f t="shared" si="333"/>
        <v>0</v>
      </c>
      <c r="BU281" s="103">
        <f t="shared" si="334"/>
        <v>0</v>
      </c>
      <c r="BV281" s="103">
        <f t="shared" si="335"/>
        <v>0</v>
      </c>
      <c r="BW281" s="103">
        <f t="shared" si="336"/>
        <v>0</v>
      </c>
      <c r="BX281" s="103">
        <f t="shared" si="337"/>
        <v>0</v>
      </c>
      <c r="BY281" s="103">
        <f t="shared" si="338"/>
        <v>0</v>
      </c>
      <c r="BZ281" s="103">
        <f t="shared" si="339"/>
        <v>0</v>
      </c>
      <c r="CA281" s="104">
        <f>SUM(BO281:BZ281)*VLOOKUP($I281,Escalation[],MATCH(BB$1,Escalation[#Headers]),FALSE)</f>
        <v>0</v>
      </c>
      <c r="CB281" s="104">
        <f t="shared" si="340"/>
        <v>0</v>
      </c>
      <c r="CC281" s="104">
        <f t="shared" si="341"/>
        <v>0</v>
      </c>
      <c r="CD281" s="104">
        <f t="shared" si="342"/>
        <v>0</v>
      </c>
      <c r="CE281" s="103">
        <f t="shared" si="343"/>
        <v>0</v>
      </c>
      <c r="CF281" s="105">
        <f t="shared" si="344"/>
        <v>0</v>
      </c>
      <c r="CG281" s="110"/>
      <c r="CH281" s="102"/>
      <c r="CI281" s="102"/>
      <c r="CJ281" s="102"/>
      <c r="CK281" s="102"/>
      <c r="CL281" s="102"/>
      <c r="CM281" s="102"/>
      <c r="CN281" s="102"/>
      <c r="CO281" s="102"/>
      <c r="CP281" s="102"/>
      <c r="CQ281" s="102"/>
      <c r="CR281" s="102"/>
      <c r="CS281" s="102">
        <f t="shared" si="345"/>
        <v>0</v>
      </c>
      <c r="CT281" s="103">
        <f t="shared" si="346"/>
        <v>0</v>
      </c>
      <c r="CU281" s="103">
        <f t="shared" si="347"/>
        <v>0</v>
      </c>
      <c r="CV281" s="103">
        <f t="shared" si="348"/>
        <v>0</v>
      </c>
      <c r="CW281" s="103">
        <f t="shared" si="349"/>
        <v>0</v>
      </c>
      <c r="CX281" s="103">
        <f t="shared" si="350"/>
        <v>0</v>
      </c>
      <c r="CY281" s="103">
        <f t="shared" si="351"/>
        <v>0</v>
      </c>
      <c r="CZ281" s="103">
        <f t="shared" si="352"/>
        <v>0</v>
      </c>
      <c r="DA281" s="103">
        <f t="shared" si="353"/>
        <v>0</v>
      </c>
      <c r="DB281" s="103">
        <f t="shared" si="354"/>
        <v>0</v>
      </c>
      <c r="DC281" s="103">
        <f t="shared" si="355"/>
        <v>0</v>
      </c>
      <c r="DD281" s="103">
        <f t="shared" si="356"/>
        <v>0</v>
      </c>
      <c r="DE281" s="103">
        <f t="shared" si="357"/>
        <v>0</v>
      </c>
      <c r="DF281" s="104">
        <f>SUM(CT281:DE281)*VLOOKUP($I281,Escalation[],MATCH(CG$1,Escalation[#Headers]),FALSE)</f>
        <v>0</v>
      </c>
      <c r="DG281" s="104">
        <f t="shared" si="358"/>
        <v>0</v>
      </c>
      <c r="DH281" s="104">
        <f t="shared" si="359"/>
        <v>0</v>
      </c>
      <c r="DI281" s="104">
        <f t="shared" si="360"/>
        <v>0</v>
      </c>
      <c r="DJ281" s="103">
        <f t="shared" si="361"/>
        <v>0</v>
      </c>
      <c r="DK281" s="105">
        <f t="shared" si="362"/>
        <v>0</v>
      </c>
      <c r="DL281" s="110"/>
      <c r="DM281" s="102"/>
      <c r="DN281" s="102"/>
      <c r="DO281" s="102"/>
      <c r="DP281" s="102"/>
      <c r="DQ281" s="102"/>
      <c r="DR281" s="102"/>
      <c r="DS281" s="102"/>
      <c r="DT281" s="102"/>
      <c r="DU281" s="102"/>
      <c r="DV281" s="102"/>
      <c r="DW281" s="102"/>
      <c r="DX281" s="102">
        <f t="shared" si="363"/>
        <v>0</v>
      </c>
      <c r="DY281" s="103">
        <f t="shared" si="364"/>
        <v>0</v>
      </c>
      <c r="DZ281" s="103">
        <f t="shared" si="365"/>
        <v>0</v>
      </c>
      <c r="EA281" s="103">
        <f t="shared" si="366"/>
        <v>0</v>
      </c>
      <c r="EB281" s="103">
        <f t="shared" si="367"/>
        <v>0</v>
      </c>
      <c r="EC281" s="103">
        <f t="shared" si="368"/>
        <v>0</v>
      </c>
      <c r="ED281" s="103">
        <f t="shared" si="369"/>
        <v>0</v>
      </c>
      <c r="EE281" s="103">
        <f t="shared" si="370"/>
        <v>0</v>
      </c>
      <c r="EF281" s="103">
        <f t="shared" si="371"/>
        <v>0</v>
      </c>
      <c r="EG281" s="103">
        <f t="shared" si="372"/>
        <v>0</v>
      </c>
      <c r="EH281" s="103">
        <f t="shared" si="373"/>
        <v>0</v>
      </c>
      <c r="EI281" s="103">
        <f t="shared" si="374"/>
        <v>0</v>
      </c>
      <c r="EJ281" s="103">
        <f t="shared" si="375"/>
        <v>0</v>
      </c>
      <c r="EK281" s="104">
        <f>SUM(DY281:EJ281)*VLOOKUP($I281,Escalation[],MATCH(DL$1,Escalation[#Headers]),FALSE)</f>
        <v>0</v>
      </c>
      <c r="EL281" s="104">
        <f t="shared" si="376"/>
        <v>0</v>
      </c>
      <c r="EM281" s="104">
        <f t="shared" si="377"/>
        <v>0</v>
      </c>
      <c r="EN281" s="104">
        <f t="shared" si="378"/>
        <v>0</v>
      </c>
      <c r="EO281" s="103">
        <f t="shared" si="379"/>
        <v>0</v>
      </c>
      <c r="EP281" s="105">
        <f t="shared" si="380"/>
        <v>0</v>
      </c>
      <c r="EQ281" s="160">
        <f t="shared" si="381"/>
        <v>2819.34</v>
      </c>
      <c r="ER281" s="1"/>
      <c r="ES281" s="82"/>
      <c r="ET281" s="82"/>
      <c r="EU281" s="82"/>
      <c r="EV281" s="82"/>
      <c r="EW281" s="22"/>
      <c r="EX281" s="22"/>
      <c r="EY281" s="34"/>
      <c r="EZ281" s="34"/>
      <c r="FA281" s="7"/>
      <c r="FB281" s="7"/>
      <c r="FC281" s="7"/>
      <c r="FD281" s="7"/>
    </row>
    <row r="282" spans="1:160" ht="211.2" hidden="1" x14ac:dyDescent="0.3">
      <c r="A282" s="2" t="s">
        <v>588</v>
      </c>
      <c r="B282" s="83">
        <v>1.2</v>
      </c>
      <c r="C282" t="s">
        <v>1392</v>
      </c>
      <c r="D282" s="28" t="s">
        <v>15</v>
      </c>
      <c r="E282" s="3" t="s">
        <v>25</v>
      </c>
      <c r="F282" s="1" t="s">
        <v>589</v>
      </c>
      <c r="G282" s="14" t="s">
        <v>590</v>
      </c>
      <c r="H282" s="1"/>
      <c r="I282" s="3" t="s">
        <v>215</v>
      </c>
      <c r="J282" s="5" t="s">
        <v>215</v>
      </c>
      <c r="K282" s="3"/>
      <c r="L282" s="3" t="s">
        <v>136</v>
      </c>
      <c r="M282" s="38"/>
      <c r="N282" s="42">
        <v>1</v>
      </c>
      <c r="O282" s="23">
        <v>0</v>
      </c>
      <c r="P282" s="48">
        <v>0</v>
      </c>
      <c r="Q282" s="5" t="s">
        <v>23</v>
      </c>
      <c r="R282" s="1" t="s">
        <v>41</v>
      </c>
      <c r="S282" s="71">
        <f>VLOOKUP(R282,Contingencies!$A$2:$D$7,4,FALSE)</f>
        <v>0.125</v>
      </c>
      <c r="T282" s="22">
        <f t="shared" si="314"/>
        <v>210.68437500000002</v>
      </c>
      <c r="U282" s="33">
        <f t="shared" si="388"/>
        <v>0</v>
      </c>
      <c r="V282" s="90"/>
      <c r="W282" s="110"/>
      <c r="X282" s="102"/>
      <c r="Y282" s="122">
        <v>1650</v>
      </c>
      <c r="Z282" s="112"/>
      <c r="AA282" s="123"/>
      <c r="AB282" s="123"/>
      <c r="AC282" s="123"/>
      <c r="AD282" s="123"/>
      <c r="AE282" s="123"/>
      <c r="AF282" s="102"/>
      <c r="AG282" s="102"/>
      <c r="AH282" s="102"/>
      <c r="AI282" s="102">
        <f t="shared" si="382"/>
        <v>0</v>
      </c>
      <c r="AJ282" s="103">
        <f t="shared" si="315"/>
        <v>0</v>
      </c>
      <c r="AK282" s="103">
        <f t="shared" si="316"/>
        <v>0</v>
      </c>
      <c r="AL282" s="103">
        <f t="shared" si="317"/>
        <v>1650</v>
      </c>
      <c r="AM282" s="103">
        <f t="shared" si="318"/>
        <v>0</v>
      </c>
      <c r="AN282" s="103">
        <f t="shared" si="319"/>
        <v>0</v>
      </c>
      <c r="AO282" s="103">
        <f t="shared" si="320"/>
        <v>0</v>
      </c>
      <c r="AP282" s="103">
        <f t="shared" si="321"/>
        <v>0</v>
      </c>
      <c r="AQ282" s="103">
        <f t="shared" si="322"/>
        <v>0</v>
      </c>
      <c r="AR282" s="103">
        <f t="shared" si="323"/>
        <v>0</v>
      </c>
      <c r="AS282" s="103">
        <f t="shared" si="324"/>
        <v>0</v>
      </c>
      <c r="AT282" s="103">
        <f t="shared" si="325"/>
        <v>0</v>
      </c>
      <c r="AU282" s="103">
        <f t="shared" si="326"/>
        <v>0</v>
      </c>
      <c r="AV282" s="104">
        <f>SUM(AJ282:AU282)*VLOOKUP($I282,Escalation[],MATCH(W$1,Escalation[#Headers]),FALSE)</f>
        <v>1685.4750000000001</v>
      </c>
      <c r="AW282" s="104">
        <f t="shared" si="383"/>
        <v>0</v>
      </c>
      <c r="AX282" s="104">
        <f t="shared" si="384"/>
        <v>0</v>
      </c>
      <c r="AY282" s="104">
        <f t="shared" si="385"/>
        <v>1685.4750000000001</v>
      </c>
      <c r="AZ282" s="103">
        <f t="shared" si="386"/>
        <v>210.68437500000002</v>
      </c>
      <c r="BA282" s="105">
        <f t="shared" si="387"/>
        <v>0</v>
      </c>
      <c r="BB282" s="110"/>
      <c r="BC282" s="102"/>
      <c r="BD282" s="102"/>
      <c r="BE282" s="102"/>
      <c r="BF282" s="102"/>
      <c r="BG282" s="102"/>
      <c r="BH282" s="102"/>
      <c r="BI282" s="102"/>
      <c r="BJ282" s="102"/>
      <c r="BK282" s="102"/>
      <c r="BL282" s="102"/>
      <c r="BM282" s="102"/>
      <c r="BN282" s="102">
        <f t="shared" si="327"/>
        <v>0</v>
      </c>
      <c r="BO282" s="103">
        <f t="shared" si="328"/>
        <v>0</v>
      </c>
      <c r="BP282" s="103">
        <f t="shared" si="329"/>
        <v>0</v>
      </c>
      <c r="BQ282" s="103">
        <f t="shared" si="330"/>
        <v>0</v>
      </c>
      <c r="BR282" s="103">
        <f t="shared" si="331"/>
        <v>0</v>
      </c>
      <c r="BS282" s="103">
        <f t="shared" si="332"/>
        <v>0</v>
      </c>
      <c r="BT282" s="103">
        <f t="shared" si="333"/>
        <v>0</v>
      </c>
      <c r="BU282" s="103">
        <f t="shared" si="334"/>
        <v>0</v>
      </c>
      <c r="BV282" s="103">
        <f t="shared" si="335"/>
        <v>0</v>
      </c>
      <c r="BW282" s="103">
        <f t="shared" si="336"/>
        <v>0</v>
      </c>
      <c r="BX282" s="103">
        <f t="shared" si="337"/>
        <v>0</v>
      </c>
      <c r="BY282" s="103">
        <f t="shared" si="338"/>
        <v>0</v>
      </c>
      <c r="BZ282" s="103">
        <f t="shared" si="339"/>
        <v>0</v>
      </c>
      <c r="CA282" s="104">
        <f>SUM(BO282:BZ282)*VLOOKUP($I282,Escalation[],MATCH(BB$1,Escalation[#Headers]),FALSE)</f>
        <v>0</v>
      </c>
      <c r="CB282" s="104">
        <f t="shared" si="340"/>
        <v>0</v>
      </c>
      <c r="CC282" s="104">
        <f t="shared" si="341"/>
        <v>0</v>
      </c>
      <c r="CD282" s="104">
        <f t="shared" si="342"/>
        <v>0</v>
      </c>
      <c r="CE282" s="103">
        <f t="shared" si="343"/>
        <v>0</v>
      </c>
      <c r="CF282" s="105">
        <f t="shared" si="344"/>
        <v>0</v>
      </c>
      <c r="CG282" s="110"/>
      <c r="CH282" s="102"/>
      <c r="CI282" s="102"/>
      <c r="CJ282" s="102"/>
      <c r="CK282" s="102"/>
      <c r="CL282" s="102"/>
      <c r="CM282" s="102"/>
      <c r="CN282" s="102"/>
      <c r="CO282" s="102"/>
      <c r="CP282" s="102"/>
      <c r="CQ282" s="102"/>
      <c r="CR282" s="102"/>
      <c r="CS282" s="102">
        <f t="shared" si="345"/>
        <v>0</v>
      </c>
      <c r="CT282" s="103">
        <f t="shared" si="346"/>
        <v>0</v>
      </c>
      <c r="CU282" s="103">
        <f t="shared" si="347"/>
        <v>0</v>
      </c>
      <c r="CV282" s="103">
        <f t="shared" si="348"/>
        <v>0</v>
      </c>
      <c r="CW282" s="103">
        <f t="shared" si="349"/>
        <v>0</v>
      </c>
      <c r="CX282" s="103">
        <f t="shared" si="350"/>
        <v>0</v>
      </c>
      <c r="CY282" s="103">
        <f t="shared" si="351"/>
        <v>0</v>
      </c>
      <c r="CZ282" s="103">
        <f t="shared" si="352"/>
        <v>0</v>
      </c>
      <c r="DA282" s="103">
        <f t="shared" si="353"/>
        <v>0</v>
      </c>
      <c r="DB282" s="103">
        <f t="shared" si="354"/>
        <v>0</v>
      </c>
      <c r="DC282" s="103">
        <f t="shared" si="355"/>
        <v>0</v>
      </c>
      <c r="DD282" s="103">
        <f t="shared" si="356"/>
        <v>0</v>
      </c>
      <c r="DE282" s="103">
        <f t="shared" si="357"/>
        <v>0</v>
      </c>
      <c r="DF282" s="104">
        <f>SUM(CT282:DE282)*VLOOKUP($I282,Escalation[],MATCH(CG$1,Escalation[#Headers]),FALSE)</f>
        <v>0</v>
      </c>
      <c r="DG282" s="104">
        <f t="shared" si="358"/>
        <v>0</v>
      </c>
      <c r="DH282" s="104">
        <f t="shared" si="359"/>
        <v>0</v>
      </c>
      <c r="DI282" s="104">
        <f t="shared" si="360"/>
        <v>0</v>
      </c>
      <c r="DJ282" s="103">
        <f t="shared" si="361"/>
        <v>0</v>
      </c>
      <c r="DK282" s="105">
        <f t="shared" si="362"/>
        <v>0</v>
      </c>
      <c r="DL282" s="110"/>
      <c r="DM282" s="102"/>
      <c r="DN282" s="102"/>
      <c r="DO282" s="102"/>
      <c r="DP282" s="102"/>
      <c r="DQ282" s="102"/>
      <c r="DR282" s="102"/>
      <c r="DS282" s="102"/>
      <c r="DT282" s="102"/>
      <c r="DU282" s="102"/>
      <c r="DV282" s="102"/>
      <c r="DW282" s="102"/>
      <c r="DX282" s="102">
        <f t="shared" si="363"/>
        <v>0</v>
      </c>
      <c r="DY282" s="103">
        <f t="shared" si="364"/>
        <v>0</v>
      </c>
      <c r="DZ282" s="103">
        <f t="shared" si="365"/>
        <v>0</v>
      </c>
      <c r="EA282" s="103">
        <f t="shared" si="366"/>
        <v>0</v>
      </c>
      <c r="EB282" s="103">
        <f t="shared" si="367"/>
        <v>0</v>
      </c>
      <c r="EC282" s="103">
        <f t="shared" si="368"/>
        <v>0</v>
      </c>
      <c r="ED282" s="103">
        <f t="shared" si="369"/>
        <v>0</v>
      </c>
      <c r="EE282" s="103">
        <f t="shared" si="370"/>
        <v>0</v>
      </c>
      <c r="EF282" s="103">
        <f t="shared" si="371"/>
        <v>0</v>
      </c>
      <c r="EG282" s="103">
        <f t="shared" si="372"/>
        <v>0</v>
      </c>
      <c r="EH282" s="103">
        <f t="shared" si="373"/>
        <v>0</v>
      </c>
      <c r="EI282" s="103">
        <f t="shared" si="374"/>
        <v>0</v>
      </c>
      <c r="EJ282" s="103">
        <f t="shared" si="375"/>
        <v>0</v>
      </c>
      <c r="EK282" s="104">
        <f>SUM(DY282:EJ282)*VLOOKUP($I282,Escalation[],MATCH(DL$1,Escalation[#Headers]),FALSE)</f>
        <v>0</v>
      </c>
      <c r="EL282" s="104">
        <f t="shared" si="376"/>
        <v>0</v>
      </c>
      <c r="EM282" s="104">
        <f t="shared" si="377"/>
        <v>0</v>
      </c>
      <c r="EN282" s="104">
        <f t="shared" si="378"/>
        <v>0</v>
      </c>
      <c r="EO282" s="103">
        <f t="shared" si="379"/>
        <v>0</v>
      </c>
      <c r="EP282" s="105">
        <f t="shared" si="380"/>
        <v>0</v>
      </c>
      <c r="EQ282" s="160">
        <f t="shared" si="381"/>
        <v>1685.4750000000001</v>
      </c>
      <c r="ER282" s="1"/>
      <c r="ES282" s="82"/>
      <c r="ET282" s="82"/>
      <c r="EU282" s="82"/>
      <c r="EV282" s="82"/>
      <c r="EW282" s="22"/>
      <c r="EX282" s="22"/>
      <c r="EY282" s="34"/>
      <c r="EZ282" s="34"/>
      <c r="FA282" s="7"/>
      <c r="FB282" s="7"/>
      <c r="FC282" s="7"/>
      <c r="FD282" s="7"/>
    </row>
    <row r="283" spans="1:160" ht="158.4" hidden="1" x14ac:dyDescent="0.3">
      <c r="A283" s="2" t="s">
        <v>591</v>
      </c>
      <c r="B283" s="83">
        <v>1.2</v>
      </c>
      <c r="C283" t="s">
        <v>1392</v>
      </c>
      <c r="D283" s="28" t="s">
        <v>15</v>
      </c>
      <c r="E283" s="3" t="s">
        <v>25</v>
      </c>
      <c r="F283" s="1" t="s">
        <v>592</v>
      </c>
      <c r="G283" s="14" t="s">
        <v>593</v>
      </c>
      <c r="H283" s="1"/>
      <c r="I283" s="3" t="s">
        <v>19</v>
      </c>
      <c r="J283" s="5" t="s">
        <v>31</v>
      </c>
      <c r="K283" s="3" t="s">
        <v>35</v>
      </c>
      <c r="L283" s="6" t="s">
        <v>22</v>
      </c>
      <c r="M283" s="38">
        <v>115</v>
      </c>
      <c r="N283" s="43">
        <v>115</v>
      </c>
      <c r="O283" s="23">
        <v>0</v>
      </c>
      <c r="P283" s="48">
        <v>0</v>
      </c>
      <c r="Q283" s="5" t="s">
        <v>23</v>
      </c>
      <c r="R283" s="1" t="s">
        <v>220</v>
      </c>
      <c r="S283" s="71">
        <f>VLOOKUP(R283,Contingencies!$A$2:$D$7,4,FALSE)</f>
        <v>0.2</v>
      </c>
      <c r="T283" s="22">
        <f t="shared" si="314"/>
        <v>563.86800000000005</v>
      </c>
      <c r="U283" s="33">
        <f t="shared" si="388"/>
        <v>0</v>
      </c>
      <c r="V283" s="90"/>
      <c r="W283" s="110"/>
      <c r="X283" s="102"/>
      <c r="Y283" s="133"/>
      <c r="Z283" s="122">
        <v>12</v>
      </c>
      <c r="AA283" s="122">
        <v>12</v>
      </c>
      <c r="AB283" s="123"/>
      <c r="AC283" s="123"/>
      <c r="AD283" s="123"/>
      <c r="AE283" s="123"/>
      <c r="AF283" s="102"/>
      <c r="AG283" s="102"/>
      <c r="AH283" s="102"/>
      <c r="AI283" s="102">
        <f t="shared" si="382"/>
        <v>24</v>
      </c>
      <c r="AJ283" s="103">
        <f t="shared" si="315"/>
        <v>0</v>
      </c>
      <c r="AK283" s="103">
        <f t="shared" si="316"/>
        <v>0</v>
      </c>
      <c r="AL283" s="103">
        <f t="shared" si="317"/>
        <v>0</v>
      </c>
      <c r="AM283" s="103">
        <f t="shared" si="318"/>
        <v>1380</v>
      </c>
      <c r="AN283" s="103">
        <f t="shared" si="319"/>
        <v>1380</v>
      </c>
      <c r="AO283" s="103">
        <f t="shared" si="320"/>
        <v>0</v>
      </c>
      <c r="AP283" s="103">
        <f t="shared" si="321"/>
        <v>0</v>
      </c>
      <c r="AQ283" s="103">
        <f t="shared" si="322"/>
        <v>0</v>
      </c>
      <c r="AR283" s="103">
        <f t="shared" si="323"/>
        <v>0</v>
      </c>
      <c r="AS283" s="103">
        <f t="shared" si="324"/>
        <v>0</v>
      </c>
      <c r="AT283" s="103">
        <f t="shared" si="325"/>
        <v>0</v>
      </c>
      <c r="AU283" s="103">
        <f t="shared" si="326"/>
        <v>0</v>
      </c>
      <c r="AV283" s="104">
        <f>SUM(AJ283:AU283)*VLOOKUP($I283,Escalation[],MATCH(W$1,Escalation[#Headers]),FALSE)</f>
        <v>2819.34</v>
      </c>
      <c r="AW283" s="104">
        <f t="shared" si="383"/>
        <v>0</v>
      </c>
      <c r="AX283" s="104">
        <f t="shared" si="384"/>
        <v>0</v>
      </c>
      <c r="AY283" s="104">
        <f t="shared" si="385"/>
        <v>2819.34</v>
      </c>
      <c r="AZ283" s="103">
        <f t="shared" si="386"/>
        <v>563.86800000000005</v>
      </c>
      <c r="BA283" s="105">
        <f t="shared" si="387"/>
        <v>0</v>
      </c>
      <c r="BB283" s="110"/>
      <c r="BC283" s="102"/>
      <c r="BD283" s="102"/>
      <c r="BE283" s="102"/>
      <c r="BF283" s="102"/>
      <c r="BG283" s="102"/>
      <c r="BH283" s="102"/>
      <c r="BI283" s="102"/>
      <c r="BJ283" s="102"/>
      <c r="BK283" s="102"/>
      <c r="BL283" s="102"/>
      <c r="BM283" s="102"/>
      <c r="BN283" s="102">
        <f t="shared" si="327"/>
        <v>0</v>
      </c>
      <c r="BO283" s="103">
        <f t="shared" si="328"/>
        <v>0</v>
      </c>
      <c r="BP283" s="103">
        <f t="shared" si="329"/>
        <v>0</v>
      </c>
      <c r="BQ283" s="103">
        <f t="shared" si="330"/>
        <v>0</v>
      </c>
      <c r="BR283" s="103">
        <f t="shared" si="331"/>
        <v>0</v>
      </c>
      <c r="BS283" s="103">
        <f t="shared" si="332"/>
        <v>0</v>
      </c>
      <c r="BT283" s="103">
        <f t="shared" si="333"/>
        <v>0</v>
      </c>
      <c r="BU283" s="103">
        <f t="shared" si="334"/>
        <v>0</v>
      </c>
      <c r="BV283" s="103">
        <f t="shared" si="335"/>
        <v>0</v>
      </c>
      <c r="BW283" s="103">
        <f t="shared" si="336"/>
        <v>0</v>
      </c>
      <c r="BX283" s="103">
        <f t="shared" si="337"/>
        <v>0</v>
      </c>
      <c r="BY283" s="103">
        <f t="shared" si="338"/>
        <v>0</v>
      </c>
      <c r="BZ283" s="103">
        <f t="shared" si="339"/>
        <v>0</v>
      </c>
      <c r="CA283" s="104">
        <f>SUM(BO283:BZ283)*VLOOKUP($I283,Escalation[],MATCH(BB$1,Escalation[#Headers]),FALSE)</f>
        <v>0</v>
      </c>
      <c r="CB283" s="104">
        <f t="shared" si="340"/>
        <v>0</v>
      </c>
      <c r="CC283" s="104">
        <f t="shared" si="341"/>
        <v>0</v>
      </c>
      <c r="CD283" s="104">
        <f t="shared" si="342"/>
        <v>0</v>
      </c>
      <c r="CE283" s="103">
        <f t="shared" si="343"/>
        <v>0</v>
      </c>
      <c r="CF283" s="105">
        <f t="shared" si="344"/>
        <v>0</v>
      </c>
      <c r="CG283" s="110"/>
      <c r="CH283" s="102"/>
      <c r="CI283" s="102"/>
      <c r="CJ283" s="102"/>
      <c r="CK283" s="102"/>
      <c r="CL283" s="102"/>
      <c r="CM283" s="102"/>
      <c r="CN283" s="102"/>
      <c r="CO283" s="102"/>
      <c r="CP283" s="102"/>
      <c r="CQ283" s="102"/>
      <c r="CR283" s="102"/>
      <c r="CS283" s="102">
        <f t="shared" si="345"/>
        <v>0</v>
      </c>
      <c r="CT283" s="103">
        <f t="shared" si="346"/>
        <v>0</v>
      </c>
      <c r="CU283" s="103">
        <f t="shared" si="347"/>
        <v>0</v>
      </c>
      <c r="CV283" s="103">
        <f t="shared" si="348"/>
        <v>0</v>
      </c>
      <c r="CW283" s="103">
        <f t="shared" si="349"/>
        <v>0</v>
      </c>
      <c r="CX283" s="103">
        <f t="shared" si="350"/>
        <v>0</v>
      </c>
      <c r="CY283" s="103">
        <f t="shared" si="351"/>
        <v>0</v>
      </c>
      <c r="CZ283" s="103">
        <f t="shared" si="352"/>
        <v>0</v>
      </c>
      <c r="DA283" s="103">
        <f t="shared" si="353"/>
        <v>0</v>
      </c>
      <c r="DB283" s="103">
        <f t="shared" si="354"/>
        <v>0</v>
      </c>
      <c r="DC283" s="103">
        <f t="shared" si="355"/>
        <v>0</v>
      </c>
      <c r="DD283" s="103">
        <f t="shared" si="356"/>
        <v>0</v>
      </c>
      <c r="DE283" s="103">
        <f t="shared" si="357"/>
        <v>0</v>
      </c>
      <c r="DF283" s="104">
        <f>SUM(CT283:DE283)*VLOOKUP($I283,Escalation[],MATCH(CG$1,Escalation[#Headers]),FALSE)</f>
        <v>0</v>
      </c>
      <c r="DG283" s="104">
        <f t="shared" si="358"/>
        <v>0</v>
      </c>
      <c r="DH283" s="104">
        <f t="shared" si="359"/>
        <v>0</v>
      </c>
      <c r="DI283" s="104">
        <f t="shared" si="360"/>
        <v>0</v>
      </c>
      <c r="DJ283" s="103">
        <f t="shared" si="361"/>
        <v>0</v>
      </c>
      <c r="DK283" s="105">
        <f t="shared" si="362"/>
        <v>0</v>
      </c>
      <c r="DL283" s="110"/>
      <c r="DM283" s="102"/>
      <c r="DN283" s="102"/>
      <c r="DO283" s="102"/>
      <c r="DP283" s="102"/>
      <c r="DQ283" s="102"/>
      <c r="DR283" s="102"/>
      <c r="DS283" s="102"/>
      <c r="DT283" s="102"/>
      <c r="DU283" s="102"/>
      <c r="DV283" s="102"/>
      <c r="DW283" s="102"/>
      <c r="DX283" s="102">
        <f t="shared" si="363"/>
        <v>0</v>
      </c>
      <c r="DY283" s="103">
        <f t="shared" si="364"/>
        <v>0</v>
      </c>
      <c r="DZ283" s="103">
        <f t="shared" si="365"/>
        <v>0</v>
      </c>
      <c r="EA283" s="103">
        <f t="shared" si="366"/>
        <v>0</v>
      </c>
      <c r="EB283" s="103">
        <f t="shared" si="367"/>
        <v>0</v>
      </c>
      <c r="EC283" s="103">
        <f t="shared" si="368"/>
        <v>0</v>
      </c>
      <c r="ED283" s="103">
        <f t="shared" si="369"/>
        <v>0</v>
      </c>
      <c r="EE283" s="103">
        <f t="shared" si="370"/>
        <v>0</v>
      </c>
      <c r="EF283" s="103">
        <f t="shared" si="371"/>
        <v>0</v>
      </c>
      <c r="EG283" s="103">
        <f t="shared" si="372"/>
        <v>0</v>
      </c>
      <c r="EH283" s="103">
        <f t="shared" si="373"/>
        <v>0</v>
      </c>
      <c r="EI283" s="103">
        <f t="shared" si="374"/>
        <v>0</v>
      </c>
      <c r="EJ283" s="103">
        <f t="shared" si="375"/>
        <v>0</v>
      </c>
      <c r="EK283" s="104">
        <f>SUM(DY283:EJ283)*VLOOKUP($I283,Escalation[],MATCH(DL$1,Escalation[#Headers]),FALSE)</f>
        <v>0</v>
      </c>
      <c r="EL283" s="104">
        <f t="shared" si="376"/>
        <v>0</v>
      </c>
      <c r="EM283" s="104">
        <f t="shared" si="377"/>
        <v>0</v>
      </c>
      <c r="EN283" s="104">
        <f t="shared" si="378"/>
        <v>0</v>
      </c>
      <c r="EO283" s="103">
        <f t="shared" si="379"/>
        <v>0</v>
      </c>
      <c r="EP283" s="105">
        <f t="shared" si="380"/>
        <v>0</v>
      </c>
      <c r="EQ283" s="160">
        <f t="shared" si="381"/>
        <v>2819.34</v>
      </c>
      <c r="ER283" s="1"/>
      <c r="ES283" s="82"/>
      <c r="ET283" s="82"/>
      <c r="EU283" s="82"/>
      <c r="EV283" s="82"/>
      <c r="EW283" s="22"/>
      <c r="EX283" s="22"/>
      <c r="EY283" s="34"/>
      <c r="EZ283" s="34"/>
      <c r="FA283" s="7"/>
      <c r="FB283" s="7"/>
      <c r="FC283" s="7"/>
      <c r="FD283" s="7"/>
    </row>
    <row r="284" spans="1:160" ht="158.4" hidden="1" x14ac:dyDescent="0.3">
      <c r="A284" s="2" t="s">
        <v>591</v>
      </c>
      <c r="B284" s="83">
        <v>1.2</v>
      </c>
      <c r="C284" t="s">
        <v>1392</v>
      </c>
      <c r="D284" s="28" t="s">
        <v>15</v>
      </c>
      <c r="E284" s="3" t="s">
        <v>25</v>
      </c>
      <c r="F284" s="1" t="s">
        <v>592</v>
      </c>
      <c r="G284" s="14" t="s">
        <v>593</v>
      </c>
      <c r="H284" s="1"/>
      <c r="I284" s="3" t="s">
        <v>19</v>
      </c>
      <c r="J284" s="5" t="s">
        <v>31</v>
      </c>
      <c r="K284" s="3" t="s">
        <v>137</v>
      </c>
      <c r="L284" s="6" t="s">
        <v>22</v>
      </c>
      <c r="M284" s="38">
        <v>77</v>
      </c>
      <c r="N284" s="43">
        <v>77</v>
      </c>
      <c r="O284" s="23">
        <v>0</v>
      </c>
      <c r="P284" s="48">
        <v>0</v>
      </c>
      <c r="Q284" s="5" t="s">
        <v>23</v>
      </c>
      <c r="R284" s="1" t="s">
        <v>220</v>
      </c>
      <c r="S284" s="71">
        <f>VLOOKUP(R284,Contingencies!$A$2:$D$7,4,FALSE)</f>
        <v>0.2</v>
      </c>
      <c r="T284" s="22">
        <f t="shared" si="314"/>
        <v>251.69760000000002</v>
      </c>
      <c r="U284" s="33">
        <f t="shared" si="388"/>
        <v>0</v>
      </c>
      <c r="V284" s="90"/>
      <c r="W284" s="110"/>
      <c r="X284" s="102"/>
      <c r="Y284" s="133"/>
      <c r="Z284" s="112"/>
      <c r="AA284" s="122">
        <v>16</v>
      </c>
      <c r="AB284" s="123"/>
      <c r="AC284" s="123"/>
      <c r="AD284" s="123"/>
      <c r="AE284" s="123"/>
      <c r="AF284" s="102"/>
      <c r="AG284" s="102"/>
      <c r="AH284" s="102"/>
      <c r="AI284" s="102">
        <f t="shared" si="382"/>
        <v>16</v>
      </c>
      <c r="AJ284" s="103">
        <f t="shared" si="315"/>
        <v>0</v>
      </c>
      <c r="AK284" s="103">
        <f t="shared" si="316"/>
        <v>0</v>
      </c>
      <c r="AL284" s="103">
        <f t="shared" si="317"/>
        <v>0</v>
      </c>
      <c r="AM284" s="103">
        <f t="shared" si="318"/>
        <v>0</v>
      </c>
      <c r="AN284" s="103">
        <f t="shared" si="319"/>
        <v>1232</v>
      </c>
      <c r="AO284" s="103">
        <f t="shared" si="320"/>
        <v>0</v>
      </c>
      <c r="AP284" s="103">
        <f t="shared" si="321"/>
        <v>0</v>
      </c>
      <c r="AQ284" s="103">
        <f t="shared" si="322"/>
        <v>0</v>
      </c>
      <c r="AR284" s="103">
        <f t="shared" si="323"/>
        <v>0</v>
      </c>
      <c r="AS284" s="103">
        <f t="shared" si="324"/>
        <v>0</v>
      </c>
      <c r="AT284" s="103">
        <f t="shared" si="325"/>
        <v>0</v>
      </c>
      <c r="AU284" s="103">
        <f t="shared" si="326"/>
        <v>0</v>
      </c>
      <c r="AV284" s="104">
        <f>SUM(AJ284:AU284)*VLOOKUP($I284,Escalation[],MATCH(W$1,Escalation[#Headers]),FALSE)</f>
        <v>1258.4880000000001</v>
      </c>
      <c r="AW284" s="104">
        <f t="shared" si="383"/>
        <v>0</v>
      </c>
      <c r="AX284" s="104">
        <f t="shared" si="384"/>
        <v>0</v>
      </c>
      <c r="AY284" s="104">
        <f t="shared" si="385"/>
        <v>1258.4880000000001</v>
      </c>
      <c r="AZ284" s="103">
        <f t="shared" si="386"/>
        <v>251.69760000000002</v>
      </c>
      <c r="BA284" s="105">
        <f t="shared" si="387"/>
        <v>0</v>
      </c>
      <c r="BB284" s="110"/>
      <c r="BC284" s="102"/>
      <c r="BD284" s="102"/>
      <c r="BE284" s="102"/>
      <c r="BF284" s="102"/>
      <c r="BG284" s="102"/>
      <c r="BH284" s="102"/>
      <c r="BI284" s="102"/>
      <c r="BJ284" s="102"/>
      <c r="BK284" s="102"/>
      <c r="BL284" s="102"/>
      <c r="BM284" s="102"/>
      <c r="BN284" s="102">
        <f t="shared" si="327"/>
        <v>0</v>
      </c>
      <c r="BO284" s="103">
        <f t="shared" si="328"/>
        <v>0</v>
      </c>
      <c r="BP284" s="103">
        <f t="shared" si="329"/>
        <v>0</v>
      </c>
      <c r="BQ284" s="103">
        <f t="shared" si="330"/>
        <v>0</v>
      </c>
      <c r="BR284" s="103">
        <f t="shared" si="331"/>
        <v>0</v>
      </c>
      <c r="BS284" s="103">
        <f t="shared" si="332"/>
        <v>0</v>
      </c>
      <c r="BT284" s="103">
        <f t="shared" si="333"/>
        <v>0</v>
      </c>
      <c r="BU284" s="103">
        <f t="shared" si="334"/>
        <v>0</v>
      </c>
      <c r="BV284" s="103">
        <f t="shared" si="335"/>
        <v>0</v>
      </c>
      <c r="BW284" s="103">
        <f t="shared" si="336"/>
        <v>0</v>
      </c>
      <c r="BX284" s="103">
        <f t="shared" si="337"/>
        <v>0</v>
      </c>
      <c r="BY284" s="103">
        <f t="shared" si="338"/>
        <v>0</v>
      </c>
      <c r="BZ284" s="103">
        <f t="shared" si="339"/>
        <v>0</v>
      </c>
      <c r="CA284" s="104">
        <f>SUM(BO284:BZ284)*VLOOKUP($I284,Escalation[],MATCH(BB$1,Escalation[#Headers]),FALSE)</f>
        <v>0</v>
      </c>
      <c r="CB284" s="104">
        <f t="shared" si="340"/>
        <v>0</v>
      </c>
      <c r="CC284" s="104">
        <f t="shared" si="341"/>
        <v>0</v>
      </c>
      <c r="CD284" s="104">
        <f t="shared" si="342"/>
        <v>0</v>
      </c>
      <c r="CE284" s="103">
        <f t="shared" si="343"/>
        <v>0</v>
      </c>
      <c r="CF284" s="105">
        <f t="shared" si="344"/>
        <v>0</v>
      </c>
      <c r="CG284" s="110"/>
      <c r="CH284" s="102"/>
      <c r="CI284" s="102"/>
      <c r="CJ284" s="102"/>
      <c r="CK284" s="102"/>
      <c r="CL284" s="102"/>
      <c r="CM284" s="102"/>
      <c r="CN284" s="102"/>
      <c r="CO284" s="102"/>
      <c r="CP284" s="102"/>
      <c r="CQ284" s="102"/>
      <c r="CR284" s="102"/>
      <c r="CS284" s="102">
        <f t="shared" si="345"/>
        <v>0</v>
      </c>
      <c r="CT284" s="103">
        <f t="shared" si="346"/>
        <v>0</v>
      </c>
      <c r="CU284" s="103">
        <f t="shared" si="347"/>
        <v>0</v>
      </c>
      <c r="CV284" s="103">
        <f t="shared" si="348"/>
        <v>0</v>
      </c>
      <c r="CW284" s="103">
        <f t="shared" si="349"/>
        <v>0</v>
      </c>
      <c r="CX284" s="103">
        <f t="shared" si="350"/>
        <v>0</v>
      </c>
      <c r="CY284" s="103">
        <f t="shared" si="351"/>
        <v>0</v>
      </c>
      <c r="CZ284" s="103">
        <f t="shared" si="352"/>
        <v>0</v>
      </c>
      <c r="DA284" s="103">
        <f t="shared" si="353"/>
        <v>0</v>
      </c>
      <c r="DB284" s="103">
        <f t="shared" si="354"/>
        <v>0</v>
      </c>
      <c r="DC284" s="103">
        <f t="shared" si="355"/>
        <v>0</v>
      </c>
      <c r="DD284" s="103">
        <f t="shared" si="356"/>
        <v>0</v>
      </c>
      <c r="DE284" s="103">
        <f t="shared" si="357"/>
        <v>0</v>
      </c>
      <c r="DF284" s="104">
        <f>SUM(CT284:DE284)*VLOOKUP($I284,Escalation[],MATCH(CG$1,Escalation[#Headers]),FALSE)</f>
        <v>0</v>
      </c>
      <c r="DG284" s="104">
        <f t="shared" si="358"/>
        <v>0</v>
      </c>
      <c r="DH284" s="104">
        <f t="shared" si="359"/>
        <v>0</v>
      </c>
      <c r="DI284" s="104">
        <f t="shared" si="360"/>
        <v>0</v>
      </c>
      <c r="DJ284" s="103">
        <f t="shared" si="361"/>
        <v>0</v>
      </c>
      <c r="DK284" s="105">
        <f t="shared" si="362"/>
        <v>0</v>
      </c>
      <c r="DL284" s="110"/>
      <c r="DM284" s="102"/>
      <c r="DN284" s="102"/>
      <c r="DO284" s="102"/>
      <c r="DP284" s="102"/>
      <c r="DQ284" s="102"/>
      <c r="DR284" s="102"/>
      <c r="DS284" s="102"/>
      <c r="DT284" s="102"/>
      <c r="DU284" s="102"/>
      <c r="DV284" s="102"/>
      <c r="DW284" s="102"/>
      <c r="DX284" s="102">
        <f t="shared" si="363"/>
        <v>0</v>
      </c>
      <c r="DY284" s="103">
        <f t="shared" si="364"/>
        <v>0</v>
      </c>
      <c r="DZ284" s="103">
        <f t="shared" si="365"/>
        <v>0</v>
      </c>
      <c r="EA284" s="103">
        <f t="shared" si="366"/>
        <v>0</v>
      </c>
      <c r="EB284" s="103">
        <f t="shared" si="367"/>
        <v>0</v>
      </c>
      <c r="EC284" s="103">
        <f t="shared" si="368"/>
        <v>0</v>
      </c>
      <c r="ED284" s="103">
        <f t="shared" si="369"/>
        <v>0</v>
      </c>
      <c r="EE284" s="103">
        <f t="shared" si="370"/>
        <v>0</v>
      </c>
      <c r="EF284" s="103">
        <f t="shared" si="371"/>
        <v>0</v>
      </c>
      <c r="EG284" s="103">
        <f t="shared" si="372"/>
        <v>0</v>
      </c>
      <c r="EH284" s="103">
        <f t="shared" si="373"/>
        <v>0</v>
      </c>
      <c r="EI284" s="103">
        <f t="shared" si="374"/>
        <v>0</v>
      </c>
      <c r="EJ284" s="103">
        <f t="shared" si="375"/>
        <v>0</v>
      </c>
      <c r="EK284" s="104">
        <f>SUM(DY284:EJ284)*VLOOKUP($I284,Escalation[],MATCH(DL$1,Escalation[#Headers]),FALSE)</f>
        <v>0</v>
      </c>
      <c r="EL284" s="104">
        <f t="shared" si="376"/>
        <v>0</v>
      </c>
      <c r="EM284" s="104">
        <f t="shared" si="377"/>
        <v>0</v>
      </c>
      <c r="EN284" s="104">
        <f t="shared" si="378"/>
        <v>0</v>
      </c>
      <c r="EO284" s="103">
        <f t="shared" si="379"/>
        <v>0</v>
      </c>
      <c r="EP284" s="105">
        <f t="shared" si="380"/>
        <v>0</v>
      </c>
      <c r="EQ284" s="160">
        <f t="shared" si="381"/>
        <v>1258.4880000000001</v>
      </c>
      <c r="ER284" s="1"/>
      <c r="ES284" s="82"/>
      <c r="ET284" s="82"/>
      <c r="EU284" s="82"/>
      <c r="EV284" s="82"/>
      <c r="EW284" s="22"/>
      <c r="EX284" s="22"/>
      <c r="EY284" s="34"/>
      <c r="EZ284" s="34"/>
      <c r="FA284" s="7"/>
      <c r="FB284" s="7"/>
      <c r="FC284" s="7"/>
      <c r="FD284" s="7"/>
    </row>
    <row r="285" spans="1:160" ht="158.4" hidden="1" x14ac:dyDescent="0.3">
      <c r="A285" s="2" t="s">
        <v>591</v>
      </c>
      <c r="B285" s="83">
        <v>1.2</v>
      </c>
      <c r="C285" t="s">
        <v>1392</v>
      </c>
      <c r="D285" s="28" t="s">
        <v>15</v>
      </c>
      <c r="E285" s="3" t="s">
        <v>25</v>
      </c>
      <c r="F285" s="1" t="s">
        <v>592</v>
      </c>
      <c r="G285" s="14" t="s">
        <v>593</v>
      </c>
      <c r="H285" s="1"/>
      <c r="I285" s="3" t="s">
        <v>215</v>
      </c>
      <c r="J285" s="5" t="s">
        <v>215</v>
      </c>
      <c r="K285" s="3"/>
      <c r="L285" s="3" t="s">
        <v>22</v>
      </c>
      <c r="M285" s="38"/>
      <c r="N285" s="42">
        <v>1</v>
      </c>
      <c r="O285" s="23">
        <v>0</v>
      </c>
      <c r="P285" s="48">
        <v>0</v>
      </c>
      <c r="Q285" s="5" t="s">
        <v>23</v>
      </c>
      <c r="R285" s="1" t="s">
        <v>220</v>
      </c>
      <c r="S285" s="71">
        <f>VLOOKUP(R285,Contingencies!$A$2:$D$7,4,FALSE)</f>
        <v>0.2</v>
      </c>
      <c r="T285" s="22">
        <f t="shared" si="314"/>
        <v>81.720000000000013</v>
      </c>
      <c r="U285" s="33">
        <f t="shared" si="388"/>
        <v>0</v>
      </c>
      <c r="V285" s="90"/>
      <c r="W285" s="110"/>
      <c r="X285" s="102"/>
      <c r="Y285" s="133"/>
      <c r="Z285" s="112"/>
      <c r="AA285" s="122">
        <v>400</v>
      </c>
      <c r="AB285" s="123"/>
      <c r="AC285" s="123"/>
      <c r="AD285" s="123"/>
      <c r="AE285" s="123"/>
      <c r="AF285" s="102"/>
      <c r="AG285" s="102"/>
      <c r="AH285" s="102"/>
      <c r="AI285" s="102">
        <f t="shared" si="382"/>
        <v>0</v>
      </c>
      <c r="AJ285" s="103">
        <f t="shared" si="315"/>
        <v>0</v>
      </c>
      <c r="AK285" s="103">
        <f t="shared" si="316"/>
        <v>0</v>
      </c>
      <c r="AL285" s="103">
        <f t="shared" si="317"/>
        <v>0</v>
      </c>
      <c r="AM285" s="103">
        <f t="shared" si="318"/>
        <v>0</v>
      </c>
      <c r="AN285" s="103">
        <f t="shared" si="319"/>
        <v>400</v>
      </c>
      <c r="AO285" s="103">
        <f t="shared" si="320"/>
        <v>0</v>
      </c>
      <c r="AP285" s="103">
        <f t="shared" si="321"/>
        <v>0</v>
      </c>
      <c r="AQ285" s="103">
        <f t="shared" si="322"/>
        <v>0</v>
      </c>
      <c r="AR285" s="103">
        <f t="shared" si="323"/>
        <v>0</v>
      </c>
      <c r="AS285" s="103">
        <f t="shared" si="324"/>
        <v>0</v>
      </c>
      <c r="AT285" s="103">
        <f t="shared" si="325"/>
        <v>0</v>
      </c>
      <c r="AU285" s="103">
        <f t="shared" si="326"/>
        <v>0</v>
      </c>
      <c r="AV285" s="104">
        <f>SUM(AJ285:AU285)*VLOOKUP($I285,Escalation[],MATCH(W$1,Escalation[#Headers]),FALSE)</f>
        <v>408.6</v>
      </c>
      <c r="AW285" s="104">
        <f t="shared" si="383"/>
        <v>0</v>
      </c>
      <c r="AX285" s="104">
        <f t="shared" si="384"/>
        <v>0</v>
      </c>
      <c r="AY285" s="104">
        <f t="shared" si="385"/>
        <v>408.6</v>
      </c>
      <c r="AZ285" s="103">
        <f t="shared" si="386"/>
        <v>81.720000000000013</v>
      </c>
      <c r="BA285" s="105">
        <f t="shared" si="387"/>
        <v>0</v>
      </c>
      <c r="BB285" s="110"/>
      <c r="BC285" s="102"/>
      <c r="BD285" s="102"/>
      <c r="BE285" s="102"/>
      <c r="BF285" s="102"/>
      <c r="BG285" s="102"/>
      <c r="BH285" s="102"/>
      <c r="BI285" s="102"/>
      <c r="BJ285" s="102"/>
      <c r="BK285" s="102"/>
      <c r="BL285" s="102"/>
      <c r="BM285" s="102"/>
      <c r="BN285" s="102">
        <f t="shared" si="327"/>
        <v>0</v>
      </c>
      <c r="BO285" s="103">
        <f t="shared" si="328"/>
        <v>0</v>
      </c>
      <c r="BP285" s="103">
        <f t="shared" si="329"/>
        <v>0</v>
      </c>
      <c r="BQ285" s="103">
        <f t="shared" si="330"/>
        <v>0</v>
      </c>
      <c r="BR285" s="103">
        <f t="shared" si="331"/>
        <v>0</v>
      </c>
      <c r="BS285" s="103">
        <f t="shared" si="332"/>
        <v>0</v>
      </c>
      <c r="BT285" s="103">
        <f t="shared" si="333"/>
        <v>0</v>
      </c>
      <c r="BU285" s="103">
        <f t="shared" si="334"/>
        <v>0</v>
      </c>
      <c r="BV285" s="103">
        <f t="shared" si="335"/>
        <v>0</v>
      </c>
      <c r="BW285" s="103">
        <f t="shared" si="336"/>
        <v>0</v>
      </c>
      <c r="BX285" s="103">
        <f t="shared" si="337"/>
        <v>0</v>
      </c>
      <c r="BY285" s="103">
        <f t="shared" si="338"/>
        <v>0</v>
      </c>
      <c r="BZ285" s="103">
        <f t="shared" si="339"/>
        <v>0</v>
      </c>
      <c r="CA285" s="104">
        <f>SUM(BO285:BZ285)*VLOOKUP($I285,Escalation[],MATCH(BB$1,Escalation[#Headers]),FALSE)</f>
        <v>0</v>
      </c>
      <c r="CB285" s="104">
        <f t="shared" si="340"/>
        <v>0</v>
      </c>
      <c r="CC285" s="104">
        <f t="shared" si="341"/>
        <v>0</v>
      </c>
      <c r="CD285" s="104">
        <f t="shared" si="342"/>
        <v>0</v>
      </c>
      <c r="CE285" s="103">
        <f t="shared" si="343"/>
        <v>0</v>
      </c>
      <c r="CF285" s="105">
        <f t="shared" si="344"/>
        <v>0</v>
      </c>
      <c r="CG285" s="110"/>
      <c r="CH285" s="102"/>
      <c r="CI285" s="102"/>
      <c r="CJ285" s="102"/>
      <c r="CK285" s="102"/>
      <c r="CL285" s="102"/>
      <c r="CM285" s="102"/>
      <c r="CN285" s="102"/>
      <c r="CO285" s="102"/>
      <c r="CP285" s="102"/>
      <c r="CQ285" s="102"/>
      <c r="CR285" s="102"/>
      <c r="CS285" s="102">
        <f t="shared" si="345"/>
        <v>0</v>
      </c>
      <c r="CT285" s="103">
        <f t="shared" si="346"/>
        <v>0</v>
      </c>
      <c r="CU285" s="103">
        <f t="shared" si="347"/>
        <v>0</v>
      </c>
      <c r="CV285" s="103">
        <f t="shared" si="348"/>
        <v>0</v>
      </c>
      <c r="CW285" s="103">
        <f t="shared" si="349"/>
        <v>0</v>
      </c>
      <c r="CX285" s="103">
        <f t="shared" si="350"/>
        <v>0</v>
      </c>
      <c r="CY285" s="103">
        <f t="shared" si="351"/>
        <v>0</v>
      </c>
      <c r="CZ285" s="103">
        <f t="shared" si="352"/>
        <v>0</v>
      </c>
      <c r="DA285" s="103">
        <f t="shared" si="353"/>
        <v>0</v>
      </c>
      <c r="DB285" s="103">
        <f t="shared" si="354"/>
        <v>0</v>
      </c>
      <c r="DC285" s="103">
        <f t="shared" si="355"/>
        <v>0</v>
      </c>
      <c r="DD285" s="103">
        <f t="shared" si="356"/>
        <v>0</v>
      </c>
      <c r="DE285" s="103">
        <f t="shared" si="357"/>
        <v>0</v>
      </c>
      <c r="DF285" s="104">
        <f>SUM(CT285:DE285)*VLOOKUP($I285,Escalation[],MATCH(CG$1,Escalation[#Headers]),FALSE)</f>
        <v>0</v>
      </c>
      <c r="DG285" s="104">
        <f t="shared" si="358"/>
        <v>0</v>
      </c>
      <c r="DH285" s="104">
        <f t="shared" si="359"/>
        <v>0</v>
      </c>
      <c r="DI285" s="104">
        <f t="shared" si="360"/>
        <v>0</v>
      </c>
      <c r="DJ285" s="103">
        <f t="shared" si="361"/>
        <v>0</v>
      </c>
      <c r="DK285" s="105">
        <f t="shared" si="362"/>
        <v>0</v>
      </c>
      <c r="DL285" s="110"/>
      <c r="DM285" s="102"/>
      <c r="DN285" s="102"/>
      <c r="DO285" s="102"/>
      <c r="DP285" s="102"/>
      <c r="DQ285" s="102"/>
      <c r="DR285" s="102"/>
      <c r="DS285" s="102"/>
      <c r="DT285" s="102"/>
      <c r="DU285" s="102"/>
      <c r="DV285" s="102"/>
      <c r="DW285" s="102"/>
      <c r="DX285" s="102">
        <f t="shared" si="363"/>
        <v>0</v>
      </c>
      <c r="DY285" s="103">
        <f t="shared" si="364"/>
        <v>0</v>
      </c>
      <c r="DZ285" s="103">
        <f t="shared" si="365"/>
        <v>0</v>
      </c>
      <c r="EA285" s="103">
        <f t="shared" si="366"/>
        <v>0</v>
      </c>
      <c r="EB285" s="103">
        <f t="shared" si="367"/>
        <v>0</v>
      </c>
      <c r="EC285" s="103">
        <f t="shared" si="368"/>
        <v>0</v>
      </c>
      <c r="ED285" s="103">
        <f t="shared" si="369"/>
        <v>0</v>
      </c>
      <c r="EE285" s="103">
        <f t="shared" si="370"/>
        <v>0</v>
      </c>
      <c r="EF285" s="103">
        <f t="shared" si="371"/>
        <v>0</v>
      </c>
      <c r="EG285" s="103">
        <f t="shared" si="372"/>
        <v>0</v>
      </c>
      <c r="EH285" s="103">
        <f t="shared" si="373"/>
        <v>0</v>
      </c>
      <c r="EI285" s="103">
        <f t="shared" si="374"/>
        <v>0</v>
      </c>
      <c r="EJ285" s="103">
        <f t="shared" si="375"/>
        <v>0</v>
      </c>
      <c r="EK285" s="104">
        <f>SUM(DY285:EJ285)*VLOOKUP($I285,Escalation[],MATCH(DL$1,Escalation[#Headers]),FALSE)</f>
        <v>0</v>
      </c>
      <c r="EL285" s="104">
        <f t="shared" si="376"/>
        <v>0</v>
      </c>
      <c r="EM285" s="104">
        <f t="shared" si="377"/>
        <v>0</v>
      </c>
      <c r="EN285" s="104">
        <f t="shared" si="378"/>
        <v>0</v>
      </c>
      <c r="EO285" s="103">
        <f t="shared" si="379"/>
        <v>0</v>
      </c>
      <c r="EP285" s="105">
        <f t="shared" si="380"/>
        <v>0</v>
      </c>
      <c r="EQ285" s="160">
        <f t="shared" si="381"/>
        <v>408.6</v>
      </c>
      <c r="ER285" s="1"/>
      <c r="ES285" s="82"/>
      <c r="ET285" s="82"/>
      <c r="EU285" s="82"/>
      <c r="EV285" s="82"/>
      <c r="EW285" s="22"/>
      <c r="EX285" s="22"/>
      <c r="EY285" s="34"/>
      <c r="EZ285" s="34"/>
      <c r="FA285" s="7"/>
      <c r="FB285" s="7"/>
      <c r="FC285" s="7"/>
      <c r="FD285" s="7"/>
    </row>
    <row r="286" spans="1:160" ht="250.8" hidden="1" x14ac:dyDescent="0.3">
      <c r="A286" s="2" t="s">
        <v>594</v>
      </c>
      <c r="B286" s="83">
        <v>1.2</v>
      </c>
      <c r="C286" t="s">
        <v>1392</v>
      </c>
      <c r="D286" s="28" t="s">
        <v>15</v>
      </c>
      <c r="E286" s="3" t="s">
        <v>25</v>
      </c>
      <c r="F286" s="1" t="s">
        <v>595</v>
      </c>
      <c r="G286" s="14" t="s">
        <v>596</v>
      </c>
      <c r="H286" s="1"/>
      <c r="I286" s="3" t="s">
        <v>19</v>
      </c>
      <c r="J286" s="5" t="s">
        <v>31</v>
      </c>
      <c r="K286" s="3" t="s">
        <v>35</v>
      </c>
      <c r="L286" s="6" t="s">
        <v>22</v>
      </c>
      <c r="M286" s="38">
        <v>115</v>
      </c>
      <c r="N286" s="43">
        <v>115</v>
      </c>
      <c r="O286" s="23">
        <v>0</v>
      </c>
      <c r="P286" s="48">
        <v>0</v>
      </c>
      <c r="Q286" s="5" t="s">
        <v>23</v>
      </c>
      <c r="R286" s="1" t="s">
        <v>220</v>
      </c>
      <c r="S286" s="71">
        <f>VLOOKUP(R286,Contingencies!$A$2:$D$7,4,FALSE)</f>
        <v>0.2</v>
      </c>
      <c r="T286" s="22">
        <f t="shared" si="314"/>
        <v>1409.67</v>
      </c>
      <c r="U286" s="33">
        <f t="shared" si="388"/>
        <v>0</v>
      </c>
      <c r="V286" s="90"/>
      <c r="W286" s="110"/>
      <c r="X286" s="102"/>
      <c r="Y286" s="133"/>
      <c r="Z286" s="123"/>
      <c r="AA286" s="122">
        <v>30</v>
      </c>
      <c r="AB286" s="122">
        <v>30</v>
      </c>
      <c r="AC286" s="123"/>
      <c r="AD286" s="123"/>
      <c r="AE286" s="123"/>
      <c r="AF286" s="102"/>
      <c r="AG286" s="102"/>
      <c r="AH286" s="102"/>
      <c r="AI286" s="102">
        <f t="shared" si="382"/>
        <v>60</v>
      </c>
      <c r="AJ286" s="103">
        <f t="shared" si="315"/>
        <v>0</v>
      </c>
      <c r="AK286" s="103">
        <f t="shared" si="316"/>
        <v>0</v>
      </c>
      <c r="AL286" s="103">
        <f t="shared" si="317"/>
        <v>0</v>
      </c>
      <c r="AM286" s="103">
        <f t="shared" si="318"/>
        <v>0</v>
      </c>
      <c r="AN286" s="103">
        <f t="shared" si="319"/>
        <v>3450</v>
      </c>
      <c r="AO286" s="103">
        <f t="shared" si="320"/>
        <v>3450</v>
      </c>
      <c r="AP286" s="103">
        <f t="shared" si="321"/>
        <v>0</v>
      </c>
      <c r="AQ286" s="103">
        <f t="shared" si="322"/>
        <v>0</v>
      </c>
      <c r="AR286" s="103">
        <f t="shared" si="323"/>
        <v>0</v>
      </c>
      <c r="AS286" s="103">
        <f t="shared" si="324"/>
        <v>0</v>
      </c>
      <c r="AT286" s="103">
        <f t="shared" si="325"/>
        <v>0</v>
      </c>
      <c r="AU286" s="103">
        <f t="shared" si="326"/>
        <v>0</v>
      </c>
      <c r="AV286" s="104">
        <f>SUM(AJ286:AU286)*VLOOKUP($I286,Escalation[],MATCH(W$1,Escalation[#Headers]),FALSE)</f>
        <v>7048.35</v>
      </c>
      <c r="AW286" s="104">
        <f t="shared" si="383"/>
        <v>0</v>
      </c>
      <c r="AX286" s="104">
        <f t="shared" si="384"/>
        <v>0</v>
      </c>
      <c r="AY286" s="104">
        <f t="shared" si="385"/>
        <v>7048.35</v>
      </c>
      <c r="AZ286" s="103">
        <f t="shared" si="386"/>
        <v>1409.67</v>
      </c>
      <c r="BA286" s="105">
        <f t="shared" si="387"/>
        <v>0</v>
      </c>
      <c r="BB286" s="110"/>
      <c r="BC286" s="102"/>
      <c r="BD286" s="102"/>
      <c r="BE286" s="102"/>
      <c r="BF286" s="102"/>
      <c r="BG286" s="102"/>
      <c r="BH286" s="102"/>
      <c r="BI286" s="102"/>
      <c r="BJ286" s="102"/>
      <c r="BK286" s="102"/>
      <c r="BL286" s="102"/>
      <c r="BM286" s="102"/>
      <c r="BN286" s="102">
        <f t="shared" si="327"/>
        <v>0</v>
      </c>
      <c r="BO286" s="103">
        <f t="shared" si="328"/>
        <v>0</v>
      </c>
      <c r="BP286" s="103">
        <f t="shared" si="329"/>
        <v>0</v>
      </c>
      <c r="BQ286" s="103">
        <f t="shared" si="330"/>
        <v>0</v>
      </c>
      <c r="BR286" s="103">
        <f t="shared" si="331"/>
        <v>0</v>
      </c>
      <c r="BS286" s="103">
        <f t="shared" si="332"/>
        <v>0</v>
      </c>
      <c r="BT286" s="103">
        <f t="shared" si="333"/>
        <v>0</v>
      </c>
      <c r="BU286" s="103">
        <f t="shared" si="334"/>
        <v>0</v>
      </c>
      <c r="BV286" s="103">
        <f t="shared" si="335"/>
        <v>0</v>
      </c>
      <c r="BW286" s="103">
        <f t="shared" si="336"/>
        <v>0</v>
      </c>
      <c r="BX286" s="103">
        <f t="shared" si="337"/>
        <v>0</v>
      </c>
      <c r="BY286" s="103">
        <f t="shared" si="338"/>
        <v>0</v>
      </c>
      <c r="BZ286" s="103">
        <f t="shared" si="339"/>
        <v>0</v>
      </c>
      <c r="CA286" s="104">
        <f>SUM(BO286:BZ286)*VLOOKUP($I286,Escalation[],MATCH(BB$1,Escalation[#Headers]),FALSE)</f>
        <v>0</v>
      </c>
      <c r="CB286" s="104">
        <f t="shared" si="340"/>
        <v>0</v>
      </c>
      <c r="CC286" s="104">
        <f t="shared" si="341"/>
        <v>0</v>
      </c>
      <c r="CD286" s="104">
        <f t="shared" si="342"/>
        <v>0</v>
      </c>
      <c r="CE286" s="103">
        <f t="shared" si="343"/>
        <v>0</v>
      </c>
      <c r="CF286" s="105">
        <f t="shared" si="344"/>
        <v>0</v>
      </c>
      <c r="CG286" s="110"/>
      <c r="CH286" s="102"/>
      <c r="CI286" s="102"/>
      <c r="CJ286" s="102"/>
      <c r="CK286" s="102"/>
      <c r="CL286" s="102"/>
      <c r="CM286" s="102"/>
      <c r="CN286" s="102"/>
      <c r="CO286" s="102"/>
      <c r="CP286" s="102"/>
      <c r="CQ286" s="102"/>
      <c r="CR286" s="102"/>
      <c r="CS286" s="102">
        <f t="shared" si="345"/>
        <v>0</v>
      </c>
      <c r="CT286" s="103">
        <f t="shared" si="346"/>
        <v>0</v>
      </c>
      <c r="CU286" s="103">
        <f t="shared" si="347"/>
        <v>0</v>
      </c>
      <c r="CV286" s="103">
        <f t="shared" si="348"/>
        <v>0</v>
      </c>
      <c r="CW286" s="103">
        <f t="shared" si="349"/>
        <v>0</v>
      </c>
      <c r="CX286" s="103">
        <f t="shared" si="350"/>
        <v>0</v>
      </c>
      <c r="CY286" s="103">
        <f t="shared" si="351"/>
        <v>0</v>
      </c>
      <c r="CZ286" s="103">
        <f t="shared" si="352"/>
        <v>0</v>
      </c>
      <c r="DA286" s="103">
        <f t="shared" si="353"/>
        <v>0</v>
      </c>
      <c r="DB286" s="103">
        <f t="shared" si="354"/>
        <v>0</v>
      </c>
      <c r="DC286" s="103">
        <f t="shared" si="355"/>
        <v>0</v>
      </c>
      <c r="DD286" s="103">
        <f t="shared" si="356"/>
        <v>0</v>
      </c>
      <c r="DE286" s="103">
        <f t="shared" si="357"/>
        <v>0</v>
      </c>
      <c r="DF286" s="104">
        <f>SUM(CT286:DE286)*VLOOKUP($I286,Escalation[],MATCH(CG$1,Escalation[#Headers]),FALSE)</f>
        <v>0</v>
      </c>
      <c r="DG286" s="104">
        <f t="shared" si="358"/>
        <v>0</v>
      </c>
      <c r="DH286" s="104">
        <f t="shared" si="359"/>
        <v>0</v>
      </c>
      <c r="DI286" s="104">
        <f t="shared" si="360"/>
        <v>0</v>
      </c>
      <c r="DJ286" s="103">
        <f t="shared" si="361"/>
        <v>0</v>
      </c>
      <c r="DK286" s="105">
        <f t="shared" si="362"/>
        <v>0</v>
      </c>
      <c r="DL286" s="110"/>
      <c r="DM286" s="102"/>
      <c r="DN286" s="102"/>
      <c r="DO286" s="102"/>
      <c r="DP286" s="102"/>
      <c r="DQ286" s="102"/>
      <c r="DR286" s="102"/>
      <c r="DS286" s="102"/>
      <c r="DT286" s="102"/>
      <c r="DU286" s="102"/>
      <c r="DV286" s="102"/>
      <c r="DW286" s="102"/>
      <c r="DX286" s="102">
        <f t="shared" si="363"/>
        <v>0</v>
      </c>
      <c r="DY286" s="103">
        <f t="shared" si="364"/>
        <v>0</v>
      </c>
      <c r="DZ286" s="103">
        <f t="shared" si="365"/>
        <v>0</v>
      </c>
      <c r="EA286" s="103">
        <f t="shared" si="366"/>
        <v>0</v>
      </c>
      <c r="EB286" s="103">
        <f t="shared" si="367"/>
        <v>0</v>
      </c>
      <c r="EC286" s="103">
        <f t="shared" si="368"/>
        <v>0</v>
      </c>
      <c r="ED286" s="103">
        <f t="shared" si="369"/>
        <v>0</v>
      </c>
      <c r="EE286" s="103">
        <f t="shared" si="370"/>
        <v>0</v>
      </c>
      <c r="EF286" s="103">
        <f t="shared" si="371"/>
        <v>0</v>
      </c>
      <c r="EG286" s="103">
        <f t="shared" si="372"/>
        <v>0</v>
      </c>
      <c r="EH286" s="103">
        <f t="shared" si="373"/>
        <v>0</v>
      </c>
      <c r="EI286" s="103">
        <f t="shared" si="374"/>
        <v>0</v>
      </c>
      <c r="EJ286" s="103">
        <f t="shared" si="375"/>
        <v>0</v>
      </c>
      <c r="EK286" s="104">
        <f>SUM(DY286:EJ286)*VLOOKUP($I286,Escalation[],MATCH(DL$1,Escalation[#Headers]),FALSE)</f>
        <v>0</v>
      </c>
      <c r="EL286" s="104">
        <f t="shared" si="376"/>
        <v>0</v>
      </c>
      <c r="EM286" s="104">
        <f t="shared" si="377"/>
        <v>0</v>
      </c>
      <c r="EN286" s="104">
        <f t="shared" si="378"/>
        <v>0</v>
      </c>
      <c r="EO286" s="103">
        <f t="shared" si="379"/>
        <v>0</v>
      </c>
      <c r="EP286" s="105">
        <f t="shared" si="380"/>
        <v>0</v>
      </c>
      <c r="EQ286" s="160">
        <f t="shared" si="381"/>
        <v>7048.35</v>
      </c>
      <c r="ER286" s="1"/>
      <c r="ES286" s="82"/>
      <c r="ET286" s="82"/>
      <c r="EU286" s="82"/>
      <c r="EV286" s="82"/>
      <c r="EW286" s="22"/>
      <c r="EX286" s="22"/>
      <c r="EY286" s="34"/>
      <c r="EZ286" s="34"/>
      <c r="FA286" s="7"/>
      <c r="FB286" s="7"/>
      <c r="FC286" s="7"/>
      <c r="FD286" s="7"/>
    </row>
    <row r="287" spans="1:160" ht="250.8" hidden="1" x14ac:dyDescent="0.3">
      <c r="A287" s="2" t="s">
        <v>594</v>
      </c>
      <c r="B287" s="83">
        <v>1.2</v>
      </c>
      <c r="C287" t="s">
        <v>1392</v>
      </c>
      <c r="D287" s="28" t="s">
        <v>15</v>
      </c>
      <c r="E287" s="3" t="s">
        <v>25</v>
      </c>
      <c r="F287" s="1" t="s">
        <v>595</v>
      </c>
      <c r="G287" s="14" t="s">
        <v>596</v>
      </c>
      <c r="H287" s="1"/>
      <c r="I287" s="3" t="s">
        <v>19</v>
      </c>
      <c r="J287" s="5" t="s">
        <v>31</v>
      </c>
      <c r="K287" s="3" t="s">
        <v>137</v>
      </c>
      <c r="L287" s="6" t="s">
        <v>22</v>
      </c>
      <c r="M287" s="38">
        <v>77</v>
      </c>
      <c r="N287" s="43">
        <v>77</v>
      </c>
      <c r="O287" s="23">
        <v>0</v>
      </c>
      <c r="P287" s="48">
        <v>0</v>
      </c>
      <c r="Q287" s="5" t="s">
        <v>23</v>
      </c>
      <c r="R287" s="1" t="s">
        <v>220</v>
      </c>
      <c r="S287" s="71">
        <f>VLOOKUP(R287,Contingencies!$A$2:$D$7,4,FALSE)</f>
        <v>0.2</v>
      </c>
      <c r="T287" s="22">
        <f t="shared" si="314"/>
        <v>503.39520000000005</v>
      </c>
      <c r="U287" s="33">
        <f t="shared" si="388"/>
        <v>0</v>
      </c>
      <c r="V287" s="90"/>
      <c r="W287" s="110"/>
      <c r="X287" s="102"/>
      <c r="Y287" s="133"/>
      <c r="Z287" s="123"/>
      <c r="AA287" s="122">
        <v>16</v>
      </c>
      <c r="AB287" s="122">
        <v>16</v>
      </c>
      <c r="AC287" s="123"/>
      <c r="AD287" s="123"/>
      <c r="AE287" s="123"/>
      <c r="AF287" s="102"/>
      <c r="AG287" s="102"/>
      <c r="AH287" s="102"/>
      <c r="AI287" s="102">
        <f t="shared" si="382"/>
        <v>32</v>
      </c>
      <c r="AJ287" s="103">
        <f t="shared" si="315"/>
        <v>0</v>
      </c>
      <c r="AK287" s="103">
        <f t="shared" si="316"/>
        <v>0</v>
      </c>
      <c r="AL287" s="103">
        <f t="shared" si="317"/>
        <v>0</v>
      </c>
      <c r="AM287" s="103">
        <f t="shared" si="318"/>
        <v>0</v>
      </c>
      <c r="AN287" s="103">
        <f t="shared" si="319"/>
        <v>1232</v>
      </c>
      <c r="AO287" s="103">
        <f t="shared" si="320"/>
        <v>1232</v>
      </c>
      <c r="AP287" s="103">
        <f t="shared" si="321"/>
        <v>0</v>
      </c>
      <c r="AQ287" s="103">
        <f t="shared" si="322"/>
        <v>0</v>
      </c>
      <c r="AR287" s="103">
        <f t="shared" si="323"/>
        <v>0</v>
      </c>
      <c r="AS287" s="103">
        <f t="shared" si="324"/>
        <v>0</v>
      </c>
      <c r="AT287" s="103">
        <f t="shared" si="325"/>
        <v>0</v>
      </c>
      <c r="AU287" s="103">
        <f t="shared" si="326"/>
        <v>0</v>
      </c>
      <c r="AV287" s="104">
        <f>SUM(AJ287:AU287)*VLOOKUP($I287,Escalation[],MATCH(W$1,Escalation[#Headers]),FALSE)</f>
        <v>2516.9760000000001</v>
      </c>
      <c r="AW287" s="104">
        <f t="shared" si="383"/>
        <v>0</v>
      </c>
      <c r="AX287" s="104">
        <f t="shared" si="384"/>
        <v>0</v>
      </c>
      <c r="AY287" s="104">
        <f t="shared" si="385"/>
        <v>2516.9760000000001</v>
      </c>
      <c r="AZ287" s="103">
        <f t="shared" si="386"/>
        <v>503.39520000000005</v>
      </c>
      <c r="BA287" s="105">
        <f t="shared" si="387"/>
        <v>0</v>
      </c>
      <c r="BB287" s="110"/>
      <c r="BC287" s="102"/>
      <c r="BD287" s="102"/>
      <c r="BE287" s="102"/>
      <c r="BF287" s="102"/>
      <c r="BG287" s="102"/>
      <c r="BH287" s="102"/>
      <c r="BI287" s="102"/>
      <c r="BJ287" s="102"/>
      <c r="BK287" s="102"/>
      <c r="BL287" s="102"/>
      <c r="BM287" s="102"/>
      <c r="BN287" s="102">
        <f t="shared" si="327"/>
        <v>0</v>
      </c>
      <c r="BO287" s="103">
        <f t="shared" si="328"/>
        <v>0</v>
      </c>
      <c r="BP287" s="103">
        <f t="shared" si="329"/>
        <v>0</v>
      </c>
      <c r="BQ287" s="103">
        <f t="shared" si="330"/>
        <v>0</v>
      </c>
      <c r="BR287" s="103">
        <f t="shared" si="331"/>
        <v>0</v>
      </c>
      <c r="BS287" s="103">
        <f t="shared" si="332"/>
        <v>0</v>
      </c>
      <c r="BT287" s="103">
        <f t="shared" si="333"/>
        <v>0</v>
      </c>
      <c r="BU287" s="103">
        <f t="shared" si="334"/>
        <v>0</v>
      </c>
      <c r="BV287" s="103">
        <f t="shared" si="335"/>
        <v>0</v>
      </c>
      <c r="BW287" s="103">
        <f t="shared" si="336"/>
        <v>0</v>
      </c>
      <c r="BX287" s="103">
        <f t="shared" si="337"/>
        <v>0</v>
      </c>
      <c r="BY287" s="103">
        <f t="shared" si="338"/>
        <v>0</v>
      </c>
      <c r="BZ287" s="103">
        <f t="shared" si="339"/>
        <v>0</v>
      </c>
      <c r="CA287" s="104">
        <f>SUM(BO287:BZ287)*VLOOKUP($I287,Escalation[],MATCH(BB$1,Escalation[#Headers]),FALSE)</f>
        <v>0</v>
      </c>
      <c r="CB287" s="104">
        <f t="shared" si="340"/>
        <v>0</v>
      </c>
      <c r="CC287" s="104">
        <f t="shared" si="341"/>
        <v>0</v>
      </c>
      <c r="CD287" s="104">
        <f t="shared" si="342"/>
        <v>0</v>
      </c>
      <c r="CE287" s="103">
        <f t="shared" si="343"/>
        <v>0</v>
      </c>
      <c r="CF287" s="105">
        <f t="shared" si="344"/>
        <v>0</v>
      </c>
      <c r="CG287" s="110"/>
      <c r="CH287" s="102"/>
      <c r="CI287" s="102"/>
      <c r="CJ287" s="102"/>
      <c r="CK287" s="102"/>
      <c r="CL287" s="102"/>
      <c r="CM287" s="102"/>
      <c r="CN287" s="102"/>
      <c r="CO287" s="102"/>
      <c r="CP287" s="102"/>
      <c r="CQ287" s="102"/>
      <c r="CR287" s="102"/>
      <c r="CS287" s="102">
        <f t="shared" si="345"/>
        <v>0</v>
      </c>
      <c r="CT287" s="103">
        <f t="shared" si="346"/>
        <v>0</v>
      </c>
      <c r="CU287" s="103">
        <f t="shared" si="347"/>
        <v>0</v>
      </c>
      <c r="CV287" s="103">
        <f t="shared" si="348"/>
        <v>0</v>
      </c>
      <c r="CW287" s="103">
        <f t="shared" si="349"/>
        <v>0</v>
      </c>
      <c r="CX287" s="103">
        <f t="shared" si="350"/>
        <v>0</v>
      </c>
      <c r="CY287" s="103">
        <f t="shared" si="351"/>
        <v>0</v>
      </c>
      <c r="CZ287" s="103">
        <f t="shared" si="352"/>
        <v>0</v>
      </c>
      <c r="DA287" s="103">
        <f t="shared" si="353"/>
        <v>0</v>
      </c>
      <c r="DB287" s="103">
        <f t="shared" si="354"/>
        <v>0</v>
      </c>
      <c r="DC287" s="103">
        <f t="shared" si="355"/>
        <v>0</v>
      </c>
      <c r="DD287" s="103">
        <f t="shared" si="356"/>
        <v>0</v>
      </c>
      <c r="DE287" s="103">
        <f t="shared" si="357"/>
        <v>0</v>
      </c>
      <c r="DF287" s="104">
        <f>SUM(CT287:DE287)*VLOOKUP($I287,Escalation[],MATCH(CG$1,Escalation[#Headers]),FALSE)</f>
        <v>0</v>
      </c>
      <c r="DG287" s="104">
        <f t="shared" si="358"/>
        <v>0</v>
      </c>
      <c r="DH287" s="104">
        <f t="shared" si="359"/>
        <v>0</v>
      </c>
      <c r="DI287" s="104">
        <f t="shared" si="360"/>
        <v>0</v>
      </c>
      <c r="DJ287" s="103">
        <f t="shared" si="361"/>
        <v>0</v>
      </c>
      <c r="DK287" s="105">
        <f t="shared" si="362"/>
        <v>0</v>
      </c>
      <c r="DL287" s="110"/>
      <c r="DM287" s="102"/>
      <c r="DN287" s="102"/>
      <c r="DO287" s="102"/>
      <c r="DP287" s="102"/>
      <c r="DQ287" s="102"/>
      <c r="DR287" s="102"/>
      <c r="DS287" s="102"/>
      <c r="DT287" s="102"/>
      <c r="DU287" s="102"/>
      <c r="DV287" s="102"/>
      <c r="DW287" s="102"/>
      <c r="DX287" s="102">
        <f t="shared" si="363"/>
        <v>0</v>
      </c>
      <c r="DY287" s="103">
        <f t="shared" si="364"/>
        <v>0</v>
      </c>
      <c r="DZ287" s="103">
        <f t="shared" si="365"/>
        <v>0</v>
      </c>
      <c r="EA287" s="103">
        <f t="shared" si="366"/>
        <v>0</v>
      </c>
      <c r="EB287" s="103">
        <f t="shared" si="367"/>
        <v>0</v>
      </c>
      <c r="EC287" s="103">
        <f t="shared" si="368"/>
        <v>0</v>
      </c>
      <c r="ED287" s="103">
        <f t="shared" si="369"/>
        <v>0</v>
      </c>
      <c r="EE287" s="103">
        <f t="shared" si="370"/>
        <v>0</v>
      </c>
      <c r="EF287" s="103">
        <f t="shared" si="371"/>
        <v>0</v>
      </c>
      <c r="EG287" s="103">
        <f t="shared" si="372"/>
        <v>0</v>
      </c>
      <c r="EH287" s="103">
        <f t="shared" si="373"/>
        <v>0</v>
      </c>
      <c r="EI287" s="103">
        <f t="shared" si="374"/>
        <v>0</v>
      </c>
      <c r="EJ287" s="103">
        <f t="shared" si="375"/>
        <v>0</v>
      </c>
      <c r="EK287" s="104">
        <f>SUM(DY287:EJ287)*VLOOKUP($I287,Escalation[],MATCH(DL$1,Escalation[#Headers]),FALSE)</f>
        <v>0</v>
      </c>
      <c r="EL287" s="104">
        <f t="shared" si="376"/>
        <v>0</v>
      </c>
      <c r="EM287" s="104">
        <f t="shared" si="377"/>
        <v>0</v>
      </c>
      <c r="EN287" s="104">
        <f t="shared" si="378"/>
        <v>0</v>
      </c>
      <c r="EO287" s="103">
        <f t="shared" si="379"/>
        <v>0</v>
      </c>
      <c r="EP287" s="105">
        <f t="shared" si="380"/>
        <v>0</v>
      </c>
      <c r="EQ287" s="160">
        <f t="shared" si="381"/>
        <v>2516.9760000000001</v>
      </c>
      <c r="ER287" s="1"/>
      <c r="ES287" s="82"/>
      <c r="ET287" s="82"/>
      <c r="EU287" s="82"/>
      <c r="EV287" s="82"/>
      <c r="EW287" s="22"/>
      <c r="EX287" s="22"/>
      <c r="EY287" s="34"/>
      <c r="EZ287" s="34"/>
      <c r="FA287" s="7"/>
      <c r="FB287" s="7"/>
      <c r="FC287" s="7"/>
      <c r="FD287" s="7"/>
    </row>
    <row r="288" spans="1:160" ht="250.8" hidden="1" x14ac:dyDescent="0.3">
      <c r="A288" s="2" t="s">
        <v>594</v>
      </c>
      <c r="B288" s="83">
        <v>1.2</v>
      </c>
      <c r="C288" t="s">
        <v>1392</v>
      </c>
      <c r="D288" s="28" t="s">
        <v>15</v>
      </c>
      <c r="E288" s="3" t="s">
        <v>25</v>
      </c>
      <c r="F288" s="1" t="s">
        <v>595</v>
      </c>
      <c r="G288" s="14" t="s">
        <v>596</v>
      </c>
      <c r="H288" s="1"/>
      <c r="I288" s="3" t="s">
        <v>215</v>
      </c>
      <c r="J288" s="5" t="s">
        <v>215</v>
      </c>
      <c r="K288" s="3"/>
      <c r="L288" s="3" t="s">
        <v>22</v>
      </c>
      <c r="M288" s="38"/>
      <c r="N288" s="42">
        <v>1</v>
      </c>
      <c r="O288" s="23">
        <v>0</v>
      </c>
      <c r="P288" s="48">
        <v>0</v>
      </c>
      <c r="Q288" s="5" t="s">
        <v>23</v>
      </c>
      <c r="R288" s="1" t="s">
        <v>220</v>
      </c>
      <c r="S288" s="71">
        <f>VLOOKUP(R288,Contingencies!$A$2:$D$7,4,FALSE)</f>
        <v>0.2</v>
      </c>
      <c r="T288" s="22">
        <f t="shared" si="314"/>
        <v>204.30000000000004</v>
      </c>
      <c r="U288" s="33">
        <f t="shared" si="388"/>
        <v>0</v>
      </c>
      <c r="V288" s="90"/>
      <c r="W288" s="110"/>
      <c r="X288" s="102"/>
      <c r="Y288" s="133"/>
      <c r="Z288" s="102"/>
      <c r="AA288" s="122"/>
      <c r="AB288" s="122">
        <v>1000</v>
      </c>
      <c r="AC288" s="123"/>
      <c r="AD288" s="123"/>
      <c r="AE288" s="123"/>
      <c r="AF288" s="102"/>
      <c r="AG288" s="102"/>
      <c r="AH288" s="102"/>
      <c r="AI288" s="102">
        <f t="shared" si="382"/>
        <v>0</v>
      </c>
      <c r="AJ288" s="103">
        <f t="shared" si="315"/>
        <v>0</v>
      </c>
      <c r="AK288" s="103">
        <f t="shared" si="316"/>
        <v>0</v>
      </c>
      <c r="AL288" s="103">
        <f t="shared" si="317"/>
        <v>0</v>
      </c>
      <c r="AM288" s="103">
        <f t="shared" si="318"/>
        <v>0</v>
      </c>
      <c r="AN288" s="103">
        <f t="shared" si="319"/>
        <v>0</v>
      </c>
      <c r="AO288" s="103">
        <f t="shared" si="320"/>
        <v>1000</v>
      </c>
      <c r="AP288" s="103">
        <f t="shared" si="321"/>
        <v>0</v>
      </c>
      <c r="AQ288" s="103">
        <f t="shared" si="322"/>
        <v>0</v>
      </c>
      <c r="AR288" s="103">
        <f t="shared" si="323"/>
        <v>0</v>
      </c>
      <c r="AS288" s="103">
        <f t="shared" si="324"/>
        <v>0</v>
      </c>
      <c r="AT288" s="103">
        <f t="shared" si="325"/>
        <v>0</v>
      </c>
      <c r="AU288" s="103">
        <f t="shared" si="326"/>
        <v>0</v>
      </c>
      <c r="AV288" s="104">
        <f>SUM(AJ288:AU288)*VLOOKUP($I288,Escalation[],MATCH(W$1,Escalation[#Headers]),FALSE)</f>
        <v>1021.5000000000001</v>
      </c>
      <c r="AW288" s="104">
        <f t="shared" si="383"/>
        <v>0</v>
      </c>
      <c r="AX288" s="104">
        <f t="shared" si="384"/>
        <v>0</v>
      </c>
      <c r="AY288" s="104">
        <f t="shared" si="385"/>
        <v>1021.5000000000001</v>
      </c>
      <c r="AZ288" s="103">
        <f t="shared" si="386"/>
        <v>204.30000000000004</v>
      </c>
      <c r="BA288" s="105">
        <f t="shared" si="387"/>
        <v>0</v>
      </c>
      <c r="BB288" s="110"/>
      <c r="BC288" s="102"/>
      <c r="BD288" s="102"/>
      <c r="BE288" s="102"/>
      <c r="BF288" s="102"/>
      <c r="BG288" s="102"/>
      <c r="BH288" s="102"/>
      <c r="BI288" s="102"/>
      <c r="BJ288" s="102"/>
      <c r="BK288" s="102"/>
      <c r="BL288" s="102"/>
      <c r="BM288" s="102"/>
      <c r="BN288" s="102">
        <f t="shared" si="327"/>
        <v>0</v>
      </c>
      <c r="BO288" s="103">
        <f t="shared" si="328"/>
        <v>0</v>
      </c>
      <c r="BP288" s="103">
        <f t="shared" si="329"/>
        <v>0</v>
      </c>
      <c r="BQ288" s="103">
        <f t="shared" si="330"/>
        <v>0</v>
      </c>
      <c r="BR288" s="103">
        <f t="shared" si="331"/>
        <v>0</v>
      </c>
      <c r="BS288" s="103">
        <f t="shared" si="332"/>
        <v>0</v>
      </c>
      <c r="BT288" s="103">
        <f t="shared" si="333"/>
        <v>0</v>
      </c>
      <c r="BU288" s="103">
        <f t="shared" si="334"/>
        <v>0</v>
      </c>
      <c r="BV288" s="103">
        <f t="shared" si="335"/>
        <v>0</v>
      </c>
      <c r="BW288" s="103">
        <f t="shared" si="336"/>
        <v>0</v>
      </c>
      <c r="BX288" s="103">
        <f t="shared" si="337"/>
        <v>0</v>
      </c>
      <c r="BY288" s="103">
        <f t="shared" si="338"/>
        <v>0</v>
      </c>
      <c r="BZ288" s="103">
        <f t="shared" si="339"/>
        <v>0</v>
      </c>
      <c r="CA288" s="104">
        <f>SUM(BO288:BZ288)*VLOOKUP($I288,Escalation[],MATCH(BB$1,Escalation[#Headers]),FALSE)</f>
        <v>0</v>
      </c>
      <c r="CB288" s="104">
        <f t="shared" si="340"/>
        <v>0</v>
      </c>
      <c r="CC288" s="104">
        <f t="shared" si="341"/>
        <v>0</v>
      </c>
      <c r="CD288" s="104">
        <f t="shared" si="342"/>
        <v>0</v>
      </c>
      <c r="CE288" s="103">
        <f t="shared" si="343"/>
        <v>0</v>
      </c>
      <c r="CF288" s="105">
        <f t="shared" si="344"/>
        <v>0</v>
      </c>
      <c r="CG288" s="110"/>
      <c r="CH288" s="102"/>
      <c r="CI288" s="102"/>
      <c r="CJ288" s="102"/>
      <c r="CK288" s="102"/>
      <c r="CL288" s="102"/>
      <c r="CM288" s="102"/>
      <c r="CN288" s="102"/>
      <c r="CO288" s="102"/>
      <c r="CP288" s="102"/>
      <c r="CQ288" s="102"/>
      <c r="CR288" s="102"/>
      <c r="CS288" s="102">
        <f t="shared" si="345"/>
        <v>0</v>
      </c>
      <c r="CT288" s="103">
        <f t="shared" si="346"/>
        <v>0</v>
      </c>
      <c r="CU288" s="103">
        <f t="shared" si="347"/>
        <v>0</v>
      </c>
      <c r="CV288" s="103">
        <f t="shared" si="348"/>
        <v>0</v>
      </c>
      <c r="CW288" s="103">
        <f t="shared" si="349"/>
        <v>0</v>
      </c>
      <c r="CX288" s="103">
        <f t="shared" si="350"/>
        <v>0</v>
      </c>
      <c r="CY288" s="103">
        <f t="shared" si="351"/>
        <v>0</v>
      </c>
      <c r="CZ288" s="103">
        <f t="shared" si="352"/>
        <v>0</v>
      </c>
      <c r="DA288" s="103">
        <f t="shared" si="353"/>
        <v>0</v>
      </c>
      <c r="DB288" s="103">
        <f t="shared" si="354"/>
        <v>0</v>
      </c>
      <c r="DC288" s="103">
        <f t="shared" si="355"/>
        <v>0</v>
      </c>
      <c r="DD288" s="103">
        <f t="shared" si="356"/>
        <v>0</v>
      </c>
      <c r="DE288" s="103">
        <f t="shared" si="357"/>
        <v>0</v>
      </c>
      <c r="DF288" s="104">
        <f>SUM(CT288:DE288)*VLOOKUP($I288,Escalation[],MATCH(CG$1,Escalation[#Headers]),FALSE)</f>
        <v>0</v>
      </c>
      <c r="DG288" s="104">
        <f t="shared" si="358"/>
        <v>0</v>
      </c>
      <c r="DH288" s="104">
        <f t="shared" si="359"/>
        <v>0</v>
      </c>
      <c r="DI288" s="104">
        <f t="shared" si="360"/>
        <v>0</v>
      </c>
      <c r="DJ288" s="103">
        <f t="shared" si="361"/>
        <v>0</v>
      </c>
      <c r="DK288" s="105">
        <f t="shared" si="362"/>
        <v>0</v>
      </c>
      <c r="DL288" s="110"/>
      <c r="DM288" s="102"/>
      <c r="DN288" s="102"/>
      <c r="DO288" s="102"/>
      <c r="DP288" s="102"/>
      <c r="DQ288" s="102"/>
      <c r="DR288" s="102"/>
      <c r="DS288" s="102"/>
      <c r="DT288" s="102"/>
      <c r="DU288" s="102"/>
      <c r="DV288" s="102"/>
      <c r="DW288" s="102"/>
      <c r="DX288" s="102">
        <f t="shared" si="363"/>
        <v>0</v>
      </c>
      <c r="DY288" s="103">
        <f t="shared" si="364"/>
        <v>0</v>
      </c>
      <c r="DZ288" s="103">
        <f t="shared" si="365"/>
        <v>0</v>
      </c>
      <c r="EA288" s="103">
        <f t="shared" si="366"/>
        <v>0</v>
      </c>
      <c r="EB288" s="103">
        <f t="shared" si="367"/>
        <v>0</v>
      </c>
      <c r="EC288" s="103">
        <f t="shared" si="368"/>
        <v>0</v>
      </c>
      <c r="ED288" s="103">
        <f t="shared" si="369"/>
        <v>0</v>
      </c>
      <c r="EE288" s="103">
        <f t="shared" si="370"/>
        <v>0</v>
      </c>
      <c r="EF288" s="103">
        <f t="shared" si="371"/>
        <v>0</v>
      </c>
      <c r="EG288" s="103">
        <f t="shared" si="372"/>
        <v>0</v>
      </c>
      <c r="EH288" s="103">
        <f t="shared" si="373"/>
        <v>0</v>
      </c>
      <c r="EI288" s="103">
        <f t="shared" si="374"/>
        <v>0</v>
      </c>
      <c r="EJ288" s="103">
        <f t="shared" si="375"/>
        <v>0</v>
      </c>
      <c r="EK288" s="104">
        <f>SUM(DY288:EJ288)*VLOOKUP($I288,Escalation[],MATCH(DL$1,Escalation[#Headers]),FALSE)</f>
        <v>0</v>
      </c>
      <c r="EL288" s="104">
        <f t="shared" si="376"/>
        <v>0</v>
      </c>
      <c r="EM288" s="104">
        <f t="shared" si="377"/>
        <v>0</v>
      </c>
      <c r="EN288" s="104">
        <f t="shared" si="378"/>
        <v>0</v>
      </c>
      <c r="EO288" s="103">
        <f t="shared" si="379"/>
        <v>0</v>
      </c>
      <c r="EP288" s="105">
        <f t="shared" si="380"/>
        <v>0</v>
      </c>
      <c r="EQ288" s="160">
        <f t="shared" si="381"/>
        <v>1021.5000000000001</v>
      </c>
      <c r="ER288" s="1"/>
      <c r="ES288" s="82"/>
      <c r="ET288" s="82"/>
      <c r="EU288" s="82"/>
      <c r="EV288" s="82"/>
      <c r="EW288" s="22"/>
      <c r="EX288" s="22"/>
      <c r="EY288" s="34"/>
      <c r="EZ288" s="34"/>
      <c r="FA288" s="7"/>
      <c r="FB288" s="7"/>
      <c r="FC288" s="7"/>
      <c r="FD288" s="7"/>
    </row>
    <row r="289" spans="1:160" ht="211.2" hidden="1" x14ac:dyDescent="0.3">
      <c r="A289" s="2" t="s">
        <v>597</v>
      </c>
      <c r="B289" s="83">
        <v>1.2</v>
      </c>
      <c r="C289" t="s">
        <v>1392</v>
      </c>
      <c r="D289" s="28" t="s">
        <v>15</v>
      </c>
      <c r="E289" s="3" t="s">
        <v>25</v>
      </c>
      <c r="F289" s="1" t="s">
        <v>598</v>
      </c>
      <c r="G289" s="14" t="s">
        <v>599</v>
      </c>
      <c r="H289" s="1"/>
      <c r="I289" s="3" t="s">
        <v>19</v>
      </c>
      <c r="J289" s="5" t="s">
        <v>31</v>
      </c>
      <c r="K289" s="3" t="s">
        <v>35</v>
      </c>
      <c r="L289" s="6" t="s">
        <v>22</v>
      </c>
      <c r="M289" s="38">
        <v>115</v>
      </c>
      <c r="N289" s="43">
        <v>115</v>
      </c>
      <c r="O289" s="23">
        <v>0</v>
      </c>
      <c r="P289" s="48">
        <v>0</v>
      </c>
      <c r="Q289" s="5" t="s">
        <v>23</v>
      </c>
      <c r="R289" s="1" t="s">
        <v>220</v>
      </c>
      <c r="S289" s="71">
        <f>VLOOKUP(R289,Contingencies!$A$2:$D$7,4,FALSE)</f>
        <v>0.2</v>
      </c>
      <c r="T289" s="22">
        <f t="shared" si="314"/>
        <v>1879.5600000000004</v>
      </c>
      <c r="U289" s="33">
        <f t="shared" si="388"/>
        <v>0</v>
      </c>
      <c r="V289" s="90"/>
      <c r="W289" s="110"/>
      <c r="X289" s="102"/>
      <c r="Y289" s="133"/>
      <c r="Z289" s="123"/>
      <c r="AA289" s="123"/>
      <c r="AB289" s="122">
        <v>20</v>
      </c>
      <c r="AC289" s="122">
        <v>30</v>
      </c>
      <c r="AD289" s="122">
        <v>30</v>
      </c>
      <c r="AE289" s="123"/>
      <c r="AF289" s="102"/>
      <c r="AG289" s="102"/>
      <c r="AH289" s="102"/>
      <c r="AI289" s="102">
        <f t="shared" si="382"/>
        <v>80</v>
      </c>
      <c r="AJ289" s="103">
        <f t="shared" si="315"/>
        <v>0</v>
      </c>
      <c r="AK289" s="103">
        <f t="shared" si="316"/>
        <v>0</v>
      </c>
      <c r="AL289" s="103">
        <f t="shared" si="317"/>
        <v>0</v>
      </c>
      <c r="AM289" s="103">
        <f t="shared" si="318"/>
        <v>0</v>
      </c>
      <c r="AN289" s="103">
        <f t="shared" si="319"/>
        <v>0</v>
      </c>
      <c r="AO289" s="103">
        <f t="shared" si="320"/>
        <v>2300</v>
      </c>
      <c r="AP289" s="103">
        <f t="shared" si="321"/>
        <v>3450</v>
      </c>
      <c r="AQ289" s="103">
        <f t="shared" si="322"/>
        <v>3450</v>
      </c>
      <c r="AR289" s="103">
        <f t="shared" si="323"/>
        <v>0</v>
      </c>
      <c r="AS289" s="103">
        <f t="shared" si="324"/>
        <v>0</v>
      </c>
      <c r="AT289" s="103">
        <f t="shared" si="325"/>
        <v>0</v>
      </c>
      <c r="AU289" s="103">
        <f t="shared" si="326"/>
        <v>0</v>
      </c>
      <c r="AV289" s="104">
        <f>SUM(AJ289:AU289)*VLOOKUP($I289,Escalation[],MATCH(W$1,Escalation[#Headers]),FALSE)</f>
        <v>9397.8000000000011</v>
      </c>
      <c r="AW289" s="104">
        <f t="shared" si="383"/>
        <v>0</v>
      </c>
      <c r="AX289" s="104">
        <f t="shared" si="384"/>
        <v>0</v>
      </c>
      <c r="AY289" s="104">
        <f t="shared" si="385"/>
        <v>9397.8000000000011</v>
      </c>
      <c r="AZ289" s="103">
        <f t="shared" si="386"/>
        <v>1879.5600000000004</v>
      </c>
      <c r="BA289" s="105">
        <f t="shared" si="387"/>
        <v>0</v>
      </c>
      <c r="BB289" s="110"/>
      <c r="BC289" s="102"/>
      <c r="BD289" s="102"/>
      <c r="BE289" s="102"/>
      <c r="BF289" s="102"/>
      <c r="BG289" s="102"/>
      <c r="BH289" s="102"/>
      <c r="BI289" s="102"/>
      <c r="BJ289" s="102"/>
      <c r="BK289" s="102"/>
      <c r="BL289" s="102"/>
      <c r="BM289" s="102"/>
      <c r="BN289" s="102">
        <f t="shared" si="327"/>
        <v>0</v>
      </c>
      <c r="BO289" s="103">
        <f t="shared" si="328"/>
        <v>0</v>
      </c>
      <c r="BP289" s="103">
        <f t="shared" si="329"/>
        <v>0</v>
      </c>
      <c r="BQ289" s="103">
        <f t="shared" si="330"/>
        <v>0</v>
      </c>
      <c r="BR289" s="103">
        <f t="shared" si="331"/>
        <v>0</v>
      </c>
      <c r="BS289" s="103">
        <f t="shared" si="332"/>
        <v>0</v>
      </c>
      <c r="BT289" s="103">
        <f t="shared" si="333"/>
        <v>0</v>
      </c>
      <c r="BU289" s="103">
        <f t="shared" si="334"/>
        <v>0</v>
      </c>
      <c r="BV289" s="103">
        <f t="shared" si="335"/>
        <v>0</v>
      </c>
      <c r="BW289" s="103">
        <f t="shared" si="336"/>
        <v>0</v>
      </c>
      <c r="BX289" s="103">
        <f t="shared" si="337"/>
        <v>0</v>
      </c>
      <c r="BY289" s="103">
        <f t="shared" si="338"/>
        <v>0</v>
      </c>
      <c r="BZ289" s="103">
        <f t="shared" si="339"/>
        <v>0</v>
      </c>
      <c r="CA289" s="104">
        <f>SUM(BO289:BZ289)*VLOOKUP($I289,Escalation[],MATCH(BB$1,Escalation[#Headers]),FALSE)</f>
        <v>0</v>
      </c>
      <c r="CB289" s="104">
        <f t="shared" si="340"/>
        <v>0</v>
      </c>
      <c r="CC289" s="104">
        <f t="shared" si="341"/>
        <v>0</v>
      </c>
      <c r="CD289" s="104">
        <f t="shared" si="342"/>
        <v>0</v>
      </c>
      <c r="CE289" s="103">
        <f t="shared" si="343"/>
        <v>0</v>
      </c>
      <c r="CF289" s="105">
        <f t="shared" si="344"/>
        <v>0</v>
      </c>
      <c r="CG289" s="110"/>
      <c r="CH289" s="102"/>
      <c r="CI289" s="102"/>
      <c r="CJ289" s="102"/>
      <c r="CK289" s="102"/>
      <c r="CL289" s="102"/>
      <c r="CM289" s="102"/>
      <c r="CN289" s="102"/>
      <c r="CO289" s="102"/>
      <c r="CP289" s="102"/>
      <c r="CQ289" s="102"/>
      <c r="CR289" s="102"/>
      <c r="CS289" s="102">
        <f t="shared" si="345"/>
        <v>0</v>
      </c>
      <c r="CT289" s="103">
        <f t="shared" si="346"/>
        <v>0</v>
      </c>
      <c r="CU289" s="103">
        <f t="shared" si="347"/>
        <v>0</v>
      </c>
      <c r="CV289" s="103">
        <f t="shared" si="348"/>
        <v>0</v>
      </c>
      <c r="CW289" s="103">
        <f t="shared" si="349"/>
        <v>0</v>
      </c>
      <c r="CX289" s="103">
        <f t="shared" si="350"/>
        <v>0</v>
      </c>
      <c r="CY289" s="103">
        <f t="shared" si="351"/>
        <v>0</v>
      </c>
      <c r="CZ289" s="103">
        <f t="shared" si="352"/>
        <v>0</v>
      </c>
      <c r="DA289" s="103">
        <f t="shared" si="353"/>
        <v>0</v>
      </c>
      <c r="DB289" s="103">
        <f t="shared" si="354"/>
        <v>0</v>
      </c>
      <c r="DC289" s="103">
        <f t="shared" si="355"/>
        <v>0</v>
      </c>
      <c r="DD289" s="103">
        <f t="shared" si="356"/>
        <v>0</v>
      </c>
      <c r="DE289" s="103">
        <f t="shared" si="357"/>
        <v>0</v>
      </c>
      <c r="DF289" s="104">
        <f>SUM(CT289:DE289)*VLOOKUP($I289,Escalation[],MATCH(CG$1,Escalation[#Headers]),FALSE)</f>
        <v>0</v>
      </c>
      <c r="DG289" s="104">
        <f t="shared" si="358"/>
        <v>0</v>
      </c>
      <c r="DH289" s="104">
        <f t="shared" si="359"/>
        <v>0</v>
      </c>
      <c r="DI289" s="104">
        <f t="shared" si="360"/>
        <v>0</v>
      </c>
      <c r="DJ289" s="103">
        <f t="shared" si="361"/>
        <v>0</v>
      </c>
      <c r="DK289" s="105">
        <f t="shared" si="362"/>
        <v>0</v>
      </c>
      <c r="DL289" s="110"/>
      <c r="DM289" s="102"/>
      <c r="DN289" s="102"/>
      <c r="DO289" s="102"/>
      <c r="DP289" s="102"/>
      <c r="DQ289" s="102"/>
      <c r="DR289" s="102"/>
      <c r="DS289" s="102"/>
      <c r="DT289" s="102"/>
      <c r="DU289" s="102"/>
      <c r="DV289" s="102"/>
      <c r="DW289" s="102"/>
      <c r="DX289" s="102">
        <f t="shared" si="363"/>
        <v>0</v>
      </c>
      <c r="DY289" s="103">
        <f t="shared" si="364"/>
        <v>0</v>
      </c>
      <c r="DZ289" s="103">
        <f t="shared" si="365"/>
        <v>0</v>
      </c>
      <c r="EA289" s="103">
        <f t="shared" si="366"/>
        <v>0</v>
      </c>
      <c r="EB289" s="103">
        <f t="shared" si="367"/>
        <v>0</v>
      </c>
      <c r="EC289" s="103">
        <f t="shared" si="368"/>
        <v>0</v>
      </c>
      <c r="ED289" s="103">
        <f t="shared" si="369"/>
        <v>0</v>
      </c>
      <c r="EE289" s="103">
        <f t="shared" si="370"/>
        <v>0</v>
      </c>
      <c r="EF289" s="103">
        <f t="shared" si="371"/>
        <v>0</v>
      </c>
      <c r="EG289" s="103">
        <f t="shared" si="372"/>
        <v>0</v>
      </c>
      <c r="EH289" s="103">
        <f t="shared" si="373"/>
        <v>0</v>
      </c>
      <c r="EI289" s="103">
        <f t="shared" si="374"/>
        <v>0</v>
      </c>
      <c r="EJ289" s="103">
        <f t="shared" si="375"/>
        <v>0</v>
      </c>
      <c r="EK289" s="104">
        <f>SUM(DY289:EJ289)*VLOOKUP($I289,Escalation[],MATCH(DL$1,Escalation[#Headers]),FALSE)</f>
        <v>0</v>
      </c>
      <c r="EL289" s="104">
        <f t="shared" si="376"/>
        <v>0</v>
      </c>
      <c r="EM289" s="104">
        <f t="shared" si="377"/>
        <v>0</v>
      </c>
      <c r="EN289" s="104">
        <f t="shared" si="378"/>
        <v>0</v>
      </c>
      <c r="EO289" s="103">
        <f t="shared" si="379"/>
        <v>0</v>
      </c>
      <c r="EP289" s="105">
        <f t="shared" si="380"/>
        <v>0</v>
      </c>
      <c r="EQ289" s="160">
        <f t="shared" si="381"/>
        <v>9397.8000000000011</v>
      </c>
      <c r="ER289" s="1"/>
      <c r="ES289" s="82"/>
      <c r="ET289" s="82"/>
      <c r="EU289" s="82"/>
      <c r="EV289" s="82"/>
      <c r="EW289" s="22"/>
      <c r="EX289" s="22"/>
      <c r="EY289" s="34"/>
      <c r="EZ289" s="34"/>
      <c r="FA289" s="7"/>
      <c r="FB289" s="7"/>
      <c r="FC289" s="7"/>
      <c r="FD289" s="7"/>
    </row>
    <row r="290" spans="1:160" ht="211.2" hidden="1" x14ac:dyDescent="0.3">
      <c r="A290" s="2" t="s">
        <v>597</v>
      </c>
      <c r="B290" s="83">
        <v>1.2</v>
      </c>
      <c r="C290" t="s">
        <v>1392</v>
      </c>
      <c r="D290" s="28" t="s">
        <v>15</v>
      </c>
      <c r="E290" s="3" t="s">
        <v>25</v>
      </c>
      <c r="F290" s="1" t="s">
        <v>598</v>
      </c>
      <c r="G290" s="14" t="s">
        <v>599</v>
      </c>
      <c r="H290" s="1"/>
      <c r="I290" s="3" t="s">
        <v>215</v>
      </c>
      <c r="J290" s="5" t="s">
        <v>215</v>
      </c>
      <c r="K290" s="3"/>
      <c r="L290" s="3" t="s">
        <v>22</v>
      </c>
      <c r="M290" s="38"/>
      <c r="N290" s="42">
        <v>1</v>
      </c>
      <c r="O290" s="23">
        <v>0</v>
      </c>
      <c r="P290" s="48">
        <v>0</v>
      </c>
      <c r="Q290" s="5" t="s">
        <v>23</v>
      </c>
      <c r="R290" s="1" t="s">
        <v>220</v>
      </c>
      <c r="S290" s="71">
        <f>VLOOKUP(R290,Contingencies!$A$2:$D$7,4,FALSE)</f>
        <v>0.2</v>
      </c>
      <c r="T290" s="22">
        <f t="shared" si="314"/>
        <v>408.60000000000008</v>
      </c>
      <c r="U290" s="33">
        <f t="shared" si="388"/>
        <v>0</v>
      </c>
      <c r="V290" s="90"/>
      <c r="W290" s="110"/>
      <c r="X290" s="102"/>
      <c r="Y290" s="133"/>
      <c r="Z290" s="102"/>
      <c r="AA290" s="123"/>
      <c r="AB290" s="122"/>
      <c r="AC290" s="122">
        <v>2000</v>
      </c>
      <c r="AD290" s="122"/>
      <c r="AE290" s="123"/>
      <c r="AF290" s="102"/>
      <c r="AG290" s="102"/>
      <c r="AH290" s="102"/>
      <c r="AI290" s="102">
        <f t="shared" si="382"/>
        <v>0</v>
      </c>
      <c r="AJ290" s="103">
        <f t="shared" si="315"/>
        <v>0</v>
      </c>
      <c r="AK290" s="103">
        <f t="shared" si="316"/>
        <v>0</v>
      </c>
      <c r="AL290" s="103">
        <f t="shared" si="317"/>
        <v>0</v>
      </c>
      <c r="AM290" s="103">
        <f t="shared" si="318"/>
        <v>0</v>
      </c>
      <c r="AN290" s="103">
        <f t="shared" si="319"/>
        <v>0</v>
      </c>
      <c r="AO290" s="103">
        <f t="shared" si="320"/>
        <v>0</v>
      </c>
      <c r="AP290" s="103">
        <f t="shared" si="321"/>
        <v>2000</v>
      </c>
      <c r="AQ290" s="103">
        <f t="shared" si="322"/>
        <v>0</v>
      </c>
      <c r="AR290" s="103">
        <f t="shared" si="323"/>
        <v>0</v>
      </c>
      <c r="AS290" s="103">
        <f t="shared" si="324"/>
        <v>0</v>
      </c>
      <c r="AT290" s="103">
        <f t="shared" si="325"/>
        <v>0</v>
      </c>
      <c r="AU290" s="103">
        <f t="shared" si="326"/>
        <v>0</v>
      </c>
      <c r="AV290" s="104">
        <f>SUM(AJ290:AU290)*VLOOKUP($I290,Escalation[],MATCH(W$1,Escalation[#Headers]),FALSE)</f>
        <v>2043.0000000000002</v>
      </c>
      <c r="AW290" s="104">
        <f t="shared" si="383"/>
        <v>0</v>
      </c>
      <c r="AX290" s="104">
        <f t="shared" si="384"/>
        <v>0</v>
      </c>
      <c r="AY290" s="104">
        <f t="shared" si="385"/>
        <v>2043.0000000000002</v>
      </c>
      <c r="AZ290" s="103">
        <f t="shared" si="386"/>
        <v>408.60000000000008</v>
      </c>
      <c r="BA290" s="105">
        <f t="shared" si="387"/>
        <v>0</v>
      </c>
      <c r="BB290" s="110"/>
      <c r="BC290" s="102"/>
      <c r="BD290" s="102"/>
      <c r="BE290" s="102"/>
      <c r="BF290" s="102"/>
      <c r="BG290" s="102"/>
      <c r="BH290" s="102"/>
      <c r="BI290" s="102"/>
      <c r="BJ290" s="102"/>
      <c r="BK290" s="102"/>
      <c r="BL290" s="102"/>
      <c r="BM290" s="102"/>
      <c r="BN290" s="102">
        <f t="shared" si="327"/>
        <v>0</v>
      </c>
      <c r="BO290" s="103">
        <f t="shared" si="328"/>
        <v>0</v>
      </c>
      <c r="BP290" s="103">
        <f t="shared" si="329"/>
        <v>0</v>
      </c>
      <c r="BQ290" s="103">
        <f t="shared" si="330"/>
        <v>0</v>
      </c>
      <c r="BR290" s="103">
        <f t="shared" si="331"/>
        <v>0</v>
      </c>
      <c r="BS290" s="103">
        <f t="shared" si="332"/>
        <v>0</v>
      </c>
      <c r="BT290" s="103">
        <f t="shared" si="333"/>
        <v>0</v>
      </c>
      <c r="BU290" s="103">
        <f t="shared" si="334"/>
        <v>0</v>
      </c>
      <c r="BV290" s="103">
        <f t="shared" si="335"/>
        <v>0</v>
      </c>
      <c r="BW290" s="103">
        <f t="shared" si="336"/>
        <v>0</v>
      </c>
      <c r="BX290" s="103">
        <f t="shared" si="337"/>
        <v>0</v>
      </c>
      <c r="BY290" s="103">
        <f t="shared" si="338"/>
        <v>0</v>
      </c>
      <c r="BZ290" s="103">
        <f t="shared" si="339"/>
        <v>0</v>
      </c>
      <c r="CA290" s="104">
        <f>SUM(BO290:BZ290)*VLOOKUP($I290,Escalation[],MATCH(BB$1,Escalation[#Headers]),FALSE)</f>
        <v>0</v>
      </c>
      <c r="CB290" s="104">
        <f t="shared" si="340"/>
        <v>0</v>
      </c>
      <c r="CC290" s="104">
        <f t="shared" si="341"/>
        <v>0</v>
      </c>
      <c r="CD290" s="104">
        <f t="shared" si="342"/>
        <v>0</v>
      </c>
      <c r="CE290" s="103">
        <f t="shared" si="343"/>
        <v>0</v>
      </c>
      <c r="CF290" s="105">
        <f t="shared" si="344"/>
        <v>0</v>
      </c>
      <c r="CG290" s="110"/>
      <c r="CH290" s="102"/>
      <c r="CI290" s="102"/>
      <c r="CJ290" s="102"/>
      <c r="CK290" s="102"/>
      <c r="CL290" s="102"/>
      <c r="CM290" s="102"/>
      <c r="CN290" s="102"/>
      <c r="CO290" s="102"/>
      <c r="CP290" s="102"/>
      <c r="CQ290" s="102"/>
      <c r="CR290" s="102"/>
      <c r="CS290" s="102">
        <f t="shared" si="345"/>
        <v>0</v>
      </c>
      <c r="CT290" s="103">
        <f t="shared" si="346"/>
        <v>0</v>
      </c>
      <c r="CU290" s="103">
        <f t="shared" si="347"/>
        <v>0</v>
      </c>
      <c r="CV290" s="103">
        <f t="shared" si="348"/>
        <v>0</v>
      </c>
      <c r="CW290" s="103">
        <f t="shared" si="349"/>
        <v>0</v>
      </c>
      <c r="CX290" s="103">
        <f t="shared" si="350"/>
        <v>0</v>
      </c>
      <c r="CY290" s="103">
        <f t="shared" si="351"/>
        <v>0</v>
      </c>
      <c r="CZ290" s="103">
        <f t="shared" si="352"/>
        <v>0</v>
      </c>
      <c r="DA290" s="103">
        <f t="shared" si="353"/>
        <v>0</v>
      </c>
      <c r="DB290" s="103">
        <f t="shared" si="354"/>
        <v>0</v>
      </c>
      <c r="DC290" s="103">
        <f t="shared" si="355"/>
        <v>0</v>
      </c>
      <c r="DD290" s="103">
        <f t="shared" si="356"/>
        <v>0</v>
      </c>
      <c r="DE290" s="103">
        <f t="shared" si="357"/>
        <v>0</v>
      </c>
      <c r="DF290" s="104">
        <f>SUM(CT290:DE290)*VLOOKUP($I290,Escalation[],MATCH(CG$1,Escalation[#Headers]),FALSE)</f>
        <v>0</v>
      </c>
      <c r="DG290" s="104">
        <f t="shared" si="358"/>
        <v>0</v>
      </c>
      <c r="DH290" s="104">
        <f t="shared" si="359"/>
        <v>0</v>
      </c>
      <c r="DI290" s="104">
        <f t="shared" si="360"/>
        <v>0</v>
      </c>
      <c r="DJ290" s="103">
        <f t="shared" si="361"/>
        <v>0</v>
      </c>
      <c r="DK290" s="105">
        <f t="shared" si="362"/>
        <v>0</v>
      </c>
      <c r="DL290" s="110"/>
      <c r="DM290" s="102"/>
      <c r="DN290" s="102"/>
      <c r="DO290" s="102"/>
      <c r="DP290" s="102"/>
      <c r="DQ290" s="102"/>
      <c r="DR290" s="102"/>
      <c r="DS290" s="102"/>
      <c r="DT290" s="102"/>
      <c r="DU290" s="102"/>
      <c r="DV290" s="102"/>
      <c r="DW290" s="102"/>
      <c r="DX290" s="102">
        <f t="shared" si="363"/>
        <v>0</v>
      </c>
      <c r="DY290" s="103">
        <f t="shared" si="364"/>
        <v>0</v>
      </c>
      <c r="DZ290" s="103">
        <f t="shared" si="365"/>
        <v>0</v>
      </c>
      <c r="EA290" s="103">
        <f t="shared" si="366"/>
        <v>0</v>
      </c>
      <c r="EB290" s="103">
        <f t="shared" si="367"/>
        <v>0</v>
      </c>
      <c r="EC290" s="103">
        <f t="shared" si="368"/>
        <v>0</v>
      </c>
      <c r="ED290" s="103">
        <f t="shared" si="369"/>
        <v>0</v>
      </c>
      <c r="EE290" s="103">
        <f t="shared" si="370"/>
        <v>0</v>
      </c>
      <c r="EF290" s="103">
        <f t="shared" si="371"/>
        <v>0</v>
      </c>
      <c r="EG290" s="103">
        <f t="shared" si="372"/>
        <v>0</v>
      </c>
      <c r="EH290" s="103">
        <f t="shared" si="373"/>
        <v>0</v>
      </c>
      <c r="EI290" s="103">
        <f t="shared" si="374"/>
        <v>0</v>
      </c>
      <c r="EJ290" s="103">
        <f t="shared" si="375"/>
        <v>0</v>
      </c>
      <c r="EK290" s="104">
        <f>SUM(DY290:EJ290)*VLOOKUP($I290,Escalation[],MATCH(DL$1,Escalation[#Headers]),FALSE)</f>
        <v>0</v>
      </c>
      <c r="EL290" s="104">
        <f t="shared" si="376"/>
        <v>0</v>
      </c>
      <c r="EM290" s="104">
        <f t="shared" si="377"/>
        <v>0</v>
      </c>
      <c r="EN290" s="104">
        <f t="shared" si="378"/>
        <v>0</v>
      </c>
      <c r="EO290" s="103">
        <f t="shared" si="379"/>
        <v>0</v>
      </c>
      <c r="EP290" s="105">
        <f t="shared" si="380"/>
        <v>0</v>
      </c>
      <c r="EQ290" s="160">
        <f t="shared" si="381"/>
        <v>2043.0000000000002</v>
      </c>
      <c r="ER290" s="1"/>
      <c r="ES290" s="82"/>
      <c r="ET290" s="82"/>
      <c r="EU290" s="82"/>
      <c r="EV290" s="82"/>
      <c r="EW290" s="22"/>
      <c r="EX290" s="22"/>
      <c r="EY290" s="34"/>
      <c r="EZ290" s="34"/>
      <c r="FA290" s="7"/>
      <c r="FB290" s="7"/>
      <c r="FC290" s="7"/>
      <c r="FD290" s="7"/>
    </row>
    <row r="291" spans="1:160" ht="132" hidden="1" x14ac:dyDescent="0.3">
      <c r="A291" s="2" t="s">
        <v>600</v>
      </c>
      <c r="B291" s="83">
        <v>1.2</v>
      </c>
      <c r="C291" t="s">
        <v>1392</v>
      </c>
      <c r="D291" s="28" t="s">
        <v>15</v>
      </c>
      <c r="E291" s="3" t="s">
        <v>25</v>
      </c>
      <c r="F291" s="1" t="s">
        <v>601</v>
      </c>
      <c r="G291" s="14" t="s">
        <v>602</v>
      </c>
      <c r="H291" s="1"/>
      <c r="I291" s="3" t="s">
        <v>19</v>
      </c>
      <c r="J291" s="5" t="s">
        <v>31</v>
      </c>
      <c r="K291" s="3" t="s">
        <v>35</v>
      </c>
      <c r="L291" s="6" t="s">
        <v>22</v>
      </c>
      <c r="M291" s="38">
        <v>115</v>
      </c>
      <c r="N291" s="43">
        <v>115</v>
      </c>
      <c r="O291" s="23">
        <v>0</v>
      </c>
      <c r="P291" s="48">
        <v>0</v>
      </c>
      <c r="Q291" s="5" t="s">
        <v>23</v>
      </c>
      <c r="R291" s="1" t="s">
        <v>220</v>
      </c>
      <c r="S291" s="71">
        <f>VLOOKUP(R291,Contingencies!$A$2:$D$7,4,FALSE)</f>
        <v>0.2</v>
      </c>
      <c r="T291" s="22">
        <f t="shared" si="314"/>
        <v>1409.67</v>
      </c>
      <c r="U291" s="33">
        <f t="shared" si="388"/>
        <v>0</v>
      </c>
      <c r="V291" s="90"/>
      <c r="W291" s="110"/>
      <c r="X291" s="102"/>
      <c r="Y291" s="133"/>
      <c r="Z291" s="123"/>
      <c r="AA291" s="123"/>
      <c r="AB291" s="123"/>
      <c r="AC291" s="123"/>
      <c r="AD291" s="122">
        <v>20</v>
      </c>
      <c r="AE291" s="122">
        <v>20</v>
      </c>
      <c r="AF291" s="112">
        <v>20</v>
      </c>
      <c r="AG291" s="102"/>
      <c r="AH291" s="102"/>
      <c r="AI291" s="102">
        <f t="shared" si="382"/>
        <v>60</v>
      </c>
      <c r="AJ291" s="103">
        <f t="shared" si="315"/>
        <v>0</v>
      </c>
      <c r="AK291" s="103">
        <f t="shared" si="316"/>
        <v>0</v>
      </c>
      <c r="AL291" s="103">
        <f t="shared" si="317"/>
        <v>0</v>
      </c>
      <c r="AM291" s="103">
        <f t="shared" si="318"/>
        <v>0</v>
      </c>
      <c r="AN291" s="103">
        <f t="shared" si="319"/>
        <v>0</v>
      </c>
      <c r="AO291" s="103">
        <f t="shared" si="320"/>
        <v>0</v>
      </c>
      <c r="AP291" s="103">
        <f t="shared" si="321"/>
        <v>0</v>
      </c>
      <c r="AQ291" s="103">
        <f t="shared" si="322"/>
        <v>2300</v>
      </c>
      <c r="AR291" s="103">
        <f t="shared" si="323"/>
        <v>2300</v>
      </c>
      <c r="AS291" s="103">
        <f t="shared" si="324"/>
        <v>2300</v>
      </c>
      <c r="AT291" s="103">
        <f t="shared" si="325"/>
        <v>0</v>
      </c>
      <c r="AU291" s="103">
        <f t="shared" si="326"/>
        <v>0</v>
      </c>
      <c r="AV291" s="104">
        <f>SUM(AJ291:AU291)*VLOOKUP($I291,Escalation[],MATCH(W$1,Escalation[#Headers]),FALSE)</f>
        <v>7048.35</v>
      </c>
      <c r="AW291" s="104">
        <f t="shared" si="383"/>
        <v>0</v>
      </c>
      <c r="AX291" s="104">
        <f t="shared" si="384"/>
        <v>0</v>
      </c>
      <c r="AY291" s="104">
        <f t="shared" si="385"/>
        <v>7048.35</v>
      </c>
      <c r="AZ291" s="103">
        <f t="shared" si="386"/>
        <v>1409.67</v>
      </c>
      <c r="BA291" s="105">
        <f t="shared" si="387"/>
        <v>0</v>
      </c>
      <c r="BB291" s="110"/>
      <c r="BC291" s="102"/>
      <c r="BD291" s="102"/>
      <c r="BE291" s="102"/>
      <c r="BF291" s="102"/>
      <c r="BG291" s="102"/>
      <c r="BH291" s="102"/>
      <c r="BI291" s="102"/>
      <c r="BJ291" s="102"/>
      <c r="BK291" s="102"/>
      <c r="BL291" s="102"/>
      <c r="BM291" s="102"/>
      <c r="BN291" s="102">
        <f t="shared" si="327"/>
        <v>0</v>
      </c>
      <c r="BO291" s="103">
        <f t="shared" si="328"/>
        <v>0</v>
      </c>
      <c r="BP291" s="103">
        <f t="shared" si="329"/>
        <v>0</v>
      </c>
      <c r="BQ291" s="103">
        <f t="shared" si="330"/>
        <v>0</v>
      </c>
      <c r="BR291" s="103">
        <f t="shared" si="331"/>
        <v>0</v>
      </c>
      <c r="BS291" s="103">
        <f t="shared" si="332"/>
        <v>0</v>
      </c>
      <c r="BT291" s="103">
        <f t="shared" si="333"/>
        <v>0</v>
      </c>
      <c r="BU291" s="103">
        <f t="shared" si="334"/>
        <v>0</v>
      </c>
      <c r="BV291" s="103">
        <f t="shared" si="335"/>
        <v>0</v>
      </c>
      <c r="BW291" s="103">
        <f t="shared" si="336"/>
        <v>0</v>
      </c>
      <c r="BX291" s="103">
        <f t="shared" si="337"/>
        <v>0</v>
      </c>
      <c r="BY291" s="103">
        <f t="shared" si="338"/>
        <v>0</v>
      </c>
      <c r="BZ291" s="103">
        <f t="shared" si="339"/>
        <v>0</v>
      </c>
      <c r="CA291" s="104">
        <f>SUM(BO291:BZ291)*VLOOKUP($I291,Escalation[],MATCH(BB$1,Escalation[#Headers]),FALSE)</f>
        <v>0</v>
      </c>
      <c r="CB291" s="104">
        <f t="shared" si="340"/>
        <v>0</v>
      </c>
      <c r="CC291" s="104">
        <f t="shared" si="341"/>
        <v>0</v>
      </c>
      <c r="CD291" s="104">
        <f t="shared" si="342"/>
        <v>0</v>
      </c>
      <c r="CE291" s="103">
        <f t="shared" si="343"/>
        <v>0</v>
      </c>
      <c r="CF291" s="105">
        <f t="shared" si="344"/>
        <v>0</v>
      </c>
      <c r="CG291" s="110"/>
      <c r="CH291" s="102"/>
      <c r="CI291" s="102"/>
      <c r="CJ291" s="102"/>
      <c r="CK291" s="102"/>
      <c r="CL291" s="102"/>
      <c r="CM291" s="102"/>
      <c r="CN291" s="102"/>
      <c r="CO291" s="102"/>
      <c r="CP291" s="102"/>
      <c r="CQ291" s="102"/>
      <c r="CR291" s="102"/>
      <c r="CS291" s="102">
        <f t="shared" si="345"/>
        <v>0</v>
      </c>
      <c r="CT291" s="103">
        <f t="shared" si="346"/>
        <v>0</v>
      </c>
      <c r="CU291" s="103">
        <f t="shared" si="347"/>
        <v>0</v>
      </c>
      <c r="CV291" s="103">
        <f t="shared" si="348"/>
        <v>0</v>
      </c>
      <c r="CW291" s="103">
        <f t="shared" si="349"/>
        <v>0</v>
      </c>
      <c r="CX291" s="103">
        <f t="shared" si="350"/>
        <v>0</v>
      </c>
      <c r="CY291" s="103">
        <f t="shared" si="351"/>
        <v>0</v>
      </c>
      <c r="CZ291" s="103">
        <f t="shared" si="352"/>
        <v>0</v>
      </c>
      <c r="DA291" s="103">
        <f t="shared" si="353"/>
        <v>0</v>
      </c>
      <c r="DB291" s="103">
        <f t="shared" si="354"/>
        <v>0</v>
      </c>
      <c r="DC291" s="103">
        <f t="shared" si="355"/>
        <v>0</v>
      </c>
      <c r="DD291" s="103">
        <f t="shared" si="356"/>
        <v>0</v>
      </c>
      <c r="DE291" s="103">
        <f t="shared" si="357"/>
        <v>0</v>
      </c>
      <c r="DF291" s="104">
        <f>SUM(CT291:DE291)*VLOOKUP($I291,Escalation[],MATCH(CG$1,Escalation[#Headers]),FALSE)</f>
        <v>0</v>
      </c>
      <c r="DG291" s="104">
        <f t="shared" si="358"/>
        <v>0</v>
      </c>
      <c r="DH291" s="104">
        <f t="shared" si="359"/>
        <v>0</v>
      </c>
      <c r="DI291" s="104">
        <f t="shared" si="360"/>
        <v>0</v>
      </c>
      <c r="DJ291" s="103">
        <f t="shared" si="361"/>
        <v>0</v>
      </c>
      <c r="DK291" s="105">
        <f t="shared" si="362"/>
        <v>0</v>
      </c>
      <c r="DL291" s="110"/>
      <c r="DM291" s="102"/>
      <c r="DN291" s="102"/>
      <c r="DO291" s="102"/>
      <c r="DP291" s="102"/>
      <c r="DQ291" s="102"/>
      <c r="DR291" s="102"/>
      <c r="DS291" s="102"/>
      <c r="DT291" s="102"/>
      <c r="DU291" s="102"/>
      <c r="DV291" s="102"/>
      <c r="DW291" s="102"/>
      <c r="DX291" s="102">
        <f t="shared" si="363"/>
        <v>0</v>
      </c>
      <c r="DY291" s="103">
        <f t="shared" si="364"/>
        <v>0</v>
      </c>
      <c r="DZ291" s="103">
        <f t="shared" si="365"/>
        <v>0</v>
      </c>
      <c r="EA291" s="103">
        <f t="shared" si="366"/>
        <v>0</v>
      </c>
      <c r="EB291" s="103">
        <f t="shared" si="367"/>
        <v>0</v>
      </c>
      <c r="EC291" s="103">
        <f t="shared" si="368"/>
        <v>0</v>
      </c>
      <c r="ED291" s="103">
        <f t="shared" si="369"/>
        <v>0</v>
      </c>
      <c r="EE291" s="103">
        <f t="shared" si="370"/>
        <v>0</v>
      </c>
      <c r="EF291" s="103">
        <f t="shared" si="371"/>
        <v>0</v>
      </c>
      <c r="EG291" s="103">
        <f t="shared" si="372"/>
        <v>0</v>
      </c>
      <c r="EH291" s="103">
        <f t="shared" si="373"/>
        <v>0</v>
      </c>
      <c r="EI291" s="103">
        <f t="shared" si="374"/>
        <v>0</v>
      </c>
      <c r="EJ291" s="103">
        <f t="shared" si="375"/>
        <v>0</v>
      </c>
      <c r="EK291" s="104">
        <f>SUM(DY291:EJ291)*VLOOKUP($I291,Escalation[],MATCH(DL$1,Escalation[#Headers]),FALSE)</f>
        <v>0</v>
      </c>
      <c r="EL291" s="104">
        <f t="shared" si="376"/>
        <v>0</v>
      </c>
      <c r="EM291" s="104">
        <f t="shared" si="377"/>
        <v>0</v>
      </c>
      <c r="EN291" s="104">
        <f t="shared" si="378"/>
        <v>0</v>
      </c>
      <c r="EO291" s="103">
        <f t="shared" si="379"/>
        <v>0</v>
      </c>
      <c r="EP291" s="105">
        <f t="shared" si="380"/>
        <v>0</v>
      </c>
      <c r="EQ291" s="160">
        <f t="shared" si="381"/>
        <v>7048.35</v>
      </c>
      <c r="ER291" s="1"/>
      <c r="ES291" s="82"/>
      <c r="ET291" s="82"/>
      <c r="EU291" s="82"/>
      <c r="EV291" s="82"/>
      <c r="EW291" s="22"/>
      <c r="EX291" s="22"/>
      <c r="EY291" s="34"/>
      <c r="EZ291" s="34"/>
      <c r="FA291" s="7"/>
      <c r="FB291" s="7"/>
      <c r="FC291" s="7"/>
      <c r="FD291" s="7"/>
    </row>
    <row r="292" spans="1:160" ht="132" hidden="1" x14ac:dyDescent="0.3">
      <c r="A292" s="2" t="s">
        <v>600</v>
      </c>
      <c r="B292" s="83">
        <v>1.2</v>
      </c>
      <c r="C292" t="s">
        <v>1392</v>
      </c>
      <c r="D292" s="28" t="s">
        <v>15</v>
      </c>
      <c r="E292" s="3" t="s">
        <v>25</v>
      </c>
      <c r="F292" s="1" t="s">
        <v>601</v>
      </c>
      <c r="G292" s="14" t="s">
        <v>602</v>
      </c>
      <c r="H292" s="1"/>
      <c r="I292" s="3" t="s">
        <v>19</v>
      </c>
      <c r="J292" s="5" t="s">
        <v>31</v>
      </c>
      <c r="K292" s="3" t="s">
        <v>137</v>
      </c>
      <c r="L292" s="6" t="s">
        <v>22</v>
      </c>
      <c r="M292" s="38">
        <v>77</v>
      </c>
      <c r="N292" s="43">
        <v>77</v>
      </c>
      <c r="O292" s="24">
        <v>0</v>
      </c>
      <c r="P292" s="48">
        <v>0</v>
      </c>
      <c r="Q292" s="5" t="s">
        <v>23</v>
      </c>
      <c r="R292" s="1" t="s">
        <v>220</v>
      </c>
      <c r="S292" s="71">
        <f>VLOOKUP(R292,Contingencies!$A$2:$D$7,4,FALSE)</f>
        <v>0.2</v>
      </c>
      <c r="T292" s="22">
        <f t="shared" si="314"/>
        <v>1132.6392000000003</v>
      </c>
      <c r="U292" s="33">
        <f t="shared" si="388"/>
        <v>0</v>
      </c>
      <c r="V292" s="90"/>
      <c r="W292" s="110"/>
      <c r="X292" s="102"/>
      <c r="Y292" s="133"/>
      <c r="Z292" s="123"/>
      <c r="AA292" s="123"/>
      <c r="AB292" s="123"/>
      <c r="AC292" s="123"/>
      <c r="AD292" s="122">
        <v>20</v>
      </c>
      <c r="AE292" s="122">
        <v>32</v>
      </c>
      <c r="AF292" s="112">
        <v>20</v>
      </c>
      <c r="AG292" s="102"/>
      <c r="AH292" s="102"/>
      <c r="AI292" s="102">
        <f t="shared" si="382"/>
        <v>72</v>
      </c>
      <c r="AJ292" s="103">
        <f t="shared" si="315"/>
        <v>0</v>
      </c>
      <c r="AK292" s="103">
        <f t="shared" si="316"/>
        <v>0</v>
      </c>
      <c r="AL292" s="103">
        <f t="shared" si="317"/>
        <v>0</v>
      </c>
      <c r="AM292" s="103">
        <f t="shared" si="318"/>
        <v>0</v>
      </c>
      <c r="AN292" s="103">
        <f t="shared" si="319"/>
        <v>0</v>
      </c>
      <c r="AO292" s="103">
        <f t="shared" si="320"/>
        <v>0</v>
      </c>
      <c r="AP292" s="103">
        <f t="shared" si="321"/>
        <v>0</v>
      </c>
      <c r="AQ292" s="103">
        <f t="shared" si="322"/>
        <v>1540</v>
      </c>
      <c r="AR292" s="103">
        <f t="shared" si="323"/>
        <v>2464</v>
      </c>
      <c r="AS292" s="103">
        <f t="shared" si="324"/>
        <v>1540</v>
      </c>
      <c r="AT292" s="103">
        <f t="shared" si="325"/>
        <v>0</v>
      </c>
      <c r="AU292" s="103">
        <f t="shared" si="326"/>
        <v>0</v>
      </c>
      <c r="AV292" s="104">
        <f>SUM(AJ292:AU292)*VLOOKUP($I292,Escalation[],MATCH(W$1,Escalation[#Headers]),FALSE)</f>
        <v>5663.1960000000008</v>
      </c>
      <c r="AW292" s="104">
        <f t="shared" si="383"/>
        <v>0</v>
      </c>
      <c r="AX292" s="104">
        <f t="shared" si="384"/>
        <v>0</v>
      </c>
      <c r="AY292" s="104">
        <f t="shared" si="385"/>
        <v>5663.1960000000008</v>
      </c>
      <c r="AZ292" s="103">
        <f t="shared" si="386"/>
        <v>1132.6392000000003</v>
      </c>
      <c r="BA292" s="105">
        <f t="shared" si="387"/>
        <v>0</v>
      </c>
      <c r="BB292" s="110"/>
      <c r="BC292" s="102"/>
      <c r="BD292" s="102"/>
      <c r="BE292" s="102"/>
      <c r="BF292" s="102"/>
      <c r="BG292" s="102"/>
      <c r="BH292" s="102"/>
      <c r="BI292" s="102"/>
      <c r="BJ292" s="102"/>
      <c r="BK292" s="102"/>
      <c r="BL292" s="102"/>
      <c r="BM292" s="102"/>
      <c r="BN292" s="102">
        <f t="shared" si="327"/>
        <v>0</v>
      </c>
      <c r="BO292" s="103">
        <f t="shared" si="328"/>
        <v>0</v>
      </c>
      <c r="BP292" s="103">
        <f t="shared" si="329"/>
        <v>0</v>
      </c>
      <c r="BQ292" s="103">
        <f t="shared" si="330"/>
        <v>0</v>
      </c>
      <c r="BR292" s="103">
        <f t="shared" si="331"/>
        <v>0</v>
      </c>
      <c r="BS292" s="103">
        <f t="shared" si="332"/>
        <v>0</v>
      </c>
      <c r="BT292" s="103">
        <f t="shared" si="333"/>
        <v>0</v>
      </c>
      <c r="BU292" s="103">
        <f t="shared" si="334"/>
        <v>0</v>
      </c>
      <c r="BV292" s="103">
        <f t="shared" si="335"/>
        <v>0</v>
      </c>
      <c r="BW292" s="103">
        <f t="shared" si="336"/>
        <v>0</v>
      </c>
      <c r="BX292" s="103">
        <f t="shared" si="337"/>
        <v>0</v>
      </c>
      <c r="BY292" s="103">
        <f t="shared" si="338"/>
        <v>0</v>
      </c>
      <c r="BZ292" s="103">
        <f t="shared" si="339"/>
        <v>0</v>
      </c>
      <c r="CA292" s="104">
        <f>SUM(BO292:BZ292)*VLOOKUP($I292,Escalation[],MATCH(BB$1,Escalation[#Headers]),FALSE)</f>
        <v>0</v>
      </c>
      <c r="CB292" s="104">
        <f t="shared" si="340"/>
        <v>0</v>
      </c>
      <c r="CC292" s="104">
        <f t="shared" si="341"/>
        <v>0</v>
      </c>
      <c r="CD292" s="104">
        <f t="shared" si="342"/>
        <v>0</v>
      </c>
      <c r="CE292" s="103">
        <f t="shared" si="343"/>
        <v>0</v>
      </c>
      <c r="CF292" s="105">
        <f t="shared" si="344"/>
        <v>0</v>
      </c>
      <c r="CG292" s="110"/>
      <c r="CH292" s="102"/>
      <c r="CI292" s="102"/>
      <c r="CJ292" s="102"/>
      <c r="CK292" s="102"/>
      <c r="CL292" s="102"/>
      <c r="CM292" s="102"/>
      <c r="CN292" s="102"/>
      <c r="CO292" s="102"/>
      <c r="CP292" s="102"/>
      <c r="CQ292" s="102"/>
      <c r="CR292" s="102"/>
      <c r="CS292" s="102">
        <f t="shared" si="345"/>
        <v>0</v>
      </c>
      <c r="CT292" s="103">
        <f t="shared" si="346"/>
        <v>0</v>
      </c>
      <c r="CU292" s="103">
        <f t="shared" si="347"/>
        <v>0</v>
      </c>
      <c r="CV292" s="103">
        <f t="shared" si="348"/>
        <v>0</v>
      </c>
      <c r="CW292" s="103">
        <f t="shared" si="349"/>
        <v>0</v>
      </c>
      <c r="CX292" s="103">
        <f t="shared" si="350"/>
        <v>0</v>
      </c>
      <c r="CY292" s="103">
        <f t="shared" si="351"/>
        <v>0</v>
      </c>
      <c r="CZ292" s="103">
        <f t="shared" si="352"/>
        <v>0</v>
      </c>
      <c r="DA292" s="103">
        <f t="shared" si="353"/>
        <v>0</v>
      </c>
      <c r="DB292" s="103">
        <f t="shared" si="354"/>
        <v>0</v>
      </c>
      <c r="DC292" s="103">
        <f t="shared" si="355"/>
        <v>0</v>
      </c>
      <c r="DD292" s="103">
        <f t="shared" si="356"/>
        <v>0</v>
      </c>
      <c r="DE292" s="103">
        <f t="shared" si="357"/>
        <v>0</v>
      </c>
      <c r="DF292" s="104">
        <f>SUM(CT292:DE292)*VLOOKUP($I292,Escalation[],MATCH(CG$1,Escalation[#Headers]),FALSE)</f>
        <v>0</v>
      </c>
      <c r="DG292" s="104">
        <f t="shared" si="358"/>
        <v>0</v>
      </c>
      <c r="DH292" s="104">
        <f t="shared" si="359"/>
        <v>0</v>
      </c>
      <c r="DI292" s="104">
        <f t="shared" si="360"/>
        <v>0</v>
      </c>
      <c r="DJ292" s="103">
        <f t="shared" si="361"/>
        <v>0</v>
      </c>
      <c r="DK292" s="105">
        <f t="shared" si="362"/>
        <v>0</v>
      </c>
      <c r="DL292" s="110"/>
      <c r="DM292" s="102"/>
      <c r="DN292" s="102"/>
      <c r="DO292" s="102"/>
      <c r="DP292" s="102"/>
      <c r="DQ292" s="102"/>
      <c r="DR292" s="102"/>
      <c r="DS292" s="102"/>
      <c r="DT292" s="102"/>
      <c r="DU292" s="102"/>
      <c r="DV292" s="102"/>
      <c r="DW292" s="102"/>
      <c r="DX292" s="102">
        <f t="shared" si="363"/>
        <v>0</v>
      </c>
      <c r="DY292" s="103">
        <f t="shared" si="364"/>
        <v>0</v>
      </c>
      <c r="DZ292" s="103">
        <f t="shared" si="365"/>
        <v>0</v>
      </c>
      <c r="EA292" s="103">
        <f t="shared" si="366"/>
        <v>0</v>
      </c>
      <c r="EB292" s="103">
        <f t="shared" si="367"/>
        <v>0</v>
      </c>
      <c r="EC292" s="103">
        <f t="shared" si="368"/>
        <v>0</v>
      </c>
      <c r="ED292" s="103">
        <f t="shared" si="369"/>
        <v>0</v>
      </c>
      <c r="EE292" s="103">
        <f t="shared" si="370"/>
        <v>0</v>
      </c>
      <c r="EF292" s="103">
        <f t="shared" si="371"/>
        <v>0</v>
      </c>
      <c r="EG292" s="103">
        <f t="shared" si="372"/>
        <v>0</v>
      </c>
      <c r="EH292" s="103">
        <f t="shared" si="373"/>
        <v>0</v>
      </c>
      <c r="EI292" s="103">
        <f t="shared" si="374"/>
        <v>0</v>
      </c>
      <c r="EJ292" s="103">
        <f t="shared" si="375"/>
        <v>0</v>
      </c>
      <c r="EK292" s="104">
        <f>SUM(DY292:EJ292)*VLOOKUP($I292,Escalation[],MATCH(DL$1,Escalation[#Headers]),FALSE)</f>
        <v>0</v>
      </c>
      <c r="EL292" s="104">
        <f t="shared" si="376"/>
        <v>0</v>
      </c>
      <c r="EM292" s="104">
        <f t="shared" si="377"/>
        <v>0</v>
      </c>
      <c r="EN292" s="104">
        <f t="shared" si="378"/>
        <v>0</v>
      </c>
      <c r="EO292" s="103">
        <f t="shared" si="379"/>
        <v>0</v>
      </c>
      <c r="EP292" s="105">
        <f t="shared" si="380"/>
        <v>0</v>
      </c>
      <c r="EQ292" s="160">
        <f t="shared" si="381"/>
        <v>5663.1960000000008</v>
      </c>
      <c r="ER292" s="1"/>
      <c r="ES292" s="82"/>
      <c r="ET292" s="82"/>
      <c r="EU292" s="82"/>
      <c r="EV292" s="82"/>
      <c r="EW292" s="22"/>
      <c r="EX292" s="22"/>
      <c r="EY292" s="34"/>
      <c r="EZ292" s="34"/>
      <c r="FA292" s="7"/>
      <c r="FB292" s="7"/>
      <c r="FC292" s="7"/>
      <c r="FD292" s="7"/>
    </row>
    <row r="293" spans="1:160" ht="132" hidden="1" x14ac:dyDescent="0.3">
      <c r="A293" s="2" t="s">
        <v>600</v>
      </c>
      <c r="B293" s="83">
        <v>1.2</v>
      </c>
      <c r="C293" t="s">
        <v>1392</v>
      </c>
      <c r="D293" s="28" t="s">
        <v>15</v>
      </c>
      <c r="E293" s="3" t="s">
        <v>25</v>
      </c>
      <c r="F293" s="1" t="s">
        <v>601</v>
      </c>
      <c r="G293" s="14" t="s">
        <v>602</v>
      </c>
      <c r="H293" s="1"/>
      <c r="I293" s="3" t="s">
        <v>215</v>
      </c>
      <c r="J293" s="5" t="s">
        <v>215</v>
      </c>
      <c r="K293" s="3"/>
      <c r="L293" s="3" t="s">
        <v>22</v>
      </c>
      <c r="M293" s="38"/>
      <c r="N293" s="42">
        <v>1</v>
      </c>
      <c r="O293" s="23">
        <v>0</v>
      </c>
      <c r="P293" s="48">
        <v>0</v>
      </c>
      <c r="Q293" s="5" t="s">
        <v>23</v>
      </c>
      <c r="R293" s="1" t="s">
        <v>220</v>
      </c>
      <c r="S293" s="71">
        <f>VLOOKUP(R293,Contingencies!$A$2:$D$7,4,FALSE)</f>
        <v>0.2</v>
      </c>
      <c r="T293" s="22">
        <f t="shared" si="314"/>
        <v>40.860000000000007</v>
      </c>
      <c r="U293" s="33">
        <f t="shared" si="388"/>
        <v>0</v>
      </c>
      <c r="V293" s="90"/>
      <c r="W293" s="110"/>
      <c r="X293" s="102"/>
      <c r="Y293" s="133"/>
      <c r="Z293" s="102"/>
      <c r="AA293" s="123"/>
      <c r="AB293" s="123"/>
      <c r="AC293" s="123"/>
      <c r="AD293" s="122">
        <v>200</v>
      </c>
      <c r="AE293" s="122"/>
      <c r="AF293" s="112"/>
      <c r="AG293" s="102"/>
      <c r="AH293" s="102"/>
      <c r="AI293" s="102">
        <f t="shared" si="382"/>
        <v>0</v>
      </c>
      <c r="AJ293" s="103">
        <f t="shared" si="315"/>
        <v>0</v>
      </c>
      <c r="AK293" s="103">
        <f t="shared" si="316"/>
        <v>0</v>
      </c>
      <c r="AL293" s="103">
        <f t="shared" si="317"/>
        <v>0</v>
      </c>
      <c r="AM293" s="103">
        <f t="shared" si="318"/>
        <v>0</v>
      </c>
      <c r="AN293" s="103">
        <f t="shared" si="319"/>
        <v>0</v>
      </c>
      <c r="AO293" s="103">
        <f t="shared" si="320"/>
        <v>0</v>
      </c>
      <c r="AP293" s="103">
        <f t="shared" si="321"/>
        <v>0</v>
      </c>
      <c r="AQ293" s="103">
        <f t="shared" si="322"/>
        <v>200</v>
      </c>
      <c r="AR293" s="103">
        <f t="shared" si="323"/>
        <v>0</v>
      </c>
      <c r="AS293" s="103">
        <f t="shared" si="324"/>
        <v>0</v>
      </c>
      <c r="AT293" s="103">
        <f t="shared" si="325"/>
        <v>0</v>
      </c>
      <c r="AU293" s="103">
        <f t="shared" si="326"/>
        <v>0</v>
      </c>
      <c r="AV293" s="104">
        <f>SUM(AJ293:AU293)*VLOOKUP($I293,Escalation[],MATCH(W$1,Escalation[#Headers]),FALSE)</f>
        <v>204.3</v>
      </c>
      <c r="AW293" s="104">
        <f t="shared" si="383"/>
        <v>0</v>
      </c>
      <c r="AX293" s="104">
        <f t="shared" si="384"/>
        <v>0</v>
      </c>
      <c r="AY293" s="104">
        <f t="shared" si="385"/>
        <v>204.3</v>
      </c>
      <c r="AZ293" s="103">
        <f t="shared" si="386"/>
        <v>40.860000000000007</v>
      </c>
      <c r="BA293" s="105">
        <f t="shared" si="387"/>
        <v>0</v>
      </c>
      <c r="BB293" s="110"/>
      <c r="BC293" s="102"/>
      <c r="BD293" s="102"/>
      <c r="BE293" s="102"/>
      <c r="BF293" s="102"/>
      <c r="BG293" s="102"/>
      <c r="BH293" s="102"/>
      <c r="BI293" s="102"/>
      <c r="BJ293" s="102"/>
      <c r="BK293" s="102"/>
      <c r="BL293" s="102"/>
      <c r="BM293" s="102"/>
      <c r="BN293" s="102">
        <f t="shared" si="327"/>
        <v>0</v>
      </c>
      <c r="BO293" s="103">
        <f t="shared" si="328"/>
        <v>0</v>
      </c>
      <c r="BP293" s="103">
        <f t="shared" si="329"/>
        <v>0</v>
      </c>
      <c r="BQ293" s="103">
        <f t="shared" si="330"/>
        <v>0</v>
      </c>
      <c r="BR293" s="103">
        <f t="shared" si="331"/>
        <v>0</v>
      </c>
      <c r="BS293" s="103">
        <f t="shared" si="332"/>
        <v>0</v>
      </c>
      <c r="BT293" s="103">
        <f t="shared" si="333"/>
        <v>0</v>
      </c>
      <c r="BU293" s="103">
        <f t="shared" si="334"/>
        <v>0</v>
      </c>
      <c r="BV293" s="103">
        <f t="shared" si="335"/>
        <v>0</v>
      </c>
      <c r="BW293" s="103">
        <f t="shared" si="336"/>
        <v>0</v>
      </c>
      <c r="BX293" s="103">
        <f t="shared" si="337"/>
        <v>0</v>
      </c>
      <c r="BY293" s="103">
        <f t="shared" si="338"/>
        <v>0</v>
      </c>
      <c r="BZ293" s="103">
        <f t="shared" si="339"/>
        <v>0</v>
      </c>
      <c r="CA293" s="104">
        <f>SUM(BO293:BZ293)*VLOOKUP($I293,Escalation[],MATCH(BB$1,Escalation[#Headers]),FALSE)</f>
        <v>0</v>
      </c>
      <c r="CB293" s="104">
        <f t="shared" si="340"/>
        <v>0</v>
      </c>
      <c r="CC293" s="104">
        <f t="shared" si="341"/>
        <v>0</v>
      </c>
      <c r="CD293" s="104">
        <f t="shared" si="342"/>
        <v>0</v>
      </c>
      <c r="CE293" s="103">
        <f t="shared" si="343"/>
        <v>0</v>
      </c>
      <c r="CF293" s="105">
        <f t="shared" si="344"/>
        <v>0</v>
      </c>
      <c r="CG293" s="110"/>
      <c r="CH293" s="102"/>
      <c r="CI293" s="102"/>
      <c r="CJ293" s="102"/>
      <c r="CK293" s="102"/>
      <c r="CL293" s="102"/>
      <c r="CM293" s="102"/>
      <c r="CN293" s="102"/>
      <c r="CO293" s="102"/>
      <c r="CP293" s="102"/>
      <c r="CQ293" s="102"/>
      <c r="CR293" s="102"/>
      <c r="CS293" s="102">
        <f t="shared" si="345"/>
        <v>0</v>
      </c>
      <c r="CT293" s="103">
        <f t="shared" si="346"/>
        <v>0</v>
      </c>
      <c r="CU293" s="103">
        <f t="shared" si="347"/>
        <v>0</v>
      </c>
      <c r="CV293" s="103">
        <f t="shared" si="348"/>
        <v>0</v>
      </c>
      <c r="CW293" s="103">
        <f t="shared" si="349"/>
        <v>0</v>
      </c>
      <c r="CX293" s="103">
        <f t="shared" si="350"/>
        <v>0</v>
      </c>
      <c r="CY293" s="103">
        <f t="shared" si="351"/>
        <v>0</v>
      </c>
      <c r="CZ293" s="103">
        <f t="shared" si="352"/>
        <v>0</v>
      </c>
      <c r="DA293" s="103">
        <f t="shared" si="353"/>
        <v>0</v>
      </c>
      <c r="DB293" s="103">
        <f t="shared" si="354"/>
        <v>0</v>
      </c>
      <c r="DC293" s="103">
        <f t="shared" si="355"/>
        <v>0</v>
      </c>
      <c r="DD293" s="103">
        <f t="shared" si="356"/>
        <v>0</v>
      </c>
      <c r="DE293" s="103">
        <f t="shared" si="357"/>
        <v>0</v>
      </c>
      <c r="DF293" s="104">
        <f>SUM(CT293:DE293)*VLOOKUP($I293,Escalation[],MATCH(CG$1,Escalation[#Headers]),FALSE)</f>
        <v>0</v>
      </c>
      <c r="DG293" s="104">
        <f t="shared" si="358"/>
        <v>0</v>
      </c>
      <c r="DH293" s="104">
        <f t="shared" si="359"/>
        <v>0</v>
      </c>
      <c r="DI293" s="104">
        <f t="shared" si="360"/>
        <v>0</v>
      </c>
      <c r="DJ293" s="103">
        <f t="shared" si="361"/>
        <v>0</v>
      </c>
      <c r="DK293" s="105">
        <f t="shared" si="362"/>
        <v>0</v>
      </c>
      <c r="DL293" s="110"/>
      <c r="DM293" s="102"/>
      <c r="DN293" s="102"/>
      <c r="DO293" s="102"/>
      <c r="DP293" s="102"/>
      <c r="DQ293" s="102"/>
      <c r="DR293" s="102"/>
      <c r="DS293" s="102"/>
      <c r="DT293" s="102"/>
      <c r="DU293" s="102"/>
      <c r="DV293" s="102"/>
      <c r="DW293" s="102"/>
      <c r="DX293" s="102">
        <f t="shared" si="363"/>
        <v>0</v>
      </c>
      <c r="DY293" s="103">
        <f t="shared" si="364"/>
        <v>0</v>
      </c>
      <c r="DZ293" s="103">
        <f t="shared" si="365"/>
        <v>0</v>
      </c>
      <c r="EA293" s="103">
        <f t="shared" si="366"/>
        <v>0</v>
      </c>
      <c r="EB293" s="103">
        <f t="shared" si="367"/>
        <v>0</v>
      </c>
      <c r="EC293" s="103">
        <f t="shared" si="368"/>
        <v>0</v>
      </c>
      <c r="ED293" s="103">
        <f t="shared" si="369"/>
        <v>0</v>
      </c>
      <c r="EE293" s="103">
        <f t="shared" si="370"/>
        <v>0</v>
      </c>
      <c r="EF293" s="103">
        <f t="shared" si="371"/>
        <v>0</v>
      </c>
      <c r="EG293" s="103">
        <f t="shared" si="372"/>
        <v>0</v>
      </c>
      <c r="EH293" s="103">
        <f t="shared" si="373"/>
        <v>0</v>
      </c>
      <c r="EI293" s="103">
        <f t="shared" si="374"/>
        <v>0</v>
      </c>
      <c r="EJ293" s="103">
        <f t="shared" si="375"/>
        <v>0</v>
      </c>
      <c r="EK293" s="104">
        <f>SUM(DY293:EJ293)*VLOOKUP($I293,Escalation[],MATCH(DL$1,Escalation[#Headers]),FALSE)</f>
        <v>0</v>
      </c>
      <c r="EL293" s="104">
        <f t="shared" si="376"/>
        <v>0</v>
      </c>
      <c r="EM293" s="104">
        <f t="shared" si="377"/>
        <v>0</v>
      </c>
      <c r="EN293" s="104">
        <f t="shared" si="378"/>
        <v>0</v>
      </c>
      <c r="EO293" s="103">
        <f t="shared" si="379"/>
        <v>0</v>
      </c>
      <c r="EP293" s="105">
        <f t="shared" si="380"/>
        <v>0</v>
      </c>
      <c r="EQ293" s="160">
        <f t="shared" si="381"/>
        <v>204.3</v>
      </c>
      <c r="ER293" s="1"/>
      <c r="ES293" s="82"/>
      <c r="ET293" s="82"/>
      <c r="EU293" s="82"/>
      <c r="EV293" s="82"/>
      <c r="EW293" s="22"/>
      <c r="EX293" s="22"/>
      <c r="EY293" s="34"/>
      <c r="EZ293" s="34"/>
      <c r="FA293" s="7"/>
      <c r="FB293" s="7"/>
      <c r="FC293" s="7"/>
      <c r="FD293" s="7"/>
    </row>
    <row r="294" spans="1:160" ht="171.6" hidden="1" x14ac:dyDescent="0.3">
      <c r="A294" s="2" t="s">
        <v>603</v>
      </c>
      <c r="B294" s="83">
        <v>1.2</v>
      </c>
      <c r="C294" t="s">
        <v>1392</v>
      </c>
      <c r="D294" s="28" t="s">
        <v>15</v>
      </c>
      <c r="E294" s="3" t="s">
        <v>25</v>
      </c>
      <c r="F294" s="1" t="s">
        <v>604</v>
      </c>
      <c r="G294" s="14" t="s">
        <v>605</v>
      </c>
      <c r="H294" s="1"/>
      <c r="I294" s="3" t="s">
        <v>19</v>
      </c>
      <c r="J294" s="5" t="s">
        <v>31</v>
      </c>
      <c r="K294" s="3" t="s">
        <v>35</v>
      </c>
      <c r="L294" s="6" t="s">
        <v>22</v>
      </c>
      <c r="M294" s="38">
        <v>115</v>
      </c>
      <c r="N294" s="43">
        <v>115</v>
      </c>
      <c r="O294" s="23">
        <v>0</v>
      </c>
      <c r="P294" s="48">
        <v>0</v>
      </c>
      <c r="Q294" s="5" t="s">
        <v>23</v>
      </c>
      <c r="R294" s="1" t="s">
        <v>220</v>
      </c>
      <c r="S294" s="71">
        <f>VLOOKUP(R294,Contingencies!$A$2:$D$7,4,FALSE)</f>
        <v>0.2</v>
      </c>
      <c r="T294" s="22">
        <f t="shared" si="314"/>
        <v>939.7800000000002</v>
      </c>
      <c r="U294" s="33">
        <f t="shared" si="388"/>
        <v>0</v>
      </c>
      <c r="V294" s="90"/>
      <c r="W294" s="110"/>
      <c r="X294" s="102"/>
      <c r="Y294" s="133"/>
      <c r="Z294" s="122">
        <v>40</v>
      </c>
      <c r="AA294" s="123"/>
      <c r="AB294" s="123"/>
      <c r="AC294" s="123"/>
      <c r="AD294" s="123"/>
      <c r="AE294" s="123"/>
      <c r="AF294" s="102"/>
      <c r="AG294" s="102"/>
      <c r="AH294" s="102"/>
      <c r="AI294" s="102">
        <f t="shared" si="382"/>
        <v>40</v>
      </c>
      <c r="AJ294" s="103">
        <f t="shared" si="315"/>
        <v>0</v>
      </c>
      <c r="AK294" s="103">
        <f t="shared" si="316"/>
        <v>0</v>
      </c>
      <c r="AL294" s="103">
        <f t="shared" si="317"/>
        <v>0</v>
      </c>
      <c r="AM294" s="103">
        <f t="shared" si="318"/>
        <v>4600</v>
      </c>
      <c r="AN294" s="103">
        <f t="shared" si="319"/>
        <v>0</v>
      </c>
      <c r="AO294" s="103">
        <f t="shared" si="320"/>
        <v>0</v>
      </c>
      <c r="AP294" s="103">
        <f t="shared" si="321"/>
        <v>0</v>
      </c>
      <c r="AQ294" s="103">
        <f t="shared" si="322"/>
        <v>0</v>
      </c>
      <c r="AR294" s="103">
        <f t="shared" si="323"/>
        <v>0</v>
      </c>
      <c r="AS294" s="103">
        <f t="shared" si="324"/>
        <v>0</v>
      </c>
      <c r="AT294" s="103">
        <f t="shared" si="325"/>
        <v>0</v>
      </c>
      <c r="AU294" s="103">
        <f t="shared" si="326"/>
        <v>0</v>
      </c>
      <c r="AV294" s="104">
        <f>SUM(AJ294:AU294)*VLOOKUP($I294,Escalation[],MATCH(W$1,Escalation[#Headers]),FALSE)</f>
        <v>4698.9000000000005</v>
      </c>
      <c r="AW294" s="104">
        <f t="shared" si="383"/>
        <v>0</v>
      </c>
      <c r="AX294" s="104">
        <f t="shared" si="384"/>
        <v>0</v>
      </c>
      <c r="AY294" s="104">
        <f t="shared" si="385"/>
        <v>4698.9000000000005</v>
      </c>
      <c r="AZ294" s="103">
        <f t="shared" si="386"/>
        <v>939.7800000000002</v>
      </c>
      <c r="BA294" s="105">
        <f t="shared" si="387"/>
        <v>0</v>
      </c>
      <c r="BB294" s="110"/>
      <c r="BC294" s="102"/>
      <c r="BD294" s="102"/>
      <c r="BE294" s="102"/>
      <c r="BF294" s="102"/>
      <c r="BG294" s="102"/>
      <c r="BH294" s="102"/>
      <c r="BI294" s="102"/>
      <c r="BJ294" s="102"/>
      <c r="BK294" s="102"/>
      <c r="BL294" s="102"/>
      <c r="BM294" s="102"/>
      <c r="BN294" s="102">
        <f t="shared" si="327"/>
        <v>0</v>
      </c>
      <c r="BO294" s="103">
        <f t="shared" si="328"/>
        <v>0</v>
      </c>
      <c r="BP294" s="103">
        <f t="shared" si="329"/>
        <v>0</v>
      </c>
      <c r="BQ294" s="103">
        <f t="shared" si="330"/>
        <v>0</v>
      </c>
      <c r="BR294" s="103">
        <f t="shared" si="331"/>
        <v>0</v>
      </c>
      <c r="BS294" s="103">
        <f t="shared" si="332"/>
        <v>0</v>
      </c>
      <c r="BT294" s="103">
        <f t="shared" si="333"/>
        <v>0</v>
      </c>
      <c r="BU294" s="103">
        <f t="shared" si="334"/>
        <v>0</v>
      </c>
      <c r="BV294" s="103">
        <f t="shared" si="335"/>
        <v>0</v>
      </c>
      <c r="BW294" s="103">
        <f t="shared" si="336"/>
        <v>0</v>
      </c>
      <c r="BX294" s="103">
        <f t="shared" si="337"/>
        <v>0</v>
      </c>
      <c r="BY294" s="103">
        <f t="shared" si="338"/>
        <v>0</v>
      </c>
      <c r="BZ294" s="103">
        <f t="shared" si="339"/>
        <v>0</v>
      </c>
      <c r="CA294" s="104">
        <f>SUM(BO294:BZ294)*VLOOKUP($I294,Escalation[],MATCH(BB$1,Escalation[#Headers]),FALSE)</f>
        <v>0</v>
      </c>
      <c r="CB294" s="104">
        <f t="shared" si="340"/>
        <v>0</v>
      </c>
      <c r="CC294" s="104">
        <f t="shared" si="341"/>
        <v>0</v>
      </c>
      <c r="CD294" s="104">
        <f t="shared" si="342"/>
        <v>0</v>
      </c>
      <c r="CE294" s="103">
        <f t="shared" si="343"/>
        <v>0</v>
      </c>
      <c r="CF294" s="105">
        <f t="shared" si="344"/>
        <v>0</v>
      </c>
      <c r="CG294" s="110"/>
      <c r="CH294" s="102"/>
      <c r="CI294" s="102"/>
      <c r="CJ294" s="102"/>
      <c r="CK294" s="102"/>
      <c r="CL294" s="102"/>
      <c r="CM294" s="102"/>
      <c r="CN294" s="102"/>
      <c r="CO294" s="102"/>
      <c r="CP294" s="102"/>
      <c r="CQ294" s="102"/>
      <c r="CR294" s="102"/>
      <c r="CS294" s="102">
        <f t="shared" si="345"/>
        <v>0</v>
      </c>
      <c r="CT294" s="103">
        <f t="shared" si="346"/>
        <v>0</v>
      </c>
      <c r="CU294" s="103">
        <f t="shared" si="347"/>
        <v>0</v>
      </c>
      <c r="CV294" s="103">
        <f t="shared" si="348"/>
        <v>0</v>
      </c>
      <c r="CW294" s="103">
        <f t="shared" si="349"/>
        <v>0</v>
      </c>
      <c r="CX294" s="103">
        <f t="shared" si="350"/>
        <v>0</v>
      </c>
      <c r="CY294" s="103">
        <f t="shared" si="351"/>
        <v>0</v>
      </c>
      <c r="CZ294" s="103">
        <f t="shared" si="352"/>
        <v>0</v>
      </c>
      <c r="DA294" s="103">
        <f t="shared" si="353"/>
        <v>0</v>
      </c>
      <c r="DB294" s="103">
        <f t="shared" si="354"/>
        <v>0</v>
      </c>
      <c r="DC294" s="103">
        <f t="shared" si="355"/>
        <v>0</v>
      </c>
      <c r="DD294" s="103">
        <f t="shared" si="356"/>
        <v>0</v>
      </c>
      <c r="DE294" s="103">
        <f t="shared" si="357"/>
        <v>0</v>
      </c>
      <c r="DF294" s="104">
        <f>SUM(CT294:DE294)*VLOOKUP($I294,Escalation[],MATCH(CG$1,Escalation[#Headers]),FALSE)</f>
        <v>0</v>
      </c>
      <c r="DG294" s="104">
        <f t="shared" si="358"/>
        <v>0</v>
      </c>
      <c r="DH294" s="104">
        <f t="shared" si="359"/>
        <v>0</v>
      </c>
      <c r="DI294" s="104">
        <f t="shared" si="360"/>
        <v>0</v>
      </c>
      <c r="DJ294" s="103">
        <f t="shared" si="361"/>
        <v>0</v>
      </c>
      <c r="DK294" s="105">
        <f t="shared" si="362"/>
        <v>0</v>
      </c>
      <c r="DL294" s="110"/>
      <c r="DM294" s="102"/>
      <c r="DN294" s="102"/>
      <c r="DO294" s="102"/>
      <c r="DP294" s="102"/>
      <c r="DQ294" s="102"/>
      <c r="DR294" s="102"/>
      <c r="DS294" s="102"/>
      <c r="DT294" s="102"/>
      <c r="DU294" s="102"/>
      <c r="DV294" s="102"/>
      <c r="DW294" s="102"/>
      <c r="DX294" s="102">
        <f t="shared" si="363"/>
        <v>0</v>
      </c>
      <c r="DY294" s="103">
        <f t="shared" si="364"/>
        <v>0</v>
      </c>
      <c r="DZ294" s="103">
        <f t="shared" si="365"/>
        <v>0</v>
      </c>
      <c r="EA294" s="103">
        <f t="shared" si="366"/>
        <v>0</v>
      </c>
      <c r="EB294" s="103">
        <f t="shared" si="367"/>
        <v>0</v>
      </c>
      <c r="EC294" s="103">
        <f t="shared" si="368"/>
        <v>0</v>
      </c>
      <c r="ED294" s="103">
        <f t="shared" si="369"/>
        <v>0</v>
      </c>
      <c r="EE294" s="103">
        <f t="shared" si="370"/>
        <v>0</v>
      </c>
      <c r="EF294" s="103">
        <f t="shared" si="371"/>
        <v>0</v>
      </c>
      <c r="EG294" s="103">
        <f t="shared" si="372"/>
        <v>0</v>
      </c>
      <c r="EH294" s="103">
        <f t="shared" si="373"/>
        <v>0</v>
      </c>
      <c r="EI294" s="103">
        <f t="shared" si="374"/>
        <v>0</v>
      </c>
      <c r="EJ294" s="103">
        <f t="shared" si="375"/>
        <v>0</v>
      </c>
      <c r="EK294" s="104">
        <f>SUM(DY294:EJ294)*VLOOKUP($I294,Escalation[],MATCH(DL$1,Escalation[#Headers]),FALSE)</f>
        <v>0</v>
      </c>
      <c r="EL294" s="104">
        <f t="shared" si="376"/>
        <v>0</v>
      </c>
      <c r="EM294" s="104">
        <f t="shared" si="377"/>
        <v>0</v>
      </c>
      <c r="EN294" s="104">
        <f t="shared" si="378"/>
        <v>0</v>
      </c>
      <c r="EO294" s="103">
        <f t="shared" si="379"/>
        <v>0</v>
      </c>
      <c r="EP294" s="105">
        <f t="shared" si="380"/>
        <v>0</v>
      </c>
      <c r="EQ294" s="160">
        <f t="shared" si="381"/>
        <v>4698.9000000000005</v>
      </c>
      <c r="ER294" s="1"/>
      <c r="ES294" s="82"/>
      <c r="ET294" s="82"/>
      <c r="EU294" s="82"/>
      <c r="EV294" s="82"/>
      <c r="EW294" s="22"/>
      <c r="EX294" s="22"/>
      <c r="EY294" s="34"/>
      <c r="EZ294" s="34"/>
      <c r="FA294" s="7"/>
      <c r="FB294" s="7"/>
      <c r="FC294" s="7"/>
      <c r="FD294" s="7"/>
    </row>
    <row r="295" spans="1:160" ht="132" hidden="1" x14ac:dyDescent="0.3">
      <c r="A295" s="2" t="s">
        <v>606</v>
      </c>
      <c r="B295" s="83">
        <v>1.2</v>
      </c>
      <c r="C295" t="s">
        <v>1392</v>
      </c>
      <c r="D295" s="28" t="s">
        <v>15</v>
      </c>
      <c r="E295" s="3" t="s">
        <v>25</v>
      </c>
      <c r="F295" s="1" t="s">
        <v>607</v>
      </c>
      <c r="G295" s="14" t="s">
        <v>608</v>
      </c>
      <c r="H295" s="1"/>
      <c r="I295" s="3" t="s">
        <v>19</v>
      </c>
      <c r="J295" s="5" t="s">
        <v>31</v>
      </c>
      <c r="K295" s="3" t="s">
        <v>35</v>
      </c>
      <c r="L295" s="6" t="s">
        <v>22</v>
      </c>
      <c r="M295" s="38">
        <v>115</v>
      </c>
      <c r="N295" s="43">
        <v>115</v>
      </c>
      <c r="O295" s="23">
        <v>0</v>
      </c>
      <c r="P295" s="48">
        <v>0</v>
      </c>
      <c r="Q295" s="5" t="s">
        <v>23</v>
      </c>
      <c r="R295" s="1" t="s">
        <v>220</v>
      </c>
      <c r="S295" s="71">
        <f>VLOOKUP(R295,Contingencies!$A$2:$D$7,4,FALSE)</f>
        <v>0.2</v>
      </c>
      <c r="T295" s="22">
        <f t="shared" si="314"/>
        <v>2819.34</v>
      </c>
      <c r="U295" s="33">
        <f t="shared" si="388"/>
        <v>0</v>
      </c>
      <c r="V295" s="90"/>
      <c r="W295" s="110"/>
      <c r="X295" s="102"/>
      <c r="Y295" s="133"/>
      <c r="Z295" s="122">
        <v>60</v>
      </c>
      <c r="AA295" s="122">
        <v>60</v>
      </c>
      <c r="AB295" s="123"/>
      <c r="AC295" s="123"/>
      <c r="AD295" s="123"/>
      <c r="AE295" s="123"/>
      <c r="AF295" s="102"/>
      <c r="AG295" s="102"/>
      <c r="AH295" s="102"/>
      <c r="AI295" s="102">
        <f t="shared" si="382"/>
        <v>120</v>
      </c>
      <c r="AJ295" s="103">
        <f t="shared" si="315"/>
        <v>0</v>
      </c>
      <c r="AK295" s="103">
        <f t="shared" si="316"/>
        <v>0</v>
      </c>
      <c r="AL295" s="103">
        <f t="shared" si="317"/>
        <v>0</v>
      </c>
      <c r="AM295" s="103">
        <f t="shared" si="318"/>
        <v>6900</v>
      </c>
      <c r="AN295" s="103">
        <f t="shared" si="319"/>
        <v>6900</v>
      </c>
      <c r="AO295" s="103">
        <f t="shared" si="320"/>
        <v>0</v>
      </c>
      <c r="AP295" s="103">
        <f t="shared" si="321"/>
        <v>0</v>
      </c>
      <c r="AQ295" s="103">
        <f t="shared" si="322"/>
        <v>0</v>
      </c>
      <c r="AR295" s="103">
        <f t="shared" si="323"/>
        <v>0</v>
      </c>
      <c r="AS295" s="103">
        <f t="shared" si="324"/>
        <v>0</v>
      </c>
      <c r="AT295" s="103">
        <f t="shared" si="325"/>
        <v>0</v>
      </c>
      <c r="AU295" s="103">
        <f t="shared" si="326"/>
        <v>0</v>
      </c>
      <c r="AV295" s="104">
        <f>SUM(AJ295:AU295)*VLOOKUP($I295,Escalation[],MATCH(W$1,Escalation[#Headers]),FALSE)</f>
        <v>14096.7</v>
      </c>
      <c r="AW295" s="104">
        <f t="shared" si="383"/>
        <v>0</v>
      </c>
      <c r="AX295" s="104">
        <f t="shared" si="384"/>
        <v>0</v>
      </c>
      <c r="AY295" s="104">
        <f t="shared" si="385"/>
        <v>14096.7</v>
      </c>
      <c r="AZ295" s="103">
        <f t="shared" si="386"/>
        <v>2819.34</v>
      </c>
      <c r="BA295" s="105">
        <f t="shared" si="387"/>
        <v>0</v>
      </c>
      <c r="BB295" s="110"/>
      <c r="BC295" s="102"/>
      <c r="BD295" s="102"/>
      <c r="BE295" s="102"/>
      <c r="BF295" s="102"/>
      <c r="BG295" s="102"/>
      <c r="BH295" s="102"/>
      <c r="BI295" s="102"/>
      <c r="BJ295" s="102"/>
      <c r="BK295" s="102"/>
      <c r="BL295" s="102"/>
      <c r="BM295" s="102"/>
      <c r="BN295" s="102">
        <f t="shared" si="327"/>
        <v>0</v>
      </c>
      <c r="BO295" s="103">
        <f t="shared" si="328"/>
        <v>0</v>
      </c>
      <c r="BP295" s="103">
        <f t="shared" si="329"/>
        <v>0</v>
      </c>
      <c r="BQ295" s="103">
        <f t="shared" si="330"/>
        <v>0</v>
      </c>
      <c r="BR295" s="103">
        <f t="shared" si="331"/>
        <v>0</v>
      </c>
      <c r="BS295" s="103">
        <f t="shared" si="332"/>
        <v>0</v>
      </c>
      <c r="BT295" s="103">
        <f t="shared" si="333"/>
        <v>0</v>
      </c>
      <c r="BU295" s="103">
        <f t="shared" si="334"/>
        <v>0</v>
      </c>
      <c r="BV295" s="103">
        <f t="shared" si="335"/>
        <v>0</v>
      </c>
      <c r="BW295" s="103">
        <f t="shared" si="336"/>
        <v>0</v>
      </c>
      <c r="BX295" s="103">
        <f t="shared" si="337"/>
        <v>0</v>
      </c>
      <c r="BY295" s="103">
        <f t="shared" si="338"/>
        <v>0</v>
      </c>
      <c r="BZ295" s="103">
        <f t="shared" si="339"/>
        <v>0</v>
      </c>
      <c r="CA295" s="104">
        <f>SUM(BO295:BZ295)*VLOOKUP($I295,Escalation[],MATCH(BB$1,Escalation[#Headers]),FALSE)</f>
        <v>0</v>
      </c>
      <c r="CB295" s="104">
        <f t="shared" si="340"/>
        <v>0</v>
      </c>
      <c r="CC295" s="104">
        <f t="shared" si="341"/>
        <v>0</v>
      </c>
      <c r="CD295" s="104">
        <f t="shared" si="342"/>
        <v>0</v>
      </c>
      <c r="CE295" s="103">
        <f t="shared" si="343"/>
        <v>0</v>
      </c>
      <c r="CF295" s="105">
        <f t="shared" si="344"/>
        <v>0</v>
      </c>
      <c r="CG295" s="110"/>
      <c r="CH295" s="102"/>
      <c r="CI295" s="102"/>
      <c r="CJ295" s="102"/>
      <c r="CK295" s="102"/>
      <c r="CL295" s="102"/>
      <c r="CM295" s="102"/>
      <c r="CN295" s="102"/>
      <c r="CO295" s="102"/>
      <c r="CP295" s="102"/>
      <c r="CQ295" s="102"/>
      <c r="CR295" s="102"/>
      <c r="CS295" s="102">
        <f t="shared" si="345"/>
        <v>0</v>
      </c>
      <c r="CT295" s="103">
        <f t="shared" si="346"/>
        <v>0</v>
      </c>
      <c r="CU295" s="103">
        <f t="shared" si="347"/>
        <v>0</v>
      </c>
      <c r="CV295" s="103">
        <f t="shared" si="348"/>
        <v>0</v>
      </c>
      <c r="CW295" s="103">
        <f t="shared" si="349"/>
        <v>0</v>
      </c>
      <c r="CX295" s="103">
        <f t="shared" si="350"/>
        <v>0</v>
      </c>
      <c r="CY295" s="103">
        <f t="shared" si="351"/>
        <v>0</v>
      </c>
      <c r="CZ295" s="103">
        <f t="shared" si="352"/>
        <v>0</v>
      </c>
      <c r="DA295" s="103">
        <f t="shared" si="353"/>
        <v>0</v>
      </c>
      <c r="DB295" s="103">
        <f t="shared" si="354"/>
        <v>0</v>
      </c>
      <c r="DC295" s="103">
        <f t="shared" si="355"/>
        <v>0</v>
      </c>
      <c r="DD295" s="103">
        <f t="shared" si="356"/>
        <v>0</v>
      </c>
      <c r="DE295" s="103">
        <f t="shared" si="357"/>
        <v>0</v>
      </c>
      <c r="DF295" s="104">
        <f>SUM(CT295:DE295)*VLOOKUP($I295,Escalation[],MATCH(CG$1,Escalation[#Headers]),FALSE)</f>
        <v>0</v>
      </c>
      <c r="DG295" s="104">
        <f t="shared" si="358"/>
        <v>0</v>
      </c>
      <c r="DH295" s="104">
        <f t="shared" si="359"/>
        <v>0</v>
      </c>
      <c r="DI295" s="104">
        <f t="shared" si="360"/>
        <v>0</v>
      </c>
      <c r="DJ295" s="103">
        <f t="shared" si="361"/>
        <v>0</v>
      </c>
      <c r="DK295" s="105">
        <f t="shared" si="362"/>
        <v>0</v>
      </c>
      <c r="DL295" s="110"/>
      <c r="DM295" s="102"/>
      <c r="DN295" s="102"/>
      <c r="DO295" s="102"/>
      <c r="DP295" s="102"/>
      <c r="DQ295" s="102"/>
      <c r="DR295" s="102"/>
      <c r="DS295" s="102"/>
      <c r="DT295" s="102"/>
      <c r="DU295" s="102"/>
      <c r="DV295" s="102"/>
      <c r="DW295" s="102"/>
      <c r="DX295" s="102">
        <f t="shared" si="363"/>
        <v>0</v>
      </c>
      <c r="DY295" s="103">
        <f t="shared" si="364"/>
        <v>0</v>
      </c>
      <c r="DZ295" s="103">
        <f t="shared" si="365"/>
        <v>0</v>
      </c>
      <c r="EA295" s="103">
        <f t="shared" si="366"/>
        <v>0</v>
      </c>
      <c r="EB295" s="103">
        <f t="shared" si="367"/>
        <v>0</v>
      </c>
      <c r="EC295" s="103">
        <f t="shared" si="368"/>
        <v>0</v>
      </c>
      <c r="ED295" s="103">
        <f t="shared" si="369"/>
        <v>0</v>
      </c>
      <c r="EE295" s="103">
        <f t="shared" si="370"/>
        <v>0</v>
      </c>
      <c r="EF295" s="103">
        <f t="shared" si="371"/>
        <v>0</v>
      </c>
      <c r="EG295" s="103">
        <f t="shared" si="372"/>
        <v>0</v>
      </c>
      <c r="EH295" s="103">
        <f t="shared" si="373"/>
        <v>0</v>
      </c>
      <c r="EI295" s="103">
        <f t="shared" si="374"/>
        <v>0</v>
      </c>
      <c r="EJ295" s="103">
        <f t="shared" si="375"/>
        <v>0</v>
      </c>
      <c r="EK295" s="104">
        <f>SUM(DY295:EJ295)*VLOOKUP($I295,Escalation[],MATCH(DL$1,Escalation[#Headers]),FALSE)</f>
        <v>0</v>
      </c>
      <c r="EL295" s="104">
        <f t="shared" si="376"/>
        <v>0</v>
      </c>
      <c r="EM295" s="104">
        <f t="shared" si="377"/>
        <v>0</v>
      </c>
      <c r="EN295" s="104">
        <f t="shared" si="378"/>
        <v>0</v>
      </c>
      <c r="EO295" s="103">
        <f t="shared" si="379"/>
        <v>0</v>
      </c>
      <c r="EP295" s="105">
        <f t="shared" si="380"/>
        <v>0</v>
      </c>
      <c r="EQ295" s="160">
        <f t="shared" si="381"/>
        <v>14096.7</v>
      </c>
      <c r="ER295" s="1"/>
      <c r="ES295" s="82"/>
      <c r="ET295" s="82"/>
      <c r="EU295" s="82"/>
      <c r="EV295" s="82"/>
      <c r="EW295" s="22"/>
      <c r="EX295" s="22"/>
      <c r="EY295" s="34"/>
      <c r="EZ295" s="34"/>
      <c r="FA295" s="7"/>
      <c r="FB295" s="7"/>
      <c r="FC295" s="7"/>
      <c r="FD295" s="7"/>
    </row>
    <row r="296" spans="1:160" ht="211.2" hidden="1" x14ac:dyDescent="0.3">
      <c r="A296" s="2" t="s">
        <v>609</v>
      </c>
      <c r="B296" s="83">
        <v>1.2</v>
      </c>
      <c r="C296" t="s">
        <v>1392</v>
      </c>
      <c r="D296" s="28" t="s">
        <v>15</v>
      </c>
      <c r="E296" s="3" t="s">
        <v>25</v>
      </c>
      <c r="F296" s="1" t="s">
        <v>610</v>
      </c>
      <c r="G296" s="14" t="s">
        <v>611</v>
      </c>
      <c r="H296" s="1"/>
      <c r="I296" s="3" t="s">
        <v>19</v>
      </c>
      <c r="J296" s="5" t="s">
        <v>31</v>
      </c>
      <c r="K296" s="3" t="s">
        <v>35</v>
      </c>
      <c r="L296" s="6" t="s">
        <v>22</v>
      </c>
      <c r="M296" s="38">
        <v>115</v>
      </c>
      <c r="N296" s="43">
        <v>115</v>
      </c>
      <c r="O296" s="23">
        <v>0</v>
      </c>
      <c r="P296" s="48">
        <v>0</v>
      </c>
      <c r="Q296" s="5" t="s">
        <v>23</v>
      </c>
      <c r="R296" s="1" t="s">
        <v>220</v>
      </c>
      <c r="S296" s="71">
        <f>VLOOKUP(R296,Contingencies!$A$2:$D$7,4,FALSE)</f>
        <v>0.2</v>
      </c>
      <c r="T296" s="22">
        <f t="shared" si="314"/>
        <v>4698.9000000000005</v>
      </c>
      <c r="U296" s="33">
        <f t="shared" si="388"/>
        <v>0</v>
      </c>
      <c r="V296" s="90"/>
      <c r="W296" s="110"/>
      <c r="X296" s="112">
        <v>100</v>
      </c>
      <c r="Y296" s="114">
        <v>100</v>
      </c>
      <c r="Z296" s="123"/>
      <c r="AA296" s="123"/>
      <c r="AB296" s="123"/>
      <c r="AC296" s="123"/>
      <c r="AD296" s="123"/>
      <c r="AE296" s="123"/>
      <c r="AF296" s="102"/>
      <c r="AG296" s="102"/>
      <c r="AH296" s="102"/>
      <c r="AI296" s="102">
        <f t="shared" si="382"/>
        <v>200</v>
      </c>
      <c r="AJ296" s="103">
        <f t="shared" si="315"/>
        <v>0</v>
      </c>
      <c r="AK296" s="103">
        <f t="shared" si="316"/>
        <v>11500</v>
      </c>
      <c r="AL296" s="103">
        <f t="shared" si="317"/>
        <v>11500</v>
      </c>
      <c r="AM296" s="103">
        <f t="shared" si="318"/>
        <v>0</v>
      </c>
      <c r="AN296" s="103">
        <f t="shared" si="319"/>
        <v>0</v>
      </c>
      <c r="AO296" s="103">
        <f t="shared" si="320"/>
        <v>0</v>
      </c>
      <c r="AP296" s="103">
        <f t="shared" si="321"/>
        <v>0</v>
      </c>
      <c r="AQ296" s="103">
        <f t="shared" si="322"/>
        <v>0</v>
      </c>
      <c r="AR296" s="103">
        <f t="shared" si="323"/>
        <v>0</v>
      </c>
      <c r="AS296" s="103">
        <f t="shared" si="324"/>
        <v>0</v>
      </c>
      <c r="AT296" s="103">
        <f t="shared" si="325"/>
        <v>0</v>
      </c>
      <c r="AU296" s="103">
        <f t="shared" si="326"/>
        <v>0</v>
      </c>
      <c r="AV296" s="104">
        <f>SUM(AJ296:AU296)*VLOOKUP($I296,Escalation[],MATCH(W$1,Escalation[#Headers]),FALSE)</f>
        <v>23494.5</v>
      </c>
      <c r="AW296" s="104">
        <f t="shared" si="383"/>
        <v>0</v>
      </c>
      <c r="AX296" s="104">
        <f t="shared" si="384"/>
        <v>0</v>
      </c>
      <c r="AY296" s="104">
        <f t="shared" si="385"/>
        <v>23494.5</v>
      </c>
      <c r="AZ296" s="103">
        <f t="shared" si="386"/>
        <v>4698.9000000000005</v>
      </c>
      <c r="BA296" s="105">
        <f t="shared" si="387"/>
        <v>0</v>
      </c>
      <c r="BB296" s="110"/>
      <c r="BC296" s="102"/>
      <c r="BD296" s="102"/>
      <c r="BE296" s="102"/>
      <c r="BF296" s="102"/>
      <c r="BG296" s="102"/>
      <c r="BH296" s="102"/>
      <c r="BI296" s="102"/>
      <c r="BJ296" s="102"/>
      <c r="BK296" s="102"/>
      <c r="BL296" s="102"/>
      <c r="BM296" s="102"/>
      <c r="BN296" s="102">
        <f t="shared" si="327"/>
        <v>0</v>
      </c>
      <c r="BO296" s="103">
        <f t="shared" si="328"/>
        <v>0</v>
      </c>
      <c r="BP296" s="103">
        <f t="shared" si="329"/>
        <v>0</v>
      </c>
      <c r="BQ296" s="103">
        <f t="shared" si="330"/>
        <v>0</v>
      </c>
      <c r="BR296" s="103">
        <f t="shared" si="331"/>
        <v>0</v>
      </c>
      <c r="BS296" s="103">
        <f t="shared" si="332"/>
        <v>0</v>
      </c>
      <c r="BT296" s="103">
        <f t="shared" si="333"/>
        <v>0</v>
      </c>
      <c r="BU296" s="103">
        <f t="shared" si="334"/>
        <v>0</v>
      </c>
      <c r="BV296" s="103">
        <f t="shared" si="335"/>
        <v>0</v>
      </c>
      <c r="BW296" s="103">
        <f t="shared" si="336"/>
        <v>0</v>
      </c>
      <c r="BX296" s="103">
        <f t="shared" si="337"/>
        <v>0</v>
      </c>
      <c r="BY296" s="103">
        <f t="shared" si="338"/>
        <v>0</v>
      </c>
      <c r="BZ296" s="103">
        <f t="shared" si="339"/>
        <v>0</v>
      </c>
      <c r="CA296" s="104">
        <f>SUM(BO296:BZ296)*VLOOKUP($I296,Escalation[],MATCH(BB$1,Escalation[#Headers]),FALSE)</f>
        <v>0</v>
      </c>
      <c r="CB296" s="104">
        <f t="shared" si="340"/>
        <v>0</v>
      </c>
      <c r="CC296" s="104">
        <f t="shared" si="341"/>
        <v>0</v>
      </c>
      <c r="CD296" s="104">
        <f t="shared" si="342"/>
        <v>0</v>
      </c>
      <c r="CE296" s="103">
        <f t="shared" si="343"/>
        <v>0</v>
      </c>
      <c r="CF296" s="105">
        <f t="shared" si="344"/>
        <v>0</v>
      </c>
      <c r="CG296" s="110"/>
      <c r="CH296" s="102"/>
      <c r="CI296" s="102"/>
      <c r="CJ296" s="102"/>
      <c r="CK296" s="102"/>
      <c r="CL296" s="102"/>
      <c r="CM296" s="102"/>
      <c r="CN296" s="102"/>
      <c r="CO296" s="102"/>
      <c r="CP296" s="102"/>
      <c r="CQ296" s="102"/>
      <c r="CR296" s="102"/>
      <c r="CS296" s="102">
        <f t="shared" si="345"/>
        <v>0</v>
      </c>
      <c r="CT296" s="103">
        <f t="shared" si="346"/>
        <v>0</v>
      </c>
      <c r="CU296" s="103">
        <f t="shared" si="347"/>
        <v>0</v>
      </c>
      <c r="CV296" s="103">
        <f t="shared" si="348"/>
        <v>0</v>
      </c>
      <c r="CW296" s="103">
        <f t="shared" si="349"/>
        <v>0</v>
      </c>
      <c r="CX296" s="103">
        <f t="shared" si="350"/>
        <v>0</v>
      </c>
      <c r="CY296" s="103">
        <f t="shared" si="351"/>
        <v>0</v>
      </c>
      <c r="CZ296" s="103">
        <f t="shared" si="352"/>
        <v>0</v>
      </c>
      <c r="DA296" s="103">
        <f t="shared" si="353"/>
        <v>0</v>
      </c>
      <c r="DB296" s="103">
        <f t="shared" si="354"/>
        <v>0</v>
      </c>
      <c r="DC296" s="103">
        <f t="shared" si="355"/>
        <v>0</v>
      </c>
      <c r="DD296" s="103">
        <f t="shared" si="356"/>
        <v>0</v>
      </c>
      <c r="DE296" s="103">
        <f t="shared" si="357"/>
        <v>0</v>
      </c>
      <c r="DF296" s="104">
        <f>SUM(CT296:DE296)*VLOOKUP($I296,Escalation[],MATCH(CG$1,Escalation[#Headers]),FALSE)</f>
        <v>0</v>
      </c>
      <c r="DG296" s="104">
        <f t="shared" si="358"/>
        <v>0</v>
      </c>
      <c r="DH296" s="104">
        <f t="shared" si="359"/>
        <v>0</v>
      </c>
      <c r="DI296" s="104">
        <f t="shared" si="360"/>
        <v>0</v>
      </c>
      <c r="DJ296" s="103">
        <f t="shared" si="361"/>
        <v>0</v>
      </c>
      <c r="DK296" s="105">
        <f t="shared" si="362"/>
        <v>0</v>
      </c>
      <c r="DL296" s="110"/>
      <c r="DM296" s="102"/>
      <c r="DN296" s="102"/>
      <c r="DO296" s="102"/>
      <c r="DP296" s="102"/>
      <c r="DQ296" s="102"/>
      <c r="DR296" s="102"/>
      <c r="DS296" s="102"/>
      <c r="DT296" s="102"/>
      <c r="DU296" s="102"/>
      <c r="DV296" s="102"/>
      <c r="DW296" s="102"/>
      <c r="DX296" s="102">
        <f t="shared" si="363"/>
        <v>0</v>
      </c>
      <c r="DY296" s="103">
        <f t="shared" si="364"/>
        <v>0</v>
      </c>
      <c r="DZ296" s="103">
        <f t="shared" si="365"/>
        <v>0</v>
      </c>
      <c r="EA296" s="103">
        <f t="shared" si="366"/>
        <v>0</v>
      </c>
      <c r="EB296" s="103">
        <f t="shared" si="367"/>
        <v>0</v>
      </c>
      <c r="EC296" s="103">
        <f t="shared" si="368"/>
        <v>0</v>
      </c>
      <c r="ED296" s="103">
        <f t="shared" si="369"/>
        <v>0</v>
      </c>
      <c r="EE296" s="103">
        <f t="shared" si="370"/>
        <v>0</v>
      </c>
      <c r="EF296" s="103">
        <f t="shared" si="371"/>
        <v>0</v>
      </c>
      <c r="EG296" s="103">
        <f t="shared" si="372"/>
        <v>0</v>
      </c>
      <c r="EH296" s="103">
        <f t="shared" si="373"/>
        <v>0</v>
      </c>
      <c r="EI296" s="103">
        <f t="shared" si="374"/>
        <v>0</v>
      </c>
      <c r="EJ296" s="103">
        <f t="shared" si="375"/>
        <v>0</v>
      </c>
      <c r="EK296" s="104">
        <f>SUM(DY296:EJ296)*VLOOKUP($I296,Escalation[],MATCH(DL$1,Escalation[#Headers]),FALSE)</f>
        <v>0</v>
      </c>
      <c r="EL296" s="104">
        <f t="shared" si="376"/>
        <v>0</v>
      </c>
      <c r="EM296" s="104">
        <f t="shared" si="377"/>
        <v>0</v>
      </c>
      <c r="EN296" s="104">
        <f t="shared" si="378"/>
        <v>0</v>
      </c>
      <c r="EO296" s="103">
        <f t="shared" si="379"/>
        <v>0</v>
      </c>
      <c r="EP296" s="105">
        <f t="shared" si="380"/>
        <v>0</v>
      </c>
      <c r="EQ296" s="160">
        <f t="shared" si="381"/>
        <v>23494.5</v>
      </c>
      <c r="ER296" s="1"/>
      <c r="ES296" s="82"/>
      <c r="ET296" s="82"/>
      <c r="EU296" s="82"/>
      <c r="EV296" s="82"/>
      <c r="EW296" s="22"/>
      <c r="EX296" s="22"/>
      <c r="EY296" s="34"/>
      <c r="EZ296" s="34"/>
      <c r="FA296" s="7"/>
      <c r="FB296" s="7"/>
      <c r="FC296" s="7"/>
      <c r="FD296" s="7"/>
    </row>
    <row r="297" spans="1:160" hidden="1" x14ac:dyDescent="0.3">
      <c r="A297" s="2" t="s">
        <v>612</v>
      </c>
      <c r="B297" s="83">
        <v>1.2</v>
      </c>
      <c r="C297" t="s">
        <v>1392</v>
      </c>
      <c r="D297" s="28" t="s">
        <v>15</v>
      </c>
      <c r="E297" s="3" t="s">
        <v>25</v>
      </c>
      <c r="F297" s="1" t="s">
        <v>613</v>
      </c>
      <c r="G297" s="10" t="s">
        <v>614</v>
      </c>
      <c r="H297" s="1"/>
      <c r="I297" s="3" t="s">
        <v>19</v>
      </c>
      <c r="J297" s="5" t="s">
        <v>31</v>
      </c>
      <c r="K297" s="3" t="s">
        <v>35</v>
      </c>
      <c r="L297" s="6" t="s">
        <v>22</v>
      </c>
      <c r="M297" s="38">
        <v>115</v>
      </c>
      <c r="N297" s="43">
        <v>115</v>
      </c>
      <c r="O297" s="24">
        <v>0</v>
      </c>
      <c r="P297" s="48">
        <v>0</v>
      </c>
      <c r="Q297" s="5" t="s">
        <v>23</v>
      </c>
      <c r="R297" s="1" t="s">
        <v>220</v>
      </c>
      <c r="S297" s="71">
        <f>VLOOKUP(R297,Contingencies!$A$2:$D$7,4,FALSE)</f>
        <v>0.2</v>
      </c>
      <c r="T297" s="22">
        <f t="shared" si="314"/>
        <v>939.7800000000002</v>
      </c>
      <c r="U297" s="33">
        <f t="shared" si="388"/>
        <v>0</v>
      </c>
      <c r="V297" s="90"/>
      <c r="W297" s="110"/>
      <c r="X297" s="102"/>
      <c r="Y297" s="133"/>
      <c r="Z297" s="123"/>
      <c r="AA297" s="122">
        <v>20</v>
      </c>
      <c r="AB297" s="122">
        <v>20</v>
      </c>
      <c r="AC297" s="123"/>
      <c r="AD297" s="123"/>
      <c r="AE297" s="123"/>
      <c r="AF297" s="102"/>
      <c r="AG297" s="102"/>
      <c r="AH297" s="102"/>
      <c r="AI297" s="102">
        <f t="shared" si="382"/>
        <v>40</v>
      </c>
      <c r="AJ297" s="103">
        <f t="shared" si="315"/>
        <v>0</v>
      </c>
      <c r="AK297" s="103">
        <f t="shared" si="316"/>
        <v>0</v>
      </c>
      <c r="AL297" s="103">
        <f t="shared" si="317"/>
        <v>0</v>
      </c>
      <c r="AM297" s="103">
        <f t="shared" si="318"/>
        <v>0</v>
      </c>
      <c r="AN297" s="103">
        <f t="shared" si="319"/>
        <v>2300</v>
      </c>
      <c r="AO297" s="103">
        <f t="shared" si="320"/>
        <v>2300</v>
      </c>
      <c r="AP297" s="103">
        <f t="shared" si="321"/>
        <v>0</v>
      </c>
      <c r="AQ297" s="103">
        <f t="shared" si="322"/>
        <v>0</v>
      </c>
      <c r="AR297" s="103">
        <f t="shared" si="323"/>
        <v>0</v>
      </c>
      <c r="AS297" s="103">
        <f t="shared" si="324"/>
        <v>0</v>
      </c>
      <c r="AT297" s="103">
        <f t="shared" si="325"/>
        <v>0</v>
      </c>
      <c r="AU297" s="103">
        <f t="shared" si="326"/>
        <v>0</v>
      </c>
      <c r="AV297" s="104">
        <f>SUM(AJ297:AU297)*VLOOKUP($I297,Escalation[],MATCH(W$1,Escalation[#Headers]),FALSE)</f>
        <v>4698.9000000000005</v>
      </c>
      <c r="AW297" s="104">
        <f t="shared" si="383"/>
        <v>0</v>
      </c>
      <c r="AX297" s="104">
        <f t="shared" si="384"/>
        <v>0</v>
      </c>
      <c r="AY297" s="104">
        <f t="shared" si="385"/>
        <v>4698.9000000000005</v>
      </c>
      <c r="AZ297" s="103">
        <f t="shared" si="386"/>
        <v>939.7800000000002</v>
      </c>
      <c r="BA297" s="105">
        <f t="shared" si="387"/>
        <v>0</v>
      </c>
      <c r="BB297" s="110"/>
      <c r="BC297" s="102"/>
      <c r="BD297" s="102"/>
      <c r="BE297" s="102"/>
      <c r="BF297" s="102"/>
      <c r="BG297" s="102"/>
      <c r="BH297" s="102"/>
      <c r="BI297" s="102"/>
      <c r="BJ297" s="102"/>
      <c r="BK297" s="102"/>
      <c r="BL297" s="102"/>
      <c r="BM297" s="102"/>
      <c r="BN297" s="102">
        <f t="shared" si="327"/>
        <v>0</v>
      </c>
      <c r="BO297" s="103">
        <f t="shared" si="328"/>
        <v>0</v>
      </c>
      <c r="BP297" s="103">
        <f t="shared" si="329"/>
        <v>0</v>
      </c>
      <c r="BQ297" s="103">
        <f t="shared" si="330"/>
        <v>0</v>
      </c>
      <c r="BR297" s="103">
        <f t="shared" si="331"/>
        <v>0</v>
      </c>
      <c r="BS297" s="103">
        <f t="shared" si="332"/>
        <v>0</v>
      </c>
      <c r="BT297" s="103">
        <f t="shared" si="333"/>
        <v>0</v>
      </c>
      <c r="BU297" s="103">
        <f t="shared" si="334"/>
        <v>0</v>
      </c>
      <c r="BV297" s="103">
        <f t="shared" si="335"/>
        <v>0</v>
      </c>
      <c r="BW297" s="103">
        <f t="shared" si="336"/>
        <v>0</v>
      </c>
      <c r="BX297" s="103">
        <f t="shared" si="337"/>
        <v>0</v>
      </c>
      <c r="BY297" s="103">
        <f t="shared" si="338"/>
        <v>0</v>
      </c>
      <c r="BZ297" s="103">
        <f t="shared" si="339"/>
        <v>0</v>
      </c>
      <c r="CA297" s="104">
        <f>SUM(BO297:BZ297)*VLOOKUP($I297,Escalation[],MATCH(BB$1,Escalation[#Headers]),FALSE)</f>
        <v>0</v>
      </c>
      <c r="CB297" s="104">
        <f t="shared" si="340"/>
        <v>0</v>
      </c>
      <c r="CC297" s="104">
        <f t="shared" si="341"/>
        <v>0</v>
      </c>
      <c r="CD297" s="104">
        <f t="shared" si="342"/>
        <v>0</v>
      </c>
      <c r="CE297" s="103">
        <f t="shared" si="343"/>
        <v>0</v>
      </c>
      <c r="CF297" s="105">
        <f t="shared" si="344"/>
        <v>0</v>
      </c>
      <c r="CG297" s="110"/>
      <c r="CH297" s="102"/>
      <c r="CI297" s="102"/>
      <c r="CJ297" s="102"/>
      <c r="CK297" s="102"/>
      <c r="CL297" s="102"/>
      <c r="CM297" s="102"/>
      <c r="CN297" s="102"/>
      <c r="CO297" s="102"/>
      <c r="CP297" s="102"/>
      <c r="CQ297" s="102"/>
      <c r="CR297" s="102"/>
      <c r="CS297" s="102">
        <f t="shared" si="345"/>
        <v>0</v>
      </c>
      <c r="CT297" s="103">
        <f t="shared" si="346"/>
        <v>0</v>
      </c>
      <c r="CU297" s="103">
        <f t="shared" si="347"/>
        <v>0</v>
      </c>
      <c r="CV297" s="103">
        <f t="shared" si="348"/>
        <v>0</v>
      </c>
      <c r="CW297" s="103">
        <f t="shared" si="349"/>
        <v>0</v>
      </c>
      <c r="CX297" s="103">
        <f t="shared" si="350"/>
        <v>0</v>
      </c>
      <c r="CY297" s="103">
        <f t="shared" si="351"/>
        <v>0</v>
      </c>
      <c r="CZ297" s="103">
        <f t="shared" si="352"/>
        <v>0</v>
      </c>
      <c r="DA297" s="103">
        <f t="shared" si="353"/>
        <v>0</v>
      </c>
      <c r="DB297" s="103">
        <f t="shared" si="354"/>
        <v>0</v>
      </c>
      <c r="DC297" s="103">
        <f t="shared" si="355"/>
        <v>0</v>
      </c>
      <c r="DD297" s="103">
        <f t="shared" si="356"/>
        <v>0</v>
      </c>
      <c r="DE297" s="103">
        <f t="shared" si="357"/>
        <v>0</v>
      </c>
      <c r="DF297" s="104">
        <f>SUM(CT297:DE297)*VLOOKUP($I297,Escalation[],MATCH(CG$1,Escalation[#Headers]),FALSE)</f>
        <v>0</v>
      </c>
      <c r="DG297" s="104">
        <f t="shared" si="358"/>
        <v>0</v>
      </c>
      <c r="DH297" s="104">
        <f t="shared" si="359"/>
        <v>0</v>
      </c>
      <c r="DI297" s="104">
        <f t="shared" si="360"/>
        <v>0</v>
      </c>
      <c r="DJ297" s="103">
        <f t="shared" si="361"/>
        <v>0</v>
      </c>
      <c r="DK297" s="105">
        <f t="shared" si="362"/>
        <v>0</v>
      </c>
      <c r="DL297" s="110"/>
      <c r="DM297" s="102"/>
      <c r="DN297" s="102"/>
      <c r="DO297" s="102"/>
      <c r="DP297" s="102"/>
      <c r="DQ297" s="102"/>
      <c r="DR297" s="102"/>
      <c r="DS297" s="102"/>
      <c r="DT297" s="102"/>
      <c r="DU297" s="102"/>
      <c r="DV297" s="102"/>
      <c r="DW297" s="102"/>
      <c r="DX297" s="102">
        <f t="shared" si="363"/>
        <v>0</v>
      </c>
      <c r="DY297" s="103">
        <f t="shared" si="364"/>
        <v>0</v>
      </c>
      <c r="DZ297" s="103">
        <f t="shared" si="365"/>
        <v>0</v>
      </c>
      <c r="EA297" s="103">
        <f t="shared" si="366"/>
        <v>0</v>
      </c>
      <c r="EB297" s="103">
        <f t="shared" si="367"/>
        <v>0</v>
      </c>
      <c r="EC297" s="103">
        <f t="shared" si="368"/>
        <v>0</v>
      </c>
      <c r="ED297" s="103">
        <f t="shared" si="369"/>
        <v>0</v>
      </c>
      <c r="EE297" s="103">
        <f t="shared" si="370"/>
        <v>0</v>
      </c>
      <c r="EF297" s="103">
        <f t="shared" si="371"/>
        <v>0</v>
      </c>
      <c r="EG297" s="103">
        <f t="shared" si="372"/>
        <v>0</v>
      </c>
      <c r="EH297" s="103">
        <f t="shared" si="373"/>
        <v>0</v>
      </c>
      <c r="EI297" s="103">
        <f t="shared" si="374"/>
        <v>0</v>
      </c>
      <c r="EJ297" s="103">
        <f t="shared" si="375"/>
        <v>0</v>
      </c>
      <c r="EK297" s="104">
        <f>SUM(DY297:EJ297)*VLOOKUP($I297,Escalation[],MATCH(DL$1,Escalation[#Headers]),FALSE)</f>
        <v>0</v>
      </c>
      <c r="EL297" s="104">
        <f t="shared" si="376"/>
        <v>0</v>
      </c>
      <c r="EM297" s="104">
        <f t="shared" si="377"/>
        <v>0</v>
      </c>
      <c r="EN297" s="104">
        <f t="shared" si="378"/>
        <v>0</v>
      </c>
      <c r="EO297" s="103">
        <f t="shared" si="379"/>
        <v>0</v>
      </c>
      <c r="EP297" s="105">
        <f t="shared" si="380"/>
        <v>0</v>
      </c>
      <c r="EQ297" s="160">
        <f t="shared" si="381"/>
        <v>4698.9000000000005</v>
      </c>
      <c r="ER297" s="1"/>
      <c r="ES297" s="82"/>
      <c r="ET297" s="82"/>
      <c r="EU297" s="82"/>
      <c r="EV297" s="82"/>
      <c r="EW297" s="22"/>
      <c r="EX297" s="22"/>
      <c r="EY297" s="34"/>
      <c r="EZ297" s="34"/>
      <c r="FA297" s="7"/>
      <c r="FB297" s="7"/>
      <c r="FC297" s="7"/>
      <c r="FD297" s="7"/>
    </row>
    <row r="298" spans="1:160" hidden="1" x14ac:dyDescent="0.3">
      <c r="A298" s="2" t="s">
        <v>612</v>
      </c>
      <c r="B298" s="83">
        <v>1.2</v>
      </c>
      <c r="C298" t="s">
        <v>1392</v>
      </c>
      <c r="D298" s="28" t="s">
        <v>15</v>
      </c>
      <c r="E298" s="3" t="s">
        <v>25</v>
      </c>
      <c r="F298" s="1" t="s">
        <v>613</v>
      </c>
      <c r="G298" s="10" t="s">
        <v>614</v>
      </c>
      <c r="H298" s="1"/>
      <c r="I298" s="3" t="s">
        <v>215</v>
      </c>
      <c r="J298" s="5" t="s">
        <v>215</v>
      </c>
      <c r="K298" s="3"/>
      <c r="L298" s="3" t="s">
        <v>22</v>
      </c>
      <c r="M298" s="38"/>
      <c r="N298" s="42">
        <v>1</v>
      </c>
      <c r="O298" s="24">
        <v>0</v>
      </c>
      <c r="P298" s="48">
        <v>0</v>
      </c>
      <c r="Q298" s="5" t="s">
        <v>23</v>
      </c>
      <c r="R298" s="1" t="s">
        <v>220</v>
      </c>
      <c r="S298" s="71">
        <f>VLOOKUP(R298,Contingencies!$A$2:$D$7,4,FALSE)</f>
        <v>0.2</v>
      </c>
      <c r="T298" s="22">
        <f t="shared" si="314"/>
        <v>204.30000000000004</v>
      </c>
      <c r="U298" s="33">
        <f t="shared" si="388"/>
        <v>0</v>
      </c>
      <c r="V298" s="90"/>
      <c r="W298" s="110"/>
      <c r="X298" s="102"/>
      <c r="Y298" s="133"/>
      <c r="Z298" s="102"/>
      <c r="AA298" s="122">
        <v>1000</v>
      </c>
      <c r="AB298" s="122"/>
      <c r="AC298" s="123"/>
      <c r="AD298" s="123"/>
      <c r="AE298" s="123"/>
      <c r="AF298" s="102"/>
      <c r="AG298" s="102"/>
      <c r="AH298" s="102"/>
      <c r="AI298" s="102">
        <f t="shared" si="382"/>
        <v>0</v>
      </c>
      <c r="AJ298" s="103">
        <f t="shared" si="315"/>
        <v>0</v>
      </c>
      <c r="AK298" s="103">
        <f t="shared" si="316"/>
        <v>0</v>
      </c>
      <c r="AL298" s="103">
        <f t="shared" si="317"/>
        <v>0</v>
      </c>
      <c r="AM298" s="103">
        <f t="shared" si="318"/>
        <v>0</v>
      </c>
      <c r="AN298" s="103">
        <f t="shared" si="319"/>
        <v>1000</v>
      </c>
      <c r="AO298" s="103">
        <f t="shared" si="320"/>
        <v>0</v>
      </c>
      <c r="AP298" s="103">
        <f t="shared" si="321"/>
        <v>0</v>
      </c>
      <c r="AQ298" s="103">
        <f t="shared" si="322"/>
        <v>0</v>
      </c>
      <c r="AR298" s="103">
        <f t="shared" si="323"/>
        <v>0</v>
      </c>
      <c r="AS298" s="103">
        <f t="shared" si="324"/>
        <v>0</v>
      </c>
      <c r="AT298" s="103">
        <f t="shared" si="325"/>
        <v>0</v>
      </c>
      <c r="AU298" s="103">
        <f t="shared" si="326"/>
        <v>0</v>
      </c>
      <c r="AV298" s="104">
        <f>SUM(AJ298:AU298)*VLOOKUP($I298,Escalation[],MATCH(W$1,Escalation[#Headers]),FALSE)</f>
        <v>1021.5000000000001</v>
      </c>
      <c r="AW298" s="104">
        <f t="shared" si="383"/>
        <v>0</v>
      </c>
      <c r="AX298" s="104">
        <f t="shared" si="384"/>
        <v>0</v>
      </c>
      <c r="AY298" s="104">
        <f t="shared" si="385"/>
        <v>1021.5000000000001</v>
      </c>
      <c r="AZ298" s="103">
        <f t="shared" si="386"/>
        <v>204.30000000000004</v>
      </c>
      <c r="BA298" s="105">
        <f t="shared" si="387"/>
        <v>0</v>
      </c>
      <c r="BB298" s="110"/>
      <c r="BC298" s="102"/>
      <c r="BD298" s="102"/>
      <c r="BE298" s="102"/>
      <c r="BF298" s="102"/>
      <c r="BG298" s="102"/>
      <c r="BH298" s="102"/>
      <c r="BI298" s="102"/>
      <c r="BJ298" s="102"/>
      <c r="BK298" s="102"/>
      <c r="BL298" s="102"/>
      <c r="BM298" s="102"/>
      <c r="BN298" s="102">
        <f t="shared" si="327"/>
        <v>0</v>
      </c>
      <c r="BO298" s="103">
        <f t="shared" si="328"/>
        <v>0</v>
      </c>
      <c r="BP298" s="103">
        <f t="shared" si="329"/>
        <v>0</v>
      </c>
      <c r="BQ298" s="103">
        <f t="shared" si="330"/>
        <v>0</v>
      </c>
      <c r="BR298" s="103">
        <f t="shared" si="331"/>
        <v>0</v>
      </c>
      <c r="BS298" s="103">
        <f t="shared" si="332"/>
        <v>0</v>
      </c>
      <c r="BT298" s="103">
        <f t="shared" si="333"/>
        <v>0</v>
      </c>
      <c r="BU298" s="103">
        <f t="shared" si="334"/>
        <v>0</v>
      </c>
      <c r="BV298" s="103">
        <f t="shared" si="335"/>
        <v>0</v>
      </c>
      <c r="BW298" s="103">
        <f t="shared" si="336"/>
        <v>0</v>
      </c>
      <c r="BX298" s="103">
        <f t="shared" si="337"/>
        <v>0</v>
      </c>
      <c r="BY298" s="103">
        <f t="shared" si="338"/>
        <v>0</v>
      </c>
      <c r="BZ298" s="103">
        <f t="shared" si="339"/>
        <v>0</v>
      </c>
      <c r="CA298" s="104">
        <f>SUM(BO298:BZ298)*VLOOKUP($I298,Escalation[],MATCH(BB$1,Escalation[#Headers]),FALSE)</f>
        <v>0</v>
      </c>
      <c r="CB298" s="104">
        <f t="shared" si="340"/>
        <v>0</v>
      </c>
      <c r="CC298" s="104">
        <f t="shared" si="341"/>
        <v>0</v>
      </c>
      <c r="CD298" s="104">
        <f t="shared" si="342"/>
        <v>0</v>
      </c>
      <c r="CE298" s="103">
        <f t="shared" si="343"/>
        <v>0</v>
      </c>
      <c r="CF298" s="105">
        <f t="shared" si="344"/>
        <v>0</v>
      </c>
      <c r="CG298" s="110"/>
      <c r="CH298" s="102"/>
      <c r="CI298" s="102"/>
      <c r="CJ298" s="102"/>
      <c r="CK298" s="102"/>
      <c r="CL298" s="102"/>
      <c r="CM298" s="102"/>
      <c r="CN298" s="102"/>
      <c r="CO298" s="102"/>
      <c r="CP298" s="102"/>
      <c r="CQ298" s="102"/>
      <c r="CR298" s="102"/>
      <c r="CS298" s="102">
        <f t="shared" si="345"/>
        <v>0</v>
      </c>
      <c r="CT298" s="103">
        <f t="shared" si="346"/>
        <v>0</v>
      </c>
      <c r="CU298" s="103">
        <f t="shared" si="347"/>
        <v>0</v>
      </c>
      <c r="CV298" s="103">
        <f t="shared" si="348"/>
        <v>0</v>
      </c>
      <c r="CW298" s="103">
        <f t="shared" si="349"/>
        <v>0</v>
      </c>
      <c r="CX298" s="103">
        <f t="shared" si="350"/>
        <v>0</v>
      </c>
      <c r="CY298" s="103">
        <f t="shared" si="351"/>
        <v>0</v>
      </c>
      <c r="CZ298" s="103">
        <f t="shared" si="352"/>
        <v>0</v>
      </c>
      <c r="DA298" s="103">
        <f t="shared" si="353"/>
        <v>0</v>
      </c>
      <c r="DB298" s="103">
        <f t="shared" si="354"/>
        <v>0</v>
      </c>
      <c r="DC298" s="103">
        <f t="shared" si="355"/>
        <v>0</v>
      </c>
      <c r="DD298" s="103">
        <f t="shared" si="356"/>
        <v>0</v>
      </c>
      <c r="DE298" s="103">
        <f t="shared" si="357"/>
        <v>0</v>
      </c>
      <c r="DF298" s="104">
        <f>SUM(CT298:DE298)*VLOOKUP($I298,Escalation[],MATCH(CG$1,Escalation[#Headers]),FALSE)</f>
        <v>0</v>
      </c>
      <c r="DG298" s="104">
        <f t="shared" si="358"/>
        <v>0</v>
      </c>
      <c r="DH298" s="104">
        <f t="shared" si="359"/>
        <v>0</v>
      </c>
      <c r="DI298" s="104">
        <f t="shared" si="360"/>
        <v>0</v>
      </c>
      <c r="DJ298" s="103">
        <f t="shared" si="361"/>
        <v>0</v>
      </c>
      <c r="DK298" s="105">
        <f t="shared" si="362"/>
        <v>0</v>
      </c>
      <c r="DL298" s="110"/>
      <c r="DM298" s="102"/>
      <c r="DN298" s="102"/>
      <c r="DO298" s="102"/>
      <c r="DP298" s="102"/>
      <c r="DQ298" s="102"/>
      <c r="DR298" s="102"/>
      <c r="DS298" s="102"/>
      <c r="DT298" s="102"/>
      <c r="DU298" s="102"/>
      <c r="DV298" s="102"/>
      <c r="DW298" s="102"/>
      <c r="DX298" s="102">
        <f t="shared" si="363"/>
        <v>0</v>
      </c>
      <c r="DY298" s="103">
        <f t="shared" si="364"/>
        <v>0</v>
      </c>
      <c r="DZ298" s="103">
        <f t="shared" si="365"/>
        <v>0</v>
      </c>
      <c r="EA298" s="103">
        <f t="shared" si="366"/>
        <v>0</v>
      </c>
      <c r="EB298" s="103">
        <f t="shared" si="367"/>
        <v>0</v>
      </c>
      <c r="EC298" s="103">
        <f t="shared" si="368"/>
        <v>0</v>
      </c>
      <c r="ED298" s="103">
        <f t="shared" si="369"/>
        <v>0</v>
      </c>
      <c r="EE298" s="103">
        <f t="shared" si="370"/>
        <v>0</v>
      </c>
      <c r="EF298" s="103">
        <f t="shared" si="371"/>
        <v>0</v>
      </c>
      <c r="EG298" s="103">
        <f t="shared" si="372"/>
        <v>0</v>
      </c>
      <c r="EH298" s="103">
        <f t="shared" si="373"/>
        <v>0</v>
      </c>
      <c r="EI298" s="103">
        <f t="shared" si="374"/>
        <v>0</v>
      </c>
      <c r="EJ298" s="103">
        <f t="shared" si="375"/>
        <v>0</v>
      </c>
      <c r="EK298" s="104">
        <f>SUM(DY298:EJ298)*VLOOKUP($I298,Escalation[],MATCH(DL$1,Escalation[#Headers]),FALSE)</f>
        <v>0</v>
      </c>
      <c r="EL298" s="104">
        <f t="shared" si="376"/>
        <v>0</v>
      </c>
      <c r="EM298" s="104">
        <f t="shared" si="377"/>
        <v>0</v>
      </c>
      <c r="EN298" s="104">
        <f t="shared" si="378"/>
        <v>0</v>
      </c>
      <c r="EO298" s="103">
        <f t="shared" si="379"/>
        <v>0</v>
      </c>
      <c r="EP298" s="105">
        <f t="shared" si="380"/>
        <v>0</v>
      </c>
      <c r="EQ298" s="160">
        <f t="shared" si="381"/>
        <v>1021.5000000000001</v>
      </c>
      <c r="ER298" s="1"/>
      <c r="ES298" s="82"/>
      <c r="ET298" s="82"/>
      <c r="EU298" s="82"/>
      <c r="EV298" s="82"/>
      <c r="EW298" s="22"/>
      <c r="EX298" s="22"/>
      <c r="EY298" s="34"/>
      <c r="EZ298" s="34"/>
      <c r="FA298" s="7"/>
      <c r="FB298" s="7"/>
      <c r="FC298" s="7"/>
      <c r="FD298" s="7"/>
    </row>
    <row r="299" spans="1:160" hidden="1" x14ac:dyDescent="0.3">
      <c r="A299" s="2" t="s">
        <v>615</v>
      </c>
      <c r="B299" s="83">
        <v>1.2</v>
      </c>
      <c r="C299" t="s">
        <v>1392</v>
      </c>
      <c r="D299" s="28" t="s">
        <v>15</v>
      </c>
      <c r="E299" s="3" t="s">
        <v>25</v>
      </c>
      <c r="F299" s="1" t="s">
        <v>616</v>
      </c>
      <c r="G299" s="10" t="s">
        <v>616</v>
      </c>
      <c r="H299" s="1"/>
      <c r="I299" s="3" t="s">
        <v>19</v>
      </c>
      <c r="J299" s="5" t="s">
        <v>31</v>
      </c>
      <c r="K299" s="3" t="s">
        <v>35</v>
      </c>
      <c r="L299" s="6" t="s">
        <v>22</v>
      </c>
      <c r="M299" s="38">
        <v>115</v>
      </c>
      <c r="N299" s="43">
        <v>115</v>
      </c>
      <c r="O299" s="23">
        <v>0</v>
      </c>
      <c r="P299" s="48">
        <v>0</v>
      </c>
      <c r="Q299" s="5" t="s">
        <v>23</v>
      </c>
      <c r="R299" s="1" t="s">
        <v>220</v>
      </c>
      <c r="S299" s="71">
        <f>VLOOKUP(R299,Contingencies!$A$2:$D$7,4,FALSE)</f>
        <v>0.2</v>
      </c>
      <c r="T299" s="22">
        <f t="shared" si="314"/>
        <v>2819.34</v>
      </c>
      <c r="U299" s="33">
        <f t="shared" si="388"/>
        <v>0</v>
      </c>
      <c r="V299" s="90"/>
      <c r="W299" s="110"/>
      <c r="X299" s="102"/>
      <c r="Y299" s="133"/>
      <c r="Z299" s="123"/>
      <c r="AA299" s="123"/>
      <c r="AB299" s="122">
        <v>30</v>
      </c>
      <c r="AC299" s="122">
        <v>30</v>
      </c>
      <c r="AD299" s="122">
        <v>30</v>
      </c>
      <c r="AE299" s="122">
        <v>30</v>
      </c>
      <c r="AF299" s="102"/>
      <c r="AG299" s="102"/>
      <c r="AH299" s="102"/>
      <c r="AI299" s="102">
        <f t="shared" si="382"/>
        <v>120</v>
      </c>
      <c r="AJ299" s="103">
        <f t="shared" si="315"/>
        <v>0</v>
      </c>
      <c r="AK299" s="103">
        <f t="shared" si="316"/>
        <v>0</v>
      </c>
      <c r="AL299" s="103">
        <f t="shared" si="317"/>
        <v>0</v>
      </c>
      <c r="AM299" s="103">
        <f t="shared" si="318"/>
        <v>0</v>
      </c>
      <c r="AN299" s="103">
        <f t="shared" si="319"/>
        <v>0</v>
      </c>
      <c r="AO299" s="103">
        <f t="shared" si="320"/>
        <v>3450</v>
      </c>
      <c r="AP299" s="103">
        <f t="shared" si="321"/>
        <v>3450</v>
      </c>
      <c r="AQ299" s="103">
        <f t="shared" si="322"/>
        <v>3450</v>
      </c>
      <c r="AR299" s="103">
        <f t="shared" si="323"/>
        <v>3450</v>
      </c>
      <c r="AS299" s="103">
        <f t="shared" si="324"/>
        <v>0</v>
      </c>
      <c r="AT299" s="103">
        <f t="shared" si="325"/>
        <v>0</v>
      </c>
      <c r="AU299" s="103">
        <f t="shared" si="326"/>
        <v>0</v>
      </c>
      <c r="AV299" s="104">
        <f>SUM(AJ299:AU299)*VLOOKUP($I299,Escalation[],MATCH(W$1,Escalation[#Headers]),FALSE)</f>
        <v>14096.7</v>
      </c>
      <c r="AW299" s="104">
        <f t="shared" si="383"/>
        <v>0</v>
      </c>
      <c r="AX299" s="104">
        <f t="shared" si="384"/>
        <v>0</v>
      </c>
      <c r="AY299" s="104">
        <f t="shared" si="385"/>
        <v>14096.7</v>
      </c>
      <c r="AZ299" s="103">
        <f t="shared" si="386"/>
        <v>2819.34</v>
      </c>
      <c r="BA299" s="105">
        <f t="shared" si="387"/>
        <v>0</v>
      </c>
      <c r="BB299" s="110"/>
      <c r="BC299" s="102"/>
      <c r="BD299" s="102"/>
      <c r="BE299" s="102"/>
      <c r="BF299" s="102"/>
      <c r="BG299" s="102"/>
      <c r="BH299" s="102"/>
      <c r="BI299" s="102"/>
      <c r="BJ299" s="102"/>
      <c r="BK299" s="102"/>
      <c r="BL299" s="102"/>
      <c r="BM299" s="102"/>
      <c r="BN299" s="102">
        <f t="shared" si="327"/>
        <v>0</v>
      </c>
      <c r="BO299" s="103">
        <f t="shared" si="328"/>
        <v>0</v>
      </c>
      <c r="BP299" s="103">
        <f t="shared" si="329"/>
        <v>0</v>
      </c>
      <c r="BQ299" s="103">
        <f t="shared" si="330"/>
        <v>0</v>
      </c>
      <c r="BR299" s="103">
        <f t="shared" si="331"/>
        <v>0</v>
      </c>
      <c r="BS299" s="103">
        <f t="shared" si="332"/>
        <v>0</v>
      </c>
      <c r="BT299" s="103">
        <f t="shared" si="333"/>
        <v>0</v>
      </c>
      <c r="BU299" s="103">
        <f t="shared" si="334"/>
        <v>0</v>
      </c>
      <c r="BV299" s="103">
        <f t="shared" si="335"/>
        <v>0</v>
      </c>
      <c r="BW299" s="103">
        <f t="shared" si="336"/>
        <v>0</v>
      </c>
      <c r="BX299" s="103">
        <f t="shared" si="337"/>
        <v>0</v>
      </c>
      <c r="BY299" s="103">
        <f t="shared" si="338"/>
        <v>0</v>
      </c>
      <c r="BZ299" s="103">
        <f t="shared" si="339"/>
        <v>0</v>
      </c>
      <c r="CA299" s="104">
        <f>SUM(BO299:BZ299)*VLOOKUP($I299,Escalation[],MATCH(BB$1,Escalation[#Headers]),FALSE)</f>
        <v>0</v>
      </c>
      <c r="CB299" s="104">
        <f t="shared" si="340"/>
        <v>0</v>
      </c>
      <c r="CC299" s="104">
        <f t="shared" si="341"/>
        <v>0</v>
      </c>
      <c r="CD299" s="104">
        <f t="shared" si="342"/>
        <v>0</v>
      </c>
      <c r="CE299" s="103">
        <f t="shared" si="343"/>
        <v>0</v>
      </c>
      <c r="CF299" s="105">
        <f t="shared" si="344"/>
        <v>0</v>
      </c>
      <c r="CG299" s="110"/>
      <c r="CH299" s="102"/>
      <c r="CI299" s="102"/>
      <c r="CJ299" s="102"/>
      <c r="CK299" s="102"/>
      <c r="CL299" s="102"/>
      <c r="CM299" s="102"/>
      <c r="CN299" s="102"/>
      <c r="CO299" s="102"/>
      <c r="CP299" s="102"/>
      <c r="CQ299" s="102"/>
      <c r="CR299" s="102"/>
      <c r="CS299" s="102">
        <f t="shared" si="345"/>
        <v>0</v>
      </c>
      <c r="CT299" s="103">
        <f t="shared" si="346"/>
        <v>0</v>
      </c>
      <c r="CU299" s="103">
        <f t="shared" si="347"/>
        <v>0</v>
      </c>
      <c r="CV299" s="103">
        <f t="shared" si="348"/>
        <v>0</v>
      </c>
      <c r="CW299" s="103">
        <f t="shared" si="349"/>
        <v>0</v>
      </c>
      <c r="CX299" s="103">
        <f t="shared" si="350"/>
        <v>0</v>
      </c>
      <c r="CY299" s="103">
        <f t="shared" si="351"/>
        <v>0</v>
      </c>
      <c r="CZ299" s="103">
        <f t="shared" si="352"/>
        <v>0</v>
      </c>
      <c r="DA299" s="103">
        <f t="shared" si="353"/>
        <v>0</v>
      </c>
      <c r="DB299" s="103">
        <f t="shared" si="354"/>
        <v>0</v>
      </c>
      <c r="DC299" s="103">
        <f t="shared" si="355"/>
        <v>0</v>
      </c>
      <c r="DD299" s="103">
        <f t="shared" si="356"/>
        <v>0</v>
      </c>
      <c r="DE299" s="103">
        <f t="shared" si="357"/>
        <v>0</v>
      </c>
      <c r="DF299" s="104">
        <f>SUM(CT299:DE299)*VLOOKUP($I299,Escalation[],MATCH(CG$1,Escalation[#Headers]),FALSE)</f>
        <v>0</v>
      </c>
      <c r="DG299" s="104">
        <f t="shared" si="358"/>
        <v>0</v>
      </c>
      <c r="DH299" s="104">
        <f t="shared" si="359"/>
        <v>0</v>
      </c>
      <c r="DI299" s="104">
        <f t="shared" si="360"/>
        <v>0</v>
      </c>
      <c r="DJ299" s="103">
        <f t="shared" si="361"/>
        <v>0</v>
      </c>
      <c r="DK299" s="105">
        <f t="shared" si="362"/>
        <v>0</v>
      </c>
      <c r="DL299" s="110"/>
      <c r="DM299" s="102"/>
      <c r="DN299" s="102"/>
      <c r="DO299" s="102"/>
      <c r="DP299" s="102"/>
      <c r="DQ299" s="102"/>
      <c r="DR299" s="102"/>
      <c r="DS299" s="102"/>
      <c r="DT299" s="102"/>
      <c r="DU299" s="102"/>
      <c r="DV299" s="102"/>
      <c r="DW299" s="102"/>
      <c r="DX299" s="102">
        <f t="shared" si="363"/>
        <v>0</v>
      </c>
      <c r="DY299" s="103">
        <f t="shared" si="364"/>
        <v>0</v>
      </c>
      <c r="DZ299" s="103">
        <f t="shared" si="365"/>
        <v>0</v>
      </c>
      <c r="EA299" s="103">
        <f t="shared" si="366"/>
        <v>0</v>
      </c>
      <c r="EB299" s="103">
        <f t="shared" si="367"/>
        <v>0</v>
      </c>
      <c r="EC299" s="103">
        <f t="shared" si="368"/>
        <v>0</v>
      </c>
      <c r="ED299" s="103">
        <f t="shared" si="369"/>
        <v>0</v>
      </c>
      <c r="EE299" s="103">
        <f t="shared" si="370"/>
        <v>0</v>
      </c>
      <c r="EF299" s="103">
        <f t="shared" si="371"/>
        <v>0</v>
      </c>
      <c r="EG299" s="103">
        <f t="shared" si="372"/>
        <v>0</v>
      </c>
      <c r="EH299" s="103">
        <f t="shared" si="373"/>
        <v>0</v>
      </c>
      <c r="EI299" s="103">
        <f t="shared" si="374"/>
        <v>0</v>
      </c>
      <c r="EJ299" s="103">
        <f t="shared" si="375"/>
        <v>0</v>
      </c>
      <c r="EK299" s="104">
        <f>SUM(DY299:EJ299)*VLOOKUP($I299,Escalation[],MATCH(DL$1,Escalation[#Headers]),FALSE)</f>
        <v>0</v>
      </c>
      <c r="EL299" s="104">
        <f t="shared" si="376"/>
        <v>0</v>
      </c>
      <c r="EM299" s="104">
        <f t="shared" si="377"/>
        <v>0</v>
      </c>
      <c r="EN299" s="104">
        <f t="shared" si="378"/>
        <v>0</v>
      </c>
      <c r="EO299" s="103">
        <f t="shared" si="379"/>
        <v>0</v>
      </c>
      <c r="EP299" s="105">
        <f t="shared" si="380"/>
        <v>0</v>
      </c>
      <c r="EQ299" s="160">
        <f t="shared" si="381"/>
        <v>14096.7</v>
      </c>
      <c r="ER299" s="1"/>
      <c r="ES299" s="82"/>
      <c r="ET299" s="82"/>
      <c r="EU299" s="82"/>
      <c r="EV299" s="82"/>
      <c r="EW299" s="22"/>
      <c r="EX299" s="22"/>
      <c r="EY299" s="34"/>
      <c r="EZ299" s="34"/>
      <c r="FA299" s="7"/>
      <c r="FB299" s="7"/>
      <c r="FC299" s="7"/>
      <c r="FD299" s="7"/>
    </row>
    <row r="300" spans="1:160" ht="79.2" hidden="1" x14ac:dyDescent="0.3">
      <c r="A300" s="2" t="s">
        <v>617</v>
      </c>
      <c r="B300" s="83">
        <v>1.2</v>
      </c>
      <c r="C300" t="s">
        <v>1392</v>
      </c>
      <c r="D300" s="28" t="s">
        <v>15</v>
      </c>
      <c r="E300" s="3" t="s">
        <v>25</v>
      </c>
      <c r="F300" s="1" t="s">
        <v>618</v>
      </c>
      <c r="G300" s="14" t="s">
        <v>619</v>
      </c>
      <c r="H300" s="1"/>
      <c r="I300" s="3" t="s">
        <v>19</v>
      </c>
      <c r="J300" s="5" t="s">
        <v>31</v>
      </c>
      <c r="K300" s="3" t="s">
        <v>35</v>
      </c>
      <c r="L300" s="6" t="s">
        <v>22</v>
      </c>
      <c r="M300" s="38">
        <v>115</v>
      </c>
      <c r="N300" s="43">
        <v>115</v>
      </c>
      <c r="O300" s="23">
        <v>0</v>
      </c>
      <c r="P300" s="48">
        <v>0</v>
      </c>
      <c r="Q300" s="5" t="s">
        <v>23</v>
      </c>
      <c r="R300" s="1" t="s">
        <v>220</v>
      </c>
      <c r="S300" s="71">
        <f>VLOOKUP(R300,Contingencies!$A$2:$D$7,4,FALSE)</f>
        <v>0.2</v>
      </c>
      <c r="T300" s="22">
        <f t="shared" si="314"/>
        <v>2819.34</v>
      </c>
      <c r="U300" s="33">
        <f t="shared" si="388"/>
        <v>0</v>
      </c>
      <c r="V300" s="90"/>
      <c r="W300" s="110"/>
      <c r="X300" s="102"/>
      <c r="Y300" s="133"/>
      <c r="Z300" s="122">
        <v>40</v>
      </c>
      <c r="AA300" s="122">
        <v>40</v>
      </c>
      <c r="AB300" s="122">
        <v>40</v>
      </c>
      <c r="AC300" s="123"/>
      <c r="AD300" s="123"/>
      <c r="AE300" s="123"/>
      <c r="AF300" s="102"/>
      <c r="AG300" s="102"/>
      <c r="AH300" s="102"/>
      <c r="AI300" s="102">
        <f t="shared" si="382"/>
        <v>120</v>
      </c>
      <c r="AJ300" s="103">
        <f t="shared" si="315"/>
        <v>0</v>
      </c>
      <c r="AK300" s="103">
        <f t="shared" si="316"/>
        <v>0</v>
      </c>
      <c r="AL300" s="103">
        <f t="shared" si="317"/>
        <v>0</v>
      </c>
      <c r="AM300" s="103">
        <f t="shared" si="318"/>
        <v>4600</v>
      </c>
      <c r="AN300" s="103">
        <f t="shared" si="319"/>
        <v>4600</v>
      </c>
      <c r="AO300" s="103">
        <f t="shared" si="320"/>
        <v>4600</v>
      </c>
      <c r="AP300" s="103">
        <f t="shared" si="321"/>
        <v>0</v>
      </c>
      <c r="AQ300" s="103">
        <f t="shared" si="322"/>
        <v>0</v>
      </c>
      <c r="AR300" s="103">
        <f t="shared" si="323"/>
        <v>0</v>
      </c>
      <c r="AS300" s="103">
        <f t="shared" si="324"/>
        <v>0</v>
      </c>
      <c r="AT300" s="103">
        <f t="shared" si="325"/>
        <v>0</v>
      </c>
      <c r="AU300" s="103">
        <f t="shared" si="326"/>
        <v>0</v>
      </c>
      <c r="AV300" s="104">
        <f>SUM(AJ300:AU300)*VLOOKUP($I300,Escalation[],MATCH(W$1,Escalation[#Headers]),FALSE)</f>
        <v>14096.7</v>
      </c>
      <c r="AW300" s="104">
        <f t="shared" si="383"/>
        <v>0</v>
      </c>
      <c r="AX300" s="104">
        <f t="shared" si="384"/>
        <v>0</v>
      </c>
      <c r="AY300" s="104">
        <f t="shared" si="385"/>
        <v>14096.7</v>
      </c>
      <c r="AZ300" s="103">
        <f t="shared" si="386"/>
        <v>2819.34</v>
      </c>
      <c r="BA300" s="105">
        <f t="shared" si="387"/>
        <v>0</v>
      </c>
      <c r="BB300" s="110"/>
      <c r="BC300" s="102"/>
      <c r="BD300" s="102"/>
      <c r="BE300" s="102"/>
      <c r="BF300" s="102"/>
      <c r="BG300" s="102"/>
      <c r="BH300" s="102"/>
      <c r="BI300" s="102"/>
      <c r="BJ300" s="102"/>
      <c r="BK300" s="102"/>
      <c r="BL300" s="102"/>
      <c r="BM300" s="102"/>
      <c r="BN300" s="102">
        <f t="shared" si="327"/>
        <v>0</v>
      </c>
      <c r="BO300" s="103">
        <f t="shared" si="328"/>
        <v>0</v>
      </c>
      <c r="BP300" s="103">
        <f t="shared" si="329"/>
        <v>0</v>
      </c>
      <c r="BQ300" s="103">
        <f t="shared" si="330"/>
        <v>0</v>
      </c>
      <c r="BR300" s="103">
        <f t="shared" si="331"/>
        <v>0</v>
      </c>
      <c r="BS300" s="103">
        <f t="shared" si="332"/>
        <v>0</v>
      </c>
      <c r="BT300" s="103">
        <f t="shared" si="333"/>
        <v>0</v>
      </c>
      <c r="BU300" s="103">
        <f t="shared" si="334"/>
        <v>0</v>
      </c>
      <c r="BV300" s="103">
        <f t="shared" si="335"/>
        <v>0</v>
      </c>
      <c r="BW300" s="103">
        <f t="shared" si="336"/>
        <v>0</v>
      </c>
      <c r="BX300" s="103">
        <f t="shared" si="337"/>
        <v>0</v>
      </c>
      <c r="BY300" s="103">
        <f t="shared" si="338"/>
        <v>0</v>
      </c>
      <c r="BZ300" s="103">
        <f t="shared" si="339"/>
        <v>0</v>
      </c>
      <c r="CA300" s="104">
        <f>SUM(BO300:BZ300)*VLOOKUP($I300,Escalation[],MATCH(BB$1,Escalation[#Headers]),FALSE)</f>
        <v>0</v>
      </c>
      <c r="CB300" s="104">
        <f t="shared" si="340"/>
        <v>0</v>
      </c>
      <c r="CC300" s="104">
        <f t="shared" si="341"/>
        <v>0</v>
      </c>
      <c r="CD300" s="104">
        <f t="shared" si="342"/>
        <v>0</v>
      </c>
      <c r="CE300" s="103">
        <f t="shared" si="343"/>
        <v>0</v>
      </c>
      <c r="CF300" s="105">
        <f t="shared" si="344"/>
        <v>0</v>
      </c>
      <c r="CG300" s="110"/>
      <c r="CH300" s="102"/>
      <c r="CI300" s="102"/>
      <c r="CJ300" s="102"/>
      <c r="CK300" s="102"/>
      <c r="CL300" s="102"/>
      <c r="CM300" s="102"/>
      <c r="CN300" s="102"/>
      <c r="CO300" s="102"/>
      <c r="CP300" s="102"/>
      <c r="CQ300" s="102"/>
      <c r="CR300" s="102"/>
      <c r="CS300" s="102">
        <f t="shared" si="345"/>
        <v>0</v>
      </c>
      <c r="CT300" s="103">
        <f t="shared" si="346"/>
        <v>0</v>
      </c>
      <c r="CU300" s="103">
        <f t="shared" si="347"/>
        <v>0</v>
      </c>
      <c r="CV300" s="103">
        <f t="shared" si="348"/>
        <v>0</v>
      </c>
      <c r="CW300" s="103">
        <f t="shared" si="349"/>
        <v>0</v>
      </c>
      <c r="CX300" s="103">
        <f t="shared" si="350"/>
        <v>0</v>
      </c>
      <c r="CY300" s="103">
        <f t="shared" si="351"/>
        <v>0</v>
      </c>
      <c r="CZ300" s="103">
        <f t="shared" si="352"/>
        <v>0</v>
      </c>
      <c r="DA300" s="103">
        <f t="shared" si="353"/>
        <v>0</v>
      </c>
      <c r="DB300" s="103">
        <f t="shared" si="354"/>
        <v>0</v>
      </c>
      <c r="DC300" s="103">
        <f t="shared" si="355"/>
        <v>0</v>
      </c>
      <c r="DD300" s="103">
        <f t="shared" si="356"/>
        <v>0</v>
      </c>
      <c r="DE300" s="103">
        <f t="shared" si="357"/>
        <v>0</v>
      </c>
      <c r="DF300" s="104">
        <f>SUM(CT300:DE300)*VLOOKUP($I300,Escalation[],MATCH(CG$1,Escalation[#Headers]),FALSE)</f>
        <v>0</v>
      </c>
      <c r="DG300" s="104">
        <f t="shared" si="358"/>
        <v>0</v>
      </c>
      <c r="DH300" s="104">
        <f t="shared" si="359"/>
        <v>0</v>
      </c>
      <c r="DI300" s="104">
        <f t="shared" si="360"/>
        <v>0</v>
      </c>
      <c r="DJ300" s="103">
        <f t="shared" si="361"/>
        <v>0</v>
      </c>
      <c r="DK300" s="105">
        <f t="shared" si="362"/>
        <v>0</v>
      </c>
      <c r="DL300" s="110"/>
      <c r="DM300" s="102"/>
      <c r="DN300" s="102"/>
      <c r="DO300" s="102"/>
      <c r="DP300" s="102"/>
      <c r="DQ300" s="102"/>
      <c r="DR300" s="102"/>
      <c r="DS300" s="102"/>
      <c r="DT300" s="102"/>
      <c r="DU300" s="102"/>
      <c r="DV300" s="102"/>
      <c r="DW300" s="102"/>
      <c r="DX300" s="102">
        <f t="shared" si="363"/>
        <v>0</v>
      </c>
      <c r="DY300" s="103">
        <f t="shared" si="364"/>
        <v>0</v>
      </c>
      <c r="DZ300" s="103">
        <f t="shared" si="365"/>
        <v>0</v>
      </c>
      <c r="EA300" s="103">
        <f t="shared" si="366"/>
        <v>0</v>
      </c>
      <c r="EB300" s="103">
        <f t="shared" si="367"/>
        <v>0</v>
      </c>
      <c r="EC300" s="103">
        <f t="shared" si="368"/>
        <v>0</v>
      </c>
      <c r="ED300" s="103">
        <f t="shared" si="369"/>
        <v>0</v>
      </c>
      <c r="EE300" s="103">
        <f t="shared" si="370"/>
        <v>0</v>
      </c>
      <c r="EF300" s="103">
        <f t="shared" si="371"/>
        <v>0</v>
      </c>
      <c r="EG300" s="103">
        <f t="shared" si="372"/>
        <v>0</v>
      </c>
      <c r="EH300" s="103">
        <f t="shared" si="373"/>
        <v>0</v>
      </c>
      <c r="EI300" s="103">
        <f t="shared" si="374"/>
        <v>0</v>
      </c>
      <c r="EJ300" s="103">
        <f t="shared" si="375"/>
        <v>0</v>
      </c>
      <c r="EK300" s="104">
        <f>SUM(DY300:EJ300)*VLOOKUP($I300,Escalation[],MATCH(DL$1,Escalation[#Headers]),FALSE)</f>
        <v>0</v>
      </c>
      <c r="EL300" s="104">
        <f t="shared" si="376"/>
        <v>0</v>
      </c>
      <c r="EM300" s="104">
        <f t="shared" si="377"/>
        <v>0</v>
      </c>
      <c r="EN300" s="104">
        <f t="shared" si="378"/>
        <v>0</v>
      </c>
      <c r="EO300" s="103">
        <f t="shared" si="379"/>
        <v>0</v>
      </c>
      <c r="EP300" s="105">
        <f t="shared" si="380"/>
        <v>0</v>
      </c>
      <c r="EQ300" s="160">
        <f t="shared" si="381"/>
        <v>14096.7</v>
      </c>
      <c r="ER300" s="1"/>
      <c r="ES300" s="82"/>
      <c r="ET300" s="82"/>
      <c r="EU300" s="82"/>
      <c r="EV300" s="82"/>
      <c r="EW300" s="22"/>
      <c r="EX300" s="22"/>
      <c r="EY300" s="34"/>
      <c r="EZ300" s="34"/>
      <c r="FA300" s="7"/>
      <c r="FB300" s="7"/>
      <c r="FC300" s="7"/>
      <c r="FD300" s="7"/>
    </row>
    <row r="301" spans="1:160" ht="171.6" hidden="1" x14ac:dyDescent="0.3">
      <c r="A301" s="2" t="s">
        <v>620</v>
      </c>
      <c r="B301" s="83">
        <v>1.2</v>
      </c>
      <c r="C301" t="s">
        <v>1392</v>
      </c>
      <c r="D301" s="28" t="s">
        <v>15</v>
      </c>
      <c r="E301" s="3" t="s">
        <v>25</v>
      </c>
      <c r="F301" s="1" t="s">
        <v>621</v>
      </c>
      <c r="G301" s="14" t="s">
        <v>622</v>
      </c>
      <c r="H301" s="1"/>
      <c r="I301" s="3" t="s">
        <v>19</v>
      </c>
      <c r="J301" s="5" t="s">
        <v>31</v>
      </c>
      <c r="K301" s="3" t="s">
        <v>35</v>
      </c>
      <c r="L301" s="6" t="s">
        <v>22</v>
      </c>
      <c r="M301" s="38">
        <v>115</v>
      </c>
      <c r="N301" s="43">
        <v>115</v>
      </c>
      <c r="O301" s="23">
        <v>0</v>
      </c>
      <c r="P301" s="48">
        <v>0</v>
      </c>
      <c r="Q301" s="5" t="s">
        <v>23</v>
      </c>
      <c r="R301" s="1" t="s">
        <v>220</v>
      </c>
      <c r="S301" s="71">
        <f>VLOOKUP(R301,Contingencies!$A$2:$D$7,4,FALSE)</f>
        <v>0.2</v>
      </c>
      <c r="T301" s="22">
        <f t="shared" si="314"/>
        <v>1879.5600000000004</v>
      </c>
      <c r="U301" s="33">
        <f t="shared" si="388"/>
        <v>0</v>
      </c>
      <c r="V301" s="90"/>
      <c r="W301" s="110"/>
      <c r="X301" s="102"/>
      <c r="Y301" s="133"/>
      <c r="Z301" s="123"/>
      <c r="AA301" s="123"/>
      <c r="AB301" s="122">
        <v>40</v>
      </c>
      <c r="AC301" s="122">
        <v>40</v>
      </c>
      <c r="AD301" s="123"/>
      <c r="AE301" s="123"/>
      <c r="AF301" s="102"/>
      <c r="AG301" s="102"/>
      <c r="AH301" s="102"/>
      <c r="AI301" s="102">
        <f t="shared" si="382"/>
        <v>80</v>
      </c>
      <c r="AJ301" s="103">
        <f t="shared" si="315"/>
        <v>0</v>
      </c>
      <c r="AK301" s="103">
        <f t="shared" si="316"/>
        <v>0</v>
      </c>
      <c r="AL301" s="103">
        <f t="shared" si="317"/>
        <v>0</v>
      </c>
      <c r="AM301" s="103">
        <f t="shared" si="318"/>
        <v>0</v>
      </c>
      <c r="AN301" s="103">
        <f t="shared" si="319"/>
        <v>0</v>
      </c>
      <c r="AO301" s="103">
        <f t="shared" si="320"/>
        <v>4600</v>
      </c>
      <c r="AP301" s="103">
        <f t="shared" si="321"/>
        <v>4600</v>
      </c>
      <c r="AQ301" s="103">
        <f t="shared" si="322"/>
        <v>0</v>
      </c>
      <c r="AR301" s="103">
        <f t="shared" si="323"/>
        <v>0</v>
      </c>
      <c r="AS301" s="103">
        <f t="shared" si="324"/>
        <v>0</v>
      </c>
      <c r="AT301" s="103">
        <f t="shared" si="325"/>
        <v>0</v>
      </c>
      <c r="AU301" s="103">
        <f t="shared" si="326"/>
        <v>0</v>
      </c>
      <c r="AV301" s="104">
        <f>SUM(AJ301:AU301)*VLOOKUP($I301,Escalation[],MATCH(W$1,Escalation[#Headers]),FALSE)</f>
        <v>9397.8000000000011</v>
      </c>
      <c r="AW301" s="104">
        <f t="shared" si="383"/>
        <v>0</v>
      </c>
      <c r="AX301" s="104">
        <f t="shared" si="384"/>
        <v>0</v>
      </c>
      <c r="AY301" s="104">
        <f t="shared" si="385"/>
        <v>9397.8000000000011</v>
      </c>
      <c r="AZ301" s="103">
        <f t="shared" si="386"/>
        <v>1879.5600000000004</v>
      </c>
      <c r="BA301" s="105">
        <f t="shared" si="387"/>
        <v>0</v>
      </c>
      <c r="BB301" s="110"/>
      <c r="BC301" s="102"/>
      <c r="BD301" s="102"/>
      <c r="BE301" s="102"/>
      <c r="BF301" s="102"/>
      <c r="BG301" s="102"/>
      <c r="BH301" s="102"/>
      <c r="BI301" s="102"/>
      <c r="BJ301" s="102"/>
      <c r="BK301" s="102"/>
      <c r="BL301" s="102"/>
      <c r="BM301" s="102"/>
      <c r="BN301" s="102">
        <f t="shared" si="327"/>
        <v>0</v>
      </c>
      <c r="BO301" s="103">
        <f t="shared" si="328"/>
        <v>0</v>
      </c>
      <c r="BP301" s="103">
        <f t="shared" si="329"/>
        <v>0</v>
      </c>
      <c r="BQ301" s="103">
        <f t="shared" si="330"/>
        <v>0</v>
      </c>
      <c r="BR301" s="103">
        <f t="shared" si="331"/>
        <v>0</v>
      </c>
      <c r="BS301" s="103">
        <f t="shared" si="332"/>
        <v>0</v>
      </c>
      <c r="BT301" s="103">
        <f t="shared" si="333"/>
        <v>0</v>
      </c>
      <c r="BU301" s="103">
        <f t="shared" si="334"/>
        <v>0</v>
      </c>
      <c r="BV301" s="103">
        <f t="shared" si="335"/>
        <v>0</v>
      </c>
      <c r="BW301" s="103">
        <f t="shared" si="336"/>
        <v>0</v>
      </c>
      <c r="BX301" s="103">
        <f t="shared" si="337"/>
        <v>0</v>
      </c>
      <c r="BY301" s="103">
        <f t="shared" si="338"/>
        <v>0</v>
      </c>
      <c r="BZ301" s="103">
        <f t="shared" si="339"/>
        <v>0</v>
      </c>
      <c r="CA301" s="104">
        <f>SUM(BO301:BZ301)*VLOOKUP($I301,Escalation[],MATCH(BB$1,Escalation[#Headers]),FALSE)</f>
        <v>0</v>
      </c>
      <c r="CB301" s="104">
        <f t="shared" si="340"/>
        <v>0</v>
      </c>
      <c r="CC301" s="104">
        <f t="shared" si="341"/>
        <v>0</v>
      </c>
      <c r="CD301" s="104">
        <f t="shared" si="342"/>
        <v>0</v>
      </c>
      <c r="CE301" s="103">
        <f t="shared" si="343"/>
        <v>0</v>
      </c>
      <c r="CF301" s="105">
        <f t="shared" si="344"/>
        <v>0</v>
      </c>
      <c r="CG301" s="110"/>
      <c r="CH301" s="102"/>
      <c r="CI301" s="102"/>
      <c r="CJ301" s="102"/>
      <c r="CK301" s="102"/>
      <c r="CL301" s="102"/>
      <c r="CM301" s="102"/>
      <c r="CN301" s="102"/>
      <c r="CO301" s="102"/>
      <c r="CP301" s="102"/>
      <c r="CQ301" s="102"/>
      <c r="CR301" s="102"/>
      <c r="CS301" s="102">
        <f t="shared" si="345"/>
        <v>0</v>
      </c>
      <c r="CT301" s="103">
        <f t="shared" si="346"/>
        <v>0</v>
      </c>
      <c r="CU301" s="103">
        <f t="shared" si="347"/>
        <v>0</v>
      </c>
      <c r="CV301" s="103">
        <f t="shared" si="348"/>
        <v>0</v>
      </c>
      <c r="CW301" s="103">
        <f t="shared" si="349"/>
        <v>0</v>
      </c>
      <c r="CX301" s="103">
        <f t="shared" si="350"/>
        <v>0</v>
      </c>
      <c r="CY301" s="103">
        <f t="shared" si="351"/>
        <v>0</v>
      </c>
      <c r="CZ301" s="103">
        <f t="shared" si="352"/>
        <v>0</v>
      </c>
      <c r="DA301" s="103">
        <f t="shared" si="353"/>
        <v>0</v>
      </c>
      <c r="DB301" s="103">
        <f t="shared" si="354"/>
        <v>0</v>
      </c>
      <c r="DC301" s="103">
        <f t="shared" si="355"/>
        <v>0</v>
      </c>
      <c r="DD301" s="103">
        <f t="shared" si="356"/>
        <v>0</v>
      </c>
      <c r="DE301" s="103">
        <f t="shared" si="357"/>
        <v>0</v>
      </c>
      <c r="DF301" s="104">
        <f>SUM(CT301:DE301)*VLOOKUP($I301,Escalation[],MATCH(CG$1,Escalation[#Headers]),FALSE)</f>
        <v>0</v>
      </c>
      <c r="DG301" s="104">
        <f t="shared" si="358"/>
        <v>0</v>
      </c>
      <c r="DH301" s="104">
        <f t="shared" si="359"/>
        <v>0</v>
      </c>
      <c r="DI301" s="104">
        <f t="shared" si="360"/>
        <v>0</v>
      </c>
      <c r="DJ301" s="103">
        <f t="shared" si="361"/>
        <v>0</v>
      </c>
      <c r="DK301" s="105">
        <f t="shared" si="362"/>
        <v>0</v>
      </c>
      <c r="DL301" s="110"/>
      <c r="DM301" s="102"/>
      <c r="DN301" s="102"/>
      <c r="DO301" s="102"/>
      <c r="DP301" s="102"/>
      <c r="DQ301" s="102"/>
      <c r="DR301" s="102"/>
      <c r="DS301" s="102"/>
      <c r="DT301" s="102"/>
      <c r="DU301" s="102"/>
      <c r="DV301" s="102"/>
      <c r="DW301" s="102"/>
      <c r="DX301" s="102">
        <f t="shared" si="363"/>
        <v>0</v>
      </c>
      <c r="DY301" s="103">
        <f t="shared" si="364"/>
        <v>0</v>
      </c>
      <c r="DZ301" s="103">
        <f t="shared" si="365"/>
        <v>0</v>
      </c>
      <c r="EA301" s="103">
        <f t="shared" si="366"/>
        <v>0</v>
      </c>
      <c r="EB301" s="103">
        <f t="shared" si="367"/>
        <v>0</v>
      </c>
      <c r="EC301" s="103">
        <f t="shared" si="368"/>
        <v>0</v>
      </c>
      <c r="ED301" s="103">
        <f t="shared" si="369"/>
        <v>0</v>
      </c>
      <c r="EE301" s="103">
        <f t="shared" si="370"/>
        <v>0</v>
      </c>
      <c r="EF301" s="103">
        <f t="shared" si="371"/>
        <v>0</v>
      </c>
      <c r="EG301" s="103">
        <f t="shared" si="372"/>
        <v>0</v>
      </c>
      <c r="EH301" s="103">
        <f t="shared" si="373"/>
        <v>0</v>
      </c>
      <c r="EI301" s="103">
        <f t="shared" si="374"/>
        <v>0</v>
      </c>
      <c r="EJ301" s="103">
        <f t="shared" si="375"/>
        <v>0</v>
      </c>
      <c r="EK301" s="104">
        <f>SUM(DY301:EJ301)*VLOOKUP($I301,Escalation[],MATCH(DL$1,Escalation[#Headers]),FALSE)</f>
        <v>0</v>
      </c>
      <c r="EL301" s="104">
        <f t="shared" si="376"/>
        <v>0</v>
      </c>
      <c r="EM301" s="104">
        <f t="shared" si="377"/>
        <v>0</v>
      </c>
      <c r="EN301" s="104">
        <f t="shared" si="378"/>
        <v>0</v>
      </c>
      <c r="EO301" s="103">
        <f t="shared" si="379"/>
        <v>0</v>
      </c>
      <c r="EP301" s="105">
        <f t="shared" si="380"/>
        <v>0</v>
      </c>
      <c r="EQ301" s="160">
        <f t="shared" si="381"/>
        <v>9397.8000000000011</v>
      </c>
      <c r="ER301" s="1"/>
      <c r="ES301" s="82"/>
      <c r="ET301" s="82"/>
      <c r="EU301" s="82"/>
      <c r="EV301" s="82"/>
      <c r="EW301" s="22"/>
      <c r="EX301" s="22"/>
      <c r="EY301" s="34"/>
      <c r="EZ301" s="34"/>
      <c r="FA301" s="7"/>
      <c r="FB301" s="7"/>
      <c r="FC301" s="7"/>
      <c r="FD301" s="7"/>
    </row>
    <row r="302" spans="1:160" ht="132" hidden="1" x14ac:dyDescent="0.3">
      <c r="A302" s="2" t="s">
        <v>623</v>
      </c>
      <c r="B302" s="83">
        <v>1.2</v>
      </c>
      <c r="C302" t="s">
        <v>1392</v>
      </c>
      <c r="D302" s="28" t="s">
        <v>15</v>
      </c>
      <c r="E302" s="3" t="s">
        <v>25</v>
      </c>
      <c r="F302" s="1" t="s">
        <v>624</v>
      </c>
      <c r="G302" s="14" t="s">
        <v>625</v>
      </c>
      <c r="H302" s="1"/>
      <c r="I302" s="3" t="s">
        <v>19</v>
      </c>
      <c r="J302" s="5" t="s">
        <v>31</v>
      </c>
      <c r="K302" s="3" t="s">
        <v>35</v>
      </c>
      <c r="L302" s="6" t="s">
        <v>22</v>
      </c>
      <c r="M302" s="38">
        <v>115</v>
      </c>
      <c r="N302" s="43">
        <v>115</v>
      </c>
      <c r="O302" s="23">
        <v>0</v>
      </c>
      <c r="P302" s="48">
        <v>0</v>
      </c>
      <c r="Q302" s="5" t="s">
        <v>23</v>
      </c>
      <c r="R302" s="1" t="s">
        <v>220</v>
      </c>
      <c r="S302" s="71">
        <f>VLOOKUP(R302,Contingencies!$A$2:$D$7,4,FALSE)</f>
        <v>0.2</v>
      </c>
      <c r="T302" s="22">
        <f t="shared" si="314"/>
        <v>2819.34</v>
      </c>
      <c r="U302" s="33">
        <f t="shared" si="388"/>
        <v>0</v>
      </c>
      <c r="V302" s="90"/>
      <c r="W302" s="110"/>
      <c r="X302" s="102"/>
      <c r="Y302" s="133"/>
      <c r="Z302" s="123"/>
      <c r="AA302" s="123"/>
      <c r="AB302" s="123"/>
      <c r="AC302" s="122">
        <v>30</v>
      </c>
      <c r="AD302" s="122">
        <v>30</v>
      </c>
      <c r="AE302" s="122">
        <v>30</v>
      </c>
      <c r="AF302" s="112">
        <v>30</v>
      </c>
      <c r="AG302" s="102"/>
      <c r="AH302" s="102"/>
      <c r="AI302" s="102">
        <f t="shared" si="382"/>
        <v>120</v>
      </c>
      <c r="AJ302" s="103">
        <f t="shared" si="315"/>
        <v>0</v>
      </c>
      <c r="AK302" s="103">
        <f t="shared" si="316"/>
        <v>0</v>
      </c>
      <c r="AL302" s="103">
        <f t="shared" si="317"/>
        <v>0</v>
      </c>
      <c r="AM302" s="103">
        <f t="shared" si="318"/>
        <v>0</v>
      </c>
      <c r="AN302" s="103">
        <f t="shared" si="319"/>
        <v>0</v>
      </c>
      <c r="AO302" s="103">
        <f t="shared" si="320"/>
        <v>0</v>
      </c>
      <c r="AP302" s="103">
        <f t="shared" si="321"/>
        <v>3450</v>
      </c>
      <c r="AQ302" s="103">
        <f t="shared" si="322"/>
        <v>3450</v>
      </c>
      <c r="AR302" s="103">
        <f t="shared" si="323"/>
        <v>3450</v>
      </c>
      <c r="AS302" s="103">
        <f t="shared" si="324"/>
        <v>3450</v>
      </c>
      <c r="AT302" s="103">
        <f t="shared" si="325"/>
        <v>0</v>
      </c>
      <c r="AU302" s="103">
        <f t="shared" si="326"/>
        <v>0</v>
      </c>
      <c r="AV302" s="104">
        <f>SUM(AJ302:AU302)*VLOOKUP($I302,Escalation[],MATCH(W$1,Escalation[#Headers]),FALSE)</f>
        <v>14096.7</v>
      </c>
      <c r="AW302" s="104">
        <f t="shared" si="383"/>
        <v>0</v>
      </c>
      <c r="AX302" s="104">
        <f t="shared" si="384"/>
        <v>0</v>
      </c>
      <c r="AY302" s="104">
        <f t="shared" si="385"/>
        <v>14096.7</v>
      </c>
      <c r="AZ302" s="103">
        <f t="shared" si="386"/>
        <v>2819.34</v>
      </c>
      <c r="BA302" s="105">
        <f t="shared" si="387"/>
        <v>0</v>
      </c>
      <c r="BB302" s="110"/>
      <c r="BC302" s="102"/>
      <c r="BD302" s="102"/>
      <c r="BE302" s="102"/>
      <c r="BF302" s="102"/>
      <c r="BG302" s="102"/>
      <c r="BH302" s="102"/>
      <c r="BI302" s="102"/>
      <c r="BJ302" s="102"/>
      <c r="BK302" s="102"/>
      <c r="BL302" s="102"/>
      <c r="BM302" s="102"/>
      <c r="BN302" s="102">
        <f t="shared" si="327"/>
        <v>0</v>
      </c>
      <c r="BO302" s="103">
        <f t="shared" si="328"/>
        <v>0</v>
      </c>
      <c r="BP302" s="103">
        <f t="shared" si="329"/>
        <v>0</v>
      </c>
      <c r="BQ302" s="103">
        <f t="shared" si="330"/>
        <v>0</v>
      </c>
      <c r="BR302" s="103">
        <f t="shared" si="331"/>
        <v>0</v>
      </c>
      <c r="BS302" s="103">
        <f t="shared" si="332"/>
        <v>0</v>
      </c>
      <c r="BT302" s="103">
        <f t="shared" si="333"/>
        <v>0</v>
      </c>
      <c r="BU302" s="103">
        <f t="shared" si="334"/>
        <v>0</v>
      </c>
      <c r="BV302" s="103">
        <f t="shared" si="335"/>
        <v>0</v>
      </c>
      <c r="BW302" s="103">
        <f t="shared" si="336"/>
        <v>0</v>
      </c>
      <c r="BX302" s="103">
        <f t="shared" si="337"/>
        <v>0</v>
      </c>
      <c r="BY302" s="103">
        <f t="shared" si="338"/>
        <v>0</v>
      </c>
      <c r="BZ302" s="103">
        <f t="shared" si="339"/>
        <v>0</v>
      </c>
      <c r="CA302" s="104">
        <f>SUM(BO302:BZ302)*VLOOKUP($I302,Escalation[],MATCH(BB$1,Escalation[#Headers]),FALSE)</f>
        <v>0</v>
      </c>
      <c r="CB302" s="104">
        <f t="shared" si="340"/>
        <v>0</v>
      </c>
      <c r="CC302" s="104">
        <f t="shared" si="341"/>
        <v>0</v>
      </c>
      <c r="CD302" s="104">
        <f t="shared" si="342"/>
        <v>0</v>
      </c>
      <c r="CE302" s="103">
        <f t="shared" si="343"/>
        <v>0</v>
      </c>
      <c r="CF302" s="105">
        <f t="shared" si="344"/>
        <v>0</v>
      </c>
      <c r="CG302" s="110"/>
      <c r="CH302" s="102"/>
      <c r="CI302" s="102"/>
      <c r="CJ302" s="102"/>
      <c r="CK302" s="102"/>
      <c r="CL302" s="102"/>
      <c r="CM302" s="102"/>
      <c r="CN302" s="102"/>
      <c r="CO302" s="102"/>
      <c r="CP302" s="102"/>
      <c r="CQ302" s="102"/>
      <c r="CR302" s="102"/>
      <c r="CS302" s="102">
        <f t="shared" si="345"/>
        <v>0</v>
      </c>
      <c r="CT302" s="103">
        <f t="shared" si="346"/>
        <v>0</v>
      </c>
      <c r="CU302" s="103">
        <f t="shared" si="347"/>
        <v>0</v>
      </c>
      <c r="CV302" s="103">
        <f t="shared" si="348"/>
        <v>0</v>
      </c>
      <c r="CW302" s="103">
        <f t="shared" si="349"/>
        <v>0</v>
      </c>
      <c r="CX302" s="103">
        <f t="shared" si="350"/>
        <v>0</v>
      </c>
      <c r="CY302" s="103">
        <f t="shared" si="351"/>
        <v>0</v>
      </c>
      <c r="CZ302" s="103">
        <f t="shared" si="352"/>
        <v>0</v>
      </c>
      <c r="DA302" s="103">
        <f t="shared" si="353"/>
        <v>0</v>
      </c>
      <c r="DB302" s="103">
        <f t="shared" si="354"/>
        <v>0</v>
      </c>
      <c r="DC302" s="103">
        <f t="shared" si="355"/>
        <v>0</v>
      </c>
      <c r="DD302" s="103">
        <f t="shared" si="356"/>
        <v>0</v>
      </c>
      <c r="DE302" s="103">
        <f t="shared" si="357"/>
        <v>0</v>
      </c>
      <c r="DF302" s="104">
        <f>SUM(CT302:DE302)*VLOOKUP($I302,Escalation[],MATCH(CG$1,Escalation[#Headers]),FALSE)</f>
        <v>0</v>
      </c>
      <c r="DG302" s="104">
        <f t="shared" si="358"/>
        <v>0</v>
      </c>
      <c r="DH302" s="104">
        <f t="shared" si="359"/>
        <v>0</v>
      </c>
      <c r="DI302" s="104">
        <f t="shared" si="360"/>
        <v>0</v>
      </c>
      <c r="DJ302" s="103">
        <f t="shared" si="361"/>
        <v>0</v>
      </c>
      <c r="DK302" s="105">
        <f t="shared" si="362"/>
        <v>0</v>
      </c>
      <c r="DL302" s="110"/>
      <c r="DM302" s="102"/>
      <c r="DN302" s="102"/>
      <c r="DO302" s="102"/>
      <c r="DP302" s="102"/>
      <c r="DQ302" s="102"/>
      <c r="DR302" s="102"/>
      <c r="DS302" s="102"/>
      <c r="DT302" s="102"/>
      <c r="DU302" s="102"/>
      <c r="DV302" s="102"/>
      <c r="DW302" s="102"/>
      <c r="DX302" s="102">
        <f t="shared" si="363"/>
        <v>0</v>
      </c>
      <c r="DY302" s="103">
        <f t="shared" si="364"/>
        <v>0</v>
      </c>
      <c r="DZ302" s="103">
        <f t="shared" si="365"/>
        <v>0</v>
      </c>
      <c r="EA302" s="103">
        <f t="shared" si="366"/>
        <v>0</v>
      </c>
      <c r="EB302" s="103">
        <f t="shared" si="367"/>
        <v>0</v>
      </c>
      <c r="EC302" s="103">
        <f t="shared" si="368"/>
        <v>0</v>
      </c>
      <c r="ED302" s="103">
        <f t="shared" si="369"/>
        <v>0</v>
      </c>
      <c r="EE302" s="103">
        <f t="shared" si="370"/>
        <v>0</v>
      </c>
      <c r="EF302" s="103">
        <f t="shared" si="371"/>
        <v>0</v>
      </c>
      <c r="EG302" s="103">
        <f t="shared" si="372"/>
        <v>0</v>
      </c>
      <c r="EH302" s="103">
        <f t="shared" si="373"/>
        <v>0</v>
      </c>
      <c r="EI302" s="103">
        <f t="shared" si="374"/>
        <v>0</v>
      </c>
      <c r="EJ302" s="103">
        <f t="shared" si="375"/>
        <v>0</v>
      </c>
      <c r="EK302" s="104">
        <f>SUM(DY302:EJ302)*VLOOKUP($I302,Escalation[],MATCH(DL$1,Escalation[#Headers]),FALSE)</f>
        <v>0</v>
      </c>
      <c r="EL302" s="104">
        <f t="shared" si="376"/>
        <v>0</v>
      </c>
      <c r="EM302" s="104">
        <f t="shared" si="377"/>
        <v>0</v>
      </c>
      <c r="EN302" s="104">
        <f t="shared" si="378"/>
        <v>0</v>
      </c>
      <c r="EO302" s="103">
        <f t="shared" si="379"/>
        <v>0</v>
      </c>
      <c r="EP302" s="105">
        <f t="shared" si="380"/>
        <v>0</v>
      </c>
      <c r="EQ302" s="160">
        <f t="shared" si="381"/>
        <v>14096.7</v>
      </c>
      <c r="ER302" s="1"/>
      <c r="ES302" s="82"/>
      <c r="ET302" s="82"/>
      <c r="EU302" s="82"/>
      <c r="EV302" s="82"/>
      <c r="EW302" s="22"/>
      <c r="EX302" s="22"/>
      <c r="EY302" s="34"/>
      <c r="EZ302" s="34"/>
      <c r="FA302" s="7"/>
      <c r="FB302" s="7"/>
      <c r="FC302" s="7"/>
      <c r="FD302" s="7"/>
    </row>
    <row r="303" spans="1:160" ht="105.6" hidden="1" x14ac:dyDescent="0.3">
      <c r="A303" s="2" t="s">
        <v>626</v>
      </c>
      <c r="B303" s="83">
        <v>1.2</v>
      </c>
      <c r="C303" t="s">
        <v>1392</v>
      </c>
      <c r="D303" s="28" t="s">
        <v>15</v>
      </c>
      <c r="E303" s="3" t="s">
        <v>25</v>
      </c>
      <c r="F303" s="1" t="s">
        <v>627</v>
      </c>
      <c r="G303" s="14" t="s">
        <v>628</v>
      </c>
      <c r="H303" s="1"/>
      <c r="I303" s="3" t="s">
        <v>19</v>
      </c>
      <c r="J303" s="5" t="s">
        <v>31</v>
      </c>
      <c r="K303" s="3" t="s">
        <v>35</v>
      </c>
      <c r="L303" s="6" t="s">
        <v>22</v>
      </c>
      <c r="M303" s="38">
        <v>115</v>
      </c>
      <c r="N303" s="43">
        <v>115</v>
      </c>
      <c r="O303" s="23">
        <v>0</v>
      </c>
      <c r="P303" s="48">
        <v>0</v>
      </c>
      <c r="Q303" s="5" t="s">
        <v>23</v>
      </c>
      <c r="R303" s="1" t="s">
        <v>220</v>
      </c>
      <c r="S303" s="71">
        <f>VLOOKUP(R303,Contingencies!$A$2:$D$7,4,FALSE)</f>
        <v>0.2</v>
      </c>
      <c r="T303" s="22">
        <f t="shared" si="314"/>
        <v>563.86800000000005</v>
      </c>
      <c r="U303" s="33">
        <f t="shared" si="388"/>
        <v>0</v>
      </c>
      <c r="V303" s="90"/>
      <c r="W303" s="110"/>
      <c r="X303" s="102"/>
      <c r="Y303" s="133"/>
      <c r="Z303" s="102"/>
      <c r="AA303" s="123"/>
      <c r="AB303" s="123"/>
      <c r="AC303" s="123"/>
      <c r="AD303" s="123"/>
      <c r="AE303" s="123"/>
      <c r="AF303" s="122">
        <v>24</v>
      </c>
      <c r="AG303" s="112"/>
      <c r="AH303" s="102"/>
      <c r="AI303" s="102">
        <f t="shared" si="382"/>
        <v>24</v>
      </c>
      <c r="AJ303" s="103">
        <f t="shared" si="315"/>
        <v>0</v>
      </c>
      <c r="AK303" s="103">
        <f t="shared" si="316"/>
        <v>0</v>
      </c>
      <c r="AL303" s="103">
        <f t="shared" si="317"/>
        <v>0</v>
      </c>
      <c r="AM303" s="103">
        <f t="shared" si="318"/>
        <v>0</v>
      </c>
      <c r="AN303" s="103">
        <f t="shared" si="319"/>
        <v>0</v>
      </c>
      <c r="AO303" s="103">
        <f t="shared" si="320"/>
        <v>0</v>
      </c>
      <c r="AP303" s="103">
        <f t="shared" si="321"/>
        <v>0</v>
      </c>
      <c r="AQ303" s="103">
        <f t="shared" si="322"/>
        <v>0</v>
      </c>
      <c r="AR303" s="103">
        <f t="shared" si="323"/>
        <v>0</v>
      </c>
      <c r="AS303" s="103">
        <f t="shared" si="324"/>
        <v>2760</v>
      </c>
      <c r="AT303" s="103">
        <f t="shared" si="325"/>
        <v>0</v>
      </c>
      <c r="AU303" s="103">
        <f t="shared" si="326"/>
        <v>0</v>
      </c>
      <c r="AV303" s="104">
        <f>SUM(AJ303:AU303)*VLOOKUP($I303,Escalation[],MATCH(W$1,Escalation[#Headers]),FALSE)</f>
        <v>2819.34</v>
      </c>
      <c r="AW303" s="104">
        <f t="shared" si="383"/>
        <v>0</v>
      </c>
      <c r="AX303" s="104">
        <f t="shared" si="384"/>
        <v>0</v>
      </c>
      <c r="AY303" s="104">
        <f t="shared" si="385"/>
        <v>2819.34</v>
      </c>
      <c r="AZ303" s="103">
        <f t="shared" si="386"/>
        <v>563.86800000000005</v>
      </c>
      <c r="BA303" s="105">
        <f t="shared" si="387"/>
        <v>0</v>
      </c>
      <c r="BB303" s="110"/>
      <c r="BC303" s="102"/>
      <c r="BD303" s="102"/>
      <c r="BE303" s="102"/>
      <c r="BF303" s="102"/>
      <c r="BG303" s="102"/>
      <c r="BH303" s="102"/>
      <c r="BI303" s="102"/>
      <c r="BJ303" s="102"/>
      <c r="BK303" s="102"/>
      <c r="BL303" s="102"/>
      <c r="BM303" s="102"/>
      <c r="BN303" s="102">
        <f t="shared" si="327"/>
        <v>0</v>
      </c>
      <c r="BO303" s="103">
        <f t="shared" si="328"/>
        <v>0</v>
      </c>
      <c r="BP303" s="103">
        <f t="shared" si="329"/>
        <v>0</v>
      </c>
      <c r="BQ303" s="103">
        <f t="shared" si="330"/>
        <v>0</v>
      </c>
      <c r="BR303" s="103">
        <f t="shared" si="331"/>
        <v>0</v>
      </c>
      <c r="BS303" s="103">
        <f t="shared" si="332"/>
        <v>0</v>
      </c>
      <c r="BT303" s="103">
        <f t="shared" si="333"/>
        <v>0</v>
      </c>
      <c r="BU303" s="103">
        <f t="shared" si="334"/>
        <v>0</v>
      </c>
      <c r="BV303" s="103">
        <f t="shared" si="335"/>
        <v>0</v>
      </c>
      <c r="BW303" s="103">
        <f t="shared" si="336"/>
        <v>0</v>
      </c>
      <c r="BX303" s="103">
        <f t="shared" si="337"/>
        <v>0</v>
      </c>
      <c r="BY303" s="103">
        <f t="shared" si="338"/>
        <v>0</v>
      </c>
      <c r="BZ303" s="103">
        <f t="shared" si="339"/>
        <v>0</v>
      </c>
      <c r="CA303" s="104">
        <f>SUM(BO303:BZ303)*VLOOKUP($I303,Escalation[],MATCH(BB$1,Escalation[#Headers]),FALSE)</f>
        <v>0</v>
      </c>
      <c r="CB303" s="104">
        <f t="shared" si="340"/>
        <v>0</v>
      </c>
      <c r="CC303" s="104">
        <f t="shared" si="341"/>
        <v>0</v>
      </c>
      <c r="CD303" s="104">
        <f t="shared" si="342"/>
        <v>0</v>
      </c>
      <c r="CE303" s="103">
        <f t="shared" si="343"/>
        <v>0</v>
      </c>
      <c r="CF303" s="105">
        <f t="shared" si="344"/>
        <v>0</v>
      </c>
      <c r="CG303" s="110"/>
      <c r="CH303" s="102"/>
      <c r="CI303" s="102"/>
      <c r="CJ303" s="102"/>
      <c r="CK303" s="102"/>
      <c r="CL303" s="102"/>
      <c r="CM303" s="102"/>
      <c r="CN303" s="102"/>
      <c r="CO303" s="102"/>
      <c r="CP303" s="102"/>
      <c r="CQ303" s="102"/>
      <c r="CR303" s="102"/>
      <c r="CS303" s="102">
        <f t="shared" si="345"/>
        <v>0</v>
      </c>
      <c r="CT303" s="103">
        <f t="shared" si="346"/>
        <v>0</v>
      </c>
      <c r="CU303" s="103">
        <f t="shared" si="347"/>
        <v>0</v>
      </c>
      <c r="CV303" s="103">
        <f t="shared" si="348"/>
        <v>0</v>
      </c>
      <c r="CW303" s="103">
        <f t="shared" si="349"/>
        <v>0</v>
      </c>
      <c r="CX303" s="103">
        <f t="shared" si="350"/>
        <v>0</v>
      </c>
      <c r="CY303" s="103">
        <f t="shared" si="351"/>
        <v>0</v>
      </c>
      <c r="CZ303" s="103">
        <f t="shared" si="352"/>
        <v>0</v>
      </c>
      <c r="DA303" s="103">
        <f t="shared" si="353"/>
        <v>0</v>
      </c>
      <c r="DB303" s="103">
        <f t="shared" si="354"/>
        <v>0</v>
      </c>
      <c r="DC303" s="103">
        <f t="shared" si="355"/>
        <v>0</v>
      </c>
      <c r="DD303" s="103">
        <f t="shared" si="356"/>
        <v>0</v>
      </c>
      <c r="DE303" s="103">
        <f t="shared" si="357"/>
        <v>0</v>
      </c>
      <c r="DF303" s="104">
        <f>SUM(CT303:DE303)*VLOOKUP($I303,Escalation[],MATCH(CG$1,Escalation[#Headers]),FALSE)</f>
        <v>0</v>
      </c>
      <c r="DG303" s="104">
        <f t="shared" si="358"/>
        <v>0</v>
      </c>
      <c r="DH303" s="104">
        <f t="shared" si="359"/>
        <v>0</v>
      </c>
      <c r="DI303" s="104">
        <f t="shared" si="360"/>
        <v>0</v>
      </c>
      <c r="DJ303" s="103">
        <f t="shared" si="361"/>
        <v>0</v>
      </c>
      <c r="DK303" s="105">
        <f t="shared" si="362"/>
        <v>0</v>
      </c>
      <c r="DL303" s="110"/>
      <c r="DM303" s="102"/>
      <c r="DN303" s="102"/>
      <c r="DO303" s="102"/>
      <c r="DP303" s="102"/>
      <c r="DQ303" s="102"/>
      <c r="DR303" s="102"/>
      <c r="DS303" s="102"/>
      <c r="DT303" s="102"/>
      <c r="DU303" s="102"/>
      <c r="DV303" s="102"/>
      <c r="DW303" s="102"/>
      <c r="DX303" s="102">
        <f t="shared" si="363"/>
        <v>0</v>
      </c>
      <c r="DY303" s="103">
        <f t="shared" si="364"/>
        <v>0</v>
      </c>
      <c r="DZ303" s="103">
        <f t="shared" si="365"/>
        <v>0</v>
      </c>
      <c r="EA303" s="103">
        <f t="shared" si="366"/>
        <v>0</v>
      </c>
      <c r="EB303" s="103">
        <f t="shared" si="367"/>
        <v>0</v>
      </c>
      <c r="EC303" s="103">
        <f t="shared" si="368"/>
        <v>0</v>
      </c>
      <c r="ED303" s="103">
        <f t="shared" si="369"/>
        <v>0</v>
      </c>
      <c r="EE303" s="103">
        <f t="shared" si="370"/>
        <v>0</v>
      </c>
      <c r="EF303" s="103">
        <f t="shared" si="371"/>
        <v>0</v>
      </c>
      <c r="EG303" s="103">
        <f t="shared" si="372"/>
        <v>0</v>
      </c>
      <c r="EH303" s="103">
        <f t="shared" si="373"/>
        <v>0</v>
      </c>
      <c r="EI303" s="103">
        <f t="shared" si="374"/>
        <v>0</v>
      </c>
      <c r="EJ303" s="103">
        <f t="shared" si="375"/>
        <v>0</v>
      </c>
      <c r="EK303" s="104">
        <f>SUM(DY303:EJ303)*VLOOKUP($I303,Escalation[],MATCH(DL$1,Escalation[#Headers]),FALSE)</f>
        <v>0</v>
      </c>
      <c r="EL303" s="104">
        <f t="shared" si="376"/>
        <v>0</v>
      </c>
      <c r="EM303" s="104">
        <f t="shared" si="377"/>
        <v>0</v>
      </c>
      <c r="EN303" s="104">
        <f t="shared" si="378"/>
        <v>0</v>
      </c>
      <c r="EO303" s="103">
        <f t="shared" si="379"/>
        <v>0</v>
      </c>
      <c r="EP303" s="105">
        <f t="shared" si="380"/>
        <v>0</v>
      </c>
      <c r="EQ303" s="160">
        <f t="shared" si="381"/>
        <v>2819.34</v>
      </c>
      <c r="ER303" s="1"/>
      <c r="ES303" s="82"/>
      <c r="ET303" s="82"/>
      <c r="EU303" s="82"/>
      <c r="EV303" s="82"/>
      <c r="EW303" s="22"/>
      <c r="EX303" s="22"/>
      <c r="EY303" s="34"/>
      <c r="EZ303" s="34"/>
      <c r="FA303" s="7"/>
      <c r="FB303" s="7"/>
      <c r="FC303" s="7"/>
      <c r="FD303" s="7"/>
    </row>
    <row r="304" spans="1:160" ht="52.8" hidden="1" x14ac:dyDescent="0.3">
      <c r="A304" s="2" t="s">
        <v>629</v>
      </c>
      <c r="B304" s="83">
        <v>1.2</v>
      </c>
      <c r="C304" t="s">
        <v>1392</v>
      </c>
      <c r="D304" s="28" t="s">
        <v>15</v>
      </c>
      <c r="E304" s="3" t="s">
        <v>25</v>
      </c>
      <c r="F304" s="1" t="s">
        <v>522</v>
      </c>
      <c r="G304" s="14" t="s">
        <v>523</v>
      </c>
      <c r="H304" s="1"/>
      <c r="I304" s="3" t="s">
        <v>19</v>
      </c>
      <c r="J304" s="5" t="s">
        <v>31</v>
      </c>
      <c r="K304" s="3" t="s">
        <v>35</v>
      </c>
      <c r="L304" s="6" t="s">
        <v>22</v>
      </c>
      <c r="M304" s="38">
        <v>115</v>
      </c>
      <c r="N304" s="43">
        <v>115</v>
      </c>
      <c r="O304" s="23">
        <v>0</v>
      </c>
      <c r="P304" s="48">
        <v>0</v>
      </c>
      <c r="Q304" s="5" t="s">
        <v>23</v>
      </c>
      <c r="R304" s="1" t="s">
        <v>220</v>
      </c>
      <c r="S304" s="71">
        <f>VLOOKUP(R304,Contingencies!$A$2:$D$7,4,FALSE)</f>
        <v>0.2</v>
      </c>
      <c r="T304" s="22">
        <f t="shared" si="314"/>
        <v>939.7800000000002</v>
      </c>
      <c r="U304" s="33">
        <f t="shared" si="388"/>
        <v>0</v>
      </c>
      <c r="V304" s="90"/>
      <c r="W304" s="110"/>
      <c r="X304" s="102"/>
      <c r="Y304" s="133"/>
      <c r="Z304" s="123"/>
      <c r="AA304" s="123"/>
      <c r="AB304" s="123"/>
      <c r="AC304" s="123"/>
      <c r="AD304" s="123"/>
      <c r="AE304" s="123"/>
      <c r="AF304" s="102"/>
      <c r="AG304" s="112">
        <v>20</v>
      </c>
      <c r="AH304" s="112">
        <v>20</v>
      </c>
      <c r="AI304" s="102">
        <f t="shared" si="382"/>
        <v>40</v>
      </c>
      <c r="AJ304" s="103">
        <f t="shared" si="315"/>
        <v>0</v>
      </c>
      <c r="AK304" s="103">
        <f t="shared" si="316"/>
        <v>0</v>
      </c>
      <c r="AL304" s="103">
        <f t="shared" si="317"/>
        <v>0</v>
      </c>
      <c r="AM304" s="103">
        <f t="shared" si="318"/>
        <v>0</v>
      </c>
      <c r="AN304" s="103">
        <f t="shared" si="319"/>
        <v>0</v>
      </c>
      <c r="AO304" s="103">
        <f t="shared" si="320"/>
        <v>0</v>
      </c>
      <c r="AP304" s="103">
        <f t="shared" si="321"/>
        <v>0</v>
      </c>
      <c r="AQ304" s="103">
        <f t="shared" si="322"/>
        <v>0</v>
      </c>
      <c r="AR304" s="103">
        <f t="shared" si="323"/>
        <v>0</v>
      </c>
      <c r="AS304" s="103">
        <f t="shared" si="324"/>
        <v>0</v>
      </c>
      <c r="AT304" s="103">
        <f t="shared" si="325"/>
        <v>2300</v>
      </c>
      <c r="AU304" s="103">
        <f t="shared" si="326"/>
        <v>2300</v>
      </c>
      <c r="AV304" s="104">
        <f>SUM(AJ304:AU304)*VLOOKUP($I304,Escalation[],MATCH(W$1,Escalation[#Headers]),FALSE)</f>
        <v>4698.9000000000005</v>
      </c>
      <c r="AW304" s="104">
        <f t="shared" si="383"/>
        <v>0</v>
      </c>
      <c r="AX304" s="104">
        <f t="shared" si="384"/>
        <v>0</v>
      </c>
      <c r="AY304" s="104">
        <f t="shared" si="385"/>
        <v>4698.9000000000005</v>
      </c>
      <c r="AZ304" s="103">
        <f t="shared" si="386"/>
        <v>939.7800000000002</v>
      </c>
      <c r="BA304" s="105">
        <f t="shared" si="387"/>
        <v>0</v>
      </c>
      <c r="BB304" s="110"/>
      <c r="BC304" s="102"/>
      <c r="BD304" s="102"/>
      <c r="BE304" s="102"/>
      <c r="BF304" s="102"/>
      <c r="BG304" s="102"/>
      <c r="BH304" s="102"/>
      <c r="BI304" s="102"/>
      <c r="BJ304" s="102"/>
      <c r="BK304" s="102"/>
      <c r="BL304" s="102"/>
      <c r="BM304" s="102"/>
      <c r="BN304" s="102">
        <f t="shared" si="327"/>
        <v>0</v>
      </c>
      <c r="BO304" s="103">
        <f t="shared" si="328"/>
        <v>0</v>
      </c>
      <c r="BP304" s="103">
        <f t="shared" si="329"/>
        <v>0</v>
      </c>
      <c r="BQ304" s="103">
        <f t="shared" si="330"/>
        <v>0</v>
      </c>
      <c r="BR304" s="103">
        <f t="shared" si="331"/>
        <v>0</v>
      </c>
      <c r="BS304" s="103">
        <f t="shared" si="332"/>
        <v>0</v>
      </c>
      <c r="BT304" s="103">
        <f t="shared" si="333"/>
        <v>0</v>
      </c>
      <c r="BU304" s="103">
        <f t="shared" si="334"/>
        <v>0</v>
      </c>
      <c r="BV304" s="103">
        <f t="shared" si="335"/>
        <v>0</v>
      </c>
      <c r="BW304" s="103">
        <f t="shared" si="336"/>
        <v>0</v>
      </c>
      <c r="BX304" s="103">
        <f t="shared" si="337"/>
        <v>0</v>
      </c>
      <c r="BY304" s="103">
        <f t="shared" si="338"/>
        <v>0</v>
      </c>
      <c r="BZ304" s="103">
        <f t="shared" si="339"/>
        <v>0</v>
      </c>
      <c r="CA304" s="104">
        <f>SUM(BO304:BZ304)*VLOOKUP($I304,Escalation[],MATCH(BB$1,Escalation[#Headers]),FALSE)</f>
        <v>0</v>
      </c>
      <c r="CB304" s="104">
        <f t="shared" si="340"/>
        <v>0</v>
      </c>
      <c r="CC304" s="104">
        <f t="shared" si="341"/>
        <v>0</v>
      </c>
      <c r="CD304" s="104">
        <f t="shared" si="342"/>
        <v>0</v>
      </c>
      <c r="CE304" s="103">
        <f t="shared" si="343"/>
        <v>0</v>
      </c>
      <c r="CF304" s="105">
        <f t="shared" si="344"/>
        <v>0</v>
      </c>
      <c r="CG304" s="110"/>
      <c r="CH304" s="102"/>
      <c r="CI304" s="102"/>
      <c r="CJ304" s="102"/>
      <c r="CK304" s="102"/>
      <c r="CL304" s="102"/>
      <c r="CM304" s="102"/>
      <c r="CN304" s="102"/>
      <c r="CO304" s="102"/>
      <c r="CP304" s="102"/>
      <c r="CQ304" s="102"/>
      <c r="CR304" s="102"/>
      <c r="CS304" s="102">
        <f t="shared" si="345"/>
        <v>0</v>
      </c>
      <c r="CT304" s="103">
        <f t="shared" si="346"/>
        <v>0</v>
      </c>
      <c r="CU304" s="103">
        <f t="shared" si="347"/>
        <v>0</v>
      </c>
      <c r="CV304" s="103">
        <f t="shared" si="348"/>
        <v>0</v>
      </c>
      <c r="CW304" s="103">
        <f t="shared" si="349"/>
        <v>0</v>
      </c>
      <c r="CX304" s="103">
        <f t="shared" si="350"/>
        <v>0</v>
      </c>
      <c r="CY304" s="103">
        <f t="shared" si="351"/>
        <v>0</v>
      </c>
      <c r="CZ304" s="103">
        <f t="shared" si="352"/>
        <v>0</v>
      </c>
      <c r="DA304" s="103">
        <f t="shared" si="353"/>
        <v>0</v>
      </c>
      <c r="DB304" s="103">
        <f t="shared" si="354"/>
        <v>0</v>
      </c>
      <c r="DC304" s="103">
        <f t="shared" si="355"/>
        <v>0</v>
      </c>
      <c r="DD304" s="103">
        <f t="shared" si="356"/>
        <v>0</v>
      </c>
      <c r="DE304" s="103">
        <f t="shared" si="357"/>
        <v>0</v>
      </c>
      <c r="DF304" s="104">
        <f>SUM(CT304:DE304)*VLOOKUP($I304,Escalation[],MATCH(CG$1,Escalation[#Headers]),FALSE)</f>
        <v>0</v>
      </c>
      <c r="DG304" s="104">
        <f t="shared" si="358"/>
        <v>0</v>
      </c>
      <c r="DH304" s="104">
        <f t="shared" si="359"/>
        <v>0</v>
      </c>
      <c r="DI304" s="104">
        <f t="shared" si="360"/>
        <v>0</v>
      </c>
      <c r="DJ304" s="103">
        <f t="shared" si="361"/>
        <v>0</v>
      </c>
      <c r="DK304" s="105">
        <f t="shared" si="362"/>
        <v>0</v>
      </c>
      <c r="DL304" s="110"/>
      <c r="DM304" s="102"/>
      <c r="DN304" s="102"/>
      <c r="DO304" s="102"/>
      <c r="DP304" s="102"/>
      <c r="DQ304" s="102"/>
      <c r="DR304" s="102"/>
      <c r="DS304" s="102"/>
      <c r="DT304" s="102"/>
      <c r="DU304" s="102"/>
      <c r="DV304" s="102"/>
      <c r="DW304" s="102"/>
      <c r="DX304" s="102">
        <f t="shared" si="363"/>
        <v>0</v>
      </c>
      <c r="DY304" s="103">
        <f t="shared" si="364"/>
        <v>0</v>
      </c>
      <c r="DZ304" s="103">
        <f t="shared" si="365"/>
        <v>0</v>
      </c>
      <c r="EA304" s="103">
        <f t="shared" si="366"/>
        <v>0</v>
      </c>
      <c r="EB304" s="103">
        <f t="shared" si="367"/>
        <v>0</v>
      </c>
      <c r="EC304" s="103">
        <f t="shared" si="368"/>
        <v>0</v>
      </c>
      <c r="ED304" s="103">
        <f t="shared" si="369"/>
        <v>0</v>
      </c>
      <c r="EE304" s="103">
        <f t="shared" si="370"/>
        <v>0</v>
      </c>
      <c r="EF304" s="103">
        <f t="shared" si="371"/>
        <v>0</v>
      </c>
      <c r="EG304" s="103">
        <f t="shared" si="372"/>
        <v>0</v>
      </c>
      <c r="EH304" s="103">
        <f t="shared" si="373"/>
        <v>0</v>
      </c>
      <c r="EI304" s="103">
        <f t="shared" si="374"/>
        <v>0</v>
      </c>
      <c r="EJ304" s="103">
        <f t="shared" si="375"/>
        <v>0</v>
      </c>
      <c r="EK304" s="104">
        <f>SUM(DY304:EJ304)*VLOOKUP($I304,Escalation[],MATCH(DL$1,Escalation[#Headers]),FALSE)</f>
        <v>0</v>
      </c>
      <c r="EL304" s="104">
        <f t="shared" si="376"/>
        <v>0</v>
      </c>
      <c r="EM304" s="104">
        <f t="shared" si="377"/>
        <v>0</v>
      </c>
      <c r="EN304" s="104">
        <f t="shared" si="378"/>
        <v>0</v>
      </c>
      <c r="EO304" s="103">
        <f t="shared" si="379"/>
        <v>0</v>
      </c>
      <c r="EP304" s="105">
        <f t="shared" si="380"/>
        <v>0</v>
      </c>
      <c r="EQ304" s="160">
        <f t="shared" si="381"/>
        <v>4698.9000000000005</v>
      </c>
      <c r="ER304" s="1"/>
      <c r="ES304" s="82"/>
      <c r="ET304" s="82"/>
      <c r="EU304" s="82"/>
      <c r="EV304" s="82"/>
      <c r="EW304" s="22"/>
      <c r="EX304" s="22"/>
      <c r="EY304" s="34"/>
      <c r="EZ304" s="34"/>
      <c r="FA304" s="7"/>
      <c r="FB304" s="7"/>
      <c r="FC304" s="7"/>
      <c r="FD304" s="7"/>
    </row>
    <row r="305" spans="1:160" ht="66" hidden="1" x14ac:dyDescent="0.3">
      <c r="A305" s="2" t="s">
        <v>630</v>
      </c>
      <c r="B305" s="83">
        <v>1.2</v>
      </c>
      <c r="C305" t="s">
        <v>1392</v>
      </c>
      <c r="D305" s="28" t="s">
        <v>15</v>
      </c>
      <c r="E305" s="3" t="s">
        <v>25</v>
      </c>
      <c r="F305" s="1" t="s">
        <v>285</v>
      </c>
      <c r="G305" s="14" t="s">
        <v>525</v>
      </c>
      <c r="H305" s="1"/>
      <c r="I305" s="3" t="s">
        <v>19</v>
      </c>
      <c r="J305" s="5" t="s">
        <v>31</v>
      </c>
      <c r="K305" s="3" t="s">
        <v>35</v>
      </c>
      <c r="L305" s="6" t="s">
        <v>22</v>
      </c>
      <c r="M305" s="38">
        <v>115</v>
      </c>
      <c r="N305" s="43">
        <v>115</v>
      </c>
      <c r="O305" s="23">
        <v>0</v>
      </c>
      <c r="P305" s="48">
        <v>0</v>
      </c>
      <c r="Q305" s="5" t="s">
        <v>23</v>
      </c>
      <c r="R305" s="1" t="s">
        <v>220</v>
      </c>
      <c r="S305" s="71">
        <f>VLOOKUP(R305,Contingencies!$A$2:$D$7,4,FALSE)</f>
        <v>0.2</v>
      </c>
      <c r="T305" s="22">
        <f t="shared" si="314"/>
        <v>939.7800000000002</v>
      </c>
      <c r="U305" s="33">
        <f t="shared" si="388"/>
        <v>0</v>
      </c>
      <c r="V305" s="90"/>
      <c r="W305" s="110"/>
      <c r="X305" s="102"/>
      <c r="Y305" s="133"/>
      <c r="Z305" s="123"/>
      <c r="AA305" s="123"/>
      <c r="AB305" s="123"/>
      <c r="AC305" s="123"/>
      <c r="AD305" s="123"/>
      <c r="AE305" s="123"/>
      <c r="AF305" s="102"/>
      <c r="AG305" s="102"/>
      <c r="AH305" s="112">
        <v>40</v>
      </c>
      <c r="AI305" s="102">
        <f t="shared" si="382"/>
        <v>40</v>
      </c>
      <c r="AJ305" s="103">
        <f t="shared" si="315"/>
        <v>0</v>
      </c>
      <c r="AK305" s="103">
        <f t="shared" si="316"/>
        <v>0</v>
      </c>
      <c r="AL305" s="103">
        <f t="shared" si="317"/>
        <v>0</v>
      </c>
      <c r="AM305" s="103">
        <f t="shared" si="318"/>
        <v>0</v>
      </c>
      <c r="AN305" s="103">
        <f t="shared" si="319"/>
        <v>0</v>
      </c>
      <c r="AO305" s="103">
        <f t="shared" si="320"/>
        <v>0</v>
      </c>
      <c r="AP305" s="103">
        <f t="shared" si="321"/>
        <v>0</v>
      </c>
      <c r="AQ305" s="103">
        <f t="shared" si="322"/>
        <v>0</v>
      </c>
      <c r="AR305" s="103">
        <f t="shared" si="323"/>
        <v>0</v>
      </c>
      <c r="AS305" s="103">
        <f t="shared" si="324"/>
        <v>0</v>
      </c>
      <c r="AT305" s="103">
        <f t="shared" si="325"/>
        <v>0</v>
      </c>
      <c r="AU305" s="103">
        <f t="shared" si="326"/>
        <v>4600</v>
      </c>
      <c r="AV305" s="104">
        <f>SUM(AJ305:AU305)*VLOOKUP($I305,Escalation[],MATCH(W$1,Escalation[#Headers]),FALSE)</f>
        <v>4698.9000000000005</v>
      </c>
      <c r="AW305" s="104">
        <f t="shared" si="383"/>
        <v>0</v>
      </c>
      <c r="AX305" s="104">
        <f t="shared" si="384"/>
        <v>0</v>
      </c>
      <c r="AY305" s="104">
        <f t="shared" si="385"/>
        <v>4698.9000000000005</v>
      </c>
      <c r="AZ305" s="103">
        <f t="shared" si="386"/>
        <v>939.7800000000002</v>
      </c>
      <c r="BA305" s="105">
        <f t="shared" si="387"/>
        <v>0</v>
      </c>
      <c r="BB305" s="110"/>
      <c r="BC305" s="102"/>
      <c r="BD305" s="102"/>
      <c r="BE305" s="102"/>
      <c r="BF305" s="102"/>
      <c r="BG305" s="102"/>
      <c r="BH305" s="102"/>
      <c r="BI305" s="102"/>
      <c r="BJ305" s="102"/>
      <c r="BK305" s="102"/>
      <c r="BL305" s="102"/>
      <c r="BM305" s="102"/>
      <c r="BN305" s="102">
        <f t="shared" si="327"/>
        <v>0</v>
      </c>
      <c r="BO305" s="103">
        <f t="shared" si="328"/>
        <v>0</v>
      </c>
      <c r="BP305" s="103">
        <f t="shared" si="329"/>
        <v>0</v>
      </c>
      <c r="BQ305" s="103">
        <f t="shared" si="330"/>
        <v>0</v>
      </c>
      <c r="BR305" s="103">
        <f t="shared" si="331"/>
        <v>0</v>
      </c>
      <c r="BS305" s="103">
        <f t="shared" si="332"/>
        <v>0</v>
      </c>
      <c r="BT305" s="103">
        <f t="shared" si="333"/>
        <v>0</v>
      </c>
      <c r="BU305" s="103">
        <f t="shared" si="334"/>
        <v>0</v>
      </c>
      <c r="BV305" s="103">
        <f t="shared" si="335"/>
        <v>0</v>
      </c>
      <c r="BW305" s="103">
        <f t="shared" si="336"/>
        <v>0</v>
      </c>
      <c r="BX305" s="103">
        <f t="shared" si="337"/>
        <v>0</v>
      </c>
      <c r="BY305" s="103">
        <f t="shared" si="338"/>
        <v>0</v>
      </c>
      <c r="BZ305" s="103">
        <f t="shared" si="339"/>
        <v>0</v>
      </c>
      <c r="CA305" s="104">
        <f>SUM(BO305:BZ305)*VLOOKUP($I305,Escalation[],MATCH(BB$1,Escalation[#Headers]),FALSE)</f>
        <v>0</v>
      </c>
      <c r="CB305" s="104">
        <f t="shared" si="340"/>
        <v>0</v>
      </c>
      <c r="CC305" s="104">
        <f t="shared" si="341"/>
        <v>0</v>
      </c>
      <c r="CD305" s="104">
        <f t="shared" si="342"/>
        <v>0</v>
      </c>
      <c r="CE305" s="103">
        <f t="shared" si="343"/>
        <v>0</v>
      </c>
      <c r="CF305" s="105">
        <f t="shared" si="344"/>
        <v>0</v>
      </c>
      <c r="CG305" s="110"/>
      <c r="CH305" s="102"/>
      <c r="CI305" s="102"/>
      <c r="CJ305" s="102"/>
      <c r="CK305" s="102"/>
      <c r="CL305" s="102"/>
      <c r="CM305" s="102"/>
      <c r="CN305" s="102"/>
      <c r="CO305" s="102"/>
      <c r="CP305" s="102"/>
      <c r="CQ305" s="102"/>
      <c r="CR305" s="102"/>
      <c r="CS305" s="102">
        <f t="shared" si="345"/>
        <v>0</v>
      </c>
      <c r="CT305" s="103">
        <f t="shared" si="346"/>
        <v>0</v>
      </c>
      <c r="CU305" s="103">
        <f t="shared" si="347"/>
        <v>0</v>
      </c>
      <c r="CV305" s="103">
        <f t="shared" si="348"/>
        <v>0</v>
      </c>
      <c r="CW305" s="103">
        <f t="shared" si="349"/>
        <v>0</v>
      </c>
      <c r="CX305" s="103">
        <f t="shared" si="350"/>
        <v>0</v>
      </c>
      <c r="CY305" s="103">
        <f t="shared" si="351"/>
        <v>0</v>
      </c>
      <c r="CZ305" s="103">
        <f t="shared" si="352"/>
        <v>0</v>
      </c>
      <c r="DA305" s="103">
        <f t="shared" si="353"/>
        <v>0</v>
      </c>
      <c r="DB305" s="103">
        <f t="shared" si="354"/>
        <v>0</v>
      </c>
      <c r="DC305" s="103">
        <f t="shared" si="355"/>
        <v>0</v>
      </c>
      <c r="DD305" s="103">
        <f t="shared" si="356"/>
        <v>0</v>
      </c>
      <c r="DE305" s="103">
        <f t="shared" si="357"/>
        <v>0</v>
      </c>
      <c r="DF305" s="104">
        <f>SUM(CT305:DE305)*VLOOKUP($I305,Escalation[],MATCH(CG$1,Escalation[#Headers]),FALSE)</f>
        <v>0</v>
      </c>
      <c r="DG305" s="104">
        <f t="shared" si="358"/>
        <v>0</v>
      </c>
      <c r="DH305" s="104">
        <f t="shared" si="359"/>
        <v>0</v>
      </c>
      <c r="DI305" s="104">
        <f t="shared" si="360"/>
        <v>0</v>
      </c>
      <c r="DJ305" s="103">
        <f t="shared" si="361"/>
        <v>0</v>
      </c>
      <c r="DK305" s="105">
        <f t="shared" si="362"/>
        <v>0</v>
      </c>
      <c r="DL305" s="110"/>
      <c r="DM305" s="102"/>
      <c r="DN305" s="102"/>
      <c r="DO305" s="102"/>
      <c r="DP305" s="102"/>
      <c r="DQ305" s="102"/>
      <c r="DR305" s="102"/>
      <c r="DS305" s="102"/>
      <c r="DT305" s="102"/>
      <c r="DU305" s="102"/>
      <c r="DV305" s="102"/>
      <c r="DW305" s="102"/>
      <c r="DX305" s="102">
        <f t="shared" si="363"/>
        <v>0</v>
      </c>
      <c r="DY305" s="103">
        <f t="shared" si="364"/>
        <v>0</v>
      </c>
      <c r="DZ305" s="103">
        <f t="shared" si="365"/>
        <v>0</v>
      </c>
      <c r="EA305" s="103">
        <f t="shared" si="366"/>
        <v>0</v>
      </c>
      <c r="EB305" s="103">
        <f t="shared" si="367"/>
        <v>0</v>
      </c>
      <c r="EC305" s="103">
        <f t="shared" si="368"/>
        <v>0</v>
      </c>
      <c r="ED305" s="103">
        <f t="shared" si="369"/>
        <v>0</v>
      </c>
      <c r="EE305" s="103">
        <f t="shared" si="370"/>
        <v>0</v>
      </c>
      <c r="EF305" s="103">
        <f t="shared" si="371"/>
        <v>0</v>
      </c>
      <c r="EG305" s="103">
        <f t="shared" si="372"/>
        <v>0</v>
      </c>
      <c r="EH305" s="103">
        <f t="shared" si="373"/>
        <v>0</v>
      </c>
      <c r="EI305" s="103">
        <f t="shared" si="374"/>
        <v>0</v>
      </c>
      <c r="EJ305" s="103">
        <f t="shared" si="375"/>
        <v>0</v>
      </c>
      <c r="EK305" s="104">
        <f>SUM(DY305:EJ305)*VLOOKUP($I305,Escalation[],MATCH(DL$1,Escalation[#Headers]),FALSE)</f>
        <v>0</v>
      </c>
      <c r="EL305" s="104">
        <f t="shared" si="376"/>
        <v>0</v>
      </c>
      <c r="EM305" s="104">
        <f t="shared" si="377"/>
        <v>0</v>
      </c>
      <c r="EN305" s="104">
        <f t="shared" si="378"/>
        <v>0</v>
      </c>
      <c r="EO305" s="103">
        <f t="shared" si="379"/>
        <v>0</v>
      </c>
      <c r="EP305" s="105">
        <f t="shared" si="380"/>
        <v>0</v>
      </c>
      <c r="EQ305" s="160">
        <f t="shared" si="381"/>
        <v>4698.9000000000005</v>
      </c>
      <c r="ER305" s="1"/>
      <c r="ES305" s="82"/>
      <c r="ET305" s="82"/>
      <c r="EU305" s="82"/>
      <c r="EV305" s="82"/>
      <c r="EW305" s="22"/>
      <c r="EX305" s="22"/>
      <c r="EY305" s="34"/>
      <c r="EZ305" s="34"/>
      <c r="FA305" s="7"/>
      <c r="FB305" s="7"/>
      <c r="FC305" s="7"/>
      <c r="FD305" s="7"/>
    </row>
    <row r="306" spans="1:160" ht="79.2" hidden="1" x14ac:dyDescent="0.3">
      <c r="A306" s="2" t="s">
        <v>631</v>
      </c>
      <c r="B306" s="83">
        <v>1.2</v>
      </c>
      <c r="C306" t="s">
        <v>1392</v>
      </c>
      <c r="D306" s="28" t="s">
        <v>15</v>
      </c>
      <c r="E306" s="3" t="s">
        <v>25</v>
      </c>
      <c r="F306" s="1" t="s">
        <v>632</v>
      </c>
      <c r="G306" s="14" t="s">
        <v>632</v>
      </c>
      <c r="H306" s="1"/>
      <c r="I306" s="3" t="s">
        <v>19</v>
      </c>
      <c r="J306" s="5" t="s">
        <v>31</v>
      </c>
      <c r="K306" s="3" t="s">
        <v>35</v>
      </c>
      <c r="L306" s="6" t="s">
        <v>22</v>
      </c>
      <c r="M306" s="38">
        <v>115</v>
      </c>
      <c r="N306" s="43">
        <v>115</v>
      </c>
      <c r="O306" s="24">
        <v>0</v>
      </c>
      <c r="P306" s="48">
        <v>0</v>
      </c>
      <c r="Q306" s="5" t="s">
        <v>23</v>
      </c>
      <c r="R306" s="1" t="s">
        <v>220</v>
      </c>
      <c r="S306" s="71">
        <f>VLOOKUP(R306,Contingencies!$A$2:$D$7,4,FALSE)</f>
        <v>0.2</v>
      </c>
      <c r="T306" s="22">
        <f t="shared" si="314"/>
        <v>1409.67</v>
      </c>
      <c r="U306" s="33">
        <f t="shared" si="388"/>
        <v>0</v>
      </c>
      <c r="V306" s="90"/>
      <c r="W306" s="110"/>
      <c r="X306" s="102"/>
      <c r="Y306" s="133"/>
      <c r="Z306" s="123"/>
      <c r="AA306" s="123"/>
      <c r="AB306" s="123"/>
      <c r="AC306" s="123"/>
      <c r="AD306" s="122">
        <v>30</v>
      </c>
      <c r="AE306" s="122">
        <v>30</v>
      </c>
      <c r="AF306" s="102"/>
      <c r="AG306" s="102"/>
      <c r="AH306" s="102"/>
      <c r="AI306" s="102">
        <f t="shared" si="382"/>
        <v>60</v>
      </c>
      <c r="AJ306" s="103">
        <f t="shared" si="315"/>
        <v>0</v>
      </c>
      <c r="AK306" s="103">
        <f t="shared" si="316"/>
        <v>0</v>
      </c>
      <c r="AL306" s="103">
        <f t="shared" si="317"/>
        <v>0</v>
      </c>
      <c r="AM306" s="103">
        <f t="shared" si="318"/>
        <v>0</v>
      </c>
      <c r="AN306" s="103">
        <f t="shared" si="319"/>
        <v>0</v>
      </c>
      <c r="AO306" s="103">
        <f t="shared" si="320"/>
        <v>0</v>
      </c>
      <c r="AP306" s="103">
        <f t="shared" si="321"/>
        <v>0</v>
      </c>
      <c r="AQ306" s="103">
        <f t="shared" si="322"/>
        <v>3450</v>
      </c>
      <c r="AR306" s="103">
        <f t="shared" si="323"/>
        <v>3450</v>
      </c>
      <c r="AS306" s="103">
        <f t="shared" si="324"/>
        <v>0</v>
      </c>
      <c r="AT306" s="103">
        <f t="shared" si="325"/>
        <v>0</v>
      </c>
      <c r="AU306" s="103">
        <f t="shared" si="326"/>
        <v>0</v>
      </c>
      <c r="AV306" s="104">
        <f>SUM(AJ306:AU306)*VLOOKUP($I306,Escalation[],MATCH(W$1,Escalation[#Headers]),FALSE)</f>
        <v>7048.35</v>
      </c>
      <c r="AW306" s="104">
        <f t="shared" si="383"/>
        <v>0</v>
      </c>
      <c r="AX306" s="104">
        <f t="shared" si="384"/>
        <v>0</v>
      </c>
      <c r="AY306" s="104">
        <f t="shared" si="385"/>
        <v>7048.35</v>
      </c>
      <c r="AZ306" s="103">
        <f t="shared" si="386"/>
        <v>1409.67</v>
      </c>
      <c r="BA306" s="105">
        <f t="shared" si="387"/>
        <v>0</v>
      </c>
      <c r="BB306" s="110"/>
      <c r="BC306" s="102"/>
      <c r="BD306" s="102"/>
      <c r="BE306" s="102"/>
      <c r="BF306" s="102"/>
      <c r="BG306" s="102"/>
      <c r="BH306" s="102"/>
      <c r="BI306" s="102"/>
      <c r="BJ306" s="102"/>
      <c r="BK306" s="102"/>
      <c r="BL306" s="102"/>
      <c r="BM306" s="102"/>
      <c r="BN306" s="102">
        <f t="shared" si="327"/>
        <v>0</v>
      </c>
      <c r="BO306" s="103">
        <f t="shared" si="328"/>
        <v>0</v>
      </c>
      <c r="BP306" s="103">
        <f t="shared" si="329"/>
        <v>0</v>
      </c>
      <c r="BQ306" s="103">
        <f t="shared" si="330"/>
        <v>0</v>
      </c>
      <c r="BR306" s="103">
        <f t="shared" si="331"/>
        <v>0</v>
      </c>
      <c r="BS306" s="103">
        <f t="shared" si="332"/>
        <v>0</v>
      </c>
      <c r="BT306" s="103">
        <f t="shared" si="333"/>
        <v>0</v>
      </c>
      <c r="BU306" s="103">
        <f t="shared" si="334"/>
        <v>0</v>
      </c>
      <c r="BV306" s="103">
        <f t="shared" si="335"/>
        <v>0</v>
      </c>
      <c r="BW306" s="103">
        <f t="shared" si="336"/>
        <v>0</v>
      </c>
      <c r="BX306" s="103">
        <f t="shared" si="337"/>
        <v>0</v>
      </c>
      <c r="BY306" s="103">
        <f t="shared" si="338"/>
        <v>0</v>
      </c>
      <c r="BZ306" s="103">
        <f t="shared" si="339"/>
        <v>0</v>
      </c>
      <c r="CA306" s="104">
        <f>SUM(BO306:BZ306)*VLOOKUP($I306,Escalation[],MATCH(BB$1,Escalation[#Headers]),FALSE)</f>
        <v>0</v>
      </c>
      <c r="CB306" s="104">
        <f t="shared" si="340"/>
        <v>0</v>
      </c>
      <c r="CC306" s="104">
        <f t="shared" si="341"/>
        <v>0</v>
      </c>
      <c r="CD306" s="104">
        <f t="shared" si="342"/>
        <v>0</v>
      </c>
      <c r="CE306" s="103">
        <f t="shared" si="343"/>
        <v>0</v>
      </c>
      <c r="CF306" s="105">
        <f t="shared" si="344"/>
        <v>0</v>
      </c>
      <c r="CG306" s="110"/>
      <c r="CH306" s="102"/>
      <c r="CI306" s="102"/>
      <c r="CJ306" s="102"/>
      <c r="CK306" s="102"/>
      <c r="CL306" s="102"/>
      <c r="CM306" s="102"/>
      <c r="CN306" s="102"/>
      <c r="CO306" s="102"/>
      <c r="CP306" s="102"/>
      <c r="CQ306" s="102"/>
      <c r="CR306" s="102"/>
      <c r="CS306" s="102">
        <f t="shared" si="345"/>
        <v>0</v>
      </c>
      <c r="CT306" s="103">
        <f t="shared" si="346"/>
        <v>0</v>
      </c>
      <c r="CU306" s="103">
        <f t="shared" si="347"/>
        <v>0</v>
      </c>
      <c r="CV306" s="103">
        <f t="shared" si="348"/>
        <v>0</v>
      </c>
      <c r="CW306" s="103">
        <f t="shared" si="349"/>
        <v>0</v>
      </c>
      <c r="CX306" s="103">
        <f t="shared" si="350"/>
        <v>0</v>
      </c>
      <c r="CY306" s="103">
        <f t="shared" si="351"/>
        <v>0</v>
      </c>
      <c r="CZ306" s="103">
        <f t="shared" si="352"/>
        <v>0</v>
      </c>
      <c r="DA306" s="103">
        <f t="shared" si="353"/>
        <v>0</v>
      </c>
      <c r="DB306" s="103">
        <f t="shared" si="354"/>
        <v>0</v>
      </c>
      <c r="DC306" s="103">
        <f t="shared" si="355"/>
        <v>0</v>
      </c>
      <c r="DD306" s="103">
        <f t="shared" si="356"/>
        <v>0</v>
      </c>
      <c r="DE306" s="103">
        <f t="shared" si="357"/>
        <v>0</v>
      </c>
      <c r="DF306" s="104">
        <f>SUM(CT306:DE306)*VLOOKUP($I306,Escalation[],MATCH(CG$1,Escalation[#Headers]),FALSE)</f>
        <v>0</v>
      </c>
      <c r="DG306" s="104">
        <f t="shared" si="358"/>
        <v>0</v>
      </c>
      <c r="DH306" s="104">
        <f t="shared" si="359"/>
        <v>0</v>
      </c>
      <c r="DI306" s="104">
        <f t="shared" si="360"/>
        <v>0</v>
      </c>
      <c r="DJ306" s="103">
        <f t="shared" si="361"/>
        <v>0</v>
      </c>
      <c r="DK306" s="105">
        <f t="shared" si="362"/>
        <v>0</v>
      </c>
      <c r="DL306" s="110"/>
      <c r="DM306" s="102"/>
      <c r="DN306" s="102"/>
      <c r="DO306" s="102"/>
      <c r="DP306" s="102"/>
      <c r="DQ306" s="102"/>
      <c r="DR306" s="102"/>
      <c r="DS306" s="102"/>
      <c r="DT306" s="102"/>
      <c r="DU306" s="102"/>
      <c r="DV306" s="102"/>
      <c r="DW306" s="102"/>
      <c r="DX306" s="102">
        <f t="shared" si="363"/>
        <v>0</v>
      </c>
      <c r="DY306" s="103">
        <f t="shared" si="364"/>
        <v>0</v>
      </c>
      <c r="DZ306" s="103">
        <f t="shared" si="365"/>
        <v>0</v>
      </c>
      <c r="EA306" s="103">
        <f t="shared" si="366"/>
        <v>0</v>
      </c>
      <c r="EB306" s="103">
        <f t="shared" si="367"/>
        <v>0</v>
      </c>
      <c r="EC306" s="103">
        <f t="shared" si="368"/>
        <v>0</v>
      </c>
      <c r="ED306" s="103">
        <f t="shared" si="369"/>
        <v>0</v>
      </c>
      <c r="EE306" s="103">
        <f t="shared" si="370"/>
        <v>0</v>
      </c>
      <c r="EF306" s="103">
        <f t="shared" si="371"/>
        <v>0</v>
      </c>
      <c r="EG306" s="103">
        <f t="shared" si="372"/>
        <v>0</v>
      </c>
      <c r="EH306" s="103">
        <f t="shared" si="373"/>
        <v>0</v>
      </c>
      <c r="EI306" s="103">
        <f t="shared" si="374"/>
        <v>0</v>
      </c>
      <c r="EJ306" s="103">
        <f t="shared" si="375"/>
        <v>0</v>
      </c>
      <c r="EK306" s="104">
        <f>SUM(DY306:EJ306)*VLOOKUP($I306,Escalation[],MATCH(DL$1,Escalation[#Headers]),FALSE)</f>
        <v>0</v>
      </c>
      <c r="EL306" s="104">
        <f t="shared" si="376"/>
        <v>0</v>
      </c>
      <c r="EM306" s="104">
        <f t="shared" si="377"/>
        <v>0</v>
      </c>
      <c r="EN306" s="104">
        <f t="shared" si="378"/>
        <v>0</v>
      </c>
      <c r="EO306" s="103">
        <f t="shared" si="379"/>
        <v>0</v>
      </c>
      <c r="EP306" s="105">
        <f t="shared" si="380"/>
        <v>0</v>
      </c>
      <c r="EQ306" s="160">
        <f t="shared" si="381"/>
        <v>7048.35</v>
      </c>
      <c r="ER306" s="1"/>
      <c r="ES306" s="82"/>
      <c r="ET306" s="82"/>
      <c r="EU306" s="82"/>
      <c r="EV306" s="82"/>
      <c r="EW306" s="22"/>
      <c r="EX306" s="22"/>
      <c r="EY306" s="34"/>
      <c r="EZ306" s="34"/>
      <c r="FA306" s="7"/>
      <c r="FB306" s="7"/>
      <c r="FC306" s="7"/>
      <c r="FD306" s="7"/>
    </row>
    <row r="307" spans="1:160" ht="79.2" hidden="1" x14ac:dyDescent="0.3">
      <c r="A307" s="2" t="s">
        <v>631</v>
      </c>
      <c r="B307" s="83">
        <v>1.2</v>
      </c>
      <c r="C307" t="s">
        <v>1392</v>
      </c>
      <c r="D307" s="28" t="s">
        <v>15</v>
      </c>
      <c r="E307" s="3" t="s">
        <v>25</v>
      </c>
      <c r="F307" s="1" t="s">
        <v>632</v>
      </c>
      <c r="G307" s="14" t="s">
        <v>632</v>
      </c>
      <c r="H307" s="1"/>
      <c r="I307" s="3" t="s">
        <v>215</v>
      </c>
      <c r="J307" s="5" t="s">
        <v>215</v>
      </c>
      <c r="K307" s="3"/>
      <c r="L307" s="3" t="s">
        <v>136</v>
      </c>
      <c r="M307" s="38"/>
      <c r="N307" s="42">
        <v>1</v>
      </c>
      <c r="O307" s="23">
        <v>0</v>
      </c>
      <c r="P307" s="48">
        <v>0</v>
      </c>
      <c r="Q307" s="5" t="s">
        <v>23</v>
      </c>
      <c r="R307" s="1" t="s">
        <v>41</v>
      </c>
      <c r="S307" s="71">
        <f>VLOOKUP(R307,Contingencies!$A$2:$D$7,4,FALSE)</f>
        <v>0.125</v>
      </c>
      <c r="T307" s="22">
        <f t="shared" si="314"/>
        <v>320.49562500000002</v>
      </c>
      <c r="U307" s="33">
        <f t="shared" si="388"/>
        <v>0</v>
      </c>
      <c r="V307" s="90"/>
      <c r="W307" s="110"/>
      <c r="X307" s="102"/>
      <c r="Y307" s="133"/>
      <c r="Z307" s="102"/>
      <c r="AA307" s="123"/>
      <c r="AB307" s="123"/>
      <c r="AC307" s="123"/>
      <c r="AD307" s="122">
        <v>2510</v>
      </c>
      <c r="AE307" s="122"/>
      <c r="AF307" s="102"/>
      <c r="AG307" s="102"/>
      <c r="AH307" s="102"/>
      <c r="AI307" s="102">
        <f t="shared" si="382"/>
        <v>0</v>
      </c>
      <c r="AJ307" s="103">
        <f t="shared" si="315"/>
        <v>0</v>
      </c>
      <c r="AK307" s="103">
        <f t="shared" si="316"/>
        <v>0</v>
      </c>
      <c r="AL307" s="103">
        <f t="shared" si="317"/>
        <v>0</v>
      </c>
      <c r="AM307" s="103">
        <f t="shared" si="318"/>
        <v>0</v>
      </c>
      <c r="AN307" s="103">
        <f t="shared" si="319"/>
        <v>0</v>
      </c>
      <c r="AO307" s="103">
        <f t="shared" si="320"/>
        <v>0</v>
      </c>
      <c r="AP307" s="103">
        <f t="shared" si="321"/>
        <v>0</v>
      </c>
      <c r="AQ307" s="103">
        <f t="shared" si="322"/>
        <v>2510</v>
      </c>
      <c r="AR307" s="103">
        <f t="shared" si="323"/>
        <v>0</v>
      </c>
      <c r="AS307" s="103">
        <f t="shared" si="324"/>
        <v>0</v>
      </c>
      <c r="AT307" s="103">
        <f t="shared" si="325"/>
        <v>0</v>
      </c>
      <c r="AU307" s="103">
        <f t="shared" si="326"/>
        <v>0</v>
      </c>
      <c r="AV307" s="104">
        <f>SUM(AJ307:AU307)*VLOOKUP($I307,Escalation[],MATCH(W$1,Escalation[#Headers]),FALSE)</f>
        <v>2563.9650000000001</v>
      </c>
      <c r="AW307" s="104">
        <f t="shared" si="383"/>
        <v>0</v>
      </c>
      <c r="AX307" s="104">
        <f t="shared" si="384"/>
        <v>0</v>
      </c>
      <c r="AY307" s="104">
        <f t="shared" si="385"/>
        <v>2563.9650000000001</v>
      </c>
      <c r="AZ307" s="103">
        <f t="shared" si="386"/>
        <v>320.49562500000002</v>
      </c>
      <c r="BA307" s="105">
        <f t="shared" si="387"/>
        <v>0</v>
      </c>
      <c r="BB307" s="110"/>
      <c r="BC307" s="102"/>
      <c r="BD307" s="102"/>
      <c r="BE307" s="102"/>
      <c r="BF307" s="102"/>
      <c r="BG307" s="102"/>
      <c r="BH307" s="102"/>
      <c r="BI307" s="102"/>
      <c r="BJ307" s="102"/>
      <c r="BK307" s="102"/>
      <c r="BL307" s="102"/>
      <c r="BM307" s="102"/>
      <c r="BN307" s="102">
        <f t="shared" si="327"/>
        <v>0</v>
      </c>
      <c r="BO307" s="103">
        <f t="shared" si="328"/>
        <v>0</v>
      </c>
      <c r="BP307" s="103">
        <f t="shared" si="329"/>
        <v>0</v>
      </c>
      <c r="BQ307" s="103">
        <f t="shared" si="330"/>
        <v>0</v>
      </c>
      <c r="BR307" s="103">
        <f t="shared" si="331"/>
        <v>0</v>
      </c>
      <c r="BS307" s="103">
        <f t="shared" si="332"/>
        <v>0</v>
      </c>
      <c r="BT307" s="103">
        <f t="shared" si="333"/>
        <v>0</v>
      </c>
      <c r="BU307" s="103">
        <f t="shared" si="334"/>
        <v>0</v>
      </c>
      <c r="BV307" s="103">
        <f t="shared" si="335"/>
        <v>0</v>
      </c>
      <c r="BW307" s="103">
        <f t="shared" si="336"/>
        <v>0</v>
      </c>
      <c r="BX307" s="103">
        <f t="shared" si="337"/>
        <v>0</v>
      </c>
      <c r="BY307" s="103">
        <f t="shared" si="338"/>
        <v>0</v>
      </c>
      <c r="BZ307" s="103">
        <f t="shared" si="339"/>
        <v>0</v>
      </c>
      <c r="CA307" s="104">
        <f>SUM(BO307:BZ307)*VLOOKUP($I307,Escalation[],MATCH(BB$1,Escalation[#Headers]),FALSE)</f>
        <v>0</v>
      </c>
      <c r="CB307" s="104">
        <f t="shared" si="340"/>
        <v>0</v>
      </c>
      <c r="CC307" s="104">
        <f t="shared" si="341"/>
        <v>0</v>
      </c>
      <c r="CD307" s="104">
        <f t="shared" si="342"/>
        <v>0</v>
      </c>
      <c r="CE307" s="103">
        <f t="shared" si="343"/>
        <v>0</v>
      </c>
      <c r="CF307" s="105">
        <f t="shared" si="344"/>
        <v>0</v>
      </c>
      <c r="CG307" s="110"/>
      <c r="CH307" s="102"/>
      <c r="CI307" s="102"/>
      <c r="CJ307" s="102"/>
      <c r="CK307" s="102"/>
      <c r="CL307" s="102"/>
      <c r="CM307" s="102"/>
      <c r="CN307" s="102"/>
      <c r="CO307" s="102"/>
      <c r="CP307" s="102"/>
      <c r="CQ307" s="102"/>
      <c r="CR307" s="102"/>
      <c r="CS307" s="102">
        <f t="shared" si="345"/>
        <v>0</v>
      </c>
      <c r="CT307" s="103">
        <f t="shared" si="346"/>
        <v>0</v>
      </c>
      <c r="CU307" s="103">
        <f t="shared" si="347"/>
        <v>0</v>
      </c>
      <c r="CV307" s="103">
        <f t="shared" si="348"/>
        <v>0</v>
      </c>
      <c r="CW307" s="103">
        <f t="shared" si="349"/>
        <v>0</v>
      </c>
      <c r="CX307" s="103">
        <f t="shared" si="350"/>
        <v>0</v>
      </c>
      <c r="CY307" s="103">
        <f t="shared" si="351"/>
        <v>0</v>
      </c>
      <c r="CZ307" s="103">
        <f t="shared" si="352"/>
        <v>0</v>
      </c>
      <c r="DA307" s="103">
        <f t="shared" si="353"/>
        <v>0</v>
      </c>
      <c r="DB307" s="103">
        <f t="shared" si="354"/>
        <v>0</v>
      </c>
      <c r="DC307" s="103">
        <f t="shared" si="355"/>
        <v>0</v>
      </c>
      <c r="DD307" s="103">
        <f t="shared" si="356"/>
        <v>0</v>
      </c>
      <c r="DE307" s="103">
        <f t="shared" si="357"/>
        <v>0</v>
      </c>
      <c r="DF307" s="104">
        <f>SUM(CT307:DE307)*VLOOKUP($I307,Escalation[],MATCH(CG$1,Escalation[#Headers]),FALSE)</f>
        <v>0</v>
      </c>
      <c r="DG307" s="104">
        <f t="shared" si="358"/>
        <v>0</v>
      </c>
      <c r="DH307" s="104">
        <f t="shared" si="359"/>
        <v>0</v>
      </c>
      <c r="DI307" s="104">
        <f t="shared" si="360"/>
        <v>0</v>
      </c>
      <c r="DJ307" s="103">
        <f t="shared" si="361"/>
        <v>0</v>
      </c>
      <c r="DK307" s="105">
        <f t="shared" si="362"/>
        <v>0</v>
      </c>
      <c r="DL307" s="110"/>
      <c r="DM307" s="102"/>
      <c r="DN307" s="102"/>
      <c r="DO307" s="102"/>
      <c r="DP307" s="102"/>
      <c r="DQ307" s="102"/>
      <c r="DR307" s="102"/>
      <c r="DS307" s="102"/>
      <c r="DT307" s="102"/>
      <c r="DU307" s="102"/>
      <c r="DV307" s="102"/>
      <c r="DW307" s="102"/>
      <c r="DX307" s="102">
        <f t="shared" si="363"/>
        <v>0</v>
      </c>
      <c r="DY307" s="103">
        <f t="shared" si="364"/>
        <v>0</v>
      </c>
      <c r="DZ307" s="103">
        <f t="shared" si="365"/>
        <v>0</v>
      </c>
      <c r="EA307" s="103">
        <f t="shared" si="366"/>
        <v>0</v>
      </c>
      <c r="EB307" s="103">
        <f t="shared" si="367"/>
        <v>0</v>
      </c>
      <c r="EC307" s="103">
        <f t="shared" si="368"/>
        <v>0</v>
      </c>
      <c r="ED307" s="103">
        <f t="shared" si="369"/>
        <v>0</v>
      </c>
      <c r="EE307" s="103">
        <f t="shared" si="370"/>
        <v>0</v>
      </c>
      <c r="EF307" s="103">
        <f t="shared" si="371"/>
        <v>0</v>
      </c>
      <c r="EG307" s="103">
        <f t="shared" si="372"/>
        <v>0</v>
      </c>
      <c r="EH307" s="103">
        <f t="shared" si="373"/>
        <v>0</v>
      </c>
      <c r="EI307" s="103">
        <f t="shared" si="374"/>
        <v>0</v>
      </c>
      <c r="EJ307" s="103">
        <f t="shared" si="375"/>
        <v>0</v>
      </c>
      <c r="EK307" s="104">
        <f>SUM(DY307:EJ307)*VLOOKUP($I307,Escalation[],MATCH(DL$1,Escalation[#Headers]),FALSE)</f>
        <v>0</v>
      </c>
      <c r="EL307" s="104">
        <f t="shared" si="376"/>
        <v>0</v>
      </c>
      <c r="EM307" s="104">
        <f t="shared" si="377"/>
        <v>0</v>
      </c>
      <c r="EN307" s="104">
        <f t="shared" si="378"/>
        <v>0</v>
      </c>
      <c r="EO307" s="103">
        <f t="shared" si="379"/>
        <v>0</v>
      </c>
      <c r="EP307" s="105">
        <f t="shared" si="380"/>
        <v>0</v>
      </c>
      <c r="EQ307" s="160">
        <f t="shared" si="381"/>
        <v>2563.9650000000001</v>
      </c>
      <c r="ER307" s="1"/>
      <c r="ES307" s="82"/>
      <c r="ET307" s="82"/>
      <c r="EU307" s="82"/>
      <c r="EV307" s="82"/>
      <c r="EW307" s="22"/>
      <c r="EX307" s="22"/>
      <c r="EY307" s="34"/>
      <c r="EZ307" s="34"/>
      <c r="FA307" s="7"/>
      <c r="FB307" s="7"/>
      <c r="FC307" s="7"/>
      <c r="FD307" s="7"/>
    </row>
    <row r="308" spans="1:160" ht="92.4" hidden="1" x14ac:dyDescent="0.3">
      <c r="A308" s="2" t="s">
        <v>633</v>
      </c>
      <c r="B308" s="83">
        <v>1.2</v>
      </c>
      <c r="C308" t="s">
        <v>1392</v>
      </c>
      <c r="D308" s="28" t="s">
        <v>15</v>
      </c>
      <c r="E308" s="3" t="s">
        <v>25</v>
      </c>
      <c r="F308" s="1" t="s">
        <v>634</v>
      </c>
      <c r="G308" s="14" t="s">
        <v>635</v>
      </c>
      <c r="H308" s="1"/>
      <c r="I308" s="3" t="s">
        <v>19</v>
      </c>
      <c r="J308" s="5" t="s">
        <v>31</v>
      </c>
      <c r="K308" s="3" t="s">
        <v>35</v>
      </c>
      <c r="L308" s="6" t="s">
        <v>22</v>
      </c>
      <c r="M308" s="38">
        <v>115</v>
      </c>
      <c r="N308" s="43">
        <v>115</v>
      </c>
      <c r="O308" s="23">
        <v>0</v>
      </c>
      <c r="P308" s="48">
        <v>0</v>
      </c>
      <c r="Q308" s="5" t="s">
        <v>23</v>
      </c>
      <c r="R308" s="1" t="s">
        <v>220</v>
      </c>
      <c r="S308" s="71">
        <f>VLOOKUP(R308,Contingencies!$A$2:$D$7,4,FALSE)</f>
        <v>0.2</v>
      </c>
      <c r="T308" s="22">
        <f t="shared" si="314"/>
        <v>751.82400000000007</v>
      </c>
      <c r="U308" s="33">
        <f t="shared" si="388"/>
        <v>0</v>
      </c>
      <c r="V308" s="90"/>
      <c r="W308" s="110"/>
      <c r="X308" s="102"/>
      <c r="Y308" s="133"/>
      <c r="Z308" s="123"/>
      <c r="AA308" s="123"/>
      <c r="AB308" s="123"/>
      <c r="AC308" s="123"/>
      <c r="AD308" s="123"/>
      <c r="AE308" s="122">
        <v>16</v>
      </c>
      <c r="AF308" s="112">
        <v>16</v>
      </c>
      <c r="AG308" s="112"/>
      <c r="AH308" s="102"/>
      <c r="AI308" s="102">
        <f t="shared" si="382"/>
        <v>32</v>
      </c>
      <c r="AJ308" s="103">
        <f t="shared" si="315"/>
        <v>0</v>
      </c>
      <c r="AK308" s="103">
        <f t="shared" si="316"/>
        <v>0</v>
      </c>
      <c r="AL308" s="103">
        <f t="shared" si="317"/>
        <v>0</v>
      </c>
      <c r="AM308" s="103">
        <f t="shared" si="318"/>
        <v>0</v>
      </c>
      <c r="AN308" s="103">
        <f t="shared" si="319"/>
        <v>0</v>
      </c>
      <c r="AO308" s="103">
        <f t="shared" si="320"/>
        <v>0</v>
      </c>
      <c r="AP308" s="103">
        <f t="shared" si="321"/>
        <v>0</v>
      </c>
      <c r="AQ308" s="103">
        <f t="shared" si="322"/>
        <v>0</v>
      </c>
      <c r="AR308" s="103">
        <f t="shared" si="323"/>
        <v>1840</v>
      </c>
      <c r="AS308" s="103">
        <f t="shared" si="324"/>
        <v>1840</v>
      </c>
      <c r="AT308" s="103">
        <f t="shared" si="325"/>
        <v>0</v>
      </c>
      <c r="AU308" s="103">
        <f t="shared" si="326"/>
        <v>0</v>
      </c>
      <c r="AV308" s="104">
        <f>SUM(AJ308:AU308)*VLOOKUP($I308,Escalation[],MATCH(W$1,Escalation[#Headers]),FALSE)</f>
        <v>3759.1200000000003</v>
      </c>
      <c r="AW308" s="104">
        <f t="shared" si="383"/>
        <v>0</v>
      </c>
      <c r="AX308" s="104">
        <f t="shared" si="384"/>
        <v>0</v>
      </c>
      <c r="AY308" s="104">
        <f t="shared" si="385"/>
        <v>3759.1200000000003</v>
      </c>
      <c r="AZ308" s="103">
        <f t="shared" si="386"/>
        <v>751.82400000000007</v>
      </c>
      <c r="BA308" s="105">
        <f t="shared" si="387"/>
        <v>0</v>
      </c>
      <c r="BB308" s="110"/>
      <c r="BC308" s="102"/>
      <c r="BD308" s="102"/>
      <c r="BE308" s="102"/>
      <c r="BF308" s="102"/>
      <c r="BG308" s="102"/>
      <c r="BH308" s="102"/>
      <c r="BI308" s="102"/>
      <c r="BJ308" s="102"/>
      <c r="BK308" s="102"/>
      <c r="BL308" s="102"/>
      <c r="BM308" s="102"/>
      <c r="BN308" s="102">
        <f t="shared" si="327"/>
        <v>0</v>
      </c>
      <c r="BO308" s="103">
        <f t="shared" si="328"/>
        <v>0</v>
      </c>
      <c r="BP308" s="103">
        <f t="shared" si="329"/>
        <v>0</v>
      </c>
      <c r="BQ308" s="103">
        <f t="shared" si="330"/>
        <v>0</v>
      </c>
      <c r="BR308" s="103">
        <f t="shared" si="331"/>
        <v>0</v>
      </c>
      <c r="BS308" s="103">
        <f t="shared" si="332"/>
        <v>0</v>
      </c>
      <c r="BT308" s="103">
        <f t="shared" si="333"/>
        <v>0</v>
      </c>
      <c r="BU308" s="103">
        <f t="shared" si="334"/>
        <v>0</v>
      </c>
      <c r="BV308" s="103">
        <f t="shared" si="335"/>
        <v>0</v>
      </c>
      <c r="BW308" s="103">
        <f t="shared" si="336"/>
        <v>0</v>
      </c>
      <c r="BX308" s="103">
        <f t="shared" si="337"/>
        <v>0</v>
      </c>
      <c r="BY308" s="103">
        <f t="shared" si="338"/>
        <v>0</v>
      </c>
      <c r="BZ308" s="103">
        <f t="shared" si="339"/>
        <v>0</v>
      </c>
      <c r="CA308" s="104">
        <f>SUM(BO308:BZ308)*VLOOKUP($I308,Escalation[],MATCH(BB$1,Escalation[#Headers]),FALSE)</f>
        <v>0</v>
      </c>
      <c r="CB308" s="104">
        <f t="shared" si="340"/>
        <v>0</v>
      </c>
      <c r="CC308" s="104">
        <f t="shared" si="341"/>
        <v>0</v>
      </c>
      <c r="CD308" s="104">
        <f t="shared" si="342"/>
        <v>0</v>
      </c>
      <c r="CE308" s="103">
        <f t="shared" si="343"/>
        <v>0</v>
      </c>
      <c r="CF308" s="105">
        <f t="shared" si="344"/>
        <v>0</v>
      </c>
      <c r="CG308" s="110"/>
      <c r="CH308" s="102"/>
      <c r="CI308" s="102"/>
      <c r="CJ308" s="102"/>
      <c r="CK308" s="102"/>
      <c r="CL308" s="102"/>
      <c r="CM308" s="102"/>
      <c r="CN308" s="102"/>
      <c r="CO308" s="102"/>
      <c r="CP308" s="102"/>
      <c r="CQ308" s="102"/>
      <c r="CR308" s="102"/>
      <c r="CS308" s="102">
        <f t="shared" si="345"/>
        <v>0</v>
      </c>
      <c r="CT308" s="103">
        <f t="shared" si="346"/>
        <v>0</v>
      </c>
      <c r="CU308" s="103">
        <f t="shared" si="347"/>
        <v>0</v>
      </c>
      <c r="CV308" s="103">
        <f t="shared" si="348"/>
        <v>0</v>
      </c>
      <c r="CW308" s="103">
        <f t="shared" si="349"/>
        <v>0</v>
      </c>
      <c r="CX308" s="103">
        <f t="shared" si="350"/>
        <v>0</v>
      </c>
      <c r="CY308" s="103">
        <f t="shared" si="351"/>
        <v>0</v>
      </c>
      <c r="CZ308" s="103">
        <f t="shared" si="352"/>
        <v>0</v>
      </c>
      <c r="DA308" s="103">
        <f t="shared" si="353"/>
        <v>0</v>
      </c>
      <c r="DB308" s="103">
        <f t="shared" si="354"/>
        <v>0</v>
      </c>
      <c r="DC308" s="103">
        <f t="shared" si="355"/>
        <v>0</v>
      </c>
      <c r="DD308" s="103">
        <f t="shared" si="356"/>
        <v>0</v>
      </c>
      <c r="DE308" s="103">
        <f t="shared" si="357"/>
        <v>0</v>
      </c>
      <c r="DF308" s="104">
        <f>SUM(CT308:DE308)*VLOOKUP($I308,Escalation[],MATCH(CG$1,Escalation[#Headers]),FALSE)</f>
        <v>0</v>
      </c>
      <c r="DG308" s="104">
        <f t="shared" si="358"/>
        <v>0</v>
      </c>
      <c r="DH308" s="104">
        <f t="shared" si="359"/>
        <v>0</v>
      </c>
      <c r="DI308" s="104">
        <f t="shared" si="360"/>
        <v>0</v>
      </c>
      <c r="DJ308" s="103">
        <f t="shared" si="361"/>
        <v>0</v>
      </c>
      <c r="DK308" s="105">
        <f t="shared" si="362"/>
        <v>0</v>
      </c>
      <c r="DL308" s="110"/>
      <c r="DM308" s="102"/>
      <c r="DN308" s="102"/>
      <c r="DO308" s="102"/>
      <c r="DP308" s="102"/>
      <c r="DQ308" s="102"/>
      <c r="DR308" s="102"/>
      <c r="DS308" s="102"/>
      <c r="DT308" s="102"/>
      <c r="DU308" s="102"/>
      <c r="DV308" s="102"/>
      <c r="DW308" s="102"/>
      <c r="DX308" s="102">
        <f t="shared" si="363"/>
        <v>0</v>
      </c>
      <c r="DY308" s="103">
        <f t="shared" si="364"/>
        <v>0</v>
      </c>
      <c r="DZ308" s="103">
        <f t="shared" si="365"/>
        <v>0</v>
      </c>
      <c r="EA308" s="103">
        <f t="shared" si="366"/>
        <v>0</v>
      </c>
      <c r="EB308" s="103">
        <f t="shared" si="367"/>
        <v>0</v>
      </c>
      <c r="EC308" s="103">
        <f t="shared" si="368"/>
        <v>0</v>
      </c>
      <c r="ED308" s="103">
        <f t="shared" si="369"/>
        <v>0</v>
      </c>
      <c r="EE308" s="103">
        <f t="shared" si="370"/>
        <v>0</v>
      </c>
      <c r="EF308" s="103">
        <f t="shared" si="371"/>
        <v>0</v>
      </c>
      <c r="EG308" s="103">
        <f t="shared" si="372"/>
        <v>0</v>
      </c>
      <c r="EH308" s="103">
        <f t="shared" si="373"/>
        <v>0</v>
      </c>
      <c r="EI308" s="103">
        <f t="shared" si="374"/>
        <v>0</v>
      </c>
      <c r="EJ308" s="103">
        <f t="shared" si="375"/>
        <v>0</v>
      </c>
      <c r="EK308" s="104">
        <f>SUM(DY308:EJ308)*VLOOKUP($I308,Escalation[],MATCH(DL$1,Escalation[#Headers]),FALSE)</f>
        <v>0</v>
      </c>
      <c r="EL308" s="104">
        <f t="shared" si="376"/>
        <v>0</v>
      </c>
      <c r="EM308" s="104">
        <f t="shared" si="377"/>
        <v>0</v>
      </c>
      <c r="EN308" s="104">
        <f t="shared" si="378"/>
        <v>0</v>
      </c>
      <c r="EO308" s="103">
        <f t="shared" si="379"/>
        <v>0</v>
      </c>
      <c r="EP308" s="105">
        <f t="shared" si="380"/>
        <v>0</v>
      </c>
      <c r="EQ308" s="160">
        <f t="shared" si="381"/>
        <v>3759.1200000000003</v>
      </c>
      <c r="ER308" s="1"/>
      <c r="ES308" s="82"/>
      <c r="ET308" s="82"/>
      <c r="EU308" s="82"/>
      <c r="EV308" s="82"/>
      <c r="EW308" s="22"/>
      <c r="EX308" s="22"/>
      <c r="EY308" s="34"/>
      <c r="EZ308" s="34"/>
      <c r="FA308" s="7"/>
      <c r="FB308" s="7"/>
      <c r="FC308" s="7"/>
      <c r="FD308" s="7"/>
    </row>
    <row r="309" spans="1:160" ht="92.4" hidden="1" x14ac:dyDescent="0.3">
      <c r="A309" s="2" t="s">
        <v>636</v>
      </c>
      <c r="B309" s="83">
        <v>1.2</v>
      </c>
      <c r="C309" t="s">
        <v>1392</v>
      </c>
      <c r="D309" s="28" t="s">
        <v>15</v>
      </c>
      <c r="E309" s="3" t="s">
        <v>25</v>
      </c>
      <c r="F309" s="1" t="s">
        <v>637</v>
      </c>
      <c r="G309" s="14" t="s">
        <v>638</v>
      </c>
      <c r="H309" s="1"/>
      <c r="I309" s="3" t="s">
        <v>19</v>
      </c>
      <c r="J309" s="5" t="s">
        <v>31</v>
      </c>
      <c r="K309" s="3" t="s">
        <v>35</v>
      </c>
      <c r="L309" s="6" t="s">
        <v>22</v>
      </c>
      <c r="M309" s="38">
        <v>115</v>
      </c>
      <c r="N309" s="43">
        <v>115</v>
      </c>
      <c r="O309" s="23">
        <v>0</v>
      </c>
      <c r="P309" s="48">
        <v>0</v>
      </c>
      <c r="Q309" s="5" t="s">
        <v>23</v>
      </c>
      <c r="R309" s="1" t="s">
        <v>220</v>
      </c>
      <c r="S309" s="71">
        <f>VLOOKUP(R309,Contingencies!$A$2:$D$7,4,FALSE)</f>
        <v>0.2</v>
      </c>
      <c r="T309" s="22">
        <f t="shared" si="314"/>
        <v>939.7800000000002</v>
      </c>
      <c r="U309" s="33">
        <f t="shared" si="388"/>
        <v>0</v>
      </c>
      <c r="V309" s="90"/>
      <c r="W309" s="110"/>
      <c r="X309" s="102"/>
      <c r="Y309" s="133"/>
      <c r="Z309" s="123"/>
      <c r="AA309" s="123"/>
      <c r="AB309" s="123"/>
      <c r="AC309" s="123"/>
      <c r="AD309" s="123"/>
      <c r="AE309" s="123"/>
      <c r="AF309" s="102"/>
      <c r="AG309" s="112">
        <v>20</v>
      </c>
      <c r="AH309" s="112">
        <v>20</v>
      </c>
      <c r="AI309" s="102">
        <f t="shared" si="382"/>
        <v>40</v>
      </c>
      <c r="AJ309" s="103">
        <f t="shared" si="315"/>
        <v>0</v>
      </c>
      <c r="AK309" s="103">
        <f t="shared" si="316"/>
        <v>0</v>
      </c>
      <c r="AL309" s="103">
        <f t="shared" si="317"/>
        <v>0</v>
      </c>
      <c r="AM309" s="103">
        <f t="shared" si="318"/>
        <v>0</v>
      </c>
      <c r="AN309" s="103">
        <f t="shared" si="319"/>
        <v>0</v>
      </c>
      <c r="AO309" s="103">
        <f t="shared" si="320"/>
        <v>0</v>
      </c>
      <c r="AP309" s="103">
        <f t="shared" si="321"/>
        <v>0</v>
      </c>
      <c r="AQ309" s="103">
        <f t="shared" si="322"/>
        <v>0</v>
      </c>
      <c r="AR309" s="103">
        <f t="shared" si="323"/>
        <v>0</v>
      </c>
      <c r="AS309" s="103">
        <f t="shared" si="324"/>
        <v>0</v>
      </c>
      <c r="AT309" s="103">
        <f t="shared" si="325"/>
        <v>2300</v>
      </c>
      <c r="AU309" s="103">
        <f t="shared" si="326"/>
        <v>2300</v>
      </c>
      <c r="AV309" s="104">
        <f>SUM(AJ309:AU309)*VLOOKUP($I309,Escalation[],MATCH(W$1,Escalation[#Headers]),FALSE)</f>
        <v>4698.9000000000005</v>
      </c>
      <c r="AW309" s="104">
        <f t="shared" si="383"/>
        <v>0</v>
      </c>
      <c r="AX309" s="104">
        <f t="shared" si="384"/>
        <v>0</v>
      </c>
      <c r="AY309" s="104">
        <f t="shared" si="385"/>
        <v>4698.9000000000005</v>
      </c>
      <c r="AZ309" s="103">
        <f t="shared" si="386"/>
        <v>939.7800000000002</v>
      </c>
      <c r="BA309" s="105">
        <f t="shared" si="387"/>
        <v>0</v>
      </c>
      <c r="BB309" s="110"/>
      <c r="BC309" s="102"/>
      <c r="BD309" s="102"/>
      <c r="BE309" s="102"/>
      <c r="BF309" s="102"/>
      <c r="BG309" s="102"/>
      <c r="BH309" s="102"/>
      <c r="BI309" s="102"/>
      <c r="BJ309" s="102"/>
      <c r="BK309" s="102"/>
      <c r="BL309" s="102"/>
      <c r="BM309" s="102"/>
      <c r="BN309" s="102">
        <f t="shared" si="327"/>
        <v>0</v>
      </c>
      <c r="BO309" s="103">
        <f t="shared" si="328"/>
        <v>0</v>
      </c>
      <c r="BP309" s="103">
        <f t="shared" si="329"/>
        <v>0</v>
      </c>
      <c r="BQ309" s="103">
        <f t="shared" si="330"/>
        <v>0</v>
      </c>
      <c r="BR309" s="103">
        <f t="shared" si="331"/>
        <v>0</v>
      </c>
      <c r="BS309" s="103">
        <f t="shared" si="332"/>
        <v>0</v>
      </c>
      <c r="BT309" s="103">
        <f t="shared" si="333"/>
        <v>0</v>
      </c>
      <c r="BU309" s="103">
        <f t="shared" si="334"/>
        <v>0</v>
      </c>
      <c r="BV309" s="103">
        <f t="shared" si="335"/>
        <v>0</v>
      </c>
      <c r="BW309" s="103">
        <f t="shared" si="336"/>
        <v>0</v>
      </c>
      <c r="BX309" s="103">
        <f t="shared" si="337"/>
        <v>0</v>
      </c>
      <c r="BY309" s="103">
        <f t="shared" si="338"/>
        <v>0</v>
      </c>
      <c r="BZ309" s="103">
        <f t="shared" si="339"/>
        <v>0</v>
      </c>
      <c r="CA309" s="104">
        <f>SUM(BO309:BZ309)*VLOOKUP($I309,Escalation[],MATCH(BB$1,Escalation[#Headers]),FALSE)</f>
        <v>0</v>
      </c>
      <c r="CB309" s="104">
        <f t="shared" si="340"/>
        <v>0</v>
      </c>
      <c r="CC309" s="104">
        <f t="shared" si="341"/>
        <v>0</v>
      </c>
      <c r="CD309" s="104">
        <f t="shared" si="342"/>
        <v>0</v>
      </c>
      <c r="CE309" s="103">
        <f t="shared" si="343"/>
        <v>0</v>
      </c>
      <c r="CF309" s="105">
        <f t="shared" si="344"/>
        <v>0</v>
      </c>
      <c r="CG309" s="110"/>
      <c r="CH309" s="102"/>
      <c r="CI309" s="102"/>
      <c r="CJ309" s="102"/>
      <c r="CK309" s="102"/>
      <c r="CL309" s="102"/>
      <c r="CM309" s="102"/>
      <c r="CN309" s="102"/>
      <c r="CO309" s="102"/>
      <c r="CP309" s="102"/>
      <c r="CQ309" s="102"/>
      <c r="CR309" s="102"/>
      <c r="CS309" s="102">
        <f t="shared" si="345"/>
        <v>0</v>
      </c>
      <c r="CT309" s="103">
        <f t="shared" si="346"/>
        <v>0</v>
      </c>
      <c r="CU309" s="103">
        <f t="shared" si="347"/>
        <v>0</v>
      </c>
      <c r="CV309" s="103">
        <f t="shared" si="348"/>
        <v>0</v>
      </c>
      <c r="CW309" s="103">
        <f t="shared" si="349"/>
        <v>0</v>
      </c>
      <c r="CX309" s="103">
        <f t="shared" si="350"/>
        <v>0</v>
      </c>
      <c r="CY309" s="103">
        <f t="shared" si="351"/>
        <v>0</v>
      </c>
      <c r="CZ309" s="103">
        <f t="shared" si="352"/>
        <v>0</v>
      </c>
      <c r="DA309" s="103">
        <f t="shared" si="353"/>
        <v>0</v>
      </c>
      <c r="DB309" s="103">
        <f t="shared" si="354"/>
        <v>0</v>
      </c>
      <c r="DC309" s="103">
        <f t="shared" si="355"/>
        <v>0</v>
      </c>
      <c r="DD309" s="103">
        <f t="shared" si="356"/>
        <v>0</v>
      </c>
      <c r="DE309" s="103">
        <f t="shared" si="357"/>
        <v>0</v>
      </c>
      <c r="DF309" s="104">
        <f>SUM(CT309:DE309)*VLOOKUP($I309,Escalation[],MATCH(CG$1,Escalation[#Headers]),FALSE)</f>
        <v>0</v>
      </c>
      <c r="DG309" s="104">
        <f t="shared" si="358"/>
        <v>0</v>
      </c>
      <c r="DH309" s="104">
        <f t="shared" si="359"/>
        <v>0</v>
      </c>
      <c r="DI309" s="104">
        <f t="shared" si="360"/>
        <v>0</v>
      </c>
      <c r="DJ309" s="103">
        <f t="shared" si="361"/>
        <v>0</v>
      </c>
      <c r="DK309" s="105">
        <f t="shared" si="362"/>
        <v>0</v>
      </c>
      <c r="DL309" s="110"/>
      <c r="DM309" s="102"/>
      <c r="DN309" s="102"/>
      <c r="DO309" s="102"/>
      <c r="DP309" s="102"/>
      <c r="DQ309" s="102"/>
      <c r="DR309" s="102"/>
      <c r="DS309" s="102"/>
      <c r="DT309" s="102"/>
      <c r="DU309" s="102"/>
      <c r="DV309" s="102"/>
      <c r="DW309" s="102"/>
      <c r="DX309" s="102">
        <f t="shared" si="363"/>
        <v>0</v>
      </c>
      <c r="DY309" s="103">
        <f t="shared" si="364"/>
        <v>0</v>
      </c>
      <c r="DZ309" s="103">
        <f t="shared" si="365"/>
        <v>0</v>
      </c>
      <c r="EA309" s="103">
        <f t="shared" si="366"/>
        <v>0</v>
      </c>
      <c r="EB309" s="103">
        <f t="shared" si="367"/>
        <v>0</v>
      </c>
      <c r="EC309" s="103">
        <f t="shared" si="368"/>
        <v>0</v>
      </c>
      <c r="ED309" s="103">
        <f t="shared" si="369"/>
        <v>0</v>
      </c>
      <c r="EE309" s="103">
        <f t="shared" si="370"/>
        <v>0</v>
      </c>
      <c r="EF309" s="103">
        <f t="shared" si="371"/>
        <v>0</v>
      </c>
      <c r="EG309" s="103">
        <f t="shared" si="372"/>
        <v>0</v>
      </c>
      <c r="EH309" s="103">
        <f t="shared" si="373"/>
        <v>0</v>
      </c>
      <c r="EI309" s="103">
        <f t="shared" si="374"/>
        <v>0</v>
      </c>
      <c r="EJ309" s="103">
        <f t="shared" si="375"/>
        <v>0</v>
      </c>
      <c r="EK309" s="104">
        <f>SUM(DY309:EJ309)*VLOOKUP($I309,Escalation[],MATCH(DL$1,Escalation[#Headers]),FALSE)</f>
        <v>0</v>
      </c>
      <c r="EL309" s="104">
        <f t="shared" si="376"/>
        <v>0</v>
      </c>
      <c r="EM309" s="104">
        <f t="shared" si="377"/>
        <v>0</v>
      </c>
      <c r="EN309" s="104">
        <f t="shared" si="378"/>
        <v>0</v>
      </c>
      <c r="EO309" s="103">
        <f t="shared" si="379"/>
        <v>0</v>
      </c>
      <c r="EP309" s="105">
        <f t="shared" si="380"/>
        <v>0</v>
      </c>
      <c r="EQ309" s="160">
        <f t="shared" si="381"/>
        <v>4698.9000000000005</v>
      </c>
      <c r="ER309" s="1"/>
      <c r="ES309" s="82"/>
      <c r="ET309" s="82"/>
      <c r="EU309" s="82"/>
      <c r="EV309" s="82"/>
      <c r="EW309" s="22"/>
      <c r="EX309" s="22"/>
      <c r="EY309" s="34"/>
      <c r="EZ309" s="34"/>
      <c r="FA309" s="7"/>
      <c r="FB309" s="7"/>
      <c r="FC309" s="7"/>
      <c r="FD309" s="7"/>
    </row>
    <row r="310" spans="1:160" ht="66" hidden="1" x14ac:dyDescent="0.3">
      <c r="A310" s="2" t="s">
        <v>639</v>
      </c>
      <c r="B310" s="83">
        <v>1.2</v>
      </c>
      <c r="C310" t="s">
        <v>1392</v>
      </c>
      <c r="D310" s="28" t="s">
        <v>15</v>
      </c>
      <c r="E310" s="3" t="s">
        <v>25</v>
      </c>
      <c r="F310" s="1" t="s">
        <v>285</v>
      </c>
      <c r="G310" s="14" t="s">
        <v>525</v>
      </c>
      <c r="H310" s="1"/>
      <c r="I310" s="3" t="s">
        <v>19</v>
      </c>
      <c r="J310" s="5" t="s">
        <v>31</v>
      </c>
      <c r="K310" s="3" t="s">
        <v>35</v>
      </c>
      <c r="L310" s="6" t="s">
        <v>22</v>
      </c>
      <c r="M310" s="38">
        <v>115</v>
      </c>
      <c r="N310" s="43">
        <v>115</v>
      </c>
      <c r="O310" s="23">
        <v>0</v>
      </c>
      <c r="P310" s="48">
        <v>0</v>
      </c>
      <c r="Q310" s="5" t="s">
        <v>23</v>
      </c>
      <c r="R310" s="1" t="s">
        <v>220</v>
      </c>
      <c r="S310" s="71">
        <f>VLOOKUP(R310,Contingencies!$A$2:$D$7,4,FALSE)</f>
        <v>0.2</v>
      </c>
      <c r="T310" s="22">
        <f t="shared" si="314"/>
        <v>939.7800000000002</v>
      </c>
      <c r="U310" s="33">
        <f t="shared" si="388"/>
        <v>0</v>
      </c>
      <c r="V310" s="90"/>
      <c r="W310" s="110"/>
      <c r="X310" s="102"/>
      <c r="Y310" s="133"/>
      <c r="Z310" s="123"/>
      <c r="AA310" s="123"/>
      <c r="AB310" s="123"/>
      <c r="AC310" s="123"/>
      <c r="AD310" s="123"/>
      <c r="AE310" s="123"/>
      <c r="AF310" s="102"/>
      <c r="AG310" s="102"/>
      <c r="AH310" s="112">
        <v>40</v>
      </c>
      <c r="AI310" s="102">
        <f t="shared" si="382"/>
        <v>40</v>
      </c>
      <c r="AJ310" s="103">
        <f t="shared" si="315"/>
        <v>0</v>
      </c>
      <c r="AK310" s="103">
        <f t="shared" si="316"/>
        <v>0</v>
      </c>
      <c r="AL310" s="103">
        <f t="shared" si="317"/>
        <v>0</v>
      </c>
      <c r="AM310" s="103">
        <f t="shared" si="318"/>
        <v>0</v>
      </c>
      <c r="AN310" s="103">
        <f t="shared" si="319"/>
        <v>0</v>
      </c>
      <c r="AO310" s="103">
        <f t="shared" si="320"/>
        <v>0</v>
      </c>
      <c r="AP310" s="103">
        <f t="shared" si="321"/>
        <v>0</v>
      </c>
      <c r="AQ310" s="103">
        <f t="shared" si="322"/>
        <v>0</v>
      </c>
      <c r="AR310" s="103">
        <f t="shared" si="323"/>
        <v>0</v>
      </c>
      <c r="AS310" s="103">
        <f t="shared" si="324"/>
        <v>0</v>
      </c>
      <c r="AT310" s="103">
        <f t="shared" si="325"/>
        <v>0</v>
      </c>
      <c r="AU310" s="103">
        <f t="shared" si="326"/>
        <v>4600</v>
      </c>
      <c r="AV310" s="104">
        <f>SUM(AJ310:AU310)*VLOOKUP($I310,Escalation[],MATCH(W$1,Escalation[#Headers]),FALSE)</f>
        <v>4698.9000000000005</v>
      </c>
      <c r="AW310" s="104">
        <f t="shared" si="383"/>
        <v>0</v>
      </c>
      <c r="AX310" s="104">
        <f t="shared" si="384"/>
        <v>0</v>
      </c>
      <c r="AY310" s="104">
        <f t="shared" si="385"/>
        <v>4698.9000000000005</v>
      </c>
      <c r="AZ310" s="103">
        <f t="shared" si="386"/>
        <v>939.7800000000002</v>
      </c>
      <c r="BA310" s="105">
        <f t="shared" si="387"/>
        <v>0</v>
      </c>
      <c r="BB310" s="110"/>
      <c r="BC310" s="102"/>
      <c r="BD310" s="102"/>
      <c r="BE310" s="102"/>
      <c r="BF310" s="102"/>
      <c r="BG310" s="102"/>
      <c r="BH310" s="102"/>
      <c r="BI310" s="102"/>
      <c r="BJ310" s="102"/>
      <c r="BK310" s="102"/>
      <c r="BL310" s="102"/>
      <c r="BM310" s="102"/>
      <c r="BN310" s="102">
        <f t="shared" si="327"/>
        <v>0</v>
      </c>
      <c r="BO310" s="103">
        <f t="shared" si="328"/>
        <v>0</v>
      </c>
      <c r="BP310" s="103">
        <f t="shared" si="329"/>
        <v>0</v>
      </c>
      <c r="BQ310" s="103">
        <f t="shared" si="330"/>
        <v>0</v>
      </c>
      <c r="BR310" s="103">
        <f t="shared" si="331"/>
        <v>0</v>
      </c>
      <c r="BS310" s="103">
        <f t="shared" si="332"/>
        <v>0</v>
      </c>
      <c r="BT310" s="103">
        <f t="shared" si="333"/>
        <v>0</v>
      </c>
      <c r="BU310" s="103">
        <f t="shared" si="334"/>
        <v>0</v>
      </c>
      <c r="BV310" s="103">
        <f t="shared" si="335"/>
        <v>0</v>
      </c>
      <c r="BW310" s="103">
        <f t="shared" si="336"/>
        <v>0</v>
      </c>
      <c r="BX310" s="103">
        <f t="shared" si="337"/>
        <v>0</v>
      </c>
      <c r="BY310" s="103">
        <f t="shared" si="338"/>
        <v>0</v>
      </c>
      <c r="BZ310" s="103">
        <f t="shared" si="339"/>
        <v>0</v>
      </c>
      <c r="CA310" s="104">
        <f>SUM(BO310:BZ310)*VLOOKUP($I310,Escalation[],MATCH(BB$1,Escalation[#Headers]),FALSE)</f>
        <v>0</v>
      </c>
      <c r="CB310" s="104">
        <f t="shared" si="340"/>
        <v>0</v>
      </c>
      <c r="CC310" s="104">
        <f t="shared" si="341"/>
        <v>0</v>
      </c>
      <c r="CD310" s="104">
        <f t="shared" si="342"/>
        <v>0</v>
      </c>
      <c r="CE310" s="103">
        <f t="shared" si="343"/>
        <v>0</v>
      </c>
      <c r="CF310" s="105">
        <f t="shared" si="344"/>
        <v>0</v>
      </c>
      <c r="CG310" s="110"/>
      <c r="CH310" s="102"/>
      <c r="CI310" s="102"/>
      <c r="CJ310" s="102"/>
      <c r="CK310" s="102"/>
      <c r="CL310" s="102"/>
      <c r="CM310" s="102"/>
      <c r="CN310" s="102"/>
      <c r="CO310" s="102"/>
      <c r="CP310" s="102"/>
      <c r="CQ310" s="102"/>
      <c r="CR310" s="102"/>
      <c r="CS310" s="102">
        <f t="shared" si="345"/>
        <v>0</v>
      </c>
      <c r="CT310" s="103">
        <f t="shared" si="346"/>
        <v>0</v>
      </c>
      <c r="CU310" s="103">
        <f t="shared" si="347"/>
        <v>0</v>
      </c>
      <c r="CV310" s="103">
        <f t="shared" si="348"/>
        <v>0</v>
      </c>
      <c r="CW310" s="103">
        <f t="shared" si="349"/>
        <v>0</v>
      </c>
      <c r="CX310" s="103">
        <f t="shared" si="350"/>
        <v>0</v>
      </c>
      <c r="CY310" s="103">
        <f t="shared" si="351"/>
        <v>0</v>
      </c>
      <c r="CZ310" s="103">
        <f t="shared" si="352"/>
        <v>0</v>
      </c>
      <c r="DA310" s="103">
        <f t="shared" si="353"/>
        <v>0</v>
      </c>
      <c r="DB310" s="103">
        <f t="shared" si="354"/>
        <v>0</v>
      </c>
      <c r="DC310" s="103">
        <f t="shared" si="355"/>
        <v>0</v>
      </c>
      <c r="DD310" s="103">
        <f t="shared" si="356"/>
        <v>0</v>
      </c>
      <c r="DE310" s="103">
        <f t="shared" si="357"/>
        <v>0</v>
      </c>
      <c r="DF310" s="104">
        <f>SUM(CT310:DE310)*VLOOKUP($I310,Escalation[],MATCH(CG$1,Escalation[#Headers]),FALSE)</f>
        <v>0</v>
      </c>
      <c r="DG310" s="104">
        <f t="shared" si="358"/>
        <v>0</v>
      </c>
      <c r="DH310" s="104">
        <f t="shared" si="359"/>
        <v>0</v>
      </c>
      <c r="DI310" s="104">
        <f t="shared" si="360"/>
        <v>0</v>
      </c>
      <c r="DJ310" s="103">
        <f t="shared" si="361"/>
        <v>0</v>
      </c>
      <c r="DK310" s="105">
        <f t="shared" si="362"/>
        <v>0</v>
      </c>
      <c r="DL310" s="110"/>
      <c r="DM310" s="102"/>
      <c r="DN310" s="102"/>
      <c r="DO310" s="102"/>
      <c r="DP310" s="102"/>
      <c r="DQ310" s="102"/>
      <c r="DR310" s="102"/>
      <c r="DS310" s="102"/>
      <c r="DT310" s="102"/>
      <c r="DU310" s="102"/>
      <c r="DV310" s="102"/>
      <c r="DW310" s="102"/>
      <c r="DX310" s="102">
        <f t="shared" si="363"/>
        <v>0</v>
      </c>
      <c r="DY310" s="103">
        <f t="shared" si="364"/>
        <v>0</v>
      </c>
      <c r="DZ310" s="103">
        <f t="shared" si="365"/>
        <v>0</v>
      </c>
      <c r="EA310" s="103">
        <f t="shared" si="366"/>
        <v>0</v>
      </c>
      <c r="EB310" s="103">
        <f t="shared" si="367"/>
        <v>0</v>
      </c>
      <c r="EC310" s="103">
        <f t="shared" si="368"/>
        <v>0</v>
      </c>
      <c r="ED310" s="103">
        <f t="shared" si="369"/>
        <v>0</v>
      </c>
      <c r="EE310" s="103">
        <f t="shared" si="370"/>
        <v>0</v>
      </c>
      <c r="EF310" s="103">
        <f t="shared" si="371"/>
        <v>0</v>
      </c>
      <c r="EG310" s="103">
        <f t="shared" si="372"/>
        <v>0</v>
      </c>
      <c r="EH310" s="103">
        <f t="shared" si="373"/>
        <v>0</v>
      </c>
      <c r="EI310" s="103">
        <f t="shared" si="374"/>
        <v>0</v>
      </c>
      <c r="EJ310" s="103">
        <f t="shared" si="375"/>
        <v>0</v>
      </c>
      <c r="EK310" s="104">
        <f>SUM(DY310:EJ310)*VLOOKUP($I310,Escalation[],MATCH(DL$1,Escalation[#Headers]),FALSE)</f>
        <v>0</v>
      </c>
      <c r="EL310" s="104">
        <f t="shared" si="376"/>
        <v>0</v>
      </c>
      <c r="EM310" s="104">
        <f t="shared" si="377"/>
        <v>0</v>
      </c>
      <c r="EN310" s="104">
        <f t="shared" si="378"/>
        <v>0</v>
      </c>
      <c r="EO310" s="103">
        <f t="shared" si="379"/>
        <v>0</v>
      </c>
      <c r="EP310" s="105">
        <f t="shared" si="380"/>
        <v>0</v>
      </c>
      <c r="EQ310" s="160">
        <f t="shared" si="381"/>
        <v>4698.9000000000005</v>
      </c>
      <c r="ER310" s="1"/>
      <c r="ES310" s="82"/>
      <c r="ET310" s="82"/>
      <c r="EU310" s="82"/>
      <c r="EV310" s="82"/>
      <c r="EW310" s="22"/>
      <c r="EX310" s="22"/>
      <c r="EY310" s="34"/>
      <c r="EZ310" s="34"/>
      <c r="FA310" s="7"/>
      <c r="FB310" s="7"/>
      <c r="FC310" s="7"/>
      <c r="FD310" s="7"/>
    </row>
    <row r="311" spans="1:160" ht="184.8" hidden="1" x14ac:dyDescent="0.3">
      <c r="A311" s="2" t="s">
        <v>640</v>
      </c>
      <c r="B311" s="83">
        <v>1.2</v>
      </c>
      <c r="C311" t="s">
        <v>1392</v>
      </c>
      <c r="D311" s="28" t="s">
        <v>15</v>
      </c>
      <c r="E311" s="3" t="s">
        <v>25</v>
      </c>
      <c r="F311" s="1" t="s">
        <v>641</v>
      </c>
      <c r="G311" s="14" t="s">
        <v>642</v>
      </c>
      <c r="H311" s="1"/>
      <c r="I311" s="3" t="s">
        <v>19</v>
      </c>
      <c r="J311" s="5" t="s">
        <v>31</v>
      </c>
      <c r="K311" s="3" t="s">
        <v>35</v>
      </c>
      <c r="L311" s="6" t="s">
        <v>22</v>
      </c>
      <c r="M311" s="38">
        <v>115</v>
      </c>
      <c r="N311" s="43">
        <v>115</v>
      </c>
      <c r="O311" s="23">
        <v>0</v>
      </c>
      <c r="P311" s="48">
        <v>0</v>
      </c>
      <c r="Q311" s="5" t="s">
        <v>23</v>
      </c>
      <c r="R311" s="1" t="s">
        <v>220</v>
      </c>
      <c r="S311" s="71">
        <f>VLOOKUP(R311,Contingencies!$A$2:$D$7,4,FALSE)</f>
        <v>0.2</v>
      </c>
      <c r="T311" s="22">
        <f t="shared" si="314"/>
        <v>3759.1200000000008</v>
      </c>
      <c r="U311" s="33">
        <f t="shared" si="388"/>
        <v>0</v>
      </c>
      <c r="V311" s="90"/>
      <c r="W311" s="110"/>
      <c r="X311" s="102"/>
      <c r="Y311" s="133"/>
      <c r="Z311" s="122">
        <v>40</v>
      </c>
      <c r="AA311" s="122">
        <v>40</v>
      </c>
      <c r="AB311" s="122">
        <v>40</v>
      </c>
      <c r="AC311" s="122">
        <v>40</v>
      </c>
      <c r="AD311" s="123"/>
      <c r="AE311" s="123"/>
      <c r="AF311" s="102"/>
      <c r="AG311" s="102"/>
      <c r="AH311" s="102"/>
      <c r="AI311" s="102">
        <f t="shared" si="382"/>
        <v>160</v>
      </c>
      <c r="AJ311" s="103">
        <f t="shared" si="315"/>
        <v>0</v>
      </c>
      <c r="AK311" s="103">
        <f t="shared" si="316"/>
        <v>0</v>
      </c>
      <c r="AL311" s="103">
        <f t="shared" si="317"/>
        <v>0</v>
      </c>
      <c r="AM311" s="103">
        <f t="shared" si="318"/>
        <v>4600</v>
      </c>
      <c r="AN311" s="103">
        <f t="shared" si="319"/>
        <v>4600</v>
      </c>
      <c r="AO311" s="103">
        <f t="shared" si="320"/>
        <v>4600</v>
      </c>
      <c r="AP311" s="103">
        <f t="shared" si="321"/>
        <v>4600</v>
      </c>
      <c r="AQ311" s="103">
        <f t="shared" si="322"/>
        <v>0</v>
      </c>
      <c r="AR311" s="103">
        <f t="shared" si="323"/>
        <v>0</v>
      </c>
      <c r="AS311" s="103">
        <f t="shared" si="324"/>
        <v>0</v>
      </c>
      <c r="AT311" s="103">
        <f t="shared" si="325"/>
        <v>0</v>
      </c>
      <c r="AU311" s="103">
        <f t="shared" si="326"/>
        <v>0</v>
      </c>
      <c r="AV311" s="104">
        <f>SUM(AJ311:AU311)*VLOOKUP($I311,Escalation[],MATCH(W$1,Escalation[#Headers]),FALSE)</f>
        <v>18795.600000000002</v>
      </c>
      <c r="AW311" s="104">
        <f t="shared" si="383"/>
        <v>0</v>
      </c>
      <c r="AX311" s="104">
        <f t="shared" si="384"/>
        <v>0</v>
      </c>
      <c r="AY311" s="104">
        <f t="shared" si="385"/>
        <v>18795.600000000002</v>
      </c>
      <c r="AZ311" s="103">
        <f t="shared" si="386"/>
        <v>3759.1200000000008</v>
      </c>
      <c r="BA311" s="105">
        <f t="shared" si="387"/>
        <v>0</v>
      </c>
      <c r="BB311" s="110"/>
      <c r="BC311" s="102"/>
      <c r="BD311" s="102"/>
      <c r="BE311" s="102"/>
      <c r="BF311" s="102"/>
      <c r="BG311" s="102"/>
      <c r="BH311" s="102"/>
      <c r="BI311" s="102"/>
      <c r="BJ311" s="102"/>
      <c r="BK311" s="102"/>
      <c r="BL311" s="102"/>
      <c r="BM311" s="102"/>
      <c r="BN311" s="102">
        <f t="shared" si="327"/>
        <v>0</v>
      </c>
      <c r="BO311" s="103">
        <f t="shared" si="328"/>
        <v>0</v>
      </c>
      <c r="BP311" s="103">
        <f t="shared" si="329"/>
        <v>0</v>
      </c>
      <c r="BQ311" s="103">
        <f t="shared" si="330"/>
        <v>0</v>
      </c>
      <c r="BR311" s="103">
        <f t="shared" si="331"/>
        <v>0</v>
      </c>
      <c r="BS311" s="103">
        <f t="shared" si="332"/>
        <v>0</v>
      </c>
      <c r="BT311" s="103">
        <f t="shared" si="333"/>
        <v>0</v>
      </c>
      <c r="BU311" s="103">
        <f t="shared" si="334"/>
        <v>0</v>
      </c>
      <c r="BV311" s="103">
        <f t="shared" si="335"/>
        <v>0</v>
      </c>
      <c r="BW311" s="103">
        <f t="shared" si="336"/>
        <v>0</v>
      </c>
      <c r="BX311" s="103">
        <f t="shared" si="337"/>
        <v>0</v>
      </c>
      <c r="BY311" s="103">
        <f t="shared" si="338"/>
        <v>0</v>
      </c>
      <c r="BZ311" s="103">
        <f t="shared" si="339"/>
        <v>0</v>
      </c>
      <c r="CA311" s="104">
        <f>SUM(BO311:BZ311)*VLOOKUP($I311,Escalation[],MATCH(BB$1,Escalation[#Headers]),FALSE)</f>
        <v>0</v>
      </c>
      <c r="CB311" s="104">
        <f t="shared" si="340"/>
        <v>0</v>
      </c>
      <c r="CC311" s="104">
        <f t="shared" si="341"/>
        <v>0</v>
      </c>
      <c r="CD311" s="104">
        <f t="shared" si="342"/>
        <v>0</v>
      </c>
      <c r="CE311" s="103">
        <f t="shared" si="343"/>
        <v>0</v>
      </c>
      <c r="CF311" s="105">
        <f t="shared" si="344"/>
        <v>0</v>
      </c>
      <c r="CG311" s="110"/>
      <c r="CH311" s="102"/>
      <c r="CI311" s="102"/>
      <c r="CJ311" s="102"/>
      <c r="CK311" s="102"/>
      <c r="CL311" s="102"/>
      <c r="CM311" s="102"/>
      <c r="CN311" s="102"/>
      <c r="CO311" s="102"/>
      <c r="CP311" s="102"/>
      <c r="CQ311" s="102"/>
      <c r="CR311" s="102"/>
      <c r="CS311" s="102">
        <f t="shared" si="345"/>
        <v>0</v>
      </c>
      <c r="CT311" s="103">
        <f t="shared" si="346"/>
        <v>0</v>
      </c>
      <c r="CU311" s="103">
        <f t="shared" si="347"/>
        <v>0</v>
      </c>
      <c r="CV311" s="103">
        <f t="shared" si="348"/>
        <v>0</v>
      </c>
      <c r="CW311" s="103">
        <f t="shared" si="349"/>
        <v>0</v>
      </c>
      <c r="CX311" s="103">
        <f t="shared" si="350"/>
        <v>0</v>
      </c>
      <c r="CY311" s="103">
        <f t="shared" si="351"/>
        <v>0</v>
      </c>
      <c r="CZ311" s="103">
        <f t="shared" si="352"/>
        <v>0</v>
      </c>
      <c r="DA311" s="103">
        <f t="shared" si="353"/>
        <v>0</v>
      </c>
      <c r="DB311" s="103">
        <f t="shared" si="354"/>
        <v>0</v>
      </c>
      <c r="DC311" s="103">
        <f t="shared" si="355"/>
        <v>0</v>
      </c>
      <c r="DD311" s="103">
        <f t="shared" si="356"/>
        <v>0</v>
      </c>
      <c r="DE311" s="103">
        <f t="shared" si="357"/>
        <v>0</v>
      </c>
      <c r="DF311" s="104">
        <f>SUM(CT311:DE311)*VLOOKUP($I311,Escalation[],MATCH(CG$1,Escalation[#Headers]),FALSE)</f>
        <v>0</v>
      </c>
      <c r="DG311" s="104">
        <f t="shared" si="358"/>
        <v>0</v>
      </c>
      <c r="DH311" s="104">
        <f t="shared" si="359"/>
        <v>0</v>
      </c>
      <c r="DI311" s="104">
        <f t="shared" si="360"/>
        <v>0</v>
      </c>
      <c r="DJ311" s="103">
        <f t="shared" si="361"/>
        <v>0</v>
      </c>
      <c r="DK311" s="105">
        <f t="shared" si="362"/>
        <v>0</v>
      </c>
      <c r="DL311" s="110"/>
      <c r="DM311" s="102"/>
      <c r="DN311" s="102"/>
      <c r="DO311" s="102"/>
      <c r="DP311" s="102"/>
      <c r="DQ311" s="102"/>
      <c r="DR311" s="102"/>
      <c r="DS311" s="102"/>
      <c r="DT311" s="102"/>
      <c r="DU311" s="102"/>
      <c r="DV311" s="102"/>
      <c r="DW311" s="102"/>
      <c r="DX311" s="102">
        <f t="shared" si="363"/>
        <v>0</v>
      </c>
      <c r="DY311" s="103">
        <f t="shared" si="364"/>
        <v>0</v>
      </c>
      <c r="DZ311" s="103">
        <f t="shared" si="365"/>
        <v>0</v>
      </c>
      <c r="EA311" s="103">
        <f t="shared" si="366"/>
        <v>0</v>
      </c>
      <c r="EB311" s="103">
        <f t="shared" si="367"/>
        <v>0</v>
      </c>
      <c r="EC311" s="103">
        <f t="shared" si="368"/>
        <v>0</v>
      </c>
      <c r="ED311" s="103">
        <f t="shared" si="369"/>
        <v>0</v>
      </c>
      <c r="EE311" s="103">
        <f t="shared" si="370"/>
        <v>0</v>
      </c>
      <c r="EF311" s="103">
        <f t="shared" si="371"/>
        <v>0</v>
      </c>
      <c r="EG311" s="103">
        <f t="shared" si="372"/>
        <v>0</v>
      </c>
      <c r="EH311" s="103">
        <f t="shared" si="373"/>
        <v>0</v>
      </c>
      <c r="EI311" s="103">
        <f t="shared" si="374"/>
        <v>0</v>
      </c>
      <c r="EJ311" s="103">
        <f t="shared" si="375"/>
        <v>0</v>
      </c>
      <c r="EK311" s="104">
        <f>SUM(DY311:EJ311)*VLOOKUP($I311,Escalation[],MATCH(DL$1,Escalation[#Headers]),FALSE)</f>
        <v>0</v>
      </c>
      <c r="EL311" s="104">
        <f t="shared" si="376"/>
        <v>0</v>
      </c>
      <c r="EM311" s="104">
        <f t="shared" si="377"/>
        <v>0</v>
      </c>
      <c r="EN311" s="104">
        <f t="shared" si="378"/>
        <v>0</v>
      </c>
      <c r="EO311" s="103">
        <f t="shared" si="379"/>
        <v>0</v>
      </c>
      <c r="EP311" s="105">
        <f t="shared" si="380"/>
        <v>0</v>
      </c>
      <c r="EQ311" s="160">
        <f t="shared" si="381"/>
        <v>18795.600000000002</v>
      </c>
      <c r="ER311" s="1"/>
      <c r="ES311" s="82"/>
      <c r="ET311" s="82"/>
      <c r="EU311" s="82"/>
      <c r="EV311" s="82"/>
      <c r="EW311" s="22"/>
      <c r="EX311" s="22"/>
      <c r="EY311" s="34"/>
      <c r="EZ311" s="34"/>
      <c r="FA311" s="7"/>
      <c r="FB311" s="7"/>
      <c r="FC311" s="7"/>
      <c r="FD311" s="7"/>
    </row>
    <row r="312" spans="1:160" ht="184.8" hidden="1" x14ac:dyDescent="0.3">
      <c r="A312" s="2" t="s">
        <v>640</v>
      </c>
      <c r="B312" s="83">
        <v>1.2</v>
      </c>
      <c r="C312" t="s">
        <v>1392</v>
      </c>
      <c r="D312" s="28" t="s">
        <v>15</v>
      </c>
      <c r="E312" s="3" t="s">
        <v>25</v>
      </c>
      <c r="F312" s="1" t="s">
        <v>641</v>
      </c>
      <c r="G312" s="14" t="s">
        <v>642</v>
      </c>
      <c r="H312" s="1"/>
      <c r="I312" s="3" t="s">
        <v>19</v>
      </c>
      <c r="J312" s="5" t="s">
        <v>31</v>
      </c>
      <c r="K312" s="3" t="s">
        <v>137</v>
      </c>
      <c r="L312" s="6" t="s">
        <v>22</v>
      </c>
      <c r="M312" s="38">
        <v>77</v>
      </c>
      <c r="N312" s="43">
        <v>77</v>
      </c>
      <c r="O312" s="23">
        <v>0</v>
      </c>
      <c r="P312" s="48">
        <v>0</v>
      </c>
      <c r="Q312" s="5" t="s">
        <v>23</v>
      </c>
      <c r="R312" s="1" t="s">
        <v>220</v>
      </c>
      <c r="S312" s="71">
        <f>VLOOKUP(R312,Contingencies!$A$2:$D$7,4,FALSE)</f>
        <v>0.2</v>
      </c>
      <c r="T312" s="22">
        <f t="shared" si="314"/>
        <v>629.24400000000014</v>
      </c>
      <c r="U312" s="33">
        <f t="shared" si="388"/>
        <v>0</v>
      </c>
      <c r="V312" s="90"/>
      <c r="W312" s="110"/>
      <c r="X312" s="102"/>
      <c r="Y312" s="133"/>
      <c r="Z312" s="122">
        <v>10</v>
      </c>
      <c r="AA312" s="122">
        <v>10</v>
      </c>
      <c r="AB312" s="122">
        <v>10</v>
      </c>
      <c r="AC312" s="122">
        <v>10</v>
      </c>
      <c r="AD312" s="123"/>
      <c r="AE312" s="123"/>
      <c r="AF312" s="102"/>
      <c r="AG312" s="102"/>
      <c r="AH312" s="102"/>
      <c r="AI312" s="102">
        <f t="shared" si="382"/>
        <v>40</v>
      </c>
      <c r="AJ312" s="103">
        <f t="shared" si="315"/>
        <v>0</v>
      </c>
      <c r="AK312" s="103">
        <f t="shared" si="316"/>
        <v>0</v>
      </c>
      <c r="AL312" s="103">
        <f t="shared" si="317"/>
        <v>0</v>
      </c>
      <c r="AM312" s="103">
        <f t="shared" si="318"/>
        <v>770</v>
      </c>
      <c r="AN312" s="103">
        <f t="shared" si="319"/>
        <v>770</v>
      </c>
      <c r="AO312" s="103">
        <f t="shared" si="320"/>
        <v>770</v>
      </c>
      <c r="AP312" s="103">
        <f t="shared" si="321"/>
        <v>770</v>
      </c>
      <c r="AQ312" s="103">
        <f t="shared" si="322"/>
        <v>0</v>
      </c>
      <c r="AR312" s="103">
        <f t="shared" si="323"/>
        <v>0</v>
      </c>
      <c r="AS312" s="103">
        <f t="shared" si="324"/>
        <v>0</v>
      </c>
      <c r="AT312" s="103">
        <f t="shared" si="325"/>
        <v>0</v>
      </c>
      <c r="AU312" s="103">
        <f t="shared" si="326"/>
        <v>0</v>
      </c>
      <c r="AV312" s="104">
        <f>SUM(AJ312:AU312)*VLOOKUP($I312,Escalation[],MATCH(W$1,Escalation[#Headers]),FALSE)</f>
        <v>3146.2200000000003</v>
      </c>
      <c r="AW312" s="104">
        <f t="shared" si="383"/>
        <v>0</v>
      </c>
      <c r="AX312" s="104">
        <f t="shared" si="384"/>
        <v>0</v>
      </c>
      <c r="AY312" s="104">
        <f t="shared" si="385"/>
        <v>3146.2200000000003</v>
      </c>
      <c r="AZ312" s="103">
        <f t="shared" si="386"/>
        <v>629.24400000000014</v>
      </c>
      <c r="BA312" s="105">
        <f t="shared" si="387"/>
        <v>0</v>
      </c>
      <c r="BB312" s="110"/>
      <c r="BC312" s="102"/>
      <c r="BD312" s="102"/>
      <c r="BE312" s="102"/>
      <c r="BF312" s="102"/>
      <c r="BG312" s="102"/>
      <c r="BH312" s="102"/>
      <c r="BI312" s="102"/>
      <c r="BJ312" s="102"/>
      <c r="BK312" s="102"/>
      <c r="BL312" s="102"/>
      <c r="BM312" s="102"/>
      <c r="BN312" s="102">
        <f t="shared" si="327"/>
        <v>0</v>
      </c>
      <c r="BO312" s="103">
        <f t="shared" si="328"/>
        <v>0</v>
      </c>
      <c r="BP312" s="103">
        <f t="shared" si="329"/>
        <v>0</v>
      </c>
      <c r="BQ312" s="103">
        <f t="shared" si="330"/>
        <v>0</v>
      </c>
      <c r="BR312" s="103">
        <f t="shared" si="331"/>
        <v>0</v>
      </c>
      <c r="BS312" s="103">
        <f t="shared" si="332"/>
        <v>0</v>
      </c>
      <c r="BT312" s="103">
        <f t="shared" si="333"/>
        <v>0</v>
      </c>
      <c r="BU312" s="103">
        <f t="shared" si="334"/>
        <v>0</v>
      </c>
      <c r="BV312" s="103">
        <f t="shared" si="335"/>
        <v>0</v>
      </c>
      <c r="BW312" s="103">
        <f t="shared" si="336"/>
        <v>0</v>
      </c>
      <c r="BX312" s="103">
        <f t="shared" si="337"/>
        <v>0</v>
      </c>
      <c r="BY312" s="103">
        <f t="shared" si="338"/>
        <v>0</v>
      </c>
      <c r="BZ312" s="103">
        <f t="shared" si="339"/>
        <v>0</v>
      </c>
      <c r="CA312" s="104">
        <f>SUM(BO312:BZ312)*VLOOKUP($I312,Escalation[],MATCH(BB$1,Escalation[#Headers]),FALSE)</f>
        <v>0</v>
      </c>
      <c r="CB312" s="104">
        <f t="shared" si="340"/>
        <v>0</v>
      </c>
      <c r="CC312" s="104">
        <f t="shared" si="341"/>
        <v>0</v>
      </c>
      <c r="CD312" s="104">
        <f t="shared" si="342"/>
        <v>0</v>
      </c>
      <c r="CE312" s="103">
        <f t="shared" si="343"/>
        <v>0</v>
      </c>
      <c r="CF312" s="105">
        <f t="shared" si="344"/>
        <v>0</v>
      </c>
      <c r="CG312" s="110"/>
      <c r="CH312" s="102"/>
      <c r="CI312" s="102"/>
      <c r="CJ312" s="102"/>
      <c r="CK312" s="102"/>
      <c r="CL312" s="102"/>
      <c r="CM312" s="102"/>
      <c r="CN312" s="102"/>
      <c r="CO312" s="102"/>
      <c r="CP312" s="102"/>
      <c r="CQ312" s="102"/>
      <c r="CR312" s="102"/>
      <c r="CS312" s="102">
        <f t="shared" si="345"/>
        <v>0</v>
      </c>
      <c r="CT312" s="103">
        <f t="shared" si="346"/>
        <v>0</v>
      </c>
      <c r="CU312" s="103">
        <f t="shared" si="347"/>
        <v>0</v>
      </c>
      <c r="CV312" s="103">
        <f t="shared" si="348"/>
        <v>0</v>
      </c>
      <c r="CW312" s="103">
        <f t="shared" si="349"/>
        <v>0</v>
      </c>
      <c r="CX312" s="103">
        <f t="shared" si="350"/>
        <v>0</v>
      </c>
      <c r="CY312" s="103">
        <f t="shared" si="351"/>
        <v>0</v>
      </c>
      <c r="CZ312" s="103">
        <f t="shared" si="352"/>
        <v>0</v>
      </c>
      <c r="DA312" s="103">
        <f t="shared" si="353"/>
        <v>0</v>
      </c>
      <c r="DB312" s="103">
        <f t="shared" si="354"/>
        <v>0</v>
      </c>
      <c r="DC312" s="103">
        <f t="shared" si="355"/>
        <v>0</v>
      </c>
      <c r="DD312" s="103">
        <f t="shared" si="356"/>
        <v>0</v>
      </c>
      <c r="DE312" s="103">
        <f t="shared" si="357"/>
        <v>0</v>
      </c>
      <c r="DF312" s="104">
        <f>SUM(CT312:DE312)*VLOOKUP($I312,Escalation[],MATCH(CG$1,Escalation[#Headers]),FALSE)</f>
        <v>0</v>
      </c>
      <c r="DG312" s="104">
        <f t="shared" si="358"/>
        <v>0</v>
      </c>
      <c r="DH312" s="104">
        <f t="shared" si="359"/>
        <v>0</v>
      </c>
      <c r="DI312" s="104">
        <f t="shared" si="360"/>
        <v>0</v>
      </c>
      <c r="DJ312" s="103">
        <f t="shared" si="361"/>
        <v>0</v>
      </c>
      <c r="DK312" s="105">
        <f t="shared" si="362"/>
        <v>0</v>
      </c>
      <c r="DL312" s="110"/>
      <c r="DM312" s="102"/>
      <c r="DN312" s="102"/>
      <c r="DO312" s="102"/>
      <c r="DP312" s="102"/>
      <c r="DQ312" s="102"/>
      <c r="DR312" s="102"/>
      <c r="DS312" s="102"/>
      <c r="DT312" s="102"/>
      <c r="DU312" s="102"/>
      <c r="DV312" s="102"/>
      <c r="DW312" s="102"/>
      <c r="DX312" s="102">
        <f t="shared" si="363"/>
        <v>0</v>
      </c>
      <c r="DY312" s="103">
        <f t="shared" si="364"/>
        <v>0</v>
      </c>
      <c r="DZ312" s="103">
        <f t="shared" si="365"/>
        <v>0</v>
      </c>
      <c r="EA312" s="103">
        <f t="shared" si="366"/>
        <v>0</v>
      </c>
      <c r="EB312" s="103">
        <f t="shared" si="367"/>
        <v>0</v>
      </c>
      <c r="EC312" s="103">
        <f t="shared" si="368"/>
        <v>0</v>
      </c>
      <c r="ED312" s="103">
        <f t="shared" si="369"/>
        <v>0</v>
      </c>
      <c r="EE312" s="103">
        <f t="shared" si="370"/>
        <v>0</v>
      </c>
      <c r="EF312" s="103">
        <f t="shared" si="371"/>
        <v>0</v>
      </c>
      <c r="EG312" s="103">
        <f t="shared" si="372"/>
        <v>0</v>
      </c>
      <c r="EH312" s="103">
        <f t="shared" si="373"/>
        <v>0</v>
      </c>
      <c r="EI312" s="103">
        <f t="shared" si="374"/>
        <v>0</v>
      </c>
      <c r="EJ312" s="103">
        <f t="shared" si="375"/>
        <v>0</v>
      </c>
      <c r="EK312" s="104">
        <f>SUM(DY312:EJ312)*VLOOKUP($I312,Escalation[],MATCH(DL$1,Escalation[#Headers]),FALSE)</f>
        <v>0</v>
      </c>
      <c r="EL312" s="104">
        <f t="shared" si="376"/>
        <v>0</v>
      </c>
      <c r="EM312" s="104">
        <f t="shared" si="377"/>
        <v>0</v>
      </c>
      <c r="EN312" s="104">
        <f t="shared" si="378"/>
        <v>0</v>
      </c>
      <c r="EO312" s="103">
        <f t="shared" si="379"/>
        <v>0</v>
      </c>
      <c r="EP312" s="105">
        <f t="shared" si="380"/>
        <v>0</v>
      </c>
      <c r="EQ312" s="160">
        <f t="shared" si="381"/>
        <v>3146.2200000000003</v>
      </c>
      <c r="ER312" s="1"/>
      <c r="ES312" s="82"/>
      <c r="ET312" s="82"/>
      <c r="EU312" s="82"/>
      <c r="EV312" s="82"/>
      <c r="EW312" s="22"/>
      <c r="EX312" s="22"/>
      <c r="EY312" s="34"/>
      <c r="EZ312" s="34"/>
      <c r="FA312" s="7"/>
      <c r="FB312" s="7"/>
      <c r="FC312" s="7"/>
      <c r="FD312" s="7"/>
    </row>
    <row r="313" spans="1:160" ht="184.8" hidden="1" x14ac:dyDescent="0.3">
      <c r="A313" s="2" t="s">
        <v>640</v>
      </c>
      <c r="B313" s="83">
        <v>1.2</v>
      </c>
      <c r="C313" t="s">
        <v>1392</v>
      </c>
      <c r="D313" s="28" t="s">
        <v>15</v>
      </c>
      <c r="E313" s="3" t="s">
        <v>25</v>
      </c>
      <c r="F313" s="1" t="s">
        <v>641</v>
      </c>
      <c r="G313" s="14" t="s">
        <v>642</v>
      </c>
      <c r="H313" s="1"/>
      <c r="I313" s="3" t="s">
        <v>215</v>
      </c>
      <c r="J313" s="5" t="s">
        <v>215</v>
      </c>
      <c r="K313" s="3"/>
      <c r="L313" s="3" t="s">
        <v>22</v>
      </c>
      <c r="M313" s="38"/>
      <c r="N313" s="42">
        <v>1</v>
      </c>
      <c r="O313" s="23">
        <v>0</v>
      </c>
      <c r="P313" s="48">
        <v>0</v>
      </c>
      <c r="Q313" s="5" t="s">
        <v>23</v>
      </c>
      <c r="R313" s="1" t="s">
        <v>220</v>
      </c>
      <c r="S313" s="71">
        <f>VLOOKUP(R313,Contingencies!$A$2:$D$7,4,FALSE)</f>
        <v>0.2</v>
      </c>
      <c r="T313" s="22">
        <f t="shared" si="314"/>
        <v>612.9</v>
      </c>
      <c r="U313" s="33">
        <f t="shared" si="388"/>
        <v>0</v>
      </c>
      <c r="V313" s="90"/>
      <c r="W313" s="110"/>
      <c r="X313" s="102"/>
      <c r="Y313" s="133"/>
      <c r="Z313" s="112"/>
      <c r="AA313" s="122">
        <v>1500</v>
      </c>
      <c r="AB313" s="122">
        <v>1500</v>
      </c>
      <c r="AC313" s="122"/>
      <c r="AD313" s="123"/>
      <c r="AE313" s="123"/>
      <c r="AF313" s="102"/>
      <c r="AG313" s="102"/>
      <c r="AH313" s="102"/>
      <c r="AI313" s="102">
        <f t="shared" si="382"/>
        <v>0</v>
      </c>
      <c r="AJ313" s="103">
        <f t="shared" si="315"/>
        <v>0</v>
      </c>
      <c r="AK313" s="103">
        <f t="shared" si="316"/>
        <v>0</v>
      </c>
      <c r="AL313" s="103">
        <f t="shared" si="317"/>
        <v>0</v>
      </c>
      <c r="AM313" s="103">
        <f t="shared" si="318"/>
        <v>0</v>
      </c>
      <c r="AN313" s="103">
        <f t="shared" si="319"/>
        <v>1500</v>
      </c>
      <c r="AO313" s="103">
        <f t="shared" si="320"/>
        <v>1500</v>
      </c>
      <c r="AP313" s="103">
        <f t="shared" si="321"/>
        <v>0</v>
      </c>
      <c r="AQ313" s="103">
        <f t="shared" si="322"/>
        <v>0</v>
      </c>
      <c r="AR313" s="103">
        <f t="shared" si="323"/>
        <v>0</v>
      </c>
      <c r="AS313" s="103">
        <f t="shared" si="324"/>
        <v>0</v>
      </c>
      <c r="AT313" s="103">
        <f t="shared" si="325"/>
        <v>0</v>
      </c>
      <c r="AU313" s="103">
        <f t="shared" si="326"/>
        <v>0</v>
      </c>
      <c r="AV313" s="104">
        <f>SUM(AJ313:AU313)*VLOOKUP($I313,Escalation[],MATCH(W$1,Escalation[#Headers]),FALSE)</f>
        <v>3064.5</v>
      </c>
      <c r="AW313" s="104">
        <f t="shared" si="383"/>
        <v>0</v>
      </c>
      <c r="AX313" s="104">
        <f t="shared" si="384"/>
        <v>0</v>
      </c>
      <c r="AY313" s="104">
        <f t="shared" si="385"/>
        <v>3064.5</v>
      </c>
      <c r="AZ313" s="103">
        <f t="shared" si="386"/>
        <v>612.9</v>
      </c>
      <c r="BA313" s="105">
        <f t="shared" si="387"/>
        <v>0</v>
      </c>
      <c r="BB313" s="110"/>
      <c r="BC313" s="102"/>
      <c r="BD313" s="102"/>
      <c r="BE313" s="102"/>
      <c r="BF313" s="102"/>
      <c r="BG313" s="102"/>
      <c r="BH313" s="102"/>
      <c r="BI313" s="102"/>
      <c r="BJ313" s="102"/>
      <c r="BK313" s="102"/>
      <c r="BL313" s="102"/>
      <c r="BM313" s="102"/>
      <c r="BN313" s="102">
        <f t="shared" si="327"/>
        <v>0</v>
      </c>
      <c r="BO313" s="103">
        <f t="shared" si="328"/>
        <v>0</v>
      </c>
      <c r="BP313" s="103">
        <f t="shared" si="329"/>
        <v>0</v>
      </c>
      <c r="BQ313" s="103">
        <f t="shared" si="330"/>
        <v>0</v>
      </c>
      <c r="BR313" s="103">
        <f t="shared" si="331"/>
        <v>0</v>
      </c>
      <c r="BS313" s="103">
        <f t="shared" si="332"/>
        <v>0</v>
      </c>
      <c r="BT313" s="103">
        <f t="shared" si="333"/>
        <v>0</v>
      </c>
      <c r="BU313" s="103">
        <f t="shared" si="334"/>
        <v>0</v>
      </c>
      <c r="BV313" s="103">
        <f t="shared" si="335"/>
        <v>0</v>
      </c>
      <c r="BW313" s="103">
        <f t="shared" si="336"/>
        <v>0</v>
      </c>
      <c r="BX313" s="103">
        <f t="shared" si="337"/>
        <v>0</v>
      </c>
      <c r="BY313" s="103">
        <f t="shared" si="338"/>
        <v>0</v>
      </c>
      <c r="BZ313" s="103">
        <f t="shared" si="339"/>
        <v>0</v>
      </c>
      <c r="CA313" s="104">
        <f>SUM(BO313:BZ313)*VLOOKUP($I313,Escalation[],MATCH(BB$1,Escalation[#Headers]),FALSE)</f>
        <v>0</v>
      </c>
      <c r="CB313" s="104">
        <f t="shared" si="340"/>
        <v>0</v>
      </c>
      <c r="CC313" s="104">
        <f t="shared" si="341"/>
        <v>0</v>
      </c>
      <c r="CD313" s="104">
        <f t="shared" si="342"/>
        <v>0</v>
      </c>
      <c r="CE313" s="103">
        <f t="shared" si="343"/>
        <v>0</v>
      </c>
      <c r="CF313" s="105">
        <f t="shared" si="344"/>
        <v>0</v>
      </c>
      <c r="CG313" s="110"/>
      <c r="CH313" s="102"/>
      <c r="CI313" s="102"/>
      <c r="CJ313" s="102"/>
      <c r="CK313" s="102"/>
      <c r="CL313" s="102"/>
      <c r="CM313" s="102"/>
      <c r="CN313" s="102"/>
      <c r="CO313" s="102"/>
      <c r="CP313" s="102"/>
      <c r="CQ313" s="102"/>
      <c r="CR313" s="102"/>
      <c r="CS313" s="102">
        <f t="shared" si="345"/>
        <v>0</v>
      </c>
      <c r="CT313" s="103">
        <f t="shared" si="346"/>
        <v>0</v>
      </c>
      <c r="CU313" s="103">
        <f t="shared" si="347"/>
        <v>0</v>
      </c>
      <c r="CV313" s="103">
        <f t="shared" si="348"/>
        <v>0</v>
      </c>
      <c r="CW313" s="103">
        <f t="shared" si="349"/>
        <v>0</v>
      </c>
      <c r="CX313" s="103">
        <f t="shared" si="350"/>
        <v>0</v>
      </c>
      <c r="CY313" s="103">
        <f t="shared" si="351"/>
        <v>0</v>
      </c>
      <c r="CZ313" s="103">
        <f t="shared" si="352"/>
        <v>0</v>
      </c>
      <c r="DA313" s="103">
        <f t="shared" si="353"/>
        <v>0</v>
      </c>
      <c r="DB313" s="103">
        <f t="shared" si="354"/>
        <v>0</v>
      </c>
      <c r="DC313" s="103">
        <f t="shared" si="355"/>
        <v>0</v>
      </c>
      <c r="DD313" s="103">
        <f t="shared" si="356"/>
        <v>0</v>
      </c>
      <c r="DE313" s="103">
        <f t="shared" si="357"/>
        <v>0</v>
      </c>
      <c r="DF313" s="104">
        <f>SUM(CT313:DE313)*VLOOKUP($I313,Escalation[],MATCH(CG$1,Escalation[#Headers]),FALSE)</f>
        <v>0</v>
      </c>
      <c r="DG313" s="104">
        <f t="shared" si="358"/>
        <v>0</v>
      </c>
      <c r="DH313" s="104">
        <f t="shared" si="359"/>
        <v>0</v>
      </c>
      <c r="DI313" s="104">
        <f t="shared" si="360"/>
        <v>0</v>
      </c>
      <c r="DJ313" s="103">
        <f t="shared" si="361"/>
        <v>0</v>
      </c>
      <c r="DK313" s="105">
        <f t="shared" si="362"/>
        <v>0</v>
      </c>
      <c r="DL313" s="110"/>
      <c r="DM313" s="102"/>
      <c r="DN313" s="102"/>
      <c r="DO313" s="102"/>
      <c r="DP313" s="102"/>
      <c r="DQ313" s="102"/>
      <c r="DR313" s="102"/>
      <c r="DS313" s="102"/>
      <c r="DT313" s="102"/>
      <c r="DU313" s="102"/>
      <c r="DV313" s="102"/>
      <c r="DW313" s="102"/>
      <c r="DX313" s="102">
        <f t="shared" si="363"/>
        <v>0</v>
      </c>
      <c r="DY313" s="103">
        <f t="shared" si="364"/>
        <v>0</v>
      </c>
      <c r="DZ313" s="103">
        <f t="shared" si="365"/>
        <v>0</v>
      </c>
      <c r="EA313" s="103">
        <f t="shared" si="366"/>
        <v>0</v>
      </c>
      <c r="EB313" s="103">
        <f t="shared" si="367"/>
        <v>0</v>
      </c>
      <c r="EC313" s="103">
        <f t="shared" si="368"/>
        <v>0</v>
      </c>
      <c r="ED313" s="103">
        <f t="shared" si="369"/>
        <v>0</v>
      </c>
      <c r="EE313" s="103">
        <f t="shared" si="370"/>
        <v>0</v>
      </c>
      <c r="EF313" s="103">
        <f t="shared" si="371"/>
        <v>0</v>
      </c>
      <c r="EG313" s="103">
        <f t="shared" si="372"/>
        <v>0</v>
      </c>
      <c r="EH313" s="103">
        <f t="shared" si="373"/>
        <v>0</v>
      </c>
      <c r="EI313" s="103">
        <f t="shared" si="374"/>
        <v>0</v>
      </c>
      <c r="EJ313" s="103">
        <f t="shared" si="375"/>
        <v>0</v>
      </c>
      <c r="EK313" s="104">
        <f>SUM(DY313:EJ313)*VLOOKUP($I313,Escalation[],MATCH(DL$1,Escalation[#Headers]),FALSE)</f>
        <v>0</v>
      </c>
      <c r="EL313" s="104">
        <f t="shared" si="376"/>
        <v>0</v>
      </c>
      <c r="EM313" s="104">
        <f t="shared" si="377"/>
        <v>0</v>
      </c>
      <c r="EN313" s="104">
        <f t="shared" si="378"/>
        <v>0</v>
      </c>
      <c r="EO313" s="103">
        <f t="shared" si="379"/>
        <v>0</v>
      </c>
      <c r="EP313" s="105">
        <f t="shared" si="380"/>
        <v>0</v>
      </c>
      <c r="EQ313" s="160">
        <f t="shared" si="381"/>
        <v>3064.5</v>
      </c>
      <c r="ER313" s="1"/>
      <c r="ES313" s="82"/>
      <c r="ET313" s="82"/>
      <c r="EU313" s="82"/>
      <c r="EV313" s="82"/>
      <c r="EW313" s="22"/>
      <c r="EX313" s="22"/>
      <c r="EY313" s="34"/>
      <c r="EZ313" s="34"/>
      <c r="FA313" s="7"/>
      <c r="FB313" s="7"/>
      <c r="FC313" s="7"/>
      <c r="FD313" s="7"/>
    </row>
    <row r="314" spans="1:160" ht="184.8" hidden="1" x14ac:dyDescent="0.3">
      <c r="A314" s="2" t="s">
        <v>643</v>
      </c>
      <c r="B314" s="83">
        <v>1.2</v>
      </c>
      <c r="C314" t="s">
        <v>1392</v>
      </c>
      <c r="D314" s="28" t="s">
        <v>15</v>
      </c>
      <c r="E314" s="3" t="s">
        <v>25</v>
      </c>
      <c r="F314" s="1" t="s">
        <v>644</v>
      </c>
      <c r="G314" s="14" t="s">
        <v>645</v>
      </c>
      <c r="H314" s="1"/>
      <c r="I314" s="3" t="s">
        <v>19</v>
      </c>
      <c r="J314" s="5" t="s">
        <v>31</v>
      </c>
      <c r="K314" s="3" t="s">
        <v>35</v>
      </c>
      <c r="L314" s="6" t="s">
        <v>22</v>
      </c>
      <c r="M314" s="38">
        <v>115</v>
      </c>
      <c r="N314" s="43">
        <v>115</v>
      </c>
      <c r="O314" s="23">
        <v>0</v>
      </c>
      <c r="P314" s="48">
        <v>0</v>
      </c>
      <c r="Q314" s="5" t="s">
        <v>23</v>
      </c>
      <c r="R314" s="1" t="s">
        <v>220</v>
      </c>
      <c r="S314" s="71">
        <f>VLOOKUP(R314,Contingencies!$A$2:$D$7,4,FALSE)</f>
        <v>0.2</v>
      </c>
      <c r="T314" s="22">
        <f t="shared" si="314"/>
        <v>1879.5600000000004</v>
      </c>
      <c r="U314" s="33">
        <f t="shared" si="388"/>
        <v>0</v>
      </c>
      <c r="V314" s="90"/>
      <c r="W314" s="110"/>
      <c r="X314" s="102"/>
      <c r="Y314" s="133"/>
      <c r="Z314" s="123"/>
      <c r="AA314" s="123"/>
      <c r="AB314" s="123"/>
      <c r="AC314" s="122">
        <v>20</v>
      </c>
      <c r="AD314" s="122">
        <v>40</v>
      </c>
      <c r="AE314" s="122">
        <v>20</v>
      </c>
      <c r="AF314" s="102"/>
      <c r="AG314" s="102"/>
      <c r="AH314" s="102"/>
      <c r="AI314" s="102">
        <f t="shared" si="382"/>
        <v>80</v>
      </c>
      <c r="AJ314" s="103">
        <f t="shared" si="315"/>
        <v>0</v>
      </c>
      <c r="AK314" s="103">
        <f t="shared" si="316"/>
        <v>0</v>
      </c>
      <c r="AL314" s="103">
        <f t="shared" si="317"/>
        <v>0</v>
      </c>
      <c r="AM314" s="103">
        <f t="shared" si="318"/>
        <v>0</v>
      </c>
      <c r="AN314" s="103">
        <f t="shared" si="319"/>
        <v>0</v>
      </c>
      <c r="AO314" s="103">
        <f t="shared" si="320"/>
        <v>0</v>
      </c>
      <c r="AP314" s="103">
        <f t="shared" si="321"/>
        <v>2300</v>
      </c>
      <c r="AQ314" s="103">
        <f t="shared" si="322"/>
        <v>4600</v>
      </c>
      <c r="AR314" s="103">
        <f t="shared" si="323"/>
        <v>2300</v>
      </c>
      <c r="AS314" s="103">
        <f t="shared" si="324"/>
        <v>0</v>
      </c>
      <c r="AT314" s="103">
        <f t="shared" si="325"/>
        <v>0</v>
      </c>
      <c r="AU314" s="103">
        <f t="shared" si="326"/>
        <v>0</v>
      </c>
      <c r="AV314" s="104">
        <f>SUM(AJ314:AU314)*VLOOKUP($I314,Escalation[],MATCH(W$1,Escalation[#Headers]),FALSE)</f>
        <v>9397.8000000000011</v>
      </c>
      <c r="AW314" s="104">
        <f t="shared" si="383"/>
        <v>0</v>
      </c>
      <c r="AX314" s="104">
        <f t="shared" si="384"/>
        <v>0</v>
      </c>
      <c r="AY314" s="104">
        <f t="shared" si="385"/>
        <v>9397.8000000000011</v>
      </c>
      <c r="AZ314" s="103">
        <f t="shared" si="386"/>
        <v>1879.5600000000004</v>
      </c>
      <c r="BA314" s="105">
        <f t="shared" si="387"/>
        <v>0</v>
      </c>
      <c r="BB314" s="110"/>
      <c r="BC314" s="102"/>
      <c r="BD314" s="102"/>
      <c r="BE314" s="102"/>
      <c r="BF314" s="102"/>
      <c r="BG314" s="102"/>
      <c r="BH314" s="102"/>
      <c r="BI314" s="102"/>
      <c r="BJ314" s="102"/>
      <c r="BK314" s="102"/>
      <c r="BL314" s="102"/>
      <c r="BM314" s="102"/>
      <c r="BN314" s="102">
        <f t="shared" si="327"/>
        <v>0</v>
      </c>
      <c r="BO314" s="103">
        <f t="shared" si="328"/>
        <v>0</v>
      </c>
      <c r="BP314" s="103">
        <f t="shared" si="329"/>
        <v>0</v>
      </c>
      <c r="BQ314" s="103">
        <f t="shared" si="330"/>
        <v>0</v>
      </c>
      <c r="BR314" s="103">
        <f t="shared" si="331"/>
        <v>0</v>
      </c>
      <c r="BS314" s="103">
        <f t="shared" si="332"/>
        <v>0</v>
      </c>
      <c r="BT314" s="103">
        <f t="shared" si="333"/>
        <v>0</v>
      </c>
      <c r="BU314" s="103">
        <f t="shared" si="334"/>
        <v>0</v>
      </c>
      <c r="BV314" s="103">
        <f t="shared" si="335"/>
        <v>0</v>
      </c>
      <c r="BW314" s="103">
        <f t="shared" si="336"/>
        <v>0</v>
      </c>
      <c r="BX314" s="103">
        <f t="shared" si="337"/>
        <v>0</v>
      </c>
      <c r="BY314" s="103">
        <f t="shared" si="338"/>
        <v>0</v>
      </c>
      <c r="BZ314" s="103">
        <f t="shared" si="339"/>
        <v>0</v>
      </c>
      <c r="CA314" s="104">
        <f>SUM(BO314:BZ314)*VLOOKUP($I314,Escalation[],MATCH(BB$1,Escalation[#Headers]),FALSE)</f>
        <v>0</v>
      </c>
      <c r="CB314" s="104">
        <f t="shared" si="340"/>
        <v>0</v>
      </c>
      <c r="CC314" s="104">
        <f t="shared" si="341"/>
        <v>0</v>
      </c>
      <c r="CD314" s="104">
        <f t="shared" si="342"/>
        <v>0</v>
      </c>
      <c r="CE314" s="103">
        <f t="shared" si="343"/>
        <v>0</v>
      </c>
      <c r="CF314" s="105">
        <f t="shared" si="344"/>
        <v>0</v>
      </c>
      <c r="CG314" s="110"/>
      <c r="CH314" s="102"/>
      <c r="CI314" s="102"/>
      <c r="CJ314" s="102"/>
      <c r="CK314" s="102"/>
      <c r="CL314" s="102"/>
      <c r="CM314" s="102"/>
      <c r="CN314" s="102"/>
      <c r="CO314" s="102"/>
      <c r="CP314" s="102"/>
      <c r="CQ314" s="102"/>
      <c r="CR314" s="102"/>
      <c r="CS314" s="102">
        <f t="shared" si="345"/>
        <v>0</v>
      </c>
      <c r="CT314" s="103">
        <f t="shared" si="346"/>
        <v>0</v>
      </c>
      <c r="CU314" s="103">
        <f t="shared" si="347"/>
        <v>0</v>
      </c>
      <c r="CV314" s="103">
        <f t="shared" si="348"/>
        <v>0</v>
      </c>
      <c r="CW314" s="103">
        <f t="shared" si="349"/>
        <v>0</v>
      </c>
      <c r="CX314" s="103">
        <f t="shared" si="350"/>
        <v>0</v>
      </c>
      <c r="CY314" s="103">
        <f t="shared" si="351"/>
        <v>0</v>
      </c>
      <c r="CZ314" s="103">
        <f t="shared" si="352"/>
        <v>0</v>
      </c>
      <c r="DA314" s="103">
        <f t="shared" si="353"/>
        <v>0</v>
      </c>
      <c r="DB314" s="103">
        <f t="shared" si="354"/>
        <v>0</v>
      </c>
      <c r="DC314" s="103">
        <f t="shared" si="355"/>
        <v>0</v>
      </c>
      <c r="DD314" s="103">
        <f t="shared" si="356"/>
        <v>0</v>
      </c>
      <c r="DE314" s="103">
        <f t="shared" si="357"/>
        <v>0</v>
      </c>
      <c r="DF314" s="104">
        <f>SUM(CT314:DE314)*VLOOKUP($I314,Escalation[],MATCH(CG$1,Escalation[#Headers]),FALSE)</f>
        <v>0</v>
      </c>
      <c r="DG314" s="104">
        <f t="shared" si="358"/>
        <v>0</v>
      </c>
      <c r="DH314" s="104">
        <f t="shared" si="359"/>
        <v>0</v>
      </c>
      <c r="DI314" s="104">
        <f t="shared" si="360"/>
        <v>0</v>
      </c>
      <c r="DJ314" s="103">
        <f t="shared" si="361"/>
        <v>0</v>
      </c>
      <c r="DK314" s="105">
        <f t="shared" si="362"/>
        <v>0</v>
      </c>
      <c r="DL314" s="110"/>
      <c r="DM314" s="102"/>
      <c r="DN314" s="102"/>
      <c r="DO314" s="102"/>
      <c r="DP314" s="102"/>
      <c r="DQ314" s="102"/>
      <c r="DR314" s="102"/>
      <c r="DS314" s="102"/>
      <c r="DT314" s="102"/>
      <c r="DU314" s="102"/>
      <c r="DV314" s="102"/>
      <c r="DW314" s="102"/>
      <c r="DX314" s="102">
        <f t="shared" si="363"/>
        <v>0</v>
      </c>
      <c r="DY314" s="103">
        <f t="shared" si="364"/>
        <v>0</v>
      </c>
      <c r="DZ314" s="103">
        <f t="shared" si="365"/>
        <v>0</v>
      </c>
      <c r="EA314" s="103">
        <f t="shared" si="366"/>
        <v>0</v>
      </c>
      <c r="EB314" s="103">
        <f t="shared" si="367"/>
        <v>0</v>
      </c>
      <c r="EC314" s="103">
        <f t="shared" si="368"/>
        <v>0</v>
      </c>
      <c r="ED314" s="103">
        <f t="shared" si="369"/>
        <v>0</v>
      </c>
      <c r="EE314" s="103">
        <f t="shared" si="370"/>
        <v>0</v>
      </c>
      <c r="EF314" s="103">
        <f t="shared" si="371"/>
        <v>0</v>
      </c>
      <c r="EG314" s="103">
        <f t="shared" si="372"/>
        <v>0</v>
      </c>
      <c r="EH314" s="103">
        <f t="shared" si="373"/>
        <v>0</v>
      </c>
      <c r="EI314" s="103">
        <f t="shared" si="374"/>
        <v>0</v>
      </c>
      <c r="EJ314" s="103">
        <f t="shared" si="375"/>
        <v>0</v>
      </c>
      <c r="EK314" s="104">
        <f>SUM(DY314:EJ314)*VLOOKUP($I314,Escalation[],MATCH(DL$1,Escalation[#Headers]),FALSE)</f>
        <v>0</v>
      </c>
      <c r="EL314" s="104">
        <f t="shared" si="376"/>
        <v>0</v>
      </c>
      <c r="EM314" s="104">
        <f t="shared" si="377"/>
        <v>0</v>
      </c>
      <c r="EN314" s="104">
        <f t="shared" si="378"/>
        <v>0</v>
      </c>
      <c r="EO314" s="103">
        <f t="shared" si="379"/>
        <v>0</v>
      </c>
      <c r="EP314" s="105">
        <f t="shared" si="380"/>
        <v>0</v>
      </c>
      <c r="EQ314" s="160">
        <f t="shared" si="381"/>
        <v>9397.8000000000011</v>
      </c>
      <c r="ER314" s="1"/>
      <c r="ES314" s="82"/>
      <c r="ET314" s="82"/>
      <c r="EU314" s="82"/>
      <c r="EV314" s="82"/>
      <c r="EW314" s="22"/>
      <c r="EX314" s="22"/>
      <c r="EY314" s="34"/>
      <c r="EZ314" s="34"/>
      <c r="FA314" s="7"/>
      <c r="FB314" s="7"/>
      <c r="FC314" s="7"/>
      <c r="FD314" s="7"/>
    </row>
    <row r="315" spans="1:160" ht="184.8" hidden="1" x14ac:dyDescent="0.3">
      <c r="A315" s="2" t="s">
        <v>643</v>
      </c>
      <c r="B315" s="83">
        <v>1.2</v>
      </c>
      <c r="C315" t="s">
        <v>1392</v>
      </c>
      <c r="D315" s="28" t="s">
        <v>15</v>
      </c>
      <c r="E315" s="3" t="s">
        <v>25</v>
      </c>
      <c r="F315" s="1" t="s">
        <v>644</v>
      </c>
      <c r="G315" s="14" t="s">
        <v>645</v>
      </c>
      <c r="H315" s="1"/>
      <c r="I315" s="3" t="s">
        <v>215</v>
      </c>
      <c r="J315" s="5" t="s">
        <v>215</v>
      </c>
      <c r="K315" s="3"/>
      <c r="L315" s="3" t="s">
        <v>22</v>
      </c>
      <c r="M315" s="38"/>
      <c r="N315" s="42">
        <v>1</v>
      </c>
      <c r="O315" s="23">
        <v>0</v>
      </c>
      <c r="P315" s="48">
        <v>0</v>
      </c>
      <c r="Q315" s="5" t="s">
        <v>23</v>
      </c>
      <c r="R315" s="1" t="s">
        <v>220</v>
      </c>
      <c r="S315" s="71">
        <f>VLOOKUP(R315,Contingencies!$A$2:$D$7,4,FALSE)</f>
        <v>0.2</v>
      </c>
      <c r="T315" s="22">
        <f t="shared" si="314"/>
        <v>786.55500000000006</v>
      </c>
      <c r="U315" s="33">
        <f t="shared" si="388"/>
        <v>0</v>
      </c>
      <c r="V315" s="90"/>
      <c r="W315" s="110"/>
      <c r="X315" s="102"/>
      <c r="Y315" s="133"/>
      <c r="Z315" s="102"/>
      <c r="AA315" s="123"/>
      <c r="AB315" s="123"/>
      <c r="AC315" s="122"/>
      <c r="AD315" s="122">
        <v>3850</v>
      </c>
      <c r="AE315" s="122"/>
      <c r="AF315" s="102"/>
      <c r="AG315" s="102"/>
      <c r="AH315" s="102"/>
      <c r="AI315" s="102">
        <f t="shared" si="382"/>
        <v>0</v>
      </c>
      <c r="AJ315" s="103">
        <f t="shared" si="315"/>
        <v>0</v>
      </c>
      <c r="AK315" s="103">
        <f t="shared" si="316"/>
        <v>0</v>
      </c>
      <c r="AL315" s="103">
        <f t="shared" si="317"/>
        <v>0</v>
      </c>
      <c r="AM315" s="103">
        <f t="shared" si="318"/>
        <v>0</v>
      </c>
      <c r="AN315" s="103">
        <f t="shared" si="319"/>
        <v>0</v>
      </c>
      <c r="AO315" s="103">
        <f t="shared" si="320"/>
        <v>0</v>
      </c>
      <c r="AP315" s="103">
        <f t="shared" si="321"/>
        <v>0</v>
      </c>
      <c r="AQ315" s="103">
        <f t="shared" si="322"/>
        <v>3850</v>
      </c>
      <c r="AR315" s="103">
        <f t="shared" si="323"/>
        <v>0</v>
      </c>
      <c r="AS315" s="103">
        <f t="shared" si="324"/>
        <v>0</v>
      </c>
      <c r="AT315" s="103">
        <f t="shared" si="325"/>
        <v>0</v>
      </c>
      <c r="AU315" s="103">
        <f t="shared" si="326"/>
        <v>0</v>
      </c>
      <c r="AV315" s="104">
        <f>SUM(AJ315:AU315)*VLOOKUP($I315,Escalation[],MATCH(W$1,Escalation[#Headers]),FALSE)</f>
        <v>3932.7750000000001</v>
      </c>
      <c r="AW315" s="104">
        <f t="shared" si="383"/>
        <v>0</v>
      </c>
      <c r="AX315" s="104">
        <f t="shared" si="384"/>
        <v>0</v>
      </c>
      <c r="AY315" s="104">
        <f t="shared" si="385"/>
        <v>3932.7750000000001</v>
      </c>
      <c r="AZ315" s="103">
        <f t="shared" si="386"/>
        <v>786.55500000000006</v>
      </c>
      <c r="BA315" s="105">
        <f t="shared" si="387"/>
        <v>0</v>
      </c>
      <c r="BB315" s="110"/>
      <c r="BC315" s="102"/>
      <c r="BD315" s="102"/>
      <c r="BE315" s="102"/>
      <c r="BF315" s="102"/>
      <c r="BG315" s="102"/>
      <c r="BH315" s="102"/>
      <c r="BI315" s="102"/>
      <c r="BJ315" s="102"/>
      <c r="BK315" s="102"/>
      <c r="BL315" s="102"/>
      <c r="BM315" s="102"/>
      <c r="BN315" s="102">
        <f t="shared" si="327"/>
        <v>0</v>
      </c>
      <c r="BO315" s="103">
        <f t="shared" si="328"/>
        <v>0</v>
      </c>
      <c r="BP315" s="103">
        <f t="shared" si="329"/>
        <v>0</v>
      </c>
      <c r="BQ315" s="103">
        <f t="shared" si="330"/>
        <v>0</v>
      </c>
      <c r="BR315" s="103">
        <f t="shared" si="331"/>
        <v>0</v>
      </c>
      <c r="BS315" s="103">
        <f t="shared" si="332"/>
        <v>0</v>
      </c>
      <c r="BT315" s="103">
        <f t="shared" si="333"/>
        <v>0</v>
      </c>
      <c r="BU315" s="103">
        <f t="shared" si="334"/>
        <v>0</v>
      </c>
      <c r="BV315" s="103">
        <f t="shared" si="335"/>
        <v>0</v>
      </c>
      <c r="BW315" s="103">
        <f t="shared" si="336"/>
        <v>0</v>
      </c>
      <c r="BX315" s="103">
        <f t="shared" si="337"/>
        <v>0</v>
      </c>
      <c r="BY315" s="103">
        <f t="shared" si="338"/>
        <v>0</v>
      </c>
      <c r="BZ315" s="103">
        <f t="shared" si="339"/>
        <v>0</v>
      </c>
      <c r="CA315" s="104">
        <f>SUM(BO315:BZ315)*VLOOKUP($I315,Escalation[],MATCH(BB$1,Escalation[#Headers]),FALSE)</f>
        <v>0</v>
      </c>
      <c r="CB315" s="104">
        <f t="shared" si="340"/>
        <v>0</v>
      </c>
      <c r="CC315" s="104">
        <f t="shared" si="341"/>
        <v>0</v>
      </c>
      <c r="CD315" s="104">
        <f t="shared" si="342"/>
        <v>0</v>
      </c>
      <c r="CE315" s="103">
        <f t="shared" si="343"/>
        <v>0</v>
      </c>
      <c r="CF315" s="105">
        <f t="shared" si="344"/>
        <v>0</v>
      </c>
      <c r="CG315" s="110"/>
      <c r="CH315" s="102"/>
      <c r="CI315" s="102"/>
      <c r="CJ315" s="102"/>
      <c r="CK315" s="102"/>
      <c r="CL315" s="102"/>
      <c r="CM315" s="102"/>
      <c r="CN315" s="102"/>
      <c r="CO315" s="102"/>
      <c r="CP315" s="102"/>
      <c r="CQ315" s="102"/>
      <c r="CR315" s="102"/>
      <c r="CS315" s="102">
        <f t="shared" si="345"/>
        <v>0</v>
      </c>
      <c r="CT315" s="103">
        <f t="shared" si="346"/>
        <v>0</v>
      </c>
      <c r="CU315" s="103">
        <f t="shared" si="347"/>
        <v>0</v>
      </c>
      <c r="CV315" s="103">
        <f t="shared" si="348"/>
        <v>0</v>
      </c>
      <c r="CW315" s="103">
        <f t="shared" si="349"/>
        <v>0</v>
      </c>
      <c r="CX315" s="103">
        <f t="shared" si="350"/>
        <v>0</v>
      </c>
      <c r="CY315" s="103">
        <f t="shared" si="351"/>
        <v>0</v>
      </c>
      <c r="CZ315" s="103">
        <f t="shared" si="352"/>
        <v>0</v>
      </c>
      <c r="DA315" s="103">
        <f t="shared" si="353"/>
        <v>0</v>
      </c>
      <c r="DB315" s="103">
        <f t="shared" si="354"/>
        <v>0</v>
      </c>
      <c r="DC315" s="103">
        <f t="shared" si="355"/>
        <v>0</v>
      </c>
      <c r="DD315" s="103">
        <f t="shared" si="356"/>
        <v>0</v>
      </c>
      <c r="DE315" s="103">
        <f t="shared" si="357"/>
        <v>0</v>
      </c>
      <c r="DF315" s="104">
        <f>SUM(CT315:DE315)*VLOOKUP($I315,Escalation[],MATCH(CG$1,Escalation[#Headers]),FALSE)</f>
        <v>0</v>
      </c>
      <c r="DG315" s="104">
        <f t="shared" si="358"/>
        <v>0</v>
      </c>
      <c r="DH315" s="104">
        <f t="shared" si="359"/>
        <v>0</v>
      </c>
      <c r="DI315" s="104">
        <f t="shared" si="360"/>
        <v>0</v>
      </c>
      <c r="DJ315" s="103">
        <f t="shared" si="361"/>
        <v>0</v>
      </c>
      <c r="DK315" s="105">
        <f t="shared" si="362"/>
        <v>0</v>
      </c>
      <c r="DL315" s="110"/>
      <c r="DM315" s="102"/>
      <c r="DN315" s="102"/>
      <c r="DO315" s="102"/>
      <c r="DP315" s="102"/>
      <c r="DQ315" s="102"/>
      <c r="DR315" s="102"/>
      <c r="DS315" s="102"/>
      <c r="DT315" s="102"/>
      <c r="DU315" s="102"/>
      <c r="DV315" s="102"/>
      <c r="DW315" s="102"/>
      <c r="DX315" s="102">
        <f t="shared" si="363"/>
        <v>0</v>
      </c>
      <c r="DY315" s="103">
        <f t="shared" si="364"/>
        <v>0</v>
      </c>
      <c r="DZ315" s="103">
        <f t="shared" si="365"/>
        <v>0</v>
      </c>
      <c r="EA315" s="103">
        <f t="shared" si="366"/>
        <v>0</v>
      </c>
      <c r="EB315" s="103">
        <f t="shared" si="367"/>
        <v>0</v>
      </c>
      <c r="EC315" s="103">
        <f t="shared" si="368"/>
        <v>0</v>
      </c>
      <c r="ED315" s="103">
        <f t="shared" si="369"/>
        <v>0</v>
      </c>
      <c r="EE315" s="103">
        <f t="shared" si="370"/>
        <v>0</v>
      </c>
      <c r="EF315" s="103">
        <f t="shared" si="371"/>
        <v>0</v>
      </c>
      <c r="EG315" s="103">
        <f t="shared" si="372"/>
        <v>0</v>
      </c>
      <c r="EH315" s="103">
        <f t="shared" si="373"/>
        <v>0</v>
      </c>
      <c r="EI315" s="103">
        <f t="shared" si="374"/>
        <v>0</v>
      </c>
      <c r="EJ315" s="103">
        <f t="shared" si="375"/>
        <v>0</v>
      </c>
      <c r="EK315" s="104">
        <f>SUM(DY315:EJ315)*VLOOKUP($I315,Escalation[],MATCH(DL$1,Escalation[#Headers]),FALSE)</f>
        <v>0</v>
      </c>
      <c r="EL315" s="104">
        <f t="shared" si="376"/>
        <v>0</v>
      </c>
      <c r="EM315" s="104">
        <f t="shared" si="377"/>
        <v>0</v>
      </c>
      <c r="EN315" s="104">
        <f t="shared" si="378"/>
        <v>0</v>
      </c>
      <c r="EO315" s="103">
        <f t="shared" si="379"/>
        <v>0</v>
      </c>
      <c r="EP315" s="105">
        <f t="shared" si="380"/>
        <v>0</v>
      </c>
      <c r="EQ315" s="160">
        <f t="shared" si="381"/>
        <v>3932.7750000000001</v>
      </c>
      <c r="ER315" s="1"/>
      <c r="ES315" s="82"/>
      <c r="ET315" s="82"/>
      <c r="EU315" s="82"/>
      <c r="EV315" s="82"/>
      <c r="EW315" s="22"/>
      <c r="EX315" s="22"/>
      <c r="EY315" s="34"/>
      <c r="EZ315" s="34"/>
      <c r="FA315" s="7"/>
      <c r="FB315" s="7"/>
      <c r="FC315" s="7"/>
      <c r="FD315" s="7"/>
    </row>
    <row r="316" spans="1:160" ht="132" hidden="1" x14ac:dyDescent="0.3">
      <c r="A316" s="2" t="s">
        <v>646</v>
      </c>
      <c r="B316" s="83">
        <v>1.2</v>
      </c>
      <c r="C316" t="s">
        <v>1392</v>
      </c>
      <c r="D316" s="28" t="s">
        <v>15</v>
      </c>
      <c r="E316" s="3" t="s">
        <v>25</v>
      </c>
      <c r="F316" s="1" t="s">
        <v>647</v>
      </c>
      <c r="G316" s="14" t="s">
        <v>648</v>
      </c>
      <c r="H316" s="1"/>
      <c r="I316" s="3" t="s">
        <v>19</v>
      </c>
      <c r="J316" s="5" t="s">
        <v>31</v>
      </c>
      <c r="K316" s="3" t="s">
        <v>137</v>
      </c>
      <c r="L316" s="6" t="s">
        <v>22</v>
      </c>
      <c r="M316" s="38">
        <v>77</v>
      </c>
      <c r="N316" s="43">
        <v>77</v>
      </c>
      <c r="O316" s="23">
        <v>0</v>
      </c>
      <c r="P316" s="48">
        <v>0</v>
      </c>
      <c r="Q316" s="5" t="s">
        <v>23</v>
      </c>
      <c r="R316" s="1" t="s">
        <v>220</v>
      </c>
      <c r="S316" s="71">
        <f>VLOOKUP(R316,Contingencies!$A$2:$D$7,4,FALSE)</f>
        <v>0.2</v>
      </c>
      <c r="T316" s="22">
        <f t="shared" si="314"/>
        <v>251.69760000000002</v>
      </c>
      <c r="U316" s="33">
        <f t="shared" si="388"/>
        <v>0</v>
      </c>
      <c r="V316" s="90"/>
      <c r="W316" s="110"/>
      <c r="X316" s="102"/>
      <c r="Y316" s="133"/>
      <c r="Z316" s="102"/>
      <c r="AA316" s="123"/>
      <c r="AB316" s="123"/>
      <c r="AC316" s="123"/>
      <c r="AD316" s="123"/>
      <c r="AE316" s="122">
        <v>16</v>
      </c>
      <c r="AF316" s="102"/>
      <c r="AG316" s="102"/>
      <c r="AH316" s="102"/>
      <c r="AI316" s="102">
        <f t="shared" si="382"/>
        <v>16</v>
      </c>
      <c r="AJ316" s="103">
        <f t="shared" si="315"/>
        <v>0</v>
      </c>
      <c r="AK316" s="103">
        <f t="shared" si="316"/>
        <v>0</v>
      </c>
      <c r="AL316" s="103">
        <f t="shared" si="317"/>
        <v>0</v>
      </c>
      <c r="AM316" s="103">
        <f t="shared" si="318"/>
        <v>0</v>
      </c>
      <c r="AN316" s="103">
        <f t="shared" si="319"/>
        <v>0</v>
      </c>
      <c r="AO316" s="103">
        <f t="shared" si="320"/>
        <v>0</v>
      </c>
      <c r="AP316" s="103">
        <f t="shared" si="321"/>
        <v>0</v>
      </c>
      <c r="AQ316" s="103">
        <f t="shared" si="322"/>
        <v>0</v>
      </c>
      <c r="AR316" s="103">
        <f t="shared" si="323"/>
        <v>1232</v>
      </c>
      <c r="AS316" s="103">
        <f t="shared" si="324"/>
        <v>0</v>
      </c>
      <c r="AT316" s="103">
        <f t="shared" si="325"/>
        <v>0</v>
      </c>
      <c r="AU316" s="103">
        <f t="shared" si="326"/>
        <v>0</v>
      </c>
      <c r="AV316" s="104">
        <f>SUM(AJ316:AU316)*VLOOKUP($I316,Escalation[],MATCH(W$1,Escalation[#Headers]),FALSE)</f>
        <v>1258.4880000000001</v>
      </c>
      <c r="AW316" s="104">
        <f t="shared" si="383"/>
        <v>0</v>
      </c>
      <c r="AX316" s="104">
        <f t="shared" si="384"/>
        <v>0</v>
      </c>
      <c r="AY316" s="104">
        <f t="shared" si="385"/>
        <v>1258.4880000000001</v>
      </c>
      <c r="AZ316" s="103">
        <f t="shared" si="386"/>
        <v>251.69760000000002</v>
      </c>
      <c r="BA316" s="105">
        <f t="shared" si="387"/>
        <v>0</v>
      </c>
      <c r="BB316" s="110"/>
      <c r="BC316" s="102"/>
      <c r="BD316" s="102"/>
      <c r="BE316" s="102"/>
      <c r="BF316" s="102"/>
      <c r="BG316" s="102"/>
      <c r="BH316" s="102"/>
      <c r="BI316" s="102"/>
      <c r="BJ316" s="102"/>
      <c r="BK316" s="102"/>
      <c r="BL316" s="102"/>
      <c r="BM316" s="102"/>
      <c r="BN316" s="102">
        <f t="shared" si="327"/>
        <v>0</v>
      </c>
      <c r="BO316" s="103">
        <f t="shared" si="328"/>
        <v>0</v>
      </c>
      <c r="BP316" s="103">
        <f t="shared" si="329"/>
        <v>0</v>
      </c>
      <c r="BQ316" s="103">
        <f t="shared" si="330"/>
        <v>0</v>
      </c>
      <c r="BR316" s="103">
        <f t="shared" si="331"/>
        <v>0</v>
      </c>
      <c r="BS316" s="103">
        <f t="shared" si="332"/>
        <v>0</v>
      </c>
      <c r="BT316" s="103">
        <f t="shared" si="333"/>
        <v>0</v>
      </c>
      <c r="BU316" s="103">
        <f t="shared" si="334"/>
        <v>0</v>
      </c>
      <c r="BV316" s="103">
        <f t="shared" si="335"/>
        <v>0</v>
      </c>
      <c r="BW316" s="103">
        <f t="shared" si="336"/>
        <v>0</v>
      </c>
      <c r="BX316" s="103">
        <f t="shared" si="337"/>
        <v>0</v>
      </c>
      <c r="BY316" s="103">
        <f t="shared" si="338"/>
        <v>0</v>
      </c>
      <c r="BZ316" s="103">
        <f t="shared" si="339"/>
        <v>0</v>
      </c>
      <c r="CA316" s="104">
        <f>SUM(BO316:BZ316)*VLOOKUP($I316,Escalation[],MATCH(BB$1,Escalation[#Headers]),FALSE)</f>
        <v>0</v>
      </c>
      <c r="CB316" s="104">
        <f t="shared" si="340"/>
        <v>0</v>
      </c>
      <c r="CC316" s="104">
        <f t="shared" si="341"/>
        <v>0</v>
      </c>
      <c r="CD316" s="104">
        <f t="shared" si="342"/>
        <v>0</v>
      </c>
      <c r="CE316" s="103">
        <f t="shared" si="343"/>
        <v>0</v>
      </c>
      <c r="CF316" s="105">
        <f t="shared" si="344"/>
        <v>0</v>
      </c>
      <c r="CG316" s="110"/>
      <c r="CH316" s="102"/>
      <c r="CI316" s="102"/>
      <c r="CJ316" s="102"/>
      <c r="CK316" s="102"/>
      <c r="CL316" s="102"/>
      <c r="CM316" s="102"/>
      <c r="CN316" s="102"/>
      <c r="CO316" s="102"/>
      <c r="CP316" s="102"/>
      <c r="CQ316" s="102"/>
      <c r="CR316" s="102"/>
      <c r="CS316" s="102">
        <f t="shared" si="345"/>
        <v>0</v>
      </c>
      <c r="CT316" s="103">
        <f t="shared" si="346"/>
        <v>0</v>
      </c>
      <c r="CU316" s="103">
        <f t="shared" si="347"/>
        <v>0</v>
      </c>
      <c r="CV316" s="103">
        <f t="shared" si="348"/>
        <v>0</v>
      </c>
      <c r="CW316" s="103">
        <f t="shared" si="349"/>
        <v>0</v>
      </c>
      <c r="CX316" s="103">
        <f t="shared" si="350"/>
        <v>0</v>
      </c>
      <c r="CY316" s="103">
        <f t="shared" si="351"/>
        <v>0</v>
      </c>
      <c r="CZ316" s="103">
        <f t="shared" si="352"/>
        <v>0</v>
      </c>
      <c r="DA316" s="103">
        <f t="shared" si="353"/>
        <v>0</v>
      </c>
      <c r="DB316" s="103">
        <f t="shared" si="354"/>
        <v>0</v>
      </c>
      <c r="DC316" s="103">
        <f t="shared" si="355"/>
        <v>0</v>
      </c>
      <c r="DD316" s="103">
        <f t="shared" si="356"/>
        <v>0</v>
      </c>
      <c r="DE316" s="103">
        <f t="shared" si="357"/>
        <v>0</v>
      </c>
      <c r="DF316" s="104">
        <f>SUM(CT316:DE316)*VLOOKUP($I316,Escalation[],MATCH(CG$1,Escalation[#Headers]),FALSE)</f>
        <v>0</v>
      </c>
      <c r="DG316" s="104">
        <f t="shared" si="358"/>
        <v>0</v>
      </c>
      <c r="DH316" s="104">
        <f t="shared" si="359"/>
        <v>0</v>
      </c>
      <c r="DI316" s="104">
        <f t="shared" si="360"/>
        <v>0</v>
      </c>
      <c r="DJ316" s="103">
        <f t="shared" si="361"/>
        <v>0</v>
      </c>
      <c r="DK316" s="105">
        <f t="shared" si="362"/>
        <v>0</v>
      </c>
      <c r="DL316" s="110"/>
      <c r="DM316" s="102"/>
      <c r="DN316" s="102"/>
      <c r="DO316" s="102"/>
      <c r="DP316" s="102"/>
      <c r="DQ316" s="102"/>
      <c r="DR316" s="102"/>
      <c r="DS316" s="102"/>
      <c r="DT316" s="102"/>
      <c r="DU316" s="102"/>
      <c r="DV316" s="102"/>
      <c r="DW316" s="102"/>
      <c r="DX316" s="102">
        <f t="shared" si="363"/>
        <v>0</v>
      </c>
      <c r="DY316" s="103">
        <f t="shared" si="364"/>
        <v>0</v>
      </c>
      <c r="DZ316" s="103">
        <f t="shared" si="365"/>
        <v>0</v>
      </c>
      <c r="EA316" s="103">
        <f t="shared" si="366"/>
        <v>0</v>
      </c>
      <c r="EB316" s="103">
        <f t="shared" si="367"/>
        <v>0</v>
      </c>
      <c r="EC316" s="103">
        <f t="shared" si="368"/>
        <v>0</v>
      </c>
      <c r="ED316" s="103">
        <f t="shared" si="369"/>
        <v>0</v>
      </c>
      <c r="EE316" s="103">
        <f t="shared" si="370"/>
        <v>0</v>
      </c>
      <c r="EF316" s="103">
        <f t="shared" si="371"/>
        <v>0</v>
      </c>
      <c r="EG316" s="103">
        <f t="shared" si="372"/>
        <v>0</v>
      </c>
      <c r="EH316" s="103">
        <f t="shared" si="373"/>
        <v>0</v>
      </c>
      <c r="EI316" s="103">
        <f t="shared" si="374"/>
        <v>0</v>
      </c>
      <c r="EJ316" s="103">
        <f t="shared" si="375"/>
        <v>0</v>
      </c>
      <c r="EK316" s="104">
        <f>SUM(DY316:EJ316)*VLOOKUP($I316,Escalation[],MATCH(DL$1,Escalation[#Headers]),FALSE)</f>
        <v>0</v>
      </c>
      <c r="EL316" s="104">
        <f t="shared" si="376"/>
        <v>0</v>
      </c>
      <c r="EM316" s="104">
        <f t="shared" si="377"/>
        <v>0</v>
      </c>
      <c r="EN316" s="104">
        <f t="shared" si="378"/>
        <v>0</v>
      </c>
      <c r="EO316" s="103">
        <f t="shared" si="379"/>
        <v>0</v>
      </c>
      <c r="EP316" s="105">
        <f t="shared" si="380"/>
        <v>0</v>
      </c>
      <c r="EQ316" s="160">
        <f t="shared" si="381"/>
        <v>1258.4880000000001</v>
      </c>
      <c r="ER316" s="1"/>
      <c r="ES316" s="82"/>
      <c r="ET316" s="82"/>
      <c r="EU316" s="82"/>
      <c r="EV316" s="82"/>
      <c r="EW316" s="22"/>
      <c r="EX316" s="22"/>
      <c r="EY316" s="34"/>
      <c r="EZ316" s="34"/>
      <c r="FA316" s="7"/>
      <c r="FB316" s="7"/>
      <c r="FC316" s="7"/>
      <c r="FD316" s="7"/>
    </row>
    <row r="317" spans="1:160" hidden="1" x14ac:dyDescent="0.3">
      <c r="A317" s="2" t="s">
        <v>646</v>
      </c>
      <c r="B317" s="83">
        <v>1.2</v>
      </c>
      <c r="C317" t="s">
        <v>1392</v>
      </c>
      <c r="D317" s="28" t="s">
        <v>15</v>
      </c>
      <c r="E317" s="3" t="s">
        <v>25</v>
      </c>
      <c r="F317" s="1" t="s">
        <v>647</v>
      </c>
      <c r="G317" s="10" t="s">
        <v>647</v>
      </c>
      <c r="H317" s="1"/>
      <c r="I317" s="3" t="s">
        <v>215</v>
      </c>
      <c r="J317" s="5" t="s">
        <v>215</v>
      </c>
      <c r="K317" s="3"/>
      <c r="L317" s="3" t="s">
        <v>136</v>
      </c>
      <c r="M317" s="38"/>
      <c r="N317" s="42">
        <v>1</v>
      </c>
      <c r="O317" s="23">
        <v>0</v>
      </c>
      <c r="P317" s="48">
        <v>0</v>
      </c>
      <c r="Q317" s="5" t="s">
        <v>23</v>
      </c>
      <c r="R317" s="1" t="s">
        <v>41</v>
      </c>
      <c r="S317" s="71">
        <f>VLOOKUP(R317,Contingencies!$A$2:$D$7,4,FALSE)</f>
        <v>0.125</v>
      </c>
      <c r="T317" s="22">
        <f t="shared" si="314"/>
        <v>402.471</v>
      </c>
      <c r="U317" s="33">
        <f t="shared" si="388"/>
        <v>0</v>
      </c>
      <c r="V317" s="90"/>
      <c r="W317" s="110"/>
      <c r="X317" s="102"/>
      <c r="Y317" s="133"/>
      <c r="Z317" s="102"/>
      <c r="AA317" s="123"/>
      <c r="AB317" s="123"/>
      <c r="AC317" s="123"/>
      <c r="AD317" s="123"/>
      <c r="AE317" s="122">
        <v>3152</v>
      </c>
      <c r="AF317" s="102"/>
      <c r="AG317" s="102"/>
      <c r="AH317" s="102"/>
      <c r="AI317" s="102">
        <f t="shared" si="382"/>
        <v>0</v>
      </c>
      <c r="AJ317" s="103">
        <f t="shared" si="315"/>
        <v>0</v>
      </c>
      <c r="AK317" s="103">
        <f t="shared" si="316"/>
        <v>0</v>
      </c>
      <c r="AL317" s="103">
        <f t="shared" si="317"/>
        <v>0</v>
      </c>
      <c r="AM317" s="103">
        <f t="shared" si="318"/>
        <v>0</v>
      </c>
      <c r="AN317" s="103">
        <f t="shared" si="319"/>
        <v>0</v>
      </c>
      <c r="AO317" s="103">
        <f t="shared" si="320"/>
        <v>0</v>
      </c>
      <c r="AP317" s="103">
        <f t="shared" si="321"/>
        <v>0</v>
      </c>
      <c r="AQ317" s="103">
        <f t="shared" si="322"/>
        <v>0</v>
      </c>
      <c r="AR317" s="103">
        <f t="shared" si="323"/>
        <v>3152</v>
      </c>
      <c r="AS317" s="103">
        <f t="shared" si="324"/>
        <v>0</v>
      </c>
      <c r="AT317" s="103">
        <f t="shared" si="325"/>
        <v>0</v>
      </c>
      <c r="AU317" s="103">
        <f t="shared" si="326"/>
        <v>0</v>
      </c>
      <c r="AV317" s="104">
        <f>SUM(AJ317:AU317)*VLOOKUP($I317,Escalation[],MATCH(W$1,Escalation[#Headers]),FALSE)</f>
        <v>3219.768</v>
      </c>
      <c r="AW317" s="104">
        <f t="shared" si="383"/>
        <v>0</v>
      </c>
      <c r="AX317" s="104">
        <f t="shared" si="384"/>
        <v>0</v>
      </c>
      <c r="AY317" s="104">
        <f t="shared" si="385"/>
        <v>3219.768</v>
      </c>
      <c r="AZ317" s="103">
        <f t="shared" si="386"/>
        <v>402.471</v>
      </c>
      <c r="BA317" s="105">
        <f t="shared" si="387"/>
        <v>0</v>
      </c>
      <c r="BB317" s="110"/>
      <c r="BC317" s="102"/>
      <c r="BD317" s="102"/>
      <c r="BE317" s="102"/>
      <c r="BF317" s="102"/>
      <c r="BG317" s="102"/>
      <c r="BH317" s="102"/>
      <c r="BI317" s="102"/>
      <c r="BJ317" s="102"/>
      <c r="BK317" s="102"/>
      <c r="BL317" s="102"/>
      <c r="BM317" s="102"/>
      <c r="BN317" s="102">
        <f t="shared" si="327"/>
        <v>0</v>
      </c>
      <c r="BO317" s="103">
        <f t="shared" si="328"/>
        <v>0</v>
      </c>
      <c r="BP317" s="103">
        <f t="shared" si="329"/>
        <v>0</v>
      </c>
      <c r="BQ317" s="103">
        <f t="shared" si="330"/>
        <v>0</v>
      </c>
      <c r="BR317" s="103">
        <f t="shared" si="331"/>
        <v>0</v>
      </c>
      <c r="BS317" s="103">
        <f t="shared" si="332"/>
        <v>0</v>
      </c>
      <c r="BT317" s="103">
        <f t="shared" si="333"/>
        <v>0</v>
      </c>
      <c r="BU317" s="103">
        <f t="shared" si="334"/>
        <v>0</v>
      </c>
      <c r="BV317" s="103">
        <f t="shared" si="335"/>
        <v>0</v>
      </c>
      <c r="BW317" s="103">
        <f t="shared" si="336"/>
        <v>0</v>
      </c>
      <c r="BX317" s="103">
        <f t="shared" si="337"/>
        <v>0</v>
      </c>
      <c r="BY317" s="103">
        <f t="shared" si="338"/>
        <v>0</v>
      </c>
      <c r="BZ317" s="103">
        <f t="shared" si="339"/>
        <v>0</v>
      </c>
      <c r="CA317" s="104">
        <f>SUM(BO317:BZ317)*VLOOKUP($I317,Escalation[],MATCH(BB$1,Escalation[#Headers]),FALSE)</f>
        <v>0</v>
      </c>
      <c r="CB317" s="104">
        <f t="shared" si="340"/>
        <v>0</v>
      </c>
      <c r="CC317" s="104">
        <f t="shared" si="341"/>
        <v>0</v>
      </c>
      <c r="CD317" s="104">
        <f t="shared" si="342"/>
        <v>0</v>
      </c>
      <c r="CE317" s="103">
        <f t="shared" si="343"/>
        <v>0</v>
      </c>
      <c r="CF317" s="105">
        <f t="shared" si="344"/>
        <v>0</v>
      </c>
      <c r="CG317" s="110"/>
      <c r="CH317" s="102"/>
      <c r="CI317" s="102"/>
      <c r="CJ317" s="102"/>
      <c r="CK317" s="102"/>
      <c r="CL317" s="102"/>
      <c r="CM317" s="102"/>
      <c r="CN317" s="102"/>
      <c r="CO317" s="102"/>
      <c r="CP317" s="102"/>
      <c r="CQ317" s="102"/>
      <c r="CR317" s="102"/>
      <c r="CS317" s="102">
        <f t="shared" si="345"/>
        <v>0</v>
      </c>
      <c r="CT317" s="103">
        <f t="shared" si="346"/>
        <v>0</v>
      </c>
      <c r="CU317" s="103">
        <f t="shared" si="347"/>
        <v>0</v>
      </c>
      <c r="CV317" s="103">
        <f t="shared" si="348"/>
        <v>0</v>
      </c>
      <c r="CW317" s="103">
        <f t="shared" si="349"/>
        <v>0</v>
      </c>
      <c r="CX317" s="103">
        <f t="shared" si="350"/>
        <v>0</v>
      </c>
      <c r="CY317" s="103">
        <f t="shared" si="351"/>
        <v>0</v>
      </c>
      <c r="CZ317" s="103">
        <f t="shared" si="352"/>
        <v>0</v>
      </c>
      <c r="DA317" s="103">
        <f t="shared" si="353"/>
        <v>0</v>
      </c>
      <c r="DB317" s="103">
        <f t="shared" si="354"/>
        <v>0</v>
      </c>
      <c r="DC317" s="103">
        <f t="shared" si="355"/>
        <v>0</v>
      </c>
      <c r="DD317" s="103">
        <f t="shared" si="356"/>
        <v>0</v>
      </c>
      <c r="DE317" s="103">
        <f t="shared" si="357"/>
        <v>0</v>
      </c>
      <c r="DF317" s="104">
        <f>SUM(CT317:DE317)*VLOOKUP($I317,Escalation[],MATCH(CG$1,Escalation[#Headers]),FALSE)</f>
        <v>0</v>
      </c>
      <c r="DG317" s="104">
        <f t="shared" si="358"/>
        <v>0</v>
      </c>
      <c r="DH317" s="104">
        <f t="shared" si="359"/>
        <v>0</v>
      </c>
      <c r="DI317" s="104">
        <f t="shared" si="360"/>
        <v>0</v>
      </c>
      <c r="DJ317" s="103">
        <f t="shared" si="361"/>
        <v>0</v>
      </c>
      <c r="DK317" s="105">
        <f t="shared" si="362"/>
        <v>0</v>
      </c>
      <c r="DL317" s="110"/>
      <c r="DM317" s="102"/>
      <c r="DN317" s="102"/>
      <c r="DO317" s="102"/>
      <c r="DP317" s="102"/>
      <c r="DQ317" s="102"/>
      <c r="DR317" s="102"/>
      <c r="DS317" s="102"/>
      <c r="DT317" s="102"/>
      <c r="DU317" s="102"/>
      <c r="DV317" s="102"/>
      <c r="DW317" s="102"/>
      <c r="DX317" s="102">
        <f t="shared" si="363"/>
        <v>0</v>
      </c>
      <c r="DY317" s="103">
        <f t="shared" si="364"/>
        <v>0</v>
      </c>
      <c r="DZ317" s="103">
        <f t="shared" si="365"/>
        <v>0</v>
      </c>
      <c r="EA317" s="103">
        <f t="shared" si="366"/>
        <v>0</v>
      </c>
      <c r="EB317" s="103">
        <f t="shared" si="367"/>
        <v>0</v>
      </c>
      <c r="EC317" s="103">
        <f t="shared" si="368"/>
        <v>0</v>
      </c>
      <c r="ED317" s="103">
        <f t="shared" si="369"/>
        <v>0</v>
      </c>
      <c r="EE317" s="103">
        <f t="shared" si="370"/>
        <v>0</v>
      </c>
      <c r="EF317" s="103">
        <f t="shared" si="371"/>
        <v>0</v>
      </c>
      <c r="EG317" s="103">
        <f t="shared" si="372"/>
        <v>0</v>
      </c>
      <c r="EH317" s="103">
        <f t="shared" si="373"/>
        <v>0</v>
      </c>
      <c r="EI317" s="103">
        <f t="shared" si="374"/>
        <v>0</v>
      </c>
      <c r="EJ317" s="103">
        <f t="shared" si="375"/>
        <v>0</v>
      </c>
      <c r="EK317" s="104">
        <f>SUM(DY317:EJ317)*VLOOKUP($I317,Escalation[],MATCH(DL$1,Escalation[#Headers]),FALSE)</f>
        <v>0</v>
      </c>
      <c r="EL317" s="104">
        <f t="shared" si="376"/>
        <v>0</v>
      </c>
      <c r="EM317" s="104">
        <f t="shared" si="377"/>
        <v>0</v>
      </c>
      <c r="EN317" s="104">
        <f t="shared" si="378"/>
        <v>0</v>
      </c>
      <c r="EO317" s="103">
        <f t="shared" si="379"/>
        <v>0</v>
      </c>
      <c r="EP317" s="105">
        <f t="shared" si="380"/>
        <v>0</v>
      </c>
      <c r="EQ317" s="160">
        <f t="shared" si="381"/>
        <v>3219.768</v>
      </c>
      <c r="ER317" s="1"/>
      <c r="ES317" s="82"/>
      <c r="ET317" s="82"/>
      <c r="EU317" s="82"/>
      <c r="EV317" s="82"/>
      <c r="EW317" s="22"/>
      <c r="EX317" s="22"/>
      <c r="EY317" s="34"/>
      <c r="EZ317" s="34"/>
      <c r="FA317" s="7"/>
      <c r="FB317" s="7"/>
      <c r="FC317" s="7"/>
      <c r="FD317" s="7"/>
    </row>
    <row r="318" spans="1:160" ht="92.4" hidden="1" x14ac:dyDescent="0.3">
      <c r="A318" s="2" t="s">
        <v>649</v>
      </c>
      <c r="B318" s="83">
        <v>1.2</v>
      </c>
      <c r="C318" t="s">
        <v>1392</v>
      </c>
      <c r="D318" s="28" t="s">
        <v>15</v>
      </c>
      <c r="E318" s="3" t="s">
        <v>25</v>
      </c>
      <c r="F318" s="1" t="s">
        <v>650</v>
      </c>
      <c r="G318" s="14" t="s">
        <v>651</v>
      </c>
      <c r="H318" s="1"/>
      <c r="I318" s="3" t="s">
        <v>19</v>
      </c>
      <c r="J318" s="5" t="s">
        <v>31</v>
      </c>
      <c r="K318" s="3" t="s">
        <v>35</v>
      </c>
      <c r="L318" s="6" t="s">
        <v>22</v>
      </c>
      <c r="M318" s="38">
        <v>115</v>
      </c>
      <c r="N318" s="43">
        <v>115</v>
      </c>
      <c r="O318" s="23">
        <v>0</v>
      </c>
      <c r="P318" s="48">
        <v>0</v>
      </c>
      <c r="Q318" s="5" t="s">
        <v>23</v>
      </c>
      <c r="R318" s="1" t="s">
        <v>220</v>
      </c>
      <c r="S318" s="71">
        <f>VLOOKUP(R318,Contingencies!$A$2:$D$7,4,FALSE)</f>
        <v>0.2</v>
      </c>
      <c r="T318" s="22">
        <f t="shared" si="314"/>
        <v>375.91200000000003</v>
      </c>
      <c r="U318" s="33">
        <f t="shared" si="388"/>
        <v>0</v>
      </c>
      <c r="V318" s="90"/>
      <c r="W318" s="110"/>
      <c r="X318" s="102"/>
      <c r="Y318" s="133"/>
      <c r="Z318" s="102"/>
      <c r="AA318" s="123"/>
      <c r="AB318" s="123"/>
      <c r="AC318" s="123"/>
      <c r="AD318" s="123"/>
      <c r="AE318" s="122">
        <v>16</v>
      </c>
      <c r="AF318" s="112"/>
      <c r="AG318" s="112"/>
      <c r="AH318" s="102"/>
      <c r="AI318" s="102">
        <f t="shared" si="382"/>
        <v>16</v>
      </c>
      <c r="AJ318" s="103">
        <f t="shared" si="315"/>
        <v>0</v>
      </c>
      <c r="AK318" s="103">
        <f t="shared" si="316"/>
        <v>0</v>
      </c>
      <c r="AL318" s="103">
        <f t="shared" si="317"/>
        <v>0</v>
      </c>
      <c r="AM318" s="103">
        <f t="shared" si="318"/>
        <v>0</v>
      </c>
      <c r="AN318" s="103">
        <f t="shared" si="319"/>
        <v>0</v>
      </c>
      <c r="AO318" s="103">
        <f t="shared" si="320"/>
        <v>0</v>
      </c>
      <c r="AP318" s="103">
        <f t="shared" si="321"/>
        <v>0</v>
      </c>
      <c r="AQ318" s="103">
        <f t="shared" si="322"/>
        <v>0</v>
      </c>
      <c r="AR318" s="103">
        <f t="shared" si="323"/>
        <v>1840</v>
      </c>
      <c r="AS318" s="103">
        <f t="shared" si="324"/>
        <v>0</v>
      </c>
      <c r="AT318" s="103">
        <f t="shared" si="325"/>
        <v>0</v>
      </c>
      <c r="AU318" s="103">
        <f t="shared" si="326"/>
        <v>0</v>
      </c>
      <c r="AV318" s="104">
        <f>SUM(AJ318:AU318)*VLOOKUP($I318,Escalation[],MATCH(W$1,Escalation[#Headers]),FALSE)</f>
        <v>1879.5600000000002</v>
      </c>
      <c r="AW318" s="104">
        <f t="shared" si="383"/>
        <v>0</v>
      </c>
      <c r="AX318" s="104">
        <f t="shared" si="384"/>
        <v>0</v>
      </c>
      <c r="AY318" s="104">
        <f t="shared" si="385"/>
        <v>1879.5600000000002</v>
      </c>
      <c r="AZ318" s="103">
        <f t="shared" si="386"/>
        <v>375.91200000000003</v>
      </c>
      <c r="BA318" s="105">
        <f t="shared" si="387"/>
        <v>0</v>
      </c>
      <c r="BB318" s="110"/>
      <c r="BC318" s="102"/>
      <c r="BD318" s="102"/>
      <c r="BE318" s="102"/>
      <c r="BF318" s="102"/>
      <c r="BG318" s="102"/>
      <c r="BH318" s="102"/>
      <c r="BI318" s="102"/>
      <c r="BJ318" s="102"/>
      <c r="BK318" s="102"/>
      <c r="BL318" s="102"/>
      <c r="BM318" s="102"/>
      <c r="BN318" s="102">
        <f t="shared" si="327"/>
        <v>0</v>
      </c>
      <c r="BO318" s="103">
        <f t="shared" si="328"/>
        <v>0</v>
      </c>
      <c r="BP318" s="103">
        <f t="shared" si="329"/>
        <v>0</v>
      </c>
      <c r="BQ318" s="103">
        <f t="shared" si="330"/>
        <v>0</v>
      </c>
      <c r="BR318" s="103">
        <f t="shared" si="331"/>
        <v>0</v>
      </c>
      <c r="BS318" s="103">
        <f t="shared" si="332"/>
        <v>0</v>
      </c>
      <c r="BT318" s="103">
        <f t="shared" si="333"/>
        <v>0</v>
      </c>
      <c r="BU318" s="103">
        <f t="shared" si="334"/>
        <v>0</v>
      </c>
      <c r="BV318" s="103">
        <f t="shared" si="335"/>
        <v>0</v>
      </c>
      <c r="BW318" s="103">
        <f t="shared" si="336"/>
        <v>0</v>
      </c>
      <c r="BX318" s="103">
        <f t="shared" si="337"/>
        <v>0</v>
      </c>
      <c r="BY318" s="103">
        <f t="shared" si="338"/>
        <v>0</v>
      </c>
      <c r="BZ318" s="103">
        <f t="shared" si="339"/>
        <v>0</v>
      </c>
      <c r="CA318" s="104">
        <f>SUM(BO318:BZ318)*VLOOKUP($I318,Escalation[],MATCH(BB$1,Escalation[#Headers]),FALSE)</f>
        <v>0</v>
      </c>
      <c r="CB318" s="104">
        <f t="shared" si="340"/>
        <v>0</v>
      </c>
      <c r="CC318" s="104">
        <f t="shared" si="341"/>
        <v>0</v>
      </c>
      <c r="CD318" s="104">
        <f t="shared" si="342"/>
        <v>0</v>
      </c>
      <c r="CE318" s="103">
        <f t="shared" si="343"/>
        <v>0</v>
      </c>
      <c r="CF318" s="105">
        <f t="shared" si="344"/>
        <v>0</v>
      </c>
      <c r="CG318" s="110"/>
      <c r="CH318" s="102"/>
      <c r="CI318" s="102"/>
      <c r="CJ318" s="102"/>
      <c r="CK318" s="102"/>
      <c r="CL318" s="102"/>
      <c r="CM318" s="102"/>
      <c r="CN318" s="102"/>
      <c r="CO318" s="102"/>
      <c r="CP318" s="102"/>
      <c r="CQ318" s="102"/>
      <c r="CR318" s="102"/>
      <c r="CS318" s="102">
        <f t="shared" si="345"/>
        <v>0</v>
      </c>
      <c r="CT318" s="103">
        <f t="shared" si="346"/>
        <v>0</v>
      </c>
      <c r="CU318" s="103">
        <f t="shared" si="347"/>
        <v>0</v>
      </c>
      <c r="CV318" s="103">
        <f t="shared" si="348"/>
        <v>0</v>
      </c>
      <c r="CW318" s="103">
        <f t="shared" si="349"/>
        <v>0</v>
      </c>
      <c r="CX318" s="103">
        <f t="shared" si="350"/>
        <v>0</v>
      </c>
      <c r="CY318" s="103">
        <f t="shared" si="351"/>
        <v>0</v>
      </c>
      <c r="CZ318" s="103">
        <f t="shared" si="352"/>
        <v>0</v>
      </c>
      <c r="DA318" s="103">
        <f t="shared" si="353"/>
        <v>0</v>
      </c>
      <c r="DB318" s="103">
        <f t="shared" si="354"/>
        <v>0</v>
      </c>
      <c r="DC318" s="103">
        <f t="shared" si="355"/>
        <v>0</v>
      </c>
      <c r="DD318" s="103">
        <f t="shared" si="356"/>
        <v>0</v>
      </c>
      <c r="DE318" s="103">
        <f t="shared" si="357"/>
        <v>0</v>
      </c>
      <c r="DF318" s="104">
        <f>SUM(CT318:DE318)*VLOOKUP($I318,Escalation[],MATCH(CG$1,Escalation[#Headers]),FALSE)</f>
        <v>0</v>
      </c>
      <c r="DG318" s="104">
        <f t="shared" si="358"/>
        <v>0</v>
      </c>
      <c r="DH318" s="104">
        <f t="shared" si="359"/>
        <v>0</v>
      </c>
      <c r="DI318" s="104">
        <f t="shared" si="360"/>
        <v>0</v>
      </c>
      <c r="DJ318" s="103">
        <f t="shared" si="361"/>
        <v>0</v>
      </c>
      <c r="DK318" s="105">
        <f t="shared" si="362"/>
        <v>0</v>
      </c>
      <c r="DL318" s="110"/>
      <c r="DM318" s="102"/>
      <c r="DN318" s="102"/>
      <c r="DO318" s="102"/>
      <c r="DP318" s="102"/>
      <c r="DQ318" s="102"/>
      <c r="DR318" s="102"/>
      <c r="DS318" s="102"/>
      <c r="DT318" s="102"/>
      <c r="DU318" s="102"/>
      <c r="DV318" s="102"/>
      <c r="DW318" s="102"/>
      <c r="DX318" s="102">
        <f t="shared" si="363"/>
        <v>0</v>
      </c>
      <c r="DY318" s="103">
        <f t="shared" si="364"/>
        <v>0</v>
      </c>
      <c r="DZ318" s="103">
        <f t="shared" si="365"/>
        <v>0</v>
      </c>
      <c r="EA318" s="103">
        <f t="shared" si="366"/>
        <v>0</v>
      </c>
      <c r="EB318" s="103">
        <f t="shared" si="367"/>
        <v>0</v>
      </c>
      <c r="EC318" s="103">
        <f t="shared" si="368"/>
        <v>0</v>
      </c>
      <c r="ED318" s="103">
        <f t="shared" si="369"/>
        <v>0</v>
      </c>
      <c r="EE318" s="103">
        <f t="shared" si="370"/>
        <v>0</v>
      </c>
      <c r="EF318" s="103">
        <f t="shared" si="371"/>
        <v>0</v>
      </c>
      <c r="EG318" s="103">
        <f t="shared" si="372"/>
        <v>0</v>
      </c>
      <c r="EH318" s="103">
        <f t="shared" si="373"/>
        <v>0</v>
      </c>
      <c r="EI318" s="103">
        <f t="shared" si="374"/>
        <v>0</v>
      </c>
      <c r="EJ318" s="103">
        <f t="shared" si="375"/>
        <v>0</v>
      </c>
      <c r="EK318" s="104">
        <f>SUM(DY318:EJ318)*VLOOKUP($I318,Escalation[],MATCH(DL$1,Escalation[#Headers]),FALSE)</f>
        <v>0</v>
      </c>
      <c r="EL318" s="104">
        <f t="shared" si="376"/>
        <v>0</v>
      </c>
      <c r="EM318" s="104">
        <f t="shared" si="377"/>
        <v>0</v>
      </c>
      <c r="EN318" s="104">
        <f t="shared" si="378"/>
        <v>0</v>
      </c>
      <c r="EO318" s="103">
        <f t="shared" si="379"/>
        <v>0</v>
      </c>
      <c r="EP318" s="105">
        <f t="shared" si="380"/>
        <v>0</v>
      </c>
      <c r="EQ318" s="160">
        <f t="shared" si="381"/>
        <v>1879.5600000000002</v>
      </c>
      <c r="ER318" s="1"/>
      <c r="ES318" s="82"/>
      <c r="ET318" s="82"/>
      <c r="EU318" s="82"/>
      <c r="EV318" s="82"/>
      <c r="EW318" s="22"/>
      <c r="EX318" s="22"/>
      <c r="EY318" s="34"/>
      <c r="EZ318" s="34"/>
      <c r="FA318" s="7"/>
      <c r="FB318" s="7"/>
      <c r="FC318" s="7"/>
      <c r="FD318" s="7"/>
    </row>
    <row r="319" spans="1:160" ht="92.4" hidden="1" x14ac:dyDescent="0.3">
      <c r="A319" s="2" t="s">
        <v>649</v>
      </c>
      <c r="B319" s="83">
        <v>1.2</v>
      </c>
      <c r="C319" t="s">
        <v>1392</v>
      </c>
      <c r="D319" s="28" t="s">
        <v>15</v>
      </c>
      <c r="E319" s="3" t="s">
        <v>25</v>
      </c>
      <c r="F319" s="1" t="s">
        <v>650</v>
      </c>
      <c r="G319" s="14" t="s">
        <v>651</v>
      </c>
      <c r="H319" s="1"/>
      <c r="I319" s="3" t="s">
        <v>215</v>
      </c>
      <c r="J319" s="5" t="s">
        <v>215</v>
      </c>
      <c r="K319" s="3"/>
      <c r="L319" s="3" t="s">
        <v>136</v>
      </c>
      <c r="M319" s="38"/>
      <c r="N319" s="42">
        <v>1</v>
      </c>
      <c r="O319" s="23">
        <v>0</v>
      </c>
      <c r="P319" s="48">
        <v>0</v>
      </c>
      <c r="Q319" s="5" t="s">
        <v>23</v>
      </c>
      <c r="R319" s="1" t="s">
        <v>41</v>
      </c>
      <c r="S319" s="71">
        <f>VLOOKUP(R319,Contingencies!$A$2:$D$7,4,FALSE)</f>
        <v>0.125</v>
      </c>
      <c r="T319" s="22">
        <f t="shared" si="314"/>
        <v>649.03556250000008</v>
      </c>
      <c r="U319" s="33">
        <f t="shared" si="388"/>
        <v>0</v>
      </c>
      <c r="V319" s="90"/>
      <c r="W319" s="110"/>
      <c r="X319" s="102"/>
      <c r="Y319" s="133"/>
      <c r="Z319" s="102"/>
      <c r="AA319" s="123"/>
      <c r="AB319" s="123"/>
      <c r="AC319" s="123"/>
      <c r="AD319" s="123"/>
      <c r="AE319" s="122">
        <v>5083</v>
      </c>
      <c r="AF319" s="112"/>
      <c r="AG319" s="112"/>
      <c r="AH319" s="102"/>
      <c r="AI319" s="102">
        <f t="shared" si="382"/>
        <v>0</v>
      </c>
      <c r="AJ319" s="103">
        <f t="shared" si="315"/>
        <v>0</v>
      </c>
      <c r="AK319" s="103">
        <f t="shared" si="316"/>
        <v>0</v>
      </c>
      <c r="AL319" s="103">
        <f t="shared" si="317"/>
        <v>0</v>
      </c>
      <c r="AM319" s="103">
        <f t="shared" si="318"/>
        <v>0</v>
      </c>
      <c r="AN319" s="103">
        <f t="shared" si="319"/>
        <v>0</v>
      </c>
      <c r="AO319" s="103">
        <f t="shared" si="320"/>
        <v>0</v>
      </c>
      <c r="AP319" s="103">
        <f t="shared" si="321"/>
        <v>0</v>
      </c>
      <c r="AQ319" s="103">
        <f t="shared" si="322"/>
        <v>0</v>
      </c>
      <c r="AR319" s="103">
        <f t="shared" si="323"/>
        <v>5083</v>
      </c>
      <c r="AS319" s="103">
        <f t="shared" si="324"/>
        <v>0</v>
      </c>
      <c r="AT319" s="103">
        <f t="shared" si="325"/>
        <v>0</v>
      </c>
      <c r="AU319" s="103">
        <f t="shared" si="326"/>
        <v>0</v>
      </c>
      <c r="AV319" s="104">
        <f>SUM(AJ319:AU319)*VLOOKUP($I319,Escalation[],MATCH(W$1,Escalation[#Headers]),FALSE)</f>
        <v>5192.2845000000007</v>
      </c>
      <c r="AW319" s="104">
        <f t="shared" si="383"/>
        <v>0</v>
      </c>
      <c r="AX319" s="104">
        <f t="shared" si="384"/>
        <v>0</v>
      </c>
      <c r="AY319" s="104">
        <f t="shared" si="385"/>
        <v>5192.2845000000007</v>
      </c>
      <c r="AZ319" s="103">
        <f t="shared" si="386"/>
        <v>649.03556250000008</v>
      </c>
      <c r="BA319" s="105">
        <f t="shared" si="387"/>
        <v>0</v>
      </c>
      <c r="BB319" s="110"/>
      <c r="BC319" s="102"/>
      <c r="BD319" s="102"/>
      <c r="BE319" s="102"/>
      <c r="BF319" s="102"/>
      <c r="BG319" s="102"/>
      <c r="BH319" s="102"/>
      <c r="BI319" s="102"/>
      <c r="BJ319" s="102"/>
      <c r="BK319" s="102"/>
      <c r="BL319" s="102"/>
      <c r="BM319" s="102"/>
      <c r="BN319" s="102">
        <f t="shared" si="327"/>
        <v>0</v>
      </c>
      <c r="BO319" s="103">
        <f t="shared" si="328"/>
        <v>0</v>
      </c>
      <c r="BP319" s="103">
        <f t="shared" si="329"/>
        <v>0</v>
      </c>
      <c r="BQ319" s="103">
        <f t="shared" si="330"/>
        <v>0</v>
      </c>
      <c r="BR319" s="103">
        <f t="shared" si="331"/>
        <v>0</v>
      </c>
      <c r="BS319" s="103">
        <f t="shared" si="332"/>
        <v>0</v>
      </c>
      <c r="BT319" s="103">
        <f t="shared" si="333"/>
        <v>0</v>
      </c>
      <c r="BU319" s="103">
        <f t="shared" si="334"/>
        <v>0</v>
      </c>
      <c r="BV319" s="103">
        <f t="shared" si="335"/>
        <v>0</v>
      </c>
      <c r="BW319" s="103">
        <f t="shared" si="336"/>
        <v>0</v>
      </c>
      <c r="BX319" s="103">
        <f t="shared" si="337"/>
        <v>0</v>
      </c>
      <c r="BY319" s="103">
        <f t="shared" si="338"/>
        <v>0</v>
      </c>
      <c r="BZ319" s="103">
        <f t="shared" si="339"/>
        <v>0</v>
      </c>
      <c r="CA319" s="104">
        <f>SUM(BO319:BZ319)*VLOOKUP($I319,Escalation[],MATCH(BB$1,Escalation[#Headers]),FALSE)</f>
        <v>0</v>
      </c>
      <c r="CB319" s="104">
        <f t="shared" si="340"/>
        <v>0</v>
      </c>
      <c r="CC319" s="104">
        <f t="shared" si="341"/>
        <v>0</v>
      </c>
      <c r="CD319" s="104">
        <f t="shared" si="342"/>
        <v>0</v>
      </c>
      <c r="CE319" s="103">
        <f t="shared" si="343"/>
        <v>0</v>
      </c>
      <c r="CF319" s="105">
        <f t="shared" si="344"/>
        <v>0</v>
      </c>
      <c r="CG319" s="110"/>
      <c r="CH319" s="102"/>
      <c r="CI319" s="102"/>
      <c r="CJ319" s="102"/>
      <c r="CK319" s="102"/>
      <c r="CL319" s="102"/>
      <c r="CM319" s="102"/>
      <c r="CN319" s="102"/>
      <c r="CO319" s="102"/>
      <c r="CP319" s="102"/>
      <c r="CQ319" s="102"/>
      <c r="CR319" s="102"/>
      <c r="CS319" s="102">
        <f t="shared" si="345"/>
        <v>0</v>
      </c>
      <c r="CT319" s="103">
        <f t="shared" si="346"/>
        <v>0</v>
      </c>
      <c r="CU319" s="103">
        <f t="shared" si="347"/>
        <v>0</v>
      </c>
      <c r="CV319" s="103">
        <f t="shared" si="348"/>
        <v>0</v>
      </c>
      <c r="CW319" s="103">
        <f t="shared" si="349"/>
        <v>0</v>
      </c>
      <c r="CX319" s="103">
        <f t="shared" si="350"/>
        <v>0</v>
      </c>
      <c r="CY319" s="103">
        <f t="shared" si="351"/>
        <v>0</v>
      </c>
      <c r="CZ319" s="103">
        <f t="shared" si="352"/>
        <v>0</v>
      </c>
      <c r="DA319" s="103">
        <f t="shared" si="353"/>
        <v>0</v>
      </c>
      <c r="DB319" s="103">
        <f t="shared" si="354"/>
        <v>0</v>
      </c>
      <c r="DC319" s="103">
        <f t="shared" si="355"/>
        <v>0</v>
      </c>
      <c r="DD319" s="103">
        <f t="shared" si="356"/>
        <v>0</v>
      </c>
      <c r="DE319" s="103">
        <f t="shared" si="357"/>
        <v>0</v>
      </c>
      <c r="DF319" s="104">
        <f>SUM(CT319:DE319)*VLOOKUP($I319,Escalation[],MATCH(CG$1,Escalation[#Headers]),FALSE)</f>
        <v>0</v>
      </c>
      <c r="DG319" s="104">
        <f t="shared" si="358"/>
        <v>0</v>
      </c>
      <c r="DH319" s="104">
        <f t="shared" si="359"/>
        <v>0</v>
      </c>
      <c r="DI319" s="104">
        <f t="shared" si="360"/>
        <v>0</v>
      </c>
      <c r="DJ319" s="103">
        <f t="shared" si="361"/>
        <v>0</v>
      </c>
      <c r="DK319" s="105">
        <f t="shared" si="362"/>
        <v>0</v>
      </c>
      <c r="DL319" s="110"/>
      <c r="DM319" s="102"/>
      <c r="DN319" s="102"/>
      <c r="DO319" s="102"/>
      <c r="DP319" s="102"/>
      <c r="DQ319" s="102"/>
      <c r="DR319" s="102"/>
      <c r="DS319" s="102"/>
      <c r="DT319" s="102"/>
      <c r="DU319" s="102"/>
      <c r="DV319" s="102"/>
      <c r="DW319" s="102"/>
      <c r="DX319" s="102">
        <f t="shared" si="363"/>
        <v>0</v>
      </c>
      <c r="DY319" s="103">
        <f t="shared" si="364"/>
        <v>0</v>
      </c>
      <c r="DZ319" s="103">
        <f t="shared" si="365"/>
        <v>0</v>
      </c>
      <c r="EA319" s="103">
        <f t="shared" si="366"/>
        <v>0</v>
      </c>
      <c r="EB319" s="103">
        <f t="shared" si="367"/>
        <v>0</v>
      </c>
      <c r="EC319" s="103">
        <f t="shared" si="368"/>
        <v>0</v>
      </c>
      <c r="ED319" s="103">
        <f t="shared" si="369"/>
        <v>0</v>
      </c>
      <c r="EE319" s="103">
        <f t="shared" si="370"/>
        <v>0</v>
      </c>
      <c r="EF319" s="103">
        <f t="shared" si="371"/>
        <v>0</v>
      </c>
      <c r="EG319" s="103">
        <f t="shared" si="372"/>
        <v>0</v>
      </c>
      <c r="EH319" s="103">
        <f t="shared" si="373"/>
        <v>0</v>
      </c>
      <c r="EI319" s="103">
        <f t="shared" si="374"/>
        <v>0</v>
      </c>
      <c r="EJ319" s="103">
        <f t="shared" si="375"/>
        <v>0</v>
      </c>
      <c r="EK319" s="104">
        <f>SUM(DY319:EJ319)*VLOOKUP($I319,Escalation[],MATCH(DL$1,Escalation[#Headers]),FALSE)</f>
        <v>0</v>
      </c>
      <c r="EL319" s="104">
        <f t="shared" si="376"/>
        <v>0</v>
      </c>
      <c r="EM319" s="104">
        <f t="shared" si="377"/>
        <v>0</v>
      </c>
      <c r="EN319" s="104">
        <f t="shared" si="378"/>
        <v>0</v>
      </c>
      <c r="EO319" s="103">
        <f t="shared" si="379"/>
        <v>0</v>
      </c>
      <c r="EP319" s="105">
        <f t="shared" si="380"/>
        <v>0</v>
      </c>
      <c r="EQ319" s="160">
        <f t="shared" si="381"/>
        <v>5192.2845000000007</v>
      </c>
      <c r="ER319" s="1"/>
      <c r="ES319" s="82"/>
      <c r="ET319" s="82"/>
      <c r="EU319" s="82"/>
      <c r="EV319" s="82"/>
      <c r="EW319" s="22"/>
      <c r="EX319" s="22"/>
      <c r="EY319" s="34"/>
      <c r="EZ319" s="34"/>
      <c r="FA319" s="7"/>
      <c r="FB319" s="7"/>
      <c r="FC319" s="7"/>
      <c r="FD319" s="7"/>
    </row>
    <row r="320" spans="1:160" ht="66" hidden="1" x14ac:dyDescent="0.3">
      <c r="A320" s="2" t="s">
        <v>652</v>
      </c>
      <c r="B320" s="83">
        <v>1.2</v>
      </c>
      <c r="C320" t="s">
        <v>1392</v>
      </c>
      <c r="D320" s="28" t="s">
        <v>15</v>
      </c>
      <c r="E320" s="3" t="s">
        <v>25</v>
      </c>
      <c r="F320" s="1" t="s">
        <v>653</v>
      </c>
      <c r="G320" s="14" t="s">
        <v>654</v>
      </c>
      <c r="H320" s="1"/>
      <c r="I320" s="3" t="s">
        <v>19</v>
      </c>
      <c r="J320" s="5" t="s">
        <v>31</v>
      </c>
      <c r="K320" s="3" t="s">
        <v>35</v>
      </c>
      <c r="L320" s="6" t="s">
        <v>22</v>
      </c>
      <c r="M320" s="38">
        <v>115</v>
      </c>
      <c r="N320" s="43">
        <v>115</v>
      </c>
      <c r="O320" s="23">
        <v>0</v>
      </c>
      <c r="P320" s="48">
        <v>0</v>
      </c>
      <c r="Q320" s="5" t="s">
        <v>23</v>
      </c>
      <c r="R320" s="1" t="s">
        <v>220</v>
      </c>
      <c r="S320" s="71">
        <f>VLOOKUP(R320,Contingencies!$A$2:$D$7,4,FALSE)</f>
        <v>0.2</v>
      </c>
      <c r="T320" s="22">
        <f t="shared" si="314"/>
        <v>1409.67</v>
      </c>
      <c r="U320" s="33">
        <f t="shared" si="388"/>
        <v>0</v>
      </c>
      <c r="V320" s="90"/>
      <c r="W320" s="110"/>
      <c r="X320" s="102"/>
      <c r="Y320" s="133"/>
      <c r="Z320" s="123"/>
      <c r="AA320" s="123"/>
      <c r="AB320" s="123"/>
      <c r="AC320" s="123"/>
      <c r="AD320" s="123"/>
      <c r="AE320" s="123"/>
      <c r="AF320" s="102"/>
      <c r="AG320" s="112">
        <v>30</v>
      </c>
      <c r="AH320" s="112">
        <v>30</v>
      </c>
      <c r="AI320" s="102">
        <f t="shared" si="382"/>
        <v>60</v>
      </c>
      <c r="AJ320" s="103">
        <f t="shared" si="315"/>
        <v>0</v>
      </c>
      <c r="AK320" s="103">
        <f t="shared" si="316"/>
        <v>0</v>
      </c>
      <c r="AL320" s="103">
        <f t="shared" si="317"/>
        <v>0</v>
      </c>
      <c r="AM320" s="103">
        <f t="shared" si="318"/>
        <v>0</v>
      </c>
      <c r="AN320" s="103">
        <f t="shared" si="319"/>
        <v>0</v>
      </c>
      <c r="AO320" s="103">
        <f t="shared" si="320"/>
        <v>0</v>
      </c>
      <c r="AP320" s="103">
        <f t="shared" si="321"/>
        <v>0</v>
      </c>
      <c r="AQ320" s="103">
        <f t="shared" si="322"/>
        <v>0</v>
      </c>
      <c r="AR320" s="103">
        <f t="shared" si="323"/>
        <v>0</v>
      </c>
      <c r="AS320" s="103">
        <f t="shared" si="324"/>
        <v>0</v>
      </c>
      <c r="AT320" s="103">
        <f t="shared" si="325"/>
        <v>3450</v>
      </c>
      <c r="AU320" s="103">
        <f t="shared" si="326"/>
        <v>3450</v>
      </c>
      <c r="AV320" s="104">
        <f>SUM(AJ320:AU320)*VLOOKUP($I320,Escalation[],MATCH(W$1,Escalation[#Headers]),FALSE)</f>
        <v>7048.35</v>
      </c>
      <c r="AW320" s="104">
        <f t="shared" si="383"/>
        <v>0</v>
      </c>
      <c r="AX320" s="104">
        <f t="shared" si="384"/>
        <v>0</v>
      </c>
      <c r="AY320" s="104">
        <f t="shared" si="385"/>
        <v>7048.35</v>
      </c>
      <c r="AZ320" s="103">
        <f t="shared" si="386"/>
        <v>1409.67</v>
      </c>
      <c r="BA320" s="105">
        <f t="shared" si="387"/>
        <v>0</v>
      </c>
      <c r="BB320" s="110"/>
      <c r="BC320" s="102"/>
      <c r="BD320" s="102"/>
      <c r="BE320" s="102"/>
      <c r="BF320" s="102"/>
      <c r="BG320" s="102"/>
      <c r="BH320" s="102"/>
      <c r="BI320" s="102"/>
      <c r="BJ320" s="102"/>
      <c r="BK320" s="102"/>
      <c r="BL320" s="102"/>
      <c r="BM320" s="102"/>
      <c r="BN320" s="102">
        <f t="shared" si="327"/>
        <v>0</v>
      </c>
      <c r="BO320" s="103">
        <f t="shared" si="328"/>
        <v>0</v>
      </c>
      <c r="BP320" s="103">
        <f t="shared" si="329"/>
        <v>0</v>
      </c>
      <c r="BQ320" s="103">
        <f t="shared" si="330"/>
        <v>0</v>
      </c>
      <c r="BR320" s="103">
        <f t="shared" si="331"/>
        <v>0</v>
      </c>
      <c r="BS320" s="103">
        <f t="shared" si="332"/>
        <v>0</v>
      </c>
      <c r="BT320" s="103">
        <f t="shared" si="333"/>
        <v>0</v>
      </c>
      <c r="BU320" s="103">
        <f t="shared" si="334"/>
        <v>0</v>
      </c>
      <c r="BV320" s="103">
        <f t="shared" si="335"/>
        <v>0</v>
      </c>
      <c r="BW320" s="103">
        <f t="shared" si="336"/>
        <v>0</v>
      </c>
      <c r="BX320" s="103">
        <f t="shared" si="337"/>
        <v>0</v>
      </c>
      <c r="BY320" s="103">
        <f t="shared" si="338"/>
        <v>0</v>
      </c>
      <c r="BZ320" s="103">
        <f t="shared" si="339"/>
        <v>0</v>
      </c>
      <c r="CA320" s="104">
        <f>SUM(BO320:BZ320)*VLOOKUP($I320,Escalation[],MATCH(BB$1,Escalation[#Headers]),FALSE)</f>
        <v>0</v>
      </c>
      <c r="CB320" s="104">
        <f t="shared" si="340"/>
        <v>0</v>
      </c>
      <c r="CC320" s="104">
        <f t="shared" si="341"/>
        <v>0</v>
      </c>
      <c r="CD320" s="104">
        <f t="shared" si="342"/>
        <v>0</v>
      </c>
      <c r="CE320" s="103">
        <f t="shared" si="343"/>
        <v>0</v>
      </c>
      <c r="CF320" s="105">
        <f t="shared" si="344"/>
        <v>0</v>
      </c>
      <c r="CG320" s="110"/>
      <c r="CH320" s="102"/>
      <c r="CI320" s="102"/>
      <c r="CJ320" s="102"/>
      <c r="CK320" s="102"/>
      <c r="CL320" s="102"/>
      <c r="CM320" s="102"/>
      <c r="CN320" s="102"/>
      <c r="CO320" s="102"/>
      <c r="CP320" s="102"/>
      <c r="CQ320" s="102"/>
      <c r="CR320" s="102"/>
      <c r="CS320" s="102">
        <f t="shared" si="345"/>
        <v>0</v>
      </c>
      <c r="CT320" s="103">
        <f t="shared" si="346"/>
        <v>0</v>
      </c>
      <c r="CU320" s="103">
        <f t="shared" si="347"/>
        <v>0</v>
      </c>
      <c r="CV320" s="103">
        <f t="shared" si="348"/>
        <v>0</v>
      </c>
      <c r="CW320" s="103">
        <f t="shared" si="349"/>
        <v>0</v>
      </c>
      <c r="CX320" s="103">
        <f t="shared" si="350"/>
        <v>0</v>
      </c>
      <c r="CY320" s="103">
        <f t="shared" si="351"/>
        <v>0</v>
      </c>
      <c r="CZ320" s="103">
        <f t="shared" si="352"/>
        <v>0</v>
      </c>
      <c r="DA320" s="103">
        <f t="shared" si="353"/>
        <v>0</v>
      </c>
      <c r="DB320" s="103">
        <f t="shared" si="354"/>
        <v>0</v>
      </c>
      <c r="DC320" s="103">
        <f t="shared" si="355"/>
        <v>0</v>
      </c>
      <c r="DD320" s="103">
        <f t="shared" si="356"/>
        <v>0</v>
      </c>
      <c r="DE320" s="103">
        <f t="shared" si="357"/>
        <v>0</v>
      </c>
      <c r="DF320" s="104">
        <f>SUM(CT320:DE320)*VLOOKUP($I320,Escalation[],MATCH(CG$1,Escalation[#Headers]),FALSE)</f>
        <v>0</v>
      </c>
      <c r="DG320" s="104">
        <f t="shared" si="358"/>
        <v>0</v>
      </c>
      <c r="DH320" s="104">
        <f t="shared" si="359"/>
        <v>0</v>
      </c>
      <c r="DI320" s="104">
        <f t="shared" si="360"/>
        <v>0</v>
      </c>
      <c r="DJ320" s="103">
        <f t="shared" si="361"/>
        <v>0</v>
      </c>
      <c r="DK320" s="105">
        <f t="shared" si="362"/>
        <v>0</v>
      </c>
      <c r="DL320" s="110"/>
      <c r="DM320" s="102"/>
      <c r="DN320" s="102"/>
      <c r="DO320" s="102"/>
      <c r="DP320" s="102"/>
      <c r="DQ320" s="102"/>
      <c r="DR320" s="102"/>
      <c r="DS320" s="102"/>
      <c r="DT320" s="102"/>
      <c r="DU320" s="102"/>
      <c r="DV320" s="102"/>
      <c r="DW320" s="102"/>
      <c r="DX320" s="102">
        <f t="shared" si="363"/>
        <v>0</v>
      </c>
      <c r="DY320" s="103">
        <f t="shared" si="364"/>
        <v>0</v>
      </c>
      <c r="DZ320" s="103">
        <f t="shared" si="365"/>
        <v>0</v>
      </c>
      <c r="EA320" s="103">
        <f t="shared" si="366"/>
        <v>0</v>
      </c>
      <c r="EB320" s="103">
        <f t="shared" si="367"/>
        <v>0</v>
      </c>
      <c r="EC320" s="103">
        <f t="shared" si="368"/>
        <v>0</v>
      </c>
      <c r="ED320" s="103">
        <f t="shared" si="369"/>
        <v>0</v>
      </c>
      <c r="EE320" s="103">
        <f t="shared" si="370"/>
        <v>0</v>
      </c>
      <c r="EF320" s="103">
        <f t="shared" si="371"/>
        <v>0</v>
      </c>
      <c r="EG320" s="103">
        <f t="shared" si="372"/>
        <v>0</v>
      </c>
      <c r="EH320" s="103">
        <f t="shared" si="373"/>
        <v>0</v>
      </c>
      <c r="EI320" s="103">
        <f t="shared" si="374"/>
        <v>0</v>
      </c>
      <c r="EJ320" s="103">
        <f t="shared" si="375"/>
        <v>0</v>
      </c>
      <c r="EK320" s="104">
        <f>SUM(DY320:EJ320)*VLOOKUP($I320,Escalation[],MATCH(DL$1,Escalation[#Headers]),FALSE)</f>
        <v>0</v>
      </c>
      <c r="EL320" s="104">
        <f t="shared" si="376"/>
        <v>0</v>
      </c>
      <c r="EM320" s="104">
        <f t="shared" si="377"/>
        <v>0</v>
      </c>
      <c r="EN320" s="104">
        <f t="shared" si="378"/>
        <v>0</v>
      </c>
      <c r="EO320" s="103">
        <f t="shared" si="379"/>
        <v>0</v>
      </c>
      <c r="EP320" s="105">
        <f t="shared" si="380"/>
        <v>0</v>
      </c>
      <c r="EQ320" s="160">
        <f t="shared" si="381"/>
        <v>7048.35</v>
      </c>
      <c r="ER320" s="1"/>
      <c r="ES320" s="82"/>
      <c r="ET320" s="82"/>
      <c r="EU320" s="82"/>
      <c r="EV320" s="82"/>
      <c r="EW320" s="22"/>
      <c r="EX320" s="22"/>
      <c r="EY320" s="34"/>
      <c r="EZ320" s="34"/>
      <c r="FA320" s="7"/>
      <c r="FB320" s="7"/>
      <c r="FC320" s="7"/>
      <c r="FD320" s="7"/>
    </row>
    <row r="321" spans="1:160" ht="79.2" hidden="1" x14ac:dyDescent="0.3">
      <c r="A321" s="2" t="s">
        <v>655</v>
      </c>
      <c r="B321" s="83">
        <v>1.2</v>
      </c>
      <c r="C321" t="s">
        <v>1392</v>
      </c>
      <c r="D321" s="28" t="s">
        <v>15</v>
      </c>
      <c r="E321" s="3" t="s">
        <v>25</v>
      </c>
      <c r="F321" s="1" t="s">
        <v>656</v>
      </c>
      <c r="G321" s="14" t="s">
        <v>657</v>
      </c>
      <c r="H321" s="1"/>
      <c r="I321" s="3" t="s">
        <v>19</v>
      </c>
      <c r="J321" s="5" t="s">
        <v>31</v>
      </c>
      <c r="K321" s="3" t="s">
        <v>35</v>
      </c>
      <c r="L321" s="6" t="s">
        <v>22</v>
      </c>
      <c r="M321" s="38">
        <v>115</v>
      </c>
      <c r="N321" s="43">
        <v>115</v>
      </c>
      <c r="O321" s="23">
        <v>0</v>
      </c>
      <c r="P321" s="48">
        <v>0</v>
      </c>
      <c r="Q321" s="5" t="s">
        <v>23</v>
      </c>
      <c r="R321" s="1" t="s">
        <v>220</v>
      </c>
      <c r="S321" s="71">
        <f>VLOOKUP(R321,Contingencies!$A$2:$D$7,4,FALSE)</f>
        <v>0.2</v>
      </c>
      <c r="T321" s="22">
        <f t="shared" si="314"/>
        <v>1409.67</v>
      </c>
      <c r="U321" s="33">
        <f t="shared" si="388"/>
        <v>0</v>
      </c>
      <c r="V321" s="90"/>
      <c r="W321" s="110"/>
      <c r="X321" s="102"/>
      <c r="Y321" s="133"/>
      <c r="Z321" s="102"/>
      <c r="AA321" s="123"/>
      <c r="AB321" s="123"/>
      <c r="AC321" s="123"/>
      <c r="AD321" s="123"/>
      <c r="AE321" s="123"/>
      <c r="AF321" s="102"/>
      <c r="AG321" s="102"/>
      <c r="AH321" s="122">
        <v>60</v>
      </c>
      <c r="AI321" s="102">
        <f t="shared" si="382"/>
        <v>60</v>
      </c>
      <c r="AJ321" s="103">
        <f t="shared" si="315"/>
        <v>0</v>
      </c>
      <c r="AK321" s="103">
        <f t="shared" si="316"/>
        <v>0</v>
      </c>
      <c r="AL321" s="103">
        <f t="shared" si="317"/>
        <v>0</v>
      </c>
      <c r="AM321" s="103">
        <f t="shared" si="318"/>
        <v>0</v>
      </c>
      <c r="AN321" s="103">
        <f t="shared" si="319"/>
        <v>0</v>
      </c>
      <c r="AO321" s="103">
        <f t="shared" si="320"/>
        <v>0</v>
      </c>
      <c r="AP321" s="103">
        <f t="shared" si="321"/>
        <v>0</v>
      </c>
      <c r="AQ321" s="103">
        <f t="shared" si="322"/>
        <v>0</v>
      </c>
      <c r="AR321" s="103">
        <f t="shared" si="323"/>
        <v>0</v>
      </c>
      <c r="AS321" s="103">
        <f t="shared" si="324"/>
        <v>0</v>
      </c>
      <c r="AT321" s="103">
        <f t="shared" si="325"/>
        <v>0</v>
      </c>
      <c r="AU321" s="103">
        <f t="shared" si="326"/>
        <v>6900</v>
      </c>
      <c r="AV321" s="104">
        <f>SUM(AJ321:AU321)*VLOOKUP($I321,Escalation[],MATCH(W$1,Escalation[#Headers]),FALSE)</f>
        <v>7048.35</v>
      </c>
      <c r="AW321" s="104">
        <f t="shared" si="383"/>
        <v>0</v>
      </c>
      <c r="AX321" s="104">
        <f t="shared" si="384"/>
        <v>0</v>
      </c>
      <c r="AY321" s="104">
        <f t="shared" si="385"/>
        <v>7048.35</v>
      </c>
      <c r="AZ321" s="103">
        <f t="shared" si="386"/>
        <v>1409.67</v>
      </c>
      <c r="BA321" s="105">
        <f t="shared" si="387"/>
        <v>0</v>
      </c>
      <c r="BB321" s="110"/>
      <c r="BC321" s="102"/>
      <c r="BD321" s="102"/>
      <c r="BE321" s="102"/>
      <c r="BF321" s="102"/>
      <c r="BG321" s="102"/>
      <c r="BH321" s="102"/>
      <c r="BI321" s="102"/>
      <c r="BJ321" s="102"/>
      <c r="BK321" s="102"/>
      <c r="BL321" s="102"/>
      <c r="BM321" s="102"/>
      <c r="BN321" s="102">
        <f t="shared" si="327"/>
        <v>0</v>
      </c>
      <c r="BO321" s="103">
        <f t="shared" si="328"/>
        <v>0</v>
      </c>
      <c r="BP321" s="103">
        <f t="shared" si="329"/>
        <v>0</v>
      </c>
      <c r="BQ321" s="103">
        <f t="shared" si="330"/>
        <v>0</v>
      </c>
      <c r="BR321" s="103">
        <f t="shared" si="331"/>
        <v>0</v>
      </c>
      <c r="BS321" s="103">
        <f t="shared" si="332"/>
        <v>0</v>
      </c>
      <c r="BT321" s="103">
        <f t="shared" si="333"/>
        <v>0</v>
      </c>
      <c r="BU321" s="103">
        <f t="shared" si="334"/>
        <v>0</v>
      </c>
      <c r="BV321" s="103">
        <f t="shared" si="335"/>
        <v>0</v>
      </c>
      <c r="BW321" s="103">
        <f t="shared" si="336"/>
        <v>0</v>
      </c>
      <c r="BX321" s="103">
        <f t="shared" si="337"/>
        <v>0</v>
      </c>
      <c r="BY321" s="103">
        <f t="shared" si="338"/>
        <v>0</v>
      </c>
      <c r="BZ321" s="103">
        <f t="shared" si="339"/>
        <v>0</v>
      </c>
      <c r="CA321" s="104">
        <f>SUM(BO321:BZ321)*VLOOKUP($I321,Escalation[],MATCH(BB$1,Escalation[#Headers]),FALSE)</f>
        <v>0</v>
      </c>
      <c r="CB321" s="104">
        <f t="shared" si="340"/>
        <v>0</v>
      </c>
      <c r="CC321" s="104">
        <f t="shared" si="341"/>
        <v>0</v>
      </c>
      <c r="CD321" s="104">
        <f t="shared" si="342"/>
        <v>0</v>
      </c>
      <c r="CE321" s="103">
        <f t="shared" si="343"/>
        <v>0</v>
      </c>
      <c r="CF321" s="105">
        <f t="shared" si="344"/>
        <v>0</v>
      </c>
      <c r="CG321" s="110"/>
      <c r="CH321" s="102"/>
      <c r="CI321" s="102"/>
      <c r="CJ321" s="102"/>
      <c r="CK321" s="102"/>
      <c r="CL321" s="102"/>
      <c r="CM321" s="102"/>
      <c r="CN321" s="102"/>
      <c r="CO321" s="102"/>
      <c r="CP321" s="102"/>
      <c r="CQ321" s="102"/>
      <c r="CR321" s="102"/>
      <c r="CS321" s="102">
        <f t="shared" si="345"/>
        <v>0</v>
      </c>
      <c r="CT321" s="103">
        <f t="shared" si="346"/>
        <v>0</v>
      </c>
      <c r="CU321" s="103">
        <f t="shared" si="347"/>
        <v>0</v>
      </c>
      <c r="CV321" s="103">
        <f t="shared" si="348"/>
        <v>0</v>
      </c>
      <c r="CW321" s="103">
        <f t="shared" si="349"/>
        <v>0</v>
      </c>
      <c r="CX321" s="103">
        <f t="shared" si="350"/>
        <v>0</v>
      </c>
      <c r="CY321" s="103">
        <f t="shared" si="351"/>
        <v>0</v>
      </c>
      <c r="CZ321" s="103">
        <f t="shared" si="352"/>
        <v>0</v>
      </c>
      <c r="DA321" s="103">
        <f t="shared" si="353"/>
        <v>0</v>
      </c>
      <c r="DB321" s="103">
        <f t="shared" si="354"/>
        <v>0</v>
      </c>
      <c r="DC321" s="103">
        <f t="shared" si="355"/>
        <v>0</v>
      </c>
      <c r="DD321" s="103">
        <f t="shared" si="356"/>
        <v>0</v>
      </c>
      <c r="DE321" s="103">
        <f t="shared" si="357"/>
        <v>0</v>
      </c>
      <c r="DF321" s="104">
        <f>SUM(CT321:DE321)*VLOOKUP($I321,Escalation[],MATCH(CG$1,Escalation[#Headers]),FALSE)</f>
        <v>0</v>
      </c>
      <c r="DG321" s="104">
        <f t="shared" si="358"/>
        <v>0</v>
      </c>
      <c r="DH321" s="104">
        <f t="shared" si="359"/>
        <v>0</v>
      </c>
      <c r="DI321" s="104">
        <f t="shared" si="360"/>
        <v>0</v>
      </c>
      <c r="DJ321" s="103">
        <f t="shared" si="361"/>
        <v>0</v>
      </c>
      <c r="DK321" s="105">
        <f t="shared" si="362"/>
        <v>0</v>
      </c>
      <c r="DL321" s="110"/>
      <c r="DM321" s="102"/>
      <c r="DN321" s="102"/>
      <c r="DO321" s="102"/>
      <c r="DP321" s="102"/>
      <c r="DQ321" s="102"/>
      <c r="DR321" s="102"/>
      <c r="DS321" s="102"/>
      <c r="DT321" s="102"/>
      <c r="DU321" s="102"/>
      <c r="DV321" s="102"/>
      <c r="DW321" s="102"/>
      <c r="DX321" s="102">
        <f t="shared" si="363"/>
        <v>0</v>
      </c>
      <c r="DY321" s="103">
        <f t="shared" si="364"/>
        <v>0</v>
      </c>
      <c r="DZ321" s="103">
        <f t="shared" si="365"/>
        <v>0</v>
      </c>
      <c r="EA321" s="103">
        <f t="shared" si="366"/>
        <v>0</v>
      </c>
      <c r="EB321" s="103">
        <f t="shared" si="367"/>
        <v>0</v>
      </c>
      <c r="EC321" s="103">
        <f t="shared" si="368"/>
        <v>0</v>
      </c>
      <c r="ED321" s="103">
        <f t="shared" si="369"/>
        <v>0</v>
      </c>
      <c r="EE321" s="103">
        <f t="shared" si="370"/>
        <v>0</v>
      </c>
      <c r="EF321" s="103">
        <f t="shared" si="371"/>
        <v>0</v>
      </c>
      <c r="EG321" s="103">
        <f t="shared" si="372"/>
        <v>0</v>
      </c>
      <c r="EH321" s="103">
        <f t="shared" si="373"/>
        <v>0</v>
      </c>
      <c r="EI321" s="103">
        <f t="shared" si="374"/>
        <v>0</v>
      </c>
      <c r="EJ321" s="103">
        <f t="shared" si="375"/>
        <v>0</v>
      </c>
      <c r="EK321" s="104">
        <f>SUM(DY321:EJ321)*VLOOKUP($I321,Escalation[],MATCH(DL$1,Escalation[#Headers]),FALSE)</f>
        <v>0</v>
      </c>
      <c r="EL321" s="104">
        <f t="shared" si="376"/>
        <v>0</v>
      </c>
      <c r="EM321" s="104">
        <f t="shared" si="377"/>
        <v>0</v>
      </c>
      <c r="EN321" s="104">
        <f t="shared" si="378"/>
        <v>0</v>
      </c>
      <c r="EO321" s="103">
        <f t="shared" si="379"/>
        <v>0</v>
      </c>
      <c r="EP321" s="105">
        <f t="shared" si="380"/>
        <v>0</v>
      </c>
      <c r="EQ321" s="160">
        <f t="shared" si="381"/>
        <v>7048.35</v>
      </c>
      <c r="ER321" s="1"/>
      <c r="ES321" s="82"/>
      <c r="ET321" s="82"/>
      <c r="EU321" s="82"/>
      <c r="EV321" s="82"/>
      <c r="EW321" s="22"/>
      <c r="EX321" s="22"/>
      <c r="EY321" s="34"/>
      <c r="EZ321" s="34"/>
      <c r="FA321" s="7"/>
      <c r="FB321" s="7"/>
      <c r="FC321" s="7"/>
      <c r="FD321" s="7"/>
    </row>
    <row r="322" spans="1:160" ht="79.2" hidden="1" x14ac:dyDescent="0.3">
      <c r="A322" s="2" t="s">
        <v>655</v>
      </c>
      <c r="B322" s="83">
        <v>1.2</v>
      </c>
      <c r="C322" t="s">
        <v>1392</v>
      </c>
      <c r="D322" s="28" t="s">
        <v>15</v>
      </c>
      <c r="E322" s="3" t="s">
        <v>25</v>
      </c>
      <c r="F322" s="1" t="s">
        <v>656</v>
      </c>
      <c r="G322" s="14" t="s">
        <v>657</v>
      </c>
      <c r="H322" s="1"/>
      <c r="I322" s="3" t="s">
        <v>215</v>
      </c>
      <c r="J322" s="5" t="s">
        <v>215</v>
      </c>
      <c r="K322" s="3"/>
      <c r="L322" s="3" t="s">
        <v>22</v>
      </c>
      <c r="M322" s="38"/>
      <c r="N322" s="42">
        <v>1</v>
      </c>
      <c r="O322" s="23">
        <v>0</v>
      </c>
      <c r="P322" s="48">
        <v>0</v>
      </c>
      <c r="Q322" s="5" t="s">
        <v>23</v>
      </c>
      <c r="R322" s="1" t="s">
        <v>220</v>
      </c>
      <c r="S322" s="71">
        <f>VLOOKUP(R322,Contingencies!$A$2:$D$7,4,FALSE)</f>
        <v>0.2</v>
      </c>
      <c r="T322" s="22">
        <f t="shared" si="314"/>
        <v>306.45</v>
      </c>
      <c r="U322" s="33">
        <f t="shared" si="388"/>
        <v>0</v>
      </c>
      <c r="V322" s="90"/>
      <c r="W322" s="110"/>
      <c r="X322" s="102"/>
      <c r="Y322" s="133"/>
      <c r="Z322" s="102"/>
      <c r="AA322" s="123"/>
      <c r="AB322" s="123"/>
      <c r="AC322" s="123"/>
      <c r="AD322" s="123"/>
      <c r="AE322" s="123"/>
      <c r="AF322" s="102"/>
      <c r="AG322" s="102"/>
      <c r="AH322" s="122">
        <v>1500</v>
      </c>
      <c r="AI322" s="102">
        <f t="shared" si="382"/>
        <v>0</v>
      </c>
      <c r="AJ322" s="103">
        <f t="shared" si="315"/>
        <v>0</v>
      </c>
      <c r="AK322" s="103">
        <f t="shared" si="316"/>
        <v>0</v>
      </c>
      <c r="AL322" s="103">
        <f t="shared" si="317"/>
        <v>0</v>
      </c>
      <c r="AM322" s="103">
        <f t="shared" si="318"/>
        <v>0</v>
      </c>
      <c r="AN322" s="103">
        <f t="shared" si="319"/>
        <v>0</v>
      </c>
      <c r="AO322" s="103">
        <f t="shared" si="320"/>
        <v>0</v>
      </c>
      <c r="AP322" s="103">
        <f t="shared" si="321"/>
        <v>0</v>
      </c>
      <c r="AQ322" s="103">
        <f t="shared" si="322"/>
        <v>0</v>
      </c>
      <c r="AR322" s="103">
        <f t="shared" si="323"/>
        <v>0</v>
      </c>
      <c r="AS322" s="103">
        <f t="shared" si="324"/>
        <v>0</v>
      </c>
      <c r="AT322" s="103">
        <f t="shared" si="325"/>
        <v>0</v>
      </c>
      <c r="AU322" s="103">
        <f t="shared" si="326"/>
        <v>1500</v>
      </c>
      <c r="AV322" s="104">
        <f>SUM(AJ322:AU322)*VLOOKUP($I322,Escalation[],MATCH(W$1,Escalation[#Headers]),FALSE)</f>
        <v>1532.25</v>
      </c>
      <c r="AW322" s="104">
        <f t="shared" si="383"/>
        <v>0</v>
      </c>
      <c r="AX322" s="104">
        <f t="shared" si="384"/>
        <v>0</v>
      </c>
      <c r="AY322" s="104">
        <f t="shared" si="385"/>
        <v>1532.25</v>
      </c>
      <c r="AZ322" s="103">
        <f t="shared" si="386"/>
        <v>306.45</v>
      </c>
      <c r="BA322" s="105">
        <f t="shared" si="387"/>
        <v>0</v>
      </c>
      <c r="BB322" s="110"/>
      <c r="BC322" s="102"/>
      <c r="BD322" s="102"/>
      <c r="BE322" s="102"/>
      <c r="BF322" s="102"/>
      <c r="BG322" s="102"/>
      <c r="BH322" s="102"/>
      <c r="BI322" s="102"/>
      <c r="BJ322" s="102"/>
      <c r="BK322" s="102"/>
      <c r="BL322" s="102"/>
      <c r="BM322" s="102"/>
      <c r="BN322" s="102">
        <f t="shared" si="327"/>
        <v>0</v>
      </c>
      <c r="BO322" s="103">
        <f t="shared" si="328"/>
        <v>0</v>
      </c>
      <c r="BP322" s="103">
        <f t="shared" si="329"/>
        <v>0</v>
      </c>
      <c r="BQ322" s="103">
        <f t="shared" si="330"/>
        <v>0</v>
      </c>
      <c r="BR322" s="103">
        <f t="shared" si="331"/>
        <v>0</v>
      </c>
      <c r="BS322" s="103">
        <f t="shared" si="332"/>
        <v>0</v>
      </c>
      <c r="BT322" s="103">
        <f t="shared" si="333"/>
        <v>0</v>
      </c>
      <c r="BU322" s="103">
        <f t="shared" si="334"/>
        <v>0</v>
      </c>
      <c r="BV322" s="103">
        <f t="shared" si="335"/>
        <v>0</v>
      </c>
      <c r="BW322" s="103">
        <f t="shared" si="336"/>
        <v>0</v>
      </c>
      <c r="BX322" s="103">
        <f t="shared" si="337"/>
        <v>0</v>
      </c>
      <c r="BY322" s="103">
        <f t="shared" si="338"/>
        <v>0</v>
      </c>
      <c r="BZ322" s="103">
        <f t="shared" si="339"/>
        <v>0</v>
      </c>
      <c r="CA322" s="104">
        <f>SUM(BO322:BZ322)*VLOOKUP($I322,Escalation[],MATCH(BB$1,Escalation[#Headers]),FALSE)</f>
        <v>0</v>
      </c>
      <c r="CB322" s="104">
        <f t="shared" si="340"/>
        <v>0</v>
      </c>
      <c r="CC322" s="104">
        <f t="shared" si="341"/>
        <v>0</v>
      </c>
      <c r="CD322" s="104">
        <f t="shared" si="342"/>
        <v>0</v>
      </c>
      <c r="CE322" s="103">
        <f t="shared" si="343"/>
        <v>0</v>
      </c>
      <c r="CF322" s="105">
        <f t="shared" si="344"/>
        <v>0</v>
      </c>
      <c r="CG322" s="110"/>
      <c r="CH322" s="102"/>
      <c r="CI322" s="102"/>
      <c r="CJ322" s="102"/>
      <c r="CK322" s="102"/>
      <c r="CL322" s="102"/>
      <c r="CM322" s="102"/>
      <c r="CN322" s="102"/>
      <c r="CO322" s="102"/>
      <c r="CP322" s="102"/>
      <c r="CQ322" s="102"/>
      <c r="CR322" s="102"/>
      <c r="CS322" s="102">
        <f t="shared" si="345"/>
        <v>0</v>
      </c>
      <c r="CT322" s="103">
        <f t="shared" si="346"/>
        <v>0</v>
      </c>
      <c r="CU322" s="103">
        <f t="shared" si="347"/>
        <v>0</v>
      </c>
      <c r="CV322" s="103">
        <f t="shared" si="348"/>
        <v>0</v>
      </c>
      <c r="CW322" s="103">
        <f t="shared" si="349"/>
        <v>0</v>
      </c>
      <c r="CX322" s="103">
        <f t="shared" si="350"/>
        <v>0</v>
      </c>
      <c r="CY322" s="103">
        <f t="shared" si="351"/>
        <v>0</v>
      </c>
      <c r="CZ322" s="103">
        <f t="shared" si="352"/>
        <v>0</v>
      </c>
      <c r="DA322" s="103">
        <f t="shared" si="353"/>
        <v>0</v>
      </c>
      <c r="DB322" s="103">
        <f t="shared" si="354"/>
        <v>0</v>
      </c>
      <c r="DC322" s="103">
        <f t="shared" si="355"/>
        <v>0</v>
      </c>
      <c r="DD322" s="103">
        <f t="shared" si="356"/>
        <v>0</v>
      </c>
      <c r="DE322" s="103">
        <f t="shared" si="357"/>
        <v>0</v>
      </c>
      <c r="DF322" s="104">
        <f>SUM(CT322:DE322)*VLOOKUP($I322,Escalation[],MATCH(CG$1,Escalation[#Headers]),FALSE)</f>
        <v>0</v>
      </c>
      <c r="DG322" s="104">
        <f t="shared" si="358"/>
        <v>0</v>
      </c>
      <c r="DH322" s="104">
        <f t="shared" si="359"/>
        <v>0</v>
      </c>
      <c r="DI322" s="104">
        <f t="shared" si="360"/>
        <v>0</v>
      </c>
      <c r="DJ322" s="103">
        <f t="shared" si="361"/>
        <v>0</v>
      </c>
      <c r="DK322" s="105">
        <f t="shared" si="362"/>
        <v>0</v>
      </c>
      <c r="DL322" s="110"/>
      <c r="DM322" s="102"/>
      <c r="DN322" s="102"/>
      <c r="DO322" s="102"/>
      <c r="DP322" s="102"/>
      <c r="DQ322" s="102"/>
      <c r="DR322" s="102"/>
      <c r="DS322" s="102"/>
      <c r="DT322" s="102"/>
      <c r="DU322" s="102"/>
      <c r="DV322" s="102"/>
      <c r="DW322" s="102"/>
      <c r="DX322" s="102">
        <f t="shared" si="363"/>
        <v>0</v>
      </c>
      <c r="DY322" s="103">
        <f t="shared" si="364"/>
        <v>0</v>
      </c>
      <c r="DZ322" s="103">
        <f t="shared" si="365"/>
        <v>0</v>
      </c>
      <c r="EA322" s="103">
        <f t="shared" si="366"/>
        <v>0</v>
      </c>
      <c r="EB322" s="103">
        <f t="shared" si="367"/>
        <v>0</v>
      </c>
      <c r="EC322" s="103">
        <f t="shared" si="368"/>
        <v>0</v>
      </c>
      <c r="ED322" s="103">
        <f t="shared" si="369"/>
        <v>0</v>
      </c>
      <c r="EE322" s="103">
        <f t="shared" si="370"/>
        <v>0</v>
      </c>
      <c r="EF322" s="103">
        <f t="shared" si="371"/>
        <v>0</v>
      </c>
      <c r="EG322" s="103">
        <f t="shared" si="372"/>
        <v>0</v>
      </c>
      <c r="EH322" s="103">
        <f t="shared" si="373"/>
        <v>0</v>
      </c>
      <c r="EI322" s="103">
        <f t="shared" si="374"/>
        <v>0</v>
      </c>
      <c r="EJ322" s="103">
        <f t="shared" si="375"/>
        <v>0</v>
      </c>
      <c r="EK322" s="104">
        <f>SUM(DY322:EJ322)*VLOOKUP($I322,Escalation[],MATCH(DL$1,Escalation[#Headers]),FALSE)</f>
        <v>0</v>
      </c>
      <c r="EL322" s="104">
        <f t="shared" si="376"/>
        <v>0</v>
      </c>
      <c r="EM322" s="104">
        <f t="shared" si="377"/>
        <v>0</v>
      </c>
      <c r="EN322" s="104">
        <f t="shared" si="378"/>
        <v>0</v>
      </c>
      <c r="EO322" s="103">
        <f t="shared" si="379"/>
        <v>0</v>
      </c>
      <c r="EP322" s="105">
        <f t="shared" si="380"/>
        <v>0</v>
      </c>
      <c r="EQ322" s="160">
        <f t="shared" si="381"/>
        <v>1532.25</v>
      </c>
      <c r="ER322" s="1"/>
      <c r="ES322" s="82"/>
      <c r="ET322" s="82"/>
      <c r="EU322" s="82"/>
      <c r="EV322" s="82"/>
      <c r="EW322" s="22"/>
      <c r="EX322" s="22"/>
      <c r="EY322" s="34"/>
      <c r="EZ322" s="34"/>
      <c r="FA322" s="7"/>
      <c r="FB322" s="7"/>
      <c r="FC322" s="7"/>
      <c r="FD322" s="7"/>
    </row>
    <row r="323" spans="1:160" ht="158.4" hidden="1" x14ac:dyDescent="0.3">
      <c r="A323" s="2" t="s">
        <v>658</v>
      </c>
      <c r="B323" s="83">
        <v>1.2</v>
      </c>
      <c r="C323" t="s">
        <v>1392</v>
      </c>
      <c r="D323" s="28" t="s">
        <v>15</v>
      </c>
      <c r="E323" s="3" t="s">
        <v>25</v>
      </c>
      <c r="F323" s="1" t="s">
        <v>659</v>
      </c>
      <c r="G323" s="14" t="s">
        <v>660</v>
      </c>
      <c r="H323" s="1"/>
      <c r="I323" s="3" t="s">
        <v>19</v>
      </c>
      <c r="J323" s="5" t="s">
        <v>31</v>
      </c>
      <c r="K323" s="3" t="s">
        <v>35</v>
      </c>
      <c r="L323" s="6" t="s">
        <v>22</v>
      </c>
      <c r="M323" s="38">
        <v>115</v>
      </c>
      <c r="N323" s="43">
        <v>115</v>
      </c>
      <c r="O323" s="23">
        <v>0</v>
      </c>
      <c r="P323" s="48">
        <v>0</v>
      </c>
      <c r="Q323" s="5" t="s">
        <v>23</v>
      </c>
      <c r="R323" s="1" t="s">
        <v>220</v>
      </c>
      <c r="S323" s="71">
        <f>VLOOKUP(R323,Contingencies!$A$2:$D$7,4,FALSE)</f>
        <v>0.2</v>
      </c>
      <c r="T323" s="22">
        <f t="shared" ref="T323:T386" si="389">S323*EQ323</f>
        <v>845.80200000000013</v>
      </c>
      <c r="U323" s="33">
        <f t="shared" si="388"/>
        <v>0</v>
      </c>
      <c r="V323" s="90"/>
      <c r="W323" s="110"/>
      <c r="X323" s="102"/>
      <c r="Y323" s="133"/>
      <c r="Z323" s="123"/>
      <c r="AA323" s="123"/>
      <c r="AB323" s="123"/>
      <c r="AC323" s="123"/>
      <c r="AD323" s="123"/>
      <c r="AE323" s="122">
        <v>18</v>
      </c>
      <c r="AF323" s="112">
        <v>18</v>
      </c>
      <c r="AG323" s="102"/>
      <c r="AH323" s="102"/>
      <c r="AI323" s="102">
        <f t="shared" si="382"/>
        <v>36</v>
      </c>
      <c r="AJ323" s="103">
        <f t="shared" ref="AJ323:AJ386" si="390">IF(ISNUMBER($M323),$M323,$N323)*W323</f>
        <v>0</v>
      </c>
      <c r="AK323" s="103">
        <f t="shared" ref="AK323:AK386" si="391">IF(ISNUMBER($M323),$M323,$N323)*X323</f>
        <v>0</v>
      </c>
      <c r="AL323" s="103">
        <f t="shared" ref="AL323:AL386" si="392">IF(ISNUMBER($M323),$M323,$N323)*Y323</f>
        <v>0</v>
      </c>
      <c r="AM323" s="103">
        <f t="shared" ref="AM323:AM386" si="393">IF(ISNUMBER($M323),$M323,$N323)*Z323</f>
        <v>0</v>
      </c>
      <c r="AN323" s="103">
        <f t="shared" ref="AN323:AN386" si="394">IF(ISNUMBER($M323),$M323,$N323)*AA323</f>
        <v>0</v>
      </c>
      <c r="AO323" s="103">
        <f t="shared" ref="AO323:AO386" si="395">IF(ISNUMBER($M323),$M323,$N323)*AB323</f>
        <v>0</v>
      </c>
      <c r="AP323" s="103">
        <f t="shared" ref="AP323:AP386" si="396">IF(ISNUMBER($M323),$M323,$N323)*AC323</f>
        <v>0</v>
      </c>
      <c r="AQ323" s="103">
        <f t="shared" ref="AQ323:AQ386" si="397">IF(ISNUMBER($M323),$M323,$N323)*AD323</f>
        <v>0</v>
      </c>
      <c r="AR323" s="103">
        <f t="shared" ref="AR323:AR386" si="398">IF(ISNUMBER($M323),$M323,$N323)*AE323</f>
        <v>2070</v>
      </c>
      <c r="AS323" s="103">
        <f t="shared" ref="AS323:AS386" si="399">IF(ISNUMBER($M323),$M323,$N323)*AF323</f>
        <v>2070</v>
      </c>
      <c r="AT323" s="103">
        <f t="shared" ref="AT323:AT386" si="400">IF(ISNUMBER($M323),$M323,$N323)*AG323</f>
        <v>0</v>
      </c>
      <c r="AU323" s="103">
        <f t="shared" ref="AU323:AU386" si="401">IF(ISNUMBER($M323),$M323,$N323)*AH323</f>
        <v>0</v>
      </c>
      <c r="AV323" s="104">
        <f>SUM(AJ323:AU323)*VLOOKUP($I323,Escalation[],MATCH(W$1,Escalation[#Headers]),FALSE)</f>
        <v>4229.01</v>
      </c>
      <c r="AW323" s="104">
        <f t="shared" si="383"/>
        <v>0</v>
      </c>
      <c r="AX323" s="104">
        <f t="shared" si="384"/>
        <v>0</v>
      </c>
      <c r="AY323" s="104">
        <f t="shared" si="385"/>
        <v>4229.01</v>
      </c>
      <c r="AZ323" s="103">
        <f t="shared" si="386"/>
        <v>845.80200000000013</v>
      </c>
      <c r="BA323" s="105">
        <f t="shared" si="387"/>
        <v>0</v>
      </c>
      <c r="BB323" s="110"/>
      <c r="BC323" s="102"/>
      <c r="BD323" s="102"/>
      <c r="BE323" s="102"/>
      <c r="BF323" s="102"/>
      <c r="BG323" s="102"/>
      <c r="BH323" s="102"/>
      <c r="BI323" s="102"/>
      <c r="BJ323" s="102"/>
      <c r="BK323" s="102"/>
      <c r="BL323" s="102"/>
      <c r="BM323" s="102"/>
      <c r="BN323" s="102">
        <f t="shared" ref="BN323:BN386" si="402">IF($I323="Labor Hours",SUM(BB323:BM323),0)</f>
        <v>0</v>
      </c>
      <c r="BO323" s="103">
        <f t="shared" ref="BO323:BO386" si="403">IF(ISNUMBER($M323),$M323,$N323)*BB323</f>
        <v>0</v>
      </c>
      <c r="BP323" s="103">
        <f t="shared" ref="BP323:BP386" si="404">IF(ISNUMBER($M323),$M323,$N323)*BC323</f>
        <v>0</v>
      </c>
      <c r="BQ323" s="103">
        <f t="shared" ref="BQ323:BQ386" si="405">IF(ISNUMBER($M323),$M323,$N323)*BD323</f>
        <v>0</v>
      </c>
      <c r="BR323" s="103">
        <f t="shared" ref="BR323:BR386" si="406">IF(ISNUMBER($M323),$M323,$N323)*BE323</f>
        <v>0</v>
      </c>
      <c r="BS323" s="103">
        <f t="shared" ref="BS323:BS386" si="407">IF(ISNUMBER($M323),$M323,$N323)*BF323</f>
        <v>0</v>
      </c>
      <c r="BT323" s="103">
        <f t="shared" ref="BT323:BT386" si="408">IF(ISNUMBER($M323),$M323,$N323)*BG323</f>
        <v>0</v>
      </c>
      <c r="BU323" s="103">
        <f t="shared" ref="BU323:BU386" si="409">IF(ISNUMBER($M323),$M323,$N323)*BH323</f>
        <v>0</v>
      </c>
      <c r="BV323" s="103">
        <f t="shared" ref="BV323:BV386" si="410">IF(ISNUMBER($M323),$M323,$N323)*BI323</f>
        <v>0</v>
      </c>
      <c r="BW323" s="103">
        <f t="shared" ref="BW323:BW386" si="411">IF(ISNUMBER($M323),$M323,$N323)*BJ323</f>
        <v>0</v>
      </c>
      <c r="BX323" s="103">
        <f t="shared" ref="BX323:BX386" si="412">IF(ISNUMBER($M323),$M323,$N323)*BK323</f>
        <v>0</v>
      </c>
      <c r="BY323" s="103">
        <f t="shared" ref="BY323:BY386" si="413">IF(ISNUMBER($M323),$M323,$N323)*BL323</f>
        <v>0</v>
      </c>
      <c r="BZ323" s="103">
        <f t="shared" ref="BZ323:BZ386" si="414">IF(ISNUMBER($M323),$M323,$N323)*BM323</f>
        <v>0</v>
      </c>
      <c r="CA323" s="104">
        <f>SUM(BO323:BZ323)*VLOOKUP($I323,Escalation[],MATCH(BB$1,Escalation[#Headers]),FALSE)</f>
        <v>0</v>
      </c>
      <c r="CB323" s="104">
        <f t="shared" ref="CB323:CB386" si="415">$O323*CA323</f>
        <v>0</v>
      </c>
      <c r="CC323" s="104">
        <f t="shared" ref="CC323:CC386" si="416">$P323*(CA323+CB323)</f>
        <v>0</v>
      </c>
      <c r="CD323" s="104">
        <f t="shared" ref="CD323:CD386" si="417">CA323+CB323+CC323</f>
        <v>0</v>
      </c>
      <c r="CE323" s="103">
        <f t="shared" ref="CE323:CE386" si="418">$S323*(CA323+CB323)</f>
        <v>0</v>
      </c>
      <c r="CF323" s="105">
        <f t="shared" ref="CF323:CF386" si="419">$S323*CC323</f>
        <v>0</v>
      </c>
      <c r="CG323" s="110"/>
      <c r="CH323" s="102"/>
      <c r="CI323" s="102"/>
      <c r="CJ323" s="102"/>
      <c r="CK323" s="102"/>
      <c r="CL323" s="102"/>
      <c r="CM323" s="102"/>
      <c r="CN323" s="102"/>
      <c r="CO323" s="102"/>
      <c r="CP323" s="102"/>
      <c r="CQ323" s="102"/>
      <c r="CR323" s="102"/>
      <c r="CS323" s="102">
        <f t="shared" ref="CS323:CS386" si="420">IF($I323="Labor Hours",SUM(CG323:CR323),0)</f>
        <v>0</v>
      </c>
      <c r="CT323" s="103">
        <f t="shared" ref="CT323:CT386" si="421">IF(ISNUMBER($M323),$M323,$N323)*CG323</f>
        <v>0</v>
      </c>
      <c r="CU323" s="103">
        <f t="shared" ref="CU323:CU386" si="422">IF(ISNUMBER($M323),$M323,$N323)*CH323</f>
        <v>0</v>
      </c>
      <c r="CV323" s="103">
        <f t="shared" ref="CV323:CV386" si="423">IF(ISNUMBER($M323),$M323,$N323)*CI323</f>
        <v>0</v>
      </c>
      <c r="CW323" s="103">
        <f t="shared" ref="CW323:CW386" si="424">IF(ISNUMBER($M323),$M323,$N323)*CJ323</f>
        <v>0</v>
      </c>
      <c r="CX323" s="103">
        <f t="shared" ref="CX323:CX386" si="425">IF(ISNUMBER($M323),$M323,$N323)*CK323</f>
        <v>0</v>
      </c>
      <c r="CY323" s="103">
        <f t="shared" ref="CY323:CY386" si="426">IF(ISNUMBER($M323),$M323,$N323)*CL323</f>
        <v>0</v>
      </c>
      <c r="CZ323" s="103">
        <f t="shared" ref="CZ323:CZ386" si="427">IF(ISNUMBER($M323),$M323,$N323)*CM323</f>
        <v>0</v>
      </c>
      <c r="DA323" s="103">
        <f t="shared" ref="DA323:DA386" si="428">IF(ISNUMBER($M323),$M323,$N323)*CN323</f>
        <v>0</v>
      </c>
      <c r="DB323" s="103">
        <f t="shared" ref="DB323:DB386" si="429">IF(ISNUMBER($M323),$M323,$N323)*CO323</f>
        <v>0</v>
      </c>
      <c r="DC323" s="103">
        <f t="shared" ref="DC323:DC386" si="430">IF(ISNUMBER($M323),$M323,$N323)*CP323</f>
        <v>0</v>
      </c>
      <c r="DD323" s="103">
        <f t="shared" ref="DD323:DD386" si="431">IF(ISNUMBER($M323),$M323,$N323)*CQ323</f>
        <v>0</v>
      </c>
      <c r="DE323" s="103">
        <f t="shared" ref="DE323:DE386" si="432">IF(ISNUMBER($M323),$M323,$N323)*CR323</f>
        <v>0</v>
      </c>
      <c r="DF323" s="104">
        <f>SUM(CT323:DE323)*VLOOKUP($I323,Escalation[],MATCH(CG$1,Escalation[#Headers]),FALSE)</f>
        <v>0</v>
      </c>
      <c r="DG323" s="104">
        <f t="shared" ref="DG323:DG386" si="433">$O323*DF323</f>
        <v>0</v>
      </c>
      <c r="DH323" s="104">
        <f t="shared" ref="DH323:DH386" si="434">$P323*(DF323+DG323)</f>
        <v>0</v>
      </c>
      <c r="DI323" s="104">
        <f t="shared" ref="DI323:DI386" si="435">DF323+DG323+DH323</f>
        <v>0</v>
      </c>
      <c r="DJ323" s="103">
        <f t="shared" ref="DJ323:DJ386" si="436">$S323*(DF323+DG323)</f>
        <v>0</v>
      </c>
      <c r="DK323" s="105">
        <f t="shared" ref="DK323:DK386" si="437">$S323*DH323</f>
        <v>0</v>
      </c>
      <c r="DL323" s="110"/>
      <c r="DM323" s="102"/>
      <c r="DN323" s="102"/>
      <c r="DO323" s="102"/>
      <c r="DP323" s="102"/>
      <c r="DQ323" s="102"/>
      <c r="DR323" s="102"/>
      <c r="DS323" s="102"/>
      <c r="DT323" s="102"/>
      <c r="DU323" s="102"/>
      <c r="DV323" s="102"/>
      <c r="DW323" s="102"/>
      <c r="DX323" s="102">
        <f t="shared" ref="DX323:DX386" si="438">IF($I323="Labor Hours",SUM(DL323:DW323),0)</f>
        <v>0</v>
      </c>
      <c r="DY323" s="103">
        <f t="shared" ref="DY323:DY386" si="439">IF(ISNUMBER($M323),$M323,$N323)*DL323</f>
        <v>0</v>
      </c>
      <c r="DZ323" s="103">
        <f t="shared" ref="DZ323:DZ386" si="440">IF(ISNUMBER($M323),$M323,$N323)*DM323</f>
        <v>0</v>
      </c>
      <c r="EA323" s="103">
        <f t="shared" ref="EA323:EA386" si="441">IF(ISNUMBER($M323),$M323,$N323)*DN323</f>
        <v>0</v>
      </c>
      <c r="EB323" s="103">
        <f t="shared" ref="EB323:EB386" si="442">IF(ISNUMBER($M323),$M323,$N323)*DO323</f>
        <v>0</v>
      </c>
      <c r="EC323" s="103">
        <f t="shared" ref="EC323:EC386" si="443">IF(ISNUMBER($M323),$M323,$N323)*DP323</f>
        <v>0</v>
      </c>
      <c r="ED323" s="103">
        <f t="shared" ref="ED323:ED386" si="444">IF(ISNUMBER($M323),$M323,$N323)*DQ323</f>
        <v>0</v>
      </c>
      <c r="EE323" s="103">
        <f t="shared" ref="EE323:EE386" si="445">IF(ISNUMBER($M323),$M323,$N323)*DR323</f>
        <v>0</v>
      </c>
      <c r="EF323" s="103">
        <f t="shared" ref="EF323:EF386" si="446">IF(ISNUMBER($M323),$M323,$N323)*DS323</f>
        <v>0</v>
      </c>
      <c r="EG323" s="103">
        <f t="shared" ref="EG323:EG386" si="447">IF(ISNUMBER($M323),$M323,$N323)*DT323</f>
        <v>0</v>
      </c>
      <c r="EH323" s="103">
        <f t="shared" ref="EH323:EH386" si="448">IF(ISNUMBER($M323),$M323,$N323)*DU323</f>
        <v>0</v>
      </c>
      <c r="EI323" s="103">
        <f t="shared" ref="EI323:EI386" si="449">IF(ISNUMBER($M323),$M323,$N323)*DV323</f>
        <v>0</v>
      </c>
      <c r="EJ323" s="103">
        <f t="shared" ref="EJ323:EJ386" si="450">IF(ISNUMBER($M323),$M323,$N323)*DW323</f>
        <v>0</v>
      </c>
      <c r="EK323" s="104">
        <f>SUM(DY323:EJ323)*VLOOKUP($I323,Escalation[],MATCH(DL$1,Escalation[#Headers]),FALSE)</f>
        <v>0</v>
      </c>
      <c r="EL323" s="104">
        <f t="shared" ref="EL323:EL386" si="451">$O323*EK323</f>
        <v>0</v>
      </c>
      <c r="EM323" s="104">
        <f t="shared" ref="EM323:EM386" si="452">$P323*(EK323+EL323)</f>
        <v>0</v>
      </c>
      <c r="EN323" s="104">
        <f t="shared" ref="EN323:EN386" si="453">EK323+EL323+EM323</f>
        <v>0</v>
      </c>
      <c r="EO323" s="103">
        <f t="shared" ref="EO323:EO386" si="454">$S323*(EK323+EL323)</f>
        <v>0</v>
      </c>
      <c r="EP323" s="105">
        <f t="shared" ref="EP323:EP386" si="455">$S323*EM323</f>
        <v>0</v>
      </c>
      <c r="EQ323" s="160">
        <f t="shared" ref="EQ323:EQ386" si="456">AY323+CD323+DI323+EN323</f>
        <v>4229.01</v>
      </c>
      <c r="ER323" s="1"/>
      <c r="ES323" s="82"/>
      <c r="ET323" s="82"/>
      <c r="EU323" s="82"/>
      <c r="EV323" s="82"/>
      <c r="EW323" s="22"/>
      <c r="EX323" s="22"/>
      <c r="EY323" s="34"/>
      <c r="EZ323" s="34"/>
      <c r="FA323" s="7"/>
      <c r="FB323" s="7"/>
      <c r="FC323" s="7"/>
      <c r="FD323" s="7"/>
    </row>
    <row r="324" spans="1:160" ht="66" hidden="1" x14ac:dyDescent="0.3">
      <c r="A324" s="2" t="s">
        <v>661</v>
      </c>
      <c r="B324" s="83">
        <v>1.2</v>
      </c>
      <c r="C324" t="s">
        <v>1392</v>
      </c>
      <c r="D324" s="28" t="s">
        <v>15</v>
      </c>
      <c r="E324" s="3" t="s">
        <v>25</v>
      </c>
      <c r="F324" s="1" t="s">
        <v>568</v>
      </c>
      <c r="G324" s="14" t="s">
        <v>569</v>
      </c>
      <c r="H324" s="1"/>
      <c r="I324" s="3" t="s">
        <v>19</v>
      </c>
      <c r="J324" s="5" t="s">
        <v>31</v>
      </c>
      <c r="K324" s="3" t="s">
        <v>35</v>
      </c>
      <c r="L324" s="6" t="s">
        <v>22</v>
      </c>
      <c r="M324" s="38">
        <v>115</v>
      </c>
      <c r="N324" s="43">
        <v>115</v>
      </c>
      <c r="O324" s="23">
        <v>0</v>
      </c>
      <c r="P324" s="48">
        <v>0</v>
      </c>
      <c r="Q324" s="5" t="s">
        <v>23</v>
      </c>
      <c r="R324" s="1" t="s">
        <v>220</v>
      </c>
      <c r="S324" s="71">
        <f>VLOOKUP(R324,Contingencies!$A$2:$D$7,4,FALSE)</f>
        <v>0.2</v>
      </c>
      <c r="T324" s="22">
        <f t="shared" si="389"/>
        <v>375.91200000000003</v>
      </c>
      <c r="U324" s="33">
        <f t="shared" si="388"/>
        <v>0</v>
      </c>
      <c r="V324" s="90"/>
      <c r="W324" s="110"/>
      <c r="X324" s="102"/>
      <c r="Y324" s="133"/>
      <c r="Z324" s="123"/>
      <c r="AA324" s="123"/>
      <c r="AB324" s="123"/>
      <c r="AC324" s="123"/>
      <c r="AD324" s="123"/>
      <c r="AE324" s="123"/>
      <c r="AF324" s="112">
        <v>8</v>
      </c>
      <c r="AG324" s="112">
        <v>8</v>
      </c>
      <c r="AH324" s="102"/>
      <c r="AI324" s="102">
        <f t="shared" ref="AI324:AI387" si="457">IF($I324="Labor Hours",SUM(W324:AH324),0)</f>
        <v>16</v>
      </c>
      <c r="AJ324" s="103">
        <f t="shared" si="390"/>
        <v>0</v>
      </c>
      <c r="AK324" s="103">
        <f t="shared" si="391"/>
        <v>0</v>
      </c>
      <c r="AL324" s="103">
        <f t="shared" si="392"/>
        <v>0</v>
      </c>
      <c r="AM324" s="103">
        <f t="shared" si="393"/>
        <v>0</v>
      </c>
      <c r="AN324" s="103">
        <f t="shared" si="394"/>
        <v>0</v>
      </c>
      <c r="AO324" s="103">
        <f t="shared" si="395"/>
        <v>0</v>
      </c>
      <c r="AP324" s="103">
        <f t="shared" si="396"/>
        <v>0</v>
      </c>
      <c r="AQ324" s="103">
        <f t="shared" si="397"/>
        <v>0</v>
      </c>
      <c r="AR324" s="103">
        <f t="shared" si="398"/>
        <v>0</v>
      </c>
      <c r="AS324" s="103">
        <f t="shared" si="399"/>
        <v>920</v>
      </c>
      <c r="AT324" s="103">
        <f t="shared" si="400"/>
        <v>920</v>
      </c>
      <c r="AU324" s="103">
        <f t="shared" si="401"/>
        <v>0</v>
      </c>
      <c r="AV324" s="104">
        <f>SUM(AJ324:AU324)*VLOOKUP($I324,Escalation[],MATCH(W$1,Escalation[#Headers]),FALSE)</f>
        <v>1879.5600000000002</v>
      </c>
      <c r="AW324" s="104">
        <f t="shared" ref="AW324:AW387" si="458">$O324*AV324</f>
        <v>0</v>
      </c>
      <c r="AX324" s="104">
        <f t="shared" ref="AX324:AX387" si="459">$P324*(AV324+AW324)</f>
        <v>0</v>
      </c>
      <c r="AY324" s="104">
        <f t="shared" ref="AY324:AY387" si="460">AV324+AW324+AX324</f>
        <v>1879.5600000000002</v>
      </c>
      <c r="AZ324" s="103">
        <f t="shared" ref="AZ324:AZ387" si="461">$S324*(AV324+AW324)</f>
        <v>375.91200000000003</v>
      </c>
      <c r="BA324" s="105">
        <f t="shared" ref="BA324:BA387" si="462">$S324*AX324</f>
        <v>0</v>
      </c>
      <c r="BB324" s="110"/>
      <c r="BC324" s="102"/>
      <c r="BD324" s="102"/>
      <c r="BE324" s="102"/>
      <c r="BF324" s="102"/>
      <c r="BG324" s="102"/>
      <c r="BH324" s="102"/>
      <c r="BI324" s="102"/>
      <c r="BJ324" s="102"/>
      <c r="BK324" s="102"/>
      <c r="BL324" s="102"/>
      <c r="BM324" s="102"/>
      <c r="BN324" s="102">
        <f t="shared" si="402"/>
        <v>0</v>
      </c>
      <c r="BO324" s="103">
        <f t="shared" si="403"/>
        <v>0</v>
      </c>
      <c r="BP324" s="103">
        <f t="shared" si="404"/>
        <v>0</v>
      </c>
      <c r="BQ324" s="103">
        <f t="shared" si="405"/>
        <v>0</v>
      </c>
      <c r="BR324" s="103">
        <f t="shared" si="406"/>
        <v>0</v>
      </c>
      <c r="BS324" s="103">
        <f t="shared" si="407"/>
        <v>0</v>
      </c>
      <c r="BT324" s="103">
        <f t="shared" si="408"/>
        <v>0</v>
      </c>
      <c r="BU324" s="103">
        <f t="shared" si="409"/>
        <v>0</v>
      </c>
      <c r="BV324" s="103">
        <f t="shared" si="410"/>
        <v>0</v>
      </c>
      <c r="BW324" s="103">
        <f t="shared" si="411"/>
        <v>0</v>
      </c>
      <c r="BX324" s="103">
        <f t="shared" si="412"/>
        <v>0</v>
      </c>
      <c r="BY324" s="103">
        <f t="shared" si="413"/>
        <v>0</v>
      </c>
      <c r="BZ324" s="103">
        <f t="shared" si="414"/>
        <v>0</v>
      </c>
      <c r="CA324" s="104">
        <f>SUM(BO324:BZ324)*VLOOKUP($I324,Escalation[],MATCH(BB$1,Escalation[#Headers]),FALSE)</f>
        <v>0</v>
      </c>
      <c r="CB324" s="104">
        <f t="shared" si="415"/>
        <v>0</v>
      </c>
      <c r="CC324" s="104">
        <f t="shared" si="416"/>
        <v>0</v>
      </c>
      <c r="CD324" s="104">
        <f t="shared" si="417"/>
        <v>0</v>
      </c>
      <c r="CE324" s="103">
        <f t="shared" si="418"/>
        <v>0</v>
      </c>
      <c r="CF324" s="105">
        <f t="shared" si="419"/>
        <v>0</v>
      </c>
      <c r="CG324" s="110"/>
      <c r="CH324" s="102"/>
      <c r="CI324" s="102"/>
      <c r="CJ324" s="102"/>
      <c r="CK324" s="102"/>
      <c r="CL324" s="102"/>
      <c r="CM324" s="102"/>
      <c r="CN324" s="102"/>
      <c r="CO324" s="102"/>
      <c r="CP324" s="102"/>
      <c r="CQ324" s="102"/>
      <c r="CR324" s="102"/>
      <c r="CS324" s="102">
        <f t="shared" si="420"/>
        <v>0</v>
      </c>
      <c r="CT324" s="103">
        <f t="shared" si="421"/>
        <v>0</v>
      </c>
      <c r="CU324" s="103">
        <f t="shared" si="422"/>
        <v>0</v>
      </c>
      <c r="CV324" s="103">
        <f t="shared" si="423"/>
        <v>0</v>
      </c>
      <c r="CW324" s="103">
        <f t="shared" si="424"/>
        <v>0</v>
      </c>
      <c r="CX324" s="103">
        <f t="shared" si="425"/>
        <v>0</v>
      </c>
      <c r="CY324" s="103">
        <f t="shared" si="426"/>
        <v>0</v>
      </c>
      <c r="CZ324" s="103">
        <f t="shared" si="427"/>
        <v>0</v>
      </c>
      <c r="DA324" s="103">
        <f t="shared" si="428"/>
        <v>0</v>
      </c>
      <c r="DB324" s="103">
        <f t="shared" si="429"/>
        <v>0</v>
      </c>
      <c r="DC324" s="103">
        <f t="shared" si="430"/>
        <v>0</v>
      </c>
      <c r="DD324" s="103">
        <f t="shared" si="431"/>
        <v>0</v>
      </c>
      <c r="DE324" s="103">
        <f t="shared" si="432"/>
        <v>0</v>
      </c>
      <c r="DF324" s="104">
        <f>SUM(CT324:DE324)*VLOOKUP($I324,Escalation[],MATCH(CG$1,Escalation[#Headers]),FALSE)</f>
        <v>0</v>
      </c>
      <c r="DG324" s="104">
        <f t="shared" si="433"/>
        <v>0</v>
      </c>
      <c r="DH324" s="104">
        <f t="shared" si="434"/>
        <v>0</v>
      </c>
      <c r="DI324" s="104">
        <f t="shared" si="435"/>
        <v>0</v>
      </c>
      <c r="DJ324" s="103">
        <f t="shared" si="436"/>
        <v>0</v>
      </c>
      <c r="DK324" s="105">
        <f t="shared" si="437"/>
        <v>0</v>
      </c>
      <c r="DL324" s="110"/>
      <c r="DM324" s="102"/>
      <c r="DN324" s="102"/>
      <c r="DO324" s="102"/>
      <c r="DP324" s="102"/>
      <c r="DQ324" s="102"/>
      <c r="DR324" s="102"/>
      <c r="DS324" s="102"/>
      <c r="DT324" s="102"/>
      <c r="DU324" s="102"/>
      <c r="DV324" s="102"/>
      <c r="DW324" s="102"/>
      <c r="DX324" s="102">
        <f t="shared" si="438"/>
        <v>0</v>
      </c>
      <c r="DY324" s="103">
        <f t="shared" si="439"/>
        <v>0</v>
      </c>
      <c r="DZ324" s="103">
        <f t="shared" si="440"/>
        <v>0</v>
      </c>
      <c r="EA324" s="103">
        <f t="shared" si="441"/>
        <v>0</v>
      </c>
      <c r="EB324" s="103">
        <f t="shared" si="442"/>
        <v>0</v>
      </c>
      <c r="EC324" s="103">
        <f t="shared" si="443"/>
        <v>0</v>
      </c>
      <c r="ED324" s="103">
        <f t="shared" si="444"/>
        <v>0</v>
      </c>
      <c r="EE324" s="103">
        <f t="shared" si="445"/>
        <v>0</v>
      </c>
      <c r="EF324" s="103">
        <f t="shared" si="446"/>
        <v>0</v>
      </c>
      <c r="EG324" s="103">
        <f t="shared" si="447"/>
        <v>0</v>
      </c>
      <c r="EH324" s="103">
        <f t="shared" si="448"/>
        <v>0</v>
      </c>
      <c r="EI324" s="103">
        <f t="shared" si="449"/>
        <v>0</v>
      </c>
      <c r="EJ324" s="103">
        <f t="shared" si="450"/>
        <v>0</v>
      </c>
      <c r="EK324" s="104">
        <f>SUM(DY324:EJ324)*VLOOKUP($I324,Escalation[],MATCH(DL$1,Escalation[#Headers]),FALSE)</f>
        <v>0</v>
      </c>
      <c r="EL324" s="104">
        <f t="shared" si="451"/>
        <v>0</v>
      </c>
      <c r="EM324" s="104">
        <f t="shared" si="452"/>
        <v>0</v>
      </c>
      <c r="EN324" s="104">
        <f t="shared" si="453"/>
        <v>0</v>
      </c>
      <c r="EO324" s="103">
        <f t="shared" si="454"/>
        <v>0</v>
      </c>
      <c r="EP324" s="105">
        <f t="shared" si="455"/>
        <v>0</v>
      </c>
      <c r="EQ324" s="160">
        <f t="shared" si="456"/>
        <v>1879.5600000000002</v>
      </c>
      <c r="ER324" s="1"/>
      <c r="ES324" s="82"/>
      <c r="ET324" s="82"/>
      <c r="EU324" s="82"/>
      <c r="EV324" s="82"/>
      <c r="EW324" s="22"/>
      <c r="EX324" s="22"/>
      <c r="EY324" s="34"/>
      <c r="EZ324" s="34"/>
      <c r="FA324" s="7"/>
      <c r="FB324" s="7"/>
      <c r="FC324" s="7"/>
      <c r="FD324" s="7"/>
    </row>
    <row r="325" spans="1:160" ht="66" hidden="1" x14ac:dyDescent="0.3">
      <c r="A325" s="2" t="s">
        <v>662</v>
      </c>
      <c r="B325" s="83">
        <v>1.2</v>
      </c>
      <c r="C325" t="s">
        <v>1392</v>
      </c>
      <c r="D325" s="28" t="s">
        <v>15</v>
      </c>
      <c r="E325" s="3" t="s">
        <v>25</v>
      </c>
      <c r="F325" s="1" t="s">
        <v>285</v>
      </c>
      <c r="G325" s="14" t="s">
        <v>525</v>
      </c>
      <c r="H325" s="1"/>
      <c r="I325" s="3" t="s">
        <v>19</v>
      </c>
      <c r="J325" s="5" t="s">
        <v>31</v>
      </c>
      <c r="K325" s="3" t="s">
        <v>35</v>
      </c>
      <c r="L325" s="6" t="s">
        <v>22</v>
      </c>
      <c r="M325" s="38">
        <v>115</v>
      </c>
      <c r="N325" s="43">
        <v>115</v>
      </c>
      <c r="O325" s="23">
        <v>0</v>
      </c>
      <c r="P325" s="48">
        <v>0</v>
      </c>
      <c r="Q325" s="5" t="s">
        <v>23</v>
      </c>
      <c r="R325" s="1" t="s">
        <v>220</v>
      </c>
      <c r="S325" s="71">
        <f>VLOOKUP(R325,Contingencies!$A$2:$D$7,4,FALSE)</f>
        <v>0.2</v>
      </c>
      <c r="T325" s="22">
        <f t="shared" si="389"/>
        <v>845.80200000000013</v>
      </c>
      <c r="U325" s="33">
        <f t="shared" ref="U325:U388" si="463">IF($J325="CapEx",0,T325*P325/(1+P325))</f>
        <v>0</v>
      </c>
      <c r="V325" s="90"/>
      <c r="W325" s="110"/>
      <c r="X325" s="102"/>
      <c r="Y325" s="133"/>
      <c r="Z325" s="102"/>
      <c r="AA325" s="123"/>
      <c r="AB325" s="123"/>
      <c r="AC325" s="123"/>
      <c r="AD325" s="123"/>
      <c r="AE325" s="123"/>
      <c r="AF325" s="102"/>
      <c r="AG325" s="122">
        <v>36</v>
      </c>
      <c r="AH325" s="102"/>
      <c r="AI325" s="102">
        <f t="shared" si="457"/>
        <v>36</v>
      </c>
      <c r="AJ325" s="103">
        <f t="shared" si="390"/>
        <v>0</v>
      </c>
      <c r="AK325" s="103">
        <f t="shared" si="391"/>
        <v>0</v>
      </c>
      <c r="AL325" s="103">
        <f t="shared" si="392"/>
        <v>0</v>
      </c>
      <c r="AM325" s="103">
        <f t="shared" si="393"/>
        <v>0</v>
      </c>
      <c r="AN325" s="103">
        <f t="shared" si="394"/>
        <v>0</v>
      </c>
      <c r="AO325" s="103">
        <f t="shared" si="395"/>
        <v>0</v>
      </c>
      <c r="AP325" s="103">
        <f t="shared" si="396"/>
        <v>0</v>
      </c>
      <c r="AQ325" s="103">
        <f t="shared" si="397"/>
        <v>0</v>
      </c>
      <c r="AR325" s="103">
        <f t="shared" si="398"/>
        <v>0</v>
      </c>
      <c r="AS325" s="103">
        <f t="shared" si="399"/>
        <v>0</v>
      </c>
      <c r="AT325" s="103">
        <f t="shared" si="400"/>
        <v>4140</v>
      </c>
      <c r="AU325" s="103">
        <f t="shared" si="401"/>
        <v>0</v>
      </c>
      <c r="AV325" s="104">
        <f>SUM(AJ325:AU325)*VLOOKUP($I325,Escalation[],MATCH(W$1,Escalation[#Headers]),FALSE)</f>
        <v>4229.01</v>
      </c>
      <c r="AW325" s="104">
        <f t="shared" si="458"/>
        <v>0</v>
      </c>
      <c r="AX325" s="104">
        <f t="shared" si="459"/>
        <v>0</v>
      </c>
      <c r="AY325" s="104">
        <f t="shared" si="460"/>
        <v>4229.01</v>
      </c>
      <c r="AZ325" s="103">
        <f t="shared" si="461"/>
        <v>845.80200000000013</v>
      </c>
      <c r="BA325" s="105">
        <f t="shared" si="462"/>
        <v>0</v>
      </c>
      <c r="BB325" s="110"/>
      <c r="BC325" s="102"/>
      <c r="BD325" s="102"/>
      <c r="BE325" s="102"/>
      <c r="BF325" s="102"/>
      <c r="BG325" s="102"/>
      <c r="BH325" s="102"/>
      <c r="BI325" s="102"/>
      <c r="BJ325" s="102"/>
      <c r="BK325" s="102"/>
      <c r="BL325" s="102"/>
      <c r="BM325" s="102"/>
      <c r="BN325" s="102">
        <f t="shared" si="402"/>
        <v>0</v>
      </c>
      <c r="BO325" s="103">
        <f t="shared" si="403"/>
        <v>0</v>
      </c>
      <c r="BP325" s="103">
        <f t="shared" si="404"/>
        <v>0</v>
      </c>
      <c r="BQ325" s="103">
        <f t="shared" si="405"/>
        <v>0</v>
      </c>
      <c r="BR325" s="103">
        <f t="shared" si="406"/>
        <v>0</v>
      </c>
      <c r="BS325" s="103">
        <f t="shared" si="407"/>
        <v>0</v>
      </c>
      <c r="BT325" s="103">
        <f t="shared" si="408"/>
        <v>0</v>
      </c>
      <c r="BU325" s="103">
        <f t="shared" si="409"/>
        <v>0</v>
      </c>
      <c r="BV325" s="103">
        <f t="shared" si="410"/>
        <v>0</v>
      </c>
      <c r="BW325" s="103">
        <f t="shared" si="411"/>
        <v>0</v>
      </c>
      <c r="BX325" s="103">
        <f t="shared" si="412"/>
        <v>0</v>
      </c>
      <c r="BY325" s="103">
        <f t="shared" si="413"/>
        <v>0</v>
      </c>
      <c r="BZ325" s="103">
        <f t="shared" si="414"/>
        <v>0</v>
      </c>
      <c r="CA325" s="104">
        <f>SUM(BO325:BZ325)*VLOOKUP($I325,Escalation[],MATCH(BB$1,Escalation[#Headers]),FALSE)</f>
        <v>0</v>
      </c>
      <c r="CB325" s="104">
        <f t="shared" si="415"/>
        <v>0</v>
      </c>
      <c r="CC325" s="104">
        <f t="shared" si="416"/>
        <v>0</v>
      </c>
      <c r="CD325" s="104">
        <f t="shared" si="417"/>
        <v>0</v>
      </c>
      <c r="CE325" s="103">
        <f t="shared" si="418"/>
        <v>0</v>
      </c>
      <c r="CF325" s="105">
        <f t="shared" si="419"/>
        <v>0</v>
      </c>
      <c r="CG325" s="110"/>
      <c r="CH325" s="102"/>
      <c r="CI325" s="102"/>
      <c r="CJ325" s="102"/>
      <c r="CK325" s="102"/>
      <c r="CL325" s="102"/>
      <c r="CM325" s="102"/>
      <c r="CN325" s="102"/>
      <c r="CO325" s="102"/>
      <c r="CP325" s="102"/>
      <c r="CQ325" s="102"/>
      <c r="CR325" s="102"/>
      <c r="CS325" s="102">
        <f t="shared" si="420"/>
        <v>0</v>
      </c>
      <c r="CT325" s="103">
        <f t="shared" si="421"/>
        <v>0</v>
      </c>
      <c r="CU325" s="103">
        <f t="shared" si="422"/>
        <v>0</v>
      </c>
      <c r="CV325" s="103">
        <f t="shared" si="423"/>
        <v>0</v>
      </c>
      <c r="CW325" s="103">
        <f t="shared" si="424"/>
        <v>0</v>
      </c>
      <c r="CX325" s="103">
        <f t="shared" si="425"/>
        <v>0</v>
      </c>
      <c r="CY325" s="103">
        <f t="shared" si="426"/>
        <v>0</v>
      </c>
      <c r="CZ325" s="103">
        <f t="shared" si="427"/>
        <v>0</v>
      </c>
      <c r="DA325" s="103">
        <f t="shared" si="428"/>
        <v>0</v>
      </c>
      <c r="DB325" s="103">
        <f t="shared" si="429"/>
        <v>0</v>
      </c>
      <c r="DC325" s="103">
        <f t="shared" si="430"/>
        <v>0</v>
      </c>
      <c r="DD325" s="103">
        <f t="shared" si="431"/>
        <v>0</v>
      </c>
      <c r="DE325" s="103">
        <f t="shared" si="432"/>
        <v>0</v>
      </c>
      <c r="DF325" s="104">
        <f>SUM(CT325:DE325)*VLOOKUP($I325,Escalation[],MATCH(CG$1,Escalation[#Headers]),FALSE)</f>
        <v>0</v>
      </c>
      <c r="DG325" s="104">
        <f t="shared" si="433"/>
        <v>0</v>
      </c>
      <c r="DH325" s="104">
        <f t="shared" si="434"/>
        <v>0</v>
      </c>
      <c r="DI325" s="104">
        <f t="shared" si="435"/>
        <v>0</v>
      </c>
      <c r="DJ325" s="103">
        <f t="shared" si="436"/>
        <v>0</v>
      </c>
      <c r="DK325" s="105">
        <f t="shared" si="437"/>
        <v>0</v>
      </c>
      <c r="DL325" s="110"/>
      <c r="DM325" s="102"/>
      <c r="DN325" s="102"/>
      <c r="DO325" s="102"/>
      <c r="DP325" s="102"/>
      <c r="DQ325" s="102"/>
      <c r="DR325" s="102"/>
      <c r="DS325" s="102"/>
      <c r="DT325" s="102"/>
      <c r="DU325" s="102"/>
      <c r="DV325" s="102"/>
      <c r="DW325" s="102"/>
      <c r="DX325" s="102">
        <f t="shared" si="438"/>
        <v>0</v>
      </c>
      <c r="DY325" s="103">
        <f t="shared" si="439"/>
        <v>0</v>
      </c>
      <c r="DZ325" s="103">
        <f t="shared" si="440"/>
        <v>0</v>
      </c>
      <c r="EA325" s="103">
        <f t="shared" si="441"/>
        <v>0</v>
      </c>
      <c r="EB325" s="103">
        <f t="shared" si="442"/>
        <v>0</v>
      </c>
      <c r="EC325" s="103">
        <f t="shared" si="443"/>
        <v>0</v>
      </c>
      <c r="ED325" s="103">
        <f t="shared" si="444"/>
        <v>0</v>
      </c>
      <c r="EE325" s="103">
        <f t="shared" si="445"/>
        <v>0</v>
      </c>
      <c r="EF325" s="103">
        <f t="shared" si="446"/>
        <v>0</v>
      </c>
      <c r="EG325" s="103">
        <f t="shared" si="447"/>
        <v>0</v>
      </c>
      <c r="EH325" s="103">
        <f t="shared" si="448"/>
        <v>0</v>
      </c>
      <c r="EI325" s="103">
        <f t="shared" si="449"/>
        <v>0</v>
      </c>
      <c r="EJ325" s="103">
        <f t="shared" si="450"/>
        <v>0</v>
      </c>
      <c r="EK325" s="104">
        <f>SUM(DY325:EJ325)*VLOOKUP($I325,Escalation[],MATCH(DL$1,Escalation[#Headers]),FALSE)</f>
        <v>0</v>
      </c>
      <c r="EL325" s="104">
        <f t="shared" si="451"/>
        <v>0</v>
      </c>
      <c r="EM325" s="104">
        <f t="shared" si="452"/>
        <v>0</v>
      </c>
      <c r="EN325" s="104">
        <f t="shared" si="453"/>
        <v>0</v>
      </c>
      <c r="EO325" s="103">
        <f t="shared" si="454"/>
        <v>0</v>
      </c>
      <c r="EP325" s="105">
        <f t="shared" si="455"/>
        <v>0</v>
      </c>
      <c r="EQ325" s="160">
        <f t="shared" si="456"/>
        <v>4229.01</v>
      </c>
      <c r="ER325" s="1"/>
      <c r="ES325" s="82"/>
      <c r="ET325" s="82"/>
      <c r="EU325" s="82"/>
      <c r="EV325" s="82"/>
      <c r="EW325" s="22"/>
      <c r="EX325" s="22"/>
      <c r="EY325" s="34"/>
      <c r="EZ325" s="34"/>
      <c r="FA325" s="7"/>
      <c r="FB325" s="7"/>
      <c r="FC325" s="7"/>
      <c r="FD325" s="7"/>
    </row>
    <row r="326" spans="1:160" ht="52.8" hidden="1" x14ac:dyDescent="0.3">
      <c r="A326" s="2" t="s">
        <v>663</v>
      </c>
      <c r="B326" s="83">
        <v>1.2</v>
      </c>
      <c r="C326" t="s">
        <v>1392</v>
      </c>
      <c r="D326" s="28" t="s">
        <v>15</v>
      </c>
      <c r="E326" s="3" t="s">
        <v>25</v>
      </c>
      <c r="F326" s="1" t="s">
        <v>522</v>
      </c>
      <c r="G326" s="14" t="s">
        <v>523</v>
      </c>
      <c r="H326" s="1"/>
      <c r="I326" s="3" t="s">
        <v>19</v>
      </c>
      <c r="J326" s="5" t="s">
        <v>31</v>
      </c>
      <c r="K326" s="3" t="s">
        <v>35</v>
      </c>
      <c r="L326" s="6" t="s">
        <v>22</v>
      </c>
      <c r="M326" s="38">
        <v>115</v>
      </c>
      <c r="N326" s="43">
        <v>115</v>
      </c>
      <c r="O326" s="23">
        <v>0</v>
      </c>
      <c r="P326" s="48">
        <v>0</v>
      </c>
      <c r="Q326" s="5" t="s">
        <v>23</v>
      </c>
      <c r="R326" s="1" t="s">
        <v>220</v>
      </c>
      <c r="S326" s="71">
        <f>VLOOKUP(R326,Contingencies!$A$2:$D$7,4,FALSE)</f>
        <v>0.2</v>
      </c>
      <c r="T326" s="22">
        <f t="shared" si="389"/>
        <v>469.8900000000001</v>
      </c>
      <c r="U326" s="33">
        <f t="shared" si="463"/>
        <v>0</v>
      </c>
      <c r="V326" s="90"/>
      <c r="W326" s="110"/>
      <c r="X326" s="102"/>
      <c r="Y326" s="133"/>
      <c r="Z326" s="102"/>
      <c r="AA326" s="123"/>
      <c r="AB326" s="123"/>
      <c r="AC326" s="123"/>
      <c r="AD326" s="123"/>
      <c r="AE326" s="123"/>
      <c r="AF326" s="102"/>
      <c r="AG326" s="122">
        <v>20</v>
      </c>
      <c r="AH326" s="112"/>
      <c r="AI326" s="102">
        <f t="shared" si="457"/>
        <v>20</v>
      </c>
      <c r="AJ326" s="103">
        <f t="shared" si="390"/>
        <v>0</v>
      </c>
      <c r="AK326" s="103">
        <f t="shared" si="391"/>
        <v>0</v>
      </c>
      <c r="AL326" s="103">
        <f t="shared" si="392"/>
        <v>0</v>
      </c>
      <c r="AM326" s="103">
        <f t="shared" si="393"/>
        <v>0</v>
      </c>
      <c r="AN326" s="103">
        <f t="shared" si="394"/>
        <v>0</v>
      </c>
      <c r="AO326" s="103">
        <f t="shared" si="395"/>
        <v>0</v>
      </c>
      <c r="AP326" s="103">
        <f t="shared" si="396"/>
        <v>0</v>
      </c>
      <c r="AQ326" s="103">
        <f t="shared" si="397"/>
        <v>0</v>
      </c>
      <c r="AR326" s="103">
        <f t="shared" si="398"/>
        <v>0</v>
      </c>
      <c r="AS326" s="103">
        <f t="shared" si="399"/>
        <v>0</v>
      </c>
      <c r="AT326" s="103">
        <f t="shared" si="400"/>
        <v>2300</v>
      </c>
      <c r="AU326" s="103">
        <f t="shared" si="401"/>
        <v>0</v>
      </c>
      <c r="AV326" s="104">
        <f>SUM(AJ326:AU326)*VLOOKUP($I326,Escalation[],MATCH(W$1,Escalation[#Headers]),FALSE)</f>
        <v>2349.4500000000003</v>
      </c>
      <c r="AW326" s="104">
        <f t="shared" si="458"/>
        <v>0</v>
      </c>
      <c r="AX326" s="104">
        <f t="shared" si="459"/>
        <v>0</v>
      </c>
      <c r="AY326" s="104">
        <f t="shared" si="460"/>
        <v>2349.4500000000003</v>
      </c>
      <c r="AZ326" s="103">
        <f t="shared" si="461"/>
        <v>469.8900000000001</v>
      </c>
      <c r="BA326" s="105">
        <f t="shared" si="462"/>
        <v>0</v>
      </c>
      <c r="BB326" s="110"/>
      <c r="BC326" s="102"/>
      <c r="BD326" s="102"/>
      <c r="BE326" s="102"/>
      <c r="BF326" s="102"/>
      <c r="BG326" s="102"/>
      <c r="BH326" s="102"/>
      <c r="BI326" s="102"/>
      <c r="BJ326" s="102"/>
      <c r="BK326" s="102"/>
      <c r="BL326" s="102"/>
      <c r="BM326" s="102"/>
      <c r="BN326" s="102">
        <f t="shared" si="402"/>
        <v>0</v>
      </c>
      <c r="BO326" s="103">
        <f t="shared" si="403"/>
        <v>0</v>
      </c>
      <c r="BP326" s="103">
        <f t="shared" si="404"/>
        <v>0</v>
      </c>
      <c r="BQ326" s="103">
        <f t="shared" si="405"/>
        <v>0</v>
      </c>
      <c r="BR326" s="103">
        <f t="shared" si="406"/>
        <v>0</v>
      </c>
      <c r="BS326" s="103">
        <f t="shared" si="407"/>
        <v>0</v>
      </c>
      <c r="BT326" s="103">
        <f t="shared" si="408"/>
        <v>0</v>
      </c>
      <c r="BU326" s="103">
        <f t="shared" si="409"/>
        <v>0</v>
      </c>
      <c r="BV326" s="103">
        <f t="shared" si="410"/>
        <v>0</v>
      </c>
      <c r="BW326" s="103">
        <f t="shared" si="411"/>
        <v>0</v>
      </c>
      <c r="BX326" s="103">
        <f t="shared" si="412"/>
        <v>0</v>
      </c>
      <c r="BY326" s="103">
        <f t="shared" si="413"/>
        <v>0</v>
      </c>
      <c r="BZ326" s="103">
        <f t="shared" si="414"/>
        <v>0</v>
      </c>
      <c r="CA326" s="104">
        <f>SUM(BO326:BZ326)*VLOOKUP($I326,Escalation[],MATCH(BB$1,Escalation[#Headers]),FALSE)</f>
        <v>0</v>
      </c>
      <c r="CB326" s="104">
        <f t="shared" si="415"/>
        <v>0</v>
      </c>
      <c r="CC326" s="104">
        <f t="shared" si="416"/>
        <v>0</v>
      </c>
      <c r="CD326" s="104">
        <f t="shared" si="417"/>
        <v>0</v>
      </c>
      <c r="CE326" s="103">
        <f t="shared" si="418"/>
        <v>0</v>
      </c>
      <c r="CF326" s="105">
        <f t="shared" si="419"/>
        <v>0</v>
      </c>
      <c r="CG326" s="110"/>
      <c r="CH326" s="102"/>
      <c r="CI326" s="102"/>
      <c r="CJ326" s="102"/>
      <c r="CK326" s="102"/>
      <c r="CL326" s="102"/>
      <c r="CM326" s="102"/>
      <c r="CN326" s="102"/>
      <c r="CO326" s="102"/>
      <c r="CP326" s="102"/>
      <c r="CQ326" s="102"/>
      <c r="CR326" s="102"/>
      <c r="CS326" s="102">
        <f t="shared" si="420"/>
        <v>0</v>
      </c>
      <c r="CT326" s="103">
        <f t="shared" si="421"/>
        <v>0</v>
      </c>
      <c r="CU326" s="103">
        <f t="shared" si="422"/>
        <v>0</v>
      </c>
      <c r="CV326" s="103">
        <f t="shared" si="423"/>
        <v>0</v>
      </c>
      <c r="CW326" s="103">
        <f t="shared" si="424"/>
        <v>0</v>
      </c>
      <c r="CX326" s="103">
        <f t="shared" si="425"/>
        <v>0</v>
      </c>
      <c r="CY326" s="103">
        <f t="shared" si="426"/>
        <v>0</v>
      </c>
      <c r="CZ326" s="103">
        <f t="shared" si="427"/>
        <v>0</v>
      </c>
      <c r="DA326" s="103">
        <f t="shared" si="428"/>
        <v>0</v>
      </c>
      <c r="DB326" s="103">
        <f t="shared" si="429"/>
        <v>0</v>
      </c>
      <c r="DC326" s="103">
        <f t="shared" si="430"/>
        <v>0</v>
      </c>
      <c r="DD326" s="103">
        <f t="shared" si="431"/>
        <v>0</v>
      </c>
      <c r="DE326" s="103">
        <f t="shared" si="432"/>
        <v>0</v>
      </c>
      <c r="DF326" s="104">
        <f>SUM(CT326:DE326)*VLOOKUP($I326,Escalation[],MATCH(CG$1,Escalation[#Headers]),FALSE)</f>
        <v>0</v>
      </c>
      <c r="DG326" s="104">
        <f t="shared" si="433"/>
        <v>0</v>
      </c>
      <c r="DH326" s="104">
        <f t="shared" si="434"/>
        <v>0</v>
      </c>
      <c r="DI326" s="104">
        <f t="shared" si="435"/>
        <v>0</v>
      </c>
      <c r="DJ326" s="103">
        <f t="shared" si="436"/>
        <v>0</v>
      </c>
      <c r="DK326" s="105">
        <f t="shared" si="437"/>
        <v>0</v>
      </c>
      <c r="DL326" s="110"/>
      <c r="DM326" s="102"/>
      <c r="DN326" s="102"/>
      <c r="DO326" s="102"/>
      <c r="DP326" s="102"/>
      <c r="DQ326" s="102"/>
      <c r="DR326" s="102"/>
      <c r="DS326" s="102"/>
      <c r="DT326" s="102"/>
      <c r="DU326" s="102"/>
      <c r="DV326" s="102"/>
      <c r="DW326" s="102"/>
      <c r="DX326" s="102">
        <f t="shared" si="438"/>
        <v>0</v>
      </c>
      <c r="DY326" s="103">
        <f t="shared" si="439"/>
        <v>0</v>
      </c>
      <c r="DZ326" s="103">
        <f t="shared" si="440"/>
        <v>0</v>
      </c>
      <c r="EA326" s="103">
        <f t="shared" si="441"/>
        <v>0</v>
      </c>
      <c r="EB326" s="103">
        <f t="shared" si="442"/>
        <v>0</v>
      </c>
      <c r="EC326" s="103">
        <f t="shared" si="443"/>
        <v>0</v>
      </c>
      <c r="ED326" s="103">
        <f t="shared" si="444"/>
        <v>0</v>
      </c>
      <c r="EE326" s="103">
        <f t="shared" si="445"/>
        <v>0</v>
      </c>
      <c r="EF326" s="103">
        <f t="shared" si="446"/>
        <v>0</v>
      </c>
      <c r="EG326" s="103">
        <f t="shared" si="447"/>
        <v>0</v>
      </c>
      <c r="EH326" s="103">
        <f t="shared" si="448"/>
        <v>0</v>
      </c>
      <c r="EI326" s="103">
        <f t="shared" si="449"/>
        <v>0</v>
      </c>
      <c r="EJ326" s="103">
        <f t="shared" si="450"/>
        <v>0</v>
      </c>
      <c r="EK326" s="104">
        <f>SUM(DY326:EJ326)*VLOOKUP($I326,Escalation[],MATCH(DL$1,Escalation[#Headers]),FALSE)</f>
        <v>0</v>
      </c>
      <c r="EL326" s="104">
        <f t="shared" si="451"/>
        <v>0</v>
      </c>
      <c r="EM326" s="104">
        <f t="shared" si="452"/>
        <v>0</v>
      </c>
      <c r="EN326" s="104">
        <f t="shared" si="453"/>
        <v>0</v>
      </c>
      <c r="EO326" s="103">
        <f t="shared" si="454"/>
        <v>0</v>
      </c>
      <c r="EP326" s="105">
        <f t="shared" si="455"/>
        <v>0</v>
      </c>
      <c r="EQ326" s="160">
        <f t="shared" si="456"/>
        <v>2349.4500000000003</v>
      </c>
      <c r="ER326" s="1"/>
      <c r="ES326" s="82"/>
      <c r="ET326" s="82"/>
      <c r="EU326" s="82"/>
      <c r="EV326" s="82"/>
      <c r="EW326" s="22"/>
      <c r="EX326" s="22"/>
      <c r="EY326" s="34"/>
      <c r="EZ326" s="34"/>
      <c r="FA326" s="7"/>
      <c r="FB326" s="7"/>
      <c r="FC326" s="7"/>
      <c r="FD326" s="7"/>
    </row>
    <row r="327" spans="1:160" ht="79.2" hidden="1" x14ac:dyDescent="0.3">
      <c r="A327" s="2" t="s">
        <v>664</v>
      </c>
      <c r="B327" s="83">
        <v>1.2</v>
      </c>
      <c r="C327" t="s">
        <v>1392</v>
      </c>
      <c r="D327" s="28" t="s">
        <v>15</v>
      </c>
      <c r="E327" s="3" t="s">
        <v>25</v>
      </c>
      <c r="F327" s="1" t="s">
        <v>665</v>
      </c>
      <c r="G327" s="14" t="s">
        <v>666</v>
      </c>
      <c r="H327" s="1"/>
      <c r="I327" s="3" t="s">
        <v>19</v>
      </c>
      <c r="J327" s="5" t="s">
        <v>31</v>
      </c>
      <c r="K327" s="3" t="s">
        <v>35</v>
      </c>
      <c r="L327" s="6" t="s">
        <v>22</v>
      </c>
      <c r="M327" s="38">
        <v>115</v>
      </c>
      <c r="N327" s="43">
        <v>115</v>
      </c>
      <c r="O327" s="24">
        <v>0</v>
      </c>
      <c r="P327" s="48">
        <v>0</v>
      </c>
      <c r="Q327" s="5" t="s">
        <v>23</v>
      </c>
      <c r="R327" s="1" t="s">
        <v>220</v>
      </c>
      <c r="S327" s="71">
        <f>VLOOKUP(R327,Contingencies!$A$2:$D$7,4,FALSE)</f>
        <v>0.2</v>
      </c>
      <c r="T327" s="22">
        <f t="shared" si="389"/>
        <v>959.98527000000013</v>
      </c>
      <c r="U327" s="33">
        <f t="shared" si="463"/>
        <v>0</v>
      </c>
      <c r="V327" s="90"/>
      <c r="W327" s="110"/>
      <c r="X327" s="102"/>
      <c r="Y327" s="133"/>
      <c r="Z327" s="102"/>
      <c r="AA327" s="123"/>
      <c r="AB327" s="123"/>
      <c r="AC327" s="123"/>
      <c r="AD327" s="123"/>
      <c r="AE327" s="123"/>
      <c r="AF327" s="102"/>
      <c r="AG327" s="102"/>
      <c r="AH327" s="102"/>
      <c r="AI327" s="102">
        <f t="shared" si="457"/>
        <v>0</v>
      </c>
      <c r="AJ327" s="103">
        <f t="shared" si="390"/>
        <v>0</v>
      </c>
      <c r="AK327" s="103">
        <f t="shared" si="391"/>
        <v>0</v>
      </c>
      <c r="AL327" s="103">
        <f t="shared" si="392"/>
        <v>0</v>
      </c>
      <c r="AM327" s="103">
        <f t="shared" si="393"/>
        <v>0</v>
      </c>
      <c r="AN327" s="103">
        <f t="shared" si="394"/>
        <v>0</v>
      </c>
      <c r="AO327" s="103">
        <f t="shared" si="395"/>
        <v>0</v>
      </c>
      <c r="AP327" s="103">
        <f t="shared" si="396"/>
        <v>0</v>
      </c>
      <c r="AQ327" s="103">
        <f t="shared" si="397"/>
        <v>0</v>
      </c>
      <c r="AR327" s="103">
        <f t="shared" si="398"/>
        <v>0</v>
      </c>
      <c r="AS327" s="103">
        <f t="shared" si="399"/>
        <v>0</v>
      </c>
      <c r="AT327" s="103">
        <f t="shared" si="400"/>
        <v>0</v>
      </c>
      <c r="AU327" s="103">
        <f t="shared" si="401"/>
        <v>0</v>
      </c>
      <c r="AV327" s="104">
        <f>SUM(AJ327:AU327)*VLOOKUP($I327,Escalation[],MATCH(W$1,Escalation[#Headers]),FALSE)</f>
        <v>0</v>
      </c>
      <c r="AW327" s="104">
        <f t="shared" si="458"/>
        <v>0</v>
      </c>
      <c r="AX327" s="104">
        <f t="shared" si="459"/>
        <v>0</v>
      </c>
      <c r="AY327" s="104">
        <f t="shared" si="460"/>
        <v>0</v>
      </c>
      <c r="AZ327" s="103">
        <f t="shared" si="461"/>
        <v>0</v>
      </c>
      <c r="BA327" s="105">
        <f t="shared" si="462"/>
        <v>0</v>
      </c>
      <c r="BB327" s="110"/>
      <c r="BC327" s="102"/>
      <c r="BD327" s="102"/>
      <c r="BE327" s="102"/>
      <c r="BF327" s="102"/>
      <c r="BG327" s="114">
        <v>20</v>
      </c>
      <c r="BH327" s="112">
        <v>20</v>
      </c>
      <c r="BI327" s="112"/>
      <c r="BJ327" s="102"/>
      <c r="BK327" s="102"/>
      <c r="BL327" s="102"/>
      <c r="BM327" s="102"/>
      <c r="BN327" s="102">
        <f t="shared" si="402"/>
        <v>40</v>
      </c>
      <c r="BO327" s="103">
        <f t="shared" si="403"/>
        <v>0</v>
      </c>
      <c r="BP327" s="103">
        <f t="shared" si="404"/>
        <v>0</v>
      </c>
      <c r="BQ327" s="103">
        <f t="shared" si="405"/>
        <v>0</v>
      </c>
      <c r="BR327" s="103">
        <f t="shared" si="406"/>
        <v>0</v>
      </c>
      <c r="BS327" s="103">
        <f t="shared" si="407"/>
        <v>0</v>
      </c>
      <c r="BT327" s="103">
        <f t="shared" si="408"/>
        <v>2300</v>
      </c>
      <c r="BU327" s="103">
        <f t="shared" si="409"/>
        <v>2300</v>
      </c>
      <c r="BV327" s="103">
        <f t="shared" si="410"/>
        <v>0</v>
      </c>
      <c r="BW327" s="103">
        <f t="shared" si="411"/>
        <v>0</v>
      </c>
      <c r="BX327" s="103">
        <f t="shared" si="412"/>
        <v>0</v>
      </c>
      <c r="BY327" s="103">
        <f t="shared" si="413"/>
        <v>0</v>
      </c>
      <c r="BZ327" s="103">
        <f t="shared" si="414"/>
        <v>0</v>
      </c>
      <c r="CA327" s="104">
        <f>SUM(BO327:BZ327)*VLOOKUP($I327,Escalation[],MATCH(BB$1,Escalation[#Headers]),FALSE)</f>
        <v>4799.9263500000006</v>
      </c>
      <c r="CB327" s="104">
        <f t="shared" si="415"/>
        <v>0</v>
      </c>
      <c r="CC327" s="104">
        <f t="shared" si="416"/>
        <v>0</v>
      </c>
      <c r="CD327" s="104">
        <f t="shared" si="417"/>
        <v>4799.9263500000006</v>
      </c>
      <c r="CE327" s="103">
        <f t="shared" si="418"/>
        <v>959.98527000000013</v>
      </c>
      <c r="CF327" s="105">
        <f t="shared" si="419"/>
        <v>0</v>
      </c>
      <c r="CG327" s="110"/>
      <c r="CH327" s="102"/>
      <c r="CI327" s="102"/>
      <c r="CJ327" s="102"/>
      <c r="CK327" s="102"/>
      <c r="CL327" s="102"/>
      <c r="CM327" s="102"/>
      <c r="CN327" s="102"/>
      <c r="CO327" s="102"/>
      <c r="CP327" s="102"/>
      <c r="CQ327" s="102"/>
      <c r="CR327" s="102"/>
      <c r="CS327" s="102">
        <f t="shared" si="420"/>
        <v>0</v>
      </c>
      <c r="CT327" s="103">
        <f t="shared" si="421"/>
        <v>0</v>
      </c>
      <c r="CU327" s="103">
        <f t="shared" si="422"/>
        <v>0</v>
      </c>
      <c r="CV327" s="103">
        <f t="shared" si="423"/>
        <v>0</v>
      </c>
      <c r="CW327" s="103">
        <f t="shared" si="424"/>
        <v>0</v>
      </c>
      <c r="CX327" s="103">
        <f t="shared" si="425"/>
        <v>0</v>
      </c>
      <c r="CY327" s="103">
        <f t="shared" si="426"/>
        <v>0</v>
      </c>
      <c r="CZ327" s="103">
        <f t="shared" si="427"/>
        <v>0</v>
      </c>
      <c r="DA327" s="103">
        <f t="shared" si="428"/>
        <v>0</v>
      </c>
      <c r="DB327" s="103">
        <f t="shared" si="429"/>
        <v>0</v>
      </c>
      <c r="DC327" s="103">
        <f t="shared" si="430"/>
        <v>0</v>
      </c>
      <c r="DD327" s="103">
        <f t="shared" si="431"/>
        <v>0</v>
      </c>
      <c r="DE327" s="103">
        <f t="shared" si="432"/>
        <v>0</v>
      </c>
      <c r="DF327" s="104">
        <f>SUM(CT327:DE327)*VLOOKUP($I327,Escalation[],MATCH(CG$1,Escalation[#Headers]),FALSE)</f>
        <v>0</v>
      </c>
      <c r="DG327" s="104">
        <f t="shared" si="433"/>
        <v>0</v>
      </c>
      <c r="DH327" s="104">
        <f t="shared" si="434"/>
        <v>0</v>
      </c>
      <c r="DI327" s="104">
        <f t="shared" si="435"/>
        <v>0</v>
      </c>
      <c r="DJ327" s="103">
        <f t="shared" si="436"/>
        <v>0</v>
      </c>
      <c r="DK327" s="105">
        <f t="shared" si="437"/>
        <v>0</v>
      </c>
      <c r="DL327" s="110"/>
      <c r="DM327" s="102"/>
      <c r="DN327" s="102"/>
      <c r="DO327" s="102"/>
      <c r="DP327" s="102"/>
      <c r="DQ327" s="102"/>
      <c r="DR327" s="102"/>
      <c r="DS327" s="102"/>
      <c r="DT327" s="102"/>
      <c r="DU327" s="102"/>
      <c r="DV327" s="102"/>
      <c r="DW327" s="102"/>
      <c r="DX327" s="102">
        <f t="shared" si="438"/>
        <v>0</v>
      </c>
      <c r="DY327" s="103">
        <f t="shared" si="439"/>
        <v>0</v>
      </c>
      <c r="DZ327" s="103">
        <f t="shared" si="440"/>
        <v>0</v>
      </c>
      <c r="EA327" s="103">
        <f t="shared" si="441"/>
        <v>0</v>
      </c>
      <c r="EB327" s="103">
        <f t="shared" si="442"/>
        <v>0</v>
      </c>
      <c r="EC327" s="103">
        <f t="shared" si="443"/>
        <v>0</v>
      </c>
      <c r="ED327" s="103">
        <f t="shared" si="444"/>
        <v>0</v>
      </c>
      <c r="EE327" s="103">
        <f t="shared" si="445"/>
        <v>0</v>
      </c>
      <c r="EF327" s="103">
        <f t="shared" si="446"/>
        <v>0</v>
      </c>
      <c r="EG327" s="103">
        <f t="shared" si="447"/>
        <v>0</v>
      </c>
      <c r="EH327" s="103">
        <f t="shared" si="448"/>
        <v>0</v>
      </c>
      <c r="EI327" s="103">
        <f t="shared" si="449"/>
        <v>0</v>
      </c>
      <c r="EJ327" s="103">
        <f t="shared" si="450"/>
        <v>0</v>
      </c>
      <c r="EK327" s="104">
        <f>SUM(DY327:EJ327)*VLOOKUP($I327,Escalation[],MATCH(DL$1,Escalation[#Headers]),FALSE)</f>
        <v>0</v>
      </c>
      <c r="EL327" s="104">
        <f t="shared" si="451"/>
        <v>0</v>
      </c>
      <c r="EM327" s="104">
        <f t="shared" si="452"/>
        <v>0</v>
      </c>
      <c r="EN327" s="104">
        <f t="shared" si="453"/>
        <v>0</v>
      </c>
      <c r="EO327" s="103">
        <f t="shared" si="454"/>
        <v>0</v>
      </c>
      <c r="EP327" s="105">
        <f t="shared" si="455"/>
        <v>0</v>
      </c>
      <c r="EQ327" s="160">
        <f t="shared" si="456"/>
        <v>4799.9263500000006</v>
      </c>
      <c r="ER327" s="1"/>
      <c r="ES327" s="82"/>
      <c r="ET327" s="82"/>
      <c r="EU327" s="82"/>
      <c r="EV327" s="82"/>
      <c r="EW327" s="22"/>
      <c r="EX327" s="22"/>
      <c r="EY327" s="34"/>
      <c r="EZ327" s="34"/>
      <c r="FA327" s="7"/>
      <c r="FB327" s="7"/>
      <c r="FC327" s="7"/>
      <c r="FD327" s="7"/>
    </row>
    <row r="328" spans="1:160" ht="79.2" hidden="1" x14ac:dyDescent="0.3">
      <c r="A328" s="2" t="s">
        <v>664</v>
      </c>
      <c r="B328" s="83">
        <v>1.2</v>
      </c>
      <c r="C328" t="s">
        <v>1392</v>
      </c>
      <c r="D328" s="28" t="s">
        <v>15</v>
      </c>
      <c r="E328" s="3" t="s">
        <v>25</v>
      </c>
      <c r="F328" s="1" t="s">
        <v>665</v>
      </c>
      <c r="G328" s="14" t="s">
        <v>666</v>
      </c>
      <c r="H328" s="1"/>
      <c r="I328" s="3" t="s">
        <v>19</v>
      </c>
      <c r="J328" s="5" t="s">
        <v>31</v>
      </c>
      <c r="K328" s="3" t="s">
        <v>137</v>
      </c>
      <c r="L328" s="6" t="s">
        <v>22</v>
      </c>
      <c r="M328" s="38">
        <v>77</v>
      </c>
      <c r="N328" s="43">
        <v>77</v>
      </c>
      <c r="O328" s="24">
        <v>0</v>
      </c>
      <c r="P328" s="48">
        <v>0</v>
      </c>
      <c r="Q328" s="5" t="s">
        <v>23</v>
      </c>
      <c r="R328" s="1" t="s">
        <v>220</v>
      </c>
      <c r="S328" s="71">
        <f>VLOOKUP(R328,Contingencies!$A$2:$D$7,4,FALSE)</f>
        <v>0.2</v>
      </c>
      <c r="T328" s="22">
        <f t="shared" si="389"/>
        <v>642.7727460000001</v>
      </c>
      <c r="U328" s="33">
        <f t="shared" si="463"/>
        <v>0</v>
      </c>
      <c r="V328" s="90"/>
      <c r="W328" s="110"/>
      <c r="X328" s="102"/>
      <c r="Y328" s="133"/>
      <c r="Z328" s="102"/>
      <c r="AA328" s="123"/>
      <c r="AB328" s="123"/>
      <c r="AC328" s="123"/>
      <c r="AD328" s="123"/>
      <c r="AE328" s="123"/>
      <c r="AF328" s="102"/>
      <c r="AG328" s="102"/>
      <c r="AH328" s="102"/>
      <c r="AI328" s="102">
        <f t="shared" si="457"/>
        <v>0</v>
      </c>
      <c r="AJ328" s="103">
        <f t="shared" si="390"/>
        <v>0</v>
      </c>
      <c r="AK328" s="103">
        <f t="shared" si="391"/>
        <v>0</v>
      </c>
      <c r="AL328" s="103">
        <f t="shared" si="392"/>
        <v>0</v>
      </c>
      <c r="AM328" s="103">
        <f t="shared" si="393"/>
        <v>0</v>
      </c>
      <c r="AN328" s="103">
        <f t="shared" si="394"/>
        <v>0</v>
      </c>
      <c r="AO328" s="103">
        <f t="shared" si="395"/>
        <v>0</v>
      </c>
      <c r="AP328" s="103">
        <f t="shared" si="396"/>
        <v>0</v>
      </c>
      <c r="AQ328" s="103">
        <f t="shared" si="397"/>
        <v>0</v>
      </c>
      <c r="AR328" s="103">
        <f t="shared" si="398"/>
        <v>0</v>
      </c>
      <c r="AS328" s="103">
        <f t="shared" si="399"/>
        <v>0</v>
      </c>
      <c r="AT328" s="103">
        <f t="shared" si="400"/>
        <v>0</v>
      </c>
      <c r="AU328" s="103">
        <f t="shared" si="401"/>
        <v>0</v>
      </c>
      <c r="AV328" s="104">
        <f>SUM(AJ328:AU328)*VLOOKUP($I328,Escalation[],MATCH(W$1,Escalation[#Headers]),FALSE)</f>
        <v>0</v>
      </c>
      <c r="AW328" s="104">
        <f t="shared" si="458"/>
        <v>0</v>
      </c>
      <c r="AX328" s="104">
        <f t="shared" si="459"/>
        <v>0</v>
      </c>
      <c r="AY328" s="104">
        <f t="shared" si="460"/>
        <v>0</v>
      </c>
      <c r="AZ328" s="103">
        <f t="shared" si="461"/>
        <v>0</v>
      </c>
      <c r="BA328" s="105">
        <f t="shared" si="462"/>
        <v>0</v>
      </c>
      <c r="BB328" s="110"/>
      <c r="BC328" s="102"/>
      <c r="BD328" s="102"/>
      <c r="BE328" s="102"/>
      <c r="BF328" s="102"/>
      <c r="BG328" s="114">
        <v>20</v>
      </c>
      <c r="BH328" s="112">
        <v>20</v>
      </c>
      <c r="BI328" s="112"/>
      <c r="BJ328" s="102"/>
      <c r="BK328" s="102"/>
      <c r="BL328" s="102"/>
      <c r="BM328" s="102"/>
      <c r="BN328" s="102">
        <f t="shared" si="402"/>
        <v>40</v>
      </c>
      <c r="BO328" s="103">
        <f t="shared" si="403"/>
        <v>0</v>
      </c>
      <c r="BP328" s="103">
        <f t="shared" si="404"/>
        <v>0</v>
      </c>
      <c r="BQ328" s="103">
        <f t="shared" si="405"/>
        <v>0</v>
      </c>
      <c r="BR328" s="103">
        <f t="shared" si="406"/>
        <v>0</v>
      </c>
      <c r="BS328" s="103">
        <f t="shared" si="407"/>
        <v>0</v>
      </c>
      <c r="BT328" s="103">
        <f t="shared" si="408"/>
        <v>1540</v>
      </c>
      <c r="BU328" s="103">
        <f t="shared" si="409"/>
        <v>1540</v>
      </c>
      <c r="BV328" s="103">
        <f t="shared" si="410"/>
        <v>0</v>
      </c>
      <c r="BW328" s="103">
        <f t="shared" si="411"/>
        <v>0</v>
      </c>
      <c r="BX328" s="103">
        <f t="shared" si="412"/>
        <v>0</v>
      </c>
      <c r="BY328" s="103">
        <f t="shared" si="413"/>
        <v>0</v>
      </c>
      <c r="BZ328" s="103">
        <f t="shared" si="414"/>
        <v>0</v>
      </c>
      <c r="CA328" s="104">
        <f>SUM(BO328:BZ328)*VLOOKUP($I328,Escalation[],MATCH(BB$1,Escalation[#Headers]),FALSE)</f>
        <v>3213.8637300000005</v>
      </c>
      <c r="CB328" s="104">
        <f t="shared" si="415"/>
        <v>0</v>
      </c>
      <c r="CC328" s="104">
        <f t="shared" si="416"/>
        <v>0</v>
      </c>
      <c r="CD328" s="104">
        <f t="shared" si="417"/>
        <v>3213.8637300000005</v>
      </c>
      <c r="CE328" s="103">
        <f t="shared" si="418"/>
        <v>642.7727460000001</v>
      </c>
      <c r="CF328" s="105">
        <f t="shared" si="419"/>
        <v>0</v>
      </c>
      <c r="CG328" s="110"/>
      <c r="CH328" s="102"/>
      <c r="CI328" s="102"/>
      <c r="CJ328" s="102"/>
      <c r="CK328" s="102"/>
      <c r="CL328" s="102"/>
      <c r="CM328" s="102"/>
      <c r="CN328" s="102"/>
      <c r="CO328" s="102"/>
      <c r="CP328" s="102"/>
      <c r="CQ328" s="102"/>
      <c r="CR328" s="102"/>
      <c r="CS328" s="102">
        <f t="shared" si="420"/>
        <v>0</v>
      </c>
      <c r="CT328" s="103">
        <f t="shared" si="421"/>
        <v>0</v>
      </c>
      <c r="CU328" s="103">
        <f t="shared" si="422"/>
        <v>0</v>
      </c>
      <c r="CV328" s="103">
        <f t="shared" si="423"/>
        <v>0</v>
      </c>
      <c r="CW328" s="103">
        <f t="shared" si="424"/>
        <v>0</v>
      </c>
      <c r="CX328" s="103">
        <f t="shared" si="425"/>
        <v>0</v>
      </c>
      <c r="CY328" s="103">
        <f t="shared" si="426"/>
        <v>0</v>
      </c>
      <c r="CZ328" s="103">
        <f t="shared" si="427"/>
        <v>0</v>
      </c>
      <c r="DA328" s="103">
        <f t="shared" si="428"/>
        <v>0</v>
      </c>
      <c r="DB328" s="103">
        <f t="shared" si="429"/>
        <v>0</v>
      </c>
      <c r="DC328" s="103">
        <f t="shared" si="430"/>
        <v>0</v>
      </c>
      <c r="DD328" s="103">
        <f t="shared" si="431"/>
        <v>0</v>
      </c>
      <c r="DE328" s="103">
        <f t="shared" si="432"/>
        <v>0</v>
      </c>
      <c r="DF328" s="104">
        <f>SUM(CT328:DE328)*VLOOKUP($I328,Escalation[],MATCH(CG$1,Escalation[#Headers]),FALSE)</f>
        <v>0</v>
      </c>
      <c r="DG328" s="104">
        <f t="shared" si="433"/>
        <v>0</v>
      </c>
      <c r="DH328" s="104">
        <f t="shared" si="434"/>
        <v>0</v>
      </c>
      <c r="DI328" s="104">
        <f t="shared" si="435"/>
        <v>0</v>
      </c>
      <c r="DJ328" s="103">
        <f t="shared" si="436"/>
        <v>0</v>
      </c>
      <c r="DK328" s="105">
        <f t="shared" si="437"/>
        <v>0</v>
      </c>
      <c r="DL328" s="110"/>
      <c r="DM328" s="102"/>
      <c r="DN328" s="102"/>
      <c r="DO328" s="102"/>
      <c r="DP328" s="102"/>
      <c r="DQ328" s="102"/>
      <c r="DR328" s="102"/>
      <c r="DS328" s="102"/>
      <c r="DT328" s="102"/>
      <c r="DU328" s="102"/>
      <c r="DV328" s="102"/>
      <c r="DW328" s="102"/>
      <c r="DX328" s="102">
        <f t="shared" si="438"/>
        <v>0</v>
      </c>
      <c r="DY328" s="103">
        <f t="shared" si="439"/>
        <v>0</v>
      </c>
      <c r="DZ328" s="103">
        <f t="shared" si="440"/>
        <v>0</v>
      </c>
      <c r="EA328" s="103">
        <f t="shared" si="441"/>
        <v>0</v>
      </c>
      <c r="EB328" s="103">
        <f t="shared" si="442"/>
        <v>0</v>
      </c>
      <c r="EC328" s="103">
        <f t="shared" si="443"/>
        <v>0</v>
      </c>
      <c r="ED328" s="103">
        <f t="shared" si="444"/>
        <v>0</v>
      </c>
      <c r="EE328" s="103">
        <f t="shared" si="445"/>
        <v>0</v>
      </c>
      <c r="EF328" s="103">
        <f t="shared" si="446"/>
        <v>0</v>
      </c>
      <c r="EG328" s="103">
        <f t="shared" si="447"/>
        <v>0</v>
      </c>
      <c r="EH328" s="103">
        <f t="shared" si="448"/>
        <v>0</v>
      </c>
      <c r="EI328" s="103">
        <f t="shared" si="449"/>
        <v>0</v>
      </c>
      <c r="EJ328" s="103">
        <f t="shared" si="450"/>
        <v>0</v>
      </c>
      <c r="EK328" s="104">
        <f>SUM(DY328:EJ328)*VLOOKUP($I328,Escalation[],MATCH(DL$1,Escalation[#Headers]),FALSE)</f>
        <v>0</v>
      </c>
      <c r="EL328" s="104">
        <f t="shared" si="451"/>
        <v>0</v>
      </c>
      <c r="EM328" s="104">
        <f t="shared" si="452"/>
        <v>0</v>
      </c>
      <c r="EN328" s="104">
        <f t="shared" si="453"/>
        <v>0</v>
      </c>
      <c r="EO328" s="103">
        <f t="shared" si="454"/>
        <v>0</v>
      </c>
      <c r="EP328" s="105">
        <f t="shared" si="455"/>
        <v>0</v>
      </c>
      <c r="EQ328" s="160">
        <f t="shared" si="456"/>
        <v>3213.8637300000005</v>
      </c>
      <c r="ER328" s="1"/>
      <c r="ES328" s="82"/>
      <c r="ET328" s="82"/>
      <c r="EU328" s="82"/>
      <c r="EV328" s="82"/>
      <c r="EW328" s="22"/>
      <c r="EX328" s="22"/>
      <c r="EY328" s="34"/>
      <c r="EZ328" s="34"/>
      <c r="FA328" s="7"/>
      <c r="FB328" s="7"/>
      <c r="FC328" s="7"/>
      <c r="FD328" s="7"/>
    </row>
    <row r="329" spans="1:160" ht="79.2" hidden="1" x14ac:dyDescent="0.3">
      <c r="A329" s="2" t="s">
        <v>664</v>
      </c>
      <c r="B329" s="83">
        <v>1.2</v>
      </c>
      <c r="C329" t="s">
        <v>1392</v>
      </c>
      <c r="D329" s="28" t="s">
        <v>15</v>
      </c>
      <c r="E329" s="3" t="s">
        <v>25</v>
      </c>
      <c r="F329" s="1" t="s">
        <v>665</v>
      </c>
      <c r="G329" s="14" t="s">
        <v>666</v>
      </c>
      <c r="H329" s="1"/>
      <c r="I329" s="3" t="s">
        <v>215</v>
      </c>
      <c r="J329" s="5" t="s">
        <v>215</v>
      </c>
      <c r="K329" s="3"/>
      <c r="L329" s="3" t="s">
        <v>136</v>
      </c>
      <c r="M329" s="38"/>
      <c r="N329" s="42">
        <v>1</v>
      </c>
      <c r="O329" s="24">
        <v>0</v>
      </c>
      <c r="P329" s="48">
        <v>0</v>
      </c>
      <c r="Q329" s="5" t="s">
        <v>23</v>
      </c>
      <c r="R329" s="1" t="s">
        <v>220</v>
      </c>
      <c r="S329" s="71">
        <f>VLOOKUP(R329,Contingencies!$A$2:$D$7,4,FALSE)</f>
        <v>0.2</v>
      </c>
      <c r="T329" s="22">
        <f t="shared" si="389"/>
        <v>803.46593250000024</v>
      </c>
      <c r="U329" s="33">
        <f t="shared" si="463"/>
        <v>0</v>
      </c>
      <c r="V329" s="90"/>
      <c r="W329" s="110"/>
      <c r="X329" s="102"/>
      <c r="Y329" s="133"/>
      <c r="Z329" s="102"/>
      <c r="AA329" s="123"/>
      <c r="AB329" s="123"/>
      <c r="AC329" s="123"/>
      <c r="AD329" s="123"/>
      <c r="AE329" s="123"/>
      <c r="AF329" s="102"/>
      <c r="AG329" s="102"/>
      <c r="AH329" s="102"/>
      <c r="AI329" s="102">
        <f t="shared" si="457"/>
        <v>0</v>
      </c>
      <c r="AJ329" s="103">
        <f t="shared" si="390"/>
        <v>0</v>
      </c>
      <c r="AK329" s="103">
        <f t="shared" si="391"/>
        <v>0</v>
      </c>
      <c r="AL329" s="103">
        <f t="shared" si="392"/>
        <v>0</v>
      </c>
      <c r="AM329" s="103">
        <f t="shared" si="393"/>
        <v>0</v>
      </c>
      <c r="AN329" s="103">
        <f t="shared" si="394"/>
        <v>0</v>
      </c>
      <c r="AO329" s="103">
        <f t="shared" si="395"/>
        <v>0</v>
      </c>
      <c r="AP329" s="103">
        <f t="shared" si="396"/>
        <v>0</v>
      </c>
      <c r="AQ329" s="103">
        <f t="shared" si="397"/>
        <v>0</v>
      </c>
      <c r="AR329" s="103">
        <f t="shared" si="398"/>
        <v>0</v>
      </c>
      <c r="AS329" s="103">
        <f t="shared" si="399"/>
        <v>0</v>
      </c>
      <c r="AT329" s="103">
        <f t="shared" si="400"/>
        <v>0</v>
      </c>
      <c r="AU329" s="103">
        <f t="shared" si="401"/>
        <v>0</v>
      </c>
      <c r="AV329" s="104">
        <f>SUM(AJ329:AU329)*VLOOKUP($I329,Escalation[],MATCH(W$1,Escalation[#Headers]),FALSE)</f>
        <v>0</v>
      </c>
      <c r="AW329" s="104">
        <f t="shared" si="458"/>
        <v>0</v>
      </c>
      <c r="AX329" s="104">
        <f t="shared" si="459"/>
        <v>0</v>
      </c>
      <c r="AY329" s="104">
        <f t="shared" si="460"/>
        <v>0</v>
      </c>
      <c r="AZ329" s="103">
        <f t="shared" si="461"/>
        <v>0</v>
      </c>
      <c r="BA329" s="105">
        <f t="shared" si="462"/>
        <v>0</v>
      </c>
      <c r="BB329" s="110"/>
      <c r="BC329" s="102"/>
      <c r="BD329" s="102"/>
      <c r="BE329" s="102"/>
      <c r="BF329" s="102"/>
      <c r="BG329" s="114">
        <v>3850</v>
      </c>
      <c r="BH329" s="112"/>
      <c r="BI329" s="112"/>
      <c r="BJ329" s="102"/>
      <c r="BK329" s="102"/>
      <c r="BL329" s="102"/>
      <c r="BM329" s="102"/>
      <c r="BN329" s="102">
        <f t="shared" si="402"/>
        <v>0</v>
      </c>
      <c r="BO329" s="103">
        <f t="shared" si="403"/>
        <v>0</v>
      </c>
      <c r="BP329" s="103">
        <f t="shared" si="404"/>
        <v>0</v>
      </c>
      <c r="BQ329" s="103">
        <f t="shared" si="405"/>
        <v>0</v>
      </c>
      <c r="BR329" s="103">
        <f t="shared" si="406"/>
        <v>0</v>
      </c>
      <c r="BS329" s="103">
        <f t="shared" si="407"/>
        <v>0</v>
      </c>
      <c r="BT329" s="103">
        <f t="shared" si="408"/>
        <v>3850</v>
      </c>
      <c r="BU329" s="103">
        <f t="shared" si="409"/>
        <v>0</v>
      </c>
      <c r="BV329" s="103">
        <f t="shared" si="410"/>
        <v>0</v>
      </c>
      <c r="BW329" s="103">
        <f t="shared" si="411"/>
        <v>0</v>
      </c>
      <c r="BX329" s="103">
        <f t="shared" si="412"/>
        <v>0</v>
      </c>
      <c r="BY329" s="103">
        <f t="shared" si="413"/>
        <v>0</v>
      </c>
      <c r="BZ329" s="103">
        <f t="shared" si="414"/>
        <v>0</v>
      </c>
      <c r="CA329" s="104">
        <f>SUM(BO329:BZ329)*VLOOKUP($I329,Escalation[],MATCH(BB$1,Escalation[#Headers]),FALSE)</f>
        <v>4017.3296625000007</v>
      </c>
      <c r="CB329" s="104">
        <f t="shared" si="415"/>
        <v>0</v>
      </c>
      <c r="CC329" s="104">
        <f t="shared" si="416"/>
        <v>0</v>
      </c>
      <c r="CD329" s="104">
        <f t="shared" si="417"/>
        <v>4017.3296625000007</v>
      </c>
      <c r="CE329" s="103">
        <f t="shared" si="418"/>
        <v>803.46593250000024</v>
      </c>
      <c r="CF329" s="105">
        <f t="shared" si="419"/>
        <v>0</v>
      </c>
      <c r="CG329" s="110"/>
      <c r="CH329" s="102"/>
      <c r="CI329" s="102"/>
      <c r="CJ329" s="102"/>
      <c r="CK329" s="102"/>
      <c r="CL329" s="102"/>
      <c r="CM329" s="102"/>
      <c r="CN329" s="102"/>
      <c r="CO329" s="102"/>
      <c r="CP329" s="102"/>
      <c r="CQ329" s="102"/>
      <c r="CR329" s="102"/>
      <c r="CS329" s="102">
        <f t="shared" si="420"/>
        <v>0</v>
      </c>
      <c r="CT329" s="103">
        <f t="shared" si="421"/>
        <v>0</v>
      </c>
      <c r="CU329" s="103">
        <f t="shared" si="422"/>
        <v>0</v>
      </c>
      <c r="CV329" s="103">
        <f t="shared" si="423"/>
        <v>0</v>
      </c>
      <c r="CW329" s="103">
        <f t="shared" si="424"/>
        <v>0</v>
      </c>
      <c r="CX329" s="103">
        <f t="shared" si="425"/>
        <v>0</v>
      </c>
      <c r="CY329" s="103">
        <f t="shared" si="426"/>
        <v>0</v>
      </c>
      <c r="CZ329" s="103">
        <f t="shared" si="427"/>
        <v>0</v>
      </c>
      <c r="DA329" s="103">
        <f t="shared" si="428"/>
        <v>0</v>
      </c>
      <c r="DB329" s="103">
        <f t="shared" si="429"/>
        <v>0</v>
      </c>
      <c r="DC329" s="103">
        <f t="shared" si="430"/>
        <v>0</v>
      </c>
      <c r="DD329" s="103">
        <f t="shared" si="431"/>
        <v>0</v>
      </c>
      <c r="DE329" s="103">
        <f t="shared" si="432"/>
        <v>0</v>
      </c>
      <c r="DF329" s="104">
        <f>SUM(CT329:DE329)*VLOOKUP($I329,Escalation[],MATCH(CG$1,Escalation[#Headers]),FALSE)</f>
        <v>0</v>
      </c>
      <c r="DG329" s="104">
        <f t="shared" si="433"/>
        <v>0</v>
      </c>
      <c r="DH329" s="104">
        <f t="shared" si="434"/>
        <v>0</v>
      </c>
      <c r="DI329" s="104">
        <f t="shared" si="435"/>
        <v>0</v>
      </c>
      <c r="DJ329" s="103">
        <f t="shared" si="436"/>
        <v>0</v>
      </c>
      <c r="DK329" s="105">
        <f t="shared" si="437"/>
        <v>0</v>
      </c>
      <c r="DL329" s="110"/>
      <c r="DM329" s="102"/>
      <c r="DN329" s="102"/>
      <c r="DO329" s="102"/>
      <c r="DP329" s="102"/>
      <c r="DQ329" s="102"/>
      <c r="DR329" s="102"/>
      <c r="DS329" s="102"/>
      <c r="DT329" s="102"/>
      <c r="DU329" s="102"/>
      <c r="DV329" s="102"/>
      <c r="DW329" s="102"/>
      <c r="DX329" s="102">
        <f t="shared" si="438"/>
        <v>0</v>
      </c>
      <c r="DY329" s="103">
        <f t="shared" si="439"/>
        <v>0</v>
      </c>
      <c r="DZ329" s="103">
        <f t="shared" si="440"/>
        <v>0</v>
      </c>
      <c r="EA329" s="103">
        <f t="shared" si="441"/>
        <v>0</v>
      </c>
      <c r="EB329" s="103">
        <f t="shared" si="442"/>
        <v>0</v>
      </c>
      <c r="EC329" s="103">
        <f t="shared" si="443"/>
        <v>0</v>
      </c>
      <c r="ED329" s="103">
        <f t="shared" si="444"/>
        <v>0</v>
      </c>
      <c r="EE329" s="103">
        <f t="shared" si="445"/>
        <v>0</v>
      </c>
      <c r="EF329" s="103">
        <f t="shared" si="446"/>
        <v>0</v>
      </c>
      <c r="EG329" s="103">
        <f t="shared" si="447"/>
        <v>0</v>
      </c>
      <c r="EH329" s="103">
        <f t="shared" si="448"/>
        <v>0</v>
      </c>
      <c r="EI329" s="103">
        <f t="shared" si="449"/>
        <v>0</v>
      </c>
      <c r="EJ329" s="103">
        <f t="shared" si="450"/>
        <v>0</v>
      </c>
      <c r="EK329" s="104">
        <f>SUM(DY329:EJ329)*VLOOKUP($I329,Escalation[],MATCH(DL$1,Escalation[#Headers]),FALSE)</f>
        <v>0</v>
      </c>
      <c r="EL329" s="104">
        <f t="shared" si="451"/>
        <v>0</v>
      </c>
      <c r="EM329" s="104">
        <f t="shared" si="452"/>
        <v>0</v>
      </c>
      <c r="EN329" s="104">
        <f t="shared" si="453"/>
        <v>0</v>
      </c>
      <c r="EO329" s="103">
        <f t="shared" si="454"/>
        <v>0</v>
      </c>
      <c r="EP329" s="105">
        <f t="shared" si="455"/>
        <v>0</v>
      </c>
      <c r="EQ329" s="160">
        <f t="shared" si="456"/>
        <v>4017.3296625000007</v>
      </c>
      <c r="ER329" s="1"/>
      <c r="ES329" s="82"/>
      <c r="ET329" s="82"/>
      <c r="EU329" s="82"/>
      <c r="EV329" s="82"/>
      <c r="EW329" s="22"/>
      <c r="EX329" s="22"/>
      <c r="EY329" s="34"/>
      <c r="EZ329" s="34"/>
      <c r="FA329" s="7"/>
      <c r="FB329" s="7"/>
      <c r="FC329" s="7"/>
      <c r="FD329" s="7"/>
    </row>
    <row r="330" spans="1:160" ht="158.4" hidden="1" x14ac:dyDescent="0.3">
      <c r="A330" s="2" t="s">
        <v>667</v>
      </c>
      <c r="B330" s="83">
        <v>1.2</v>
      </c>
      <c r="C330" t="s">
        <v>1392</v>
      </c>
      <c r="D330" s="28" t="s">
        <v>15</v>
      </c>
      <c r="E330" s="3" t="s">
        <v>25</v>
      </c>
      <c r="F330" s="1" t="s">
        <v>668</v>
      </c>
      <c r="G330" s="14" t="s">
        <v>669</v>
      </c>
      <c r="H330" s="1"/>
      <c r="I330" s="3" t="s">
        <v>19</v>
      </c>
      <c r="J330" s="5" t="s">
        <v>31</v>
      </c>
      <c r="K330" s="3" t="s">
        <v>35</v>
      </c>
      <c r="L330" s="6" t="s">
        <v>22</v>
      </c>
      <c r="M330" s="38">
        <v>115</v>
      </c>
      <c r="N330" s="43">
        <v>115</v>
      </c>
      <c r="O330" s="23">
        <v>0</v>
      </c>
      <c r="P330" s="48">
        <v>0</v>
      </c>
      <c r="Q330" s="5" t="s">
        <v>23</v>
      </c>
      <c r="R330" s="1" t="s">
        <v>220</v>
      </c>
      <c r="S330" s="71">
        <f>VLOOKUP(R330,Contingencies!$A$2:$D$7,4,FALSE)</f>
        <v>0.2</v>
      </c>
      <c r="T330" s="22">
        <f t="shared" si="389"/>
        <v>959.98527000000013</v>
      </c>
      <c r="U330" s="33">
        <f t="shared" si="463"/>
        <v>0</v>
      </c>
      <c r="V330" s="90"/>
      <c r="W330" s="110"/>
      <c r="X330" s="102"/>
      <c r="Y330" s="133"/>
      <c r="Z330" s="102"/>
      <c r="AA330" s="123"/>
      <c r="AB330" s="123"/>
      <c r="AC330" s="123"/>
      <c r="AD330" s="123"/>
      <c r="AE330" s="123"/>
      <c r="AF330" s="102"/>
      <c r="AG330" s="102"/>
      <c r="AH330" s="102"/>
      <c r="AI330" s="102">
        <f t="shared" si="457"/>
        <v>0</v>
      </c>
      <c r="AJ330" s="103">
        <f t="shared" si="390"/>
        <v>0</v>
      </c>
      <c r="AK330" s="103">
        <f t="shared" si="391"/>
        <v>0</v>
      </c>
      <c r="AL330" s="103">
        <f t="shared" si="392"/>
        <v>0</v>
      </c>
      <c r="AM330" s="103">
        <f t="shared" si="393"/>
        <v>0</v>
      </c>
      <c r="AN330" s="103">
        <f t="shared" si="394"/>
        <v>0</v>
      </c>
      <c r="AO330" s="103">
        <f t="shared" si="395"/>
        <v>0</v>
      </c>
      <c r="AP330" s="103">
        <f t="shared" si="396"/>
        <v>0</v>
      </c>
      <c r="AQ330" s="103">
        <f t="shared" si="397"/>
        <v>0</v>
      </c>
      <c r="AR330" s="103">
        <f t="shared" si="398"/>
        <v>0</v>
      </c>
      <c r="AS330" s="103">
        <f t="shared" si="399"/>
        <v>0</v>
      </c>
      <c r="AT330" s="103">
        <f t="shared" si="400"/>
        <v>0</v>
      </c>
      <c r="AU330" s="103">
        <f t="shared" si="401"/>
        <v>0</v>
      </c>
      <c r="AV330" s="104">
        <f>SUM(AJ330:AU330)*VLOOKUP($I330,Escalation[],MATCH(W$1,Escalation[#Headers]),FALSE)</f>
        <v>0</v>
      </c>
      <c r="AW330" s="104">
        <f t="shared" si="458"/>
        <v>0</v>
      </c>
      <c r="AX330" s="104">
        <f t="shared" si="459"/>
        <v>0</v>
      </c>
      <c r="AY330" s="104">
        <f t="shared" si="460"/>
        <v>0</v>
      </c>
      <c r="AZ330" s="103">
        <f t="shared" si="461"/>
        <v>0</v>
      </c>
      <c r="BA330" s="105">
        <f t="shared" si="462"/>
        <v>0</v>
      </c>
      <c r="BB330" s="110"/>
      <c r="BC330" s="102"/>
      <c r="BD330" s="102"/>
      <c r="BE330" s="102"/>
      <c r="BF330" s="102"/>
      <c r="BG330" s="123"/>
      <c r="BH330" s="112">
        <v>20</v>
      </c>
      <c r="BI330" s="112">
        <v>20</v>
      </c>
      <c r="BJ330" s="102"/>
      <c r="BK330" s="102"/>
      <c r="BL330" s="102"/>
      <c r="BM330" s="102"/>
      <c r="BN330" s="102">
        <f t="shared" si="402"/>
        <v>40</v>
      </c>
      <c r="BO330" s="103">
        <f t="shared" si="403"/>
        <v>0</v>
      </c>
      <c r="BP330" s="103">
        <f t="shared" si="404"/>
        <v>0</v>
      </c>
      <c r="BQ330" s="103">
        <f t="shared" si="405"/>
        <v>0</v>
      </c>
      <c r="BR330" s="103">
        <f t="shared" si="406"/>
        <v>0</v>
      </c>
      <c r="BS330" s="103">
        <f t="shared" si="407"/>
        <v>0</v>
      </c>
      <c r="BT330" s="103">
        <f t="shared" si="408"/>
        <v>0</v>
      </c>
      <c r="BU330" s="103">
        <f t="shared" si="409"/>
        <v>2300</v>
      </c>
      <c r="BV330" s="103">
        <f t="shared" si="410"/>
        <v>2300</v>
      </c>
      <c r="BW330" s="103">
        <f t="shared" si="411"/>
        <v>0</v>
      </c>
      <c r="BX330" s="103">
        <f t="shared" si="412"/>
        <v>0</v>
      </c>
      <c r="BY330" s="103">
        <f t="shared" si="413"/>
        <v>0</v>
      </c>
      <c r="BZ330" s="103">
        <f t="shared" si="414"/>
        <v>0</v>
      </c>
      <c r="CA330" s="104">
        <f>SUM(BO330:BZ330)*VLOOKUP($I330,Escalation[],MATCH(BB$1,Escalation[#Headers]),FALSE)</f>
        <v>4799.9263500000006</v>
      </c>
      <c r="CB330" s="104">
        <f t="shared" si="415"/>
        <v>0</v>
      </c>
      <c r="CC330" s="104">
        <f t="shared" si="416"/>
        <v>0</v>
      </c>
      <c r="CD330" s="104">
        <f t="shared" si="417"/>
        <v>4799.9263500000006</v>
      </c>
      <c r="CE330" s="103">
        <f t="shared" si="418"/>
        <v>959.98527000000013</v>
      </c>
      <c r="CF330" s="105">
        <f t="shared" si="419"/>
        <v>0</v>
      </c>
      <c r="CG330" s="110"/>
      <c r="CH330" s="102"/>
      <c r="CI330" s="102"/>
      <c r="CJ330" s="102"/>
      <c r="CK330" s="102"/>
      <c r="CL330" s="102"/>
      <c r="CM330" s="102"/>
      <c r="CN330" s="102"/>
      <c r="CO330" s="102"/>
      <c r="CP330" s="102"/>
      <c r="CQ330" s="102"/>
      <c r="CR330" s="102"/>
      <c r="CS330" s="102">
        <f t="shared" si="420"/>
        <v>0</v>
      </c>
      <c r="CT330" s="103">
        <f t="shared" si="421"/>
        <v>0</v>
      </c>
      <c r="CU330" s="103">
        <f t="shared" si="422"/>
        <v>0</v>
      </c>
      <c r="CV330" s="103">
        <f t="shared" si="423"/>
        <v>0</v>
      </c>
      <c r="CW330" s="103">
        <f t="shared" si="424"/>
        <v>0</v>
      </c>
      <c r="CX330" s="103">
        <f t="shared" si="425"/>
        <v>0</v>
      </c>
      <c r="CY330" s="103">
        <f t="shared" si="426"/>
        <v>0</v>
      </c>
      <c r="CZ330" s="103">
        <f t="shared" si="427"/>
        <v>0</v>
      </c>
      <c r="DA330" s="103">
        <f t="shared" si="428"/>
        <v>0</v>
      </c>
      <c r="DB330" s="103">
        <f t="shared" si="429"/>
        <v>0</v>
      </c>
      <c r="DC330" s="103">
        <f t="shared" si="430"/>
        <v>0</v>
      </c>
      <c r="DD330" s="103">
        <f t="shared" si="431"/>
        <v>0</v>
      </c>
      <c r="DE330" s="103">
        <f t="shared" si="432"/>
        <v>0</v>
      </c>
      <c r="DF330" s="104">
        <f>SUM(CT330:DE330)*VLOOKUP($I330,Escalation[],MATCH(CG$1,Escalation[#Headers]),FALSE)</f>
        <v>0</v>
      </c>
      <c r="DG330" s="104">
        <f t="shared" si="433"/>
        <v>0</v>
      </c>
      <c r="DH330" s="104">
        <f t="shared" si="434"/>
        <v>0</v>
      </c>
      <c r="DI330" s="104">
        <f t="shared" si="435"/>
        <v>0</v>
      </c>
      <c r="DJ330" s="103">
        <f t="shared" si="436"/>
        <v>0</v>
      </c>
      <c r="DK330" s="105">
        <f t="shared" si="437"/>
        <v>0</v>
      </c>
      <c r="DL330" s="110"/>
      <c r="DM330" s="102"/>
      <c r="DN330" s="102"/>
      <c r="DO330" s="102"/>
      <c r="DP330" s="102"/>
      <c r="DQ330" s="102"/>
      <c r="DR330" s="102"/>
      <c r="DS330" s="102"/>
      <c r="DT330" s="102"/>
      <c r="DU330" s="102"/>
      <c r="DV330" s="102"/>
      <c r="DW330" s="102"/>
      <c r="DX330" s="102">
        <f t="shared" si="438"/>
        <v>0</v>
      </c>
      <c r="DY330" s="103">
        <f t="shared" si="439"/>
        <v>0</v>
      </c>
      <c r="DZ330" s="103">
        <f t="shared" si="440"/>
        <v>0</v>
      </c>
      <c r="EA330" s="103">
        <f t="shared" si="441"/>
        <v>0</v>
      </c>
      <c r="EB330" s="103">
        <f t="shared" si="442"/>
        <v>0</v>
      </c>
      <c r="EC330" s="103">
        <f t="shared" si="443"/>
        <v>0</v>
      </c>
      <c r="ED330" s="103">
        <f t="shared" si="444"/>
        <v>0</v>
      </c>
      <c r="EE330" s="103">
        <f t="shared" si="445"/>
        <v>0</v>
      </c>
      <c r="EF330" s="103">
        <f t="shared" si="446"/>
        <v>0</v>
      </c>
      <c r="EG330" s="103">
        <f t="shared" si="447"/>
        <v>0</v>
      </c>
      <c r="EH330" s="103">
        <f t="shared" si="448"/>
        <v>0</v>
      </c>
      <c r="EI330" s="103">
        <f t="shared" si="449"/>
        <v>0</v>
      </c>
      <c r="EJ330" s="103">
        <f t="shared" si="450"/>
        <v>0</v>
      </c>
      <c r="EK330" s="104">
        <f>SUM(DY330:EJ330)*VLOOKUP($I330,Escalation[],MATCH(DL$1,Escalation[#Headers]),FALSE)</f>
        <v>0</v>
      </c>
      <c r="EL330" s="104">
        <f t="shared" si="451"/>
        <v>0</v>
      </c>
      <c r="EM330" s="104">
        <f t="shared" si="452"/>
        <v>0</v>
      </c>
      <c r="EN330" s="104">
        <f t="shared" si="453"/>
        <v>0</v>
      </c>
      <c r="EO330" s="103">
        <f t="shared" si="454"/>
        <v>0</v>
      </c>
      <c r="EP330" s="105">
        <f t="shared" si="455"/>
        <v>0</v>
      </c>
      <c r="EQ330" s="160">
        <f t="shared" si="456"/>
        <v>4799.9263500000006</v>
      </c>
      <c r="ER330" s="1"/>
      <c r="ES330" s="82"/>
      <c r="ET330" s="82"/>
      <c r="EU330" s="82"/>
      <c r="EV330" s="82"/>
      <c r="EW330" s="22"/>
      <c r="EX330" s="22"/>
      <c r="EY330" s="34"/>
      <c r="EZ330" s="34"/>
      <c r="FA330" s="7"/>
      <c r="FB330" s="7"/>
      <c r="FC330" s="7"/>
      <c r="FD330" s="7"/>
    </row>
    <row r="331" spans="1:160" ht="145.19999999999999" hidden="1" x14ac:dyDescent="0.3">
      <c r="A331" s="2" t="s">
        <v>670</v>
      </c>
      <c r="B331" s="83">
        <v>1.2</v>
      </c>
      <c r="C331" t="s">
        <v>1392</v>
      </c>
      <c r="D331" s="28" t="s">
        <v>15</v>
      </c>
      <c r="E331" s="3" t="s">
        <v>25</v>
      </c>
      <c r="F331" s="1" t="s">
        <v>671</v>
      </c>
      <c r="G331" s="14" t="s">
        <v>672</v>
      </c>
      <c r="H331" s="1"/>
      <c r="I331" s="3" t="s">
        <v>19</v>
      </c>
      <c r="J331" s="5" t="s">
        <v>31</v>
      </c>
      <c r="K331" s="3" t="s">
        <v>35</v>
      </c>
      <c r="L331" s="6" t="s">
        <v>22</v>
      </c>
      <c r="M331" s="38">
        <v>115</v>
      </c>
      <c r="N331" s="43">
        <v>115</v>
      </c>
      <c r="O331" s="23">
        <v>0</v>
      </c>
      <c r="P331" s="48">
        <v>0</v>
      </c>
      <c r="Q331" s="5" t="s">
        <v>23</v>
      </c>
      <c r="R331" s="1" t="s">
        <v>220</v>
      </c>
      <c r="S331" s="71">
        <f>VLOOKUP(R331,Contingencies!$A$2:$D$7,4,FALSE)</f>
        <v>0.2</v>
      </c>
      <c r="T331" s="22">
        <f t="shared" si="389"/>
        <v>959.98527000000013</v>
      </c>
      <c r="U331" s="33">
        <f t="shared" si="463"/>
        <v>0</v>
      </c>
      <c r="V331" s="90"/>
      <c r="W331" s="110"/>
      <c r="X331" s="102"/>
      <c r="Y331" s="133"/>
      <c r="Z331" s="102"/>
      <c r="AA331" s="123"/>
      <c r="AB331" s="123"/>
      <c r="AC331" s="123"/>
      <c r="AD331" s="123"/>
      <c r="AE331" s="123"/>
      <c r="AF331" s="102"/>
      <c r="AG331" s="102"/>
      <c r="AH331" s="102"/>
      <c r="AI331" s="102">
        <f t="shared" si="457"/>
        <v>0</v>
      </c>
      <c r="AJ331" s="103">
        <f t="shared" si="390"/>
        <v>0</v>
      </c>
      <c r="AK331" s="103">
        <f t="shared" si="391"/>
        <v>0</v>
      </c>
      <c r="AL331" s="103">
        <f t="shared" si="392"/>
        <v>0</v>
      </c>
      <c r="AM331" s="103">
        <f t="shared" si="393"/>
        <v>0</v>
      </c>
      <c r="AN331" s="103">
        <f t="shared" si="394"/>
        <v>0</v>
      </c>
      <c r="AO331" s="103">
        <f t="shared" si="395"/>
        <v>0</v>
      </c>
      <c r="AP331" s="103">
        <f t="shared" si="396"/>
        <v>0</v>
      </c>
      <c r="AQ331" s="103">
        <f t="shared" si="397"/>
        <v>0</v>
      </c>
      <c r="AR331" s="103">
        <f t="shared" si="398"/>
        <v>0</v>
      </c>
      <c r="AS331" s="103">
        <f t="shared" si="399"/>
        <v>0</v>
      </c>
      <c r="AT331" s="103">
        <f t="shared" si="400"/>
        <v>0</v>
      </c>
      <c r="AU331" s="103">
        <f t="shared" si="401"/>
        <v>0</v>
      </c>
      <c r="AV331" s="104">
        <f>SUM(AJ331:AU331)*VLOOKUP($I331,Escalation[],MATCH(W$1,Escalation[#Headers]),FALSE)</f>
        <v>0</v>
      </c>
      <c r="AW331" s="104">
        <f t="shared" si="458"/>
        <v>0</v>
      </c>
      <c r="AX331" s="104">
        <f t="shared" si="459"/>
        <v>0</v>
      </c>
      <c r="AY331" s="104">
        <f t="shared" si="460"/>
        <v>0</v>
      </c>
      <c r="AZ331" s="103">
        <f t="shared" si="461"/>
        <v>0</v>
      </c>
      <c r="BA331" s="105">
        <f t="shared" si="462"/>
        <v>0</v>
      </c>
      <c r="BB331" s="110"/>
      <c r="BC331" s="102"/>
      <c r="BD331" s="102"/>
      <c r="BE331" s="102"/>
      <c r="BF331" s="102"/>
      <c r="BG331" s="123"/>
      <c r="BH331" s="102"/>
      <c r="BI331" s="112">
        <v>20</v>
      </c>
      <c r="BJ331" s="112">
        <v>20</v>
      </c>
      <c r="BK331" s="102"/>
      <c r="BL331" s="102"/>
      <c r="BM331" s="102"/>
      <c r="BN331" s="102">
        <f t="shared" si="402"/>
        <v>40</v>
      </c>
      <c r="BO331" s="103">
        <f t="shared" si="403"/>
        <v>0</v>
      </c>
      <c r="BP331" s="103">
        <f t="shared" si="404"/>
        <v>0</v>
      </c>
      <c r="BQ331" s="103">
        <f t="shared" si="405"/>
        <v>0</v>
      </c>
      <c r="BR331" s="103">
        <f t="shared" si="406"/>
        <v>0</v>
      </c>
      <c r="BS331" s="103">
        <f t="shared" si="407"/>
        <v>0</v>
      </c>
      <c r="BT331" s="103">
        <f t="shared" si="408"/>
        <v>0</v>
      </c>
      <c r="BU331" s="103">
        <f t="shared" si="409"/>
        <v>0</v>
      </c>
      <c r="BV331" s="103">
        <f t="shared" si="410"/>
        <v>2300</v>
      </c>
      <c r="BW331" s="103">
        <f t="shared" si="411"/>
        <v>2300</v>
      </c>
      <c r="BX331" s="103">
        <f t="shared" si="412"/>
        <v>0</v>
      </c>
      <c r="BY331" s="103">
        <f t="shared" si="413"/>
        <v>0</v>
      </c>
      <c r="BZ331" s="103">
        <f t="shared" si="414"/>
        <v>0</v>
      </c>
      <c r="CA331" s="104">
        <f>SUM(BO331:BZ331)*VLOOKUP($I331,Escalation[],MATCH(BB$1,Escalation[#Headers]),FALSE)</f>
        <v>4799.9263500000006</v>
      </c>
      <c r="CB331" s="104">
        <f t="shared" si="415"/>
        <v>0</v>
      </c>
      <c r="CC331" s="104">
        <f t="shared" si="416"/>
        <v>0</v>
      </c>
      <c r="CD331" s="104">
        <f t="shared" si="417"/>
        <v>4799.9263500000006</v>
      </c>
      <c r="CE331" s="103">
        <f t="shared" si="418"/>
        <v>959.98527000000013</v>
      </c>
      <c r="CF331" s="105">
        <f t="shared" si="419"/>
        <v>0</v>
      </c>
      <c r="CG331" s="110"/>
      <c r="CH331" s="102"/>
      <c r="CI331" s="102"/>
      <c r="CJ331" s="102"/>
      <c r="CK331" s="102"/>
      <c r="CL331" s="102"/>
      <c r="CM331" s="102"/>
      <c r="CN331" s="102"/>
      <c r="CO331" s="102"/>
      <c r="CP331" s="102"/>
      <c r="CQ331" s="102"/>
      <c r="CR331" s="102"/>
      <c r="CS331" s="102">
        <f t="shared" si="420"/>
        <v>0</v>
      </c>
      <c r="CT331" s="103">
        <f t="shared" si="421"/>
        <v>0</v>
      </c>
      <c r="CU331" s="103">
        <f t="shared" si="422"/>
        <v>0</v>
      </c>
      <c r="CV331" s="103">
        <f t="shared" si="423"/>
        <v>0</v>
      </c>
      <c r="CW331" s="103">
        <f t="shared" si="424"/>
        <v>0</v>
      </c>
      <c r="CX331" s="103">
        <f t="shared" si="425"/>
        <v>0</v>
      </c>
      <c r="CY331" s="103">
        <f t="shared" si="426"/>
        <v>0</v>
      </c>
      <c r="CZ331" s="103">
        <f t="shared" si="427"/>
        <v>0</v>
      </c>
      <c r="DA331" s="103">
        <f t="shared" si="428"/>
        <v>0</v>
      </c>
      <c r="DB331" s="103">
        <f t="shared" si="429"/>
        <v>0</v>
      </c>
      <c r="DC331" s="103">
        <f t="shared" si="430"/>
        <v>0</v>
      </c>
      <c r="DD331" s="103">
        <f t="shared" si="431"/>
        <v>0</v>
      </c>
      <c r="DE331" s="103">
        <f t="shared" si="432"/>
        <v>0</v>
      </c>
      <c r="DF331" s="104">
        <f>SUM(CT331:DE331)*VLOOKUP($I331,Escalation[],MATCH(CG$1,Escalation[#Headers]),FALSE)</f>
        <v>0</v>
      </c>
      <c r="DG331" s="104">
        <f t="shared" si="433"/>
        <v>0</v>
      </c>
      <c r="DH331" s="104">
        <f t="shared" si="434"/>
        <v>0</v>
      </c>
      <c r="DI331" s="104">
        <f t="shared" si="435"/>
        <v>0</v>
      </c>
      <c r="DJ331" s="103">
        <f t="shared" si="436"/>
        <v>0</v>
      </c>
      <c r="DK331" s="105">
        <f t="shared" si="437"/>
        <v>0</v>
      </c>
      <c r="DL331" s="110"/>
      <c r="DM331" s="102"/>
      <c r="DN331" s="102"/>
      <c r="DO331" s="102"/>
      <c r="DP331" s="102"/>
      <c r="DQ331" s="102"/>
      <c r="DR331" s="102"/>
      <c r="DS331" s="102"/>
      <c r="DT331" s="102"/>
      <c r="DU331" s="102"/>
      <c r="DV331" s="102"/>
      <c r="DW331" s="102"/>
      <c r="DX331" s="102">
        <f t="shared" si="438"/>
        <v>0</v>
      </c>
      <c r="DY331" s="103">
        <f t="shared" si="439"/>
        <v>0</v>
      </c>
      <c r="DZ331" s="103">
        <f t="shared" si="440"/>
        <v>0</v>
      </c>
      <c r="EA331" s="103">
        <f t="shared" si="441"/>
        <v>0</v>
      </c>
      <c r="EB331" s="103">
        <f t="shared" si="442"/>
        <v>0</v>
      </c>
      <c r="EC331" s="103">
        <f t="shared" si="443"/>
        <v>0</v>
      </c>
      <c r="ED331" s="103">
        <f t="shared" si="444"/>
        <v>0</v>
      </c>
      <c r="EE331" s="103">
        <f t="shared" si="445"/>
        <v>0</v>
      </c>
      <c r="EF331" s="103">
        <f t="shared" si="446"/>
        <v>0</v>
      </c>
      <c r="EG331" s="103">
        <f t="shared" si="447"/>
        <v>0</v>
      </c>
      <c r="EH331" s="103">
        <f t="shared" si="448"/>
        <v>0</v>
      </c>
      <c r="EI331" s="103">
        <f t="shared" si="449"/>
        <v>0</v>
      </c>
      <c r="EJ331" s="103">
        <f t="shared" si="450"/>
        <v>0</v>
      </c>
      <c r="EK331" s="104">
        <f>SUM(DY331:EJ331)*VLOOKUP($I331,Escalation[],MATCH(DL$1,Escalation[#Headers]),FALSE)</f>
        <v>0</v>
      </c>
      <c r="EL331" s="104">
        <f t="shared" si="451"/>
        <v>0</v>
      </c>
      <c r="EM331" s="104">
        <f t="shared" si="452"/>
        <v>0</v>
      </c>
      <c r="EN331" s="104">
        <f t="shared" si="453"/>
        <v>0</v>
      </c>
      <c r="EO331" s="103">
        <f t="shared" si="454"/>
        <v>0</v>
      </c>
      <c r="EP331" s="105">
        <f t="shared" si="455"/>
        <v>0</v>
      </c>
      <c r="EQ331" s="160">
        <f t="shared" si="456"/>
        <v>4799.9263500000006</v>
      </c>
      <c r="ER331" s="1"/>
      <c r="ES331" s="82"/>
      <c r="ET331" s="82"/>
      <c r="EU331" s="82"/>
      <c r="EV331" s="82"/>
      <c r="EW331" s="22"/>
      <c r="EX331" s="22"/>
      <c r="EY331" s="34"/>
      <c r="EZ331" s="34"/>
      <c r="FA331" s="7"/>
      <c r="FB331" s="7"/>
      <c r="FC331" s="7"/>
      <c r="FD331" s="7"/>
    </row>
    <row r="332" spans="1:160" ht="79.2" hidden="1" x14ac:dyDescent="0.3">
      <c r="A332" s="2" t="s">
        <v>673</v>
      </c>
      <c r="B332" s="83">
        <v>1.2</v>
      </c>
      <c r="C332" t="s">
        <v>1392</v>
      </c>
      <c r="D332" s="28" t="s">
        <v>15</v>
      </c>
      <c r="E332" s="3" t="s">
        <v>25</v>
      </c>
      <c r="F332" s="1" t="s">
        <v>674</v>
      </c>
      <c r="G332" s="14" t="s">
        <v>675</v>
      </c>
      <c r="H332" s="1"/>
      <c r="I332" s="3" t="s">
        <v>19</v>
      </c>
      <c r="J332" s="5" t="s">
        <v>31</v>
      </c>
      <c r="K332" s="3" t="s">
        <v>35</v>
      </c>
      <c r="L332" s="6" t="s">
        <v>22</v>
      </c>
      <c r="M332" s="38">
        <v>115</v>
      </c>
      <c r="N332" s="43">
        <v>115</v>
      </c>
      <c r="O332" s="23">
        <v>0</v>
      </c>
      <c r="P332" s="48">
        <v>0</v>
      </c>
      <c r="Q332" s="5" t="s">
        <v>23</v>
      </c>
      <c r="R332" s="1" t="s">
        <v>220</v>
      </c>
      <c r="S332" s="71">
        <f>VLOOKUP(R332,Contingencies!$A$2:$D$7,4,FALSE)</f>
        <v>0.2</v>
      </c>
      <c r="T332" s="22">
        <f t="shared" si="389"/>
        <v>191.99705400000005</v>
      </c>
      <c r="U332" s="33">
        <f t="shared" si="463"/>
        <v>0</v>
      </c>
      <c r="V332" s="90"/>
      <c r="W332" s="110"/>
      <c r="X332" s="102"/>
      <c r="Y332" s="133"/>
      <c r="Z332" s="102"/>
      <c r="AA332" s="123"/>
      <c r="AB332" s="123"/>
      <c r="AC332" s="123"/>
      <c r="AD332" s="123"/>
      <c r="AE332" s="123"/>
      <c r="AF332" s="102"/>
      <c r="AG332" s="102"/>
      <c r="AH332" s="102"/>
      <c r="AI332" s="102">
        <f t="shared" si="457"/>
        <v>0</v>
      </c>
      <c r="AJ332" s="103">
        <f t="shared" si="390"/>
        <v>0</v>
      </c>
      <c r="AK332" s="103">
        <f t="shared" si="391"/>
        <v>0</v>
      </c>
      <c r="AL332" s="103">
        <f t="shared" si="392"/>
        <v>0</v>
      </c>
      <c r="AM332" s="103">
        <f t="shared" si="393"/>
        <v>0</v>
      </c>
      <c r="AN332" s="103">
        <f t="shared" si="394"/>
        <v>0</v>
      </c>
      <c r="AO332" s="103">
        <f t="shared" si="395"/>
        <v>0</v>
      </c>
      <c r="AP332" s="103">
        <f t="shared" si="396"/>
        <v>0</v>
      </c>
      <c r="AQ332" s="103">
        <f t="shared" si="397"/>
        <v>0</v>
      </c>
      <c r="AR332" s="103">
        <f t="shared" si="398"/>
        <v>0</v>
      </c>
      <c r="AS332" s="103">
        <f t="shared" si="399"/>
        <v>0</v>
      </c>
      <c r="AT332" s="103">
        <f t="shared" si="400"/>
        <v>0</v>
      </c>
      <c r="AU332" s="103">
        <f t="shared" si="401"/>
        <v>0</v>
      </c>
      <c r="AV332" s="104">
        <f>SUM(AJ332:AU332)*VLOOKUP($I332,Escalation[],MATCH(W$1,Escalation[#Headers]),FALSE)</f>
        <v>0</v>
      </c>
      <c r="AW332" s="104">
        <f t="shared" si="458"/>
        <v>0</v>
      </c>
      <c r="AX332" s="104">
        <f t="shared" si="459"/>
        <v>0</v>
      </c>
      <c r="AY332" s="104">
        <f t="shared" si="460"/>
        <v>0</v>
      </c>
      <c r="AZ332" s="103">
        <f t="shared" si="461"/>
        <v>0</v>
      </c>
      <c r="BA332" s="105">
        <f t="shared" si="462"/>
        <v>0</v>
      </c>
      <c r="BB332" s="110"/>
      <c r="BC332" s="102"/>
      <c r="BD332" s="102"/>
      <c r="BE332" s="102"/>
      <c r="BF332" s="102"/>
      <c r="BG332" s="102"/>
      <c r="BH332" s="102"/>
      <c r="BI332" s="102"/>
      <c r="BJ332" s="122">
        <v>8</v>
      </c>
      <c r="BK332" s="102"/>
      <c r="BL332" s="102"/>
      <c r="BM332" s="102"/>
      <c r="BN332" s="102">
        <f t="shared" si="402"/>
        <v>8</v>
      </c>
      <c r="BO332" s="103">
        <f t="shared" si="403"/>
        <v>0</v>
      </c>
      <c r="BP332" s="103">
        <f t="shared" si="404"/>
        <v>0</v>
      </c>
      <c r="BQ332" s="103">
        <f t="shared" si="405"/>
        <v>0</v>
      </c>
      <c r="BR332" s="103">
        <f t="shared" si="406"/>
        <v>0</v>
      </c>
      <c r="BS332" s="103">
        <f t="shared" si="407"/>
        <v>0</v>
      </c>
      <c r="BT332" s="103">
        <f t="shared" si="408"/>
        <v>0</v>
      </c>
      <c r="BU332" s="103">
        <f t="shared" si="409"/>
        <v>0</v>
      </c>
      <c r="BV332" s="103">
        <f t="shared" si="410"/>
        <v>0</v>
      </c>
      <c r="BW332" s="103">
        <f t="shared" si="411"/>
        <v>920</v>
      </c>
      <c r="BX332" s="103">
        <f t="shared" si="412"/>
        <v>0</v>
      </c>
      <c r="BY332" s="103">
        <f t="shared" si="413"/>
        <v>0</v>
      </c>
      <c r="BZ332" s="103">
        <f t="shared" si="414"/>
        <v>0</v>
      </c>
      <c r="CA332" s="104">
        <f>SUM(BO332:BZ332)*VLOOKUP($I332,Escalation[],MATCH(BB$1,Escalation[#Headers]),FALSE)</f>
        <v>959.98527000000013</v>
      </c>
      <c r="CB332" s="104">
        <f t="shared" si="415"/>
        <v>0</v>
      </c>
      <c r="CC332" s="104">
        <f t="shared" si="416"/>
        <v>0</v>
      </c>
      <c r="CD332" s="104">
        <f t="shared" si="417"/>
        <v>959.98527000000013</v>
      </c>
      <c r="CE332" s="103">
        <f t="shared" si="418"/>
        <v>191.99705400000005</v>
      </c>
      <c r="CF332" s="105">
        <f t="shared" si="419"/>
        <v>0</v>
      </c>
      <c r="CG332" s="110"/>
      <c r="CH332" s="102"/>
      <c r="CI332" s="102"/>
      <c r="CJ332" s="102"/>
      <c r="CK332" s="102"/>
      <c r="CL332" s="102"/>
      <c r="CM332" s="102"/>
      <c r="CN332" s="102"/>
      <c r="CO332" s="102"/>
      <c r="CP332" s="102"/>
      <c r="CQ332" s="102"/>
      <c r="CR332" s="102"/>
      <c r="CS332" s="102">
        <f t="shared" si="420"/>
        <v>0</v>
      </c>
      <c r="CT332" s="103">
        <f t="shared" si="421"/>
        <v>0</v>
      </c>
      <c r="CU332" s="103">
        <f t="shared" si="422"/>
        <v>0</v>
      </c>
      <c r="CV332" s="103">
        <f t="shared" si="423"/>
        <v>0</v>
      </c>
      <c r="CW332" s="103">
        <f t="shared" si="424"/>
        <v>0</v>
      </c>
      <c r="CX332" s="103">
        <f t="shared" si="425"/>
        <v>0</v>
      </c>
      <c r="CY332" s="103">
        <f t="shared" si="426"/>
        <v>0</v>
      </c>
      <c r="CZ332" s="103">
        <f t="shared" si="427"/>
        <v>0</v>
      </c>
      <c r="DA332" s="103">
        <f t="shared" si="428"/>
        <v>0</v>
      </c>
      <c r="DB332" s="103">
        <f t="shared" si="429"/>
        <v>0</v>
      </c>
      <c r="DC332" s="103">
        <f t="shared" si="430"/>
        <v>0</v>
      </c>
      <c r="DD332" s="103">
        <f t="shared" si="431"/>
        <v>0</v>
      </c>
      <c r="DE332" s="103">
        <f t="shared" si="432"/>
        <v>0</v>
      </c>
      <c r="DF332" s="104">
        <f>SUM(CT332:DE332)*VLOOKUP($I332,Escalation[],MATCH(CG$1,Escalation[#Headers]),FALSE)</f>
        <v>0</v>
      </c>
      <c r="DG332" s="104">
        <f t="shared" si="433"/>
        <v>0</v>
      </c>
      <c r="DH332" s="104">
        <f t="shared" si="434"/>
        <v>0</v>
      </c>
      <c r="DI332" s="104">
        <f t="shared" si="435"/>
        <v>0</v>
      </c>
      <c r="DJ332" s="103">
        <f t="shared" si="436"/>
        <v>0</v>
      </c>
      <c r="DK332" s="105">
        <f t="shared" si="437"/>
        <v>0</v>
      </c>
      <c r="DL332" s="110"/>
      <c r="DM332" s="102"/>
      <c r="DN332" s="102"/>
      <c r="DO332" s="102"/>
      <c r="DP332" s="102"/>
      <c r="DQ332" s="102"/>
      <c r="DR332" s="102"/>
      <c r="DS332" s="102"/>
      <c r="DT332" s="102"/>
      <c r="DU332" s="102"/>
      <c r="DV332" s="102"/>
      <c r="DW332" s="102"/>
      <c r="DX332" s="102">
        <f t="shared" si="438"/>
        <v>0</v>
      </c>
      <c r="DY332" s="103">
        <f t="shared" si="439"/>
        <v>0</v>
      </c>
      <c r="DZ332" s="103">
        <f t="shared" si="440"/>
        <v>0</v>
      </c>
      <c r="EA332" s="103">
        <f t="shared" si="441"/>
        <v>0</v>
      </c>
      <c r="EB332" s="103">
        <f t="shared" si="442"/>
        <v>0</v>
      </c>
      <c r="EC332" s="103">
        <f t="shared" si="443"/>
        <v>0</v>
      </c>
      <c r="ED332" s="103">
        <f t="shared" si="444"/>
        <v>0</v>
      </c>
      <c r="EE332" s="103">
        <f t="shared" si="445"/>
        <v>0</v>
      </c>
      <c r="EF332" s="103">
        <f t="shared" si="446"/>
        <v>0</v>
      </c>
      <c r="EG332" s="103">
        <f t="shared" si="447"/>
        <v>0</v>
      </c>
      <c r="EH332" s="103">
        <f t="shared" si="448"/>
        <v>0</v>
      </c>
      <c r="EI332" s="103">
        <f t="shared" si="449"/>
        <v>0</v>
      </c>
      <c r="EJ332" s="103">
        <f t="shared" si="450"/>
        <v>0</v>
      </c>
      <c r="EK332" s="104">
        <f>SUM(DY332:EJ332)*VLOOKUP($I332,Escalation[],MATCH(DL$1,Escalation[#Headers]),FALSE)</f>
        <v>0</v>
      </c>
      <c r="EL332" s="104">
        <f t="shared" si="451"/>
        <v>0</v>
      </c>
      <c r="EM332" s="104">
        <f t="shared" si="452"/>
        <v>0</v>
      </c>
      <c r="EN332" s="104">
        <f t="shared" si="453"/>
        <v>0</v>
      </c>
      <c r="EO332" s="103">
        <f t="shared" si="454"/>
        <v>0</v>
      </c>
      <c r="EP332" s="105">
        <f t="shared" si="455"/>
        <v>0</v>
      </c>
      <c r="EQ332" s="160">
        <f t="shared" si="456"/>
        <v>959.98527000000013</v>
      </c>
      <c r="ER332" s="1"/>
      <c r="ES332" s="82"/>
      <c r="ET332" s="82"/>
      <c r="EU332" s="82"/>
      <c r="EV332" s="82"/>
      <c r="EW332" s="22"/>
      <c r="EX332" s="22"/>
      <c r="EY332" s="34"/>
      <c r="EZ332" s="34"/>
      <c r="FA332" s="7"/>
      <c r="FB332" s="7"/>
      <c r="FC332" s="7"/>
      <c r="FD332" s="7"/>
    </row>
    <row r="333" spans="1:160" ht="105.6" hidden="1" x14ac:dyDescent="0.3">
      <c r="A333" s="2" t="s">
        <v>676</v>
      </c>
      <c r="B333" s="83">
        <v>1.2</v>
      </c>
      <c r="C333" t="s">
        <v>1392</v>
      </c>
      <c r="D333" s="28" t="s">
        <v>15</v>
      </c>
      <c r="E333" s="3" t="s">
        <v>25</v>
      </c>
      <c r="F333" s="1" t="s">
        <v>566</v>
      </c>
      <c r="G333" s="14" t="s">
        <v>567</v>
      </c>
      <c r="H333" s="1"/>
      <c r="I333" s="3" t="s">
        <v>19</v>
      </c>
      <c r="J333" s="5" t="s">
        <v>31</v>
      </c>
      <c r="K333" s="3" t="s">
        <v>35</v>
      </c>
      <c r="L333" s="6" t="s">
        <v>22</v>
      </c>
      <c r="M333" s="38">
        <v>115</v>
      </c>
      <c r="N333" s="43">
        <v>115</v>
      </c>
      <c r="O333" s="23">
        <v>0</v>
      </c>
      <c r="P333" s="48">
        <v>0</v>
      </c>
      <c r="Q333" s="5" t="s">
        <v>23</v>
      </c>
      <c r="R333" s="1" t="s">
        <v>220</v>
      </c>
      <c r="S333" s="71">
        <f>VLOOKUP(R333,Contingencies!$A$2:$D$7,4,FALSE)</f>
        <v>0.2</v>
      </c>
      <c r="T333" s="22">
        <f t="shared" si="389"/>
        <v>239.99631750000003</v>
      </c>
      <c r="U333" s="33">
        <f t="shared" si="463"/>
        <v>0</v>
      </c>
      <c r="V333" s="90"/>
      <c r="W333" s="110"/>
      <c r="X333" s="102"/>
      <c r="Y333" s="133"/>
      <c r="Z333" s="102"/>
      <c r="AA333" s="123"/>
      <c r="AB333" s="123"/>
      <c r="AC333" s="123"/>
      <c r="AD333" s="123"/>
      <c r="AE333" s="123"/>
      <c r="AF333" s="102"/>
      <c r="AG333" s="102"/>
      <c r="AH333" s="102"/>
      <c r="AI333" s="102">
        <f t="shared" si="457"/>
        <v>0</v>
      </c>
      <c r="AJ333" s="103">
        <f t="shared" si="390"/>
        <v>0</v>
      </c>
      <c r="AK333" s="103">
        <f t="shared" si="391"/>
        <v>0</v>
      </c>
      <c r="AL333" s="103">
        <f t="shared" si="392"/>
        <v>0</v>
      </c>
      <c r="AM333" s="103">
        <f t="shared" si="393"/>
        <v>0</v>
      </c>
      <c r="AN333" s="103">
        <f t="shared" si="394"/>
        <v>0</v>
      </c>
      <c r="AO333" s="103">
        <f t="shared" si="395"/>
        <v>0</v>
      </c>
      <c r="AP333" s="103">
        <f t="shared" si="396"/>
        <v>0</v>
      </c>
      <c r="AQ333" s="103">
        <f t="shared" si="397"/>
        <v>0</v>
      </c>
      <c r="AR333" s="103">
        <f t="shared" si="398"/>
        <v>0</v>
      </c>
      <c r="AS333" s="103">
        <f t="shared" si="399"/>
        <v>0</v>
      </c>
      <c r="AT333" s="103">
        <f t="shared" si="400"/>
        <v>0</v>
      </c>
      <c r="AU333" s="103">
        <f t="shared" si="401"/>
        <v>0</v>
      </c>
      <c r="AV333" s="104">
        <f>SUM(AJ333:AU333)*VLOOKUP($I333,Escalation[],MATCH(W$1,Escalation[#Headers]),FALSE)</f>
        <v>0</v>
      </c>
      <c r="AW333" s="104">
        <f t="shared" si="458"/>
        <v>0</v>
      </c>
      <c r="AX333" s="104">
        <f t="shared" si="459"/>
        <v>0</v>
      </c>
      <c r="AY333" s="104">
        <f t="shared" si="460"/>
        <v>0</v>
      </c>
      <c r="AZ333" s="103">
        <f t="shared" si="461"/>
        <v>0</v>
      </c>
      <c r="BA333" s="105">
        <f t="shared" si="462"/>
        <v>0</v>
      </c>
      <c r="BB333" s="110"/>
      <c r="BC333" s="102"/>
      <c r="BD333" s="102"/>
      <c r="BE333" s="102"/>
      <c r="BF333" s="102"/>
      <c r="BG333" s="102"/>
      <c r="BH333" s="102"/>
      <c r="BI333" s="102"/>
      <c r="BJ333" s="122">
        <v>10</v>
      </c>
      <c r="BK333" s="112"/>
      <c r="BL333" s="102"/>
      <c r="BM333" s="102"/>
      <c r="BN333" s="102">
        <f t="shared" si="402"/>
        <v>10</v>
      </c>
      <c r="BO333" s="103">
        <f t="shared" si="403"/>
        <v>0</v>
      </c>
      <c r="BP333" s="103">
        <f t="shared" si="404"/>
        <v>0</v>
      </c>
      <c r="BQ333" s="103">
        <f t="shared" si="405"/>
        <v>0</v>
      </c>
      <c r="BR333" s="103">
        <f t="shared" si="406"/>
        <v>0</v>
      </c>
      <c r="BS333" s="103">
        <f t="shared" si="407"/>
        <v>0</v>
      </c>
      <c r="BT333" s="103">
        <f t="shared" si="408"/>
        <v>0</v>
      </c>
      <c r="BU333" s="103">
        <f t="shared" si="409"/>
        <v>0</v>
      </c>
      <c r="BV333" s="103">
        <f t="shared" si="410"/>
        <v>0</v>
      </c>
      <c r="BW333" s="103">
        <f t="shared" si="411"/>
        <v>1150</v>
      </c>
      <c r="BX333" s="103">
        <f t="shared" si="412"/>
        <v>0</v>
      </c>
      <c r="BY333" s="103">
        <f t="shared" si="413"/>
        <v>0</v>
      </c>
      <c r="BZ333" s="103">
        <f t="shared" si="414"/>
        <v>0</v>
      </c>
      <c r="CA333" s="104">
        <f>SUM(BO333:BZ333)*VLOOKUP($I333,Escalation[],MATCH(BB$1,Escalation[#Headers]),FALSE)</f>
        <v>1199.9815875000002</v>
      </c>
      <c r="CB333" s="104">
        <f t="shared" si="415"/>
        <v>0</v>
      </c>
      <c r="CC333" s="104">
        <f t="shared" si="416"/>
        <v>0</v>
      </c>
      <c r="CD333" s="104">
        <f t="shared" si="417"/>
        <v>1199.9815875000002</v>
      </c>
      <c r="CE333" s="103">
        <f t="shared" si="418"/>
        <v>239.99631750000003</v>
      </c>
      <c r="CF333" s="105">
        <f t="shared" si="419"/>
        <v>0</v>
      </c>
      <c r="CG333" s="110"/>
      <c r="CH333" s="102"/>
      <c r="CI333" s="102"/>
      <c r="CJ333" s="102"/>
      <c r="CK333" s="102"/>
      <c r="CL333" s="102"/>
      <c r="CM333" s="102"/>
      <c r="CN333" s="102"/>
      <c r="CO333" s="102"/>
      <c r="CP333" s="102"/>
      <c r="CQ333" s="102"/>
      <c r="CR333" s="102"/>
      <c r="CS333" s="102">
        <f t="shared" si="420"/>
        <v>0</v>
      </c>
      <c r="CT333" s="103">
        <f t="shared" si="421"/>
        <v>0</v>
      </c>
      <c r="CU333" s="103">
        <f t="shared" si="422"/>
        <v>0</v>
      </c>
      <c r="CV333" s="103">
        <f t="shared" si="423"/>
        <v>0</v>
      </c>
      <c r="CW333" s="103">
        <f t="shared" si="424"/>
        <v>0</v>
      </c>
      <c r="CX333" s="103">
        <f t="shared" si="425"/>
        <v>0</v>
      </c>
      <c r="CY333" s="103">
        <f t="shared" si="426"/>
        <v>0</v>
      </c>
      <c r="CZ333" s="103">
        <f t="shared" si="427"/>
        <v>0</v>
      </c>
      <c r="DA333" s="103">
        <f t="shared" si="428"/>
        <v>0</v>
      </c>
      <c r="DB333" s="103">
        <f t="shared" si="429"/>
        <v>0</v>
      </c>
      <c r="DC333" s="103">
        <f t="shared" si="430"/>
        <v>0</v>
      </c>
      <c r="DD333" s="103">
        <f t="shared" si="431"/>
        <v>0</v>
      </c>
      <c r="DE333" s="103">
        <f t="shared" si="432"/>
        <v>0</v>
      </c>
      <c r="DF333" s="104">
        <f>SUM(CT333:DE333)*VLOOKUP($I333,Escalation[],MATCH(CG$1,Escalation[#Headers]),FALSE)</f>
        <v>0</v>
      </c>
      <c r="DG333" s="104">
        <f t="shared" si="433"/>
        <v>0</v>
      </c>
      <c r="DH333" s="104">
        <f t="shared" si="434"/>
        <v>0</v>
      </c>
      <c r="DI333" s="104">
        <f t="shared" si="435"/>
        <v>0</v>
      </c>
      <c r="DJ333" s="103">
        <f t="shared" si="436"/>
        <v>0</v>
      </c>
      <c r="DK333" s="105">
        <f t="shared" si="437"/>
        <v>0</v>
      </c>
      <c r="DL333" s="110"/>
      <c r="DM333" s="102"/>
      <c r="DN333" s="102"/>
      <c r="DO333" s="102"/>
      <c r="DP333" s="102"/>
      <c r="DQ333" s="102"/>
      <c r="DR333" s="102"/>
      <c r="DS333" s="102"/>
      <c r="DT333" s="102"/>
      <c r="DU333" s="102"/>
      <c r="DV333" s="102"/>
      <c r="DW333" s="102"/>
      <c r="DX333" s="102">
        <f t="shared" si="438"/>
        <v>0</v>
      </c>
      <c r="DY333" s="103">
        <f t="shared" si="439"/>
        <v>0</v>
      </c>
      <c r="DZ333" s="103">
        <f t="shared" si="440"/>
        <v>0</v>
      </c>
      <c r="EA333" s="103">
        <f t="shared" si="441"/>
        <v>0</v>
      </c>
      <c r="EB333" s="103">
        <f t="shared" si="442"/>
        <v>0</v>
      </c>
      <c r="EC333" s="103">
        <f t="shared" si="443"/>
        <v>0</v>
      </c>
      <c r="ED333" s="103">
        <f t="shared" si="444"/>
        <v>0</v>
      </c>
      <c r="EE333" s="103">
        <f t="shared" si="445"/>
        <v>0</v>
      </c>
      <c r="EF333" s="103">
        <f t="shared" si="446"/>
        <v>0</v>
      </c>
      <c r="EG333" s="103">
        <f t="shared" si="447"/>
        <v>0</v>
      </c>
      <c r="EH333" s="103">
        <f t="shared" si="448"/>
        <v>0</v>
      </c>
      <c r="EI333" s="103">
        <f t="shared" si="449"/>
        <v>0</v>
      </c>
      <c r="EJ333" s="103">
        <f t="shared" si="450"/>
        <v>0</v>
      </c>
      <c r="EK333" s="104">
        <f>SUM(DY333:EJ333)*VLOOKUP($I333,Escalation[],MATCH(DL$1,Escalation[#Headers]),FALSE)</f>
        <v>0</v>
      </c>
      <c r="EL333" s="104">
        <f t="shared" si="451"/>
        <v>0</v>
      </c>
      <c r="EM333" s="104">
        <f t="shared" si="452"/>
        <v>0</v>
      </c>
      <c r="EN333" s="104">
        <f t="shared" si="453"/>
        <v>0</v>
      </c>
      <c r="EO333" s="103">
        <f t="shared" si="454"/>
        <v>0</v>
      </c>
      <c r="EP333" s="105">
        <f t="shared" si="455"/>
        <v>0</v>
      </c>
      <c r="EQ333" s="160">
        <f t="shared" si="456"/>
        <v>1199.9815875000002</v>
      </c>
      <c r="ER333" s="1"/>
      <c r="ES333" s="82"/>
      <c r="ET333" s="82"/>
      <c r="EU333" s="82"/>
      <c r="EV333" s="82"/>
      <c r="EW333" s="22"/>
      <c r="EX333" s="22"/>
      <c r="EY333" s="34"/>
      <c r="EZ333" s="34"/>
      <c r="FA333" s="7"/>
      <c r="FB333" s="7"/>
      <c r="FC333" s="7"/>
      <c r="FD333" s="7"/>
    </row>
    <row r="334" spans="1:160" ht="66" hidden="1" x14ac:dyDescent="0.3">
      <c r="A334" s="2" t="s">
        <v>677</v>
      </c>
      <c r="B334" s="83">
        <v>1.2</v>
      </c>
      <c r="C334" t="s">
        <v>1392</v>
      </c>
      <c r="D334" s="28" t="s">
        <v>15</v>
      </c>
      <c r="E334" s="3" t="s">
        <v>25</v>
      </c>
      <c r="F334" s="1" t="s">
        <v>678</v>
      </c>
      <c r="G334" s="14" t="s">
        <v>679</v>
      </c>
      <c r="H334" s="1"/>
      <c r="I334" s="3" t="s">
        <v>19</v>
      </c>
      <c r="J334" s="5" t="s">
        <v>31</v>
      </c>
      <c r="K334" s="3" t="s">
        <v>35</v>
      </c>
      <c r="L334" s="6" t="s">
        <v>22</v>
      </c>
      <c r="M334" s="38">
        <v>115</v>
      </c>
      <c r="N334" s="43">
        <v>115</v>
      </c>
      <c r="O334" s="23">
        <v>0</v>
      </c>
      <c r="P334" s="48">
        <v>0</v>
      </c>
      <c r="Q334" s="5" t="s">
        <v>23</v>
      </c>
      <c r="R334" s="1" t="s">
        <v>220</v>
      </c>
      <c r="S334" s="71">
        <f>VLOOKUP(R334,Contingencies!$A$2:$D$7,4,FALSE)</f>
        <v>0.2</v>
      </c>
      <c r="T334" s="22">
        <f t="shared" si="389"/>
        <v>479.99263500000006</v>
      </c>
      <c r="U334" s="33">
        <f t="shared" si="463"/>
        <v>0</v>
      </c>
      <c r="V334" s="90"/>
      <c r="W334" s="110"/>
      <c r="X334" s="102"/>
      <c r="Y334" s="133"/>
      <c r="Z334" s="102"/>
      <c r="AA334" s="123"/>
      <c r="AB334" s="123"/>
      <c r="AC334" s="123"/>
      <c r="AD334" s="123"/>
      <c r="AE334" s="123"/>
      <c r="AF334" s="102"/>
      <c r="AG334" s="102"/>
      <c r="AH334" s="102"/>
      <c r="AI334" s="102">
        <f t="shared" si="457"/>
        <v>0</v>
      </c>
      <c r="AJ334" s="103">
        <f t="shared" si="390"/>
        <v>0</v>
      </c>
      <c r="AK334" s="103">
        <f t="shared" si="391"/>
        <v>0</v>
      </c>
      <c r="AL334" s="103">
        <f t="shared" si="392"/>
        <v>0</v>
      </c>
      <c r="AM334" s="103">
        <f t="shared" si="393"/>
        <v>0</v>
      </c>
      <c r="AN334" s="103">
        <f t="shared" si="394"/>
        <v>0</v>
      </c>
      <c r="AO334" s="103">
        <f t="shared" si="395"/>
        <v>0</v>
      </c>
      <c r="AP334" s="103">
        <f t="shared" si="396"/>
        <v>0</v>
      </c>
      <c r="AQ334" s="103">
        <f t="shared" si="397"/>
        <v>0</v>
      </c>
      <c r="AR334" s="103">
        <f t="shared" si="398"/>
        <v>0</v>
      </c>
      <c r="AS334" s="103">
        <f t="shared" si="399"/>
        <v>0</v>
      </c>
      <c r="AT334" s="103">
        <f t="shared" si="400"/>
        <v>0</v>
      </c>
      <c r="AU334" s="103">
        <f t="shared" si="401"/>
        <v>0</v>
      </c>
      <c r="AV334" s="104">
        <f>SUM(AJ334:AU334)*VLOOKUP($I334,Escalation[],MATCH(W$1,Escalation[#Headers]),FALSE)</f>
        <v>0</v>
      </c>
      <c r="AW334" s="104">
        <f t="shared" si="458"/>
        <v>0</v>
      </c>
      <c r="AX334" s="104">
        <f t="shared" si="459"/>
        <v>0</v>
      </c>
      <c r="AY334" s="104">
        <f t="shared" si="460"/>
        <v>0</v>
      </c>
      <c r="AZ334" s="103">
        <f t="shared" si="461"/>
        <v>0</v>
      </c>
      <c r="BA334" s="105">
        <f t="shared" si="462"/>
        <v>0</v>
      </c>
      <c r="BB334" s="110"/>
      <c r="BC334" s="102"/>
      <c r="BD334" s="102"/>
      <c r="BE334" s="102"/>
      <c r="BF334" s="102"/>
      <c r="BG334" s="102"/>
      <c r="BH334" s="102"/>
      <c r="BI334" s="102"/>
      <c r="BJ334" s="102"/>
      <c r="BK334" s="122">
        <v>20</v>
      </c>
      <c r="BL334" s="102"/>
      <c r="BM334" s="102"/>
      <c r="BN334" s="102">
        <f t="shared" si="402"/>
        <v>20</v>
      </c>
      <c r="BO334" s="103">
        <f t="shared" si="403"/>
        <v>0</v>
      </c>
      <c r="BP334" s="103">
        <f t="shared" si="404"/>
        <v>0</v>
      </c>
      <c r="BQ334" s="103">
        <f t="shared" si="405"/>
        <v>0</v>
      </c>
      <c r="BR334" s="103">
        <f t="shared" si="406"/>
        <v>0</v>
      </c>
      <c r="BS334" s="103">
        <f t="shared" si="407"/>
        <v>0</v>
      </c>
      <c r="BT334" s="103">
        <f t="shared" si="408"/>
        <v>0</v>
      </c>
      <c r="BU334" s="103">
        <f t="shared" si="409"/>
        <v>0</v>
      </c>
      <c r="BV334" s="103">
        <f t="shared" si="410"/>
        <v>0</v>
      </c>
      <c r="BW334" s="103">
        <f t="shared" si="411"/>
        <v>0</v>
      </c>
      <c r="BX334" s="103">
        <f t="shared" si="412"/>
        <v>2300</v>
      </c>
      <c r="BY334" s="103">
        <f t="shared" si="413"/>
        <v>0</v>
      </c>
      <c r="BZ334" s="103">
        <f t="shared" si="414"/>
        <v>0</v>
      </c>
      <c r="CA334" s="104">
        <f>SUM(BO334:BZ334)*VLOOKUP($I334,Escalation[],MATCH(BB$1,Escalation[#Headers]),FALSE)</f>
        <v>2399.9631750000003</v>
      </c>
      <c r="CB334" s="104">
        <f t="shared" si="415"/>
        <v>0</v>
      </c>
      <c r="CC334" s="104">
        <f t="shared" si="416"/>
        <v>0</v>
      </c>
      <c r="CD334" s="104">
        <f t="shared" si="417"/>
        <v>2399.9631750000003</v>
      </c>
      <c r="CE334" s="103">
        <f t="shared" si="418"/>
        <v>479.99263500000006</v>
      </c>
      <c r="CF334" s="105">
        <f t="shared" si="419"/>
        <v>0</v>
      </c>
      <c r="CG334" s="110"/>
      <c r="CH334" s="102"/>
      <c r="CI334" s="102"/>
      <c r="CJ334" s="102"/>
      <c r="CK334" s="102"/>
      <c r="CL334" s="102"/>
      <c r="CM334" s="102"/>
      <c r="CN334" s="102"/>
      <c r="CO334" s="102"/>
      <c r="CP334" s="102"/>
      <c r="CQ334" s="102"/>
      <c r="CR334" s="102"/>
      <c r="CS334" s="102">
        <f t="shared" si="420"/>
        <v>0</v>
      </c>
      <c r="CT334" s="103">
        <f t="shared" si="421"/>
        <v>0</v>
      </c>
      <c r="CU334" s="103">
        <f t="shared" si="422"/>
        <v>0</v>
      </c>
      <c r="CV334" s="103">
        <f t="shared" si="423"/>
        <v>0</v>
      </c>
      <c r="CW334" s="103">
        <f t="shared" si="424"/>
        <v>0</v>
      </c>
      <c r="CX334" s="103">
        <f t="shared" si="425"/>
        <v>0</v>
      </c>
      <c r="CY334" s="103">
        <f t="shared" si="426"/>
        <v>0</v>
      </c>
      <c r="CZ334" s="103">
        <f t="shared" si="427"/>
        <v>0</v>
      </c>
      <c r="DA334" s="103">
        <f t="shared" si="428"/>
        <v>0</v>
      </c>
      <c r="DB334" s="103">
        <f t="shared" si="429"/>
        <v>0</v>
      </c>
      <c r="DC334" s="103">
        <f t="shared" si="430"/>
        <v>0</v>
      </c>
      <c r="DD334" s="103">
        <f t="shared" si="431"/>
        <v>0</v>
      </c>
      <c r="DE334" s="103">
        <f t="shared" si="432"/>
        <v>0</v>
      </c>
      <c r="DF334" s="104">
        <f>SUM(CT334:DE334)*VLOOKUP($I334,Escalation[],MATCH(CG$1,Escalation[#Headers]),FALSE)</f>
        <v>0</v>
      </c>
      <c r="DG334" s="104">
        <f t="shared" si="433"/>
        <v>0</v>
      </c>
      <c r="DH334" s="104">
        <f t="shared" si="434"/>
        <v>0</v>
      </c>
      <c r="DI334" s="104">
        <f t="shared" si="435"/>
        <v>0</v>
      </c>
      <c r="DJ334" s="103">
        <f t="shared" si="436"/>
        <v>0</v>
      </c>
      <c r="DK334" s="105">
        <f t="shared" si="437"/>
        <v>0</v>
      </c>
      <c r="DL334" s="110"/>
      <c r="DM334" s="102"/>
      <c r="DN334" s="102"/>
      <c r="DO334" s="102"/>
      <c r="DP334" s="102"/>
      <c r="DQ334" s="102"/>
      <c r="DR334" s="102"/>
      <c r="DS334" s="102"/>
      <c r="DT334" s="102"/>
      <c r="DU334" s="102"/>
      <c r="DV334" s="102"/>
      <c r="DW334" s="102"/>
      <c r="DX334" s="102">
        <f t="shared" si="438"/>
        <v>0</v>
      </c>
      <c r="DY334" s="103">
        <f t="shared" si="439"/>
        <v>0</v>
      </c>
      <c r="DZ334" s="103">
        <f t="shared" si="440"/>
        <v>0</v>
      </c>
      <c r="EA334" s="103">
        <f t="shared" si="441"/>
        <v>0</v>
      </c>
      <c r="EB334" s="103">
        <f t="shared" si="442"/>
        <v>0</v>
      </c>
      <c r="EC334" s="103">
        <f t="shared" si="443"/>
        <v>0</v>
      </c>
      <c r="ED334" s="103">
        <f t="shared" si="444"/>
        <v>0</v>
      </c>
      <c r="EE334" s="103">
        <f t="shared" si="445"/>
        <v>0</v>
      </c>
      <c r="EF334" s="103">
        <f t="shared" si="446"/>
        <v>0</v>
      </c>
      <c r="EG334" s="103">
        <f t="shared" si="447"/>
        <v>0</v>
      </c>
      <c r="EH334" s="103">
        <f t="shared" si="448"/>
        <v>0</v>
      </c>
      <c r="EI334" s="103">
        <f t="shared" si="449"/>
        <v>0</v>
      </c>
      <c r="EJ334" s="103">
        <f t="shared" si="450"/>
        <v>0</v>
      </c>
      <c r="EK334" s="104">
        <f>SUM(DY334:EJ334)*VLOOKUP($I334,Escalation[],MATCH(DL$1,Escalation[#Headers]),FALSE)</f>
        <v>0</v>
      </c>
      <c r="EL334" s="104">
        <f t="shared" si="451"/>
        <v>0</v>
      </c>
      <c r="EM334" s="104">
        <f t="shared" si="452"/>
        <v>0</v>
      </c>
      <c r="EN334" s="104">
        <f t="shared" si="453"/>
        <v>0</v>
      </c>
      <c r="EO334" s="103">
        <f t="shared" si="454"/>
        <v>0</v>
      </c>
      <c r="EP334" s="105">
        <f t="shared" si="455"/>
        <v>0</v>
      </c>
      <c r="EQ334" s="160">
        <f t="shared" si="456"/>
        <v>2399.9631750000003</v>
      </c>
      <c r="ER334" s="1"/>
      <c r="ES334" s="82"/>
      <c r="ET334" s="82"/>
      <c r="EU334" s="82"/>
      <c r="EV334" s="82"/>
      <c r="EW334" s="22"/>
      <c r="EX334" s="22"/>
      <c r="EY334" s="34"/>
      <c r="EZ334" s="34"/>
      <c r="FA334" s="7"/>
      <c r="FB334" s="7"/>
      <c r="FC334" s="7"/>
      <c r="FD334" s="7"/>
    </row>
    <row r="335" spans="1:160" ht="66" hidden="1" x14ac:dyDescent="0.3">
      <c r="A335" s="2" t="s">
        <v>680</v>
      </c>
      <c r="B335" s="83">
        <v>1.2</v>
      </c>
      <c r="C335" t="s">
        <v>1392</v>
      </c>
      <c r="D335" s="28" t="s">
        <v>15</v>
      </c>
      <c r="E335" s="3" t="s">
        <v>25</v>
      </c>
      <c r="F335" s="1" t="s">
        <v>285</v>
      </c>
      <c r="G335" s="14" t="s">
        <v>525</v>
      </c>
      <c r="H335" s="1"/>
      <c r="I335" s="3" t="s">
        <v>19</v>
      </c>
      <c r="J335" s="5" t="s">
        <v>31</v>
      </c>
      <c r="K335" s="3" t="s">
        <v>35</v>
      </c>
      <c r="L335" s="6" t="s">
        <v>22</v>
      </c>
      <c r="M335" s="38">
        <v>115</v>
      </c>
      <c r="N335" s="43">
        <v>115</v>
      </c>
      <c r="O335" s="23">
        <v>0</v>
      </c>
      <c r="P335" s="48">
        <v>0</v>
      </c>
      <c r="Q335" s="5" t="s">
        <v>23</v>
      </c>
      <c r="R335" s="1" t="s">
        <v>220</v>
      </c>
      <c r="S335" s="71">
        <f>VLOOKUP(R335,Contingencies!$A$2:$D$7,4,FALSE)</f>
        <v>0.2</v>
      </c>
      <c r="T335" s="22">
        <f t="shared" si="389"/>
        <v>959.98527000000013</v>
      </c>
      <c r="U335" s="33">
        <f t="shared" si="463"/>
        <v>0</v>
      </c>
      <c r="V335" s="90"/>
      <c r="W335" s="110"/>
      <c r="X335" s="102"/>
      <c r="Y335" s="133"/>
      <c r="Z335" s="102"/>
      <c r="AA335" s="123"/>
      <c r="AB335" s="123"/>
      <c r="AC335" s="123"/>
      <c r="AD335" s="123"/>
      <c r="AE335" s="123"/>
      <c r="AF335" s="102"/>
      <c r="AG335" s="102"/>
      <c r="AH335" s="102"/>
      <c r="AI335" s="102">
        <f t="shared" si="457"/>
        <v>0</v>
      </c>
      <c r="AJ335" s="103">
        <f t="shared" si="390"/>
        <v>0</v>
      </c>
      <c r="AK335" s="103">
        <f t="shared" si="391"/>
        <v>0</v>
      </c>
      <c r="AL335" s="103">
        <f t="shared" si="392"/>
        <v>0</v>
      </c>
      <c r="AM335" s="103">
        <f t="shared" si="393"/>
        <v>0</v>
      </c>
      <c r="AN335" s="103">
        <f t="shared" si="394"/>
        <v>0</v>
      </c>
      <c r="AO335" s="103">
        <f t="shared" si="395"/>
        <v>0</v>
      </c>
      <c r="AP335" s="103">
        <f t="shared" si="396"/>
        <v>0</v>
      </c>
      <c r="AQ335" s="103">
        <f t="shared" si="397"/>
        <v>0</v>
      </c>
      <c r="AR335" s="103">
        <f t="shared" si="398"/>
        <v>0</v>
      </c>
      <c r="AS335" s="103">
        <f t="shared" si="399"/>
        <v>0</v>
      </c>
      <c r="AT335" s="103">
        <f t="shared" si="400"/>
        <v>0</v>
      </c>
      <c r="AU335" s="103">
        <f t="shared" si="401"/>
        <v>0</v>
      </c>
      <c r="AV335" s="104">
        <f>SUM(AJ335:AU335)*VLOOKUP($I335,Escalation[],MATCH(W$1,Escalation[#Headers]),FALSE)</f>
        <v>0</v>
      </c>
      <c r="AW335" s="104">
        <f t="shared" si="458"/>
        <v>0</v>
      </c>
      <c r="AX335" s="104">
        <f t="shared" si="459"/>
        <v>0</v>
      </c>
      <c r="AY335" s="104">
        <f t="shared" si="460"/>
        <v>0</v>
      </c>
      <c r="AZ335" s="103">
        <f t="shared" si="461"/>
        <v>0</v>
      </c>
      <c r="BA335" s="105">
        <f t="shared" si="462"/>
        <v>0</v>
      </c>
      <c r="BB335" s="110"/>
      <c r="BC335" s="102"/>
      <c r="BD335" s="102"/>
      <c r="BE335" s="102"/>
      <c r="BF335" s="102"/>
      <c r="BG335" s="102"/>
      <c r="BH335" s="102"/>
      <c r="BI335" s="102"/>
      <c r="BJ335" s="123"/>
      <c r="BK335" s="112">
        <v>20</v>
      </c>
      <c r="BL335" s="112">
        <v>20</v>
      </c>
      <c r="BM335" s="102"/>
      <c r="BN335" s="102">
        <f t="shared" si="402"/>
        <v>40</v>
      </c>
      <c r="BO335" s="103">
        <f t="shared" si="403"/>
        <v>0</v>
      </c>
      <c r="BP335" s="103">
        <f t="shared" si="404"/>
        <v>0</v>
      </c>
      <c r="BQ335" s="103">
        <f t="shared" si="405"/>
        <v>0</v>
      </c>
      <c r="BR335" s="103">
        <f t="shared" si="406"/>
        <v>0</v>
      </c>
      <c r="BS335" s="103">
        <f t="shared" si="407"/>
        <v>0</v>
      </c>
      <c r="BT335" s="103">
        <f t="shared" si="408"/>
        <v>0</v>
      </c>
      <c r="BU335" s="103">
        <f t="shared" si="409"/>
        <v>0</v>
      </c>
      <c r="BV335" s="103">
        <f t="shared" si="410"/>
        <v>0</v>
      </c>
      <c r="BW335" s="103">
        <f t="shared" si="411"/>
        <v>0</v>
      </c>
      <c r="BX335" s="103">
        <f t="shared" si="412"/>
        <v>2300</v>
      </c>
      <c r="BY335" s="103">
        <f t="shared" si="413"/>
        <v>2300</v>
      </c>
      <c r="BZ335" s="103">
        <f t="shared" si="414"/>
        <v>0</v>
      </c>
      <c r="CA335" s="104">
        <f>SUM(BO335:BZ335)*VLOOKUP($I335,Escalation[],MATCH(BB$1,Escalation[#Headers]),FALSE)</f>
        <v>4799.9263500000006</v>
      </c>
      <c r="CB335" s="104">
        <f t="shared" si="415"/>
        <v>0</v>
      </c>
      <c r="CC335" s="104">
        <f t="shared" si="416"/>
        <v>0</v>
      </c>
      <c r="CD335" s="104">
        <f t="shared" si="417"/>
        <v>4799.9263500000006</v>
      </c>
      <c r="CE335" s="103">
        <f t="shared" si="418"/>
        <v>959.98527000000013</v>
      </c>
      <c r="CF335" s="105">
        <f t="shared" si="419"/>
        <v>0</v>
      </c>
      <c r="CG335" s="110"/>
      <c r="CH335" s="102"/>
      <c r="CI335" s="102"/>
      <c r="CJ335" s="102"/>
      <c r="CK335" s="102"/>
      <c r="CL335" s="102"/>
      <c r="CM335" s="102"/>
      <c r="CN335" s="102"/>
      <c r="CO335" s="102"/>
      <c r="CP335" s="102"/>
      <c r="CQ335" s="102"/>
      <c r="CR335" s="102"/>
      <c r="CS335" s="102">
        <f t="shared" si="420"/>
        <v>0</v>
      </c>
      <c r="CT335" s="103">
        <f t="shared" si="421"/>
        <v>0</v>
      </c>
      <c r="CU335" s="103">
        <f t="shared" si="422"/>
        <v>0</v>
      </c>
      <c r="CV335" s="103">
        <f t="shared" si="423"/>
        <v>0</v>
      </c>
      <c r="CW335" s="103">
        <f t="shared" si="424"/>
        <v>0</v>
      </c>
      <c r="CX335" s="103">
        <f t="shared" si="425"/>
        <v>0</v>
      </c>
      <c r="CY335" s="103">
        <f t="shared" si="426"/>
        <v>0</v>
      </c>
      <c r="CZ335" s="103">
        <f t="shared" si="427"/>
        <v>0</v>
      </c>
      <c r="DA335" s="103">
        <f t="shared" si="428"/>
        <v>0</v>
      </c>
      <c r="DB335" s="103">
        <f t="shared" si="429"/>
        <v>0</v>
      </c>
      <c r="DC335" s="103">
        <f t="shared" si="430"/>
        <v>0</v>
      </c>
      <c r="DD335" s="103">
        <f t="shared" si="431"/>
        <v>0</v>
      </c>
      <c r="DE335" s="103">
        <f t="shared" si="432"/>
        <v>0</v>
      </c>
      <c r="DF335" s="104">
        <f>SUM(CT335:DE335)*VLOOKUP($I335,Escalation[],MATCH(CG$1,Escalation[#Headers]),FALSE)</f>
        <v>0</v>
      </c>
      <c r="DG335" s="104">
        <f t="shared" si="433"/>
        <v>0</v>
      </c>
      <c r="DH335" s="104">
        <f t="shared" si="434"/>
        <v>0</v>
      </c>
      <c r="DI335" s="104">
        <f t="shared" si="435"/>
        <v>0</v>
      </c>
      <c r="DJ335" s="103">
        <f t="shared" si="436"/>
        <v>0</v>
      </c>
      <c r="DK335" s="105">
        <f t="shared" si="437"/>
        <v>0</v>
      </c>
      <c r="DL335" s="110"/>
      <c r="DM335" s="102"/>
      <c r="DN335" s="102"/>
      <c r="DO335" s="102"/>
      <c r="DP335" s="102"/>
      <c r="DQ335" s="102"/>
      <c r="DR335" s="102"/>
      <c r="DS335" s="102"/>
      <c r="DT335" s="102"/>
      <c r="DU335" s="102"/>
      <c r="DV335" s="102"/>
      <c r="DW335" s="102"/>
      <c r="DX335" s="102">
        <f t="shared" si="438"/>
        <v>0</v>
      </c>
      <c r="DY335" s="103">
        <f t="shared" si="439"/>
        <v>0</v>
      </c>
      <c r="DZ335" s="103">
        <f t="shared" si="440"/>
        <v>0</v>
      </c>
      <c r="EA335" s="103">
        <f t="shared" si="441"/>
        <v>0</v>
      </c>
      <c r="EB335" s="103">
        <f t="shared" si="442"/>
        <v>0</v>
      </c>
      <c r="EC335" s="103">
        <f t="shared" si="443"/>
        <v>0</v>
      </c>
      <c r="ED335" s="103">
        <f t="shared" si="444"/>
        <v>0</v>
      </c>
      <c r="EE335" s="103">
        <f t="shared" si="445"/>
        <v>0</v>
      </c>
      <c r="EF335" s="103">
        <f t="shared" si="446"/>
        <v>0</v>
      </c>
      <c r="EG335" s="103">
        <f t="shared" si="447"/>
        <v>0</v>
      </c>
      <c r="EH335" s="103">
        <f t="shared" si="448"/>
        <v>0</v>
      </c>
      <c r="EI335" s="103">
        <f t="shared" si="449"/>
        <v>0</v>
      </c>
      <c r="EJ335" s="103">
        <f t="shared" si="450"/>
        <v>0</v>
      </c>
      <c r="EK335" s="104">
        <f>SUM(DY335:EJ335)*VLOOKUP($I335,Escalation[],MATCH(DL$1,Escalation[#Headers]),FALSE)</f>
        <v>0</v>
      </c>
      <c r="EL335" s="104">
        <f t="shared" si="451"/>
        <v>0</v>
      </c>
      <c r="EM335" s="104">
        <f t="shared" si="452"/>
        <v>0</v>
      </c>
      <c r="EN335" s="104">
        <f t="shared" si="453"/>
        <v>0</v>
      </c>
      <c r="EO335" s="103">
        <f t="shared" si="454"/>
        <v>0</v>
      </c>
      <c r="EP335" s="105">
        <f t="shared" si="455"/>
        <v>0</v>
      </c>
      <c r="EQ335" s="160">
        <f t="shared" si="456"/>
        <v>4799.9263500000006</v>
      </c>
      <c r="ER335" s="1"/>
      <c r="ES335" s="82"/>
      <c r="ET335" s="82"/>
      <c r="EU335" s="82"/>
      <c r="EV335" s="82"/>
      <c r="EW335" s="22"/>
      <c r="EX335" s="22"/>
      <c r="EY335" s="34"/>
      <c r="EZ335" s="34"/>
      <c r="FA335" s="7"/>
      <c r="FB335" s="7"/>
      <c r="FC335" s="7"/>
      <c r="FD335" s="7"/>
    </row>
    <row r="336" spans="1:160" ht="184.8" hidden="1" x14ac:dyDescent="0.3">
      <c r="A336" s="2" t="s">
        <v>681</v>
      </c>
      <c r="B336" s="83">
        <v>1.2</v>
      </c>
      <c r="C336" t="s">
        <v>1392</v>
      </c>
      <c r="D336" s="28" t="s">
        <v>15</v>
      </c>
      <c r="E336" s="3" t="s">
        <v>25</v>
      </c>
      <c r="F336" s="1" t="s">
        <v>574</v>
      </c>
      <c r="G336" s="14" t="s">
        <v>575</v>
      </c>
      <c r="H336" s="1"/>
      <c r="I336" s="3" t="s">
        <v>19</v>
      </c>
      <c r="J336" s="5" t="s">
        <v>31</v>
      </c>
      <c r="K336" s="3" t="s">
        <v>35</v>
      </c>
      <c r="L336" s="6" t="s">
        <v>22</v>
      </c>
      <c r="M336" s="38">
        <v>115</v>
      </c>
      <c r="N336" s="43">
        <v>115</v>
      </c>
      <c r="O336" s="23">
        <v>0</v>
      </c>
      <c r="P336" s="48">
        <v>0</v>
      </c>
      <c r="Q336" s="5" t="s">
        <v>23</v>
      </c>
      <c r="R336" s="1" t="s">
        <v>220</v>
      </c>
      <c r="S336" s="71">
        <f>VLOOKUP(R336,Contingencies!$A$2:$D$7,4,FALSE)</f>
        <v>0.2</v>
      </c>
      <c r="T336" s="22">
        <f t="shared" si="389"/>
        <v>1691.6040000000003</v>
      </c>
      <c r="U336" s="33">
        <f t="shared" si="463"/>
        <v>0</v>
      </c>
      <c r="V336" s="90"/>
      <c r="W336" s="110"/>
      <c r="X336" s="102"/>
      <c r="Y336" s="122">
        <v>36</v>
      </c>
      <c r="Z336" s="112">
        <v>36</v>
      </c>
      <c r="AA336" s="123"/>
      <c r="AB336" s="123"/>
      <c r="AC336" s="123"/>
      <c r="AD336" s="123"/>
      <c r="AE336" s="123"/>
      <c r="AF336" s="102"/>
      <c r="AG336" s="102"/>
      <c r="AH336" s="102"/>
      <c r="AI336" s="102">
        <f t="shared" si="457"/>
        <v>72</v>
      </c>
      <c r="AJ336" s="103">
        <f t="shared" si="390"/>
        <v>0</v>
      </c>
      <c r="AK336" s="103">
        <f t="shared" si="391"/>
        <v>0</v>
      </c>
      <c r="AL336" s="103">
        <f t="shared" si="392"/>
        <v>4140</v>
      </c>
      <c r="AM336" s="103">
        <f t="shared" si="393"/>
        <v>4140</v>
      </c>
      <c r="AN336" s="103">
        <f t="shared" si="394"/>
        <v>0</v>
      </c>
      <c r="AO336" s="103">
        <f t="shared" si="395"/>
        <v>0</v>
      </c>
      <c r="AP336" s="103">
        <f t="shared" si="396"/>
        <v>0</v>
      </c>
      <c r="AQ336" s="103">
        <f t="shared" si="397"/>
        <v>0</v>
      </c>
      <c r="AR336" s="103">
        <f t="shared" si="398"/>
        <v>0</v>
      </c>
      <c r="AS336" s="103">
        <f t="shared" si="399"/>
        <v>0</v>
      </c>
      <c r="AT336" s="103">
        <f t="shared" si="400"/>
        <v>0</v>
      </c>
      <c r="AU336" s="103">
        <f t="shared" si="401"/>
        <v>0</v>
      </c>
      <c r="AV336" s="104">
        <f>SUM(AJ336:AU336)*VLOOKUP($I336,Escalation[],MATCH(W$1,Escalation[#Headers]),FALSE)</f>
        <v>8458.02</v>
      </c>
      <c r="AW336" s="104">
        <f t="shared" si="458"/>
        <v>0</v>
      </c>
      <c r="AX336" s="104">
        <f t="shared" si="459"/>
        <v>0</v>
      </c>
      <c r="AY336" s="104">
        <f t="shared" si="460"/>
        <v>8458.02</v>
      </c>
      <c r="AZ336" s="103">
        <f t="shared" si="461"/>
        <v>1691.6040000000003</v>
      </c>
      <c r="BA336" s="105">
        <f t="shared" si="462"/>
        <v>0</v>
      </c>
      <c r="BB336" s="110"/>
      <c r="BC336" s="102"/>
      <c r="BD336" s="102"/>
      <c r="BE336" s="102"/>
      <c r="BF336" s="102"/>
      <c r="BG336" s="102"/>
      <c r="BH336" s="102"/>
      <c r="BI336" s="102"/>
      <c r="BJ336" s="102"/>
      <c r="BK336" s="102"/>
      <c r="BL336" s="102"/>
      <c r="BM336" s="102"/>
      <c r="BN336" s="102">
        <f t="shared" si="402"/>
        <v>0</v>
      </c>
      <c r="BO336" s="103">
        <f t="shared" si="403"/>
        <v>0</v>
      </c>
      <c r="BP336" s="103">
        <f t="shared" si="404"/>
        <v>0</v>
      </c>
      <c r="BQ336" s="103">
        <f t="shared" si="405"/>
        <v>0</v>
      </c>
      <c r="BR336" s="103">
        <f t="shared" si="406"/>
        <v>0</v>
      </c>
      <c r="BS336" s="103">
        <f t="shared" si="407"/>
        <v>0</v>
      </c>
      <c r="BT336" s="103">
        <f t="shared" si="408"/>
        <v>0</v>
      </c>
      <c r="BU336" s="103">
        <f t="shared" si="409"/>
        <v>0</v>
      </c>
      <c r="BV336" s="103">
        <f t="shared" si="410"/>
        <v>0</v>
      </c>
      <c r="BW336" s="103">
        <f t="shared" si="411"/>
        <v>0</v>
      </c>
      <c r="BX336" s="103">
        <f t="shared" si="412"/>
        <v>0</v>
      </c>
      <c r="BY336" s="103">
        <f t="shared" si="413"/>
        <v>0</v>
      </c>
      <c r="BZ336" s="103">
        <f t="shared" si="414"/>
        <v>0</v>
      </c>
      <c r="CA336" s="104">
        <f>SUM(BO336:BZ336)*VLOOKUP($I336,Escalation[],MATCH(BB$1,Escalation[#Headers]),FALSE)</f>
        <v>0</v>
      </c>
      <c r="CB336" s="104">
        <f t="shared" si="415"/>
        <v>0</v>
      </c>
      <c r="CC336" s="104">
        <f t="shared" si="416"/>
        <v>0</v>
      </c>
      <c r="CD336" s="104">
        <f t="shared" si="417"/>
        <v>0</v>
      </c>
      <c r="CE336" s="103">
        <f t="shared" si="418"/>
        <v>0</v>
      </c>
      <c r="CF336" s="105">
        <f t="shared" si="419"/>
        <v>0</v>
      </c>
      <c r="CG336" s="110"/>
      <c r="CH336" s="102"/>
      <c r="CI336" s="102"/>
      <c r="CJ336" s="102"/>
      <c r="CK336" s="102"/>
      <c r="CL336" s="102"/>
      <c r="CM336" s="102"/>
      <c r="CN336" s="102"/>
      <c r="CO336" s="102"/>
      <c r="CP336" s="102"/>
      <c r="CQ336" s="102"/>
      <c r="CR336" s="102"/>
      <c r="CS336" s="102">
        <f t="shared" si="420"/>
        <v>0</v>
      </c>
      <c r="CT336" s="103">
        <f t="shared" si="421"/>
        <v>0</v>
      </c>
      <c r="CU336" s="103">
        <f t="shared" si="422"/>
        <v>0</v>
      </c>
      <c r="CV336" s="103">
        <f t="shared" si="423"/>
        <v>0</v>
      </c>
      <c r="CW336" s="103">
        <f t="shared" si="424"/>
        <v>0</v>
      </c>
      <c r="CX336" s="103">
        <f t="shared" si="425"/>
        <v>0</v>
      </c>
      <c r="CY336" s="103">
        <f t="shared" si="426"/>
        <v>0</v>
      </c>
      <c r="CZ336" s="103">
        <f t="shared" si="427"/>
        <v>0</v>
      </c>
      <c r="DA336" s="103">
        <f t="shared" si="428"/>
        <v>0</v>
      </c>
      <c r="DB336" s="103">
        <f t="shared" si="429"/>
        <v>0</v>
      </c>
      <c r="DC336" s="103">
        <f t="shared" si="430"/>
        <v>0</v>
      </c>
      <c r="DD336" s="103">
        <f t="shared" si="431"/>
        <v>0</v>
      </c>
      <c r="DE336" s="103">
        <f t="shared" si="432"/>
        <v>0</v>
      </c>
      <c r="DF336" s="104">
        <f>SUM(CT336:DE336)*VLOOKUP($I336,Escalation[],MATCH(CG$1,Escalation[#Headers]),FALSE)</f>
        <v>0</v>
      </c>
      <c r="DG336" s="104">
        <f t="shared" si="433"/>
        <v>0</v>
      </c>
      <c r="DH336" s="104">
        <f t="shared" si="434"/>
        <v>0</v>
      </c>
      <c r="DI336" s="104">
        <f t="shared" si="435"/>
        <v>0</v>
      </c>
      <c r="DJ336" s="103">
        <f t="shared" si="436"/>
        <v>0</v>
      </c>
      <c r="DK336" s="105">
        <f t="shared" si="437"/>
        <v>0</v>
      </c>
      <c r="DL336" s="110"/>
      <c r="DM336" s="102"/>
      <c r="DN336" s="102"/>
      <c r="DO336" s="102"/>
      <c r="DP336" s="102"/>
      <c r="DQ336" s="102"/>
      <c r="DR336" s="102"/>
      <c r="DS336" s="102"/>
      <c r="DT336" s="102"/>
      <c r="DU336" s="102"/>
      <c r="DV336" s="102"/>
      <c r="DW336" s="102"/>
      <c r="DX336" s="102">
        <f t="shared" si="438"/>
        <v>0</v>
      </c>
      <c r="DY336" s="103">
        <f t="shared" si="439"/>
        <v>0</v>
      </c>
      <c r="DZ336" s="103">
        <f t="shared" si="440"/>
        <v>0</v>
      </c>
      <c r="EA336" s="103">
        <f t="shared" si="441"/>
        <v>0</v>
      </c>
      <c r="EB336" s="103">
        <f t="shared" si="442"/>
        <v>0</v>
      </c>
      <c r="EC336" s="103">
        <f t="shared" si="443"/>
        <v>0</v>
      </c>
      <c r="ED336" s="103">
        <f t="shared" si="444"/>
        <v>0</v>
      </c>
      <c r="EE336" s="103">
        <f t="shared" si="445"/>
        <v>0</v>
      </c>
      <c r="EF336" s="103">
        <f t="shared" si="446"/>
        <v>0</v>
      </c>
      <c r="EG336" s="103">
        <f t="shared" si="447"/>
        <v>0</v>
      </c>
      <c r="EH336" s="103">
        <f t="shared" si="448"/>
        <v>0</v>
      </c>
      <c r="EI336" s="103">
        <f t="shared" si="449"/>
        <v>0</v>
      </c>
      <c r="EJ336" s="103">
        <f t="shared" si="450"/>
        <v>0</v>
      </c>
      <c r="EK336" s="104">
        <f>SUM(DY336:EJ336)*VLOOKUP($I336,Escalation[],MATCH(DL$1,Escalation[#Headers]),FALSE)</f>
        <v>0</v>
      </c>
      <c r="EL336" s="104">
        <f t="shared" si="451"/>
        <v>0</v>
      </c>
      <c r="EM336" s="104">
        <f t="shared" si="452"/>
        <v>0</v>
      </c>
      <c r="EN336" s="104">
        <f t="shared" si="453"/>
        <v>0</v>
      </c>
      <c r="EO336" s="103">
        <f t="shared" si="454"/>
        <v>0</v>
      </c>
      <c r="EP336" s="105">
        <f t="shared" si="455"/>
        <v>0</v>
      </c>
      <c r="EQ336" s="160">
        <f t="shared" si="456"/>
        <v>8458.02</v>
      </c>
      <c r="ER336" s="1"/>
      <c r="ES336" s="82"/>
      <c r="ET336" s="82"/>
      <c r="EU336" s="82"/>
      <c r="EV336" s="82"/>
      <c r="EW336" s="22"/>
      <c r="EX336" s="22"/>
      <c r="EY336" s="34"/>
      <c r="EZ336" s="34"/>
      <c r="FA336" s="7"/>
      <c r="FB336" s="7"/>
      <c r="FC336" s="7"/>
      <c r="FD336" s="7"/>
    </row>
    <row r="337" spans="1:160" ht="184.8" hidden="1" x14ac:dyDescent="0.3">
      <c r="A337" s="2" t="s">
        <v>681</v>
      </c>
      <c r="B337" s="83">
        <v>1.2</v>
      </c>
      <c r="C337" t="s">
        <v>1392</v>
      </c>
      <c r="D337" s="28" t="s">
        <v>15</v>
      </c>
      <c r="E337" s="3" t="s">
        <v>25</v>
      </c>
      <c r="F337" s="1" t="s">
        <v>574</v>
      </c>
      <c r="G337" s="14" t="s">
        <v>575</v>
      </c>
      <c r="H337" s="1"/>
      <c r="I337" s="3" t="s">
        <v>215</v>
      </c>
      <c r="J337" s="5" t="s">
        <v>215</v>
      </c>
      <c r="K337" s="3"/>
      <c r="L337" s="3" t="s">
        <v>22</v>
      </c>
      <c r="M337" s="38"/>
      <c r="N337" s="42">
        <v>1</v>
      </c>
      <c r="O337" s="23">
        <v>0</v>
      </c>
      <c r="P337" s="48">
        <v>0</v>
      </c>
      <c r="Q337" s="5" t="s">
        <v>23</v>
      </c>
      <c r="R337" s="1" t="s">
        <v>220</v>
      </c>
      <c r="S337" s="71">
        <f>VLOOKUP(R337,Contingencies!$A$2:$D$7,4,FALSE)</f>
        <v>0.2</v>
      </c>
      <c r="T337" s="22">
        <f t="shared" si="389"/>
        <v>204.30000000000004</v>
      </c>
      <c r="U337" s="33">
        <f t="shared" si="463"/>
        <v>0</v>
      </c>
      <c r="V337" s="90"/>
      <c r="W337" s="110"/>
      <c r="X337" s="102"/>
      <c r="Y337" s="122">
        <v>1000</v>
      </c>
      <c r="Z337" s="112"/>
      <c r="AA337" s="123"/>
      <c r="AB337" s="123"/>
      <c r="AC337" s="123"/>
      <c r="AD337" s="123"/>
      <c r="AE337" s="123"/>
      <c r="AF337" s="102"/>
      <c r="AG337" s="102"/>
      <c r="AH337" s="102"/>
      <c r="AI337" s="102">
        <f t="shared" si="457"/>
        <v>0</v>
      </c>
      <c r="AJ337" s="103">
        <f t="shared" si="390"/>
        <v>0</v>
      </c>
      <c r="AK337" s="103">
        <f t="shared" si="391"/>
        <v>0</v>
      </c>
      <c r="AL337" s="103">
        <f t="shared" si="392"/>
        <v>1000</v>
      </c>
      <c r="AM337" s="103">
        <f t="shared" si="393"/>
        <v>0</v>
      </c>
      <c r="AN337" s="103">
        <f t="shared" si="394"/>
        <v>0</v>
      </c>
      <c r="AO337" s="103">
        <f t="shared" si="395"/>
        <v>0</v>
      </c>
      <c r="AP337" s="103">
        <f t="shared" si="396"/>
        <v>0</v>
      </c>
      <c r="AQ337" s="103">
        <f t="shared" si="397"/>
        <v>0</v>
      </c>
      <c r="AR337" s="103">
        <f t="shared" si="398"/>
        <v>0</v>
      </c>
      <c r="AS337" s="103">
        <f t="shared" si="399"/>
        <v>0</v>
      </c>
      <c r="AT337" s="103">
        <f t="shared" si="400"/>
        <v>0</v>
      </c>
      <c r="AU337" s="103">
        <f t="shared" si="401"/>
        <v>0</v>
      </c>
      <c r="AV337" s="104">
        <f>SUM(AJ337:AU337)*VLOOKUP($I337,Escalation[],MATCH(W$1,Escalation[#Headers]),FALSE)</f>
        <v>1021.5000000000001</v>
      </c>
      <c r="AW337" s="104">
        <f t="shared" si="458"/>
        <v>0</v>
      </c>
      <c r="AX337" s="104">
        <f t="shared" si="459"/>
        <v>0</v>
      </c>
      <c r="AY337" s="104">
        <f t="shared" si="460"/>
        <v>1021.5000000000001</v>
      </c>
      <c r="AZ337" s="103">
        <f t="shared" si="461"/>
        <v>204.30000000000004</v>
      </c>
      <c r="BA337" s="105">
        <f t="shared" si="462"/>
        <v>0</v>
      </c>
      <c r="BB337" s="110"/>
      <c r="BC337" s="102"/>
      <c r="BD337" s="102"/>
      <c r="BE337" s="102"/>
      <c r="BF337" s="102"/>
      <c r="BG337" s="102"/>
      <c r="BH337" s="102"/>
      <c r="BI337" s="102"/>
      <c r="BJ337" s="102"/>
      <c r="BK337" s="102"/>
      <c r="BL337" s="102"/>
      <c r="BM337" s="102"/>
      <c r="BN337" s="102">
        <f t="shared" si="402"/>
        <v>0</v>
      </c>
      <c r="BO337" s="103">
        <f t="shared" si="403"/>
        <v>0</v>
      </c>
      <c r="BP337" s="103">
        <f t="shared" si="404"/>
        <v>0</v>
      </c>
      <c r="BQ337" s="103">
        <f t="shared" si="405"/>
        <v>0</v>
      </c>
      <c r="BR337" s="103">
        <f t="shared" si="406"/>
        <v>0</v>
      </c>
      <c r="BS337" s="103">
        <f t="shared" si="407"/>
        <v>0</v>
      </c>
      <c r="BT337" s="103">
        <f t="shared" si="408"/>
        <v>0</v>
      </c>
      <c r="BU337" s="103">
        <f t="shared" si="409"/>
        <v>0</v>
      </c>
      <c r="BV337" s="103">
        <f t="shared" si="410"/>
        <v>0</v>
      </c>
      <c r="BW337" s="103">
        <f t="shared" si="411"/>
        <v>0</v>
      </c>
      <c r="BX337" s="103">
        <f t="shared" si="412"/>
        <v>0</v>
      </c>
      <c r="BY337" s="103">
        <f t="shared" si="413"/>
        <v>0</v>
      </c>
      <c r="BZ337" s="103">
        <f t="shared" si="414"/>
        <v>0</v>
      </c>
      <c r="CA337" s="104">
        <f>SUM(BO337:BZ337)*VLOOKUP($I337,Escalation[],MATCH(BB$1,Escalation[#Headers]),FALSE)</f>
        <v>0</v>
      </c>
      <c r="CB337" s="104">
        <f t="shared" si="415"/>
        <v>0</v>
      </c>
      <c r="CC337" s="104">
        <f t="shared" si="416"/>
        <v>0</v>
      </c>
      <c r="CD337" s="104">
        <f t="shared" si="417"/>
        <v>0</v>
      </c>
      <c r="CE337" s="103">
        <f t="shared" si="418"/>
        <v>0</v>
      </c>
      <c r="CF337" s="105">
        <f t="shared" si="419"/>
        <v>0</v>
      </c>
      <c r="CG337" s="110"/>
      <c r="CH337" s="102"/>
      <c r="CI337" s="102"/>
      <c r="CJ337" s="102"/>
      <c r="CK337" s="102"/>
      <c r="CL337" s="102"/>
      <c r="CM337" s="102"/>
      <c r="CN337" s="102"/>
      <c r="CO337" s="102"/>
      <c r="CP337" s="102"/>
      <c r="CQ337" s="102"/>
      <c r="CR337" s="102"/>
      <c r="CS337" s="102">
        <f t="shared" si="420"/>
        <v>0</v>
      </c>
      <c r="CT337" s="103">
        <f t="shared" si="421"/>
        <v>0</v>
      </c>
      <c r="CU337" s="103">
        <f t="shared" si="422"/>
        <v>0</v>
      </c>
      <c r="CV337" s="103">
        <f t="shared" si="423"/>
        <v>0</v>
      </c>
      <c r="CW337" s="103">
        <f t="shared" si="424"/>
        <v>0</v>
      </c>
      <c r="CX337" s="103">
        <f t="shared" si="425"/>
        <v>0</v>
      </c>
      <c r="CY337" s="103">
        <f t="shared" si="426"/>
        <v>0</v>
      </c>
      <c r="CZ337" s="103">
        <f t="shared" si="427"/>
        <v>0</v>
      </c>
      <c r="DA337" s="103">
        <f t="shared" si="428"/>
        <v>0</v>
      </c>
      <c r="DB337" s="103">
        <f t="shared" si="429"/>
        <v>0</v>
      </c>
      <c r="DC337" s="103">
        <f t="shared" si="430"/>
        <v>0</v>
      </c>
      <c r="DD337" s="103">
        <f t="shared" si="431"/>
        <v>0</v>
      </c>
      <c r="DE337" s="103">
        <f t="shared" si="432"/>
        <v>0</v>
      </c>
      <c r="DF337" s="104">
        <f>SUM(CT337:DE337)*VLOOKUP($I337,Escalation[],MATCH(CG$1,Escalation[#Headers]),FALSE)</f>
        <v>0</v>
      </c>
      <c r="DG337" s="104">
        <f t="shared" si="433"/>
        <v>0</v>
      </c>
      <c r="DH337" s="104">
        <f t="shared" si="434"/>
        <v>0</v>
      </c>
      <c r="DI337" s="104">
        <f t="shared" si="435"/>
        <v>0</v>
      </c>
      <c r="DJ337" s="103">
        <f t="shared" si="436"/>
        <v>0</v>
      </c>
      <c r="DK337" s="105">
        <f t="shared" si="437"/>
        <v>0</v>
      </c>
      <c r="DL337" s="110"/>
      <c r="DM337" s="102"/>
      <c r="DN337" s="102"/>
      <c r="DO337" s="102"/>
      <c r="DP337" s="102"/>
      <c r="DQ337" s="102"/>
      <c r="DR337" s="102"/>
      <c r="DS337" s="102"/>
      <c r="DT337" s="102"/>
      <c r="DU337" s="102"/>
      <c r="DV337" s="102"/>
      <c r="DW337" s="102"/>
      <c r="DX337" s="102">
        <f t="shared" si="438"/>
        <v>0</v>
      </c>
      <c r="DY337" s="103">
        <f t="shared" si="439"/>
        <v>0</v>
      </c>
      <c r="DZ337" s="103">
        <f t="shared" si="440"/>
        <v>0</v>
      </c>
      <c r="EA337" s="103">
        <f t="shared" si="441"/>
        <v>0</v>
      </c>
      <c r="EB337" s="103">
        <f t="shared" si="442"/>
        <v>0</v>
      </c>
      <c r="EC337" s="103">
        <f t="shared" si="443"/>
        <v>0</v>
      </c>
      <c r="ED337" s="103">
        <f t="shared" si="444"/>
        <v>0</v>
      </c>
      <c r="EE337" s="103">
        <f t="shared" si="445"/>
        <v>0</v>
      </c>
      <c r="EF337" s="103">
        <f t="shared" si="446"/>
        <v>0</v>
      </c>
      <c r="EG337" s="103">
        <f t="shared" si="447"/>
        <v>0</v>
      </c>
      <c r="EH337" s="103">
        <f t="shared" si="448"/>
        <v>0</v>
      </c>
      <c r="EI337" s="103">
        <f t="shared" si="449"/>
        <v>0</v>
      </c>
      <c r="EJ337" s="103">
        <f t="shared" si="450"/>
        <v>0</v>
      </c>
      <c r="EK337" s="104">
        <f>SUM(DY337:EJ337)*VLOOKUP($I337,Escalation[],MATCH(DL$1,Escalation[#Headers]),FALSE)</f>
        <v>0</v>
      </c>
      <c r="EL337" s="104">
        <f t="shared" si="451"/>
        <v>0</v>
      </c>
      <c r="EM337" s="104">
        <f t="shared" si="452"/>
        <v>0</v>
      </c>
      <c r="EN337" s="104">
        <f t="shared" si="453"/>
        <v>0</v>
      </c>
      <c r="EO337" s="103">
        <f t="shared" si="454"/>
        <v>0</v>
      </c>
      <c r="EP337" s="105">
        <f t="shared" si="455"/>
        <v>0</v>
      </c>
      <c r="EQ337" s="160">
        <f t="shared" si="456"/>
        <v>1021.5000000000001</v>
      </c>
      <c r="ER337" s="1"/>
      <c r="ES337" s="82"/>
      <c r="ET337" s="82"/>
      <c r="EU337" s="82"/>
      <c r="EV337" s="82"/>
      <c r="EW337" s="22"/>
      <c r="EX337" s="22"/>
      <c r="EY337" s="34"/>
      <c r="EZ337" s="34"/>
      <c r="FA337" s="7"/>
      <c r="FB337" s="7"/>
      <c r="FC337" s="7"/>
      <c r="FD337" s="7"/>
    </row>
    <row r="338" spans="1:160" ht="158.4" hidden="1" x14ac:dyDescent="0.3">
      <c r="A338" s="2" t="s">
        <v>682</v>
      </c>
      <c r="B338" s="83">
        <v>1.2</v>
      </c>
      <c r="C338" t="s">
        <v>1392</v>
      </c>
      <c r="D338" s="28" t="s">
        <v>15</v>
      </c>
      <c r="E338" s="3" t="s">
        <v>25</v>
      </c>
      <c r="F338" s="1" t="s">
        <v>683</v>
      </c>
      <c r="G338" s="14" t="s">
        <v>684</v>
      </c>
      <c r="H338" s="1"/>
      <c r="I338" s="3" t="s">
        <v>19</v>
      </c>
      <c r="J338" s="5" t="s">
        <v>31</v>
      </c>
      <c r="K338" s="3" t="s">
        <v>35</v>
      </c>
      <c r="L338" s="6" t="s">
        <v>22</v>
      </c>
      <c r="M338" s="38">
        <v>115</v>
      </c>
      <c r="N338" s="43">
        <v>115</v>
      </c>
      <c r="O338" s="23">
        <v>0</v>
      </c>
      <c r="P338" s="48">
        <v>0</v>
      </c>
      <c r="Q338" s="5" t="s">
        <v>23</v>
      </c>
      <c r="R338" s="1" t="s">
        <v>220</v>
      </c>
      <c r="S338" s="71">
        <f>VLOOKUP(R338,Contingencies!$A$2:$D$7,4,FALSE)</f>
        <v>0.2</v>
      </c>
      <c r="T338" s="22">
        <f t="shared" si="389"/>
        <v>375.91200000000003</v>
      </c>
      <c r="U338" s="33">
        <f t="shared" si="463"/>
        <v>0</v>
      </c>
      <c r="V338" s="90"/>
      <c r="W338" s="134">
        <v>16</v>
      </c>
      <c r="X338" s="102"/>
      <c r="Y338" s="133"/>
      <c r="Z338" s="102"/>
      <c r="AA338" s="123"/>
      <c r="AB338" s="123"/>
      <c r="AC338" s="123"/>
      <c r="AD338" s="123"/>
      <c r="AE338" s="123"/>
      <c r="AF338" s="102"/>
      <c r="AG338" s="102"/>
      <c r="AH338" s="102"/>
      <c r="AI338" s="102">
        <f t="shared" si="457"/>
        <v>16</v>
      </c>
      <c r="AJ338" s="103">
        <f t="shared" si="390"/>
        <v>1840</v>
      </c>
      <c r="AK338" s="103">
        <f t="shared" si="391"/>
        <v>0</v>
      </c>
      <c r="AL338" s="103">
        <f t="shared" si="392"/>
        <v>0</v>
      </c>
      <c r="AM338" s="103">
        <f t="shared" si="393"/>
        <v>0</v>
      </c>
      <c r="AN338" s="103">
        <f t="shared" si="394"/>
        <v>0</v>
      </c>
      <c r="AO338" s="103">
        <f t="shared" si="395"/>
        <v>0</v>
      </c>
      <c r="AP338" s="103">
        <f t="shared" si="396"/>
        <v>0</v>
      </c>
      <c r="AQ338" s="103">
        <f t="shared" si="397"/>
        <v>0</v>
      </c>
      <c r="AR338" s="103">
        <f t="shared" si="398"/>
        <v>0</v>
      </c>
      <c r="AS338" s="103">
        <f t="shared" si="399"/>
        <v>0</v>
      </c>
      <c r="AT338" s="103">
        <f t="shared" si="400"/>
        <v>0</v>
      </c>
      <c r="AU338" s="103">
        <f t="shared" si="401"/>
        <v>0</v>
      </c>
      <c r="AV338" s="104">
        <f>SUM(AJ338:AU338)*VLOOKUP($I338,Escalation[],MATCH(W$1,Escalation[#Headers]),FALSE)</f>
        <v>1879.5600000000002</v>
      </c>
      <c r="AW338" s="104">
        <f t="shared" si="458"/>
        <v>0</v>
      </c>
      <c r="AX338" s="104">
        <f t="shared" si="459"/>
        <v>0</v>
      </c>
      <c r="AY338" s="104">
        <f t="shared" si="460"/>
        <v>1879.5600000000002</v>
      </c>
      <c r="AZ338" s="103">
        <f t="shared" si="461"/>
        <v>375.91200000000003</v>
      </c>
      <c r="BA338" s="105">
        <f t="shared" si="462"/>
        <v>0</v>
      </c>
      <c r="BB338" s="110"/>
      <c r="BC338" s="102"/>
      <c r="BD338" s="102"/>
      <c r="BE338" s="102"/>
      <c r="BF338" s="102"/>
      <c r="BG338" s="102"/>
      <c r="BH338" s="102"/>
      <c r="BI338" s="102"/>
      <c r="BJ338" s="102"/>
      <c r="BK338" s="102"/>
      <c r="BL338" s="102"/>
      <c r="BM338" s="102"/>
      <c r="BN338" s="102">
        <f t="shared" si="402"/>
        <v>0</v>
      </c>
      <c r="BO338" s="103">
        <f t="shared" si="403"/>
        <v>0</v>
      </c>
      <c r="BP338" s="103">
        <f t="shared" si="404"/>
        <v>0</v>
      </c>
      <c r="BQ338" s="103">
        <f t="shared" si="405"/>
        <v>0</v>
      </c>
      <c r="BR338" s="103">
        <f t="shared" si="406"/>
        <v>0</v>
      </c>
      <c r="BS338" s="103">
        <f t="shared" si="407"/>
        <v>0</v>
      </c>
      <c r="BT338" s="103">
        <f t="shared" si="408"/>
        <v>0</v>
      </c>
      <c r="BU338" s="103">
        <f t="shared" si="409"/>
        <v>0</v>
      </c>
      <c r="BV338" s="103">
        <f t="shared" si="410"/>
        <v>0</v>
      </c>
      <c r="BW338" s="103">
        <f t="shared" si="411"/>
        <v>0</v>
      </c>
      <c r="BX338" s="103">
        <f t="shared" si="412"/>
        <v>0</v>
      </c>
      <c r="BY338" s="103">
        <f t="shared" si="413"/>
        <v>0</v>
      </c>
      <c r="BZ338" s="103">
        <f t="shared" si="414"/>
        <v>0</v>
      </c>
      <c r="CA338" s="104">
        <f>SUM(BO338:BZ338)*VLOOKUP($I338,Escalation[],MATCH(BB$1,Escalation[#Headers]),FALSE)</f>
        <v>0</v>
      </c>
      <c r="CB338" s="104">
        <f t="shared" si="415"/>
        <v>0</v>
      </c>
      <c r="CC338" s="104">
        <f t="shared" si="416"/>
        <v>0</v>
      </c>
      <c r="CD338" s="104">
        <f t="shared" si="417"/>
        <v>0</v>
      </c>
      <c r="CE338" s="103">
        <f t="shared" si="418"/>
        <v>0</v>
      </c>
      <c r="CF338" s="105">
        <f t="shared" si="419"/>
        <v>0</v>
      </c>
      <c r="CG338" s="110"/>
      <c r="CH338" s="102"/>
      <c r="CI338" s="102"/>
      <c r="CJ338" s="102"/>
      <c r="CK338" s="102"/>
      <c r="CL338" s="102"/>
      <c r="CM338" s="102"/>
      <c r="CN338" s="102"/>
      <c r="CO338" s="102"/>
      <c r="CP338" s="102"/>
      <c r="CQ338" s="102"/>
      <c r="CR338" s="102"/>
      <c r="CS338" s="102">
        <f t="shared" si="420"/>
        <v>0</v>
      </c>
      <c r="CT338" s="103">
        <f t="shared" si="421"/>
        <v>0</v>
      </c>
      <c r="CU338" s="103">
        <f t="shared" si="422"/>
        <v>0</v>
      </c>
      <c r="CV338" s="103">
        <f t="shared" si="423"/>
        <v>0</v>
      </c>
      <c r="CW338" s="103">
        <f t="shared" si="424"/>
        <v>0</v>
      </c>
      <c r="CX338" s="103">
        <f t="shared" si="425"/>
        <v>0</v>
      </c>
      <c r="CY338" s="103">
        <f t="shared" si="426"/>
        <v>0</v>
      </c>
      <c r="CZ338" s="103">
        <f t="shared" si="427"/>
        <v>0</v>
      </c>
      <c r="DA338" s="103">
        <f t="shared" si="428"/>
        <v>0</v>
      </c>
      <c r="DB338" s="103">
        <f t="shared" si="429"/>
        <v>0</v>
      </c>
      <c r="DC338" s="103">
        <f t="shared" si="430"/>
        <v>0</v>
      </c>
      <c r="DD338" s="103">
        <f t="shared" si="431"/>
        <v>0</v>
      </c>
      <c r="DE338" s="103">
        <f t="shared" si="432"/>
        <v>0</v>
      </c>
      <c r="DF338" s="104">
        <f>SUM(CT338:DE338)*VLOOKUP($I338,Escalation[],MATCH(CG$1,Escalation[#Headers]),FALSE)</f>
        <v>0</v>
      </c>
      <c r="DG338" s="104">
        <f t="shared" si="433"/>
        <v>0</v>
      </c>
      <c r="DH338" s="104">
        <f t="shared" si="434"/>
        <v>0</v>
      </c>
      <c r="DI338" s="104">
        <f t="shared" si="435"/>
        <v>0</v>
      </c>
      <c r="DJ338" s="103">
        <f t="shared" si="436"/>
        <v>0</v>
      </c>
      <c r="DK338" s="105">
        <f t="shared" si="437"/>
        <v>0</v>
      </c>
      <c r="DL338" s="110"/>
      <c r="DM338" s="102"/>
      <c r="DN338" s="102"/>
      <c r="DO338" s="102"/>
      <c r="DP338" s="102"/>
      <c r="DQ338" s="102"/>
      <c r="DR338" s="102"/>
      <c r="DS338" s="102"/>
      <c r="DT338" s="102"/>
      <c r="DU338" s="102"/>
      <c r="DV338" s="102"/>
      <c r="DW338" s="102"/>
      <c r="DX338" s="102">
        <f t="shared" si="438"/>
        <v>0</v>
      </c>
      <c r="DY338" s="103">
        <f t="shared" si="439"/>
        <v>0</v>
      </c>
      <c r="DZ338" s="103">
        <f t="shared" si="440"/>
        <v>0</v>
      </c>
      <c r="EA338" s="103">
        <f t="shared" si="441"/>
        <v>0</v>
      </c>
      <c r="EB338" s="103">
        <f t="shared" si="442"/>
        <v>0</v>
      </c>
      <c r="EC338" s="103">
        <f t="shared" si="443"/>
        <v>0</v>
      </c>
      <c r="ED338" s="103">
        <f t="shared" si="444"/>
        <v>0</v>
      </c>
      <c r="EE338" s="103">
        <f t="shared" si="445"/>
        <v>0</v>
      </c>
      <c r="EF338" s="103">
        <f t="shared" si="446"/>
        <v>0</v>
      </c>
      <c r="EG338" s="103">
        <f t="shared" si="447"/>
        <v>0</v>
      </c>
      <c r="EH338" s="103">
        <f t="shared" si="448"/>
        <v>0</v>
      </c>
      <c r="EI338" s="103">
        <f t="shared" si="449"/>
        <v>0</v>
      </c>
      <c r="EJ338" s="103">
        <f t="shared" si="450"/>
        <v>0</v>
      </c>
      <c r="EK338" s="104">
        <f>SUM(DY338:EJ338)*VLOOKUP($I338,Escalation[],MATCH(DL$1,Escalation[#Headers]),FALSE)</f>
        <v>0</v>
      </c>
      <c r="EL338" s="104">
        <f t="shared" si="451"/>
        <v>0</v>
      </c>
      <c r="EM338" s="104">
        <f t="shared" si="452"/>
        <v>0</v>
      </c>
      <c r="EN338" s="104">
        <f t="shared" si="453"/>
        <v>0</v>
      </c>
      <c r="EO338" s="103">
        <f t="shared" si="454"/>
        <v>0</v>
      </c>
      <c r="EP338" s="105">
        <f t="shared" si="455"/>
        <v>0</v>
      </c>
      <c r="EQ338" s="160">
        <f t="shared" si="456"/>
        <v>1879.5600000000002</v>
      </c>
      <c r="ER338" s="1"/>
      <c r="ES338" s="82"/>
      <c r="ET338" s="82"/>
      <c r="EU338" s="82"/>
      <c r="EV338" s="82"/>
      <c r="EW338" s="22"/>
      <c r="EX338" s="22"/>
      <c r="EY338" s="34"/>
      <c r="EZ338" s="34"/>
      <c r="FA338" s="7"/>
      <c r="FB338" s="7"/>
      <c r="FC338" s="7"/>
      <c r="FD338" s="7"/>
    </row>
    <row r="339" spans="1:160" ht="145.19999999999999" hidden="1" x14ac:dyDescent="0.3">
      <c r="A339" s="2" t="s">
        <v>685</v>
      </c>
      <c r="B339" s="83">
        <v>1.2</v>
      </c>
      <c r="C339" t="s">
        <v>1392</v>
      </c>
      <c r="D339" s="28" t="s">
        <v>15</v>
      </c>
      <c r="E339" s="3" t="s">
        <v>25</v>
      </c>
      <c r="F339" s="1" t="s">
        <v>686</v>
      </c>
      <c r="G339" s="14" t="s">
        <v>687</v>
      </c>
      <c r="H339" s="1"/>
      <c r="I339" s="3" t="s">
        <v>19</v>
      </c>
      <c r="J339" s="5" t="s">
        <v>31</v>
      </c>
      <c r="K339" s="3" t="s">
        <v>35</v>
      </c>
      <c r="L339" s="6" t="s">
        <v>22</v>
      </c>
      <c r="M339" s="38">
        <v>115</v>
      </c>
      <c r="N339" s="43">
        <v>115</v>
      </c>
      <c r="O339" s="23">
        <v>0</v>
      </c>
      <c r="P339" s="48">
        <v>0</v>
      </c>
      <c r="Q339" s="5" t="s">
        <v>23</v>
      </c>
      <c r="R339" s="1" t="s">
        <v>220</v>
      </c>
      <c r="S339" s="71">
        <f>VLOOKUP(R339,Contingencies!$A$2:$D$7,4,FALSE)</f>
        <v>0.2</v>
      </c>
      <c r="T339" s="22">
        <f t="shared" si="389"/>
        <v>375.91200000000003</v>
      </c>
      <c r="U339" s="33">
        <f t="shared" si="463"/>
        <v>0</v>
      </c>
      <c r="V339" s="90"/>
      <c r="W339" s="110"/>
      <c r="X339" s="122">
        <v>16</v>
      </c>
      <c r="Y339" s="133"/>
      <c r="Z339" s="102"/>
      <c r="AA339" s="123"/>
      <c r="AB339" s="123"/>
      <c r="AC339" s="123"/>
      <c r="AD339" s="123"/>
      <c r="AE339" s="123"/>
      <c r="AF339" s="102"/>
      <c r="AG339" s="102"/>
      <c r="AH339" s="102"/>
      <c r="AI339" s="102">
        <f t="shared" si="457"/>
        <v>16</v>
      </c>
      <c r="AJ339" s="103">
        <f t="shared" si="390"/>
        <v>0</v>
      </c>
      <c r="AK339" s="103">
        <f t="shared" si="391"/>
        <v>1840</v>
      </c>
      <c r="AL339" s="103">
        <f t="shared" si="392"/>
        <v>0</v>
      </c>
      <c r="AM339" s="103">
        <f t="shared" si="393"/>
        <v>0</v>
      </c>
      <c r="AN339" s="103">
        <f t="shared" si="394"/>
        <v>0</v>
      </c>
      <c r="AO339" s="103">
        <f t="shared" si="395"/>
        <v>0</v>
      </c>
      <c r="AP339" s="103">
        <f t="shared" si="396"/>
        <v>0</v>
      </c>
      <c r="AQ339" s="103">
        <f t="shared" si="397"/>
        <v>0</v>
      </c>
      <c r="AR339" s="103">
        <f t="shared" si="398"/>
        <v>0</v>
      </c>
      <c r="AS339" s="103">
        <f t="shared" si="399"/>
        <v>0</v>
      </c>
      <c r="AT339" s="103">
        <f t="shared" si="400"/>
        <v>0</v>
      </c>
      <c r="AU339" s="103">
        <f t="shared" si="401"/>
        <v>0</v>
      </c>
      <c r="AV339" s="104">
        <f>SUM(AJ339:AU339)*VLOOKUP($I339,Escalation[],MATCH(W$1,Escalation[#Headers]),FALSE)</f>
        <v>1879.5600000000002</v>
      </c>
      <c r="AW339" s="104">
        <f t="shared" si="458"/>
        <v>0</v>
      </c>
      <c r="AX339" s="104">
        <f t="shared" si="459"/>
        <v>0</v>
      </c>
      <c r="AY339" s="104">
        <f t="shared" si="460"/>
        <v>1879.5600000000002</v>
      </c>
      <c r="AZ339" s="103">
        <f t="shared" si="461"/>
        <v>375.91200000000003</v>
      </c>
      <c r="BA339" s="105">
        <f t="shared" si="462"/>
        <v>0</v>
      </c>
      <c r="BB339" s="110"/>
      <c r="BC339" s="102"/>
      <c r="BD339" s="102"/>
      <c r="BE339" s="102"/>
      <c r="BF339" s="102"/>
      <c r="BG339" s="102"/>
      <c r="BH339" s="102"/>
      <c r="BI339" s="102"/>
      <c r="BJ339" s="102"/>
      <c r="BK339" s="102"/>
      <c r="BL339" s="102"/>
      <c r="BM339" s="102"/>
      <c r="BN339" s="102">
        <f t="shared" si="402"/>
        <v>0</v>
      </c>
      <c r="BO339" s="103">
        <f t="shared" si="403"/>
        <v>0</v>
      </c>
      <c r="BP339" s="103">
        <f t="shared" si="404"/>
        <v>0</v>
      </c>
      <c r="BQ339" s="103">
        <f t="shared" si="405"/>
        <v>0</v>
      </c>
      <c r="BR339" s="103">
        <f t="shared" si="406"/>
        <v>0</v>
      </c>
      <c r="BS339" s="103">
        <f t="shared" si="407"/>
        <v>0</v>
      </c>
      <c r="BT339" s="103">
        <f t="shared" si="408"/>
        <v>0</v>
      </c>
      <c r="BU339" s="103">
        <f t="shared" si="409"/>
        <v>0</v>
      </c>
      <c r="BV339" s="103">
        <f t="shared" si="410"/>
        <v>0</v>
      </c>
      <c r="BW339" s="103">
        <f t="shared" si="411"/>
        <v>0</v>
      </c>
      <c r="BX339" s="103">
        <f t="shared" si="412"/>
        <v>0</v>
      </c>
      <c r="BY339" s="103">
        <f t="shared" si="413"/>
        <v>0</v>
      </c>
      <c r="BZ339" s="103">
        <f t="shared" si="414"/>
        <v>0</v>
      </c>
      <c r="CA339" s="104">
        <f>SUM(BO339:BZ339)*VLOOKUP($I339,Escalation[],MATCH(BB$1,Escalation[#Headers]),FALSE)</f>
        <v>0</v>
      </c>
      <c r="CB339" s="104">
        <f t="shared" si="415"/>
        <v>0</v>
      </c>
      <c r="CC339" s="104">
        <f t="shared" si="416"/>
        <v>0</v>
      </c>
      <c r="CD339" s="104">
        <f t="shared" si="417"/>
        <v>0</v>
      </c>
      <c r="CE339" s="103">
        <f t="shared" si="418"/>
        <v>0</v>
      </c>
      <c r="CF339" s="105">
        <f t="shared" si="419"/>
        <v>0</v>
      </c>
      <c r="CG339" s="110"/>
      <c r="CH339" s="102"/>
      <c r="CI339" s="102"/>
      <c r="CJ339" s="102"/>
      <c r="CK339" s="102"/>
      <c r="CL339" s="102"/>
      <c r="CM339" s="102"/>
      <c r="CN339" s="102"/>
      <c r="CO339" s="102"/>
      <c r="CP339" s="102"/>
      <c r="CQ339" s="102"/>
      <c r="CR339" s="102"/>
      <c r="CS339" s="102">
        <f t="shared" si="420"/>
        <v>0</v>
      </c>
      <c r="CT339" s="103">
        <f t="shared" si="421"/>
        <v>0</v>
      </c>
      <c r="CU339" s="103">
        <f t="shared" si="422"/>
        <v>0</v>
      </c>
      <c r="CV339" s="103">
        <f t="shared" si="423"/>
        <v>0</v>
      </c>
      <c r="CW339" s="103">
        <f t="shared" si="424"/>
        <v>0</v>
      </c>
      <c r="CX339" s="103">
        <f t="shared" si="425"/>
        <v>0</v>
      </c>
      <c r="CY339" s="103">
        <f t="shared" si="426"/>
        <v>0</v>
      </c>
      <c r="CZ339" s="103">
        <f t="shared" si="427"/>
        <v>0</v>
      </c>
      <c r="DA339" s="103">
        <f t="shared" si="428"/>
        <v>0</v>
      </c>
      <c r="DB339" s="103">
        <f t="shared" si="429"/>
        <v>0</v>
      </c>
      <c r="DC339" s="103">
        <f t="shared" si="430"/>
        <v>0</v>
      </c>
      <c r="DD339" s="103">
        <f t="shared" si="431"/>
        <v>0</v>
      </c>
      <c r="DE339" s="103">
        <f t="shared" si="432"/>
        <v>0</v>
      </c>
      <c r="DF339" s="104">
        <f>SUM(CT339:DE339)*VLOOKUP($I339,Escalation[],MATCH(CG$1,Escalation[#Headers]),FALSE)</f>
        <v>0</v>
      </c>
      <c r="DG339" s="104">
        <f t="shared" si="433"/>
        <v>0</v>
      </c>
      <c r="DH339" s="104">
        <f t="shared" si="434"/>
        <v>0</v>
      </c>
      <c r="DI339" s="104">
        <f t="shared" si="435"/>
        <v>0</v>
      </c>
      <c r="DJ339" s="103">
        <f t="shared" si="436"/>
        <v>0</v>
      </c>
      <c r="DK339" s="105">
        <f t="shared" si="437"/>
        <v>0</v>
      </c>
      <c r="DL339" s="110"/>
      <c r="DM339" s="102"/>
      <c r="DN339" s="102"/>
      <c r="DO339" s="102"/>
      <c r="DP339" s="102"/>
      <c r="DQ339" s="102"/>
      <c r="DR339" s="102"/>
      <c r="DS339" s="102"/>
      <c r="DT339" s="102"/>
      <c r="DU339" s="102"/>
      <c r="DV339" s="102"/>
      <c r="DW339" s="102"/>
      <c r="DX339" s="102">
        <f t="shared" si="438"/>
        <v>0</v>
      </c>
      <c r="DY339" s="103">
        <f t="shared" si="439"/>
        <v>0</v>
      </c>
      <c r="DZ339" s="103">
        <f t="shared" si="440"/>
        <v>0</v>
      </c>
      <c r="EA339" s="103">
        <f t="shared" si="441"/>
        <v>0</v>
      </c>
      <c r="EB339" s="103">
        <f t="shared" si="442"/>
        <v>0</v>
      </c>
      <c r="EC339" s="103">
        <f t="shared" si="443"/>
        <v>0</v>
      </c>
      <c r="ED339" s="103">
        <f t="shared" si="444"/>
        <v>0</v>
      </c>
      <c r="EE339" s="103">
        <f t="shared" si="445"/>
        <v>0</v>
      </c>
      <c r="EF339" s="103">
        <f t="shared" si="446"/>
        <v>0</v>
      </c>
      <c r="EG339" s="103">
        <f t="shared" si="447"/>
        <v>0</v>
      </c>
      <c r="EH339" s="103">
        <f t="shared" si="448"/>
        <v>0</v>
      </c>
      <c r="EI339" s="103">
        <f t="shared" si="449"/>
        <v>0</v>
      </c>
      <c r="EJ339" s="103">
        <f t="shared" si="450"/>
        <v>0</v>
      </c>
      <c r="EK339" s="104">
        <f>SUM(DY339:EJ339)*VLOOKUP($I339,Escalation[],MATCH(DL$1,Escalation[#Headers]),FALSE)</f>
        <v>0</v>
      </c>
      <c r="EL339" s="104">
        <f t="shared" si="451"/>
        <v>0</v>
      </c>
      <c r="EM339" s="104">
        <f t="shared" si="452"/>
        <v>0</v>
      </c>
      <c r="EN339" s="104">
        <f t="shared" si="453"/>
        <v>0</v>
      </c>
      <c r="EO339" s="103">
        <f t="shared" si="454"/>
        <v>0</v>
      </c>
      <c r="EP339" s="105">
        <f t="shared" si="455"/>
        <v>0</v>
      </c>
      <c r="EQ339" s="160">
        <f t="shared" si="456"/>
        <v>1879.5600000000002</v>
      </c>
      <c r="ER339" s="1"/>
      <c r="ES339" s="82"/>
      <c r="ET339" s="82"/>
      <c r="EU339" s="82"/>
      <c r="EV339" s="82"/>
      <c r="EW339" s="22"/>
      <c r="EX339" s="22"/>
      <c r="EY339" s="34"/>
      <c r="EZ339" s="34"/>
      <c r="FA339" s="7"/>
      <c r="FB339" s="7"/>
      <c r="FC339" s="7"/>
      <c r="FD339" s="7"/>
    </row>
    <row r="340" spans="1:160" ht="132" hidden="1" x14ac:dyDescent="0.3">
      <c r="A340" s="2" t="s">
        <v>688</v>
      </c>
      <c r="B340" s="83">
        <v>1.2</v>
      </c>
      <c r="C340" t="s">
        <v>1392</v>
      </c>
      <c r="D340" s="28" t="s">
        <v>15</v>
      </c>
      <c r="E340" s="3" t="s">
        <v>25</v>
      </c>
      <c r="F340" s="1" t="s">
        <v>689</v>
      </c>
      <c r="G340" s="14" t="s">
        <v>690</v>
      </c>
      <c r="H340" s="1"/>
      <c r="I340" s="3" t="s">
        <v>19</v>
      </c>
      <c r="J340" s="5" t="s">
        <v>31</v>
      </c>
      <c r="K340" s="3" t="s">
        <v>35</v>
      </c>
      <c r="L340" s="6" t="s">
        <v>22</v>
      </c>
      <c r="M340" s="38">
        <v>115</v>
      </c>
      <c r="N340" s="43">
        <v>115</v>
      </c>
      <c r="O340" s="23">
        <v>0</v>
      </c>
      <c r="P340" s="48">
        <v>0</v>
      </c>
      <c r="Q340" s="5" t="s">
        <v>23</v>
      </c>
      <c r="R340" s="1" t="s">
        <v>220</v>
      </c>
      <c r="S340" s="71">
        <f>VLOOKUP(R340,Contingencies!$A$2:$D$7,4,FALSE)</f>
        <v>0.2</v>
      </c>
      <c r="T340" s="22">
        <f t="shared" si="389"/>
        <v>375.91200000000003</v>
      </c>
      <c r="U340" s="33">
        <f t="shared" si="463"/>
        <v>0</v>
      </c>
      <c r="V340" s="90"/>
      <c r="W340" s="110"/>
      <c r="X340" s="112"/>
      <c r="Y340" s="122">
        <v>16</v>
      </c>
      <c r="Z340" s="102"/>
      <c r="AA340" s="123"/>
      <c r="AB340" s="123"/>
      <c r="AC340" s="123"/>
      <c r="AD340" s="123"/>
      <c r="AE340" s="123"/>
      <c r="AF340" s="102"/>
      <c r="AG340" s="102"/>
      <c r="AH340" s="102"/>
      <c r="AI340" s="102">
        <f t="shared" si="457"/>
        <v>16</v>
      </c>
      <c r="AJ340" s="103">
        <f t="shared" si="390"/>
        <v>0</v>
      </c>
      <c r="AK340" s="103">
        <f t="shared" si="391"/>
        <v>0</v>
      </c>
      <c r="AL340" s="103">
        <f t="shared" si="392"/>
        <v>1840</v>
      </c>
      <c r="AM340" s="103">
        <f t="shared" si="393"/>
        <v>0</v>
      </c>
      <c r="AN340" s="103">
        <f t="shared" si="394"/>
        <v>0</v>
      </c>
      <c r="AO340" s="103">
        <f t="shared" si="395"/>
        <v>0</v>
      </c>
      <c r="AP340" s="103">
        <f t="shared" si="396"/>
        <v>0</v>
      </c>
      <c r="AQ340" s="103">
        <f t="shared" si="397"/>
        <v>0</v>
      </c>
      <c r="AR340" s="103">
        <f t="shared" si="398"/>
        <v>0</v>
      </c>
      <c r="AS340" s="103">
        <f t="shared" si="399"/>
        <v>0</v>
      </c>
      <c r="AT340" s="103">
        <f t="shared" si="400"/>
        <v>0</v>
      </c>
      <c r="AU340" s="103">
        <f t="shared" si="401"/>
        <v>0</v>
      </c>
      <c r="AV340" s="104">
        <f>SUM(AJ340:AU340)*VLOOKUP($I340,Escalation[],MATCH(W$1,Escalation[#Headers]),FALSE)</f>
        <v>1879.5600000000002</v>
      </c>
      <c r="AW340" s="104">
        <f t="shared" si="458"/>
        <v>0</v>
      </c>
      <c r="AX340" s="104">
        <f t="shared" si="459"/>
        <v>0</v>
      </c>
      <c r="AY340" s="104">
        <f t="shared" si="460"/>
        <v>1879.5600000000002</v>
      </c>
      <c r="AZ340" s="103">
        <f t="shared" si="461"/>
        <v>375.91200000000003</v>
      </c>
      <c r="BA340" s="105">
        <f t="shared" si="462"/>
        <v>0</v>
      </c>
      <c r="BB340" s="110"/>
      <c r="BC340" s="102"/>
      <c r="BD340" s="102"/>
      <c r="BE340" s="102"/>
      <c r="BF340" s="102"/>
      <c r="BG340" s="102"/>
      <c r="BH340" s="102"/>
      <c r="BI340" s="102"/>
      <c r="BJ340" s="102"/>
      <c r="BK340" s="102"/>
      <c r="BL340" s="102"/>
      <c r="BM340" s="102"/>
      <c r="BN340" s="102">
        <f t="shared" si="402"/>
        <v>0</v>
      </c>
      <c r="BO340" s="103">
        <f t="shared" si="403"/>
        <v>0</v>
      </c>
      <c r="BP340" s="103">
        <f t="shared" si="404"/>
        <v>0</v>
      </c>
      <c r="BQ340" s="103">
        <f t="shared" si="405"/>
        <v>0</v>
      </c>
      <c r="BR340" s="103">
        <f t="shared" si="406"/>
        <v>0</v>
      </c>
      <c r="BS340" s="103">
        <f t="shared" si="407"/>
        <v>0</v>
      </c>
      <c r="BT340" s="103">
        <f t="shared" si="408"/>
        <v>0</v>
      </c>
      <c r="BU340" s="103">
        <f t="shared" si="409"/>
        <v>0</v>
      </c>
      <c r="BV340" s="103">
        <f t="shared" si="410"/>
        <v>0</v>
      </c>
      <c r="BW340" s="103">
        <f t="shared" si="411"/>
        <v>0</v>
      </c>
      <c r="BX340" s="103">
        <f t="shared" si="412"/>
        <v>0</v>
      </c>
      <c r="BY340" s="103">
        <f t="shared" si="413"/>
        <v>0</v>
      </c>
      <c r="BZ340" s="103">
        <f t="shared" si="414"/>
        <v>0</v>
      </c>
      <c r="CA340" s="104">
        <f>SUM(BO340:BZ340)*VLOOKUP($I340,Escalation[],MATCH(BB$1,Escalation[#Headers]),FALSE)</f>
        <v>0</v>
      </c>
      <c r="CB340" s="104">
        <f t="shared" si="415"/>
        <v>0</v>
      </c>
      <c r="CC340" s="104">
        <f t="shared" si="416"/>
        <v>0</v>
      </c>
      <c r="CD340" s="104">
        <f t="shared" si="417"/>
        <v>0</v>
      </c>
      <c r="CE340" s="103">
        <f t="shared" si="418"/>
        <v>0</v>
      </c>
      <c r="CF340" s="105">
        <f t="shared" si="419"/>
        <v>0</v>
      </c>
      <c r="CG340" s="110"/>
      <c r="CH340" s="102"/>
      <c r="CI340" s="102"/>
      <c r="CJ340" s="102"/>
      <c r="CK340" s="102"/>
      <c r="CL340" s="102"/>
      <c r="CM340" s="102"/>
      <c r="CN340" s="102"/>
      <c r="CO340" s="102"/>
      <c r="CP340" s="102"/>
      <c r="CQ340" s="102"/>
      <c r="CR340" s="102"/>
      <c r="CS340" s="102">
        <f t="shared" si="420"/>
        <v>0</v>
      </c>
      <c r="CT340" s="103">
        <f t="shared" si="421"/>
        <v>0</v>
      </c>
      <c r="CU340" s="103">
        <f t="shared" si="422"/>
        <v>0</v>
      </c>
      <c r="CV340" s="103">
        <f t="shared" si="423"/>
        <v>0</v>
      </c>
      <c r="CW340" s="103">
        <f t="shared" si="424"/>
        <v>0</v>
      </c>
      <c r="CX340" s="103">
        <f t="shared" si="425"/>
        <v>0</v>
      </c>
      <c r="CY340" s="103">
        <f t="shared" si="426"/>
        <v>0</v>
      </c>
      <c r="CZ340" s="103">
        <f t="shared" si="427"/>
        <v>0</v>
      </c>
      <c r="DA340" s="103">
        <f t="shared" si="428"/>
        <v>0</v>
      </c>
      <c r="DB340" s="103">
        <f t="shared" si="429"/>
        <v>0</v>
      </c>
      <c r="DC340" s="103">
        <f t="shared" si="430"/>
        <v>0</v>
      </c>
      <c r="DD340" s="103">
        <f t="shared" si="431"/>
        <v>0</v>
      </c>
      <c r="DE340" s="103">
        <f t="shared" si="432"/>
        <v>0</v>
      </c>
      <c r="DF340" s="104">
        <f>SUM(CT340:DE340)*VLOOKUP($I340,Escalation[],MATCH(CG$1,Escalation[#Headers]),FALSE)</f>
        <v>0</v>
      </c>
      <c r="DG340" s="104">
        <f t="shared" si="433"/>
        <v>0</v>
      </c>
      <c r="DH340" s="104">
        <f t="shared" si="434"/>
        <v>0</v>
      </c>
      <c r="DI340" s="104">
        <f t="shared" si="435"/>
        <v>0</v>
      </c>
      <c r="DJ340" s="103">
        <f t="shared" si="436"/>
        <v>0</v>
      </c>
      <c r="DK340" s="105">
        <f t="shared" si="437"/>
        <v>0</v>
      </c>
      <c r="DL340" s="110"/>
      <c r="DM340" s="102"/>
      <c r="DN340" s="102"/>
      <c r="DO340" s="102"/>
      <c r="DP340" s="102"/>
      <c r="DQ340" s="102"/>
      <c r="DR340" s="102"/>
      <c r="DS340" s="102"/>
      <c r="DT340" s="102"/>
      <c r="DU340" s="102"/>
      <c r="DV340" s="102"/>
      <c r="DW340" s="102"/>
      <c r="DX340" s="102">
        <f t="shared" si="438"/>
        <v>0</v>
      </c>
      <c r="DY340" s="103">
        <f t="shared" si="439"/>
        <v>0</v>
      </c>
      <c r="DZ340" s="103">
        <f t="shared" si="440"/>
        <v>0</v>
      </c>
      <c r="EA340" s="103">
        <f t="shared" si="441"/>
        <v>0</v>
      </c>
      <c r="EB340" s="103">
        <f t="shared" si="442"/>
        <v>0</v>
      </c>
      <c r="EC340" s="103">
        <f t="shared" si="443"/>
        <v>0</v>
      </c>
      <c r="ED340" s="103">
        <f t="shared" si="444"/>
        <v>0</v>
      </c>
      <c r="EE340" s="103">
        <f t="shared" si="445"/>
        <v>0</v>
      </c>
      <c r="EF340" s="103">
        <f t="shared" si="446"/>
        <v>0</v>
      </c>
      <c r="EG340" s="103">
        <f t="shared" si="447"/>
        <v>0</v>
      </c>
      <c r="EH340" s="103">
        <f t="shared" si="448"/>
        <v>0</v>
      </c>
      <c r="EI340" s="103">
        <f t="shared" si="449"/>
        <v>0</v>
      </c>
      <c r="EJ340" s="103">
        <f t="shared" si="450"/>
        <v>0</v>
      </c>
      <c r="EK340" s="104">
        <f>SUM(DY340:EJ340)*VLOOKUP($I340,Escalation[],MATCH(DL$1,Escalation[#Headers]),FALSE)</f>
        <v>0</v>
      </c>
      <c r="EL340" s="104">
        <f t="shared" si="451"/>
        <v>0</v>
      </c>
      <c r="EM340" s="104">
        <f t="shared" si="452"/>
        <v>0</v>
      </c>
      <c r="EN340" s="104">
        <f t="shared" si="453"/>
        <v>0</v>
      </c>
      <c r="EO340" s="103">
        <f t="shared" si="454"/>
        <v>0</v>
      </c>
      <c r="EP340" s="105">
        <f t="shared" si="455"/>
        <v>0</v>
      </c>
      <c r="EQ340" s="160">
        <f t="shared" si="456"/>
        <v>1879.5600000000002</v>
      </c>
      <c r="ER340" s="1"/>
      <c r="ES340" s="82"/>
      <c r="ET340" s="82"/>
      <c r="EU340" s="82"/>
      <c r="EV340" s="82"/>
      <c r="EW340" s="22"/>
      <c r="EX340" s="22"/>
      <c r="EY340" s="34"/>
      <c r="EZ340" s="34"/>
      <c r="FA340" s="7"/>
      <c r="FB340" s="7"/>
      <c r="FC340" s="7"/>
      <c r="FD340" s="7"/>
    </row>
    <row r="341" spans="1:160" ht="184.8" hidden="1" x14ac:dyDescent="0.3">
      <c r="A341" s="2" t="s">
        <v>691</v>
      </c>
      <c r="B341" s="83">
        <v>1.2</v>
      </c>
      <c r="C341" t="s">
        <v>1392</v>
      </c>
      <c r="D341" s="28" t="s">
        <v>15</v>
      </c>
      <c r="E341" s="3" t="s">
        <v>25</v>
      </c>
      <c r="F341" s="1" t="s">
        <v>692</v>
      </c>
      <c r="G341" s="14" t="s">
        <v>693</v>
      </c>
      <c r="H341" s="1"/>
      <c r="I341" s="3" t="s">
        <v>19</v>
      </c>
      <c r="J341" s="5" t="s">
        <v>31</v>
      </c>
      <c r="K341" s="3" t="s">
        <v>35</v>
      </c>
      <c r="L341" s="6" t="s">
        <v>22</v>
      </c>
      <c r="M341" s="38">
        <v>115</v>
      </c>
      <c r="N341" s="43">
        <v>115</v>
      </c>
      <c r="O341" s="23">
        <v>0</v>
      </c>
      <c r="P341" s="48">
        <v>0</v>
      </c>
      <c r="Q341" s="5" t="s">
        <v>23</v>
      </c>
      <c r="R341" s="1" t="s">
        <v>220</v>
      </c>
      <c r="S341" s="71">
        <f>VLOOKUP(R341,Contingencies!$A$2:$D$7,4,FALSE)</f>
        <v>0.2</v>
      </c>
      <c r="T341" s="22">
        <f t="shared" si="389"/>
        <v>939.7800000000002</v>
      </c>
      <c r="U341" s="33">
        <f t="shared" si="463"/>
        <v>0</v>
      </c>
      <c r="V341" s="90"/>
      <c r="W341" s="110"/>
      <c r="X341" s="112">
        <v>20</v>
      </c>
      <c r="Y341" s="114">
        <v>20</v>
      </c>
      <c r="Z341" s="123"/>
      <c r="AA341" s="123"/>
      <c r="AB341" s="123"/>
      <c r="AC341" s="123"/>
      <c r="AD341" s="123"/>
      <c r="AE341" s="123"/>
      <c r="AF341" s="102"/>
      <c r="AG341" s="102"/>
      <c r="AH341" s="102"/>
      <c r="AI341" s="102">
        <f t="shared" si="457"/>
        <v>40</v>
      </c>
      <c r="AJ341" s="103">
        <f t="shared" si="390"/>
        <v>0</v>
      </c>
      <c r="AK341" s="103">
        <f t="shared" si="391"/>
        <v>2300</v>
      </c>
      <c r="AL341" s="103">
        <f t="shared" si="392"/>
        <v>2300</v>
      </c>
      <c r="AM341" s="103">
        <f t="shared" si="393"/>
        <v>0</v>
      </c>
      <c r="AN341" s="103">
        <f t="shared" si="394"/>
        <v>0</v>
      </c>
      <c r="AO341" s="103">
        <f t="shared" si="395"/>
        <v>0</v>
      </c>
      <c r="AP341" s="103">
        <f t="shared" si="396"/>
        <v>0</v>
      </c>
      <c r="AQ341" s="103">
        <f t="shared" si="397"/>
        <v>0</v>
      </c>
      <c r="AR341" s="103">
        <f t="shared" si="398"/>
        <v>0</v>
      </c>
      <c r="AS341" s="103">
        <f t="shared" si="399"/>
        <v>0</v>
      </c>
      <c r="AT341" s="103">
        <f t="shared" si="400"/>
        <v>0</v>
      </c>
      <c r="AU341" s="103">
        <f t="shared" si="401"/>
        <v>0</v>
      </c>
      <c r="AV341" s="104">
        <f>SUM(AJ341:AU341)*VLOOKUP($I341,Escalation[],MATCH(W$1,Escalation[#Headers]),FALSE)</f>
        <v>4698.9000000000005</v>
      </c>
      <c r="AW341" s="104">
        <f t="shared" si="458"/>
        <v>0</v>
      </c>
      <c r="AX341" s="104">
        <f t="shared" si="459"/>
        <v>0</v>
      </c>
      <c r="AY341" s="104">
        <f t="shared" si="460"/>
        <v>4698.9000000000005</v>
      </c>
      <c r="AZ341" s="103">
        <f t="shared" si="461"/>
        <v>939.7800000000002</v>
      </c>
      <c r="BA341" s="105">
        <f t="shared" si="462"/>
        <v>0</v>
      </c>
      <c r="BB341" s="110"/>
      <c r="BC341" s="102"/>
      <c r="BD341" s="102"/>
      <c r="BE341" s="102"/>
      <c r="BF341" s="102"/>
      <c r="BG341" s="102"/>
      <c r="BH341" s="102"/>
      <c r="BI341" s="102"/>
      <c r="BJ341" s="102"/>
      <c r="BK341" s="102"/>
      <c r="BL341" s="102"/>
      <c r="BM341" s="102"/>
      <c r="BN341" s="102">
        <f t="shared" si="402"/>
        <v>0</v>
      </c>
      <c r="BO341" s="103">
        <f t="shared" si="403"/>
        <v>0</v>
      </c>
      <c r="BP341" s="103">
        <f t="shared" si="404"/>
        <v>0</v>
      </c>
      <c r="BQ341" s="103">
        <f t="shared" si="405"/>
        <v>0</v>
      </c>
      <c r="BR341" s="103">
        <f t="shared" si="406"/>
        <v>0</v>
      </c>
      <c r="BS341" s="103">
        <f t="shared" si="407"/>
        <v>0</v>
      </c>
      <c r="BT341" s="103">
        <f t="shared" si="408"/>
        <v>0</v>
      </c>
      <c r="BU341" s="103">
        <f t="shared" si="409"/>
        <v>0</v>
      </c>
      <c r="BV341" s="103">
        <f t="shared" si="410"/>
        <v>0</v>
      </c>
      <c r="BW341" s="103">
        <f t="shared" si="411"/>
        <v>0</v>
      </c>
      <c r="BX341" s="103">
        <f t="shared" si="412"/>
        <v>0</v>
      </c>
      <c r="BY341" s="103">
        <f t="shared" si="413"/>
        <v>0</v>
      </c>
      <c r="BZ341" s="103">
        <f t="shared" si="414"/>
        <v>0</v>
      </c>
      <c r="CA341" s="104">
        <f>SUM(BO341:BZ341)*VLOOKUP($I341,Escalation[],MATCH(BB$1,Escalation[#Headers]),FALSE)</f>
        <v>0</v>
      </c>
      <c r="CB341" s="104">
        <f t="shared" si="415"/>
        <v>0</v>
      </c>
      <c r="CC341" s="104">
        <f t="shared" si="416"/>
        <v>0</v>
      </c>
      <c r="CD341" s="104">
        <f t="shared" si="417"/>
        <v>0</v>
      </c>
      <c r="CE341" s="103">
        <f t="shared" si="418"/>
        <v>0</v>
      </c>
      <c r="CF341" s="105">
        <f t="shared" si="419"/>
        <v>0</v>
      </c>
      <c r="CG341" s="110"/>
      <c r="CH341" s="102"/>
      <c r="CI341" s="102"/>
      <c r="CJ341" s="102"/>
      <c r="CK341" s="102"/>
      <c r="CL341" s="102"/>
      <c r="CM341" s="102"/>
      <c r="CN341" s="102"/>
      <c r="CO341" s="102"/>
      <c r="CP341" s="102"/>
      <c r="CQ341" s="102"/>
      <c r="CR341" s="102"/>
      <c r="CS341" s="102">
        <f t="shared" si="420"/>
        <v>0</v>
      </c>
      <c r="CT341" s="103">
        <f t="shared" si="421"/>
        <v>0</v>
      </c>
      <c r="CU341" s="103">
        <f t="shared" si="422"/>
        <v>0</v>
      </c>
      <c r="CV341" s="103">
        <f t="shared" si="423"/>
        <v>0</v>
      </c>
      <c r="CW341" s="103">
        <f t="shared" si="424"/>
        <v>0</v>
      </c>
      <c r="CX341" s="103">
        <f t="shared" si="425"/>
        <v>0</v>
      </c>
      <c r="CY341" s="103">
        <f t="shared" si="426"/>
        <v>0</v>
      </c>
      <c r="CZ341" s="103">
        <f t="shared" si="427"/>
        <v>0</v>
      </c>
      <c r="DA341" s="103">
        <f t="shared" si="428"/>
        <v>0</v>
      </c>
      <c r="DB341" s="103">
        <f t="shared" si="429"/>
        <v>0</v>
      </c>
      <c r="DC341" s="103">
        <f t="shared" si="430"/>
        <v>0</v>
      </c>
      <c r="DD341" s="103">
        <f t="shared" si="431"/>
        <v>0</v>
      </c>
      <c r="DE341" s="103">
        <f t="shared" si="432"/>
        <v>0</v>
      </c>
      <c r="DF341" s="104">
        <f>SUM(CT341:DE341)*VLOOKUP($I341,Escalation[],MATCH(CG$1,Escalation[#Headers]),FALSE)</f>
        <v>0</v>
      </c>
      <c r="DG341" s="104">
        <f t="shared" si="433"/>
        <v>0</v>
      </c>
      <c r="DH341" s="104">
        <f t="shared" si="434"/>
        <v>0</v>
      </c>
      <c r="DI341" s="104">
        <f t="shared" si="435"/>
        <v>0</v>
      </c>
      <c r="DJ341" s="103">
        <f t="shared" si="436"/>
        <v>0</v>
      </c>
      <c r="DK341" s="105">
        <f t="shared" si="437"/>
        <v>0</v>
      </c>
      <c r="DL341" s="110"/>
      <c r="DM341" s="102"/>
      <c r="DN341" s="102"/>
      <c r="DO341" s="102"/>
      <c r="DP341" s="102"/>
      <c r="DQ341" s="102"/>
      <c r="DR341" s="102"/>
      <c r="DS341" s="102"/>
      <c r="DT341" s="102"/>
      <c r="DU341" s="102"/>
      <c r="DV341" s="102"/>
      <c r="DW341" s="102"/>
      <c r="DX341" s="102">
        <f t="shared" si="438"/>
        <v>0</v>
      </c>
      <c r="DY341" s="103">
        <f t="shared" si="439"/>
        <v>0</v>
      </c>
      <c r="DZ341" s="103">
        <f t="shared" si="440"/>
        <v>0</v>
      </c>
      <c r="EA341" s="103">
        <f t="shared" si="441"/>
        <v>0</v>
      </c>
      <c r="EB341" s="103">
        <f t="shared" si="442"/>
        <v>0</v>
      </c>
      <c r="EC341" s="103">
        <f t="shared" si="443"/>
        <v>0</v>
      </c>
      <c r="ED341" s="103">
        <f t="shared" si="444"/>
        <v>0</v>
      </c>
      <c r="EE341" s="103">
        <f t="shared" si="445"/>
        <v>0</v>
      </c>
      <c r="EF341" s="103">
        <f t="shared" si="446"/>
        <v>0</v>
      </c>
      <c r="EG341" s="103">
        <f t="shared" si="447"/>
        <v>0</v>
      </c>
      <c r="EH341" s="103">
        <f t="shared" si="448"/>
        <v>0</v>
      </c>
      <c r="EI341" s="103">
        <f t="shared" si="449"/>
        <v>0</v>
      </c>
      <c r="EJ341" s="103">
        <f t="shared" si="450"/>
        <v>0</v>
      </c>
      <c r="EK341" s="104">
        <f>SUM(DY341:EJ341)*VLOOKUP($I341,Escalation[],MATCH(DL$1,Escalation[#Headers]),FALSE)</f>
        <v>0</v>
      </c>
      <c r="EL341" s="104">
        <f t="shared" si="451"/>
        <v>0</v>
      </c>
      <c r="EM341" s="104">
        <f t="shared" si="452"/>
        <v>0</v>
      </c>
      <c r="EN341" s="104">
        <f t="shared" si="453"/>
        <v>0</v>
      </c>
      <c r="EO341" s="103">
        <f t="shared" si="454"/>
        <v>0</v>
      </c>
      <c r="EP341" s="105">
        <f t="shared" si="455"/>
        <v>0</v>
      </c>
      <c r="EQ341" s="160">
        <f t="shared" si="456"/>
        <v>4698.9000000000005</v>
      </c>
      <c r="ER341" s="1"/>
      <c r="ES341" s="82"/>
      <c r="ET341" s="82"/>
      <c r="EU341" s="82"/>
      <c r="EV341" s="82"/>
      <c r="EW341" s="22"/>
      <c r="EX341" s="22"/>
      <c r="EY341" s="34"/>
      <c r="EZ341" s="34"/>
      <c r="FA341" s="7"/>
      <c r="FB341" s="7"/>
      <c r="FC341" s="7"/>
      <c r="FD341" s="7"/>
    </row>
    <row r="342" spans="1:160" ht="198" hidden="1" x14ac:dyDescent="0.3">
      <c r="A342" s="2" t="s">
        <v>694</v>
      </c>
      <c r="B342" s="83">
        <v>1.2</v>
      </c>
      <c r="C342" t="s">
        <v>1392</v>
      </c>
      <c r="D342" s="28" t="s">
        <v>15</v>
      </c>
      <c r="E342" s="3" t="s">
        <v>25</v>
      </c>
      <c r="F342" s="1" t="s">
        <v>695</v>
      </c>
      <c r="G342" s="14" t="s">
        <v>696</v>
      </c>
      <c r="H342" s="1"/>
      <c r="I342" s="3" t="s">
        <v>19</v>
      </c>
      <c r="J342" s="5" t="s">
        <v>31</v>
      </c>
      <c r="K342" s="3" t="s">
        <v>35</v>
      </c>
      <c r="L342" s="6" t="s">
        <v>22</v>
      </c>
      <c r="M342" s="38">
        <v>115</v>
      </c>
      <c r="N342" s="43">
        <v>115</v>
      </c>
      <c r="O342" s="23">
        <v>0</v>
      </c>
      <c r="P342" s="48">
        <v>0</v>
      </c>
      <c r="Q342" s="5" t="s">
        <v>23</v>
      </c>
      <c r="R342" s="1" t="s">
        <v>220</v>
      </c>
      <c r="S342" s="71">
        <f>VLOOKUP(R342,Contingencies!$A$2:$D$7,4,FALSE)</f>
        <v>0.2</v>
      </c>
      <c r="T342" s="22">
        <f t="shared" si="389"/>
        <v>939.7800000000002</v>
      </c>
      <c r="U342" s="33">
        <f t="shared" si="463"/>
        <v>0</v>
      </c>
      <c r="V342" s="90"/>
      <c r="W342" s="110"/>
      <c r="X342" s="102"/>
      <c r="Y342" s="114">
        <v>20</v>
      </c>
      <c r="Z342" s="122">
        <v>20</v>
      </c>
      <c r="AA342" s="123"/>
      <c r="AB342" s="123"/>
      <c r="AC342" s="123"/>
      <c r="AD342" s="123"/>
      <c r="AE342" s="123"/>
      <c r="AF342" s="102"/>
      <c r="AG342" s="102"/>
      <c r="AH342" s="102"/>
      <c r="AI342" s="102">
        <f t="shared" si="457"/>
        <v>40</v>
      </c>
      <c r="AJ342" s="103">
        <f t="shared" si="390"/>
        <v>0</v>
      </c>
      <c r="AK342" s="103">
        <f t="shared" si="391"/>
        <v>0</v>
      </c>
      <c r="AL342" s="103">
        <f t="shared" si="392"/>
        <v>2300</v>
      </c>
      <c r="AM342" s="103">
        <f t="shared" si="393"/>
        <v>2300</v>
      </c>
      <c r="AN342" s="103">
        <f t="shared" si="394"/>
        <v>0</v>
      </c>
      <c r="AO342" s="103">
        <f t="shared" si="395"/>
        <v>0</v>
      </c>
      <c r="AP342" s="103">
        <f t="shared" si="396"/>
        <v>0</v>
      </c>
      <c r="AQ342" s="103">
        <f t="shared" si="397"/>
        <v>0</v>
      </c>
      <c r="AR342" s="103">
        <f t="shared" si="398"/>
        <v>0</v>
      </c>
      <c r="AS342" s="103">
        <f t="shared" si="399"/>
        <v>0</v>
      </c>
      <c r="AT342" s="103">
        <f t="shared" si="400"/>
        <v>0</v>
      </c>
      <c r="AU342" s="103">
        <f t="shared" si="401"/>
        <v>0</v>
      </c>
      <c r="AV342" s="104">
        <f>SUM(AJ342:AU342)*VLOOKUP($I342,Escalation[],MATCH(W$1,Escalation[#Headers]),FALSE)</f>
        <v>4698.9000000000005</v>
      </c>
      <c r="AW342" s="104">
        <f t="shared" si="458"/>
        <v>0</v>
      </c>
      <c r="AX342" s="104">
        <f t="shared" si="459"/>
        <v>0</v>
      </c>
      <c r="AY342" s="104">
        <f t="shared" si="460"/>
        <v>4698.9000000000005</v>
      </c>
      <c r="AZ342" s="103">
        <f t="shared" si="461"/>
        <v>939.7800000000002</v>
      </c>
      <c r="BA342" s="105">
        <f t="shared" si="462"/>
        <v>0</v>
      </c>
      <c r="BB342" s="110"/>
      <c r="BC342" s="102"/>
      <c r="BD342" s="102"/>
      <c r="BE342" s="102"/>
      <c r="BF342" s="102"/>
      <c r="BG342" s="102"/>
      <c r="BH342" s="102"/>
      <c r="BI342" s="102"/>
      <c r="BJ342" s="102"/>
      <c r="BK342" s="102"/>
      <c r="BL342" s="102"/>
      <c r="BM342" s="102"/>
      <c r="BN342" s="102">
        <f t="shared" si="402"/>
        <v>0</v>
      </c>
      <c r="BO342" s="103">
        <f t="shared" si="403"/>
        <v>0</v>
      </c>
      <c r="BP342" s="103">
        <f t="shared" si="404"/>
        <v>0</v>
      </c>
      <c r="BQ342" s="103">
        <f t="shared" si="405"/>
        <v>0</v>
      </c>
      <c r="BR342" s="103">
        <f t="shared" si="406"/>
        <v>0</v>
      </c>
      <c r="BS342" s="103">
        <f t="shared" si="407"/>
        <v>0</v>
      </c>
      <c r="BT342" s="103">
        <f t="shared" si="408"/>
        <v>0</v>
      </c>
      <c r="BU342" s="103">
        <f t="shared" si="409"/>
        <v>0</v>
      </c>
      <c r="BV342" s="103">
        <f t="shared" si="410"/>
        <v>0</v>
      </c>
      <c r="BW342" s="103">
        <f t="shared" si="411"/>
        <v>0</v>
      </c>
      <c r="BX342" s="103">
        <f t="shared" si="412"/>
        <v>0</v>
      </c>
      <c r="BY342" s="103">
        <f t="shared" si="413"/>
        <v>0</v>
      </c>
      <c r="BZ342" s="103">
        <f t="shared" si="414"/>
        <v>0</v>
      </c>
      <c r="CA342" s="104">
        <f>SUM(BO342:BZ342)*VLOOKUP($I342,Escalation[],MATCH(BB$1,Escalation[#Headers]),FALSE)</f>
        <v>0</v>
      </c>
      <c r="CB342" s="104">
        <f t="shared" si="415"/>
        <v>0</v>
      </c>
      <c r="CC342" s="104">
        <f t="shared" si="416"/>
        <v>0</v>
      </c>
      <c r="CD342" s="104">
        <f t="shared" si="417"/>
        <v>0</v>
      </c>
      <c r="CE342" s="103">
        <f t="shared" si="418"/>
        <v>0</v>
      </c>
      <c r="CF342" s="105">
        <f t="shared" si="419"/>
        <v>0</v>
      </c>
      <c r="CG342" s="110"/>
      <c r="CH342" s="102"/>
      <c r="CI342" s="102"/>
      <c r="CJ342" s="102"/>
      <c r="CK342" s="102"/>
      <c r="CL342" s="102"/>
      <c r="CM342" s="102"/>
      <c r="CN342" s="102"/>
      <c r="CO342" s="102"/>
      <c r="CP342" s="102"/>
      <c r="CQ342" s="102"/>
      <c r="CR342" s="102"/>
      <c r="CS342" s="102">
        <f t="shared" si="420"/>
        <v>0</v>
      </c>
      <c r="CT342" s="103">
        <f t="shared" si="421"/>
        <v>0</v>
      </c>
      <c r="CU342" s="103">
        <f t="shared" si="422"/>
        <v>0</v>
      </c>
      <c r="CV342" s="103">
        <f t="shared" si="423"/>
        <v>0</v>
      </c>
      <c r="CW342" s="103">
        <f t="shared" si="424"/>
        <v>0</v>
      </c>
      <c r="CX342" s="103">
        <f t="shared" si="425"/>
        <v>0</v>
      </c>
      <c r="CY342" s="103">
        <f t="shared" si="426"/>
        <v>0</v>
      </c>
      <c r="CZ342" s="103">
        <f t="shared" si="427"/>
        <v>0</v>
      </c>
      <c r="DA342" s="103">
        <f t="shared" si="428"/>
        <v>0</v>
      </c>
      <c r="DB342" s="103">
        <f t="shared" si="429"/>
        <v>0</v>
      </c>
      <c r="DC342" s="103">
        <f t="shared" si="430"/>
        <v>0</v>
      </c>
      <c r="DD342" s="103">
        <f t="shared" si="431"/>
        <v>0</v>
      </c>
      <c r="DE342" s="103">
        <f t="shared" si="432"/>
        <v>0</v>
      </c>
      <c r="DF342" s="104">
        <f>SUM(CT342:DE342)*VLOOKUP($I342,Escalation[],MATCH(CG$1,Escalation[#Headers]),FALSE)</f>
        <v>0</v>
      </c>
      <c r="DG342" s="104">
        <f t="shared" si="433"/>
        <v>0</v>
      </c>
      <c r="DH342" s="104">
        <f t="shared" si="434"/>
        <v>0</v>
      </c>
      <c r="DI342" s="104">
        <f t="shared" si="435"/>
        <v>0</v>
      </c>
      <c r="DJ342" s="103">
        <f t="shared" si="436"/>
        <v>0</v>
      </c>
      <c r="DK342" s="105">
        <f t="shared" si="437"/>
        <v>0</v>
      </c>
      <c r="DL342" s="110"/>
      <c r="DM342" s="102"/>
      <c r="DN342" s="102"/>
      <c r="DO342" s="102"/>
      <c r="DP342" s="102"/>
      <c r="DQ342" s="102"/>
      <c r="DR342" s="102"/>
      <c r="DS342" s="102"/>
      <c r="DT342" s="102"/>
      <c r="DU342" s="102"/>
      <c r="DV342" s="102"/>
      <c r="DW342" s="102"/>
      <c r="DX342" s="102">
        <f t="shared" si="438"/>
        <v>0</v>
      </c>
      <c r="DY342" s="103">
        <f t="shared" si="439"/>
        <v>0</v>
      </c>
      <c r="DZ342" s="103">
        <f t="shared" si="440"/>
        <v>0</v>
      </c>
      <c r="EA342" s="103">
        <f t="shared" si="441"/>
        <v>0</v>
      </c>
      <c r="EB342" s="103">
        <f t="shared" si="442"/>
        <v>0</v>
      </c>
      <c r="EC342" s="103">
        <f t="shared" si="443"/>
        <v>0</v>
      </c>
      <c r="ED342" s="103">
        <f t="shared" si="444"/>
        <v>0</v>
      </c>
      <c r="EE342" s="103">
        <f t="shared" si="445"/>
        <v>0</v>
      </c>
      <c r="EF342" s="103">
        <f t="shared" si="446"/>
        <v>0</v>
      </c>
      <c r="EG342" s="103">
        <f t="shared" si="447"/>
        <v>0</v>
      </c>
      <c r="EH342" s="103">
        <f t="shared" si="448"/>
        <v>0</v>
      </c>
      <c r="EI342" s="103">
        <f t="shared" si="449"/>
        <v>0</v>
      </c>
      <c r="EJ342" s="103">
        <f t="shared" si="450"/>
        <v>0</v>
      </c>
      <c r="EK342" s="104">
        <f>SUM(DY342:EJ342)*VLOOKUP($I342,Escalation[],MATCH(DL$1,Escalation[#Headers]),FALSE)</f>
        <v>0</v>
      </c>
      <c r="EL342" s="104">
        <f t="shared" si="451"/>
        <v>0</v>
      </c>
      <c r="EM342" s="104">
        <f t="shared" si="452"/>
        <v>0</v>
      </c>
      <c r="EN342" s="104">
        <f t="shared" si="453"/>
        <v>0</v>
      </c>
      <c r="EO342" s="103">
        <f t="shared" si="454"/>
        <v>0</v>
      </c>
      <c r="EP342" s="105">
        <f t="shared" si="455"/>
        <v>0</v>
      </c>
      <c r="EQ342" s="160">
        <f t="shared" si="456"/>
        <v>4698.9000000000005</v>
      </c>
      <c r="ER342" s="1"/>
      <c r="ES342" s="82"/>
      <c r="ET342" s="82"/>
      <c r="EU342" s="82"/>
      <c r="EV342" s="82"/>
      <c r="EW342" s="22"/>
      <c r="EX342" s="22"/>
      <c r="EY342" s="34"/>
      <c r="EZ342" s="34"/>
      <c r="FA342" s="7"/>
      <c r="FB342" s="7"/>
      <c r="FC342" s="7"/>
      <c r="FD342" s="7"/>
    </row>
    <row r="343" spans="1:160" ht="92.4" hidden="1" x14ac:dyDescent="0.3">
      <c r="A343" s="2" t="s">
        <v>697</v>
      </c>
      <c r="B343" s="83">
        <v>1.2</v>
      </c>
      <c r="C343" t="s">
        <v>1392</v>
      </c>
      <c r="D343" s="28" t="s">
        <v>15</v>
      </c>
      <c r="E343" s="3" t="s">
        <v>25</v>
      </c>
      <c r="F343" s="1" t="s">
        <v>698</v>
      </c>
      <c r="G343" s="14" t="s">
        <v>699</v>
      </c>
      <c r="H343" s="1"/>
      <c r="I343" s="3" t="s">
        <v>19</v>
      </c>
      <c r="J343" s="5" t="s">
        <v>31</v>
      </c>
      <c r="K343" s="3" t="s">
        <v>35</v>
      </c>
      <c r="L343" s="6" t="s">
        <v>22</v>
      </c>
      <c r="M343" s="38">
        <v>115</v>
      </c>
      <c r="N343" s="43">
        <v>115</v>
      </c>
      <c r="O343" s="23">
        <v>0</v>
      </c>
      <c r="P343" s="48">
        <v>0</v>
      </c>
      <c r="Q343" s="5" t="s">
        <v>23</v>
      </c>
      <c r="R343" s="1" t="s">
        <v>220</v>
      </c>
      <c r="S343" s="71">
        <f>VLOOKUP(R343,Contingencies!$A$2:$D$7,4,FALSE)</f>
        <v>0.2</v>
      </c>
      <c r="T343" s="22">
        <f t="shared" si="389"/>
        <v>751.82400000000007</v>
      </c>
      <c r="U343" s="33">
        <f t="shared" si="463"/>
        <v>0</v>
      </c>
      <c r="V343" s="90"/>
      <c r="W343" s="110"/>
      <c r="X343" s="102"/>
      <c r="Y343" s="133"/>
      <c r="Z343" s="122">
        <v>32</v>
      </c>
      <c r="AA343" s="122"/>
      <c r="AB343" s="122"/>
      <c r="AC343" s="123"/>
      <c r="AD343" s="123"/>
      <c r="AE343" s="123"/>
      <c r="AF343" s="102"/>
      <c r="AG343" s="102"/>
      <c r="AH343" s="102"/>
      <c r="AI343" s="102">
        <f t="shared" si="457"/>
        <v>32</v>
      </c>
      <c r="AJ343" s="103">
        <f t="shared" si="390"/>
        <v>0</v>
      </c>
      <c r="AK343" s="103">
        <f t="shared" si="391"/>
        <v>0</v>
      </c>
      <c r="AL343" s="103">
        <f t="shared" si="392"/>
        <v>0</v>
      </c>
      <c r="AM343" s="103">
        <f t="shared" si="393"/>
        <v>3680</v>
      </c>
      <c r="AN343" s="103">
        <f t="shared" si="394"/>
        <v>0</v>
      </c>
      <c r="AO343" s="103">
        <f t="shared" si="395"/>
        <v>0</v>
      </c>
      <c r="AP343" s="103">
        <f t="shared" si="396"/>
        <v>0</v>
      </c>
      <c r="AQ343" s="103">
        <f t="shared" si="397"/>
        <v>0</v>
      </c>
      <c r="AR343" s="103">
        <f t="shared" si="398"/>
        <v>0</v>
      </c>
      <c r="AS343" s="103">
        <f t="shared" si="399"/>
        <v>0</v>
      </c>
      <c r="AT343" s="103">
        <f t="shared" si="400"/>
        <v>0</v>
      </c>
      <c r="AU343" s="103">
        <f t="shared" si="401"/>
        <v>0</v>
      </c>
      <c r="AV343" s="104">
        <f>SUM(AJ343:AU343)*VLOOKUP($I343,Escalation[],MATCH(W$1,Escalation[#Headers]),FALSE)</f>
        <v>3759.1200000000003</v>
      </c>
      <c r="AW343" s="104">
        <f t="shared" si="458"/>
        <v>0</v>
      </c>
      <c r="AX343" s="104">
        <f t="shared" si="459"/>
        <v>0</v>
      </c>
      <c r="AY343" s="104">
        <f t="shared" si="460"/>
        <v>3759.1200000000003</v>
      </c>
      <c r="AZ343" s="103">
        <f t="shared" si="461"/>
        <v>751.82400000000007</v>
      </c>
      <c r="BA343" s="105">
        <f t="shared" si="462"/>
        <v>0</v>
      </c>
      <c r="BB343" s="110"/>
      <c r="BC343" s="102"/>
      <c r="BD343" s="102"/>
      <c r="BE343" s="102"/>
      <c r="BF343" s="102"/>
      <c r="BG343" s="102"/>
      <c r="BH343" s="102"/>
      <c r="BI343" s="102"/>
      <c r="BJ343" s="102"/>
      <c r="BK343" s="102"/>
      <c r="BL343" s="102"/>
      <c r="BM343" s="102"/>
      <c r="BN343" s="102">
        <f t="shared" si="402"/>
        <v>0</v>
      </c>
      <c r="BO343" s="103">
        <f t="shared" si="403"/>
        <v>0</v>
      </c>
      <c r="BP343" s="103">
        <f t="shared" si="404"/>
        <v>0</v>
      </c>
      <c r="BQ343" s="103">
        <f t="shared" si="405"/>
        <v>0</v>
      </c>
      <c r="BR343" s="103">
        <f t="shared" si="406"/>
        <v>0</v>
      </c>
      <c r="BS343" s="103">
        <f t="shared" si="407"/>
        <v>0</v>
      </c>
      <c r="BT343" s="103">
        <f t="shared" si="408"/>
        <v>0</v>
      </c>
      <c r="BU343" s="103">
        <f t="shared" si="409"/>
        <v>0</v>
      </c>
      <c r="BV343" s="103">
        <f t="shared" si="410"/>
        <v>0</v>
      </c>
      <c r="BW343" s="103">
        <f t="shared" si="411"/>
        <v>0</v>
      </c>
      <c r="BX343" s="103">
        <f t="shared" si="412"/>
        <v>0</v>
      </c>
      <c r="BY343" s="103">
        <f t="shared" si="413"/>
        <v>0</v>
      </c>
      <c r="BZ343" s="103">
        <f t="shared" si="414"/>
        <v>0</v>
      </c>
      <c r="CA343" s="104">
        <f>SUM(BO343:BZ343)*VLOOKUP($I343,Escalation[],MATCH(BB$1,Escalation[#Headers]),FALSE)</f>
        <v>0</v>
      </c>
      <c r="CB343" s="104">
        <f t="shared" si="415"/>
        <v>0</v>
      </c>
      <c r="CC343" s="104">
        <f t="shared" si="416"/>
        <v>0</v>
      </c>
      <c r="CD343" s="104">
        <f t="shared" si="417"/>
        <v>0</v>
      </c>
      <c r="CE343" s="103">
        <f t="shared" si="418"/>
        <v>0</v>
      </c>
      <c r="CF343" s="105">
        <f t="shared" si="419"/>
        <v>0</v>
      </c>
      <c r="CG343" s="110"/>
      <c r="CH343" s="102"/>
      <c r="CI343" s="102"/>
      <c r="CJ343" s="102"/>
      <c r="CK343" s="102"/>
      <c r="CL343" s="102"/>
      <c r="CM343" s="102"/>
      <c r="CN343" s="102"/>
      <c r="CO343" s="102"/>
      <c r="CP343" s="102"/>
      <c r="CQ343" s="102"/>
      <c r="CR343" s="102"/>
      <c r="CS343" s="102">
        <f t="shared" si="420"/>
        <v>0</v>
      </c>
      <c r="CT343" s="103">
        <f t="shared" si="421"/>
        <v>0</v>
      </c>
      <c r="CU343" s="103">
        <f t="shared" si="422"/>
        <v>0</v>
      </c>
      <c r="CV343" s="103">
        <f t="shared" si="423"/>
        <v>0</v>
      </c>
      <c r="CW343" s="103">
        <f t="shared" si="424"/>
        <v>0</v>
      </c>
      <c r="CX343" s="103">
        <f t="shared" si="425"/>
        <v>0</v>
      </c>
      <c r="CY343" s="103">
        <f t="shared" si="426"/>
        <v>0</v>
      </c>
      <c r="CZ343" s="103">
        <f t="shared" si="427"/>
        <v>0</v>
      </c>
      <c r="DA343" s="103">
        <f t="shared" si="428"/>
        <v>0</v>
      </c>
      <c r="DB343" s="103">
        <f t="shared" si="429"/>
        <v>0</v>
      </c>
      <c r="DC343" s="103">
        <f t="shared" si="430"/>
        <v>0</v>
      </c>
      <c r="DD343" s="103">
        <f t="shared" si="431"/>
        <v>0</v>
      </c>
      <c r="DE343" s="103">
        <f t="shared" si="432"/>
        <v>0</v>
      </c>
      <c r="DF343" s="104">
        <f>SUM(CT343:DE343)*VLOOKUP($I343,Escalation[],MATCH(CG$1,Escalation[#Headers]),FALSE)</f>
        <v>0</v>
      </c>
      <c r="DG343" s="104">
        <f t="shared" si="433"/>
        <v>0</v>
      </c>
      <c r="DH343" s="104">
        <f t="shared" si="434"/>
        <v>0</v>
      </c>
      <c r="DI343" s="104">
        <f t="shared" si="435"/>
        <v>0</v>
      </c>
      <c r="DJ343" s="103">
        <f t="shared" si="436"/>
        <v>0</v>
      </c>
      <c r="DK343" s="105">
        <f t="shared" si="437"/>
        <v>0</v>
      </c>
      <c r="DL343" s="110"/>
      <c r="DM343" s="102"/>
      <c r="DN343" s="102"/>
      <c r="DO343" s="102"/>
      <c r="DP343" s="102"/>
      <c r="DQ343" s="102"/>
      <c r="DR343" s="102"/>
      <c r="DS343" s="102"/>
      <c r="DT343" s="102"/>
      <c r="DU343" s="102"/>
      <c r="DV343" s="102"/>
      <c r="DW343" s="102"/>
      <c r="DX343" s="102">
        <f t="shared" si="438"/>
        <v>0</v>
      </c>
      <c r="DY343" s="103">
        <f t="shared" si="439"/>
        <v>0</v>
      </c>
      <c r="DZ343" s="103">
        <f t="shared" si="440"/>
        <v>0</v>
      </c>
      <c r="EA343" s="103">
        <f t="shared" si="441"/>
        <v>0</v>
      </c>
      <c r="EB343" s="103">
        <f t="shared" si="442"/>
        <v>0</v>
      </c>
      <c r="EC343" s="103">
        <f t="shared" si="443"/>
        <v>0</v>
      </c>
      <c r="ED343" s="103">
        <f t="shared" si="444"/>
        <v>0</v>
      </c>
      <c r="EE343" s="103">
        <f t="shared" si="445"/>
        <v>0</v>
      </c>
      <c r="EF343" s="103">
        <f t="shared" si="446"/>
        <v>0</v>
      </c>
      <c r="EG343" s="103">
        <f t="shared" si="447"/>
        <v>0</v>
      </c>
      <c r="EH343" s="103">
        <f t="shared" si="448"/>
        <v>0</v>
      </c>
      <c r="EI343" s="103">
        <f t="shared" si="449"/>
        <v>0</v>
      </c>
      <c r="EJ343" s="103">
        <f t="shared" si="450"/>
        <v>0</v>
      </c>
      <c r="EK343" s="104">
        <f>SUM(DY343:EJ343)*VLOOKUP($I343,Escalation[],MATCH(DL$1,Escalation[#Headers]),FALSE)</f>
        <v>0</v>
      </c>
      <c r="EL343" s="104">
        <f t="shared" si="451"/>
        <v>0</v>
      </c>
      <c r="EM343" s="104">
        <f t="shared" si="452"/>
        <v>0</v>
      </c>
      <c r="EN343" s="104">
        <f t="shared" si="453"/>
        <v>0</v>
      </c>
      <c r="EO343" s="103">
        <f t="shared" si="454"/>
        <v>0</v>
      </c>
      <c r="EP343" s="105">
        <f t="shared" si="455"/>
        <v>0</v>
      </c>
      <c r="EQ343" s="160">
        <f t="shared" si="456"/>
        <v>3759.1200000000003</v>
      </c>
      <c r="ER343" s="1"/>
      <c r="ES343" s="82"/>
      <c r="ET343" s="82"/>
      <c r="EU343" s="82"/>
      <c r="EV343" s="82"/>
      <c r="EW343" s="22"/>
      <c r="EX343" s="22"/>
      <c r="EY343" s="34"/>
      <c r="EZ343" s="34"/>
      <c r="FA343" s="7"/>
      <c r="FB343" s="7"/>
      <c r="FC343" s="7"/>
      <c r="FD343" s="7"/>
    </row>
    <row r="344" spans="1:160" ht="92.4" hidden="1" x14ac:dyDescent="0.3">
      <c r="A344" s="2" t="s">
        <v>697</v>
      </c>
      <c r="B344" s="83">
        <v>1.2</v>
      </c>
      <c r="C344" t="s">
        <v>1392</v>
      </c>
      <c r="D344" s="28" t="s">
        <v>15</v>
      </c>
      <c r="E344" s="3" t="s">
        <v>25</v>
      </c>
      <c r="F344" s="1" t="s">
        <v>698</v>
      </c>
      <c r="G344" s="14" t="s">
        <v>699</v>
      </c>
      <c r="H344" s="1"/>
      <c r="I344" s="3" t="s">
        <v>19</v>
      </c>
      <c r="J344" s="5" t="s">
        <v>31</v>
      </c>
      <c r="K344" s="3" t="s">
        <v>137</v>
      </c>
      <c r="L344" s="6" t="s">
        <v>22</v>
      </c>
      <c r="M344" s="38">
        <v>77</v>
      </c>
      <c r="N344" s="43">
        <v>77</v>
      </c>
      <c r="O344" s="23">
        <v>0</v>
      </c>
      <c r="P344" s="48">
        <v>0</v>
      </c>
      <c r="Q344" s="5" t="s">
        <v>23</v>
      </c>
      <c r="R344" s="1" t="s">
        <v>220</v>
      </c>
      <c r="S344" s="71">
        <f>VLOOKUP(R344,Contingencies!$A$2:$D$7,4,FALSE)</f>
        <v>0.2</v>
      </c>
      <c r="T344" s="22">
        <f t="shared" si="389"/>
        <v>629.24400000000014</v>
      </c>
      <c r="U344" s="33">
        <f t="shared" si="463"/>
        <v>0</v>
      </c>
      <c r="V344" s="90"/>
      <c r="W344" s="110"/>
      <c r="X344" s="102"/>
      <c r="Y344" s="133"/>
      <c r="Z344" s="122">
        <v>20</v>
      </c>
      <c r="AA344" s="122">
        <v>20</v>
      </c>
      <c r="AB344" s="122"/>
      <c r="AC344" s="123"/>
      <c r="AD344" s="123"/>
      <c r="AE344" s="123"/>
      <c r="AF344" s="102"/>
      <c r="AG344" s="102"/>
      <c r="AH344" s="102"/>
      <c r="AI344" s="102">
        <f t="shared" si="457"/>
        <v>40</v>
      </c>
      <c r="AJ344" s="103">
        <f t="shared" si="390"/>
        <v>0</v>
      </c>
      <c r="AK344" s="103">
        <f t="shared" si="391"/>
        <v>0</v>
      </c>
      <c r="AL344" s="103">
        <f t="shared" si="392"/>
        <v>0</v>
      </c>
      <c r="AM344" s="103">
        <f t="shared" si="393"/>
        <v>1540</v>
      </c>
      <c r="AN344" s="103">
        <f t="shared" si="394"/>
        <v>1540</v>
      </c>
      <c r="AO344" s="103">
        <f t="shared" si="395"/>
        <v>0</v>
      </c>
      <c r="AP344" s="103">
        <f t="shared" si="396"/>
        <v>0</v>
      </c>
      <c r="AQ344" s="103">
        <f t="shared" si="397"/>
        <v>0</v>
      </c>
      <c r="AR344" s="103">
        <f t="shared" si="398"/>
        <v>0</v>
      </c>
      <c r="AS344" s="103">
        <f t="shared" si="399"/>
        <v>0</v>
      </c>
      <c r="AT344" s="103">
        <f t="shared" si="400"/>
        <v>0</v>
      </c>
      <c r="AU344" s="103">
        <f t="shared" si="401"/>
        <v>0</v>
      </c>
      <c r="AV344" s="104">
        <f>SUM(AJ344:AU344)*VLOOKUP($I344,Escalation[],MATCH(W$1,Escalation[#Headers]),FALSE)</f>
        <v>3146.2200000000003</v>
      </c>
      <c r="AW344" s="104">
        <f t="shared" si="458"/>
        <v>0</v>
      </c>
      <c r="AX344" s="104">
        <f t="shared" si="459"/>
        <v>0</v>
      </c>
      <c r="AY344" s="104">
        <f t="shared" si="460"/>
        <v>3146.2200000000003</v>
      </c>
      <c r="AZ344" s="103">
        <f t="shared" si="461"/>
        <v>629.24400000000014</v>
      </c>
      <c r="BA344" s="105">
        <f t="shared" si="462"/>
        <v>0</v>
      </c>
      <c r="BB344" s="110"/>
      <c r="BC344" s="102"/>
      <c r="BD344" s="102"/>
      <c r="BE344" s="102"/>
      <c r="BF344" s="102"/>
      <c r="BG344" s="102"/>
      <c r="BH344" s="102"/>
      <c r="BI344" s="102"/>
      <c r="BJ344" s="102"/>
      <c r="BK344" s="102"/>
      <c r="BL344" s="102"/>
      <c r="BM344" s="102"/>
      <c r="BN344" s="102">
        <f t="shared" si="402"/>
        <v>0</v>
      </c>
      <c r="BO344" s="103">
        <f t="shared" si="403"/>
        <v>0</v>
      </c>
      <c r="BP344" s="103">
        <f t="shared" si="404"/>
        <v>0</v>
      </c>
      <c r="BQ344" s="103">
        <f t="shared" si="405"/>
        <v>0</v>
      </c>
      <c r="BR344" s="103">
        <f t="shared" si="406"/>
        <v>0</v>
      </c>
      <c r="BS344" s="103">
        <f t="shared" si="407"/>
        <v>0</v>
      </c>
      <c r="BT344" s="103">
        <f t="shared" si="408"/>
        <v>0</v>
      </c>
      <c r="BU344" s="103">
        <f t="shared" si="409"/>
        <v>0</v>
      </c>
      <c r="BV344" s="103">
        <f t="shared" si="410"/>
        <v>0</v>
      </c>
      <c r="BW344" s="103">
        <f t="shared" si="411"/>
        <v>0</v>
      </c>
      <c r="BX344" s="103">
        <f t="shared" si="412"/>
        <v>0</v>
      </c>
      <c r="BY344" s="103">
        <f t="shared" si="413"/>
        <v>0</v>
      </c>
      <c r="BZ344" s="103">
        <f t="shared" si="414"/>
        <v>0</v>
      </c>
      <c r="CA344" s="104">
        <f>SUM(BO344:BZ344)*VLOOKUP($I344,Escalation[],MATCH(BB$1,Escalation[#Headers]),FALSE)</f>
        <v>0</v>
      </c>
      <c r="CB344" s="104">
        <f t="shared" si="415"/>
        <v>0</v>
      </c>
      <c r="CC344" s="104">
        <f t="shared" si="416"/>
        <v>0</v>
      </c>
      <c r="CD344" s="104">
        <f t="shared" si="417"/>
        <v>0</v>
      </c>
      <c r="CE344" s="103">
        <f t="shared" si="418"/>
        <v>0</v>
      </c>
      <c r="CF344" s="105">
        <f t="shared" si="419"/>
        <v>0</v>
      </c>
      <c r="CG344" s="110"/>
      <c r="CH344" s="102"/>
      <c r="CI344" s="102"/>
      <c r="CJ344" s="102"/>
      <c r="CK344" s="102"/>
      <c r="CL344" s="102"/>
      <c r="CM344" s="102"/>
      <c r="CN344" s="102"/>
      <c r="CO344" s="102"/>
      <c r="CP344" s="102"/>
      <c r="CQ344" s="102"/>
      <c r="CR344" s="102"/>
      <c r="CS344" s="102">
        <f t="shared" si="420"/>
        <v>0</v>
      </c>
      <c r="CT344" s="103">
        <f t="shared" si="421"/>
        <v>0</v>
      </c>
      <c r="CU344" s="103">
        <f t="shared" si="422"/>
        <v>0</v>
      </c>
      <c r="CV344" s="103">
        <f t="shared" si="423"/>
        <v>0</v>
      </c>
      <c r="CW344" s="103">
        <f t="shared" si="424"/>
        <v>0</v>
      </c>
      <c r="CX344" s="103">
        <f t="shared" si="425"/>
        <v>0</v>
      </c>
      <c r="CY344" s="103">
        <f t="shared" si="426"/>
        <v>0</v>
      </c>
      <c r="CZ344" s="103">
        <f t="shared" si="427"/>
        <v>0</v>
      </c>
      <c r="DA344" s="103">
        <f t="shared" si="428"/>
        <v>0</v>
      </c>
      <c r="DB344" s="103">
        <f t="shared" si="429"/>
        <v>0</v>
      </c>
      <c r="DC344" s="103">
        <f t="shared" si="430"/>
        <v>0</v>
      </c>
      <c r="DD344" s="103">
        <f t="shared" si="431"/>
        <v>0</v>
      </c>
      <c r="DE344" s="103">
        <f t="shared" si="432"/>
        <v>0</v>
      </c>
      <c r="DF344" s="104">
        <f>SUM(CT344:DE344)*VLOOKUP($I344,Escalation[],MATCH(CG$1,Escalation[#Headers]),FALSE)</f>
        <v>0</v>
      </c>
      <c r="DG344" s="104">
        <f t="shared" si="433"/>
        <v>0</v>
      </c>
      <c r="DH344" s="104">
        <f t="shared" si="434"/>
        <v>0</v>
      </c>
      <c r="DI344" s="104">
        <f t="shared" si="435"/>
        <v>0</v>
      </c>
      <c r="DJ344" s="103">
        <f t="shared" si="436"/>
        <v>0</v>
      </c>
      <c r="DK344" s="105">
        <f t="shared" si="437"/>
        <v>0</v>
      </c>
      <c r="DL344" s="110"/>
      <c r="DM344" s="102"/>
      <c r="DN344" s="102"/>
      <c r="DO344" s="102"/>
      <c r="DP344" s="102"/>
      <c r="DQ344" s="102"/>
      <c r="DR344" s="102"/>
      <c r="DS344" s="102"/>
      <c r="DT344" s="102"/>
      <c r="DU344" s="102"/>
      <c r="DV344" s="102"/>
      <c r="DW344" s="102"/>
      <c r="DX344" s="102">
        <f t="shared" si="438"/>
        <v>0</v>
      </c>
      <c r="DY344" s="103">
        <f t="shared" si="439"/>
        <v>0</v>
      </c>
      <c r="DZ344" s="103">
        <f t="shared" si="440"/>
        <v>0</v>
      </c>
      <c r="EA344" s="103">
        <f t="shared" si="441"/>
        <v>0</v>
      </c>
      <c r="EB344" s="103">
        <f t="shared" si="442"/>
        <v>0</v>
      </c>
      <c r="EC344" s="103">
        <f t="shared" si="443"/>
        <v>0</v>
      </c>
      <c r="ED344" s="103">
        <f t="shared" si="444"/>
        <v>0</v>
      </c>
      <c r="EE344" s="103">
        <f t="shared" si="445"/>
        <v>0</v>
      </c>
      <c r="EF344" s="103">
        <f t="shared" si="446"/>
        <v>0</v>
      </c>
      <c r="EG344" s="103">
        <f t="shared" si="447"/>
        <v>0</v>
      </c>
      <c r="EH344" s="103">
        <f t="shared" si="448"/>
        <v>0</v>
      </c>
      <c r="EI344" s="103">
        <f t="shared" si="449"/>
        <v>0</v>
      </c>
      <c r="EJ344" s="103">
        <f t="shared" si="450"/>
        <v>0</v>
      </c>
      <c r="EK344" s="104">
        <f>SUM(DY344:EJ344)*VLOOKUP($I344,Escalation[],MATCH(DL$1,Escalation[#Headers]),FALSE)</f>
        <v>0</v>
      </c>
      <c r="EL344" s="104">
        <f t="shared" si="451"/>
        <v>0</v>
      </c>
      <c r="EM344" s="104">
        <f t="shared" si="452"/>
        <v>0</v>
      </c>
      <c r="EN344" s="104">
        <f t="shared" si="453"/>
        <v>0</v>
      </c>
      <c r="EO344" s="103">
        <f t="shared" si="454"/>
        <v>0</v>
      </c>
      <c r="EP344" s="105">
        <f t="shared" si="455"/>
        <v>0</v>
      </c>
      <c r="EQ344" s="160">
        <f t="shared" si="456"/>
        <v>3146.2200000000003</v>
      </c>
      <c r="ER344" s="1"/>
      <c r="ES344" s="82"/>
      <c r="ET344" s="82"/>
      <c r="EU344" s="82"/>
      <c r="EV344" s="82"/>
      <c r="EW344" s="22"/>
      <c r="EX344" s="22"/>
      <c r="EY344" s="34"/>
      <c r="EZ344" s="34"/>
      <c r="FA344" s="7"/>
      <c r="FB344" s="7"/>
      <c r="FC344" s="7"/>
      <c r="FD344" s="7"/>
    </row>
    <row r="345" spans="1:160" ht="92.4" hidden="1" x14ac:dyDescent="0.3">
      <c r="A345" s="2" t="s">
        <v>697</v>
      </c>
      <c r="B345" s="83">
        <v>1.2</v>
      </c>
      <c r="C345" t="s">
        <v>1392</v>
      </c>
      <c r="D345" s="28" t="s">
        <v>15</v>
      </c>
      <c r="E345" s="3" t="s">
        <v>25</v>
      </c>
      <c r="F345" s="1" t="s">
        <v>698</v>
      </c>
      <c r="G345" s="14" t="s">
        <v>699</v>
      </c>
      <c r="H345" s="1"/>
      <c r="I345" s="3" t="s">
        <v>215</v>
      </c>
      <c r="J345" s="5" t="s">
        <v>215</v>
      </c>
      <c r="K345" s="3"/>
      <c r="L345" s="3" t="s">
        <v>136</v>
      </c>
      <c r="M345" s="38"/>
      <c r="N345" s="42">
        <v>1</v>
      </c>
      <c r="O345" s="23">
        <v>0</v>
      </c>
      <c r="P345" s="48">
        <v>0</v>
      </c>
      <c r="Q345" s="5" t="s">
        <v>23</v>
      </c>
      <c r="R345" s="1" t="s">
        <v>220</v>
      </c>
      <c r="S345" s="71">
        <f>VLOOKUP(R345,Contingencies!$A$2:$D$7,4,FALSE)</f>
        <v>0.2</v>
      </c>
      <c r="T345" s="22">
        <f t="shared" si="389"/>
        <v>1440.3150000000003</v>
      </c>
      <c r="U345" s="33">
        <f t="shared" si="463"/>
        <v>0</v>
      </c>
      <c r="V345" s="90"/>
      <c r="W345" s="110"/>
      <c r="X345" s="102"/>
      <c r="Y345" s="133"/>
      <c r="Z345" s="112"/>
      <c r="AA345" s="122">
        <v>7050</v>
      </c>
      <c r="AB345" s="122"/>
      <c r="AC345" s="123"/>
      <c r="AD345" s="123"/>
      <c r="AE345" s="123"/>
      <c r="AF345" s="102"/>
      <c r="AG345" s="102"/>
      <c r="AH345" s="102"/>
      <c r="AI345" s="102">
        <f t="shared" si="457"/>
        <v>0</v>
      </c>
      <c r="AJ345" s="103">
        <f t="shared" si="390"/>
        <v>0</v>
      </c>
      <c r="AK345" s="103">
        <f t="shared" si="391"/>
        <v>0</v>
      </c>
      <c r="AL345" s="103">
        <f t="shared" si="392"/>
        <v>0</v>
      </c>
      <c r="AM345" s="103">
        <f t="shared" si="393"/>
        <v>0</v>
      </c>
      <c r="AN345" s="103">
        <f t="shared" si="394"/>
        <v>7050</v>
      </c>
      <c r="AO345" s="103">
        <f t="shared" si="395"/>
        <v>0</v>
      </c>
      <c r="AP345" s="103">
        <f t="shared" si="396"/>
        <v>0</v>
      </c>
      <c r="AQ345" s="103">
        <f t="shared" si="397"/>
        <v>0</v>
      </c>
      <c r="AR345" s="103">
        <f t="shared" si="398"/>
        <v>0</v>
      </c>
      <c r="AS345" s="103">
        <f t="shared" si="399"/>
        <v>0</v>
      </c>
      <c r="AT345" s="103">
        <f t="shared" si="400"/>
        <v>0</v>
      </c>
      <c r="AU345" s="103">
        <f t="shared" si="401"/>
        <v>0</v>
      </c>
      <c r="AV345" s="104">
        <f>SUM(AJ345:AU345)*VLOOKUP($I345,Escalation[],MATCH(W$1,Escalation[#Headers]),FALSE)</f>
        <v>7201.5750000000007</v>
      </c>
      <c r="AW345" s="104">
        <f t="shared" si="458"/>
        <v>0</v>
      </c>
      <c r="AX345" s="104">
        <f t="shared" si="459"/>
        <v>0</v>
      </c>
      <c r="AY345" s="104">
        <f t="shared" si="460"/>
        <v>7201.5750000000007</v>
      </c>
      <c r="AZ345" s="103">
        <f t="shared" si="461"/>
        <v>1440.3150000000003</v>
      </c>
      <c r="BA345" s="105">
        <f t="shared" si="462"/>
        <v>0</v>
      </c>
      <c r="BB345" s="110"/>
      <c r="BC345" s="102"/>
      <c r="BD345" s="102"/>
      <c r="BE345" s="102"/>
      <c r="BF345" s="102"/>
      <c r="BG345" s="102"/>
      <c r="BH345" s="102"/>
      <c r="BI345" s="102"/>
      <c r="BJ345" s="102"/>
      <c r="BK345" s="102"/>
      <c r="BL345" s="102"/>
      <c r="BM345" s="102"/>
      <c r="BN345" s="102">
        <f t="shared" si="402"/>
        <v>0</v>
      </c>
      <c r="BO345" s="103">
        <f t="shared" si="403"/>
        <v>0</v>
      </c>
      <c r="BP345" s="103">
        <f t="shared" si="404"/>
        <v>0</v>
      </c>
      <c r="BQ345" s="103">
        <f t="shared" si="405"/>
        <v>0</v>
      </c>
      <c r="BR345" s="103">
        <f t="shared" si="406"/>
        <v>0</v>
      </c>
      <c r="BS345" s="103">
        <f t="shared" si="407"/>
        <v>0</v>
      </c>
      <c r="BT345" s="103">
        <f t="shared" si="408"/>
        <v>0</v>
      </c>
      <c r="BU345" s="103">
        <f t="shared" si="409"/>
        <v>0</v>
      </c>
      <c r="BV345" s="103">
        <f t="shared" si="410"/>
        <v>0</v>
      </c>
      <c r="BW345" s="103">
        <f t="shared" si="411"/>
        <v>0</v>
      </c>
      <c r="BX345" s="103">
        <f t="shared" si="412"/>
        <v>0</v>
      </c>
      <c r="BY345" s="103">
        <f t="shared" si="413"/>
        <v>0</v>
      </c>
      <c r="BZ345" s="103">
        <f t="shared" si="414"/>
        <v>0</v>
      </c>
      <c r="CA345" s="104">
        <f>SUM(BO345:BZ345)*VLOOKUP($I345,Escalation[],MATCH(BB$1,Escalation[#Headers]),FALSE)</f>
        <v>0</v>
      </c>
      <c r="CB345" s="104">
        <f t="shared" si="415"/>
        <v>0</v>
      </c>
      <c r="CC345" s="104">
        <f t="shared" si="416"/>
        <v>0</v>
      </c>
      <c r="CD345" s="104">
        <f t="shared" si="417"/>
        <v>0</v>
      </c>
      <c r="CE345" s="103">
        <f t="shared" si="418"/>
        <v>0</v>
      </c>
      <c r="CF345" s="105">
        <f t="shared" si="419"/>
        <v>0</v>
      </c>
      <c r="CG345" s="110"/>
      <c r="CH345" s="102"/>
      <c r="CI345" s="102"/>
      <c r="CJ345" s="102"/>
      <c r="CK345" s="102"/>
      <c r="CL345" s="102"/>
      <c r="CM345" s="102"/>
      <c r="CN345" s="102"/>
      <c r="CO345" s="102"/>
      <c r="CP345" s="102"/>
      <c r="CQ345" s="102"/>
      <c r="CR345" s="102"/>
      <c r="CS345" s="102">
        <f t="shared" si="420"/>
        <v>0</v>
      </c>
      <c r="CT345" s="103">
        <f t="shared" si="421"/>
        <v>0</v>
      </c>
      <c r="CU345" s="103">
        <f t="shared" si="422"/>
        <v>0</v>
      </c>
      <c r="CV345" s="103">
        <f t="shared" si="423"/>
        <v>0</v>
      </c>
      <c r="CW345" s="103">
        <f t="shared" si="424"/>
        <v>0</v>
      </c>
      <c r="CX345" s="103">
        <f t="shared" si="425"/>
        <v>0</v>
      </c>
      <c r="CY345" s="103">
        <f t="shared" si="426"/>
        <v>0</v>
      </c>
      <c r="CZ345" s="103">
        <f t="shared" si="427"/>
        <v>0</v>
      </c>
      <c r="DA345" s="103">
        <f t="shared" si="428"/>
        <v>0</v>
      </c>
      <c r="DB345" s="103">
        <f t="shared" si="429"/>
        <v>0</v>
      </c>
      <c r="DC345" s="103">
        <f t="shared" si="430"/>
        <v>0</v>
      </c>
      <c r="DD345" s="103">
        <f t="shared" si="431"/>
        <v>0</v>
      </c>
      <c r="DE345" s="103">
        <f t="shared" si="432"/>
        <v>0</v>
      </c>
      <c r="DF345" s="104">
        <f>SUM(CT345:DE345)*VLOOKUP($I345,Escalation[],MATCH(CG$1,Escalation[#Headers]),FALSE)</f>
        <v>0</v>
      </c>
      <c r="DG345" s="104">
        <f t="shared" si="433"/>
        <v>0</v>
      </c>
      <c r="DH345" s="104">
        <f t="shared" si="434"/>
        <v>0</v>
      </c>
      <c r="DI345" s="104">
        <f t="shared" si="435"/>
        <v>0</v>
      </c>
      <c r="DJ345" s="103">
        <f t="shared" si="436"/>
        <v>0</v>
      </c>
      <c r="DK345" s="105">
        <f t="shared" si="437"/>
        <v>0</v>
      </c>
      <c r="DL345" s="110"/>
      <c r="DM345" s="102"/>
      <c r="DN345" s="102"/>
      <c r="DO345" s="102"/>
      <c r="DP345" s="102"/>
      <c r="DQ345" s="102"/>
      <c r="DR345" s="102"/>
      <c r="DS345" s="102"/>
      <c r="DT345" s="102"/>
      <c r="DU345" s="102"/>
      <c r="DV345" s="102"/>
      <c r="DW345" s="102"/>
      <c r="DX345" s="102">
        <f t="shared" si="438"/>
        <v>0</v>
      </c>
      <c r="DY345" s="103">
        <f t="shared" si="439"/>
        <v>0</v>
      </c>
      <c r="DZ345" s="103">
        <f t="shared" si="440"/>
        <v>0</v>
      </c>
      <c r="EA345" s="103">
        <f t="shared" si="441"/>
        <v>0</v>
      </c>
      <c r="EB345" s="103">
        <f t="shared" si="442"/>
        <v>0</v>
      </c>
      <c r="EC345" s="103">
        <f t="shared" si="443"/>
        <v>0</v>
      </c>
      <c r="ED345" s="103">
        <f t="shared" si="444"/>
        <v>0</v>
      </c>
      <c r="EE345" s="103">
        <f t="shared" si="445"/>
        <v>0</v>
      </c>
      <c r="EF345" s="103">
        <f t="shared" si="446"/>
        <v>0</v>
      </c>
      <c r="EG345" s="103">
        <f t="shared" si="447"/>
        <v>0</v>
      </c>
      <c r="EH345" s="103">
        <f t="shared" si="448"/>
        <v>0</v>
      </c>
      <c r="EI345" s="103">
        <f t="shared" si="449"/>
        <v>0</v>
      </c>
      <c r="EJ345" s="103">
        <f t="shared" si="450"/>
        <v>0</v>
      </c>
      <c r="EK345" s="104">
        <f>SUM(DY345:EJ345)*VLOOKUP($I345,Escalation[],MATCH(DL$1,Escalation[#Headers]),FALSE)</f>
        <v>0</v>
      </c>
      <c r="EL345" s="104">
        <f t="shared" si="451"/>
        <v>0</v>
      </c>
      <c r="EM345" s="104">
        <f t="shared" si="452"/>
        <v>0</v>
      </c>
      <c r="EN345" s="104">
        <f t="shared" si="453"/>
        <v>0</v>
      </c>
      <c r="EO345" s="103">
        <f t="shared" si="454"/>
        <v>0</v>
      </c>
      <c r="EP345" s="105">
        <f t="shared" si="455"/>
        <v>0</v>
      </c>
      <c r="EQ345" s="160">
        <f t="shared" si="456"/>
        <v>7201.5750000000007</v>
      </c>
      <c r="ER345" s="1"/>
      <c r="ES345" s="82"/>
      <c r="ET345" s="82"/>
      <c r="EU345" s="82"/>
      <c r="EV345" s="82"/>
      <c r="EW345" s="22"/>
      <c r="EX345" s="22"/>
      <c r="EY345" s="34"/>
      <c r="EZ345" s="34"/>
      <c r="FA345" s="7"/>
      <c r="FB345" s="7"/>
      <c r="FC345" s="7"/>
      <c r="FD345" s="7"/>
    </row>
    <row r="346" spans="1:160" ht="105.6" hidden="1" x14ac:dyDescent="0.3">
      <c r="A346" s="2" t="s">
        <v>700</v>
      </c>
      <c r="B346" s="83">
        <v>1.2</v>
      </c>
      <c r="C346" t="s">
        <v>1392</v>
      </c>
      <c r="D346" s="28" t="s">
        <v>15</v>
      </c>
      <c r="E346" s="3" t="s">
        <v>25</v>
      </c>
      <c r="F346" s="1" t="s">
        <v>701</v>
      </c>
      <c r="G346" s="14" t="s">
        <v>702</v>
      </c>
      <c r="H346" s="1"/>
      <c r="I346" s="3" t="s">
        <v>19</v>
      </c>
      <c r="J346" s="5" t="s">
        <v>31</v>
      </c>
      <c r="K346" s="3" t="s">
        <v>35</v>
      </c>
      <c r="L346" s="6" t="s">
        <v>22</v>
      </c>
      <c r="M346" s="38">
        <v>115</v>
      </c>
      <c r="N346" s="43">
        <v>115</v>
      </c>
      <c r="O346" s="23">
        <v>0</v>
      </c>
      <c r="P346" s="48">
        <v>0</v>
      </c>
      <c r="Q346" s="5" t="s">
        <v>23</v>
      </c>
      <c r="R346" s="1" t="s">
        <v>220</v>
      </c>
      <c r="S346" s="71">
        <f>VLOOKUP(R346,Contingencies!$A$2:$D$7,4,FALSE)</f>
        <v>0.2</v>
      </c>
      <c r="T346" s="22">
        <f t="shared" si="389"/>
        <v>563.86800000000005</v>
      </c>
      <c r="U346" s="33">
        <f t="shared" si="463"/>
        <v>0</v>
      </c>
      <c r="V346" s="90"/>
      <c r="W346" s="110"/>
      <c r="X346" s="102"/>
      <c r="Y346" s="133"/>
      <c r="Z346" s="102"/>
      <c r="AA346" s="123"/>
      <c r="AB346" s="122">
        <v>24</v>
      </c>
      <c r="AC346" s="122"/>
      <c r="AD346" s="122"/>
      <c r="AE346" s="123"/>
      <c r="AF346" s="102"/>
      <c r="AG346" s="102"/>
      <c r="AH346" s="102"/>
      <c r="AI346" s="102">
        <f t="shared" si="457"/>
        <v>24</v>
      </c>
      <c r="AJ346" s="103">
        <f t="shared" si="390"/>
        <v>0</v>
      </c>
      <c r="AK346" s="103">
        <f t="shared" si="391"/>
        <v>0</v>
      </c>
      <c r="AL346" s="103">
        <f t="shared" si="392"/>
        <v>0</v>
      </c>
      <c r="AM346" s="103">
        <f t="shared" si="393"/>
        <v>0</v>
      </c>
      <c r="AN346" s="103">
        <f t="shared" si="394"/>
        <v>0</v>
      </c>
      <c r="AO346" s="103">
        <f t="shared" si="395"/>
        <v>2760</v>
      </c>
      <c r="AP346" s="103">
        <f t="shared" si="396"/>
        <v>0</v>
      </c>
      <c r="AQ346" s="103">
        <f t="shared" si="397"/>
        <v>0</v>
      </c>
      <c r="AR346" s="103">
        <f t="shared" si="398"/>
        <v>0</v>
      </c>
      <c r="AS346" s="103">
        <f t="shared" si="399"/>
        <v>0</v>
      </c>
      <c r="AT346" s="103">
        <f t="shared" si="400"/>
        <v>0</v>
      </c>
      <c r="AU346" s="103">
        <f t="shared" si="401"/>
        <v>0</v>
      </c>
      <c r="AV346" s="104">
        <f>SUM(AJ346:AU346)*VLOOKUP($I346,Escalation[],MATCH(W$1,Escalation[#Headers]),FALSE)</f>
        <v>2819.34</v>
      </c>
      <c r="AW346" s="104">
        <f t="shared" si="458"/>
        <v>0</v>
      </c>
      <c r="AX346" s="104">
        <f t="shared" si="459"/>
        <v>0</v>
      </c>
      <c r="AY346" s="104">
        <f t="shared" si="460"/>
        <v>2819.34</v>
      </c>
      <c r="AZ346" s="103">
        <f t="shared" si="461"/>
        <v>563.86800000000005</v>
      </c>
      <c r="BA346" s="105">
        <f t="shared" si="462"/>
        <v>0</v>
      </c>
      <c r="BB346" s="110"/>
      <c r="BC346" s="102"/>
      <c r="BD346" s="102"/>
      <c r="BE346" s="102"/>
      <c r="BF346" s="102"/>
      <c r="BG346" s="102"/>
      <c r="BH346" s="102"/>
      <c r="BI346" s="102"/>
      <c r="BJ346" s="102"/>
      <c r="BK346" s="102"/>
      <c r="BL346" s="102"/>
      <c r="BM346" s="102"/>
      <c r="BN346" s="102">
        <f t="shared" si="402"/>
        <v>0</v>
      </c>
      <c r="BO346" s="103">
        <f t="shared" si="403"/>
        <v>0</v>
      </c>
      <c r="BP346" s="103">
        <f t="shared" si="404"/>
        <v>0</v>
      </c>
      <c r="BQ346" s="103">
        <f t="shared" si="405"/>
        <v>0</v>
      </c>
      <c r="BR346" s="103">
        <f t="shared" si="406"/>
        <v>0</v>
      </c>
      <c r="BS346" s="103">
        <f t="shared" si="407"/>
        <v>0</v>
      </c>
      <c r="BT346" s="103">
        <f t="shared" si="408"/>
        <v>0</v>
      </c>
      <c r="BU346" s="103">
        <f t="shared" si="409"/>
        <v>0</v>
      </c>
      <c r="BV346" s="103">
        <f t="shared" si="410"/>
        <v>0</v>
      </c>
      <c r="BW346" s="103">
        <f t="shared" si="411"/>
        <v>0</v>
      </c>
      <c r="BX346" s="103">
        <f t="shared" si="412"/>
        <v>0</v>
      </c>
      <c r="BY346" s="103">
        <f t="shared" si="413"/>
        <v>0</v>
      </c>
      <c r="BZ346" s="103">
        <f t="shared" si="414"/>
        <v>0</v>
      </c>
      <c r="CA346" s="104">
        <f>SUM(BO346:BZ346)*VLOOKUP($I346,Escalation[],MATCH(BB$1,Escalation[#Headers]),FALSE)</f>
        <v>0</v>
      </c>
      <c r="CB346" s="104">
        <f t="shared" si="415"/>
        <v>0</v>
      </c>
      <c r="CC346" s="104">
        <f t="shared" si="416"/>
        <v>0</v>
      </c>
      <c r="CD346" s="104">
        <f t="shared" si="417"/>
        <v>0</v>
      </c>
      <c r="CE346" s="103">
        <f t="shared" si="418"/>
        <v>0</v>
      </c>
      <c r="CF346" s="105">
        <f t="shared" si="419"/>
        <v>0</v>
      </c>
      <c r="CG346" s="110"/>
      <c r="CH346" s="102"/>
      <c r="CI346" s="102"/>
      <c r="CJ346" s="102"/>
      <c r="CK346" s="102"/>
      <c r="CL346" s="102"/>
      <c r="CM346" s="102"/>
      <c r="CN346" s="102"/>
      <c r="CO346" s="102"/>
      <c r="CP346" s="102"/>
      <c r="CQ346" s="102"/>
      <c r="CR346" s="102"/>
      <c r="CS346" s="102">
        <f t="shared" si="420"/>
        <v>0</v>
      </c>
      <c r="CT346" s="103">
        <f t="shared" si="421"/>
        <v>0</v>
      </c>
      <c r="CU346" s="103">
        <f t="shared" si="422"/>
        <v>0</v>
      </c>
      <c r="CV346" s="103">
        <f t="shared" si="423"/>
        <v>0</v>
      </c>
      <c r="CW346" s="103">
        <f t="shared" si="424"/>
        <v>0</v>
      </c>
      <c r="CX346" s="103">
        <f t="shared" si="425"/>
        <v>0</v>
      </c>
      <c r="CY346" s="103">
        <f t="shared" si="426"/>
        <v>0</v>
      </c>
      <c r="CZ346" s="103">
        <f t="shared" si="427"/>
        <v>0</v>
      </c>
      <c r="DA346" s="103">
        <f t="shared" si="428"/>
        <v>0</v>
      </c>
      <c r="DB346" s="103">
        <f t="shared" si="429"/>
        <v>0</v>
      </c>
      <c r="DC346" s="103">
        <f t="shared" si="430"/>
        <v>0</v>
      </c>
      <c r="DD346" s="103">
        <f t="shared" si="431"/>
        <v>0</v>
      </c>
      <c r="DE346" s="103">
        <f t="shared" si="432"/>
        <v>0</v>
      </c>
      <c r="DF346" s="104">
        <f>SUM(CT346:DE346)*VLOOKUP($I346,Escalation[],MATCH(CG$1,Escalation[#Headers]),FALSE)</f>
        <v>0</v>
      </c>
      <c r="DG346" s="104">
        <f t="shared" si="433"/>
        <v>0</v>
      </c>
      <c r="DH346" s="104">
        <f t="shared" si="434"/>
        <v>0</v>
      </c>
      <c r="DI346" s="104">
        <f t="shared" si="435"/>
        <v>0</v>
      </c>
      <c r="DJ346" s="103">
        <f t="shared" si="436"/>
        <v>0</v>
      </c>
      <c r="DK346" s="105">
        <f t="shared" si="437"/>
        <v>0</v>
      </c>
      <c r="DL346" s="110"/>
      <c r="DM346" s="102"/>
      <c r="DN346" s="102"/>
      <c r="DO346" s="102"/>
      <c r="DP346" s="102"/>
      <c r="DQ346" s="102"/>
      <c r="DR346" s="102"/>
      <c r="DS346" s="102"/>
      <c r="DT346" s="102"/>
      <c r="DU346" s="102"/>
      <c r="DV346" s="102"/>
      <c r="DW346" s="102"/>
      <c r="DX346" s="102">
        <f t="shared" si="438"/>
        <v>0</v>
      </c>
      <c r="DY346" s="103">
        <f t="shared" si="439"/>
        <v>0</v>
      </c>
      <c r="DZ346" s="103">
        <f t="shared" si="440"/>
        <v>0</v>
      </c>
      <c r="EA346" s="103">
        <f t="shared" si="441"/>
        <v>0</v>
      </c>
      <c r="EB346" s="103">
        <f t="shared" si="442"/>
        <v>0</v>
      </c>
      <c r="EC346" s="103">
        <f t="shared" si="443"/>
        <v>0</v>
      </c>
      <c r="ED346" s="103">
        <f t="shared" si="444"/>
        <v>0</v>
      </c>
      <c r="EE346" s="103">
        <f t="shared" si="445"/>
        <v>0</v>
      </c>
      <c r="EF346" s="103">
        <f t="shared" si="446"/>
        <v>0</v>
      </c>
      <c r="EG346" s="103">
        <f t="shared" si="447"/>
        <v>0</v>
      </c>
      <c r="EH346" s="103">
        <f t="shared" si="448"/>
        <v>0</v>
      </c>
      <c r="EI346" s="103">
        <f t="shared" si="449"/>
        <v>0</v>
      </c>
      <c r="EJ346" s="103">
        <f t="shared" si="450"/>
        <v>0</v>
      </c>
      <c r="EK346" s="104">
        <f>SUM(DY346:EJ346)*VLOOKUP($I346,Escalation[],MATCH(DL$1,Escalation[#Headers]),FALSE)</f>
        <v>0</v>
      </c>
      <c r="EL346" s="104">
        <f t="shared" si="451"/>
        <v>0</v>
      </c>
      <c r="EM346" s="104">
        <f t="shared" si="452"/>
        <v>0</v>
      </c>
      <c r="EN346" s="104">
        <f t="shared" si="453"/>
        <v>0</v>
      </c>
      <c r="EO346" s="103">
        <f t="shared" si="454"/>
        <v>0</v>
      </c>
      <c r="EP346" s="105">
        <f t="shared" si="455"/>
        <v>0</v>
      </c>
      <c r="EQ346" s="160">
        <f t="shared" si="456"/>
        <v>2819.34</v>
      </c>
      <c r="ER346" s="1"/>
      <c r="ES346" s="82"/>
      <c r="ET346" s="82"/>
      <c r="EU346" s="82"/>
      <c r="EV346" s="82"/>
      <c r="EW346" s="22"/>
      <c r="EX346" s="22"/>
      <c r="EY346" s="34"/>
      <c r="EZ346" s="34"/>
      <c r="FA346" s="7"/>
      <c r="FB346" s="7"/>
      <c r="FC346" s="7"/>
      <c r="FD346" s="7"/>
    </row>
    <row r="347" spans="1:160" ht="145.19999999999999" hidden="1" x14ac:dyDescent="0.3">
      <c r="A347" s="2" t="s">
        <v>703</v>
      </c>
      <c r="B347" s="83">
        <v>1.2</v>
      </c>
      <c r="C347" t="s">
        <v>1392</v>
      </c>
      <c r="D347" s="28" t="s">
        <v>15</v>
      </c>
      <c r="E347" s="3" t="s">
        <v>25</v>
      </c>
      <c r="F347" s="1" t="s">
        <v>704</v>
      </c>
      <c r="G347" s="14" t="s">
        <v>705</v>
      </c>
      <c r="H347" s="1"/>
      <c r="I347" s="3" t="s">
        <v>19</v>
      </c>
      <c r="J347" s="5" t="s">
        <v>31</v>
      </c>
      <c r="K347" s="3" t="s">
        <v>35</v>
      </c>
      <c r="L347" s="6" t="s">
        <v>22</v>
      </c>
      <c r="M347" s="38">
        <v>115</v>
      </c>
      <c r="N347" s="43">
        <v>115</v>
      </c>
      <c r="O347" s="23">
        <v>0</v>
      </c>
      <c r="P347" s="48">
        <v>0</v>
      </c>
      <c r="Q347" s="5" t="s">
        <v>23</v>
      </c>
      <c r="R347" s="1" t="s">
        <v>220</v>
      </c>
      <c r="S347" s="71">
        <f>VLOOKUP(R347,Contingencies!$A$2:$D$7,4,FALSE)</f>
        <v>0.2</v>
      </c>
      <c r="T347" s="22">
        <f t="shared" si="389"/>
        <v>375.91200000000003</v>
      </c>
      <c r="U347" s="33">
        <f t="shared" si="463"/>
        <v>0</v>
      </c>
      <c r="V347" s="90"/>
      <c r="W347" s="110"/>
      <c r="X347" s="102"/>
      <c r="Y347" s="133"/>
      <c r="Z347" s="122">
        <v>16</v>
      </c>
      <c r="AA347" s="122"/>
      <c r="AB347" s="122"/>
      <c r="AC347" s="122"/>
      <c r="AD347" s="123"/>
      <c r="AE347" s="123"/>
      <c r="AF347" s="102"/>
      <c r="AG347" s="102"/>
      <c r="AH347" s="102"/>
      <c r="AI347" s="102">
        <f t="shared" si="457"/>
        <v>16</v>
      </c>
      <c r="AJ347" s="103">
        <f t="shared" si="390"/>
        <v>0</v>
      </c>
      <c r="AK347" s="103">
        <f t="shared" si="391"/>
        <v>0</v>
      </c>
      <c r="AL347" s="103">
        <f t="shared" si="392"/>
        <v>0</v>
      </c>
      <c r="AM347" s="103">
        <f t="shared" si="393"/>
        <v>1840</v>
      </c>
      <c r="AN347" s="103">
        <f t="shared" si="394"/>
        <v>0</v>
      </c>
      <c r="AO347" s="103">
        <f t="shared" si="395"/>
        <v>0</v>
      </c>
      <c r="AP347" s="103">
        <f t="shared" si="396"/>
        <v>0</v>
      </c>
      <c r="AQ347" s="103">
        <f t="shared" si="397"/>
        <v>0</v>
      </c>
      <c r="AR347" s="103">
        <f t="shared" si="398"/>
        <v>0</v>
      </c>
      <c r="AS347" s="103">
        <f t="shared" si="399"/>
        <v>0</v>
      </c>
      <c r="AT347" s="103">
        <f t="shared" si="400"/>
        <v>0</v>
      </c>
      <c r="AU347" s="103">
        <f t="shared" si="401"/>
        <v>0</v>
      </c>
      <c r="AV347" s="104">
        <f>SUM(AJ347:AU347)*VLOOKUP($I347,Escalation[],MATCH(W$1,Escalation[#Headers]),FALSE)</f>
        <v>1879.5600000000002</v>
      </c>
      <c r="AW347" s="104">
        <f t="shared" si="458"/>
        <v>0</v>
      </c>
      <c r="AX347" s="104">
        <f t="shared" si="459"/>
        <v>0</v>
      </c>
      <c r="AY347" s="104">
        <f t="shared" si="460"/>
        <v>1879.5600000000002</v>
      </c>
      <c r="AZ347" s="103">
        <f t="shared" si="461"/>
        <v>375.91200000000003</v>
      </c>
      <c r="BA347" s="105">
        <f t="shared" si="462"/>
        <v>0</v>
      </c>
      <c r="BB347" s="110"/>
      <c r="BC347" s="102"/>
      <c r="BD347" s="102"/>
      <c r="BE347" s="102"/>
      <c r="BF347" s="102"/>
      <c r="BG347" s="102"/>
      <c r="BH347" s="102"/>
      <c r="BI347" s="102"/>
      <c r="BJ347" s="102"/>
      <c r="BK347" s="102"/>
      <c r="BL347" s="102"/>
      <c r="BM347" s="102"/>
      <c r="BN347" s="102">
        <f t="shared" si="402"/>
        <v>0</v>
      </c>
      <c r="BO347" s="103">
        <f t="shared" si="403"/>
        <v>0</v>
      </c>
      <c r="BP347" s="103">
        <f t="shared" si="404"/>
        <v>0</v>
      </c>
      <c r="BQ347" s="103">
        <f t="shared" si="405"/>
        <v>0</v>
      </c>
      <c r="BR347" s="103">
        <f t="shared" si="406"/>
        <v>0</v>
      </c>
      <c r="BS347" s="103">
        <f t="shared" si="407"/>
        <v>0</v>
      </c>
      <c r="BT347" s="103">
        <f t="shared" si="408"/>
        <v>0</v>
      </c>
      <c r="BU347" s="103">
        <f t="shared" si="409"/>
        <v>0</v>
      </c>
      <c r="BV347" s="103">
        <f t="shared" si="410"/>
        <v>0</v>
      </c>
      <c r="BW347" s="103">
        <f t="shared" si="411"/>
        <v>0</v>
      </c>
      <c r="BX347" s="103">
        <f t="shared" si="412"/>
        <v>0</v>
      </c>
      <c r="BY347" s="103">
        <f t="shared" si="413"/>
        <v>0</v>
      </c>
      <c r="BZ347" s="103">
        <f t="shared" si="414"/>
        <v>0</v>
      </c>
      <c r="CA347" s="104">
        <f>SUM(BO347:BZ347)*VLOOKUP($I347,Escalation[],MATCH(BB$1,Escalation[#Headers]),FALSE)</f>
        <v>0</v>
      </c>
      <c r="CB347" s="104">
        <f t="shared" si="415"/>
        <v>0</v>
      </c>
      <c r="CC347" s="104">
        <f t="shared" si="416"/>
        <v>0</v>
      </c>
      <c r="CD347" s="104">
        <f t="shared" si="417"/>
        <v>0</v>
      </c>
      <c r="CE347" s="103">
        <f t="shared" si="418"/>
        <v>0</v>
      </c>
      <c r="CF347" s="105">
        <f t="shared" si="419"/>
        <v>0</v>
      </c>
      <c r="CG347" s="110"/>
      <c r="CH347" s="102"/>
      <c r="CI347" s="102"/>
      <c r="CJ347" s="102"/>
      <c r="CK347" s="102"/>
      <c r="CL347" s="102"/>
      <c r="CM347" s="102"/>
      <c r="CN347" s="102"/>
      <c r="CO347" s="102"/>
      <c r="CP347" s="102"/>
      <c r="CQ347" s="102"/>
      <c r="CR347" s="102"/>
      <c r="CS347" s="102">
        <f t="shared" si="420"/>
        <v>0</v>
      </c>
      <c r="CT347" s="103">
        <f t="shared" si="421"/>
        <v>0</v>
      </c>
      <c r="CU347" s="103">
        <f t="shared" si="422"/>
        <v>0</v>
      </c>
      <c r="CV347" s="103">
        <f t="shared" si="423"/>
        <v>0</v>
      </c>
      <c r="CW347" s="103">
        <f t="shared" si="424"/>
        <v>0</v>
      </c>
      <c r="CX347" s="103">
        <f t="shared" si="425"/>
        <v>0</v>
      </c>
      <c r="CY347" s="103">
        <f t="shared" si="426"/>
        <v>0</v>
      </c>
      <c r="CZ347" s="103">
        <f t="shared" si="427"/>
        <v>0</v>
      </c>
      <c r="DA347" s="103">
        <f t="shared" si="428"/>
        <v>0</v>
      </c>
      <c r="DB347" s="103">
        <f t="shared" si="429"/>
        <v>0</v>
      </c>
      <c r="DC347" s="103">
        <f t="shared" si="430"/>
        <v>0</v>
      </c>
      <c r="DD347" s="103">
        <f t="shared" si="431"/>
        <v>0</v>
      </c>
      <c r="DE347" s="103">
        <f t="shared" si="432"/>
        <v>0</v>
      </c>
      <c r="DF347" s="104">
        <f>SUM(CT347:DE347)*VLOOKUP($I347,Escalation[],MATCH(CG$1,Escalation[#Headers]),FALSE)</f>
        <v>0</v>
      </c>
      <c r="DG347" s="104">
        <f t="shared" si="433"/>
        <v>0</v>
      </c>
      <c r="DH347" s="104">
        <f t="shared" si="434"/>
        <v>0</v>
      </c>
      <c r="DI347" s="104">
        <f t="shared" si="435"/>
        <v>0</v>
      </c>
      <c r="DJ347" s="103">
        <f t="shared" si="436"/>
        <v>0</v>
      </c>
      <c r="DK347" s="105">
        <f t="shared" si="437"/>
        <v>0</v>
      </c>
      <c r="DL347" s="110"/>
      <c r="DM347" s="102"/>
      <c r="DN347" s="102"/>
      <c r="DO347" s="102"/>
      <c r="DP347" s="102"/>
      <c r="DQ347" s="102"/>
      <c r="DR347" s="102"/>
      <c r="DS347" s="102"/>
      <c r="DT347" s="102"/>
      <c r="DU347" s="102"/>
      <c r="DV347" s="102"/>
      <c r="DW347" s="102"/>
      <c r="DX347" s="102">
        <f t="shared" si="438"/>
        <v>0</v>
      </c>
      <c r="DY347" s="103">
        <f t="shared" si="439"/>
        <v>0</v>
      </c>
      <c r="DZ347" s="103">
        <f t="shared" si="440"/>
        <v>0</v>
      </c>
      <c r="EA347" s="103">
        <f t="shared" si="441"/>
        <v>0</v>
      </c>
      <c r="EB347" s="103">
        <f t="shared" si="442"/>
        <v>0</v>
      </c>
      <c r="EC347" s="103">
        <f t="shared" si="443"/>
        <v>0</v>
      </c>
      <c r="ED347" s="103">
        <f t="shared" si="444"/>
        <v>0</v>
      </c>
      <c r="EE347" s="103">
        <f t="shared" si="445"/>
        <v>0</v>
      </c>
      <c r="EF347" s="103">
        <f t="shared" si="446"/>
        <v>0</v>
      </c>
      <c r="EG347" s="103">
        <f t="shared" si="447"/>
        <v>0</v>
      </c>
      <c r="EH347" s="103">
        <f t="shared" si="448"/>
        <v>0</v>
      </c>
      <c r="EI347" s="103">
        <f t="shared" si="449"/>
        <v>0</v>
      </c>
      <c r="EJ347" s="103">
        <f t="shared" si="450"/>
        <v>0</v>
      </c>
      <c r="EK347" s="104">
        <f>SUM(DY347:EJ347)*VLOOKUP($I347,Escalation[],MATCH(DL$1,Escalation[#Headers]),FALSE)</f>
        <v>0</v>
      </c>
      <c r="EL347" s="104">
        <f t="shared" si="451"/>
        <v>0</v>
      </c>
      <c r="EM347" s="104">
        <f t="shared" si="452"/>
        <v>0</v>
      </c>
      <c r="EN347" s="104">
        <f t="shared" si="453"/>
        <v>0</v>
      </c>
      <c r="EO347" s="103">
        <f t="shared" si="454"/>
        <v>0</v>
      </c>
      <c r="EP347" s="105">
        <f t="shared" si="455"/>
        <v>0</v>
      </c>
      <c r="EQ347" s="160">
        <f t="shared" si="456"/>
        <v>1879.5600000000002</v>
      </c>
      <c r="ER347" s="1"/>
      <c r="ES347" s="82"/>
      <c r="ET347" s="82"/>
      <c r="EU347" s="82"/>
      <c r="EV347" s="82"/>
      <c r="EW347" s="22"/>
      <c r="EX347" s="22"/>
      <c r="EY347" s="34"/>
      <c r="EZ347" s="34"/>
      <c r="FA347" s="7"/>
      <c r="FB347" s="7"/>
      <c r="FC347" s="7"/>
      <c r="FD347" s="7"/>
    </row>
    <row r="348" spans="1:160" ht="145.19999999999999" hidden="1" x14ac:dyDescent="0.3">
      <c r="A348" s="2" t="s">
        <v>703</v>
      </c>
      <c r="B348" s="83">
        <v>1.2</v>
      </c>
      <c r="C348" t="s">
        <v>1392</v>
      </c>
      <c r="D348" s="28" t="s">
        <v>15</v>
      </c>
      <c r="E348" s="3" t="s">
        <v>25</v>
      </c>
      <c r="F348" s="1" t="s">
        <v>704</v>
      </c>
      <c r="G348" s="14" t="s">
        <v>705</v>
      </c>
      <c r="H348" s="1"/>
      <c r="I348" s="3" t="s">
        <v>215</v>
      </c>
      <c r="J348" s="5" t="s">
        <v>215</v>
      </c>
      <c r="K348" s="3"/>
      <c r="L348" s="3" t="s">
        <v>136</v>
      </c>
      <c r="M348" s="38"/>
      <c r="N348" s="42">
        <v>1</v>
      </c>
      <c r="O348" s="23">
        <v>0</v>
      </c>
      <c r="P348" s="48">
        <v>0</v>
      </c>
      <c r="Q348" s="5" t="s">
        <v>23</v>
      </c>
      <c r="R348" s="1" t="s">
        <v>41</v>
      </c>
      <c r="S348" s="71">
        <f>VLOOKUP(R348,Contingencies!$A$2:$D$7,4,FALSE)</f>
        <v>0.125</v>
      </c>
      <c r="T348" s="22">
        <f t="shared" si="389"/>
        <v>1852.1071875000002</v>
      </c>
      <c r="U348" s="33">
        <f t="shared" si="463"/>
        <v>0</v>
      </c>
      <c r="V348" s="90"/>
      <c r="W348" s="110"/>
      <c r="X348" s="102"/>
      <c r="Y348" s="133"/>
      <c r="Z348" s="122">
        <v>14505</v>
      </c>
      <c r="AA348" s="122"/>
      <c r="AB348" s="122"/>
      <c r="AC348" s="122"/>
      <c r="AD348" s="123"/>
      <c r="AE348" s="123"/>
      <c r="AF348" s="102"/>
      <c r="AG348" s="102"/>
      <c r="AH348" s="102"/>
      <c r="AI348" s="102">
        <f t="shared" si="457"/>
        <v>0</v>
      </c>
      <c r="AJ348" s="103">
        <f t="shared" si="390"/>
        <v>0</v>
      </c>
      <c r="AK348" s="103">
        <f t="shared" si="391"/>
        <v>0</v>
      </c>
      <c r="AL348" s="103">
        <f t="shared" si="392"/>
        <v>0</v>
      </c>
      <c r="AM348" s="103">
        <f t="shared" si="393"/>
        <v>14505</v>
      </c>
      <c r="AN348" s="103">
        <f t="shared" si="394"/>
        <v>0</v>
      </c>
      <c r="AO348" s="103">
        <f t="shared" si="395"/>
        <v>0</v>
      </c>
      <c r="AP348" s="103">
        <f t="shared" si="396"/>
        <v>0</v>
      </c>
      <c r="AQ348" s="103">
        <f t="shared" si="397"/>
        <v>0</v>
      </c>
      <c r="AR348" s="103">
        <f t="shared" si="398"/>
        <v>0</v>
      </c>
      <c r="AS348" s="103">
        <f t="shared" si="399"/>
        <v>0</v>
      </c>
      <c r="AT348" s="103">
        <f t="shared" si="400"/>
        <v>0</v>
      </c>
      <c r="AU348" s="103">
        <f t="shared" si="401"/>
        <v>0</v>
      </c>
      <c r="AV348" s="104">
        <f>SUM(AJ348:AU348)*VLOOKUP($I348,Escalation[],MATCH(W$1,Escalation[#Headers]),FALSE)</f>
        <v>14816.857500000002</v>
      </c>
      <c r="AW348" s="104">
        <f t="shared" si="458"/>
        <v>0</v>
      </c>
      <c r="AX348" s="104">
        <f t="shared" si="459"/>
        <v>0</v>
      </c>
      <c r="AY348" s="104">
        <f t="shared" si="460"/>
        <v>14816.857500000002</v>
      </c>
      <c r="AZ348" s="103">
        <f t="shared" si="461"/>
        <v>1852.1071875000002</v>
      </c>
      <c r="BA348" s="105">
        <f t="shared" si="462"/>
        <v>0</v>
      </c>
      <c r="BB348" s="110"/>
      <c r="BC348" s="102"/>
      <c r="BD348" s="102"/>
      <c r="BE348" s="102"/>
      <c r="BF348" s="102"/>
      <c r="BG348" s="102"/>
      <c r="BH348" s="102"/>
      <c r="BI348" s="102"/>
      <c r="BJ348" s="102"/>
      <c r="BK348" s="102"/>
      <c r="BL348" s="102"/>
      <c r="BM348" s="102"/>
      <c r="BN348" s="102">
        <f t="shared" si="402"/>
        <v>0</v>
      </c>
      <c r="BO348" s="103">
        <f t="shared" si="403"/>
        <v>0</v>
      </c>
      <c r="BP348" s="103">
        <f t="shared" si="404"/>
        <v>0</v>
      </c>
      <c r="BQ348" s="103">
        <f t="shared" si="405"/>
        <v>0</v>
      </c>
      <c r="BR348" s="103">
        <f t="shared" si="406"/>
        <v>0</v>
      </c>
      <c r="BS348" s="103">
        <f t="shared" si="407"/>
        <v>0</v>
      </c>
      <c r="BT348" s="103">
        <f t="shared" si="408"/>
        <v>0</v>
      </c>
      <c r="BU348" s="103">
        <f t="shared" si="409"/>
        <v>0</v>
      </c>
      <c r="BV348" s="103">
        <f t="shared" si="410"/>
        <v>0</v>
      </c>
      <c r="BW348" s="103">
        <f t="shared" si="411"/>
        <v>0</v>
      </c>
      <c r="BX348" s="103">
        <f t="shared" si="412"/>
        <v>0</v>
      </c>
      <c r="BY348" s="103">
        <f t="shared" si="413"/>
        <v>0</v>
      </c>
      <c r="BZ348" s="103">
        <f t="shared" si="414"/>
        <v>0</v>
      </c>
      <c r="CA348" s="104">
        <f>SUM(BO348:BZ348)*VLOOKUP($I348,Escalation[],MATCH(BB$1,Escalation[#Headers]),FALSE)</f>
        <v>0</v>
      </c>
      <c r="CB348" s="104">
        <f t="shared" si="415"/>
        <v>0</v>
      </c>
      <c r="CC348" s="104">
        <f t="shared" si="416"/>
        <v>0</v>
      </c>
      <c r="CD348" s="104">
        <f t="shared" si="417"/>
        <v>0</v>
      </c>
      <c r="CE348" s="103">
        <f t="shared" si="418"/>
        <v>0</v>
      </c>
      <c r="CF348" s="105">
        <f t="shared" si="419"/>
        <v>0</v>
      </c>
      <c r="CG348" s="110"/>
      <c r="CH348" s="102"/>
      <c r="CI348" s="102"/>
      <c r="CJ348" s="102"/>
      <c r="CK348" s="102"/>
      <c r="CL348" s="102"/>
      <c r="CM348" s="102"/>
      <c r="CN348" s="102"/>
      <c r="CO348" s="102"/>
      <c r="CP348" s="102"/>
      <c r="CQ348" s="102"/>
      <c r="CR348" s="102"/>
      <c r="CS348" s="102">
        <f t="shared" si="420"/>
        <v>0</v>
      </c>
      <c r="CT348" s="103">
        <f t="shared" si="421"/>
        <v>0</v>
      </c>
      <c r="CU348" s="103">
        <f t="shared" si="422"/>
        <v>0</v>
      </c>
      <c r="CV348" s="103">
        <f t="shared" si="423"/>
        <v>0</v>
      </c>
      <c r="CW348" s="103">
        <f t="shared" si="424"/>
        <v>0</v>
      </c>
      <c r="CX348" s="103">
        <f t="shared" si="425"/>
        <v>0</v>
      </c>
      <c r="CY348" s="103">
        <f t="shared" si="426"/>
        <v>0</v>
      </c>
      <c r="CZ348" s="103">
        <f t="shared" si="427"/>
        <v>0</v>
      </c>
      <c r="DA348" s="103">
        <f t="shared" si="428"/>
        <v>0</v>
      </c>
      <c r="DB348" s="103">
        <f t="shared" si="429"/>
        <v>0</v>
      </c>
      <c r="DC348" s="103">
        <f t="shared" si="430"/>
        <v>0</v>
      </c>
      <c r="DD348" s="103">
        <f t="shared" si="431"/>
        <v>0</v>
      </c>
      <c r="DE348" s="103">
        <f t="shared" si="432"/>
        <v>0</v>
      </c>
      <c r="DF348" s="104">
        <f>SUM(CT348:DE348)*VLOOKUP($I348,Escalation[],MATCH(CG$1,Escalation[#Headers]),FALSE)</f>
        <v>0</v>
      </c>
      <c r="DG348" s="104">
        <f t="shared" si="433"/>
        <v>0</v>
      </c>
      <c r="DH348" s="104">
        <f t="shared" si="434"/>
        <v>0</v>
      </c>
      <c r="DI348" s="104">
        <f t="shared" si="435"/>
        <v>0</v>
      </c>
      <c r="DJ348" s="103">
        <f t="shared" si="436"/>
        <v>0</v>
      </c>
      <c r="DK348" s="105">
        <f t="shared" si="437"/>
        <v>0</v>
      </c>
      <c r="DL348" s="110"/>
      <c r="DM348" s="102"/>
      <c r="DN348" s="102"/>
      <c r="DO348" s="102"/>
      <c r="DP348" s="102"/>
      <c r="DQ348" s="102"/>
      <c r="DR348" s="102"/>
      <c r="DS348" s="102"/>
      <c r="DT348" s="102"/>
      <c r="DU348" s="102"/>
      <c r="DV348" s="102"/>
      <c r="DW348" s="102"/>
      <c r="DX348" s="102">
        <f t="shared" si="438"/>
        <v>0</v>
      </c>
      <c r="DY348" s="103">
        <f t="shared" si="439"/>
        <v>0</v>
      </c>
      <c r="DZ348" s="103">
        <f t="shared" si="440"/>
        <v>0</v>
      </c>
      <c r="EA348" s="103">
        <f t="shared" si="441"/>
        <v>0</v>
      </c>
      <c r="EB348" s="103">
        <f t="shared" si="442"/>
        <v>0</v>
      </c>
      <c r="EC348" s="103">
        <f t="shared" si="443"/>
        <v>0</v>
      </c>
      <c r="ED348" s="103">
        <f t="shared" si="444"/>
        <v>0</v>
      </c>
      <c r="EE348" s="103">
        <f t="shared" si="445"/>
        <v>0</v>
      </c>
      <c r="EF348" s="103">
        <f t="shared" si="446"/>
        <v>0</v>
      </c>
      <c r="EG348" s="103">
        <f t="shared" si="447"/>
        <v>0</v>
      </c>
      <c r="EH348" s="103">
        <f t="shared" si="448"/>
        <v>0</v>
      </c>
      <c r="EI348" s="103">
        <f t="shared" si="449"/>
        <v>0</v>
      </c>
      <c r="EJ348" s="103">
        <f t="shared" si="450"/>
        <v>0</v>
      </c>
      <c r="EK348" s="104">
        <f>SUM(DY348:EJ348)*VLOOKUP($I348,Escalation[],MATCH(DL$1,Escalation[#Headers]),FALSE)</f>
        <v>0</v>
      </c>
      <c r="EL348" s="104">
        <f t="shared" si="451"/>
        <v>0</v>
      </c>
      <c r="EM348" s="104">
        <f t="shared" si="452"/>
        <v>0</v>
      </c>
      <c r="EN348" s="104">
        <f t="shared" si="453"/>
        <v>0</v>
      </c>
      <c r="EO348" s="103">
        <f t="shared" si="454"/>
        <v>0</v>
      </c>
      <c r="EP348" s="105">
        <f t="shared" si="455"/>
        <v>0</v>
      </c>
      <c r="EQ348" s="160">
        <f t="shared" si="456"/>
        <v>14816.857500000002</v>
      </c>
      <c r="ER348" s="1"/>
      <c r="ES348" s="82"/>
      <c r="ET348" s="82"/>
      <c r="EU348" s="82"/>
      <c r="EV348" s="82"/>
      <c r="EW348" s="22"/>
      <c r="EX348" s="22"/>
      <c r="EY348" s="34"/>
      <c r="EZ348" s="34"/>
      <c r="FA348" s="7"/>
      <c r="FB348" s="7"/>
      <c r="FC348" s="7"/>
      <c r="FD348" s="7"/>
    </row>
    <row r="349" spans="1:160" ht="171.6" hidden="1" x14ac:dyDescent="0.3">
      <c r="A349" s="2" t="s">
        <v>706</v>
      </c>
      <c r="B349" s="83">
        <v>1.2</v>
      </c>
      <c r="C349" t="s">
        <v>1392</v>
      </c>
      <c r="D349" s="28" t="s">
        <v>15</v>
      </c>
      <c r="E349" s="3" t="s">
        <v>25</v>
      </c>
      <c r="F349" s="1" t="s">
        <v>707</v>
      </c>
      <c r="G349" s="14" t="s">
        <v>708</v>
      </c>
      <c r="H349" s="1"/>
      <c r="I349" s="3" t="s">
        <v>19</v>
      </c>
      <c r="J349" s="5" t="s">
        <v>31</v>
      </c>
      <c r="K349" s="3" t="s">
        <v>35</v>
      </c>
      <c r="L349" s="6" t="s">
        <v>22</v>
      </c>
      <c r="M349" s="38">
        <v>115</v>
      </c>
      <c r="N349" s="43">
        <v>115</v>
      </c>
      <c r="O349" s="23">
        <v>0</v>
      </c>
      <c r="P349" s="48">
        <v>0</v>
      </c>
      <c r="Q349" s="5" t="s">
        <v>23</v>
      </c>
      <c r="R349" s="1" t="s">
        <v>220</v>
      </c>
      <c r="S349" s="71">
        <f>VLOOKUP(R349,Contingencies!$A$2:$D$7,4,FALSE)</f>
        <v>0.2</v>
      </c>
      <c r="T349" s="22">
        <f t="shared" si="389"/>
        <v>563.86800000000005</v>
      </c>
      <c r="U349" s="33">
        <f t="shared" si="463"/>
        <v>0</v>
      </c>
      <c r="V349" s="90"/>
      <c r="W349" s="110"/>
      <c r="X349" s="102"/>
      <c r="Y349" s="133"/>
      <c r="Z349" s="102"/>
      <c r="AA349" s="123"/>
      <c r="AB349" s="123"/>
      <c r="AC349" s="122">
        <v>24</v>
      </c>
      <c r="AD349" s="122"/>
      <c r="AE349" s="123"/>
      <c r="AF349" s="102"/>
      <c r="AG349" s="102"/>
      <c r="AH349" s="102"/>
      <c r="AI349" s="102">
        <f t="shared" si="457"/>
        <v>24</v>
      </c>
      <c r="AJ349" s="103">
        <f t="shared" si="390"/>
        <v>0</v>
      </c>
      <c r="AK349" s="103">
        <f t="shared" si="391"/>
        <v>0</v>
      </c>
      <c r="AL349" s="103">
        <f t="shared" si="392"/>
        <v>0</v>
      </c>
      <c r="AM349" s="103">
        <f t="shared" si="393"/>
        <v>0</v>
      </c>
      <c r="AN349" s="103">
        <f t="shared" si="394"/>
        <v>0</v>
      </c>
      <c r="AO349" s="103">
        <f t="shared" si="395"/>
        <v>0</v>
      </c>
      <c r="AP349" s="103">
        <f t="shared" si="396"/>
        <v>2760</v>
      </c>
      <c r="AQ349" s="103">
        <f t="shared" si="397"/>
        <v>0</v>
      </c>
      <c r="AR349" s="103">
        <f t="shared" si="398"/>
        <v>0</v>
      </c>
      <c r="AS349" s="103">
        <f t="shared" si="399"/>
        <v>0</v>
      </c>
      <c r="AT349" s="103">
        <f t="shared" si="400"/>
        <v>0</v>
      </c>
      <c r="AU349" s="103">
        <f t="shared" si="401"/>
        <v>0</v>
      </c>
      <c r="AV349" s="104">
        <f>SUM(AJ349:AU349)*VLOOKUP($I349,Escalation[],MATCH(W$1,Escalation[#Headers]),FALSE)</f>
        <v>2819.34</v>
      </c>
      <c r="AW349" s="104">
        <f t="shared" si="458"/>
        <v>0</v>
      </c>
      <c r="AX349" s="104">
        <f t="shared" si="459"/>
        <v>0</v>
      </c>
      <c r="AY349" s="104">
        <f t="shared" si="460"/>
        <v>2819.34</v>
      </c>
      <c r="AZ349" s="103">
        <f t="shared" si="461"/>
        <v>563.86800000000005</v>
      </c>
      <c r="BA349" s="105">
        <f t="shared" si="462"/>
        <v>0</v>
      </c>
      <c r="BB349" s="110"/>
      <c r="BC349" s="102"/>
      <c r="BD349" s="102"/>
      <c r="BE349" s="102"/>
      <c r="BF349" s="102"/>
      <c r="BG349" s="102"/>
      <c r="BH349" s="102"/>
      <c r="BI349" s="102"/>
      <c r="BJ349" s="102"/>
      <c r="BK349" s="102"/>
      <c r="BL349" s="102"/>
      <c r="BM349" s="102"/>
      <c r="BN349" s="102">
        <f t="shared" si="402"/>
        <v>0</v>
      </c>
      <c r="BO349" s="103">
        <f t="shared" si="403"/>
        <v>0</v>
      </c>
      <c r="BP349" s="103">
        <f t="shared" si="404"/>
        <v>0</v>
      </c>
      <c r="BQ349" s="103">
        <f t="shared" si="405"/>
        <v>0</v>
      </c>
      <c r="BR349" s="103">
        <f t="shared" si="406"/>
        <v>0</v>
      </c>
      <c r="BS349" s="103">
        <f t="shared" si="407"/>
        <v>0</v>
      </c>
      <c r="BT349" s="103">
        <f t="shared" si="408"/>
        <v>0</v>
      </c>
      <c r="BU349" s="103">
        <f t="shared" si="409"/>
        <v>0</v>
      </c>
      <c r="BV349" s="103">
        <f t="shared" si="410"/>
        <v>0</v>
      </c>
      <c r="BW349" s="103">
        <f t="shared" si="411"/>
        <v>0</v>
      </c>
      <c r="BX349" s="103">
        <f t="shared" si="412"/>
        <v>0</v>
      </c>
      <c r="BY349" s="103">
        <f t="shared" si="413"/>
        <v>0</v>
      </c>
      <c r="BZ349" s="103">
        <f t="shared" si="414"/>
        <v>0</v>
      </c>
      <c r="CA349" s="104">
        <f>SUM(BO349:BZ349)*VLOOKUP($I349,Escalation[],MATCH(BB$1,Escalation[#Headers]),FALSE)</f>
        <v>0</v>
      </c>
      <c r="CB349" s="104">
        <f t="shared" si="415"/>
        <v>0</v>
      </c>
      <c r="CC349" s="104">
        <f t="shared" si="416"/>
        <v>0</v>
      </c>
      <c r="CD349" s="104">
        <f t="shared" si="417"/>
        <v>0</v>
      </c>
      <c r="CE349" s="103">
        <f t="shared" si="418"/>
        <v>0</v>
      </c>
      <c r="CF349" s="105">
        <f t="shared" si="419"/>
        <v>0</v>
      </c>
      <c r="CG349" s="110"/>
      <c r="CH349" s="102"/>
      <c r="CI349" s="102"/>
      <c r="CJ349" s="102"/>
      <c r="CK349" s="102"/>
      <c r="CL349" s="102"/>
      <c r="CM349" s="102"/>
      <c r="CN349" s="102"/>
      <c r="CO349" s="102"/>
      <c r="CP349" s="102"/>
      <c r="CQ349" s="102"/>
      <c r="CR349" s="102"/>
      <c r="CS349" s="102">
        <f t="shared" si="420"/>
        <v>0</v>
      </c>
      <c r="CT349" s="103">
        <f t="shared" si="421"/>
        <v>0</v>
      </c>
      <c r="CU349" s="103">
        <f t="shared" si="422"/>
        <v>0</v>
      </c>
      <c r="CV349" s="103">
        <f t="shared" si="423"/>
        <v>0</v>
      </c>
      <c r="CW349" s="103">
        <f t="shared" si="424"/>
        <v>0</v>
      </c>
      <c r="CX349" s="103">
        <f t="shared" si="425"/>
        <v>0</v>
      </c>
      <c r="CY349" s="103">
        <f t="shared" si="426"/>
        <v>0</v>
      </c>
      <c r="CZ349" s="103">
        <f t="shared" si="427"/>
        <v>0</v>
      </c>
      <c r="DA349" s="103">
        <f t="shared" si="428"/>
        <v>0</v>
      </c>
      <c r="DB349" s="103">
        <f t="shared" si="429"/>
        <v>0</v>
      </c>
      <c r="DC349" s="103">
        <f t="shared" si="430"/>
        <v>0</v>
      </c>
      <c r="DD349" s="103">
        <f t="shared" si="431"/>
        <v>0</v>
      </c>
      <c r="DE349" s="103">
        <f t="shared" si="432"/>
        <v>0</v>
      </c>
      <c r="DF349" s="104">
        <f>SUM(CT349:DE349)*VLOOKUP($I349,Escalation[],MATCH(CG$1,Escalation[#Headers]),FALSE)</f>
        <v>0</v>
      </c>
      <c r="DG349" s="104">
        <f t="shared" si="433"/>
        <v>0</v>
      </c>
      <c r="DH349" s="104">
        <f t="shared" si="434"/>
        <v>0</v>
      </c>
      <c r="DI349" s="104">
        <f t="shared" si="435"/>
        <v>0</v>
      </c>
      <c r="DJ349" s="103">
        <f t="shared" si="436"/>
        <v>0</v>
      </c>
      <c r="DK349" s="105">
        <f t="shared" si="437"/>
        <v>0</v>
      </c>
      <c r="DL349" s="110"/>
      <c r="DM349" s="102"/>
      <c r="DN349" s="102"/>
      <c r="DO349" s="102"/>
      <c r="DP349" s="102"/>
      <c r="DQ349" s="102"/>
      <c r="DR349" s="102"/>
      <c r="DS349" s="102"/>
      <c r="DT349" s="102"/>
      <c r="DU349" s="102"/>
      <c r="DV349" s="102"/>
      <c r="DW349" s="102"/>
      <c r="DX349" s="102">
        <f t="shared" si="438"/>
        <v>0</v>
      </c>
      <c r="DY349" s="103">
        <f t="shared" si="439"/>
        <v>0</v>
      </c>
      <c r="DZ349" s="103">
        <f t="shared" si="440"/>
        <v>0</v>
      </c>
      <c r="EA349" s="103">
        <f t="shared" si="441"/>
        <v>0</v>
      </c>
      <c r="EB349" s="103">
        <f t="shared" si="442"/>
        <v>0</v>
      </c>
      <c r="EC349" s="103">
        <f t="shared" si="443"/>
        <v>0</v>
      </c>
      <c r="ED349" s="103">
        <f t="shared" si="444"/>
        <v>0</v>
      </c>
      <c r="EE349" s="103">
        <f t="shared" si="445"/>
        <v>0</v>
      </c>
      <c r="EF349" s="103">
        <f t="shared" si="446"/>
        <v>0</v>
      </c>
      <c r="EG349" s="103">
        <f t="shared" si="447"/>
        <v>0</v>
      </c>
      <c r="EH349" s="103">
        <f t="shared" si="448"/>
        <v>0</v>
      </c>
      <c r="EI349" s="103">
        <f t="shared" si="449"/>
        <v>0</v>
      </c>
      <c r="EJ349" s="103">
        <f t="shared" si="450"/>
        <v>0</v>
      </c>
      <c r="EK349" s="104">
        <f>SUM(DY349:EJ349)*VLOOKUP($I349,Escalation[],MATCH(DL$1,Escalation[#Headers]),FALSE)</f>
        <v>0</v>
      </c>
      <c r="EL349" s="104">
        <f t="shared" si="451"/>
        <v>0</v>
      </c>
      <c r="EM349" s="104">
        <f t="shared" si="452"/>
        <v>0</v>
      </c>
      <c r="EN349" s="104">
        <f t="shared" si="453"/>
        <v>0</v>
      </c>
      <c r="EO349" s="103">
        <f t="shared" si="454"/>
        <v>0</v>
      </c>
      <c r="EP349" s="105">
        <f t="shared" si="455"/>
        <v>0</v>
      </c>
      <c r="EQ349" s="160">
        <f t="shared" si="456"/>
        <v>2819.34</v>
      </c>
      <c r="ER349" s="1"/>
      <c r="ES349" s="82"/>
      <c r="ET349" s="82"/>
      <c r="EU349" s="82"/>
      <c r="EV349" s="82"/>
      <c r="EW349" s="22"/>
      <c r="EX349" s="22"/>
      <c r="EY349" s="34"/>
      <c r="EZ349" s="34"/>
      <c r="FA349" s="7"/>
      <c r="FB349" s="7"/>
      <c r="FC349" s="7"/>
      <c r="FD349" s="7"/>
    </row>
    <row r="350" spans="1:160" ht="171.6" hidden="1" x14ac:dyDescent="0.3">
      <c r="A350" s="2" t="s">
        <v>706</v>
      </c>
      <c r="B350" s="83">
        <v>1.2</v>
      </c>
      <c r="C350" t="s">
        <v>1392</v>
      </c>
      <c r="D350" s="28" t="s">
        <v>15</v>
      </c>
      <c r="E350" s="3" t="s">
        <v>25</v>
      </c>
      <c r="F350" s="1" t="s">
        <v>707</v>
      </c>
      <c r="G350" s="14" t="s">
        <v>708</v>
      </c>
      <c r="H350" s="1"/>
      <c r="I350" s="3" t="s">
        <v>19</v>
      </c>
      <c r="J350" s="5" t="s">
        <v>31</v>
      </c>
      <c r="K350" s="3" t="s">
        <v>137</v>
      </c>
      <c r="L350" s="6" t="s">
        <v>22</v>
      </c>
      <c r="M350" s="38">
        <v>77</v>
      </c>
      <c r="N350" s="43">
        <v>77</v>
      </c>
      <c r="O350" s="23">
        <v>0</v>
      </c>
      <c r="P350" s="48">
        <v>0</v>
      </c>
      <c r="Q350" s="5" t="s">
        <v>23</v>
      </c>
      <c r="R350" s="1" t="s">
        <v>220</v>
      </c>
      <c r="S350" s="71">
        <f>VLOOKUP(R350,Contingencies!$A$2:$D$7,4,FALSE)</f>
        <v>0.2</v>
      </c>
      <c r="T350" s="22">
        <f t="shared" si="389"/>
        <v>629.24400000000014</v>
      </c>
      <c r="U350" s="33">
        <f t="shared" si="463"/>
        <v>0</v>
      </c>
      <c r="V350" s="90"/>
      <c r="W350" s="110"/>
      <c r="X350" s="102"/>
      <c r="Y350" s="133"/>
      <c r="Z350" s="123"/>
      <c r="AA350" s="123"/>
      <c r="AB350" s="123"/>
      <c r="AC350" s="122">
        <v>20</v>
      </c>
      <c r="AD350" s="122">
        <v>20</v>
      </c>
      <c r="AE350" s="123"/>
      <c r="AF350" s="102"/>
      <c r="AG350" s="102"/>
      <c r="AH350" s="102"/>
      <c r="AI350" s="102">
        <f t="shared" si="457"/>
        <v>40</v>
      </c>
      <c r="AJ350" s="103">
        <f t="shared" si="390"/>
        <v>0</v>
      </c>
      <c r="AK350" s="103">
        <f t="shared" si="391"/>
        <v>0</v>
      </c>
      <c r="AL350" s="103">
        <f t="shared" si="392"/>
        <v>0</v>
      </c>
      <c r="AM350" s="103">
        <f t="shared" si="393"/>
        <v>0</v>
      </c>
      <c r="AN350" s="103">
        <f t="shared" si="394"/>
        <v>0</v>
      </c>
      <c r="AO350" s="103">
        <f t="shared" si="395"/>
        <v>0</v>
      </c>
      <c r="AP350" s="103">
        <f t="shared" si="396"/>
        <v>1540</v>
      </c>
      <c r="AQ350" s="103">
        <f t="shared" si="397"/>
        <v>1540</v>
      </c>
      <c r="AR350" s="103">
        <f t="shared" si="398"/>
        <v>0</v>
      </c>
      <c r="AS350" s="103">
        <f t="shared" si="399"/>
        <v>0</v>
      </c>
      <c r="AT350" s="103">
        <f t="shared" si="400"/>
        <v>0</v>
      </c>
      <c r="AU350" s="103">
        <f t="shared" si="401"/>
        <v>0</v>
      </c>
      <c r="AV350" s="104">
        <f>SUM(AJ350:AU350)*VLOOKUP($I350,Escalation[],MATCH(W$1,Escalation[#Headers]),FALSE)</f>
        <v>3146.2200000000003</v>
      </c>
      <c r="AW350" s="104">
        <f t="shared" si="458"/>
        <v>0</v>
      </c>
      <c r="AX350" s="104">
        <f t="shared" si="459"/>
        <v>0</v>
      </c>
      <c r="AY350" s="104">
        <f t="shared" si="460"/>
        <v>3146.2200000000003</v>
      </c>
      <c r="AZ350" s="103">
        <f t="shared" si="461"/>
        <v>629.24400000000014</v>
      </c>
      <c r="BA350" s="105">
        <f t="shared" si="462"/>
        <v>0</v>
      </c>
      <c r="BB350" s="110"/>
      <c r="BC350" s="102"/>
      <c r="BD350" s="102"/>
      <c r="BE350" s="102"/>
      <c r="BF350" s="102"/>
      <c r="BG350" s="102"/>
      <c r="BH350" s="102"/>
      <c r="BI350" s="102"/>
      <c r="BJ350" s="102"/>
      <c r="BK350" s="102"/>
      <c r="BL350" s="102"/>
      <c r="BM350" s="102"/>
      <c r="BN350" s="102">
        <f t="shared" si="402"/>
        <v>0</v>
      </c>
      <c r="BO350" s="103">
        <f t="shared" si="403"/>
        <v>0</v>
      </c>
      <c r="BP350" s="103">
        <f t="shared" si="404"/>
        <v>0</v>
      </c>
      <c r="BQ350" s="103">
        <f t="shared" si="405"/>
        <v>0</v>
      </c>
      <c r="BR350" s="103">
        <f t="shared" si="406"/>
        <v>0</v>
      </c>
      <c r="BS350" s="103">
        <f t="shared" si="407"/>
        <v>0</v>
      </c>
      <c r="BT350" s="103">
        <f t="shared" si="408"/>
        <v>0</v>
      </c>
      <c r="BU350" s="103">
        <f t="shared" si="409"/>
        <v>0</v>
      </c>
      <c r="BV350" s="103">
        <f t="shared" si="410"/>
        <v>0</v>
      </c>
      <c r="BW350" s="103">
        <f t="shared" si="411"/>
        <v>0</v>
      </c>
      <c r="BX350" s="103">
        <f t="shared" si="412"/>
        <v>0</v>
      </c>
      <c r="BY350" s="103">
        <f t="shared" si="413"/>
        <v>0</v>
      </c>
      <c r="BZ350" s="103">
        <f t="shared" si="414"/>
        <v>0</v>
      </c>
      <c r="CA350" s="104">
        <f>SUM(BO350:BZ350)*VLOOKUP($I350,Escalation[],MATCH(BB$1,Escalation[#Headers]),FALSE)</f>
        <v>0</v>
      </c>
      <c r="CB350" s="104">
        <f t="shared" si="415"/>
        <v>0</v>
      </c>
      <c r="CC350" s="104">
        <f t="shared" si="416"/>
        <v>0</v>
      </c>
      <c r="CD350" s="104">
        <f t="shared" si="417"/>
        <v>0</v>
      </c>
      <c r="CE350" s="103">
        <f t="shared" si="418"/>
        <v>0</v>
      </c>
      <c r="CF350" s="105">
        <f t="shared" si="419"/>
        <v>0</v>
      </c>
      <c r="CG350" s="110"/>
      <c r="CH350" s="102"/>
      <c r="CI350" s="102"/>
      <c r="CJ350" s="102"/>
      <c r="CK350" s="102"/>
      <c r="CL350" s="102"/>
      <c r="CM350" s="102"/>
      <c r="CN350" s="102"/>
      <c r="CO350" s="102"/>
      <c r="CP350" s="102"/>
      <c r="CQ350" s="102"/>
      <c r="CR350" s="102"/>
      <c r="CS350" s="102">
        <f t="shared" si="420"/>
        <v>0</v>
      </c>
      <c r="CT350" s="103">
        <f t="shared" si="421"/>
        <v>0</v>
      </c>
      <c r="CU350" s="103">
        <f t="shared" si="422"/>
        <v>0</v>
      </c>
      <c r="CV350" s="103">
        <f t="shared" si="423"/>
        <v>0</v>
      </c>
      <c r="CW350" s="103">
        <f t="shared" si="424"/>
        <v>0</v>
      </c>
      <c r="CX350" s="103">
        <f t="shared" si="425"/>
        <v>0</v>
      </c>
      <c r="CY350" s="103">
        <f t="shared" si="426"/>
        <v>0</v>
      </c>
      <c r="CZ350" s="103">
        <f t="shared" si="427"/>
        <v>0</v>
      </c>
      <c r="DA350" s="103">
        <f t="shared" si="428"/>
        <v>0</v>
      </c>
      <c r="DB350" s="103">
        <f t="shared" si="429"/>
        <v>0</v>
      </c>
      <c r="DC350" s="103">
        <f t="shared" si="430"/>
        <v>0</v>
      </c>
      <c r="DD350" s="103">
        <f t="shared" si="431"/>
        <v>0</v>
      </c>
      <c r="DE350" s="103">
        <f t="shared" si="432"/>
        <v>0</v>
      </c>
      <c r="DF350" s="104">
        <f>SUM(CT350:DE350)*VLOOKUP($I350,Escalation[],MATCH(CG$1,Escalation[#Headers]),FALSE)</f>
        <v>0</v>
      </c>
      <c r="DG350" s="104">
        <f t="shared" si="433"/>
        <v>0</v>
      </c>
      <c r="DH350" s="104">
        <f t="shared" si="434"/>
        <v>0</v>
      </c>
      <c r="DI350" s="104">
        <f t="shared" si="435"/>
        <v>0</v>
      </c>
      <c r="DJ350" s="103">
        <f t="shared" si="436"/>
        <v>0</v>
      </c>
      <c r="DK350" s="105">
        <f t="shared" si="437"/>
        <v>0</v>
      </c>
      <c r="DL350" s="110"/>
      <c r="DM350" s="102"/>
      <c r="DN350" s="102"/>
      <c r="DO350" s="102"/>
      <c r="DP350" s="102"/>
      <c r="DQ350" s="102"/>
      <c r="DR350" s="102"/>
      <c r="DS350" s="102"/>
      <c r="DT350" s="102"/>
      <c r="DU350" s="102"/>
      <c r="DV350" s="102"/>
      <c r="DW350" s="102"/>
      <c r="DX350" s="102">
        <f t="shared" si="438"/>
        <v>0</v>
      </c>
      <c r="DY350" s="103">
        <f t="shared" si="439"/>
        <v>0</v>
      </c>
      <c r="DZ350" s="103">
        <f t="shared" si="440"/>
        <v>0</v>
      </c>
      <c r="EA350" s="103">
        <f t="shared" si="441"/>
        <v>0</v>
      </c>
      <c r="EB350" s="103">
        <f t="shared" si="442"/>
        <v>0</v>
      </c>
      <c r="EC350" s="103">
        <f t="shared" si="443"/>
        <v>0</v>
      </c>
      <c r="ED350" s="103">
        <f t="shared" si="444"/>
        <v>0</v>
      </c>
      <c r="EE350" s="103">
        <f t="shared" si="445"/>
        <v>0</v>
      </c>
      <c r="EF350" s="103">
        <f t="shared" si="446"/>
        <v>0</v>
      </c>
      <c r="EG350" s="103">
        <f t="shared" si="447"/>
        <v>0</v>
      </c>
      <c r="EH350" s="103">
        <f t="shared" si="448"/>
        <v>0</v>
      </c>
      <c r="EI350" s="103">
        <f t="shared" si="449"/>
        <v>0</v>
      </c>
      <c r="EJ350" s="103">
        <f t="shared" si="450"/>
        <v>0</v>
      </c>
      <c r="EK350" s="104">
        <f>SUM(DY350:EJ350)*VLOOKUP($I350,Escalation[],MATCH(DL$1,Escalation[#Headers]),FALSE)</f>
        <v>0</v>
      </c>
      <c r="EL350" s="104">
        <f t="shared" si="451"/>
        <v>0</v>
      </c>
      <c r="EM350" s="104">
        <f t="shared" si="452"/>
        <v>0</v>
      </c>
      <c r="EN350" s="104">
        <f t="shared" si="453"/>
        <v>0</v>
      </c>
      <c r="EO350" s="103">
        <f t="shared" si="454"/>
        <v>0</v>
      </c>
      <c r="EP350" s="105">
        <f t="shared" si="455"/>
        <v>0</v>
      </c>
      <c r="EQ350" s="160">
        <f t="shared" si="456"/>
        <v>3146.2200000000003</v>
      </c>
      <c r="ER350" s="1"/>
      <c r="ES350" s="82"/>
      <c r="ET350" s="82"/>
      <c r="EU350" s="82"/>
      <c r="EV350" s="82"/>
      <c r="EW350" s="22"/>
      <c r="EX350" s="22"/>
      <c r="EY350" s="34"/>
      <c r="EZ350" s="34"/>
      <c r="FA350" s="7"/>
      <c r="FB350" s="7"/>
      <c r="FC350" s="7"/>
      <c r="FD350" s="7"/>
    </row>
    <row r="351" spans="1:160" ht="171.6" hidden="1" x14ac:dyDescent="0.3">
      <c r="A351" s="2" t="s">
        <v>706</v>
      </c>
      <c r="B351" s="83">
        <v>1.2</v>
      </c>
      <c r="C351" t="s">
        <v>1392</v>
      </c>
      <c r="D351" s="28" t="s">
        <v>15</v>
      </c>
      <c r="E351" s="3" t="s">
        <v>25</v>
      </c>
      <c r="F351" s="1" t="s">
        <v>707</v>
      </c>
      <c r="G351" s="14" t="s">
        <v>708</v>
      </c>
      <c r="H351" s="1"/>
      <c r="I351" s="3" t="s">
        <v>215</v>
      </c>
      <c r="J351" s="5" t="s">
        <v>215</v>
      </c>
      <c r="K351" s="3"/>
      <c r="L351" s="3" t="s">
        <v>22</v>
      </c>
      <c r="M351" s="38"/>
      <c r="N351" s="42">
        <v>1</v>
      </c>
      <c r="O351" s="23">
        <v>0</v>
      </c>
      <c r="P351" s="48">
        <v>0</v>
      </c>
      <c r="Q351" s="5" t="s">
        <v>23</v>
      </c>
      <c r="R351" s="1" t="s">
        <v>220</v>
      </c>
      <c r="S351" s="71">
        <f>VLOOKUP(R351,Contingencies!$A$2:$D$7,4,FALSE)</f>
        <v>0.2</v>
      </c>
      <c r="T351" s="22">
        <f t="shared" si="389"/>
        <v>204.30000000000004</v>
      </c>
      <c r="U351" s="33">
        <f t="shared" si="463"/>
        <v>0</v>
      </c>
      <c r="V351" s="90"/>
      <c r="W351" s="110"/>
      <c r="X351" s="102"/>
      <c r="Y351" s="133"/>
      <c r="Z351" s="102"/>
      <c r="AA351" s="123"/>
      <c r="AB351" s="123"/>
      <c r="AC351" s="122">
        <v>1000</v>
      </c>
      <c r="AD351" s="122"/>
      <c r="AE351" s="123"/>
      <c r="AF351" s="102"/>
      <c r="AG351" s="102"/>
      <c r="AH351" s="102"/>
      <c r="AI351" s="102">
        <f t="shared" si="457"/>
        <v>0</v>
      </c>
      <c r="AJ351" s="103">
        <f t="shared" si="390"/>
        <v>0</v>
      </c>
      <c r="AK351" s="103">
        <f t="shared" si="391"/>
        <v>0</v>
      </c>
      <c r="AL351" s="103">
        <f t="shared" si="392"/>
        <v>0</v>
      </c>
      <c r="AM351" s="103">
        <f t="shared" si="393"/>
        <v>0</v>
      </c>
      <c r="AN351" s="103">
        <f t="shared" si="394"/>
        <v>0</v>
      </c>
      <c r="AO351" s="103">
        <f t="shared" si="395"/>
        <v>0</v>
      </c>
      <c r="AP351" s="103">
        <f t="shared" si="396"/>
        <v>1000</v>
      </c>
      <c r="AQ351" s="103">
        <f t="shared" si="397"/>
        <v>0</v>
      </c>
      <c r="AR351" s="103">
        <f t="shared" si="398"/>
        <v>0</v>
      </c>
      <c r="AS351" s="103">
        <f t="shared" si="399"/>
        <v>0</v>
      </c>
      <c r="AT351" s="103">
        <f t="shared" si="400"/>
        <v>0</v>
      </c>
      <c r="AU351" s="103">
        <f t="shared" si="401"/>
        <v>0</v>
      </c>
      <c r="AV351" s="104">
        <f>SUM(AJ351:AU351)*VLOOKUP($I351,Escalation[],MATCH(W$1,Escalation[#Headers]),FALSE)</f>
        <v>1021.5000000000001</v>
      </c>
      <c r="AW351" s="104">
        <f t="shared" si="458"/>
        <v>0</v>
      </c>
      <c r="AX351" s="104">
        <f t="shared" si="459"/>
        <v>0</v>
      </c>
      <c r="AY351" s="104">
        <f t="shared" si="460"/>
        <v>1021.5000000000001</v>
      </c>
      <c r="AZ351" s="103">
        <f t="shared" si="461"/>
        <v>204.30000000000004</v>
      </c>
      <c r="BA351" s="105">
        <f t="shared" si="462"/>
        <v>0</v>
      </c>
      <c r="BB351" s="110"/>
      <c r="BC351" s="102"/>
      <c r="BD351" s="102"/>
      <c r="BE351" s="102"/>
      <c r="BF351" s="102"/>
      <c r="BG351" s="102"/>
      <c r="BH351" s="102"/>
      <c r="BI351" s="102"/>
      <c r="BJ351" s="102"/>
      <c r="BK351" s="102"/>
      <c r="BL351" s="102"/>
      <c r="BM351" s="102"/>
      <c r="BN351" s="102">
        <f t="shared" si="402"/>
        <v>0</v>
      </c>
      <c r="BO351" s="103">
        <f t="shared" si="403"/>
        <v>0</v>
      </c>
      <c r="BP351" s="103">
        <f t="shared" si="404"/>
        <v>0</v>
      </c>
      <c r="BQ351" s="103">
        <f t="shared" si="405"/>
        <v>0</v>
      </c>
      <c r="BR351" s="103">
        <f t="shared" si="406"/>
        <v>0</v>
      </c>
      <c r="BS351" s="103">
        <f t="shared" si="407"/>
        <v>0</v>
      </c>
      <c r="BT351" s="103">
        <f t="shared" si="408"/>
        <v>0</v>
      </c>
      <c r="BU351" s="103">
        <f t="shared" si="409"/>
        <v>0</v>
      </c>
      <c r="BV351" s="103">
        <f t="shared" si="410"/>
        <v>0</v>
      </c>
      <c r="BW351" s="103">
        <f t="shared" si="411"/>
        <v>0</v>
      </c>
      <c r="BX351" s="103">
        <f t="shared" si="412"/>
        <v>0</v>
      </c>
      <c r="BY351" s="103">
        <f t="shared" si="413"/>
        <v>0</v>
      </c>
      <c r="BZ351" s="103">
        <f t="shared" si="414"/>
        <v>0</v>
      </c>
      <c r="CA351" s="104">
        <f>SUM(BO351:BZ351)*VLOOKUP($I351,Escalation[],MATCH(BB$1,Escalation[#Headers]),FALSE)</f>
        <v>0</v>
      </c>
      <c r="CB351" s="104">
        <f t="shared" si="415"/>
        <v>0</v>
      </c>
      <c r="CC351" s="104">
        <f t="shared" si="416"/>
        <v>0</v>
      </c>
      <c r="CD351" s="104">
        <f t="shared" si="417"/>
        <v>0</v>
      </c>
      <c r="CE351" s="103">
        <f t="shared" si="418"/>
        <v>0</v>
      </c>
      <c r="CF351" s="105">
        <f t="shared" si="419"/>
        <v>0</v>
      </c>
      <c r="CG351" s="110"/>
      <c r="CH351" s="102"/>
      <c r="CI351" s="102"/>
      <c r="CJ351" s="102"/>
      <c r="CK351" s="102"/>
      <c r="CL351" s="102"/>
      <c r="CM351" s="102"/>
      <c r="CN351" s="102"/>
      <c r="CO351" s="102"/>
      <c r="CP351" s="102"/>
      <c r="CQ351" s="102"/>
      <c r="CR351" s="102"/>
      <c r="CS351" s="102">
        <f t="shared" si="420"/>
        <v>0</v>
      </c>
      <c r="CT351" s="103">
        <f t="shared" si="421"/>
        <v>0</v>
      </c>
      <c r="CU351" s="103">
        <f t="shared" si="422"/>
        <v>0</v>
      </c>
      <c r="CV351" s="103">
        <f t="shared" si="423"/>
        <v>0</v>
      </c>
      <c r="CW351" s="103">
        <f t="shared" si="424"/>
        <v>0</v>
      </c>
      <c r="CX351" s="103">
        <f t="shared" si="425"/>
        <v>0</v>
      </c>
      <c r="CY351" s="103">
        <f t="shared" si="426"/>
        <v>0</v>
      </c>
      <c r="CZ351" s="103">
        <f t="shared" si="427"/>
        <v>0</v>
      </c>
      <c r="DA351" s="103">
        <f t="shared" si="428"/>
        <v>0</v>
      </c>
      <c r="DB351" s="103">
        <f t="shared" si="429"/>
        <v>0</v>
      </c>
      <c r="DC351" s="103">
        <f t="shared" si="430"/>
        <v>0</v>
      </c>
      <c r="DD351" s="103">
        <f t="shared" si="431"/>
        <v>0</v>
      </c>
      <c r="DE351" s="103">
        <f t="shared" si="432"/>
        <v>0</v>
      </c>
      <c r="DF351" s="104">
        <f>SUM(CT351:DE351)*VLOOKUP($I351,Escalation[],MATCH(CG$1,Escalation[#Headers]),FALSE)</f>
        <v>0</v>
      </c>
      <c r="DG351" s="104">
        <f t="shared" si="433"/>
        <v>0</v>
      </c>
      <c r="DH351" s="104">
        <f t="shared" si="434"/>
        <v>0</v>
      </c>
      <c r="DI351" s="104">
        <f t="shared" si="435"/>
        <v>0</v>
      </c>
      <c r="DJ351" s="103">
        <f t="shared" si="436"/>
        <v>0</v>
      </c>
      <c r="DK351" s="105">
        <f t="shared" si="437"/>
        <v>0</v>
      </c>
      <c r="DL351" s="110"/>
      <c r="DM351" s="102"/>
      <c r="DN351" s="102"/>
      <c r="DO351" s="102"/>
      <c r="DP351" s="102"/>
      <c r="DQ351" s="102"/>
      <c r="DR351" s="102"/>
      <c r="DS351" s="102"/>
      <c r="DT351" s="102"/>
      <c r="DU351" s="102"/>
      <c r="DV351" s="102"/>
      <c r="DW351" s="102"/>
      <c r="DX351" s="102">
        <f t="shared" si="438"/>
        <v>0</v>
      </c>
      <c r="DY351" s="103">
        <f t="shared" si="439"/>
        <v>0</v>
      </c>
      <c r="DZ351" s="103">
        <f t="shared" si="440"/>
        <v>0</v>
      </c>
      <c r="EA351" s="103">
        <f t="shared" si="441"/>
        <v>0</v>
      </c>
      <c r="EB351" s="103">
        <f t="shared" si="442"/>
        <v>0</v>
      </c>
      <c r="EC351" s="103">
        <f t="shared" si="443"/>
        <v>0</v>
      </c>
      <c r="ED351" s="103">
        <f t="shared" si="444"/>
        <v>0</v>
      </c>
      <c r="EE351" s="103">
        <f t="shared" si="445"/>
        <v>0</v>
      </c>
      <c r="EF351" s="103">
        <f t="shared" si="446"/>
        <v>0</v>
      </c>
      <c r="EG351" s="103">
        <f t="shared" si="447"/>
        <v>0</v>
      </c>
      <c r="EH351" s="103">
        <f t="shared" si="448"/>
        <v>0</v>
      </c>
      <c r="EI351" s="103">
        <f t="shared" si="449"/>
        <v>0</v>
      </c>
      <c r="EJ351" s="103">
        <f t="shared" si="450"/>
        <v>0</v>
      </c>
      <c r="EK351" s="104">
        <f>SUM(DY351:EJ351)*VLOOKUP($I351,Escalation[],MATCH(DL$1,Escalation[#Headers]),FALSE)</f>
        <v>0</v>
      </c>
      <c r="EL351" s="104">
        <f t="shared" si="451"/>
        <v>0</v>
      </c>
      <c r="EM351" s="104">
        <f t="shared" si="452"/>
        <v>0</v>
      </c>
      <c r="EN351" s="104">
        <f t="shared" si="453"/>
        <v>0</v>
      </c>
      <c r="EO351" s="103">
        <f t="shared" si="454"/>
        <v>0</v>
      </c>
      <c r="EP351" s="105">
        <f t="shared" si="455"/>
        <v>0</v>
      </c>
      <c r="EQ351" s="160">
        <f t="shared" si="456"/>
        <v>1021.5000000000001</v>
      </c>
      <c r="ER351" s="1"/>
      <c r="ES351" s="82"/>
      <c r="ET351" s="82"/>
      <c r="EU351" s="82"/>
      <c r="EV351" s="82"/>
      <c r="EW351" s="22"/>
      <c r="EX351" s="22"/>
      <c r="EY351" s="34"/>
      <c r="EZ351" s="34"/>
      <c r="FA351" s="7"/>
      <c r="FB351" s="7"/>
      <c r="FC351" s="7"/>
      <c r="FD351" s="7"/>
    </row>
    <row r="352" spans="1:160" ht="132" hidden="1" x14ac:dyDescent="0.3">
      <c r="A352" s="2" t="s">
        <v>709</v>
      </c>
      <c r="B352" s="83">
        <v>1.2</v>
      </c>
      <c r="C352" t="s">
        <v>1392</v>
      </c>
      <c r="D352" s="28" t="s">
        <v>15</v>
      </c>
      <c r="E352" s="3" t="s">
        <v>25</v>
      </c>
      <c r="F352" s="1" t="s">
        <v>710</v>
      </c>
      <c r="G352" s="14" t="s">
        <v>711</v>
      </c>
      <c r="H352" s="1"/>
      <c r="I352" s="3" t="s">
        <v>19</v>
      </c>
      <c r="J352" s="5" t="s">
        <v>31</v>
      </c>
      <c r="K352" s="3" t="s">
        <v>35</v>
      </c>
      <c r="L352" s="6" t="s">
        <v>22</v>
      </c>
      <c r="M352" s="38">
        <v>115</v>
      </c>
      <c r="N352" s="43">
        <v>115</v>
      </c>
      <c r="O352" s="23">
        <v>0</v>
      </c>
      <c r="P352" s="48">
        <v>0</v>
      </c>
      <c r="Q352" s="5" t="s">
        <v>23</v>
      </c>
      <c r="R352" s="1" t="s">
        <v>220</v>
      </c>
      <c r="S352" s="71">
        <f>VLOOKUP(R352,Contingencies!$A$2:$D$7,4,FALSE)</f>
        <v>0.2</v>
      </c>
      <c r="T352" s="22">
        <f t="shared" si="389"/>
        <v>187.95600000000002</v>
      </c>
      <c r="U352" s="33">
        <f t="shared" si="463"/>
        <v>0</v>
      </c>
      <c r="V352" s="90"/>
      <c r="W352" s="110"/>
      <c r="X352" s="102"/>
      <c r="Y352" s="133"/>
      <c r="Z352" s="102"/>
      <c r="AA352" s="123"/>
      <c r="AB352" s="123"/>
      <c r="AC352" s="122">
        <v>8</v>
      </c>
      <c r="AD352" s="123"/>
      <c r="AE352" s="123"/>
      <c r="AF352" s="102"/>
      <c r="AG352" s="102"/>
      <c r="AH352" s="102"/>
      <c r="AI352" s="102">
        <f t="shared" si="457"/>
        <v>8</v>
      </c>
      <c r="AJ352" s="103">
        <f t="shared" si="390"/>
        <v>0</v>
      </c>
      <c r="AK352" s="103">
        <f t="shared" si="391"/>
        <v>0</v>
      </c>
      <c r="AL352" s="103">
        <f t="shared" si="392"/>
        <v>0</v>
      </c>
      <c r="AM352" s="103">
        <f t="shared" si="393"/>
        <v>0</v>
      </c>
      <c r="AN352" s="103">
        <f t="shared" si="394"/>
        <v>0</v>
      </c>
      <c r="AO352" s="103">
        <f t="shared" si="395"/>
        <v>0</v>
      </c>
      <c r="AP352" s="103">
        <f t="shared" si="396"/>
        <v>920</v>
      </c>
      <c r="AQ352" s="103">
        <f t="shared" si="397"/>
        <v>0</v>
      </c>
      <c r="AR352" s="103">
        <f t="shared" si="398"/>
        <v>0</v>
      </c>
      <c r="AS352" s="103">
        <f t="shared" si="399"/>
        <v>0</v>
      </c>
      <c r="AT352" s="103">
        <f t="shared" si="400"/>
        <v>0</v>
      </c>
      <c r="AU352" s="103">
        <f t="shared" si="401"/>
        <v>0</v>
      </c>
      <c r="AV352" s="104">
        <f>SUM(AJ352:AU352)*VLOOKUP($I352,Escalation[],MATCH(W$1,Escalation[#Headers]),FALSE)</f>
        <v>939.78000000000009</v>
      </c>
      <c r="AW352" s="104">
        <f t="shared" si="458"/>
        <v>0</v>
      </c>
      <c r="AX352" s="104">
        <f t="shared" si="459"/>
        <v>0</v>
      </c>
      <c r="AY352" s="104">
        <f t="shared" si="460"/>
        <v>939.78000000000009</v>
      </c>
      <c r="AZ352" s="103">
        <f t="shared" si="461"/>
        <v>187.95600000000002</v>
      </c>
      <c r="BA352" s="105">
        <f t="shared" si="462"/>
        <v>0</v>
      </c>
      <c r="BB352" s="110"/>
      <c r="BC352" s="102"/>
      <c r="BD352" s="102"/>
      <c r="BE352" s="102"/>
      <c r="BF352" s="102"/>
      <c r="BG352" s="102"/>
      <c r="BH352" s="102"/>
      <c r="BI352" s="102"/>
      <c r="BJ352" s="102"/>
      <c r="BK352" s="102"/>
      <c r="BL352" s="102"/>
      <c r="BM352" s="102"/>
      <c r="BN352" s="102">
        <f t="shared" si="402"/>
        <v>0</v>
      </c>
      <c r="BO352" s="103">
        <f t="shared" si="403"/>
        <v>0</v>
      </c>
      <c r="BP352" s="103">
        <f t="shared" si="404"/>
        <v>0</v>
      </c>
      <c r="BQ352" s="103">
        <f t="shared" si="405"/>
        <v>0</v>
      </c>
      <c r="BR352" s="103">
        <f t="shared" si="406"/>
        <v>0</v>
      </c>
      <c r="BS352" s="103">
        <f t="shared" si="407"/>
        <v>0</v>
      </c>
      <c r="BT352" s="103">
        <f t="shared" si="408"/>
        <v>0</v>
      </c>
      <c r="BU352" s="103">
        <f t="shared" si="409"/>
        <v>0</v>
      </c>
      <c r="BV352" s="103">
        <f t="shared" si="410"/>
        <v>0</v>
      </c>
      <c r="BW352" s="103">
        <f t="shared" si="411"/>
        <v>0</v>
      </c>
      <c r="BX352" s="103">
        <f t="shared" si="412"/>
        <v>0</v>
      </c>
      <c r="BY352" s="103">
        <f t="shared" si="413"/>
        <v>0</v>
      </c>
      <c r="BZ352" s="103">
        <f t="shared" si="414"/>
        <v>0</v>
      </c>
      <c r="CA352" s="104">
        <f>SUM(BO352:BZ352)*VLOOKUP($I352,Escalation[],MATCH(BB$1,Escalation[#Headers]),FALSE)</f>
        <v>0</v>
      </c>
      <c r="CB352" s="104">
        <f t="shared" si="415"/>
        <v>0</v>
      </c>
      <c r="CC352" s="104">
        <f t="shared" si="416"/>
        <v>0</v>
      </c>
      <c r="CD352" s="104">
        <f t="shared" si="417"/>
        <v>0</v>
      </c>
      <c r="CE352" s="103">
        <f t="shared" si="418"/>
        <v>0</v>
      </c>
      <c r="CF352" s="105">
        <f t="shared" si="419"/>
        <v>0</v>
      </c>
      <c r="CG352" s="110"/>
      <c r="CH352" s="102"/>
      <c r="CI352" s="102"/>
      <c r="CJ352" s="102"/>
      <c r="CK352" s="102"/>
      <c r="CL352" s="102"/>
      <c r="CM352" s="102"/>
      <c r="CN352" s="102"/>
      <c r="CO352" s="102"/>
      <c r="CP352" s="102"/>
      <c r="CQ352" s="102"/>
      <c r="CR352" s="102"/>
      <c r="CS352" s="102">
        <f t="shared" si="420"/>
        <v>0</v>
      </c>
      <c r="CT352" s="103">
        <f t="shared" si="421"/>
        <v>0</v>
      </c>
      <c r="CU352" s="103">
        <f t="shared" si="422"/>
        <v>0</v>
      </c>
      <c r="CV352" s="103">
        <f t="shared" si="423"/>
        <v>0</v>
      </c>
      <c r="CW352" s="103">
        <f t="shared" si="424"/>
        <v>0</v>
      </c>
      <c r="CX352" s="103">
        <f t="shared" si="425"/>
        <v>0</v>
      </c>
      <c r="CY352" s="103">
        <f t="shared" si="426"/>
        <v>0</v>
      </c>
      <c r="CZ352" s="103">
        <f t="shared" si="427"/>
        <v>0</v>
      </c>
      <c r="DA352" s="103">
        <f t="shared" si="428"/>
        <v>0</v>
      </c>
      <c r="DB352" s="103">
        <f t="shared" si="429"/>
        <v>0</v>
      </c>
      <c r="DC352" s="103">
        <f t="shared" si="430"/>
        <v>0</v>
      </c>
      <c r="DD352" s="103">
        <f t="shared" si="431"/>
        <v>0</v>
      </c>
      <c r="DE352" s="103">
        <f t="shared" si="432"/>
        <v>0</v>
      </c>
      <c r="DF352" s="104">
        <f>SUM(CT352:DE352)*VLOOKUP($I352,Escalation[],MATCH(CG$1,Escalation[#Headers]),FALSE)</f>
        <v>0</v>
      </c>
      <c r="DG352" s="104">
        <f t="shared" si="433"/>
        <v>0</v>
      </c>
      <c r="DH352" s="104">
        <f t="shared" si="434"/>
        <v>0</v>
      </c>
      <c r="DI352" s="104">
        <f t="shared" si="435"/>
        <v>0</v>
      </c>
      <c r="DJ352" s="103">
        <f t="shared" si="436"/>
        <v>0</v>
      </c>
      <c r="DK352" s="105">
        <f t="shared" si="437"/>
        <v>0</v>
      </c>
      <c r="DL352" s="110"/>
      <c r="DM352" s="102"/>
      <c r="DN352" s="102"/>
      <c r="DO352" s="102"/>
      <c r="DP352" s="102"/>
      <c r="DQ352" s="102"/>
      <c r="DR352" s="102"/>
      <c r="DS352" s="102"/>
      <c r="DT352" s="102"/>
      <c r="DU352" s="102"/>
      <c r="DV352" s="102"/>
      <c r="DW352" s="102"/>
      <c r="DX352" s="102">
        <f t="shared" si="438"/>
        <v>0</v>
      </c>
      <c r="DY352" s="103">
        <f t="shared" si="439"/>
        <v>0</v>
      </c>
      <c r="DZ352" s="103">
        <f t="shared" si="440"/>
        <v>0</v>
      </c>
      <c r="EA352" s="103">
        <f t="shared" si="441"/>
        <v>0</v>
      </c>
      <c r="EB352" s="103">
        <f t="shared" si="442"/>
        <v>0</v>
      </c>
      <c r="EC352" s="103">
        <f t="shared" si="443"/>
        <v>0</v>
      </c>
      <c r="ED352" s="103">
        <f t="shared" si="444"/>
        <v>0</v>
      </c>
      <c r="EE352" s="103">
        <f t="shared" si="445"/>
        <v>0</v>
      </c>
      <c r="EF352" s="103">
        <f t="shared" si="446"/>
        <v>0</v>
      </c>
      <c r="EG352" s="103">
        <f t="shared" si="447"/>
        <v>0</v>
      </c>
      <c r="EH352" s="103">
        <f t="shared" si="448"/>
        <v>0</v>
      </c>
      <c r="EI352" s="103">
        <f t="shared" si="449"/>
        <v>0</v>
      </c>
      <c r="EJ352" s="103">
        <f t="shared" si="450"/>
        <v>0</v>
      </c>
      <c r="EK352" s="104">
        <f>SUM(DY352:EJ352)*VLOOKUP($I352,Escalation[],MATCH(DL$1,Escalation[#Headers]),FALSE)</f>
        <v>0</v>
      </c>
      <c r="EL352" s="104">
        <f t="shared" si="451"/>
        <v>0</v>
      </c>
      <c r="EM352" s="104">
        <f t="shared" si="452"/>
        <v>0</v>
      </c>
      <c r="EN352" s="104">
        <f t="shared" si="453"/>
        <v>0</v>
      </c>
      <c r="EO352" s="103">
        <f t="shared" si="454"/>
        <v>0</v>
      </c>
      <c r="EP352" s="105">
        <f t="shared" si="455"/>
        <v>0</v>
      </c>
      <c r="EQ352" s="160">
        <f t="shared" si="456"/>
        <v>939.78000000000009</v>
      </c>
      <c r="ER352" s="1"/>
      <c r="ES352" s="82"/>
      <c r="ET352" s="82"/>
      <c r="EU352" s="82"/>
      <c r="EV352" s="82"/>
      <c r="EW352" s="22"/>
      <c r="EX352" s="22"/>
      <c r="EY352" s="34"/>
      <c r="EZ352" s="34"/>
      <c r="FA352" s="7"/>
      <c r="FB352" s="7"/>
      <c r="FC352" s="7"/>
      <c r="FD352" s="7"/>
    </row>
    <row r="353" spans="1:160" ht="132" hidden="1" x14ac:dyDescent="0.3">
      <c r="A353" s="2" t="s">
        <v>709</v>
      </c>
      <c r="B353" s="83">
        <v>1.2</v>
      </c>
      <c r="C353" t="s">
        <v>1392</v>
      </c>
      <c r="D353" s="28" t="s">
        <v>15</v>
      </c>
      <c r="E353" s="3" t="s">
        <v>25</v>
      </c>
      <c r="F353" s="1" t="s">
        <v>710</v>
      </c>
      <c r="G353" s="14" t="s">
        <v>711</v>
      </c>
      <c r="H353" s="1"/>
      <c r="I353" s="3" t="s">
        <v>215</v>
      </c>
      <c r="J353" s="5" t="s">
        <v>215</v>
      </c>
      <c r="K353" s="3"/>
      <c r="L353" s="3" t="s">
        <v>22</v>
      </c>
      <c r="M353" s="38"/>
      <c r="N353" s="42">
        <v>1</v>
      </c>
      <c r="O353" s="23">
        <v>0</v>
      </c>
      <c r="P353" s="48">
        <v>0</v>
      </c>
      <c r="Q353" s="5" t="s">
        <v>23</v>
      </c>
      <c r="R353" s="1" t="s">
        <v>220</v>
      </c>
      <c r="S353" s="71">
        <f>VLOOKUP(R353,Contingencies!$A$2:$D$7,4,FALSE)</f>
        <v>0.2</v>
      </c>
      <c r="T353" s="22">
        <f t="shared" si="389"/>
        <v>40.860000000000007</v>
      </c>
      <c r="U353" s="33">
        <f t="shared" si="463"/>
        <v>0</v>
      </c>
      <c r="V353" s="90"/>
      <c r="W353" s="110"/>
      <c r="X353" s="102"/>
      <c r="Y353" s="133"/>
      <c r="Z353" s="102"/>
      <c r="AA353" s="123"/>
      <c r="AB353" s="123"/>
      <c r="AC353" s="122">
        <v>200</v>
      </c>
      <c r="AD353" s="123"/>
      <c r="AE353" s="123"/>
      <c r="AF353" s="102"/>
      <c r="AG353" s="102"/>
      <c r="AH353" s="102"/>
      <c r="AI353" s="102">
        <f t="shared" si="457"/>
        <v>0</v>
      </c>
      <c r="AJ353" s="103">
        <f t="shared" si="390"/>
        <v>0</v>
      </c>
      <c r="AK353" s="103">
        <f t="shared" si="391"/>
        <v>0</v>
      </c>
      <c r="AL353" s="103">
        <f t="shared" si="392"/>
        <v>0</v>
      </c>
      <c r="AM353" s="103">
        <f t="shared" si="393"/>
        <v>0</v>
      </c>
      <c r="AN353" s="103">
        <f t="shared" si="394"/>
        <v>0</v>
      </c>
      <c r="AO353" s="103">
        <f t="shared" si="395"/>
        <v>0</v>
      </c>
      <c r="AP353" s="103">
        <f t="shared" si="396"/>
        <v>200</v>
      </c>
      <c r="AQ353" s="103">
        <f t="shared" si="397"/>
        <v>0</v>
      </c>
      <c r="AR353" s="103">
        <f t="shared" si="398"/>
        <v>0</v>
      </c>
      <c r="AS353" s="103">
        <f t="shared" si="399"/>
        <v>0</v>
      </c>
      <c r="AT353" s="103">
        <f t="shared" si="400"/>
        <v>0</v>
      </c>
      <c r="AU353" s="103">
        <f t="shared" si="401"/>
        <v>0</v>
      </c>
      <c r="AV353" s="104">
        <f>SUM(AJ353:AU353)*VLOOKUP($I353,Escalation[],MATCH(W$1,Escalation[#Headers]),FALSE)</f>
        <v>204.3</v>
      </c>
      <c r="AW353" s="104">
        <f t="shared" si="458"/>
        <v>0</v>
      </c>
      <c r="AX353" s="104">
        <f t="shared" si="459"/>
        <v>0</v>
      </c>
      <c r="AY353" s="104">
        <f t="shared" si="460"/>
        <v>204.3</v>
      </c>
      <c r="AZ353" s="103">
        <f t="shared" si="461"/>
        <v>40.860000000000007</v>
      </c>
      <c r="BA353" s="105">
        <f t="shared" si="462"/>
        <v>0</v>
      </c>
      <c r="BB353" s="110"/>
      <c r="BC353" s="102"/>
      <c r="BD353" s="102"/>
      <c r="BE353" s="102"/>
      <c r="BF353" s="102"/>
      <c r="BG353" s="102"/>
      <c r="BH353" s="102"/>
      <c r="BI353" s="102"/>
      <c r="BJ353" s="102"/>
      <c r="BK353" s="102"/>
      <c r="BL353" s="102"/>
      <c r="BM353" s="102"/>
      <c r="BN353" s="102">
        <f t="shared" si="402"/>
        <v>0</v>
      </c>
      <c r="BO353" s="103">
        <f t="shared" si="403"/>
        <v>0</v>
      </c>
      <c r="BP353" s="103">
        <f t="shared" si="404"/>
        <v>0</v>
      </c>
      <c r="BQ353" s="103">
        <f t="shared" si="405"/>
        <v>0</v>
      </c>
      <c r="BR353" s="103">
        <f t="shared" si="406"/>
        <v>0</v>
      </c>
      <c r="BS353" s="103">
        <f t="shared" si="407"/>
        <v>0</v>
      </c>
      <c r="BT353" s="103">
        <f t="shared" si="408"/>
        <v>0</v>
      </c>
      <c r="BU353" s="103">
        <f t="shared" si="409"/>
        <v>0</v>
      </c>
      <c r="BV353" s="103">
        <f t="shared" si="410"/>
        <v>0</v>
      </c>
      <c r="BW353" s="103">
        <f t="shared" si="411"/>
        <v>0</v>
      </c>
      <c r="BX353" s="103">
        <f t="shared" si="412"/>
        <v>0</v>
      </c>
      <c r="BY353" s="103">
        <f t="shared" si="413"/>
        <v>0</v>
      </c>
      <c r="BZ353" s="103">
        <f t="shared" si="414"/>
        <v>0</v>
      </c>
      <c r="CA353" s="104">
        <f>SUM(BO353:BZ353)*VLOOKUP($I353,Escalation[],MATCH(BB$1,Escalation[#Headers]),FALSE)</f>
        <v>0</v>
      </c>
      <c r="CB353" s="104">
        <f t="shared" si="415"/>
        <v>0</v>
      </c>
      <c r="CC353" s="104">
        <f t="shared" si="416"/>
        <v>0</v>
      </c>
      <c r="CD353" s="104">
        <f t="shared" si="417"/>
        <v>0</v>
      </c>
      <c r="CE353" s="103">
        <f t="shared" si="418"/>
        <v>0</v>
      </c>
      <c r="CF353" s="105">
        <f t="shared" si="419"/>
        <v>0</v>
      </c>
      <c r="CG353" s="110"/>
      <c r="CH353" s="102"/>
      <c r="CI353" s="102"/>
      <c r="CJ353" s="102"/>
      <c r="CK353" s="102"/>
      <c r="CL353" s="102"/>
      <c r="CM353" s="102"/>
      <c r="CN353" s="102"/>
      <c r="CO353" s="102"/>
      <c r="CP353" s="102"/>
      <c r="CQ353" s="102"/>
      <c r="CR353" s="102"/>
      <c r="CS353" s="102">
        <f t="shared" si="420"/>
        <v>0</v>
      </c>
      <c r="CT353" s="103">
        <f t="shared" si="421"/>
        <v>0</v>
      </c>
      <c r="CU353" s="103">
        <f t="shared" si="422"/>
        <v>0</v>
      </c>
      <c r="CV353" s="103">
        <f t="shared" si="423"/>
        <v>0</v>
      </c>
      <c r="CW353" s="103">
        <f t="shared" si="424"/>
        <v>0</v>
      </c>
      <c r="CX353" s="103">
        <f t="shared" si="425"/>
        <v>0</v>
      </c>
      <c r="CY353" s="103">
        <f t="shared" si="426"/>
        <v>0</v>
      </c>
      <c r="CZ353" s="103">
        <f t="shared" si="427"/>
        <v>0</v>
      </c>
      <c r="DA353" s="103">
        <f t="shared" si="428"/>
        <v>0</v>
      </c>
      <c r="DB353" s="103">
        <f t="shared" si="429"/>
        <v>0</v>
      </c>
      <c r="DC353" s="103">
        <f t="shared" si="430"/>
        <v>0</v>
      </c>
      <c r="DD353" s="103">
        <f t="shared" si="431"/>
        <v>0</v>
      </c>
      <c r="DE353" s="103">
        <f t="shared" si="432"/>
        <v>0</v>
      </c>
      <c r="DF353" s="104">
        <f>SUM(CT353:DE353)*VLOOKUP($I353,Escalation[],MATCH(CG$1,Escalation[#Headers]),FALSE)</f>
        <v>0</v>
      </c>
      <c r="DG353" s="104">
        <f t="shared" si="433"/>
        <v>0</v>
      </c>
      <c r="DH353" s="104">
        <f t="shared" si="434"/>
        <v>0</v>
      </c>
      <c r="DI353" s="104">
        <f t="shared" si="435"/>
        <v>0</v>
      </c>
      <c r="DJ353" s="103">
        <f t="shared" si="436"/>
        <v>0</v>
      </c>
      <c r="DK353" s="105">
        <f t="shared" si="437"/>
        <v>0</v>
      </c>
      <c r="DL353" s="110"/>
      <c r="DM353" s="102"/>
      <c r="DN353" s="102"/>
      <c r="DO353" s="102"/>
      <c r="DP353" s="102"/>
      <c r="DQ353" s="102"/>
      <c r="DR353" s="102"/>
      <c r="DS353" s="102"/>
      <c r="DT353" s="102"/>
      <c r="DU353" s="102"/>
      <c r="DV353" s="102"/>
      <c r="DW353" s="102"/>
      <c r="DX353" s="102">
        <f t="shared" si="438"/>
        <v>0</v>
      </c>
      <c r="DY353" s="103">
        <f t="shared" si="439"/>
        <v>0</v>
      </c>
      <c r="DZ353" s="103">
        <f t="shared" si="440"/>
        <v>0</v>
      </c>
      <c r="EA353" s="103">
        <f t="shared" si="441"/>
        <v>0</v>
      </c>
      <c r="EB353" s="103">
        <f t="shared" si="442"/>
        <v>0</v>
      </c>
      <c r="EC353" s="103">
        <f t="shared" si="443"/>
        <v>0</v>
      </c>
      <c r="ED353" s="103">
        <f t="shared" si="444"/>
        <v>0</v>
      </c>
      <c r="EE353" s="103">
        <f t="shared" si="445"/>
        <v>0</v>
      </c>
      <c r="EF353" s="103">
        <f t="shared" si="446"/>
        <v>0</v>
      </c>
      <c r="EG353" s="103">
        <f t="shared" si="447"/>
        <v>0</v>
      </c>
      <c r="EH353" s="103">
        <f t="shared" si="448"/>
        <v>0</v>
      </c>
      <c r="EI353" s="103">
        <f t="shared" si="449"/>
        <v>0</v>
      </c>
      <c r="EJ353" s="103">
        <f t="shared" si="450"/>
        <v>0</v>
      </c>
      <c r="EK353" s="104">
        <f>SUM(DY353:EJ353)*VLOOKUP($I353,Escalation[],MATCH(DL$1,Escalation[#Headers]),FALSE)</f>
        <v>0</v>
      </c>
      <c r="EL353" s="104">
        <f t="shared" si="451"/>
        <v>0</v>
      </c>
      <c r="EM353" s="104">
        <f t="shared" si="452"/>
        <v>0</v>
      </c>
      <c r="EN353" s="104">
        <f t="shared" si="453"/>
        <v>0</v>
      </c>
      <c r="EO353" s="103">
        <f t="shared" si="454"/>
        <v>0</v>
      </c>
      <c r="EP353" s="105">
        <f t="shared" si="455"/>
        <v>0</v>
      </c>
      <c r="EQ353" s="160">
        <f t="shared" si="456"/>
        <v>204.3</v>
      </c>
      <c r="ER353" s="1"/>
      <c r="ES353" s="82"/>
      <c r="ET353" s="82"/>
      <c r="EU353" s="82"/>
      <c r="EV353" s="82"/>
      <c r="EW353" s="22"/>
      <c r="EX353" s="22"/>
      <c r="EY353" s="34"/>
      <c r="EZ353" s="34"/>
      <c r="FA353" s="7"/>
      <c r="FB353" s="7"/>
      <c r="FC353" s="7"/>
      <c r="FD353" s="7"/>
    </row>
    <row r="354" spans="1:160" ht="118.8" hidden="1" x14ac:dyDescent="0.3">
      <c r="A354" s="2" t="s">
        <v>712</v>
      </c>
      <c r="B354" s="83">
        <v>1.2</v>
      </c>
      <c r="C354" t="s">
        <v>1392</v>
      </c>
      <c r="D354" s="28" t="s">
        <v>15</v>
      </c>
      <c r="E354" s="3" t="s">
        <v>25</v>
      </c>
      <c r="F354" s="1" t="s">
        <v>713</v>
      </c>
      <c r="G354" s="14" t="s">
        <v>714</v>
      </c>
      <c r="H354" s="1"/>
      <c r="I354" s="3" t="s">
        <v>19</v>
      </c>
      <c r="J354" s="5" t="s">
        <v>31</v>
      </c>
      <c r="K354" s="3" t="s">
        <v>35</v>
      </c>
      <c r="L354" s="6" t="s">
        <v>22</v>
      </c>
      <c r="M354" s="38">
        <v>115</v>
      </c>
      <c r="N354" s="43">
        <v>115</v>
      </c>
      <c r="O354" s="23">
        <v>0</v>
      </c>
      <c r="P354" s="48">
        <v>0</v>
      </c>
      <c r="Q354" s="5" t="s">
        <v>23</v>
      </c>
      <c r="R354" s="1" t="s">
        <v>220</v>
      </c>
      <c r="S354" s="71">
        <f>VLOOKUP(R354,Contingencies!$A$2:$D$7,4,FALSE)</f>
        <v>0.2</v>
      </c>
      <c r="T354" s="22">
        <f t="shared" si="389"/>
        <v>375.91200000000003</v>
      </c>
      <c r="U354" s="33">
        <f t="shared" si="463"/>
        <v>0</v>
      </c>
      <c r="V354" s="90"/>
      <c r="W354" s="110"/>
      <c r="X354" s="102"/>
      <c r="Y354" s="133"/>
      <c r="Z354" s="102"/>
      <c r="AA354" s="123"/>
      <c r="AB354" s="123"/>
      <c r="AC354" s="102"/>
      <c r="AD354" s="122">
        <v>16</v>
      </c>
      <c r="AE354" s="122"/>
      <c r="AF354" s="102"/>
      <c r="AG354" s="102"/>
      <c r="AH354" s="102"/>
      <c r="AI354" s="102">
        <f t="shared" si="457"/>
        <v>16</v>
      </c>
      <c r="AJ354" s="103">
        <f t="shared" si="390"/>
        <v>0</v>
      </c>
      <c r="AK354" s="103">
        <f t="shared" si="391"/>
        <v>0</v>
      </c>
      <c r="AL354" s="103">
        <f t="shared" si="392"/>
        <v>0</v>
      </c>
      <c r="AM354" s="103">
        <f t="shared" si="393"/>
        <v>0</v>
      </c>
      <c r="AN354" s="103">
        <f t="shared" si="394"/>
        <v>0</v>
      </c>
      <c r="AO354" s="103">
        <f t="shared" si="395"/>
        <v>0</v>
      </c>
      <c r="AP354" s="103">
        <f t="shared" si="396"/>
        <v>0</v>
      </c>
      <c r="AQ354" s="103">
        <f t="shared" si="397"/>
        <v>1840</v>
      </c>
      <c r="AR354" s="103">
        <f t="shared" si="398"/>
        <v>0</v>
      </c>
      <c r="AS354" s="103">
        <f t="shared" si="399"/>
        <v>0</v>
      </c>
      <c r="AT354" s="103">
        <f t="shared" si="400"/>
        <v>0</v>
      </c>
      <c r="AU354" s="103">
        <f t="shared" si="401"/>
        <v>0</v>
      </c>
      <c r="AV354" s="104">
        <f>SUM(AJ354:AU354)*VLOOKUP($I354,Escalation[],MATCH(W$1,Escalation[#Headers]),FALSE)</f>
        <v>1879.5600000000002</v>
      </c>
      <c r="AW354" s="104">
        <f t="shared" si="458"/>
        <v>0</v>
      </c>
      <c r="AX354" s="104">
        <f t="shared" si="459"/>
        <v>0</v>
      </c>
      <c r="AY354" s="104">
        <f t="shared" si="460"/>
        <v>1879.5600000000002</v>
      </c>
      <c r="AZ354" s="103">
        <f t="shared" si="461"/>
        <v>375.91200000000003</v>
      </c>
      <c r="BA354" s="105">
        <f t="shared" si="462"/>
        <v>0</v>
      </c>
      <c r="BB354" s="110"/>
      <c r="BC354" s="102"/>
      <c r="BD354" s="102"/>
      <c r="BE354" s="102"/>
      <c r="BF354" s="102"/>
      <c r="BG354" s="102"/>
      <c r="BH354" s="102"/>
      <c r="BI354" s="102"/>
      <c r="BJ354" s="102"/>
      <c r="BK354" s="102"/>
      <c r="BL354" s="102"/>
      <c r="BM354" s="102"/>
      <c r="BN354" s="102">
        <f t="shared" si="402"/>
        <v>0</v>
      </c>
      <c r="BO354" s="103">
        <f t="shared" si="403"/>
        <v>0</v>
      </c>
      <c r="BP354" s="103">
        <f t="shared" si="404"/>
        <v>0</v>
      </c>
      <c r="BQ354" s="103">
        <f t="shared" si="405"/>
        <v>0</v>
      </c>
      <c r="BR354" s="103">
        <f t="shared" si="406"/>
        <v>0</v>
      </c>
      <c r="BS354" s="103">
        <f t="shared" si="407"/>
        <v>0</v>
      </c>
      <c r="BT354" s="103">
        <f t="shared" si="408"/>
        <v>0</v>
      </c>
      <c r="BU354" s="103">
        <f t="shared" si="409"/>
        <v>0</v>
      </c>
      <c r="BV354" s="103">
        <f t="shared" si="410"/>
        <v>0</v>
      </c>
      <c r="BW354" s="103">
        <f t="shared" si="411"/>
        <v>0</v>
      </c>
      <c r="BX354" s="103">
        <f t="shared" si="412"/>
        <v>0</v>
      </c>
      <c r="BY354" s="103">
        <f t="shared" si="413"/>
        <v>0</v>
      </c>
      <c r="BZ354" s="103">
        <f t="shared" si="414"/>
        <v>0</v>
      </c>
      <c r="CA354" s="104">
        <f>SUM(BO354:BZ354)*VLOOKUP($I354,Escalation[],MATCH(BB$1,Escalation[#Headers]),FALSE)</f>
        <v>0</v>
      </c>
      <c r="CB354" s="104">
        <f t="shared" si="415"/>
        <v>0</v>
      </c>
      <c r="CC354" s="104">
        <f t="shared" si="416"/>
        <v>0</v>
      </c>
      <c r="CD354" s="104">
        <f t="shared" si="417"/>
        <v>0</v>
      </c>
      <c r="CE354" s="103">
        <f t="shared" si="418"/>
        <v>0</v>
      </c>
      <c r="CF354" s="105">
        <f t="shared" si="419"/>
        <v>0</v>
      </c>
      <c r="CG354" s="110"/>
      <c r="CH354" s="102"/>
      <c r="CI354" s="102"/>
      <c r="CJ354" s="102"/>
      <c r="CK354" s="102"/>
      <c r="CL354" s="102"/>
      <c r="CM354" s="102"/>
      <c r="CN354" s="102"/>
      <c r="CO354" s="102"/>
      <c r="CP354" s="102"/>
      <c r="CQ354" s="102"/>
      <c r="CR354" s="102"/>
      <c r="CS354" s="102">
        <f t="shared" si="420"/>
        <v>0</v>
      </c>
      <c r="CT354" s="103">
        <f t="shared" si="421"/>
        <v>0</v>
      </c>
      <c r="CU354" s="103">
        <f t="shared" si="422"/>
        <v>0</v>
      </c>
      <c r="CV354" s="103">
        <f t="shared" si="423"/>
        <v>0</v>
      </c>
      <c r="CW354" s="103">
        <f t="shared" si="424"/>
        <v>0</v>
      </c>
      <c r="CX354" s="103">
        <f t="shared" si="425"/>
        <v>0</v>
      </c>
      <c r="CY354" s="103">
        <f t="shared" si="426"/>
        <v>0</v>
      </c>
      <c r="CZ354" s="103">
        <f t="shared" si="427"/>
        <v>0</v>
      </c>
      <c r="DA354" s="103">
        <f t="shared" si="428"/>
        <v>0</v>
      </c>
      <c r="DB354" s="103">
        <f t="shared" si="429"/>
        <v>0</v>
      </c>
      <c r="DC354" s="103">
        <f t="shared" si="430"/>
        <v>0</v>
      </c>
      <c r="DD354" s="103">
        <f t="shared" si="431"/>
        <v>0</v>
      </c>
      <c r="DE354" s="103">
        <f t="shared" si="432"/>
        <v>0</v>
      </c>
      <c r="DF354" s="104">
        <f>SUM(CT354:DE354)*VLOOKUP($I354,Escalation[],MATCH(CG$1,Escalation[#Headers]),FALSE)</f>
        <v>0</v>
      </c>
      <c r="DG354" s="104">
        <f t="shared" si="433"/>
        <v>0</v>
      </c>
      <c r="DH354" s="104">
        <f t="shared" si="434"/>
        <v>0</v>
      </c>
      <c r="DI354" s="104">
        <f t="shared" si="435"/>
        <v>0</v>
      </c>
      <c r="DJ354" s="103">
        <f t="shared" si="436"/>
        <v>0</v>
      </c>
      <c r="DK354" s="105">
        <f t="shared" si="437"/>
        <v>0</v>
      </c>
      <c r="DL354" s="110"/>
      <c r="DM354" s="102"/>
      <c r="DN354" s="102"/>
      <c r="DO354" s="102"/>
      <c r="DP354" s="102"/>
      <c r="DQ354" s="102"/>
      <c r="DR354" s="102"/>
      <c r="DS354" s="102"/>
      <c r="DT354" s="102"/>
      <c r="DU354" s="102"/>
      <c r="DV354" s="102"/>
      <c r="DW354" s="102"/>
      <c r="DX354" s="102">
        <f t="shared" si="438"/>
        <v>0</v>
      </c>
      <c r="DY354" s="103">
        <f t="shared" si="439"/>
        <v>0</v>
      </c>
      <c r="DZ354" s="103">
        <f t="shared" si="440"/>
        <v>0</v>
      </c>
      <c r="EA354" s="103">
        <f t="shared" si="441"/>
        <v>0</v>
      </c>
      <c r="EB354" s="103">
        <f t="shared" si="442"/>
        <v>0</v>
      </c>
      <c r="EC354" s="103">
        <f t="shared" si="443"/>
        <v>0</v>
      </c>
      <c r="ED354" s="103">
        <f t="shared" si="444"/>
        <v>0</v>
      </c>
      <c r="EE354" s="103">
        <f t="shared" si="445"/>
        <v>0</v>
      </c>
      <c r="EF354" s="103">
        <f t="shared" si="446"/>
        <v>0</v>
      </c>
      <c r="EG354" s="103">
        <f t="shared" si="447"/>
        <v>0</v>
      </c>
      <c r="EH354" s="103">
        <f t="shared" si="448"/>
        <v>0</v>
      </c>
      <c r="EI354" s="103">
        <f t="shared" si="449"/>
        <v>0</v>
      </c>
      <c r="EJ354" s="103">
        <f t="shared" si="450"/>
        <v>0</v>
      </c>
      <c r="EK354" s="104">
        <f>SUM(DY354:EJ354)*VLOOKUP($I354,Escalation[],MATCH(DL$1,Escalation[#Headers]),FALSE)</f>
        <v>0</v>
      </c>
      <c r="EL354" s="104">
        <f t="shared" si="451"/>
        <v>0</v>
      </c>
      <c r="EM354" s="104">
        <f t="shared" si="452"/>
        <v>0</v>
      </c>
      <c r="EN354" s="104">
        <f t="shared" si="453"/>
        <v>0</v>
      </c>
      <c r="EO354" s="103">
        <f t="shared" si="454"/>
        <v>0</v>
      </c>
      <c r="EP354" s="105">
        <f t="shared" si="455"/>
        <v>0</v>
      </c>
      <c r="EQ354" s="160">
        <f t="shared" si="456"/>
        <v>1879.5600000000002</v>
      </c>
      <c r="ER354" s="1"/>
      <c r="ES354" s="82"/>
      <c r="ET354" s="82"/>
      <c r="EU354" s="82"/>
      <c r="EV354" s="82"/>
      <c r="EW354" s="22"/>
      <c r="EX354" s="22"/>
      <c r="EY354" s="34"/>
      <c r="EZ354" s="34"/>
      <c r="FA354" s="7"/>
      <c r="FB354" s="7"/>
      <c r="FC354" s="7"/>
      <c r="FD354" s="7"/>
    </row>
    <row r="355" spans="1:160" ht="132" hidden="1" x14ac:dyDescent="0.3">
      <c r="A355" s="2" t="s">
        <v>715</v>
      </c>
      <c r="B355" s="83">
        <v>1.2</v>
      </c>
      <c r="C355" t="s">
        <v>1392</v>
      </c>
      <c r="D355" s="28" t="s">
        <v>15</v>
      </c>
      <c r="E355" s="3" t="s">
        <v>25</v>
      </c>
      <c r="F355" s="1" t="s">
        <v>716</v>
      </c>
      <c r="G355" s="14" t="s">
        <v>717</v>
      </c>
      <c r="H355" s="1"/>
      <c r="I355" s="3" t="s">
        <v>19</v>
      </c>
      <c r="J355" s="5" t="s">
        <v>31</v>
      </c>
      <c r="K355" s="3" t="s">
        <v>35</v>
      </c>
      <c r="L355" s="6" t="s">
        <v>22</v>
      </c>
      <c r="M355" s="38">
        <v>115</v>
      </c>
      <c r="N355" s="43">
        <v>115</v>
      </c>
      <c r="O355" s="23">
        <v>0</v>
      </c>
      <c r="P355" s="48">
        <v>0</v>
      </c>
      <c r="Q355" s="5" t="s">
        <v>23</v>
      </c>
      <c r="R355" s="1" t="s">
        <v>220</v>
      </c>
      <c r="S355" s="71">
        <f>VLOOKUP(R355,Contingencies!$A$2:$D$7,4,FALSE)</f>
        <v>0.2</v>
      </c>
      <c r="T355" s="22">
        <f t="shared" si="389"/>
        <v>845.80200000000013</v>
      </c>
      <c r="U355" s="33">
        <f t="shared" si="463"/>
        <v>0</v>
      </c>
      <c r="V355" s="90"/>
      <c r="W355" s="110"/>
      <c r="X355" s="102"/>
      <c r="Y355" s="133"/>
      <c r="Z355" s="102"/>
      <c r="AA355" s="123"/>
      <c r="AB355" s="123"/>
      <c r="AC355" s="123"/>
      <c r="AD355" s="123"/>
      <c r="AE355" s="122">
        <v>36</v>
      </c>
      <c r="AF355" s="102"/>
      <c r="AG355" s="102"/>
      <c r="AH355" s="102"/>
      <c r="AI355" s="102">
        <f t="shared" si="457"/>
        <v>36</v>
      </c>
      <c r="AJ355" s="103">
        <f t="shared" si="390"/>
        <v>0</v>
      </c>
      <c r="AK355" s="103">
        <f t="shared" si="391"/>
        <v>0</v>
      </c>
      <c r="AL355" s="103">
        <f t="shared" si="392"/>
        <v>0</v>
      </c>
      <c r="AM355" s="103">
        <f t="shared" si="393"/>
        <v>0</v>
      </c>
      <c r="AN355" s="103">
        <f t="shared" si="394"/>
        <v>0</v>
      </c>
      <c r="AO355" s="103">
        <f t="shared" si="395"/>
        <v>0</v>
      </c>
      <c r="AP355" s="103">
        <f t="shared" si="396"/>
        <v>0</v>
      </c>
      <c r="AQ355" s="103">
        <f t="shared" si="397"/>
        <v>0</v>
      </c>
      <c r="AR355" s="103">
        <f t="shared" si="398"/>
        <v>4140</v>
      </c>
      <c r="AS355" s="103">
        <f t="shared" si="399"/>
        <v>0</v>
      </c>
      <c r="AT355" s="103">
        <f t="shared" si="400"/>
        <v>0</v>
      </c>
      <c r="AU355" s="103">
        <f t="shared" si="401"/>
        <v>0</v>
      </c>
      <c r="AV355" s="104">
        <f>SUM(AJ355:AU355)*VLOOKUP($I355,Escalation[],MATCH(W$1,Escalation[#Headers]),FALSE)</f>
        <v>4229.01</v>
      </c>
      <c r="AW355" s="104">
        <f t="shared" si="458"/>
        <v>0</v>
      </c>
      <c r="AX355" s="104">
        <f t="shared" si="459"/>
        <v>0</v>
      </c>
      <c r="AY355" s="104">
        <f t="shared" si="460"/>
        <v>4229.01</v>
      </c>
      <c r="AZ355" s="103">
        <f t="shared" si="461"/>
        <v>845.80200000000013</v>
      </c>
      <c r="BA355" s="105">
        <f t="shared" si="462"/>
        <v>0</v>
      </c>
      <c r="BB355" s="110"/>
      <c r="BC355" s="102"/>
      <c r="BD355" s="102"/>
      <c r="BE355" s="102"/>
      <c r="BF355" s="102"/>
      <c r="BG355" s="102"/>
      <c r="BH355" s="102"/>
      <c r="BI355" s="102"/>
      <c r="BJ355" s="102"/>
      <c r="BK355" s="102"/>
      <c r="BL355" s="102"/>
      <c r="BM355" s="102"/>
      <c r="BN355" s="102">
        <f t="shared" si="402"/>
        <v>0</v>
      </c>
      <c r="BO355" s="103">
        <f t="shared" si="403"/>
        <v>0</v>
      </c>
      <c r="BP355" s="103">
        <f t="shared" si="404"/>
        <v>0</v>
      </c>
      <c r="BQ355" s="103">
        <f t="shared" si="405"/>
        <v>0</v>
      </c>
      <c r="BR355" s="103">
        <f t="shared" si="406"/>
        <v>0</v>
      </c>
      <c r="BS355" s="103">
        <f t="shared" si="407"/>
        <v>0</v>
      </c>
      <c r="BT355" s="103">
        <f t="shared" si="408"/>
        <v>0</v>
      </c>
      <c r="BU355" s="103">
        <f t="shared" si="409"/>
        <v>0</v>
      </c>
      <c r="BV355" s="103">
        <f t="shared" si="410"/>
        <v>0</v>
      </c>
      <c r="BW355" s="103">
        <f t="shared" si="411"/>
        <v>0</v>
      </c>
      <c r="BX355" s="103">
        <f t="shared" si="412"/>
        <v>0</v>
      </c>
      <c r="BY355" s="103">
        <f t="shared" si="413"/>
        <v>0</v>
      </c>
      <c r="BZ355" s="103">
        <f t="shared" si="414"/>
        <v>0</v>
      </c>
      <c r="CA355" s="104">
        <f>SUM(BO355:BZ355)*VLOOKUP($I355,Escalation[],MATCH(BB$1,Escalation[#Headers]),FALSE)</f>
        <v>0</v>
      </c>
      <c r="CB355" s="104">
        <f t="shared" si="415"/>
        <v>0</v>
      </c>
      <c r="CC355" s="104">
        <f t="shared" si="416"/>
        <v>0</v>
      </c>
      <c r="CD355" s="104">
        <f t="shared" si="417"/>
        <v>0</v>
      </c>
      <c r="CE355" s="103">
        <f t="shared" si="418"/>
        <v>0</v>
      </c>
      <c r="CF355" s="105">
        <f t="shared" si="419"/>
        <v>0</v>
      </c>
      <c r="CG355" s="110"/>
      <c r="CH355" s="102"/>
      <c r="CI355" s="102"/>
      <c r="CJ355" s="102"/>
      <c r="CK355" s="102"/>
      <c r="CL355" s="102"/>
      <c r="CM355" s="102"/>
      <c r="CN355" s="102"/>
      <c r="CO355" s="102"/>
      <c r="CP355" s="102"/>
      <c r="CQ355" s="102"/>
      <c r="CR355" s="102"/>
      <c r="CS355" s="102">
        <f t="shared" si="420"/>
        <v>0</v>
      </c>
      <c r="CT355" s="103">
        <f t="shared" si="421"/>
        <v>0</v>
      </c>
      <c r="CU355" s="103">
        <f t="shared" si="422"/>
        <v>0</v>
      </c>
      <c r="CV355" s="103">
        <f t="shared" si="423"/>
        <v>0</v>
      </c>
      <c r="CW355" s="103">
        <f t="shared" si="424"/>
        <v>0</v>
      </c>
      <c r="CX355" s="103">
        <f t="shared" si="425"/>
        <v>0</v>
      </c>
      <c r="CY355" s="103">
        <f t="shared" si="426"/>
        <v>0</v>
      </c>
      <c r="CZ355" s="103">
        <f t="shared" si="427"/>
        <v>0</v>
      </c>
      <c r="DA355" s="103">
        <f t="shared" si="428"/>
        <v>0</v>
      </c>
      <c r="DB355" s="103">
        <f t="shared" si="429"/>
        <v>0</v>
      </c>
      <c r="DC355" s="103">
        <f t="shared" si="430"/>
        <v>0</v>
      </c>
      <c r="DD355" s="103">
        <f t="shared" si="431"/>
        <v>0</v>
      </c>
      <c r="DE355" s="103">
        <f t="shared" si="432"/>
        <v>0</v>
      </c>
      <c r="DF355" s="104">
        <f>SUM(CT355:DE355)*VLOOKUP($I355,Escalation[],MATCH(CG$1,Escalation[#Headers]),FALSE)</f>
        <v>0</v>
      </c>
      <c r="DG355" s="104">
        <f t="shared" si="433"/>
        <v>0</v>
      </c>
      <c r="DH355" s="104">
        <f t="shared" si="434"/>
        <v>0</v>
      </c>
      <c r="DI355" s="104">
        <f t="shared" si="435"/>
        <v>0</v>
      </c>
      <c r="DJ355" s="103">
        <f t="shared" si="436"/>
        <v>0</v>
      </c>
      <c r="DK355" s="105">
        <f t="shared" si="437"/>
        <v>0</v>
      </c>
      <c r="DL355" s="110"/>
      <c r="DM355" s="102"/>
      <c r="DN355" s="102"/>
      <c r="DO355" s="102"/>
      <c r="DP355" s="102"/>
      <c r="DQ355" s="102"/>
      <c r="DR355" s="102"/>
      <c r="DS355" s="102"/>
      <c r="DT355" s="102"/>
      <c r="DU355" s="102"/>
      <c r="DV355" s="102"/>
      <c r="DW355" s="102"/>
      <c r="DX355" s="102">
        <f t="shared" si="438"/>
        <v>0</v>
      </c>
      <c r="DY355" s="103">
        <f t="shared" si="439"/>
        <v>0</v>
      </c>
      <c r="DZ355" s="103">
        <f t="shared" si="440"/>
        <v>0</v>
      </c>
      <c r="EA355" s="103">
        <f t="shared" si="441"/>
        <v>0</v>
      </c>
      <c r="EB355" s="103">
        <f t="shared" si="442"/>
        <v>0</v>
      </c>
      <c r="EC355" s="103">
        <f t="shared" si="443"/>
        <v>0</v>
      </c>
      <c r="ED355" s="103">
        <f t="shared" si="444"/>
        <v>0</v>
      </c>
      <c r="EE355" s="103">
        <f t="shared" si="445"/>
        <v>0</v>
      </c>
      <c r="EF355" s="103">
        <f t="shared" si="446"/>
        <v>0</v>
      </c>
      <c r="EG355" s="103">
        <f t="shared" si="447"/>
        <v>0</v>
      </c>
      <c r="EH355" s="103">
        <f t="shared" si="448"/>
        <v>0</v>
      </c>
      <c r="EI355" s="103">
        <f t="shared" si="449"/>
        <v>0</v>
      </c>
      <c r="EJ355" s="103">
        <f t="shared" si="450"/>
        <v>0</v>
      </c>
      <c r="EK355" s="104">
        <f>SUM(DY355:EJ355)*VLOOKUP($I355,Escalation[],MATCH(DL$1,Escalation[#Headers]),FALSE)</f>
        <v>0</v>
      </c>
      <c r="EL355" s="104">
        <f t="shared" si="451"/>
        <v>0</v>
      </c>
      <c r="EM355" s="104">
        <f t="shared" si="452"/>
        <v>0</v>
      </c>
      <c r="EN355" s="104">
        <f t="shared" si="453"/>
        <v>0</v>
      </c>
      <c r="EO355" s="103">
        <f t="shared" si="454"/>
        <v>0</v>
      </c>
      <c r="EP355" s="105">
        <f t="shared" si="455"/>
        <v>0</v>
      </c>
      <c r="EQ355" s="160">
        <f t="shared" si="456"/>
        <v>4229.01</v>
      </c>
      <c r="ER355" s="1"/>
      <c r="ES355" s="82"/>
      <c r="ET355" s="82"/>
      <c r="EU355" s="82"/>
      <c r="EV355" s="82"/>
      <c r="EW355" s="22"/>
      <c r="EX355" s="22"/>
      <c r="EY355" s="34"/>
      <c r="EZ355" s="34"/>
      <c r="FA355" s="7"/>
      <c r="FB355" s="7"/>
      <c r="FC355" s="7"/>
      <c r="FD355" s="7"/>
    </row>
    <row r="356" spans="1:160" ht="198" hidden="1" x14ac:dyDescent="0.3">
      <c r="A356" s="2" t="s">
        <v>718</v>
      </c>
      <c r="B356" s="83">
        <v>1.2</v>
      </c>
      <c r="C356" t="s">
        <v>1392</v>
      </c>
      <c r="D356" s="28" t="s">
        <v>15</v>
      </c>
      <c r="E356" s="3" t="s">
        <v>25</v>
      </c>
      <c r="F356" s="1" t="s">
        <v>719</v>
      </c>
      <c r="G356" s="14" t="s">
        <v>720</v>
      </c>
      <c r="H356" s="1"/>
      <c r="I356" s="3" t="s">
        <v>19</v>
      </c>
      <c r="J356" s="5" t="s">
        <v>31</v>
      </c>
      <c r="K356" s="3" t="s">
        <v>35</v>
      </c>
      <c r="L356" s="6" t="s">
        <v>22</v>
      </c>
      <c r="M356" s="38">
        <v>115</v>
      </c>
      <c r="N356" s="43">
        <v>115</v>
      </c>
      <c r="O356" s="23">
        <v>0</v>
      </c>
      <c r="P356" s="48">
        <v>0</v>
      </c>
      <c r="Q356" s="5" t="s">
        <v>23</v>
      </c>
      <c r="R356" s="1" t="s">
        <v>220</v>
      </c>
      <c r="S356" s="71">
        <f>VLOOKUP(R356,Contingencies!$A$2:$D$7,4,FALSE)</f>
        <v>0.2</v>
      </c>
      <c r="T356" s="22">
        <f t="shared" si="389"/>
        <v>751.82400000000007</v>
      </c>
      <c r="U356" s="33">
        <f t="shared" si="463"/>
        <v>0</v>
      </c>
      <c r="V356" s="90"/>
      <c r="W356" s="110"/>
      <c r="X356" s="102"/>
      <c r="Y356" s="133"/>
      <c r="Z356" s="102"/>
      <c r="AA356" s="123"/>
      <c r="AB356" s="123"/>
      <c r="AC356" s="123"/>
      <c r="AD356" s="123"/>
      <c r="AE356" s="122">
        <v>32</v>
      </c>
      <c r="AF356" s="112"/>
      <c r="AG356" s="102"/>
      <c r="AH356" s="102"/>
      <c r="AI356" s="102">
        <f t="shared" si="457"/>
        <v>32</v>
      </c>
      <c r="AJ356" s="103">
        <f t="shared" si="390"/>
        <v>0</v>
      </c>
      <c r="AK356" s="103">
        <f t="shared" si="391"/>
        <v>0</v>
      </c>
      <c r="AL356" s="103">
        <f t="shared" si="392"/>
        <v>0</v>
      </c>
      <c r="AM356" s="103">
        <f t="shared" si="393"/>
        <v>0</v>
      </c>
      <c r="AN356" s="103">
        <f t="shared" si="394"/>
        <v>0</v>
      </c>
      <c r="AO356" s="103">
        <f t="shared" si="395"/>
        <v>0</v>
      </c>
      <c r="AP356" s="103">
        <f t="shared" si="396"/>
        <v>0</v>
      </c>
      <c r="AQ356" s="103">
        <f t="shared" si="397"/>
        <v>0</v>
      </c>
      <c r="AR356" s="103">
        <f t="shared" si="398"/>
        <v>3680</v>
      </c>
      <c r="AS356" s="103">
        <f t="shared" si="399"/>
        <v>0</v>
      </c>
      <c r="AT356" s="103">
        <f t="shared" si="400"/>
        <v>0</v>
      </c>
      <c r="AU356" s="103">
        <f t="shared" si="401"/>
        <v>0</v>
      </c>
      <c r="AV356" s="104">
        <f>SUM(AJ356:AU356)*VLOOKUP($I356,Escalation[],MATCH(W$1,Escalation[#Headers]),FALSE)</f>
        <v>3759.1200000000003</v>
      </c>
      <c r="AW356" s="104">
        <f t="shared" si="458"/>
        <v>0</v>
      </c>
      <c r="AX356" s="104">
        <f t="shared" si="459"/>
        <v>0</v>
      </c>
      <c r="AY356" s="104">
        <f t="shared" si="460"/>
        <v>3759.1200000000003</v>
      </c>
      <c r="AZ356" s="103">
        <f t="shared" si="461"/>
        <v>751.82400000000007</v>
      </c>
      <c r="BA356" s="105">
        <f t="shared" si="462"/>
        <v>0</v>
      </c>
      <c r="BB356" s="110"/>
      <c r="BC356" s="102"/>
      <c r="BD356" s="102"/>
      <c r="BE356" s="102"/>
      <c r="BF356" s="102"/>
      <c r="BG356" s="102"/>
      <c r="BH356" s="102"/>
      <c r="BI356" s="102"/>
      <c r="BJ356" s="102"/>
      <c r="BK356" s="102"/>
      <c r="BL356" s="102"/>
      <c r="BM356" s="102"/>
      <c r="BN356" s="102">
        <f t="shared" si="402"/>
        <v>0</v>
      </c>
      <c r="BO356" s="103">
        <f t="shared" si="403"/>
        <v>0</v>
      </c>
      <c r="BP356" s="103">
        <f t="shared" si="404"/>
        <v>0</v>
      </c>
      <c r="BQ356" s="103">
        <f t="shared" si="405"/>
        <v>0</v>
      </c>
      <c r="BR356" s="103">
        <f t="shared" si="406"/>
        <v>0</v>
      </c>
      <c r="BS356" s="103">
        <f t="shared" si="407"/>
        <v>0</v>
      </c>
      <c r="BT356" s="103">
        <f t="shared" si="408"/>
        <v>0</v>
      </c>
      <c r="BU356" s="103">
        <f t="shared" si="409"/>
        <v>0</v>
      </c>
      <c r="BV356" s="103">
        <f t="shared" si="410"/>
        <v>0</v>
      </c>
      <c r="BW356" s="103">
        <f t="shared" si="411"/>
        <v>0</v>
      </c>
      <c r="BX356" s="103">
        <f t="shared" si="412"/>
        <v>0</v>
      </c>
      <c r="BY356" s="103">
        <f t="shared" si="413"/>
        <v>0</v>
      </c>
      <c r="BZ356" s="103">
        <f t="shared" si="414"/>
        <v>0</v>
      </c>
      <c r="CA356" s="104">
        <f>SUM(BO356:BZ356)*VLOOKUP($I356,Escalation[],MATCH(BB$1,Escalation[#Headers]),FALSE)</f>
        <v>0</v>
      </c>
      <c r="CB356" s="104">
        <f t="shared" si="415"/>
        <v>0</v>
      </c>
      <c r="CC356" s="104">
        <f t="shared" si="416"/>
        <v>0</v>
      </c>
      <c r="CD356" s="104">
        <f t="shared" si="417"/>
        <v>0</v>
      </c>
      <c r="CE356" s="103">
        <f t="shared" si="418"/>
        <v>0</v>
      </c>
      <c r="CF356" s="105">
        <f t="shared" si="419"/>
        <v>0</v>
      </c>
      <c r="CG356" s="110"/>
      <c r="CH356" s="102"/>
      <c r="CI356" s="102"/>
      <c r="CJ356" s="102"/>
      <c r="CK356" s="102"/>
      <c r="CL356" s="102"/>
      <c r="CM356" s="102"/>
      <c r="CN356" s="102"/>
      <c r="CO356" s="102"/>
      <c r="CP356" s="102"/>
      <c r="CQ356" s="102"/>
      <c r="CR356" s="102"/>
      <c r="CS356" s="102">
        <f t="shared" si="420"/>
        <v>0</v>
      </c>
      <c r="CT356" s="103">
        <f t="shared" si="421"/>
        <v>0</v>
      </c>
      <c r="CU356" s="103">
        <f t="shared" si="422"/>
        <v>0</v>
      </c>
      <c r="CV356" s="103">
        <f t="shared" si="423"/>
        <v>0</v>
      </c>
      <c r="CW356" s="103">
        <f t="shared" si="424"/>
        <v>0</v>
      </c>
      <c r="CX356" s="103">
        <f t="shared" si="425"/>
        <v>0</v>
      </c>
      <c r="CY356" s="103">
        <f t="shared" si="426"/>
        <v>0</v>
      </c>
      <c r="CZ356" s="103">
        <f t="shared" si="427"/>
        <v>0</v>
      </c>
      <c r="DA356" s="103">
        <f t="shared" si="428"/>
        <v>0</v>
      </c>
      <c r="DB356" s="103">
        <f t="shared" si="429"/>
        <v>0</v>
      </c>
      <c r="DC356" s="103">
        <f t="shared" si="430"/>
        <v>0</v>
      </c>
      <c r="DD356" s="103">
        <f t="shared" si="431"/>
        <v>0</v>
      </c>
      <c r="DE356" s="103">
        <f t="shared" si="432"/>
        <v>0</v>
      </c>
      <c r="DF356" s="104">
        <f>SUM(CT356:DE356)*VLOOKUP($I356,Escalation[],MATCH(CG$1,Escalation[#Headers]),FALSE)</f>
        <v>0</v>
      </c>
      <c r="DG356" s="104">
        <f t="shared" si="433"/>
        <v>0</v>
      </c>
      <c r="DH356" s="104">
        <f t="shared" si="434"/>
        <v>0</v>
      </c>
      <c r="DI356" s="104">
        <f t="shared" si="435"/>
        <v>0</v>
      </c>
      <c r="DJ356" s="103">
        <f t="shared" si="436"/>
        <v>0</v>
      </c>
      <c r="DK356" s="105">
        <f t="shared" si="437"/>
        <v>0</v>
      </c>
      <c r="DL356" s="110"/>
      <c r="DM356" s="102"/>
      <c r="DN356" s="102"/>
      <c r="DO356" s="102"/>
      <c r="DP356" s="102"/>
      <c r="DQ356" s="102"/>
      <c r="DR356" s="102"/>
      <c r="DS356" s="102"/>
      <c r="DT356" s="102"/>
      <c r="DU356" s="102"/>
      <c r="DV356" s="102"/>
      <c r="DW356" s="102"/>
      <c r="DX356" s="102">
        <f t="shared" si="438"/>
        <v>0</v>
      </c>
      <c r="DY356" s="103">
        <f t="shared" si="439"/>
        <v>0</v>
      </c>
      <c r="DZ356" s="103">
        <f t="shared" si="440"/>
        <v>0</v>
      </c>
      <c r="EA356" s="103">
        <f t="shared" si="441"/>
        <v>0</v>
      </c>
      <c r="EB356" s="103">
        <f t="shared" si="442"/>
        <v>0</v>
      </c>
      <c r="EC356" s="103">
        <f t="shared" si="443"/>
        <v>0</v>
      </c>
      <c r="ED356" s="103">
        <f t="shared" si="444"/>
        <v>0</v>
      </c>
      <c r="EE356" s="103">
        <f t="shared" si="445"/>
        <v>0</v>
      </c>
      <c r="EF356" s="103">
        <f t="shared" si="446"/>
        <v>0</v>
      </c>
      <c r="EG356" s="103">
        <f t="shared" si="447"/>
        <v>0</v>
      </c>
      <c r="EH356" s="103">
        <f t="shared" si="448"/>
        <v>0</v>
      </c>
      <c r="EI356" s="103">
        <f t="shared" si="449"/>
        <v>0</v>
      </c>
      <c r="EJ356" s="103">
        <f t="shared" si="450"/>
        <v>0</v>
      </c>
      <c r="EK356" s="104">
        <f>SUM(DY356:EJ356)*VLOOKUP($I356,Escalation[],MATCH(DL$1,Escalation[#Headers]),FALSE)</f>
        <v>0</v>
      </c>
      <c r="EL356" s="104">
        <f t="shared" si="451"/>
        <v>0</v>
      </c>
      <c r="EM356" s="104">
        <f t="shared" si="452"/>
        <v>0</v>
      </c>
      <c r="EN356" s="104">
        <f t="shared" si="453"/>
        <v>0</v>
      </c>
      <c r="EO356" s="103">
        <f t="shared" si="454"/>
        <v>0</v>
      </c>
      <c r="EP356" s="105">
        <f t="shared" si="455"/>
        <v>0</v>
      </c>
      <c r="EQ356" s="160">
        <f t="shared" si="456"/>
        <v>3759.1200000000003</v>
      </c>
      <c r="ER356" s="1"/>
      <c r="ES356" s="82"/>
      <c r="ET356" s="82"/>
      <c r="EU356" s="82"/>
      <c r="EV356" s="82"/>
      <c r="EW356" s="22"/>
      <c r="EX356" s="22"/>
      <c r="EY356" s="34"/>
      <c r="EZ356" s="34"/>
      <c r="FA356" s="7"/>
      <c r="FB356" s="7"/>
      <c r="FC356" s="7"/>
      <c r="FD356" s="7"/>
    </row>
    <row r="357" spans="1:160" ht="118.8" hidden="1" x14ac:dyDescent="0.3">
      <c r="A357" s="2" t="s">
        <v>721</v>
      </c>
      <c r="B357" s="83">
        <v>1.2</v>
      </c>
      <c r="C357" t="s">
        <v>1392</v>
      </c>
      <c r="D357" s="28" t="s">
        <v>15</v>
      </c>
      <c r="E357" s="3" t="s">
        <v>25</v>
      </c>
      <c r="F357" s="1" t="s">
        <v>722</v>
      </c>
      <c r="G357" s="14" t="s">
        <v>723</v>
      </c>
      <c r="H357" s="1"/>
      <c r="I357" s="3" t="s">
        <v>19</v>
      </c>
      <c r="J357" s="5" t="s">
        <v>31</v>
      </c>
      <c r="K357" s="3" t="s">
        <v>35</v>
      </c>
      <c r="L357" s="6" t="s">
        <v>22</v>
      </c>
      <c r="M357" s="38">
        <v>115</v>
      </c>
      <c r="N357" s="43">
        <v>115</v>
      </c>
      <c r="O357" s="23">
        <v>0</v>
      </c>
      <c r="P357" s="48">
        <v>0</v>
      </c>
      <c r="Q357" s="5" t="s">
        <v>23</v>
      </c>
      <c r="R357" s="1" t="s">
        <v>220</v>
      </c>
      <c r="S357" s="71">
        <f>VLOOKUP(R357,Contingencies!$A$2:$D$7,4,FALSE)</f>
        <v>0.2</v>
      </c>
      <c r="T357" s="22">
        <f t="shared" si="389"/>
        <v>939.7800000000002</v>
      </c>
      <c r="U357" s="33">
        <f t="shared" si="463"/>
        <v>0</v>
      </c>
      <c r="V357" s="90"/>
      <c r="W357" s="110"/>
      <c r="X357" s="102"/>
      <c r="Y357" s="133"/>
      <c r="Z357" s="122">
        <v>40</v>
      </c>
      <c r="AA357" s="123"/>
      <c r="AB357" s="123"/>
      <c r="AC357" s="123"/>
      <c r="AD357" s="123"/>
      <c r="AE357" s="123"/>
      <c r="AF357" s="102"/>
      <c r="AG357" s="102"/>
      <c r="AH357" s="102"/>
      <c r="AI357" s="102">
        <f t="shared" si="457"/>
        <v>40</v>
      </c>
      <c r="AJ357" s="103">
        <f t="shared" si="390"/>
        <v>0</v>
      </c>
      <c r="AK357" s="103">
        <f t="shared" si="391"/>
        <v>0</v>
      </c>
      <c r="AL357" s="103">
        <f t="shared" si="392"/>
        <v>0</v>
      </c>
      <c r="AM357" s="103">
        <f t="shared" si="393"/>
        <v>4600</v>
      </c>
      <c r="AN357" s="103">
        <f t="shared" si="394"/>
        <v>0</v>
      </c>
      <c r="AO357" s="103">
        <f t="shared" si="395"/>
        <v>0</v>
      </c>
      <c r="AP357" s="103">
        <f t="shared" si="396"/>
        <v>0</v>
      </c>
      <c r="AQ357" s="103">
        <f t="shared" si="397"/>
        <v>0</v>
      </c>
      <c r="AR357" s="103">
        <f t="shared" si="398"/>
        <v>0</v>
      </c>
      <c r="AS357" s="103">
        <f t="shared" si="399"/>
        <v>0</v>
      </c>
      <c r="AT357" s="103">
        <f t="shared" si="400"/>
        <v>0</v>
      </c>
      <c r="AU357" s="103">
        <f t="shared" si="401"/>
        <v>0</v>
      </c>
      <c r="AV357" s="104">
        <f>SUM(AJ357:AU357)*VLOOKUP($I357,Escalation[],MATCH(W$1,Escalation[#Headers]),FALSE)</f>
        <v>4698.9000000000005</v>
      </c>
      <c r="AW357" s="104">
        <f t="shared" si="458"/>
        <v>0</v>
      </c>
      <c r="AX357" s="104">
        <f t="shared" si="459"/>
        <v>0</v>
      </c>
      <c r="AY357" s="104">
        <f t="shared" si="460"/>
        <v>4698.9000000000005</v>
      </c>
      <c r="AZ357" s="103">
        <f t="shared" si="461"/>
        <v>939.7800000000002</v>
      </c>
      <c r="BA357" s="105">
        <f t="shared" si="462"/>
        <v>0</v>
      </c>
      <c r="BB357" s="110"/>
      <c r="BC357" s="102"/>
      <c r="BD357" s="102"/>
      <c r="BE357" s="102"/>
      <c r="BF357" s="102"/>
      <c r="BG357" s="102"/>
      <c r="BH357" s="102"/>
      <c r="BI357" s="102"/>
      <c r="BJ357" s="102"/>
      <c r="BK357" s="102"/>
      <c r="BL357" s="102"/>
      <c r="BM357" s="102"/>
      <c r="BN357" s="102">
        <f t="shared" si="402"/>
        <v>0</v>
      </c>
      <c r="BO357" s="103">
        <f t="shared" si="403"/>
        <v>0</v>
      </c>
      <c r="BP357" s="103">
        <f t="shared" si="404"/>
        <v>0</v>
      </c>
      <c r="BQ357" s="103">
        <f t="shared" si="405"/>
        <v>0</v>
      </c>
      <c r="BR357" s="103">
        <f t="shared" si="406"/>
        <v>0</v>
      </c>
      <c r="BS357" s="103">
        <f t="shared" si="407"/>
        <v>0</v>
      </c>
      <c r="BT357" s="103">
        <f t="shared" si="408"/>
        <v>0</v>
      </c>
      <c r="BU357" s="103">
        <f t="shared" si="409"/>
        <v>0</v>
      </c>
      <c r="BV357" s="103">
        <f t="shared" si="410"/>
        <v>0</v>
      </c>
      <c r="BW357" s="103">
        <f t="shared" si="411"/>
        <v>0</v>
      </c>
      <c r="BX357" s="103">
        <f t="shared" si="412"/>
        <v>0</v>
      </c>
      <c r="BY357" s="103">
        <f t="shared" si="413"/>
        <v>0</v>
      </c>
      <c r="BZ357" s="103">
        <f t="shared" si="414"/>
        <v>0</v>
      </c>
      <c r="CA357" s="104">
        <f>SUM(BO357:BZ357)*VLOOKUP($I357,Escalation[],MATCH(BB$1,Escalation[#Headers]),FALSE)</f>
        <v>0</v>
      </c>
      <c r="CB357" s="104">
        <f t="shared" si="415"/>
        <v>0</v>
      </c>
      <c r="CC357" s="104">
        <f t="shared" si="416"/>
        <v>0</v>
      </c>
      <c r="CD357" s="104">
        <f t="shared" si="417"/>
        <v>0</v>
      </c>
      <c r="CE357" s="103">
        <f t="shared" si="418"/>
        <v>0</v>
      </c>
      <c r="CF357" s="105">
        <f t="shared" si="419"/>
        <v>0</v>
      </c>
      <c r="CG357" s="110"/>
      <c r="CH357" s="102"/>
      <c r="CI357" s="102"/>
      <c r="CJ357" s="102"/>
      <c r="CK357" s="102"/>
      <c r="CL357" s="102"/>
      <c r="CM357" s="102"/>
      <c r="CN357" s="102"/>
      <c r="CO357" s="102"/>
      <c r="CP357" s="102"/>
      <c r="CQ357" s="102"/>
      <c r="CR357" s="102"/>
      <c r="CS357" s="102">
        <f t="shared" si="420"/>
        <v>0</v>
      </c>
      <c r="CT357" s="103">
        <f t="shared" si="421"/>
        <v>0</v>
      </c>
      <c r="CU357" s="103">
        <f t="shared" si="422"/>
        <v>0</v>
      </c>
      <c r="CV357" s="103">
        <f t="shared" si="423"/>
        <v>0</v>
      </c>
      <c r="CW357" s="103">
        <f t="shared" si="424"/>
        <v>0</v>
      </c>
      <c r="CX357" s="103">
        <f t="shared" si="425"/>
        <v>0</v>
      </c>
      <c r="CY357" s="103">
        <f t="shared" si="426"/>
        <v>0</v>
      </c>
      <c r="CZ357" s="103">
        <f t="shared" si="427"/>
        <v>0</v>
      </c>
      <c r="DA357" s="103">
        <f t="shared" si="428"/>
        <v>0</v>
      </c>
      <c r="DB357" s="103">
        <f t="shared" si="429"/>
        <v>0</v>
      </c>
      <c r="DC357" s="103">
        <f t="shared" si="430"/>
        <v>0</v>
      </c>
      <c r="DD357" s="103">
        <f t="shared" si="431"/>
        <v>0</v>
      </c>
      <c r="DE357" s="103">
        <f t="shared" si="432"/>
        <v>0</v>
      </c>
      <c r="DF357" s="104">
        <f>SUM(CT357:DE357)*VLOOKUP($I357,Escalation[],MATCH(CG$1,Escalation[#Headers]),FALSE)</f>
        <v>0</v>
      </c>
      <c r="DG357" s="104">
        <f t="shared" si="433"/>
        <v>0</v>
      </c>
      <c r="DH357" s="104">
        <f t="shared" si="434"/>
        <v>0</v>
      </c>
      <c r="DI357" s="104">
        <f t="shared" si="435"/>
        <v>0</v>
      </c>
      <c r="DJ357" s="103">
        <f t="shared" si="436"/>
        <v>0</v>
      </c>
      <c r="DK357" s="105">
        <f t="shared" si="437"/>
        <v>0</v>
      </c>
      <c r="DL357" s="110"/>
      <c r="DM357" s="102"/>
      <c r="DN357" s="102"/>
      <c r="DO357" s="102"/>
      <c r="DP357" s="102"/>
      <c r="DQ357" s="102"/>
      <c r="DR357" s="102"/>
      <c r="DS357" s="102"/>
      <c r="DT357" s="102"/>
      <c r="DU357" s="102"/>
      <c r="DV357" s="102"/>
      <c r="DW357" s="102"/>
      <c r="DX357" s="102">
        <f t="shared" si="438"/>
        <v>0</v>
      </c>
      <c r="DY357" s="103">
        <f t="shared" si="439"/>
        <v>0</v>
      </c>
      <c r="DZ357" s="103">
        <f t="shared" si="440"/>
        <v>0</v>
      </c>
      <c r="EA357" s="103">
        <f t="shared" si="441"/>
        <v>0</v>
      </c>
      <c r="EB357" s="103">
        <f t="shared" si="442"/>
        <v>0</v>
      </c>
      <c r="EC357" s="103">
        <f t="shared" si="443"/>
        <v>0</v>
      </c>
      <c r="ED357" s="103">
        <f t="shared" si="444"/>
        <v>0</v>
      </c>
      <c r="EE357" s="103">
        <f t="shared" si="445"/>
        <v>0</v>
      </c>
      <c r="EF357" s="103">
        <f t="shared" si="446"/>
        <v>0</v>
      </c>
      <c r="EG357" s="103">
        <f t="shared" si="447"/>
        <v>0</v>
      </c>
      <c r="EH357" s="103">
        <f t="shared" si="448"/>
        <v>0</v>
      </c>
      <c r="EI357" s="103">
        <f t="shared" si="449"/>
        <v>0</v>
      </c>
      <c r="EJ357" s="103">
        <f t="shared" si="450"/>
        <v>0</v>
      </c>
      <c r="EK357" s="104">
        <f>SUM(DY357:EJ357)*VLOOKUP($I357,Escalation[],MATCH(DL$1,Escalation[#Headers]),FALSE)</f>
        <v>0</v>
      </c>
      <c r="EL357" s="104">
        <f t="shared" si="451"/>
        <v>0</v>
      </c>
      <c r="EM357" s="104">
        <f t="shared" si="452"/>
        <v>0</v>
      </c>
      <c r="EN357" s="104">
        <f t="shared" si="453"/>
        <v>0</v>
      </c>
      <c r="EO357" s="103">
        <f t="shared" si="454"/>
        <v>0</v>
      </c>
      <c r="EP357" s="105">
        <f t="shared" si="455"/>
        <v>0</v>
      </c>
      <c r="EQ357" s="160">
        <f t="shared" si="456"/>
        <v>4698.9000000000005</v>
      </c>
      <c r="ER357" s="1"/>
      <c r="ES357" s="82"/>
      <c r="ET357" s="82"/>
      <c r="EU357" s="82"/>
      <c r="EV357" s="82"/>
      <c r="EW357" s="22"/>
      <c r="EX357" s="22"/>
      <c r="EY357" s="34"/>
      <c r="EZ357" s="34"/>
      <c r="FA357" s="7"/>
      <c r="FB357" s="7"/>
      <c r="FC357" s="7"/>
      <c r="FD357" s="7"/>
    </row>
    <row r="358" spans="1:160" ht="132" hidden="1" x14ac:dyDescent="0.3">
      <c r="A358" s="2" t="s">
        <v>724</v>
      </c>
      <c r="B358" s="83">
        <v>1.2</v>
      </c>
      <c r="C358" t="s">
        <v>1392</v>
      </c>
      <c r="D358" s="28" t="s">
        <v>15</v>
      </c>
      <c r="E358" s="3" t="s">
        <v>25</v>
      </c>
      <c r="F358" s="1" t="s">
        <v>516</v>
      </c>
      <c r="G358" s="14" t="s">
        <v>517</v>
      </c>
      <c r="H358" s="1"/>
      <c r="I358" s="3" t="s">
        <v>19</v>
      </c>
      <c r="J358" s="5" t="s">
        <v>31</v>
      </c>
      <c r="K358" s="3" t="s">
        <v>35</v>
      </c>
      <c r="L358" s="6" t="s">
        <v>22</v>
      </c>
      <c r="M358" s="38">
        <v>115</v>
      </c>
      <c r="N358" s="43">
        <v>115</v>
      </c>
      <c r="O358" s="23">
        <v>0</v>
      </c>
      <c r="P358" s="48">
        <v>0</v>
      </c>
      <c r="Q358" s="5" t="s">
        <v>23</v>
      </c>
      <c r="R358" s="1" t="s">
        <v>220</v>
      </c>
      <c r="S358" s="71">
        <f>VLOOKUP(R358,Contingencies!$A$2:$D$7,4,FALSE)</f>
        <v>0.2</v>
      </c>
      <c r="T358" s="22">
        <f t="shared" si="389"/>
        <v>939.7800000000002</v>
      </c>
      <c r="U358" s="33">
        <f t="shared" si="463"/>
        <v>0</v>
      </c>
      <c r="V358" s="90"/>
      <c r="W358" s="110"/>
      <c r="X358" s="102"/>
      <c r="Y358" s="133"/>
      <c r="Z358" s="122">
        <v>40</v>
      </c>
      <c r="AA358" s="122"/>
      <c r="AB358" s="123"/>
      <c r="AC358" s="123"/>
      <c r="AD358" s="123"/>
      <c r="AE358" s="123"/>
      <c r="AF358" s="102"/>
      <c r="AG358" s="102"/>
      <c r="AH358" s="102"/>
      <c r="AI358" s="102">
        <f t="shared" si="457"/>
        <v>40</v>
      </c>
      <c r="AJ358" s="103">
        <f t="shared" si="390"/>
        <v>0</v>
      </c>
      <c r="AK358" s="103">
        <f t="shared" si="391"/>
        <v>0</v>
      </c>
      <c r="AL358" s="103">
        <f t="shared" si="392"/>
        <v>0</v>
      </c>
      <c r="AM358" s="103">
        <f t="shared" si="393"/>
        <v>4600</v>
      </c>
      <c r="AN358" s="103">
        <f t="shared" si="394"/>
        <v>0</v>
      </c>
      <c r="AO358" s="103">
        <f t="shared" si="395"/>
        <v>0</v>
      </c>
      <c r="AP358" s="103">
        <f t="shared" si="396"/>
        <v>0</v>
      </c>
      <c r="AQ358" s="103">
        <f t="shared" si="397"/>
        <v>0</v>
      </c>
      <c r="AR358" s="103">
        <f t="shared" si="398"/>
        <v>0</v>
      </c>
      <c r="AS358" s="103">
        <f t="shared" si="399"/>
        <v>0</v>
      </c>
      <c r="AT358" s="103">
        <f t="shared" si="400"/>
        <v>0</v>
      </c>
      <c r="AU358" s="103">
        <f t="shared" si="401"/>
        <v>0</v>
      </c>
      <c r="AV358" s="104">
        <f>SUM(AJ358:AU358)*VLOOKUP($I358,Escalation[],MATCH(W$1,Escalation[#Headers]),FALSE)</f>
        <v>4698.9000000000005</v>
      </c>
      <c r="AW358" s="104">
        <f t="shared" si="458"/>
        <v>0</v>
      </c>
      <c r="AX358" s="104">
        <f t="shared" si="459"/>
        <v>0</v>
      </c>
      <c r="AY358" s="104">
        <f t="shared" si="460"/>
        <v>4698.9000000000005</v>
      </c>
      <c r="AZ358" s="103">
        <f t="shared" si="461"/>
        <v>939.7800000000002</v>
      </c>
      <c r="BA358" s="105">
        <f t="shared" si="462"/>
        <v>0</v>
      </c>
      <c r="BB358" s="110"/>
      <c r="BC358" s="102"/>
      <c r="BD358" s="102"/>
      <c r="BE358" s="102"/>
      <c r="BF358" s="102"/>
      <c r="BG358" s="102"/>
      <c r="BH358" s="102"/>
      <c r="BI358" s="102"/>
      <c r="BJ358" s="102"/>
      <c r="BK358" s="102"/>
      <c r="BL358" s="102"/>
      <c r="BM358" s="102"/>
      <c r="BN358" s="102">
        <f t="shared" si="402"/>
        <v>0</v>
      </c>
      <c r="BO358" s="103">
        <f t="shared" si="403"/>
        <v>0</v>
      </c>
      <c r="BP358" s="103">
        <f t="shared" si="404"/>
        <v>0</v>
      </c>
      <c r="BQ358" s="103">
        <f t="shared" si="405"/>
        <v>0</v>
      </c>
      <c r="BR358" s="103">
        <f t="shared" si="406"/>
        <v>0</v>
      </c>
      <c r="BS358" s="103">
        <f t="shared" si="407"/>
        <v>0</v>
      </c>
      <c r="BT358" s="103">
        <f t="shared" si="408"/>
        <v>0</v>
      </c>
      <c r="BU358" s="103">
        <f t="shared" si="409"/>
        <v>0</v>
      </c>
      <c r="BV358" s="103">
        <f t="shared" si="410"/>
        <v>0</v>
      </c>
      <c r="BW358" s="103">
        <f t="shared" si="411"/>
        <v>0</v>
      </c>
      <c r="BX358" s="103">
        <f t="shared" si="412"/>
        <v>0</v>
      </c>
      <c r="BY358" s="103">
        <f t="shared" si="413"/>
        <v>0</v>
      </c>
      <c r="BZ358" s="103">
        <f t="shared" si="414"/>
        <v>0</v>
      </c>
      <c r="CA358" s="104">
        <f>SUM(BO358:BZ358)*VLOOKUP($I358,Escalation[],MATCH(BB$1,Escalation[#Headers]),FALSE)</f>
        <v>0</v>
      </c>
      <c r="CB358" s="104">
        <f t="shared" si="415"/>
        <v>0</v>
      </c>
      <c r="CC358" s="104">
        <f t="shared" si="416"/>
        <v>0</v>
      </c>
      <c r="CD358" s="104">
        <f t="shared" si="417"/>
        <v>0</v>
      </c>
      <c r="CE358" s="103">
        <f t="shared" si="418"/>
        <v>0</v>
      </c>
      <c r="CF358" s="105">
        <f t="shared" si="419"/>
        <v>0</v>
      </c>
      <c r="CG358" s="110"/>
      <c r="CH358" s="102"/>
      <c r="CI358" s="102"/>
      <c r="CJ358" s="102"/>
      <c r="CK358" s="102"/>
      <c r="CL358" s="102"/>
      <c r="CM358" s="102"/>
      <c r="CN358" s="102"/>
      <c r="CO358" s="102"/>
      <c r="CP358" s="102"/>
      <c r="CQ358" s="102"/>
      <c r="CR358" s="102"/>
      <c r="CS358" s="102">
        <f t="shared" si="420"/>
        <v>0</v>
      </c>
      <c r="CT358" s="103">
        <f t="shared" si="421"/>
        <v>0</v>
      </c>
      <c r="CU358" s="103">
        <f t="shared" si="422"/>
        <v>0</v>
      </c>
      <c r="CV358" s="103">
        <f t="shared" si="423"/>
        <v>0</v>
      </c>
      <c r="CW358" s="103">
        <f t="shared" si="424"/>
        <v>0</v>
      </c>
      <c r="CX358" s="103">
        <f t="shared" si="425"/>
        <v>0</v>
      </c>
      <c r="CY358" s="103">
        <f t="shared" si="426"/>
        <v>0</v>
      </c>
      <c r="CZ358" s="103">
        <f t="shared" si="427"/>
        <v>0</v>
      </c>
      <c r="DA358" s="103">
        <f t="shared" si="428"/>
        <v>0</v>
      </c>
      <c r="DB358" s="103">
        <f t="shared" si="429"/>
        <v>0</v>
      </c>
      <c r="DC358" s="103">
        <f t="shared" si="430"/>
        <v>0</v>
      </c>
      <c r="DD358" s="103">
        <f t="shared" si="431"/>
        <v>0</v>
      </c>
      <c r="DE358" s="103">
        <f t="shared" si="432"/>
        <v>0</v>
      </c>
      <c r="DF358" s="104">
        <f>SUM(CT358:DE358)*VLOOKUP($I358,Escalation[],MATCH(CG$1,Escalation[#Headers]),FALSE)</f>
        <v>0</v>
      </c>
      <c r="DG358" s="104">
        <f t="shared" si="433"/>
        <v>0</v>
      </c>
      <c r="DH358" s="104">
        <f t="shared" si="434"/>
        <v>0</v>
      </c>
      <c r="DI358" s="104">
        <f t="shared" si="435"/>
        <v>0</v>
      </c>
      <c r="DJ358" s="103">
        <f t="shared" si="436"/>
        <v>0</v>
      </c>
      <c r="DK358" s="105">
        <f t="shared" si="437"/>
        <v>0</v>
      </c>
      <c r="DL358" s="110"/>
      <c r="DM358" s="102"/>
      <c r="DN358" s="102"/>
      <c r="DO358" s="102"/>
      <c r="DP358" s="102"/>
      <c r="DQ358" s="102"/>
      <c r="DR358" s="102"/>
      <c r="DS358" s="102"/>
      <c r="DT358" s="102"/>
      <c r="DU358" s="102"/>
      <c r="DV358" s="102"/>
      <c r="DW358" s="102"/>
      <c r="DX358" s="102">
        <f t="shared" si="438"/>
        <v>0</v>
      </c>
      <c r="DY358" s="103">
        <f t="shared" si="439"/>
        <v>0</v>
      </c>
      <c r="DZ358" s="103">
        <f t="shared" si="440"/>
        <v>0</v>
      </c>
      <c r="EA358" s="103">
        <f t="shared" si="441"/>
        <v>0</v>
      </c>
      <c r="EB358" s="103">
        <f t="shared" si="442"/>
        <v>0</v>
      </c>
      <c r="EC358" s="103">
        <f t="shared" si="443"/>
        <v>0</v>
      </c>
      <c r="ED358" s="103">
        <f t="shared" si="444"/>
        <v>0</v>
      </c>
      <c r="EE358" s="103">
        <f t="shared" si="445"/>
        <v>0</v>
      </c>
      <c r="EF358" s="103">
        <f t="shared" si="446"/>
        <v>0</v>
      </c>
      <c r="EG358" s="103">
        <f t="shared" si="447"/>
        <v>0</v>
      </c>
      <c r="EH358" s="103">
        <f t="shared" si="448"/>
        <v>0</v>
      </c>
      <c r="EI358" s="103">
        <f t="shared" si="449"/>
        <v>0</v>
      </c>
      <c r="EJ358" s="103">
        <f t="shared" si="450"/>
        <v>0</v>
      </c>
      <c r="EK358" s="104">
        <f>SUM(DY358:EJ358)*VLOOKUP($I358,Escalation[],MATCH(DL$1,Escalation[#Headers]),FALSE)</f>
        <v>0</v>
      </c>
      <c r="EL358" s="104">
        <f t="shared" si="451"/>
        <v>0</v>
      </c>
      <c r="EM358" s="104">
        <f t="shared" si="452"/>
        <v>0</v>
      </c>
      <c r="EN358" s="104">
        <f t="shared" si="453"/>
        <v>0</v>
      </c>
      <c r="EO358" s="103">
        <f t="shared" si="454"/>
        <v>0</v>
      </c>
      <c r="EP358" s="105">
        <f t="shared" si="455"/>
        <v>0</v>
      </c>
      <c r="EQ358" s="160">
        <f t="shared" si="456"/>
        <v>4698.9000000000005</v>
      </c>
      <c r="ER358" s="1"/>
      <c r="ES358" s="82"/>
      <c r="ET358" s="82"/>
      <c r="EU358" s="82"/>
      <c r="EV358" s="82"/>
      <c r="EW358" s="22"/>
      <c r="EX358" s="22"/>
      <c r="EY358" s="34"/>
      <c r="EZ358" s="34"/>
      <c r="FA358" s="7"/>
      <c r="FB358" s="7"/>
      <c r="FC358" s="7"/>
      <c r="FD358" s="7"/>
    </row>
    <row r="359" spans="1:160" ht="52.8" hidden="1" x14ac:dyDescent="0.3">
      <c r="A359" s="2" t="s">
        <v>725</v>
      </c>
      <c r="B359" s="83">
        <v>1.2</v>
      </c>
      <c r="C359" t="s">
        <v>1392</v>
      </c>
      <c r="D359" s="28" t="s">
        <v>15</v>
      </c>
      <c r="E359" s="3" t="s">
        <v>25</v>
      </c>
      <c r="F359" s="1" t="s">
        <v>522</v>
      </c>
      <c r="G359" s="14" t="s">
        <v>523</v>
      </c>
      <c r="H359" s="1"/>
      <c r="I359" s="3" t="s">
        <v>19</v>
      </c>
      <c r="J359" s="5" t="s">
        <v>31</v>
      </c>
      <c r="K359" s="3" t="s">
        <v>35</v>
      </c>
      <c r="L359" s="6" t="s">
        <v>22</v>
      </c>
      <c r="M359" s="38">
        <v>115</v>
      </c>
      <c r="N359" s="43">
        <v>115</v>
      </c>
      <c r="O359" s="23">
        <v>0</v>
      </c>
      <c r="P359" s="48">
        <v>0</v>
      </c>
      <c r="Q359" s="5" t="s">
        <v>23</v>
      </c>
      <c r="R359" s="1" t="s">
        <v>220</v>
      </c>
      <c r="S359" s="71">
        <f>VLOOKUP(R359,Contingencies!$A$2:$D$7,4,FALSE)</f>
        <v>0.2</v>
      </c>
      <c r="T359" s="22">
        <f t="shared" si="389"/>
        <v>469.8900000000001</v>
      </c>
      <c r="U359" s="33">
        <f t="shared" si="463"/>
        <v>0</v>
      </c>
      <c r="V359" s="90"/>
      <c r="W359" s="110"/>
      <c r="X359" s="102"/>
      <c r="Y359" s="133"/>
      <c r="Z359" s="102"/>
      <c r="AA359" s="123"/>
      <c r="AB359" s="123"/>
      <c r="AC359" s="123"/>
      <c r="AD359" s="123"/>
      <c r="AE359" s="122">
        <v>20</v>
      </c>
      <c r="AF359" s="102"/>
      <c r="AG359" s="102"/>
      <c r="AH359" s="102"/>
      <c r="AI359" s="102">
        <f t="shared" si="457"/>
        <v>20</v>
      </c>
      <c r="AJ359" s="103">
        <f t="shared" si="390"/>
        <v>0</v>
      </c>
      <c r="AK359" s="103">
        <f t="shared" si="391"/>
        <v>0</v>
      </c>
      <c r="AL359" s="103">
        <f t="shared" si="392"/>
        <v>0</v>
      </c>
      <c r="AM359" s="103">
        <f t="shared" si="393"/>
        <v>0</v>
      </c>
      <c r="AN359" s="103">
        <f t="shared" si="394"/>
        <v>0</v>
      </c>
      <c r="AO359" s="103">
        <f t="shared" si="395"/>
        <v>0</v>
      </c>
      <c r="AP359" s="103">
        <f t="shared" si="396"/>
        <v>0</v>
      </c>
      <c r="AQ359" s="103">
        <f t="shared" si="397"/>
        <v>0</v>
      </c>
      <c r="AR359" s="103">
        <f t="shared" si="398"/>
        <v>2300</v>
      </c>
      <c r="AS359" s="103">
        <f t="shared" si="399"/>
        <v>0</v>
      </c>
      <c r="AT359" s="103">
        <f t="shared" si="400"/>
        <v>0</v>
      </c>
      <c r="AU359" s="103">
        <f t="shared" si="401"/>
        <v>0</v>
      </c>
      <c r="AV359" s="104">
        <f>SUM(AJ359:AU359)*VLOOKUP($I359,Escalation[],MATCH(W$1,Escalation[#Headers]),FALSE)</f>
        <v>2349.4500000000003</v>
      </c>
      <c r="AW359" s="104">
        <f t="shared" si="458"/>
        <v>0</v>
      </c>
      <c r="AX359" s="104">
        <f t="shared" si="459"/>
        <v>0</v>
      </c>
      <c r="AY359" s="104">
        <f t="shared" si="460"/>
        <v>2349.4500000000003</v>
      </c>
      <c r="AZ359" s="103">
        <f t="shared" si="461"/>
        <v>469.8900000000001</v>
      </c>
      <c r="BA359" s="105">
        <f t="shared" si="462"/>
        <v>0</v>
      </c>
      <c r="BB359" s="110"/>
      <c r="BC359" s="102"/>
      <c r="BD359" s="102"/>
      <c r="BE359" s="102"/>
      <c r="BF359" s="102"/>
      <c r="BG359" s="102"/>
      <c r="BH359" s="102"/>
      <c r="BI359" s="102"/>
      <c r="BJ359" s="102"/>
      <c r="BK359" s="102"/>
      <c r="BL359" s="102"/>
      <c r="BM359" s="102"/>
      <c r="BN359" s="102">
        <f t="shared" si="402"/>
        <v>0</v>
      </c>
      <c r="BO359" s="103">
        <f t="shared" si="403"/>
        <v>0</v>
      </c>
      <c r="BP359" s="103">
        <f t="shared" si="404"/>
        <v>0</v>
      </c>
      <c r="BQ359" s="103">
        <f t="shared" si="405"/>
        <v>0</v>
      </c>
      <c r="BR359" s="103">
        <f t="shared" si="406"/>
        <v>0</v>
      </c>
      <c r="BS359" s="103">
        <f t="shared" si="407"/>
        <v>0</v>
      </c>
      <c r="BT359" s="103">
        <f t="shared" si="408"/>
        <v>0</v>
      </c>
      <c r="BU359" s="103">
        <f t="shared" si="409"/>
        <v>0</v>
      </c>
      <c r="BV359" s="103">
        <f t="shared" si="410"/>
        <v>0</v>
      </c>
      <c r="BW359" s="103">
        <f t="shared" si="411"/>
        <v>0</v>
      </c>
      <c r="BX359" s="103">
        <f t="shared" si="412"/>
        <v>0</v>
      </c>
      <c r="BY359" s="103">
        <f t="shared" si="413"/>
        <v>0</v>
      </c>
      <c r="BZ359" s="103">
        <f t="shared" si="414"/>
        <v>0</v>
      </c>
      <c r="CA359" s="104">
        <f>SUM(BO359:BZ359)*VLOOKUP($I359,Escalation[],MATCH(BB$1,Escalation[#Headers]),FALSE)</f>
        <v>0</v>
      </c>
      <c r="CB359" s="104">
        <f t="shared" si="415"/>
        <v>0</v>
      </c>
      <c r="CC359" s="104">
        <f t="shared" si="416"/>
        <v>0</v>
      </c>
      <c r="CD359" s="104">
        <f t="shared" si="417"/>
        <v>0</v>
      </c>
      <c r="CE359" s="103">
        <f t="shared" si="418"/>
        <v>0</v>
      </c>
      <c r="CF359" s="105">
        <f t="shared" si="419"/>
        <v>0</v>
      </c>
      <c r="CG359" s="110"/>
      <c r="CH359" s="102"/>
      <c r="CI359" s="102"/>
      <c r="CJ359" s="102"/>
      <c r="CK359" s="102"/>
      <c r="CL359" s="102"/>
      <c r="CM359" s="102"/>
      <c r="CN359" s="102"/>
      <c r="CO359" s="102"/>
      <c r="CP359" s="102"/>
      <c r="CQ359" s="102"/>
      <c r="CR359" s="102"/>
      <c r="CS359" s="102">
        <f t="shared" si="420"/>
        <v>0</v>
      </c>
      <c r="CT359" s="103">
        <f t="shared" si="421"/>
        <v>0</v>
      </c>
      <c r="CU359" s="103">
        <f t="shared" si="422"/>
        <v>0</v>
      </c>
      <c r="CV359" s="103">
        <f t="shared" si="423"/>
        <v>0</v>
      </c>
      <c r="CW359" s="103">
        <f t="shared" si="424"/>
        <v>0</v>
      </c>
      <c r="CX359" s="103">
        <f t="shared" si="425"/>
        <v>0</v>
      </c>
      <c r="CY359" s="103">
        <f t="shared" si="426"/>
        <v>0</v>
      </c>
      <c r="CZ359" s="103">
        <f t="shared" si="427"/>
        <v>0</v>
      </c>
      <c r="DA359" s="103">
        <f t="shared" si="428"/>
        <v>0</v>
      </c>
      <c r="DB359" s="103">
        <f t="shared" si="429"/>
        <v>0</v>
      </c>
      <c r="DC359" s="103">
        <f t="shared" si="430"/>
        <v>0</v>
      </c>
      <c r="DD359" s="103">
        <f t="shared" si="431"/>
        <v>0</v>
      </c>
      <c r="DE359" s="103">
        <f t="shared" si="432"/>
        <v>0</v>
      </c>
      <c r="DF359" s="104">
        <f>SUM(CT359:DE359)*VLOOKUP($I359,Escalation[],MATCH(CG$1,Escalation[#Headers]),FALSE)</f>
        <v>0</v>
      </c>
      <c r="DG359" s="104">
        <f t="shared" si="433"/>
        <v>0</v>
      </c>
      <c r="DH359" s="104">
        <f t="shared" si="434"/>
        <v>0</v>
      </c>
      <c r="DI359" s="104">
        <f t="shared" si="435"/>
        <v>0</v>
      </c>
      <c r="DJ359" s="103">
        <f t="shared" si="436"/>
        <v>0</v>
      </c>
      <c r="DK359" s="105">
        <f t="shared" si="437"/>
        <v>0</v>
      </c>
      <c r="DL359" s="110"/>
      <c r="DM359" s="102"/>
      <c r="DN359" s="102"/>
      <c r="DO359" s="102"/>
      <c r="DP359" s="102"/>
      <c r="DQ359" s="102"/>
      <c r="DR359" s="102"/>
      <c r="DS359" s="102"/>
      <c r="DT359" s="102"/>
      <c r="DU359" s="102"/>
      <c r="DV359" s="102"/>
      <c r="DW359" s="102"/>
      <c r="DX359" s="102">
        <f t="shared" si="438"/>
        <v>0</v>
      </c>
      <c r="DY359" s="103">
        <f t="shared" si="439"/>
        <v>0</v>
      </c>
      <c r="DZ359" s="103">
        <f t="shared" si="440"/>
        <v>0</v>
      </c>
      <c r="EA359" s="103">
        <f t="shared" si="441"/>
        <v>0</v>
      </c>
      <c r="EB359" s="103">
        <f t="shared" si="442"/>
        <v>0</v>
      </c>
      <c r="EC359" s="103">
        <f t="shared" si="443"/>
        <v>0</v>
      </c>
      <c r="ED359" s="103">
        <f t="shared" si="444"/>
        <v>0</v>
      </c>
      <c r="EE359" s="103">
        <f t="shared" si="445"/>
        <v>0</v>
      </c>
      <c r="EF359" s="103">
        <f t="shared" si="446"/>
        <v>0</v>
      </c>
      <c r="EG359" s="103">
        <f t="shared" si="447"/>
        <v>0</v>
      </c>
      <c r="EH359" s="103">
        <f t="shared" si="448"/>
        <v>0</v>
      </c>
      <c r="EI359" s="103">
        <f t="shared" si="449"/>
        <v>0</v>
      </c>
      <c r="EJ359" s="103">
        <f t="shared" si="450"/>
        <v>0</v>
      </c>
      <c r="EK359" s="104">
        <f>SUM(DY359:EJ359)*VLOOKUP($I359,Escalation[],MATCH(DL$1,Escalation[#Headers]),FALSE)</f>
        <v>0</v>
      </c>
      <c r="EL359" s="104">
        <f t="shared" si="451"/>
        <v>0</v>
      </c>
      <c r="EM359" s="104">
        <f t="shared" si="452"/>
        <v>0</v>
      </c>
      <c r="EN359" s="104">
        <f t="shared" si="453"/>
        <v>0</v>
      </c>
      <c r="EO359" s="103">
        <f t="shared" si="454"/>
        <v>0</v>
      </c>
      <c r="EP359" s="105">
        <f t="shared" si="455"/>
        <v>0</v>
      </c>
      <c r="EQ359" s="160">
        <f t="shared" si="456"/>
        <v>2349.4500000000003</v>
      </c>
      <c r="ER359" s="1"/>
      <c r="ES359" s="82"/>
      <c r="ET359" s="82"/>
      <c r="EU359" s="82"/>
      <c r="EV359" s="82"/>
      <c r="EW359" s="22"/>
      <c r="EX359" s="22"/>
      <c r="EY359" s="34"/>
      <c r="EZ359" s="34"/>
      <c r="FA359" s="7"/>
      <c r="FB359" s="7"/>
      <c r="FC359" s="7"/>
      <c r="FD359" s="7"/>
    </row>
    <row r="360" spans="1:160" ht="66" hidden="1" x14ac:dyDescent="0.3">
      <c r="A360" s="2" t="s">
        <v>726</v>
      </c>
      <c r="B360" s="83">
        <v>1.2</v>
      </c>
      <c r="C360" t="s">
        <v>1392</v>
      </c>
      <c r="D360" s="28" t="s">
        <v>15</v>
      </c>
      <c r="E360" s="3" t="s">
        <v>25</v>
      </c>
      <c r="F360" s="1" t="s">
        <v>285</v>
      </c>
      <c r="G360" s="14" t="s">
        <v>525</v>
      </c>
      <c r="H360" s="1"/>
      <c r="I360" s="3" t="s">
        <v>19</v>
      </c>
      <c r="J360" s="5" t="s">
        <v>31</v>
      </c>
      <c r="K360" s="3" t="s">
        <v>35</v>
      </c>
      <c r="L360" s="6" t="s">
        <v>22</v>
      </c>
      <c r="M360" s="38">
        <v>115</v>
      </c>
      <c r="N360" s="43">
        <v>115</v>
      </c>
      <c r="O360" s="23">
        <v>0</v>
      </c>
      <c r="P360" s="48">
        <v>0</v>
      </c>
      <c r="Q360" s="5" t="s">
        <v>23</v>
      </c>
      <c r="R360" s="1" t="s">
        <v>220</v>
      </c>
      <c r="S360" s="71">
        <f>VLOOKUP(R360,Contingencies!$A$2:$D$7,4,FALSE)</f>
        <v>0.2</v>
      </c>
      <c r="T360" s="22">
        <f t="shared" si="389"/>
        <v>939.7800000000002</v>
      </c>
      <c r="U360" s="33">
        <f t="shared" si="463"/>
        <v>0</v>
      </c>
      <c r="V360" s="90"/>
      <c r="W360" s="110"/>
      <c r="X360" s="102"/>
      <c r="Y360" s="133"/>
      <c r="Z360" s="102"/>
      <c r="AA360" s="123"/>
      <c r="AB360" s="123"/>
      <c r="AC360" s="123"/>
      <c r="AD360" s="123"/>
      <c r="AE360" s="122">
        <v>40</v>
      </c>
      <c r="AF360" s="102"/>
      <c r="AG360" s="102"/>
      <c r="AH360" s="102"/>
      <c r="AI360" s="102">
        <f t="shared" si="457"/>
        <v>40</v>
      </c>
      <c r="AJ360" s="103">
        <f t="shared" si="390"/>
        <v>0</v>
      </c>
      <c r="AK360" s="103">
        <f t="shared" si="391"/>
        <v>0</v>
      </c>
      <c r="AL360" s="103">
        <f t="shared" si="392"/>
        <v>0</v>
      </c>
      <c r="AM360" s="103">
        <f t="shared" si="393"/>
        <v>0</v>
      </c>
      <c r="AN360" s="103">
        <f t="shared" si="394"/>
        <v>0</v>
      </c>
      <c r="AO360" s="103">
        <f t="shared" si="395"/>
        <v>0</v>
      </c>
      <c r="AP360" s="103">
        <f t="shared" si="396"/>
        <v>0</v>
      </c>
      <c r="AQ360" s="103">
        <f t="shared" si="397"/>
        <v>0</v>
      </c>
      <c r="AR360" s="103">
        <f t="shared" si="398"/>
        <v>4600</v>
      </c>
      <c r="AS360" s="103">
        <f t="shared" si="399"/>
        <v>0</v>
      </c>
      <c r="AT360" s="103">
        <f t="shared" si="400"/>
        <v>0</v>
      </c>
      <c r="AU360" s="103">
        <f t="shared" si="401"/>
        <v>0</v>
      </c>
      <c r="AV360" s="104">
        <f>SUM(AJ360:AU360)*VLOOKUP($I360,Escalation[],MATCH(W$1,Escalation[#Headers]),FALSE)</f>
        <v>4698.9000000000005</v>
      </c>
      <c r="AW360" s="104">
        <f t="shared" si="458"/>
        <v>0</v>
      </c>
      <c r="AX360" s="104">
        <f t="shared" si="459"/>
        <v>0</v>
      </c>
      <c r="AY360" s="104">
        <f t="shared" si="460"/>
        <v>4698.9000000000005</v>
      </c>
      <c r="AZ360" s="103">
        <f t="shared" si="461"/>
        <v>939.7800000000002</v>
      </c>
      <c r="BA360" s="105">
        <f t="shared" si="462"/>
        <v>0</v>
      </c>
      <c r="BB360" s="110"/>
      <c r="BC360" s="102"/>
      <c r="BD360" s="102"/>
      <c r="BE360" s="102"/>
      <c r="BF360" s="102"/>
      <c r="BG360" s="102"/>
      <c r="BH360" s="102"/>
      <c r="BI360" s="102"/>
      <c r="BJ360" s="102"/>
      <c r="BK360" s="102"/>
      <c r="BL360" s="102"/>
      <c r="BM360" s="102"/>
      <c r="BN360" s="102">
        <f t="shared" si="402"/>
        <v>0</v>
      </c>
      <c r="BO360" s="103">
        <f t="shared" si="403"/>
        <v>0</v>
      </c>
      <c r="BP360" s="103">
        <f t="shared" si="404"/>
        <v>0</v>
      </c>
      <c r="BQ360" s="103">
        <f t="shared" si="405"/>
        <v>0</v>
      </c>
      <c r="BR360" s="103">
        <f t="shared" si="406"/>
        <v>0</v>
      </c>
      <c r="BS360" s="103">
        <f t="shared" si="407"/>
        <v>0</v>
      </c>
      <c r="BT360" s="103">
        <f t="shared" si="408"/>
        <v>0</v>
      </c>
      <c r="BU360" s="103">
        <f t="shared" si="409"/>
        <v>0</v>
      </c>
      <c r="BV360" s="103">
        <f t="shared" si="410"/>
        <v>0</v>
      </c>
      <c r="BW360" s="103">
        <f t="shared" si="411"/>
        <v>0</v>
      </c>
      <c r="BX360" s="103">
        <f t="shared" si="412"/>
        <v>0</v>
      </c>
      <c r="BY360" s="103">
        <f t="shared" si="413"/>
        <v>0</v>
      </c>
      <c r="BZ360" s="103">
        <f t="shared" si="414"/>
        <v>0</v>
      </c>
      <c r="CA360" s="104">
        <f>SUM(BO360:BZ360)*VLOOKUP($I360,Escalation[],MATCH(BB$1,Escalation[#Headers]),FALSE)</f>
        <v>0</v>
      </c>
      <c r="CB360" s="104">
        <f t="shared" si="415"/>
        <v>0</v>
      </c>
      <c r="CC360" s="104">
        <f t="shared" si="416"/>
        <v>0</v>
      </c>
      <c r="CD360" s="104">
        <f t="shared" si="417"/>
        <v>0</v>
      </c>
      <c r="CE360" s="103">
        <f t="shared" si="418"/>
        <v>0</v>
      </c>
      <c r="CF360" s="105">
        <f t="shared" si="419"/>
        <v>0</v>
      </c>
      <c r="CG360" s="110"/>
      <c r="CH360" s="102"/>
      <c r="CI360" s="102"/>
      <c r="CJ360" s="102"/>
      <c r="CK360" s="102"/>
      <c r="CL360" s="102"/>
      <c r="CM360" s="102"/>
      <c r="CN360" s="102"/>
      <c r="CO360" s="102"/>
      <c r="CP360" s="102"/>
      <c r="CQ360" s="102"/>
      <c r="CR360" s="102"/>
      <c r="CS360" s="102">
        <f t="shared" si="420"/>
        <v>0</v>
      </c>
      <c r="CT360" s="103">
        <f t="shared" si="421"/>
        <v>0</v>
      </c>
      <c r="CU360" s="103">
        <f t="shared" si="422"/>
        <v>0</v>
      </c>
      <c r="CV360" s="103">
        <f t="shared" si="423"/>
        <v>0</v>
      </c>
      <c r="CW360" s="103">
        <f t="shared" si="424"/>
        <v>0</v>
      </c>
      <c r="CX360" s="103">
        <f t="shared" si="425"/>
        <v>0</v>
      </c>
      <c r="CY360" s="103">
        <f t="shared" si="426"/>
        <v>0</v>
      </c>
      <c r="CZ360" s="103">
        <f t="shared" si="427"/>
        <v>0</v>
      </c>
      <c r="DA360" s="103">
        <f t="shared" si="428"/>
        <v>0</v>
      </c>
      <c r="DB360" s="103">
        <f t="shared" si="429"/>
        <v>0</v>
      </c>
      <c r="DC360" s="103">
        <f t="shared" si="430"/>
        <v>0</v>
      </c>
      <c r="DD360" s="103">
        <f t="shared" si="431"/>
        <v>0</v>
      </c>
      <c r="DE360" s="103">
        <f t="shared" si="432"/>
        <v>0</v>
      </c>
      <c r="DF360" s="104">
        <f>SUM(CT360:DE360)*VLOOKUP($I360,Escalation[],MATCH(CG$1,Escalation[#Headers]),FALSE)</f>
        <v>0</v>
      </c>
      <c r="DG360" s="104">
        <f t="shared" si="433"/>
        <v>0</v>
      </c>
      <c r="DH360" s="104">
        <f t="shared" si="434"/>
        <v>0</v>
      </c>
      <c r="DI360" s="104">
        <f t="shared" si="435"/>
        <v>0</v>
      </c>
      <c r="DJ360" s="103">
        <f t="shared" si="436"/>
        <v>0</v>
      </c>
      <c r="DK360" s="105">
        <f t="shared" si="437"/>
        <v>0</v>
      </c>
      <c r="DL360" s="110"/>
      <c r="DM360" s="102"/>
      <c r="DN360" s="102"/>
      <c r="DO360" s="102"/>
      <c r="DP360" s="102"/>
      <c r="DQ360" s="102"/>
      <c r="DR360" s="102"/>
      <c r="DS360" s="102"/>
      <c r="DT360" s="102"/>
      <c r="DU360" s="102"/>
      <c r="DV360" s="102"/>
      <c r="DW360" s="102"/>
      <c r="DX360" s="102">
        <f t="shared" si="438"/>
        <v>0</v>
      </c>
      <c r="DY360" s="103">
        <f t="shared" si="439"/>
        <v>0</v>
      </c>
      <c r="DZ360" s="103">
        <f t="shared" si="440"/>
        <v>0</v>
      </c>
      <c r="EA360" s="103">
        <f t="shared" si="441"/>
        <v>0</v>
      </c>
      <c r="EB360" s="103">
        <f t="shared" si="442"/>
        <v>0</v>
      </c>
      <c r="EC360" s="103">
        <f t="shared" si="443"/>
        <v>0</v>
      </c>
      <c r="ED360" s="103">
        <f t="shared" si="444"/>
        <v>0</v>
      </c>
      <c r="EE360" s="103">
        <f t="shared" si="445"/>
        <v>0</v>
      </c>
      <c r="EF360" s="103">
        <f t="shared" si="446"/>
        <v>0</v>
      </c>
      <c r="EG360" s="103">
        <f t="shared" si="447"/>
        <v>0</v>
      </c>
      <c r="EH360" s="103">
        <f t="shared" si="448"/>
        <v>0</v>
      </c>
      <c r="EI360" s="103">
        <f t="shared" si="449"/>
        <v>0</v>
      </c>
      <c r="EJ360" s="103">
        <f t="shared" si="450"/>
        <v>0</v>
      </c>
      <c r="EK360" s="104">
        <f>SUM(DY360:EJ360)*VLOOKUP($I360,Escalation[],MATCH(DL$1,Escalation[#Headers]),FALSE)</f>
        <v>0</v>
      </c>
      <c r="EL360" s="104">
        <f t="shared" si="451"/>
        <v>0</v>
      </c>
      <c r="EM360" s="104">
        <f t="shared" si="452"/>
        <v>0</v>
      </c>
      <c r="EN360" s="104">
        <f t="shared" si="453"/>
        <v>0</v>
      </c>
      <c r="EO360" s="103">
        <f t="shared" si="454"/>
        <v>0</v>
      </c>
      <c r="EP360" s="105">
        <f t="shared" si="455"/>
        <v>0</v>
      </c>
      <c r="EQ360" s="160">
        <f t="shared" si="456"/>
        <v>4698.9000000000005</v>
      </c>
      <c r="ER360" s="1"/>
      <c r="ES360" s="82"/>
      <c r="ET360" s="82"/>
      <c r="EU360" s="82"/>
      <c r="EV360" s="82"/>
      <c r="EW360" s="22"/>
      <c r="EX360" s="22"/>
      <c r="EY360" s="34"/>
      <c r="EZ360" s="34"/>
      <c r="FA360" s="7"/>
      <c r="FB360" s="7"/>
      <c r="FC360" s="7"/>
      <c r="FD360" s="7"/>
    </row>
    <row r="361" spans="1:160" ht="145.19999999999999" hidden="1" x14ac:dyDescent="0.3">
      <c r="A361" s="2" t="s">
        <v>727</v>
      </c>
      <c r="B361" s="83">
        <v>1.2</v>
      </c>
      <c r="C361" t="s">
        <v>1392</v>
      </c>
      <c r="D361" s="28" t="s">
        <v>15</v>
      </c>
      <c r="E361" s="3" t="s">
        <v>25</v>
      </c>
      <c r="F361" s="1" t="s">
        <v>728</v>
      </c>
      <c r="G361" s="14" t="s">
        <v>729</v>
      </c>
      <c r="H361" s="1"/>
      <c r="I361" s="3" t="s">
        <v>19</v>
      </c>
      <c r="J361" s="5" t="s">
        <v>31</v>
      </c>
      <c r="K361" s="3" t="s">
        <v>35</v>
      </c>
      <c r="L361" s="6" t="s">
        <v>22</v>
      </c>
      <c r="M361" s="38">
        <v>115</v>
      </c>
      <c r="N361" s="43">
        <v>115</v>
      </c>
      <c r="O361" s="23">
        <v>0</v>
      </c>
      <c r="P361" s="48">
        <v>0</v>
      </c>
      <c r="Q361" s="5" t="s">
        <v>23</v>
      </c>
      <c r="R361" s="1" t="s">
        <v>220</v>
      </c>
      <c r="S361" s="71">
        <f>VLOOKUP(R361,Contingencies!$A$2:$D$7,4,FALSE)</f>
        <v>0.2</v>
      </c>
      <c r="T361" s="22">
        <f t="shared" si="389"/>
        <v>1879.5600000000004</v>
      </c>
      <c r="U361" s="33">
        <f t="shared" si="463"/>
        <v>0</v>
      </c>
      <c r="V361" s="90"/>
      <c r="W361" s="110"/>
      <c r="X361" s="122">
        <v>80</v>
      </c>
      <c r="Y361" s="133"/>
      <c r="Z361" s="102"/>
      <c r="AA361" s="123"/>
      <c r="AB361" s="123"/>
      <c r="AC361" s="123"/>
      <c r="AD361" s="123"/>
      <c r="AE361" s="123"/>
      <c r="AF361" s="102"/>
      <c r="AG361" s="102"/>
      <c r="AH361" s="102"/>
      <c r="AI361" s="102">
        <f t="shared" si="457"/>
        <v>80</v>
      </c>
      <c r="AJ361" s="103">
        <f t="shared" si="390"/>
        <v>0</v>
      </c>
      <c r="AK361" s="103">
        <f t="shared" si="391"/>
        <v>9200</v>
      </c>
      <c r="AL361" s="103">
        <f t="shared" si="392"/>
        <v>0</v>
      </c>
      <c r="AM361" s="103">
        <f t="shared" si="393"/>
        <v>0</v>
      </c>
      <c r="AN361" s="103">
        <f t="shared" si="394"/>
        <v>0</v>
      </c>
      <c r="AO361" s="103">
        <f t="shared" si="395"/>
        <v>0</v>
      </c>
      <c r="AP361" s="103">
        <f t="shared" si="396"/>
        <v>0</v>
      </c>
      <c r="AQ361" s="103">
        <f t="shared" si="397"/>
        <v>0</v>
      </c>
      <c r="AR361" s="103">
        <f t="shared" si="398"/>
        <v>0</v>
      </c>
      <c r="AS361" s="103">
        <f t="shared" si="399"/>
        <v>0</v>
      </c>
      <c r="AT361" s="103">
        <f t="shared" si="400"/>
        <v>0</v>
      </c>
      <c r="AU361" s="103">
        <f t="shared" si="401"/>
        <v>0</v>
      </c>
      <c r="AV361" s="104">
        <f>SUM(AJ361:AU361)*VLOOKUP($I361,Escalation[],MATCH(W$1,Escalation[#Headers]),FALSE)</f>
        <v>9397.8000000000011</v>
      </c>
      <c r="AW361" s="104">
        <f t="shared" si="458"/>
        <v>0</v>
      </c>
      <c r="AX361" s="104">
        <f t="shared" si="459"/>
        <v>0</v>
      </c>
      <c r="AY361" s="104">
        <f t="shared" si="460"/>
        <v>9397.8000000000011</v>
      </c>
      <c r="AZ361" s="103">
        <f t="shared" si="461"/>
        <v>1879.5600000000004</v>
      </c>
      <c r="BA361" s="105">
        <f t="shared" si="462"/>
        <v>0</v>
      </c>
      <c r="BB361" s="110"/>
      <c r="BC361" s="102"/>
      <c r="BD361" s="102"/>
      <c r="BE361" s="102"/>
      <c r="BF361" s="102"/>
      <c r="BG361" s="102"/>
      <c r="BH361" s="102"/>
      <c r="BI361" s="102"/>
      <c r="BJ361" s="102"/>
      <c r="BK361" s="102"/>
      <c r="BL361" s="102"/>
      <c r="BM361" s="102"/>
      <c r="BN361" s="102">
        <f t="shared" si="402"/>
        <v>0</v>
      </c>
      <c r="BO361" s="103">
        <f t="shared" si="403"/>
        <v>0</v>
      </c>
      <c r="BP361" s="103">
        <f t="shared" si="404"/>
        <v>0</v>
      </c>
      <c r="BQ361" s="103">
        <f t="shared" si="405"/>
        <v>0</v>
      </c>
      <c r="BR361" s="103">
        <f t="shared" si="406"/>
        <v>0</v>
      </c>
      <c r="BS361" s="103">
        <f t="shared" si="407"/>
        <v>0</v>
      </c>
      <c r="BT361" s="103">
        <f t="shared" si="408"/>
        <v>0</v>
      </c>
      <c r="BU361" s="103">
        <f t="shared" si="409"/>
        <v>0</v>
      </c>
      <c r="BV361" s="103">
        <f t="shared" si="410"/>
        <v>0</v>
      </c>
      <c r="BW361" s="103">
        <f t="shared" si="411"/>
        <v>0</v>
      </c>
      <c r="BX361" s="103">
        <f t="shared" si="412"/>
        <v>0</v>
      </c>
      <c r="BY361" s="103">
        <f t="shared" si="413"/>
        <v>0</v>
      </c>
      <c r="BZ361" s="103">
        <f t="shared" si="414"/>
        <v>0</v>
      </c>
      <c r="CA361" s="104">
        <f>SUM(BO361:BZ361)*VLOOKUP($I361,Escalation[],MATCH(BB$1,Escalation[#Headers]),FALSE)</f>
        <v>0</v>
      </c>
      <c r="CB361" s="104">
        <f t="shared" si="415"/>
        <v>0</v>
      </c>
      <c r="CC361" s="104">
        <f t="shared" si="416"/>
        <v>0</v>
      </c>
      <c r="CD361" s="104">
        <f t="shared" si="417"/>
        <v>0</v>
      </c>
      <c r="CE361" s="103">
        <f t="shared" si="418"/>
        <v>0</v>
      </c>
      <c r="CF361" s="105">
        <f t="shared" si="419"/>
        <v>0</v>
      </c>
      <c r="CG361" s="110"/>
      <c r="CH361" s="102"/>
      <c r="CI361" s="102"/>
      <c r="CJ361" s="102"/>
      <c r="CK361" s="102"/>
      <c r="CL361" s="102"/>
      <c r="CM361" s="102"/>
      <c r="CN361" s="102"/>
      <c r="CO361" s="102"/>
      <c r="CP361" s="102"/>
      <c r="CQ361" s="102"/>
      <c r="CR361" s="102"/>
      <c r="CS361" s="102">
        <f t="shared" si="420"/>
        <v>0</v>
      </c>
      <c r="CT361" s="103">
        <f t="shared" si="421"/>
        <v>0</v>
      </c>
      <c r="CU361" s="103">
        <f t="shared" si="422"/>
        <v>0</v>
      </c>
      <c r="CV361" s="103">
        <f t="shared" si="423"/>
        <v>0</v>
      </c>
      <c r="CW361" s="103">
        <f t="shared" si="424"/>
        <v>0</v>
      </c>
      <c r="CX361" s="103">
        <f t="shared" si="425"/>
        <v>0</v>
      </c>
      <c r="CY361" s="103">
        <f t="shared" si="426"/>
        <v>0</v>
      </c>
      <c r="CZ361" s="103">
        <f t="shared" si="427"/>
        <v>0</v>
      </c>
      <c r="DA361" s="103">
        <f t="shared" si="428"/>
        <v>0</v>
      </c>
      <c r="DB361" s="103">
        <f t="shared" si="429"/>
        <v>0</v>
      </c>
      <c r="DC361" s="103">
        <f t="shared" si="430"/>
        <v>0</v>
      </c>
      <c r="DD361" s="103">
        <f t="shared" si="431"/>
        <v>0</v>
      </c>
      <c r="DE361" s="103">
        <f t="shared" si="432"/>
        <v>0</v>
      </c>
      <c r="DF361" s="104">
        <f>SUM(CT361:DE361)*VLOOKUP($I361,Escalation[],MATCH(CG$1,Escalation[#Headers]),FALSE)</f>
        <v>0</v>
      </c>
      <c r="DG361" s="104">
        <f t="shared" si="433"/>
        <v>0</v>
      </c>
      <c r="DH361" s="104">
        <f t="shared" si="434"/>
        <v>0</v>
      </c>
      <c r="DI361" s="104">
        <f t="shared" si="435"/>
        <v>0</v>
      </c>
      <c r="DJ361" s="103">
        <f t="shared" si="436"/>
        <v>0</v>
      </c>
      <c r="DK361" s="105">
        <f t="shared" si="437"/>
        <v>0</v>
      </c>
      <c r="DL361" s="110"/>
      <c r="DM361" s="102"/>
      <c r="DN361" s="102"/>
      <c r="DO361" s="102"/>
      <c r="DP361" s="102"/>
      <c r="DQ361" s="102"/>
      <c r="DR361" s="102"/>
      <c r="DS361" s="102"/>
      <c r="DT361" s="102"/>
      <c r="DU361" s="102"/>
      <c r="DV361" s="102"/>
      <c r="DW361" s="102"/>
      <c r="DX361" s="102">
        <f t="shared" si="438"/>
        <v>0</v>
      </c>
      <c r="DY361" s="103">
        <f t="shared" si="439"/>
        <v>0</v>
      </c>
      <c r="DZ361" s="103">
        <f t="shared" si="440"/>
        <v>0</v>
      </c>
      <c r="EA361" s="103">
        <f t="shared" si="441"/>
        <v>0</v>
      </c>
      <c r="EB361" s="103">
        <f t="shared" si="442"/>
        <v>0</v>
      </c>
      <c r="EC361" s="103">
        <f t="shared" si="443"/>
        <v>0</v>
      </c>
      <c r="ED361" s="103">
        <f t="shared" si="444"/>
        <v>0</v>
      </c>
      <c r="EE361" s="103">
        <f t="shared" si="445"/>
        <v>0</v>
      </c>
      <c r="EF361" s="103">
        <f t="shared" si="446"/>
        <v>0</v>
      </c>
      <c r="EG361" s="103">
        <f t="shared" si="447"/>
        <v>0</v>
      </c>
      <c r="EH361" s="103">
        <f t="shared" si="448"/>
        <v>0</v>
      </c>
      <c r="EI361" s="103">
        <f t="shared" si="449"/>
        <v>0</v>
      </c>
      <c r="EJ361" s="103">
        <f t="shared" si="450"/>
        <v>0</v>
      </c>
      <c r="EK361" s="104">
        <f>SUM(DY361:EJ361)*VLOOKUP($I361,Escalation[],MATCH(DL$1,Escalation[#Headers]),FALSE)</f>
        <v>0</v>
      </c>
      <c r="EL361" s="104">
        <f t="shared" si="451"/>
        <v>0</v>
      </c>
      <c r="EM361" s="104">
        <f t="shared" si="452"/>
        <v>0</v>
      </c>
      <c r="EN361" s="104">
        <f t="shared" si="453"/>
        <v>0</v>
      </c>
      <c r="EO361" s="103">
        <f t="shared" si="454"/>
        <v>0</v>
      </c>
      <c r="EP361" s="105">
        <f t="shared" si="455"/>
        <v>0</v>
      </c>
      <c r="EQ361" s="160">
        <f t="shared" si="456"/>
        <v>9397.8000000000011</v>
      </c>
      <c r="ER361" s="1"/>
      <c r="ES361" s="82"/>
      <c r="ET361" s="82"/>
      <c r="EU361" s="82"/>
      <c r="EV361" s="82"/>
      <c r="EW361" s="22"/>
      <c r="EX361" s="22"/>
      <c r="EY361" s="34"/>
      <c r="EZ361" s="34"/>
      <c r="FA361" s="7"/>
      <c r="FB361" s="7"/>
      <c r="FC361" s="7"/>
      <c r="FD361" s="7"/>
    </row>
    <row r="362" spans="1:160" ht="132" hidden="1" x14ac:dyDescent="0.3">
      <c r="A362" s="2" t="s">
        <v>730</v>
      </c>
      <c r="B362" s="83">
        <v>1.2</v>
      </c>
      <c r="C362" t="s">
        <v>1392</v>
      </c>
      <c r="D362" s="28" t="s">
        <v>15</v>
      </c>
      <c r="E362" s="3" t="s">
        <v>25</v>
      </c>
      <c r="F362" s="1" t="s">
        <v>562</v>
      </c>
      <c r="G362" s="14" t="s">
        <v>563</v>
      </c>
      <c r="H362" s="1"/>
      <c r="I362" s="3" t="s">
        <v>19</v>
      </c>
      <c r="J362" s="5" t="s">
        <v>31</v>
      </c>
      <c r="K362" s="3" t="s">
        <v>35</v>
      </c>
      <c r="L362" s="6" t="s">
        <v>22</v>
      </c>
      <c r="M362" s="38">
        <v>115</v>
      </c>
      <c r="N362" s="43">
        <v>115</v>
      </c>
      <c r="O362" s="23">
        <v>0</v>
      </c>
      <c r="P362" s="48">
        <v>0</v>
      </c>
      <c r="Q362" s="5" t="s">
        <v>23</v>
      </c>
      <c r="R362" s="1" t="s">
        <v>220</v>
      </c>
      <c r="S362" s="71">
        <f>VLOOKUP(R362,Contingencies!$A$2:$D$7,4,FALSE)</f>
        <v>0.2</v>
      </c>
      <c r="T362" s="22">
        <f t="shared" si="389"/>
        <v>939.7800000000002</v>
      </c>
      <c r="U362" s="33">
        <f t="shared" si="463"/>
        <v>0</v>
      </c>
      <c r="V362" s="90"/>
      <c r="W362" s="110"/>
      <c r="X362" s="112"/>
      <c r="Y362" s="114">
        <v>20</v>
      </c>
      <c r="Z362" s="122">
        <v>20</v>
      </c>
      <c r="AA362" s="123"/>
      <c r="AB362" s="123"/>
      <c r="AC362" s="123"/>
      <c r="AD362" s="123"/>
      <c r="AE362" s="123"/>
      <c r="AF362" s="102"/>
      <c r="AG362" s="102"/>
      <c r="AH362" s="102"/>
      <c r="AI362" s="102">
        <f t="shared" si="457"/>
        <v>40</v>
      </c>
      <c r="AJ362" s="103">
        <f t="shared" si="390"/>
        <v>0</v>
      </c>
      <c r="AK362" s="103">
        <f t="shared" si="391"/>
        <v>0</v>
      </c>
      <c r="AL362" s="103">
        <f t="shared" si="392"/>
        <v>2300</v>
      </c>
      <c r="AM362" s="103">
        <f t="shared" si="393"/>
        <v>2300</v>
      </c>
      <c r="AN362" s="103">
        <f t="shared" si="394"/>
        <v>0</v>
      </c>
      <c r="AO362" s="103">
        <f t="shared" si="395"/>
        <v>0</v>
      </c>
      <c r="AP362" s="103">
        <f t="shared" si="396"/>
        <v>0</v>
      </c>
      <c r="AQ362" s="103">
        <f t="shared" si="397"/>
        <v>0</v>
      </c>
      <c r="AR362" s="103">
        <f t="shared" si="398"/>
        <v>0</v>
      </c>
      <c r="AS362" s="103">
        <f t="shared" si="399"/>
        <v>0</v>
      </c>
      <c r="AT362" s="103">
        <f t="shared" si="400"/>
        <v>0</v>
      </c>
      <c r="AU362" s="103">
        <f t="shared" si="401"/>
        <v>0</v>
      </c>
      <c r="AV362" s="104">
        <f>SUM(AJ362:AU362)*VLOOKUP($I362,Escalation[],MATCH(W$1,Escalation[#Headers]),FALSE)</f>
        <v>4698.9000000000005</v>
      </c>
      <c r="AW362" s="104">
        <f t="shared" si="458"/>
        <v>0</v>
      </c>
      <c r="AX362" s="104">
        <f t="shared" si="459"/>
        <v>0</v>
      </c>
      <c r="AY362" s="104">
        <f t="shared" si="460"/>
        <v>4698.9000000000005</v>
      </c>
      <c r="AZ362" s="103">
        <f t="shared" si="461"/>
        <v>939.7800000000002</v>
      </c>
      <c r="BA362" s="105">
        <f t="shared" si="462"/>
        <v>0</v>
      </c>
      <c r="BB362" s="110"/>
      <c r="BC362" s="102"/>
      <c r="BD362" s="102"/>
      <c r="BE362" s="102"/>
      <c r="BF362" s="102"/>
      <c r="BG362" s="102"/>
      <c r="BH362" s="102"/>
      <c r="BI362" s="102"/>
      <c r="BJ362" s="102"/>
      <c r="BK362" s="102"/>
      <c r="BL362" s="102"/>
      <c r="BM362" s="102"/>
      <c r="BN362" s="102">
        <f t="shared" si="402"/>
        <v>0</v>
      </c>
      <c r="BO362" s="103">
        <f t="shared" si="403"/>
        <v>0</v>
      </c>
      <c r="BP362" s="103">
        <f t="shared" si="404"/>
        <v>0</v>
      </c>
      <c r="BQ362" s="103">
        <f t="shared" si="405"/>
        <v>0</v>
      </c>
      <c r="BR362" s="103">
        <f t="shared" si="406"/>
        <v>0</v>
      </c>
      <c r="BS362" s="103">
        <f t="shared" si="407"/>
        <v>0</v>
      </c>
      <c r="BT362" s="103">
        <f t="shared" si="408"/>
        <v>0</v>
      </c>
      <c r="BU362" s="103">
        <f t="shared" si="409"/>
        <v>0</v>
      </c>
      <c r="BV362" s="103">
        <f t="shared" si="410"/>
        <v>0</v>
      </c>
      <c r="BW362" s="103">
        <f t="shared" si="411"/>
        <v>0</v>
      </c>
      <c r="BX362" s="103">
        <f t="shared" si="412"/>
        <v>0</v>
      </c>
      <c r="BY362" s="103">
        <f t="shared" si="413"/>
        <v>0</v>
      </c>
      <c r="BZ362" s="103">
        <f t="shared" si="414"/>
        <v>0</v>
      </c>
      <c r="CA362" s="104">
        <f>SUM(BO362:BZ362)*VLOOKUP($I362,Escalation[],MATCH(BB$1,Escalation[#Headers]),FALSE)</f>
        <v>0</v>
      </c>
      <c r="CB362" s="104">
        <f t="shared" si="415"/>
        <v>0</v>
      </c>
      <c r="CC362" s="104">
        <f t="shared" si="416"/>
        <v>0</v>
      </c>
      <c r="CD362" s="104">
        <f t="shared" si="417"/>
        <v>0</v>
      </c>
      <c r="CE362" s="103">
        <f t="shared" si="418"/>
        <v>0</v>
      </c>
      <c r="CF362" s="105">
        <f t="shared" si="419"/>
        <v>0</v>
      </c>
      <c r="CG362" s="110"/>
      <c r="CH362" s="102"/>
      <c r="CI362" s="102"/>
      <c r="CJ362" s="102"/>
      <c r="CK362" s="102"/>
      <c r="CL362" s="102"/>
      <c r="CM362" s="102"/>
      <c r="CN362" s="102"/>
      <c r="CO362" s="102"/>
      <c r="CP362" s="102"/>
      <c r="CQ362" s="102"/>
      <c r="CR362" s="102"/>
      <c r="CS362" s="102">
        <f t="shared" si="420"/>
        <v>0</v>
      </c>
      <c r="CT362" s="103">
        <f t="shared" si="421"/>
        <v>0</v>
      </c>
      <c r="CU362" s="103">
        <f t="shared" si="422"/>
        <v>0</v>
      </c>
      <c r="CV362" s="103">
        <f t="shared" si="423"/>
        <v>0</v>
      </c>
      <c r="CW362" s="103">
        <f t="shared" si="424"/>
        <v>0</v>
      </c>
      <c r="CX362" s="103">
        <f t="shared" si="425"/>
        <v>0</v>
      </c>
      <c r="CY362" s="103">
        <f t="shared" si="426"/>
        <v>0</v>
      </c>
      <c r="CZ362" s="103">
        <f t="shared" si="427"/>
        <v>0</v>
      </c>
      <c r="DA362" s="103">
        <f t="shared" si="428"/>
        <v>0</v>
      </c>
      <c r="DB362" s="103">
        <f t="shared" si="429"/>
        <v>0</v>
      </c>
      <c r="DC362" s="103">
        <f t="shared" si="430"/>
        <v>0</v>
      </c>
      <c r="DD362" s="103">
        <f t="shared" si="431"/>
        <v>0</v>
      </c>
      <c r="DE362" s="103">
        <f t="shared" si="432"/>
        <v>0</v>
      </c>
      <c r="DF362" s="104">
        <f>SUM(CT362:DE362)*VLOOKUP($I362,Escalation[],MATCH(CG$1,Escalation[#Headers]),FALSE)</f>
        <v>0</v>
      </c>
      <c r="DG362" s="104">
        <f t="shared" si="433"/>
        <v>0</v>
      </c>
      <c r="DH362" s="104">
        <f t="shared" si="434"/>
        <v>0</v>
      </c>
      <c r="DI362" s="104">
        <f t="shared" si="435"/>
        <v>0</v>
      </c>
      <c r="DJ362" s="103">
        <f t="shared" si="436"/>
        <v>0</v>
      </c>
      <c r="DK362" s="105">
        <f t="shared" si="437"/>
        <v>0</v>
      </c>
      <c r="DL362" s="110"/>
      <c r="DM362" s="102"/>
      <c r="DN362" s="102"/>
      <c r="DO362" s="102"/>
      <c r="DP362" s="102"/>
      <c r="DQ362" s="102"/>
      <c r="DR362" s="102"/>
      <c r="DS362" s="102"/>
      <c r="DT362" s="102"/>
      <c r="DU362" s="102"/>
      <c r="DV362" s="102"/>
      <c r="DW362" s="102"/>
      <c r="DX362" s="102">
        <f t="shared" si="438"/>
        <v>0</v>
      </c>
      <c r="DY362" s="103">
        <f t="shared" si="439"/>
        <v>0</v>
      </c>
      <c r="DZ362" s="103">
        <f t="shared" si="440"/>
        <v>0</v>
      </c>
      <c r="EA362" s="103">
        <f t="shared" si="441"/>
        <v>0</v>
      </c>
      <c r="EB362" s="103">
        <f t="shared" si="442"/>
        <v>0</v>
      </c>
      <c r="EC362" s="103">
        <f t="shared" si="443"/>
        <v>0</v>
      </c>
      <c r="ED362" s="103">
        <f t="shared" si="444"/>
        <v>0</v>
      </c>
      <c r="EE362" s="103">
        <f t="shared" si="445"/>
        <v>0</v>
      </c>
      <c r="EF362" s="103">
        <f t="shared" si="446"/>
        <v>0</v>
      </c>
      <c r="EG362" s="103">
        <f t="shared" si="447"/>
        <v>0</v>
      </c>
      <c r="EH362" s="103">
        <f t="shared" si="448"/>
        <v>0</v>
      </c>
      <c r="EI362" s="103">
        <f t="shared" si="449"/>
        <v>0</v>
      </c>
      <c r="EJ362" s="103">
        <f t="shared" si="450"/>
        <v>0</v>
      </c>
      <c r="EK362" s="104">
        <f>SUM(DY362:EJ362)*VLOOKUP($I362,Escalation[],MATCH(DL$1,Escalation[#Headers]),FALSE)</f>
        <v>0</v>
      </c>
      <c r="EL362" s="104">
        <f t="shared" si="451"/>
        <v>0</v>
      </c>
      <c r="EM362" s="104">
        <f t="shared" si="452"/>
        <v>0</v>
      </c>
      <c r="EN362" s="104">
        <f t="shared" si="453"/>
        <v>0</v>
      </c>
      <c r="EO362" s="103">
        <f t="shared" si="454"/>
        <v>0</v>
      </c>
      <c r="EP362" s="105">
        <f t="shared" si="455"/>
        <v>0</v>
      </c>
      <c r="EQ362" s="160">
        <f t="shared" si="456"/>
        <v>4698.9000000000005</v>
      </c>
      <c r="ER362" s="1"/>
      <c r="ES362" s="82"/>
      <c r="ET362" s="82"/>
      <c r="EU362" s="82"/>
      <c r="EV362" s="82"/>
      <c r="EW362" s="22"/>
      <c r="EX362" s="22"/>
      <c r="EY362" s="34"/>
      <c r="EZ362" s="34"/>
      <c r="FA362" s="7"/>
      <c r="FB362" s="7"/>
      <c r="FC362" s="7"/>
      <c r="FD362" s="7"/>
    </row>
    <row r="363" spans="1:160" ht="66" hidden="1" x14ac:dyDescent="0.3">
      <c r="A363" s="2" t="s">
        <v>731</v>
      </c>
      <c r="B363" s="83">
        <v>1.2</v>
      </c>
      <c r="C363" t="s">
        <v>1392</v>
      </c>
      <c r="D363" s="28" t="s">
        <v>15</v>
      </c>
      <c r="E363" s="3" t="s">
        <v>25</v>
      </c>
      <c r="F363" s="1" t="s">
        <v>568</v>
      </c>
      <c r="G363" s="14" t="s">
        <v>569</v>
      </c>
      <c r="H363" s="1"/>
      <c r="I363" s="3" t="s">
        <v>19</v>
      </c>
      <c r="J363" s="5" t="s">
        <v>31</v>
      </c>
      <c r="K363" s="3" t="s">
        <v>35</v>
      </c>
      <c r="L363" s="6" t="s">
        <v>22</v>
      </c>
      <c r="M363" s="38">
        <v>115</v>
      </c>
      <c r="N363" s="43">
        <v>115</v>
      </c>
      <c r="O363" s="23">
        <v>0</v>
      </c>
      <c r="P363" s="48">
        <v>0</v>
      </c>
      <c r="Q363" s="5" t="s">
        <v>23</v>
      </c>
      <c r="R363" s="1" t="s">
        <v>220</v>
      </c>
      <c r="S363" s="71">
        <f>VLOOKUP(R363,Contingencies!$A$2:$D$7,4,FALSE)</f>
        <v>0.2</v>
      </c>
      <c r="T363" s="22">
        <f t="shared" si="389"/>
        <v>375.91200000000003</v>
      </c>
      <c r="U363" s="33">
        <f t="shared" si="463"/>
        <v>0</v>
      </c>
      <c r="V363" s="90"/>
      <c r="W363" s="110"/>
      <c r="X363" s="102"/>
      <c r="Y363" s="133"/>
      <c r="Z363" s="122">
        <v>16</v>
      </c>
      <c r="AA363" s="122"/>
      <c r="AB363" s="123"/>
      <c r="AC363" s="123"/>
      <c r="AD363" s="123"/>
      <c r="AE363" s="123"/>
      <c r="AF363" s="102"/>
      <c r="AG363" s="102"/>
      <c r="AH363" s="102"/>
      <c r="AI363" s="102">
        <f t="shared" si="457"/>
        <v>16</v>
      </c>
      <c r="AJ363" s="103">
        <f t="shared" si="390"/>
        <v>0</v>
      </c>
      <c r="AK363" s="103">
        <f t="shared" si="391"/>
        <v>0</v>
      </c>
      <c r="AL363" s="103">
        <f t="shared" si="392"/>
        <v>0</v>
      </c>
      <c r="AM363" s="103">
        <f t="shared" si="393"/>
        <v>1840</v>
      </c>
      <c r="AN363" s="103">
        <f t="shared" si="394"/>
        <v>0</v>
      </c>
      <c r="AO363" s="103">
        <f t="shared" si="395"/>
        <v>0</v>
      </c>
      <c r="AP363" s="103">
        <f t="shared" si="396"/>
        <v>0</v>
      </c>
      <c r="AQ363" s="103">
        <f t="shared" si="397"/>
        <v>0</v>
      </c>
      <c r="AR363" s="103">
        <f t="shared" si="398"/>
        <v>0</v>
      </c>
      <c r="AS363" s="103">
        <f t="shared" si="399"/>
        <v>0</v>
      </c>
      <c r="AT363" s="103">
        <f t="shared" si="400"/>
        <v>0</v>
      </c>
      <c r="AU363" s="103">
        <f t="shared" si="401"/>
        <v>0</v>
      </c>
      <c r="AV363" s="104">
        <f>SUM(AJ363:AU363)*VLOOKUP($I363,Escalation[],MATCH(W$1,Escalation[#Headers]),FALSE)</f>
        <v>1879.5600000000002</v>
      </c>
      <c r="AW363" s="104">
        <f t="shared" si="458"/>
        <v>0</v>
      </c>
      <c r="AX363" s="104">
        <f t="shared" si="459"/>
        <v>0</v>
      </c>
      <c r="AY363" s="104">
        <f t="shared" si="460"/>
        <v>1879.5600000000002</v>
      </c>
      <c r="AZ363" s="103">
        <f t="shared" si="461"/>
        <v>375.91200000000003</v>
      </c>
      <c r="BA363" s="105">
        <f t="shared" si="462"/>
        <v>0</v>
      </c>
      <c r="BB363" s="110"/>
      <c r="BC363" s="102"/>
      <c r="BD363" s="102"/>
      <c r="BE363" s="102"/>
      <c r="BF363" s="102"/>
      <c r="BG363" s="102"/>
      <c r="BH363" s="102"/>
      <c r="BI363" s="102"/>
      <c r="BJ363" s="102"/>
      <c r="BK363" s="102"/>
      <c r="BL363" s="102"/>
      <c r="BM363" s="102"/>
      <c r="BN363" s="102">
        <f t="shared" si="402"/>
        <v>0</v>
      </c>
      <c r="BO363" s="103">
        <f t="shared" si="403"/>
        <v>0</v>
      </c>
      <c r="BP363" s="103">
        <f t="shared" si="404"/>
        <v>0</v>
      </c>
      <c r="BQ363" s="103">
        <f t="shared" si="405"/>
        <v>0</v>
      </c>
      <c r="BR363" s="103">
        <f t="shared" si="406"/>
        <v>0</v>
      </c>
      <c r="BS363" s="103">
        <f t="shared" si="407"/>
        <v>0</v>
      </c>
      <c r="BT363" s="103">
        <f t="shared" si="408"/>
        <v>0</v>
      </c>
      <c r="BU363" s="103">
        <f t="shared" si="409"/>
        <v>0</v>
      </c>
      <c r="BV363" s="103">
        <f t="shared" si="410"/>
        <v>0</v>
      </c>
      <c r="BW363" s="103">
        <f t="shared" si="411"/>
        <v>0</v>
      </c>
      <c r="BX363" s="103">
        <f t="shared" si="412"/>
        <v>0</v>
      </c>
      <c r="BY363" s="103">
        <f t="shared" si="413"/>
        <v>0</v>
      </c>
      <c r="BZ363" s="103">
        <f t="shared" si="414"/>
        <v>0</v>
      </c>
      <c r="CA363" s="104">
        <f>SUM(BO363:BZ363)*VLOOKUP($I363,Escalation[],MATCH(BB$1,Escalation[#Headers]),FALSE)</f>
        <v>0</v>
      </c>
      <c r="CB363" s="104">
        <f t="shared" si="415"/>
        <v>0</v>
      </c>
      <c r="CC363" s="104">
        <f t="shared" si="416"/>
        <v>0</v>
      </c>
      <c r="CD363" s="104">
        <f t="shared" si="417"/>
        <v>0</v>
      </c>
      <c r="CE363" s="103">
        <f t="shared" si="418"/>
        <v>0</v>
      </c>
      <c r="CF363" s="105">
        <f t="shared" si="419"/>
        <v>0</v>
      </c>
      <c r="CG363" s="110"/>
      <c r="CH363" s="102"/>
      <c r="CI363" s="102"/>
      <c r="CJ363" s="102"/>
      <c r="CK363" s="102"/>
      <c r="CL363" s="102"/>
      <c r="CM363" s="102"/>
      <c r="CN363" s="102"/>
      <c r="CO363" s="102"/>
      <c r="CP363" s="102"/>
      <c r="CQ363" s="102"/>
      <c r="CR363" s="102"/>
      <c r="CS363" s="102">
        <f t="shared" si="420"/>
        <v>0</v>
      </c>
      <c r="CT363" s="103">
        <f t="shared" si="421"/>
        <v>0</v>
      </c>
      <c r="CU363" s="103">
        <f t="shared" si="422"/>
        <v>0</v>
      </c>
      <c r="CV363" s="103">
        <f t="shared" si="423"/>
        <v>0</v>
      </c>
      <c r="CW363" s="103">
        <f t="shared" si="424"/>
        <v>0</v>
      </c>
      <c r="CX363" s="103">
        <f t="shared" si="425"/>
        <v>0</v>
      </c>
      <c r="CY363" s="103">
        <f t="shared" si="426"/>
        <v>0</v>
      </c>
      <c r="CZ363" s="103">
        <f t="shared" si="427"/>
        <v>0</v>
      </c>
      <c r="DA363" s="103">
        <f t="shared" si="428"/>
        <v>0</v>
      </c>
      <c r="DB363" s="103">
        <f t="shared" si="429"/>
        <v>0</v>
      </c>
      <c r="DC363" s="103">
        <f t="shared" si="430"/>
        <v>0</v>
      </c>
      <c r="DD363" s="103">
        <f t="shared" si="431"/>
        <v>0</v>
      </c>
      <c r="DE363" s="103">
        <f t="shared" si="432"/>
        <v>0</v>
      </c>
      <c r="DF363" s="104">
        <f>SUM(CT363:DE363)*VLOOKUP($I363,Escalation[],MATCH(CG$1,Escalation[#Headers]),FALSE)</f>
        <v>0</v>
      </c>
      <c r="DG363" s="104">
        <f t="shared" si="433"/>
        <v>0</v>
      </c>
      <c r="DH363" s="104">
        <f t="shared" si="434"/>
        <v>0</v>
      </c>
      <c r="DI363" s="104">
        <f t="shared" si="435"/>
        <v>0</v>
      </c>
      <c r="DJ363" s="103">
        <f t="shared" si="436"/>
        <v>0</v>
      </c>
      <c r="DK363" s="105">
        <f t="shared" si="437"/>
        <v>0</v>
      </c>
      <c r="DL363" s="110"/>
      <c r="DM363" s="102"/>
      <c r="DN363" s="102"/>
      <c r="DO363" s="102"/>
      <c r="DP363" s="102"/>
      <c r="DQ363" s="102"/>
      <c r="DR363" s="102"/>
      <c r="DS363" s="102"/>
      <c r="DT363" s="102"/>
      <c r="DU363" s="102"/>
      <c r="DV363" s="102"/>
      <c r="DW363" s="102"/>
      <c r="DX363" s="102">
        <f t="shared" si="438"/>
        <v>0</v>
      </c>
      <c r="DY363" s="103">
        <f t="shared" si="439"/>
        <v>0</v>
      </c>
      <c r="DZ363" s="103">
        <f t="shared" si="440"/>
        <v>0</v>
      </c>
      <c r="EA363" s="103">
        <f t="shared" si="441"/>
        <v>0</v>
      </c>
      <c r="EB363" s="103">
        <f t="shared" si="442"/>
        <v>0</v>
      </c>
      <c r="EC363" s="103">
        <f t="shared" si="443"/>
        <v>0</v>
      </c>
      <c r="ED363" s="103">
        <f t="shared" si="444"/>
        <v>0</v>
      </c>
      <c r="EE363" s="103">
        <f t="shared" si="445"/>
        <v>0</v>
      </c>
      <c r="EF363" s="103">
        <f t="shared" si="446"/>
        <v>0</v>
      </c>
      <c r="EG363" s="103">
        <f t="shared" si="447"/>
        <v>0</v>
      </c>
      <c r="EH363" s="103">
        <f t="shared" si="448"/>
        <v>0</v>
      </c>
      <c r="EI363" s="103">
        <f t="shared" si="449"/>
        <v>0</v>
      </c>
      <c r="EJ363" s="103">
        <f t="shared" si="450"/>
        <v>0</v>
      </c>
      <c r="EK363" s="104">
        <f>SUM(DY363:EJ363)*VLOOKUP($I363,Escalation[],MATCH(DL$1,Escalation[#Headers]),FALSE)</f>
        <v>0</v>
      </c>
      <c r="EL363" s="104">
        <f t="shared" si="451"/>
        <v>0</v>
      </c>
      <c r="EM363" s="104">
        <f t="shared" si="452"/>
        <v>0</v>
      </c>
      <c r="EN363" s="104">
        <f t="shared" si="453"/>
        <v>0</v>
      </c>
      <c r="EO363" s="103">
        <f t="shared" si="454"/>
        <v>0</v>
      </c>
      <c r="EP363" s="105">
        <f t="shared" si="455"/>
        <v>0</v>
      </c>
      <c r="EQ363" s="160">
        <f t="shared" si="456"/>
        <v>1879.5600000000002</v>
      </c>
      <c r="ER363" s="1"/>
      <c r="ES363" s="82"/>
      <c r="ET363" s="82"/>
      <c r="EU363" s="82"/>
      <c r="EV363" s="82"/>
      <c r="EW363" s="22"/>
      <c r="EX363" s="22"/>
      <c r="EY363" s="34"/>
      <c r="EZ363" s="34"/>
      <c r="FA363" s="7"/>
      <c r="FB363" s="7"/>
      <c r="FC363" s="7"/>
      <c r="FD363" s="7"/>
    </row>
    <row r="364" spans="1:160" ht="79.2" hidden="1" x14ac:dyDescent="0.3">
      <c r="A364" s="2" t="s">
        <v>732</v>
      </c>
      <c r="B364" s="83">
        <v>1.2</v>
      </c>
      <c r="C364" t="s">
        <v>1392</v>
      </c>
      <c r="D364" s="28" t="s">
        <v>15</v>
      </c>
      <c r="E364" s="3" t="s">
        <v>25</v>
      </c>
      <c r="F364" s="1" t="s">
        <v>564</v>
      </c>
      <c r="G364" s="14" t="s">
        <v>565</v>
      </c>
      <c r="H364" s="1"/>
      <c r="I364" s="3" t="s">
        <v>19</v>
      </c>
      <c r="J364" s="5" t="s">
        <v>31</v>
      </c>
      <c r="K364" s="3" t="s">
        <v>35</v>
      </c>
      <c r="L364" s="6" t="s">
        <v>22</v>
      </c>
      <c r="M364" s="38">
        <v>115</v>
      </c>
      <c r="N364" s="43">
        <v>115</v>
      </c>
      <c r="O364" s="23">
        <v>0</v>
      </c>
      <c r="P364" s="48">
        <v>0</v>
      </c>
      <c r="Q364" s="5" t="s">
        <v>23</v>
      </c>
      <c r="R364" s="1" t="s">
        <v>220</v>
      </c>
      <c r="S364" s="71">
        <f>VLOOKUP(R364,Contingencies!$A$2:$D$7,4,FALSE)</f>
        <v>0.2</v>
      </c>
      <c r="T364" s="22">
        <f t="shared" si="389"/>
        <v>187.95600000000002</v>
      </c>
      <c r="U364" s="33">
        <f t="shared" si="463"/>
        <v>0</v>
      </c>
      <c r="V364" s="90"/>
      <c r="W364" s="110"/>
      <c r="X364" s="102"/>
      <c r="Y364" s="133"/>
      <c r="Z364" s="102"/>
      <c r="AA364" s="122">
        <v>8</v>
      </c>
      <c r="AB364" s="123"/>
      <c r="AC364" s="123"/>
      <c r="AD364" s="123"/>
      <c r="AE364" s="123"/>
      <c r="AF364" s="102"/>
      <c r="AG364" s="102"/>
      <c r="AH364" s="102"/>
      <c r="AI364" s="102">
        <f t="shared" si="457"/>
        <v>8</v>
      </c>
      <c r="AJ364" s="103">
        <f t="shared" si="390"/>
        <v>0</v>
      </c>
      <c r="AK364" s="103">
        <f t="shared" si="391"/>
        <v>0</v>
      </c>
      <c r="AL364" s="103">
        <f t="shared" si="392"/>
        <v>0</v>
      </c>
      <c r="AM364" s="103">
        <f t="shared" si="393"/>
        <v>0</v>
      </c>
      <c r="AN364" s="103">
        <f t="shared" si="394"/>
        <v>920</v>
      </c>
      <c r="AO364" s="103">
        <f t="shared" si="395"/>
        <v>0</v>
      </c>
      <c r="AP364" s="103">
        <f t="shared" si="396"/>
        <v>0</v>
      </c>
      <c r="AQ364" s="103">
        <f t="shared" si="397"/>
        <v>0</v>
      </c>
      <c r="AR364" s="103">
        <f t="shared" si="398"/>
        <v>0</v>
      </c>
      <c r="AS364" s="103">
        <f t="shared" si="399"/>
        <v>0</v>
      </c>
      <c r="AT364" s="103">
        <f t="shared" si="400"/>
        <v>0</v>
      </c>
      <c r="AU364" s="103">
        <f t="shared" si="401"/>
        <v>0</v>
      </c>
      <c r="AV364" s="104">
        <f>SUM(AJ364:AU364)*VLOOKUP($I364,Escalation[],MATCH(W$1,Escalation[#Headers]),FALSE)</f>
        <v>939.78000000000009</v>
      </c>
      <c r="AW364" s="104">
        <f t="shared" si="458"/>
        <v>0</v>
      </c>
      <c r="AX364" s="104">
        <f t="shared" si="459"/>
        <v>0</v>
      </c>
      <c r="AY364" s="104">
        <f t="shared" si="460"/>
        <v>939.78000000000009</v>
      </c>
      <c r="AZ364" s="103">
        <f t="shared" si="461"/>
        <v>187.95600000000002</v>
      </c>
      <c r="BA364" s="105">
        <f t="shared" si="462"/>
        <v>0</v>
      </c>
      <c r="BB364" s="110"/>
      <c r="BC364" s="102"/>
      <c r="BD364" s="102"/>
      <c r="BE364" s="102"/>
      <c r="BF364" s="102"/>
      <c r="BG364" s="102"/>
      <c r="BH364" s="102"/>
      <c r="BI364" s="102"/>
      <c r="BJ364" s="102"/>
      <c r="BK364" s="102"/>
      <c r="BL364" s="102"/>
      <c r="BM364" s="102"/>
      <c r="BN364" s="102">
        <f t="shared" si="402"/>
        <v>0</v>
      </c>
      <c r="BO364" s="103">
        <f t="shared" si="403"/>
        <v>0</v>
      </c>
      <c r="BP364" s="103">
        <f t="shared" si="404"/>
        <v>0</v>
      </c>
      <c r="BQ364" s="103">
        <f t="shared" si="405"/>
        <v>0</v>
      </c>
      <c r="BR364" s="103">
        <f t="shared" si="406"/>
        <v>0</v>
      </c>
      <c r="BS364" s="103">
        <f t="shared" si="407"/>
        <v>0</v>
      </c>
      <c r="BT364" s="103">
        <f t="shared" si="408"/>
        <v>0</v>
      </c>
      <c r="BU364" s="103">
        <f t="shared" si="409"/>
        <v>0</v>
      </c>
      <c r="BV364" s="103">
        <f t="shared" si="410"/>
        <v>0</v>
      </c>
      <c r="BW364" s="103">
        <f t="shared" si="411"/>
        <v>0</v>
      </c>
      <c r="BX364" s="103">
        <f t="shared" si="412"/>
        <v>0</v>
      </c>
      <c r="BY364" s="103">
        <f t="shared" si="413"/>
        <v>0</v>
      </c>
      <c r="BZ364" s="103">
        <f t="shared" si="414"/>
        <v>0</v>
      </c>
      <c r="CA364" s="104">
        <f>SUM(BO364:BZ364)*VLOOKUP($I364,Escalation[],MATCH(BB$1,Escalation[#Headers]),FALSE)</f>
        <v>0</v>
      </c>
      <c r="CB364" s="104">
        <f t="shared" si="415"/>
        <v>0</v>
      </c>
      <c r="CC364" s="104">
        <f t="shared" si="416"/>
        <v>0</v>
      </c>
      <c r="CD364" s="104">
        <f t="shared" si="417"/>
        <v>0</v>
      </c>
      <c r="CE364" s="103">
        <f t="shared" si="418"/>
        <v>0</v>
      </c>
      <c r="CF364" s="105">
        <f t="shared" si="419"/>
        <v>0</v>
      </c>
      <c r="CG364" s="110"/>
      <c r="CH364" s="102"/>
      <c r="CI364" s="102"/>
      <c r="CJ364" s="102"/>
      <c r="CK364" s="102"/>
      <c r="CL364" s="102"/>
      <c r="CM364" s="102"/>
      <c r="CN364" s="102"/>
      <c r="CO364" s="102"/>
      <c r="CP364" s="102"/>
      <c r="CQ364" s="102"/>
      <c r="CR364" s="102"/>
      <c r="CS364" s="102">
        <f t="shared" si="420"/>
        <v>0</v>
      </c>
      <c r="CT364" s="103">
        <f t="shared" si="421"/>
        <v>0</v>
      </c>
      <c r="CU364" s="103">
        <f t="shared" si="422"/>
        <v>0</v>
      </c>
      <c r="CV364" s="103">
        <f t="shared" si="423"/>
        <v>0</v>
      </c>
      <c r="CW364" s="103">
        <f t="shared" si="424"/>
        <v>0</v>
      </c>
      <c r="CX364" s="103">
        <f t="shared" si="425"/>
        <v>0</v>
      </c>
      <c r="CY364" s="103">
        <f t="shared" si="426"/>
        <v>0</v>
      </c>
      <c r="CZ364" s="103">
        <f t="shared" si="427"/>
        <v>0</v>
      </c>
      <c r="DA364" s="103">
        <f t="shared" si="428"/>
        <v>0</v>
      </c>
      <c r="DB364" s="103">
        <f t="shared" si="429"/>
        <v>0</v>
      </c>
      <c r="DC364" s="103">
        <f t="shared" si="430"/>
        <v>0</v>
      </c>
      <c r="DD364" s="103">
        <f t="shared" si="431"/>
        <v>0</v>
      </c>
      <c r="DE364" s="103">
        <f t="shared" si="432"/>
        <v>0</v>
      </c>
      <c r="DF364" s="104">
        <f>SUM(CT364:DE364)*VLOOKUP($I364,Escalation[],MATCH(CG$1,Escalation[#Headers]),FALSE)</f>
        <v>0</v>
      </c>
      <c r="DG364" s="104">
        <f t="shared" si="433"/>
        <v>0</v>
      </c>
      <c r="DH364" s="104">
        <f t="shared" si="434"/>
        <v>0</v>
      </c>
      <c r="DI364" s="104">
        <f t="shared" si="435"/>
        <v>0</v>
      </c>
      <c r="DJ364" s="103">
        <f t="shared" si="436"/>
        <v>0</v>
      </c>
      <c r="DK364" s="105">
        <f t="shared" si="437"/>
        <v>0</v>
      </c>
      <c r="DL364" s="110"/>
      <c r="DM364" s="102"/>
      <c r="DN364" s="102"/>
      <c r="DO364" s="102"/>
      <c r="DP364" s="102"/>
      <c r="DQ364" s="102"/>
      <c r="DR364" s="102"/>
      <c r="DS364" s="102"/>
      <c r="DT364" s="102"/>
      <c r="DU364" s="102"/>
      <c r="DV364" s="102"/>
      <c r="DW364" s="102"/>
      <c r="DX364" s="102">
        <f t="shared" si="438"/>
        <v>0</v>
      </c>
      <c r="DY364" s="103">
        <f t="shared" si="439"/>
        <v>0</v>
      </c>
      <c r="DZ364" s="103">
        <f t="shared" si="440"/>
        <v>0</v>
      </c>
      <c r="EA364" s="103">
        <f t="shared" si="441"/>
        <v>0</v>
      </c>
      <c r="EB364" s="103">
        <f t="shared" si="442"/>
        <v>0</v>
      </c>
      <c r="EC364" s="103">
        <f t="shared" si="443"/>
        <v>0</v>
      </c>
      <c r="ED364" s="103">
        <f t="shared" si="444"/>
        <v>0</v>
      </c>
      <c r="EE364" s="103">
        <f t="shared" si="445"/>
        <v>0</v>
      </c>
      <c r="EF364" s="103">
        <f t="shared" si="446"/>
        <v>0</v>
      </c>
      <c r="EG364" s="103">
        <f t="shared" si="447"/>
        <v>0</v>
      </c>
      <c r="EH364" s="103">
        <f t="shared" si="448"/>
        <v>0</v>
      </c>
      <c r="EI364" s="103">
        <f t="shared" si="449"/>
        <v>0</v>
      </c>
      <c r="EJ364" s="103">
        <f t="shared" si="450"/>
        <v>0</v>
      </c>
      <c r="EK364" s="104">
        <f>SUM(DY364:EJ364)*VLOOKUP($I364,Escalation[],MATCH(DL$1,Escalation[#Headers]),FALSE)</f>
        <v>0</v>
      </c>
      <c r="EL364" s="104">
        <f t="shared" si="451"/>
        <v>0</v>
      </c>
      <c r="EM364" s="104">
        <f t="shared" si="452"/>
        <v>0</v>
      </c>
      <c r="EN364" s="104">
        <f t="shared" si="453"/>
        <v>0</v>
      </c>
      <c r="EO364" s="103">
        <f t="shared" si="454"/>
        <v>0</v>
      </c>
      <c r="EP364" s="105">
        <f t="shared" si="455"/>
        <v>0</v>
      </c>
      <c r="EQ364" s="160">
        <f t="shared" si="456"/>
        <v>939.78000000000009</v>
      </c>
      <c r="ER364" s="1"/>
      <c r="ES364" s="82"/>
      <c r="ET364" s="82"/>
      <c r="EU364" s="82"/>
      <c r="EV364" s="82"/>
      <c r="EW364" s="22"/>
      <c r="EX364" s="22"/>
      <c r="EY364" s="34"/>
      <c r="EZ364" s="34"/>
      <c r="FA364" s="7"/>
      <c r="FB364" s="7"/>
      <c r="FC364" s="7"/>
      <c r="FD364" s="7"/>
    </row>
    <row r="365" spans="1:160" ht="105.6" hidden="1" x14ac:dyDescent="0.3">
      <c r="A365" s="2" t="s">
        <v>733</v>
      </c>
      <c r="B365" s="83">
        <v>1.2</v>
      </c>
      <c r="C365" t="s">
        <v>1392</v>
      </c>
      <c r="D365" s="28" t="s">
        <v>15</v>
      </c>
      <c r="E365" s="3" t="s">
        <v>25</v>
      </c>
      <c r="F365" s="1" t="s">
        <v>566</v>
      </c>
      <c r="G365" s="14" t="s">
        <v>567</v>
      </c>
      <c r="H365" s="1"/>
      <c r="I365" s="3" t="s">
        <v>19</v>
      </c>
      <c r="J365" s="5" t="s">
        <v>31</v>
      </c>
      <c r="K365" s="3" t="s">
        <v>35</v>
      </c>
      <c r="L365" s="6" t="s">
        <v>22</v>
      </c>
      <c r="M365" s="38">
        <v>115</v>
      </c>
      <c r="N365" s="43">
        <v>115</v>
      </c>
      <c r="O365" s="23">
        <v>0</v>
      </c>
      <c r="P365" s="48">
        <v>0</v>
      </c>
      <c r="Q365" s="5" t="s">
        <v>23</v>
      </c>
      <c r="R365" s="1" t="s">
        <v>220</v>
      </c>
      <c r="S365" s="71">
        <f>VLOOKUP(R365,Contingencies!$A$2:$D$7,4,FALSE)</f>
        <v>0.2</v>
      </c>
      <c r="T365" s="22">
        <f t="shared" si="389"/>
        <v>375.91200000000003</v>
      </c>
      <c r="U365" s="33">
        <f t="shared" si="463"/>
        <v>0</v>
      </c>
      <c r="V365" s="90"/>
      <c r="W365" s="110"/>
      <c r="X365" s="102"/>
      <c r="Y365" s="133"/>
      <c r="Z365" s="102"/>
      <c r="AA365" s="122">
        <v>16</v>
      </c>
      <c r="AB365" s="122"/>
      <c r="AC365" s="123"/>
      <c r="AD365" s="123"/>
      <c r="AE365" s="123"/>
      <c r="AF365" s="102"/>
      <c r="AG365" s="102"/>
      <c r="AH365" s="102"/>
      <c r="AI365" s="102">
        <f t="shared" si="457"/>
        <v>16</v>
      </c>
      <c r="AJ365" s="103">
        <f t="shared" si="390"/>
        <v>0</v>
      </c>
      <c r="AK365" s="103">
        <f t="shared" si="391"/>
        <v>0</v>
      </c>
      <c r="AL365" s="103">
        <f t="shared" si="392"/>
        <v>0</v>
      </c>
      <c r="AM365" s="103">
        <f t="shared" si="393"/>
        <v>0</v>
      </c>
      <c r="AN365" s="103">
        <f t="shared" si="394"/>
        <v>1840</v>
      </c>
      <c r="AO365" s="103">
        <f t="shared" si="395"/>
        <v>0</v>
      </c>
      <c r="AP365" s="103">
        <f t="shared" si="396"/>
        <v>0</v>
      </c>
      <c r="AQ365" s="103">
        <f t="shared" si="397"/>
        <v>0</v>
      </c>
      <c r="AR365" s="103">
        <f t="shared" si="398"/>
        <v>0</v>
      </c>
      <c r="AS365" s="103">
        <f t="shared" si="399"/>
        <v>0</v>
      </c>
      <c r="AT365" s="103">
        <f t="shared" si="400"/>
        <v>0</v>
      </c>
      <c r="AU365" s="103">
        <f t="shared" si="401"/>
        <v>0</v>
      </c>
      <c r="AV365" s="104">
        <f>SUM(AJ365:AU365)*VLOOKUP($I365,Escalation[],MATCH(W$1,Escalation[#Headers]),FALSE)</f>
        <v>1879.5600000000002</v>
      </c>
      <c r="AW365" s="104">
        <f t="shared" si="458"/>
        <v>0</v>
      </c>
      <c r="AX365" s="104">
        <f t="shared" si="459"/>
        <v>0</v>
      </c>
      <c r="AY365" s="104">
        <f t="shared" si="460"/>
        <v>1879.5600000000002</v>
      </c>
      <c r="AZ365" s="103">
        <f t="shared" si="461"/>
        <v>375.91200000000003</v>
      </c>
      <c r="BA365" s="105">
        <f t="shared" si="462"/>
        <v>0</v>
      </c>
      <c r="BB365" s="110"/>
      <c r="BC365" s="102"/>
      <c r="BD365" s="102"/>
      <c r="BE365" s="102"/>
      <c r="BF365" s="102"/>
      <c r="BG365" s="102"/>
      <c r="BH365" s="102"/>
      <c r="BI365" s="102"/>
      <c r="BJ365" s="102"/>
      <c r="BK365" s="102"/>
      <c r="BL365" s="102"/>
      <c r="BM365" s="102"/>
      <c r="BN365" s="102">
        <f t="shared" si="402"/>
        <v>0</v>
      </c>
      <c r="BO365" s="103">
        <f t="shared" si="403"/>
        <v>0</v>
      </c>
      <c r="BP365" s="103">
        <f t="shared" si="404"/>
        <v>0</v>
      </c>
      <c r="BQ365" s="103">
        <f t="shared" si="405"/>
        <v>0</v>
      </c>
      <c r="BR365" s="103">
        <f t="shared" si="406"/>
        <v>0</v>
      </c>
      <c r="BS365" s="103">
        <f t="shared" si="407"/>
        <v>0</v>
      </c>
      <c r="BT365" s="103">
        <f t="shared" si="408"/>
        <v>0</v>
      </c>
      <c r="BU365" s="103">
        <f t="shared" si="409"/>
        <v>0</v>
      </c>
      <c r="BV365" s="103">
        <f t="shared" si="410"/>
        <v>0</v>
      </c>
      <c r="BW365" s="103">
        <f t="shared" si="411"/>
        <v>0</v>
      </c>
      <c r="BX365" s="103">
        <f t="shared" si="412"/>
        <v>0</v>
      </c>
      <c r="BY365" s="103">
        <f t="shared" si="413"/>
        <v>0</v>
      </c>
      <c r="BZ365" s="103">
        <f t="shared" si="414"/>
        <v>0</v>
      </c>
      <c r="CA365" s="104">
        <f>SUM(BO365:BZ365)*VLOOKUP($I365,Escalation[],MATCH(BB$1,Escalation[#Headers]),FALSE)</f>
        <v>0</v>
      </c>
      <c r="CB365" s="104">
        <f t="shared" si="415"/>
        <v>0</v>
      </c>
      <c r="CC365" s="104">
        <f t="shared" si="416"/>
        <v>0</v>
      </c>
      <c r="CD365" s="104">
        <f t="shared" si="417"/>
        <v>0</v>
      </c>
      <c r="CE365" s="103">
        <f t="shared" si="418"/>
        <v>0</v>
      </c>
      <c r="CF365" s="105">
        <f t="shared" si="419"/>
        <v>0</v>
      </c>
      <c r="CG365" s="110"/>
      <c r="CH365" s="102"/>
      <c r="CI365" s="102"/>
      <c r="CJ365" s="102"/>
      <c r="CK365" s="102"/>
      <c r="CL365" s="102"/>
      <c r="CM365" s="102"/>
      <c r="CN365" s="102"/>
      <c r="CO365" s="102"/>
      <c r="CP365" s="102"/>
      <c r="CQ365" s="102"/>
      <c r="CR365" s="102"/>
      <c r="CS365" s="102">
        <f t="shared" si="420"/>
        <v>0</v>
      </c>
      <c r="CT365" s="103">
        <f t="shared" si="421"/>
        <v>0</v>
      </c>
      <c r="CU365" s="103">
        <f t="shared" si="422"/>
        <v>0</v>
      </c>
      <c r="CV365" s="103">
        <f t="shared" si="423"/>
        <v>0</v>
      </c>
      <c r="CW365" s="103">
        <f t="shared" si="424"/>
        <v>0</v>
      </c>
      <c r="CX365" s="103">
        <f t="shared" si="425"/>
        <v>0</v>
      </c>
      <c r="CY365" s="103">
        <f t="shared" si="426"/>
        <v>0</v>
      </c>
      <c r="CZ365" s="103">
        <f t="shared" si="427"/>
        <v>0</v>
      </c>
      <c r="DA365" s="103">
        <f t="shared" si="428"/>
        <v>0</v>
      </c>
      <c r="DB365" s="103">
        <f t="shared" si="429"/>
        <v>0</v>
      </c>
      <c r="DC365" s="103">
        <f t="shared" si="430"/>
        <v>0</v>
      </c>
      <c r="DD365" s="103">
        <f t="shared" si="431"/>
        <v>0</v>
      </c>
      <c r="DE365" s="103">
        <f t="shared" si="432"/>
        <v>0</v>
      </c>
      <c r="DF365" s="104">
        <f>SUM(CT365:DE365)*VLOOKUP($I365,Escalation[],MATCH(CG$1,Escalation[#Headers]),FALSE)</f>
        <v>0</v>
      </c>
      <c r="DG365" s="104">
        <f t="shared" si="433"/>
        <v>0</v>
      </c>
      <c r="DH365" s="104">
        <f t="shared" si="434"/>
        <v>0</v>
      </c>
      <c r="DI365" s="104">
        <f t="shared" si="435"/>
        <v>0</v>
      </c>
      <c r="DJ365" s="103">
        <f t="shared" si="436"/>
        <v>0</v>
      </c>
      <c r="DK365" s="105">
        <f t="shared" si="437"/>
        <v>0</v>
      </c>
      <c r="DL365" s="110"/>
      <c r="DM365" s="102"/>
      <c r="DN365" s="102"/>
      <c r="DO365" s="102"/>
      <c r="DP365" s="102"/>
      <c r="DQ365" s="102"/>
      <c r="DR365" s="102"/>
      <c r="DS365" s="102"/>
      <c r="DT365" s="102"/>
      <c r="DU365" s="102"/>
      <c r="DV365" s="102"/>
      <c r="DW365" s="102"/>
      <c r="DX365" s="102">
        <f t="shared" si="438"/>
        <v>0</v>
      </c>
      <c r="DY365" s="103">
        <f t="shared" si="439"/>
        <v>0</v>
      </c>
      <c r="DZ365" s="103">
        <f t="shared" si="440"/>
        <v>0</v>
      </c>
      <c r="EA365" s="103">
        <f t="shared" si="441"/>
        <v>0</v>
      </c>
      <c r="EB365" s="103">
        <f t="shared" si="442"/>
        <v>0</v>
      </c>
      <c r="EC365" s="103">
        <f t="shared" si="443"/>
        <v>0</v>
      </c>
      <c r="ED365" s="103">
        <f t="shared" si="444"/>
        <v>0</v>
      </c>
      <c r="EE365" s="103">
        <f t="shared" si="445"/>
        <v>0</v>
      </c>
      <c r="EF365" s="103">
        <f t="shared" si="446"/>
        <v>0</v>
      </c>
      <c r="EG365" s="103">
        <f t="shared" si="447"/>
        <v>0</v>
      </c>
      <c r="EH365" s="103">
        <f t="shared" si="448"/>
        <v>0</v>
      </c>
      <c r="EI365" s="103">
        <f t="shared" si="449"/>
        <v>0</v>
      </c>
      <c r="EJ365" s="103">
        <f t="shared" si="450"/>
        <v>0</v>
      </c>
      <c r="EK365" s="104">
        <f>SUM(DY365:EJ365)*VLOOKUP($I365,Escalation[],MATCH(DL$1,Escalation[#Headers]),FALSE)</f>
        <v>0</v>
      </c>
      <c r="EL365" s="104">
        <f t="shared" si="451"/>
        <v>0</v>
      </c>
      <c r="EM365" s="104">
        <f t="shared" si="452"/>
        <v>0</v>
      </c>
      <c r="EN365" s="104">
        <f t="shared" si="453"/>
        <v>0</v>
      </c>
      <c r="EO365" s="103">
        <f t="shared" si="454"/>
        <v>0</v>
      </c>
      <c r="EP365" s="105">
        <f t="shared" si="455"/>
        <v>0</v>
      </c>
      <c r="EQ365" s="160">
        <f t="shared" si="456"/>
        <v>1879.5600000000002</v>
      </c>
      <c r="ER365" s="1"/>
      <c r="ES365" s="82"/>
      <c r="ET365" s="82"/>
      <c r="EU365" s="82"/>
      <c r="EV365" s="82"/>
      <c r="EW365" s="22"/>
      <c r="EX365" s="22"/>
      <c r="EY365" s="34"/>
      <c r="EZ365" s="34"/>
      <c r="FA365" s="7"/>
      <c r="FB365" s="7"/>
      <c r="FC365" s="7"/>
      <c r="FD365" s="7"/>
    </row>
    <row r="366" spans="1:160" ht="66" hidden="1" x14ac:dyDescent="0.3">
      <c r="A366" s="2" t="s">
        <v>734</v>
      </c>
      <c r="B366" s="83">
        <v>1.2</v>
      </c>
      <c r="C366" t="s">
        <v>1392</v>
      </c>
      <c r="D366" s="28" t="s">
        <v>15</v>
      </c>
      <c r="E366" s="3" t="s">
        <v>25</v>
      </c>
      <c r="F366" s="1" t="s">
        <v>678</v>
      </c>
      <c r="G366" s="14" t="s">
        <v>679</v>
      </c>
      <c r="H366" s="1"/>
      <c r="I366" s="3" t="s">
        <v>19</v>
      </c>
      <c r="J366" s="5" t="s">
        <v>31</v>
      </c>
      <c r="K366" s="3" t="s">
        <v>35</v>
      </c>
      <c r="L366" s="6" t="s">
        <v>22</v>
      </c>
      <c r="M366" s="38">
        <v>115</v>
      </c>
      <c r="N366" s="43">
        <v>115</v>
      </c>
      <c r="O366" s="23">
        <v>0</v>
      </c>
      <c r="P366" s="48">
        <v>0</v>
      </c>
      <c r="Q366" s="5" t="s">
        <v>23</v>
      </c>
      <c r="R366" s="1" t="s">
        <v>220</v>
      </c>
      <c r="S366" s="71">
        <f>VLOOKUP(R366,Contingencies!$A$2:$D$7,4,FALSE)</f>
        <v>0.2</v>
      </c>
      <c r="T366" s="22">
        <f t="shared" si="389"/>
        <v>469.8900000000001</v>
      </c>
      <c r="U366" s="33">
        <f t="shared" si="463"/>
        <v>0</v>
      </c>
      <c r="V366" s="90"/>
      <c r="W366" s="110"/>
      <c r="X366" s="102"/>
      <c r="Y366" s="133"/>
      <c r="Z366" s="102"/>
      <c r="AA366" s="123"/>
      <c r="AB366" s="122">
        <v>20</v>
      </c>
      <c r="AC366" s="123"/>
      <c r="AD366" s="123"/>
      <c r="AE366" s="123"/>
      <c r="AF366" s="102"/>
      <c r="AG366" s="102"/>
      <c r="AH366" s="102"/>
      <c r="AI366" s="102">
        <f t="shared" si="457"/>
        <v>20</v>
      </c>
      <c r="AJ366" s="103">
        <f t="shared" si="390"/>
        <v>0</v>
      </c>
      <c r="AK366" s="103">
        <f t="shared" si="391"/>
        <v>0</v>
      </c>
      <c r="AL366" s="103">
        <f t="shared" si="392"/>
        <v>0</v>
      </c>
      <c r="AM366" s="103">
        <f t="shared" si="393"/>
        <v>0</v>
      </c>
      <c r="AN366" s="103">
        <f t="shared" si="394"/>
        <v>0</v>
      </c>
      <c r="AO366" s="103">
        <f t="shared" si="395"/>
        <v>2300</v>
      </c>
      <c r="AP366" s="103">
        <f t="shared" si="396"/>
        <v>0</v>
      </c>
      <c r="AQ366" s="103">
        <f t="shared" si="397"/>
        <v>0</v>
      </c>
      <c r="AR366" s="103">
        <f t="shared" si="398"/>
        <v>0</v>
      </c>
      <c r="AS366" s="103">
        <f t="shared" si="399"/>
        <v>0</v>
      </c>
      <c r="AT366" s="103">
        <f t="shared" si="400"/>
        <v>0</v>
      </c>
      <c r="AU366" s="103">
        <f t="shared" si="401"/>
        <v>0</v>
      </c>
      <c r="AV366" s="104">
        <f>SUM(AJ366:AU366)*VLOOKUP($I366,Escalation[],MATCH(W$1,Escalation[#Headers]),FALSE)</f>
        <v>2349.4500000000003</v>
      </c>
      <c r="AW366" s="104">
        <f t="shared" si="458"/>
        <v>0</v>
      </c>
      <c r="AX366" s="104">
        <f t="shared" si="459"/>
        <v>0</v>
      </c>
      <c r="AY366" s="104">
        <f t="shared" si="460"/>
        <v>2349.4500000000003</v>
      </c>
      <c r="AZ366" s="103">
        <f t="shared" si="461"/>
        <v>469.8900000000001</v>
      </c>
      <c r="BA366" s="105">
        <f t="shared" si="462"/>
        <v>0</v>
      </c>
      <c r="BB366" s="110"/>
      <c r="BC366" s="102"/>
      <c r="BD366" s="102"/>
      <c r="BE366" s="102"/>
      <c r="BF366" s="102"/>
      <c r="BG366" s="102"/>
      <c r="BH366" s="102"/>
      <c r="BI366" s="102"/>
      <c r="BJ366" s="102"/>
      <c r="BK366" s="102"/>
      <c r="BL366" s="102"/>
      <c r="BM366" s="102"/>
      <c r="BN366" s="102">
        <f t="shared" si="402"/>
        <v>0</v>
      </c>
      <c r="BO366" s="103">
        <f t="shared" si="403"/>
        <v>0</v>
      </c>
      <c r="BP366" s="103">
        <f t="shared" si="404"/>
        <v>0</v>
      </c>
      <c r="BQ366" s="103">
        <f t="shared" si="405"/>
        <v>0</v>
      </c>
      <c r="BR366" s="103">
        <f t="shared" si="406"/>
        <v>0</v>
      </c>
      <c r="BS366" s="103">
        <f t="shared" si="407"/>
        <v>0</v>
      </c>
      <c r="BT366" s="103">
        <f t="shared" si="408"/>
        <v>0</v>
      </c>
      <c r="BU366" s="103">
        <f t="shared" si="409"/>
        <v>0</v>
      </c>
      <c r="BV366" s="103">
        <f t="shared" si="410"/>
        <v>0</v>
      </c>
      <c r="BW366" s="103">
        <f t="shared" si="411"/>
        <v>0</v>
      </c>
      <c r="BX366" s="103">
        <f t="shared" si="412"/>
        <v>0</v>
      </c>
      <c r="BY366" s="103">
        <f t="shared" si="413"/>
        <v>0</v>
      </c>
      <c r="BZ366" s="103">
        <f t="shared" si="414"/>
        <v>0</v>
      </c>
      <c r="CA366" s="104">
        <f>SUM(BO366:BZ366)*VLOOKUP($I366,Escalation[],MATCH(BB$1,Escalation[#Headers]),FALSE)</f>
        <v>0</v>
      </c>
      <c r="CB366" s="104">
        <f t="shared" si="415"/>
        <v>0</v>
      </c>
      <c r="CC366" s="104">
        <f t="shared" si="416"/>
        <v>0</v>
      </c>
      <c r="CD366" s="104">
        <f t="shared" si="417"/>
        <v>0</v>
      </c>
      <c r="CE366" s="103">
        <f t="shared" si="418"/>
        <v>0</v>
      </c>
      <c r="CF366" s="105">
        <f t="shared" si="419"/>
        <v>0</v>
      </c>
      <c r="CG366" s="110"/>
      <c r="CH366" s="102"/>
      <c r="CI366" s="102"/>
      <c r="CJ366" s="102"/>
      <c r="CK366" s="102"/>
      <c r="CL366" s="102"/>
      <c r="CM366" s="102"/>
      <c r="CN366" s="102"/>
      <c r="CO366" s="102"/>
      <c r="CP366" s="102"/>
      <c r="CQ366" s="102"/>
      <c r="CR366" s="102"/>
      <c r="CS366" s="102">
        <f t="shared" si="420"/>
        <v>0</v>
      </c>
      <c r="CT366" s="103">
        <f t="shared" si="421"/>
        <v>0</v>
      </c>
      <c r="CU366" s="103">
        <f t="shared" si="422"/>
        <v>0</v>
      </c>
      <c r="CV366" s="103">
        <f t="shared" si="423"/>
        <v>0</v>
      </c>
      <c r="CW366" s="103">
        <f t="shared" si="424"/>
        <v>0</v>
      </c>
      <c r="CX366" s="103">
        <f t="shared" si="425"/>
        <v>0</v>
      </c>
      <c r="CY366" s="103">
        <f t="shared" si="426"/>
        <v>0</v>
      </c>
      <c r="CZ366" s="103">
        <f t="shared" si="427"/>
        <v>0</v>
      </c>
      <c r="DA366" s="103">
        <f t="shared" si="428"/>
        <v>0</v>
      </c>
      <c r="DB366" s="103">
        <f t="shared" si="429"/>
        <v>0</v>
      </c>
      <c r="DC366" s="103">
        <f t="shared" si="430"/>
        <v>0</v>
      </c>
      <c r="DD366" s="103">
        <f t="shared" si="431"/>
        <v>0</v>
      </c>
      <c r="DE366" s="103">
        <f t="shared" si="432"/>
        <v>0</v>
      </c>
      <c r="DF366" s="104">
        <f>SUM(CT366:DE366)*VLOOKUP($I366,Escalation[],MATCH(CG$1,Escalation[#Headers]),FALSE)</f>
        <v>0</v>
      </c>
      <c r="DG366" s="104">
        <f t="shared" si="433"/>
        <v>0</v>
      </c>
      <c r="DH366" s="104">
        <f t="shared" si="434"/>
        <v>0</v>
      </c>
      <c r="DI366" s="104">
        <f t="shared" si="435"/>
        <v>0</v>
      </c>
      <c r="DJ366" s="103">
        <f t="shared" si="436"/>
        <v>0</v>
      </c>
      <c r="DK366" s="105">
        <f t="shared" si="437"/>
        <v>0</v>
      </c>
      <c r="DL366" s="110"/>
      <c r="DM366" s="102"/>
      <c r="DN366" s="102"/>
      <c r="DO366" s="102"/>
      <c r="DP366" s="102"/>
      <c r="DQ366" s="102"/>
      <c r="DR366" s="102"/>
      <c r="DS366" s="102"/>
      <c r="DT366" s="102"/>
      <c r="DU366" s="102"/>
      <c r="DV366" s="102"/>
      <c r="DW366" s="102"/>
      <c r="DX366" s="102">
        <f t="shared" si="438"/>
        <v>0</v>
      </c>
      <c r="DY366" s="103">
        <f t="shared" si="439"/>
        <v>0</v>
      </c>
      <c r="DZ366" s="103">
        <f t="shared" si="440"/>
        <v>0</v>
      </c>
      <c r="EA366" s="103">
        <f t="shared" si="441"/>
        <v>0</v>
      </c>
      <c r="EB366" s="103">
        <f t="shared" si="442"/>
        <v>0</v>
      </c>
      <c r="EC366" s="103">
        <f t="shared" si="443"/>
        <v>0</v>
      </c>
      <c r="ED366" s="103">
        <f t="shared" si="444"/>
        <v>0</v>
      </c>
      <c r="EE366" s="103">
        <f t="shared" si="445"/>
        <v>0</v>
      </c>
      <c r="EF366" s="103">
        <f t="shared" si="446"/>
        <v>0</v>
      </c>
      <c r="EG366" s="103">
        <f t="shared" si="447"/>
        <v>0</v>
      </c>
      <c r="EH366" s="103">
        <f t="shared" si="448"/>
        <v>0</v>
      </c>
      <c r="EI366" s="103">
        <f t="shared" si="449"/>
        <v>0</v>
      </c>
      <c r="EJ366" s="103">
        <f t="shared" si="450"/>
        <v>0</v>
      </c>
      <c r="EK366" s="104">
        <f>SUM(DY366:EJ366)*VLOOKUP($I366,Escalation[],MATCH(DL$1,Escalation[#Headers]),FALSE)</f>
        <v>0</v>
      </c>
      <c r="EL366" s="104">
        <f t="shared" si="451"/>
        <v>0</v>
      </c>
      <c r="EM366" s="104">
        <f t="shared" si="452"/>
        <v>0</v>
      </c>
      <c r="EN366" s="104">
        <f t="shared" si="453"/>
        <v>0</v>
      </c>
      <c r="EO366" s="103">
        <f t="shared" si="454"/>
        <v>0</v>
      </c>
      <c r="EP366" s="105">
        <f t="shared" si="455"/>
        <v>0</v>
      </c>
      <c r="EQ366" s="160">
        <f t="shared" si="456"/>
        <v>2349.4500000000003</v>
      </c>
      <c r="ER366" s="1"/>
      <c r="ES366" s="82"/>
      <c r="ET366" s="82"/>
      <c r="EU366" s="82"/>
      <c r="EV366" s="82"/>
      <c r="EW366" s="22"/>
      <c r="EX366" s="22"/>
      <c r="EY366" s="34"/>
      <c r="EZ366" s="34"/>
      <c r="FA366" s="7"/>
      <c r="FB366" s="7"/>
      <c r="FC366" s="7"/>
      <c r="FD366" s="7"/>
    </row>
    <row r="367" spans="1:160" ht="52.8" hidden="1" x14ac:dyDescent="0.3">
      <c r="A367" s="2" t="s">
        <v>735</v>
      </c>
      <c r="B367" s="83">
        <v>1.2</v>
      </c>
      <c r="C367" t="s">
        <v>1392</v>
      </c>
      <c r="D367" s="28" t="s">
        <v>15</v>
      </c>
      <c r="E367" s="3" t="s">
        <v>25</v>
      </c>
      <c r="F367" s="1" t="s">
        <v>522</v>
      </c>
      <c r="G367" s="14" t="s">
        <v>523</v>
      </c>
      <c r="H367" s="1"/>
      <c r="I367" s="3" t="s">
        <v>19</v>
      </c>
      <c r="J367" s="5" t="s">
        <v>31</v>
      </c>
      <c r="K367" s="3" t="s">
        <v>35</v>
      </c>
      <c r="L367" s="6" t="s">
        <v>22</v>
      </c>
      <c r="M367" s="38">
        <v>115</v>
      </c>
      <c r="N367" s="43">
        <v>115</v>
      </c>
      <c r="O367" s="23">
        <v>0</v>
      </c>
      <c r="P367" s="48">
        <v>0</v>
      </c>
      <c r="Q367" s="5" t="s">
        <v>23</v>
      </c>
      <c r="R367" s="1" t="s">
        <v>220</v>
      </c>
      <c r="S367" s="71">
        <f>VLOOKUP(R367,Contingencies!$A$2:$D$7,4,FALSE)</f>
        <v>0.2</v>
      </c>
      <c r="T367" s="22">
        <f t="shared" si="389"/>
        <v>469.8900000000001</v>
      </c>
      <c r="U367" s="33">
        <f t="shared" si="463"/>
        <v>0</v>
      </c>
      <c r="V367" s="90"/>
      <c r="W367" s="110"/>
      <c r="X367" s="102"/>
      <c r="Y367" s="133"/>
      <c r="Z367" s="102"/>
      <c r="AA367" s="123"/>
      <c r="AB367" s="122">
        <v>20</v>
      </c>
      <c r="AC367" s="122"/>
      <c r="AD367" s="123"/>
      <c r="AE367" s="123"/>
      <c r="AF367" s="102"/>
      <c r="AG367" s="102"/>
      <c r="AH367" s="102"/>
      <c r="AI367" s="102">
        <f t="shared" si="457"/>
        <v>20</v>
      </c>
      <c r="AJ367" s="103">
        <f t="shared" si="390"/>
        <v>0</v>
      </c>
      <c r="AK367" s="103">
        <f t="shared" si="391"/>
        <v>0</v>
      </c>
      <c r="AL367" s="103">
        <f t="shared" si="392"/>
        <v>0</v>
      </c>
      <c r="AM367" s="103">
        <f t="shared" si="393"/>
        <v>0</v>
      </c>
      <c r="AN367" s="103">
        <f t="shared" si="394"/>
        <v>0</v>
      </c>
      <c r="AO367" s="103">
        <f t="shared" si="395"/>
        <v>2300</v>
      </c>
      <c r="AP367" s="103">
        <f t="shared" si="396"/>
        <v>0</v>
      </c>
      <c r="AQ367" s="103">
        <f t="shared" si="397"/>
        <v>0</v>
      </c>
      <c r="AR367" s="103">
        <f t="shared" si="398"/>
        <v>0</v>
      </c>
      <c r="AS367" s="103">
        <f t="shared" si="399"/>
        <v>0</v>
      </c>
      <c r="AT367" s="103">
        <f t="shared" si="400"/>
        <v>0</v>
      </c>
      <c r="AU367" s="103">
        <f t="shared" si="401"/>
        <v>0</v>
      </c>
      <c r="AV367" s="104">
        <f>SUM(AJ367:AU367)*VLOOKUP($I367,Escalation[],MATCH(W$1,Escalation[#Headers]),FALSE)</f>
        <v>2349.4500000000003</v>
      </c>
      <c r="AW367" s="104">
        <f t="shared" si="458"/>
        <v>0</v>
      </c>
      <c r="AX367" s="104">
        <f t="shared" si="459"/>
        <v>0</v>
      </c>
      <c r="AY367" s="104">
        <f t="shared" si="460"/>
        <v>2349.4500000000003</v>
      </c>
      <c r="AZ367" s="103">
        <f t="shared" si="461"/>
        <v>469.8900000000001</v>
      </c>
      <c r="BA367" s="105">
        <f t="shared" si="462"/>
        <v>0</v>
      </c>
      <c r="BB367" s="110"/>
      <c r="BC367" s="102"/>
      <c r="BD367" s="102"/>
      <c r="BE367" s="102"/>
      <c r="BF367" s="102"/>
      <c r="BG367" s="102"/>
      <c r="BH367" s="102"/>
      <c r="BI367" s="102"/>
      <c r="BJ367" s="102"/>
      <c r="BK367" s="102"/>
      <c r="BL367" s="102"/>
      <c r="BM367" s="102"/>
      <c r="BN367" s="102">
        <f t="shared" si="402"/>
        <v>0</v>
      </c>
      <c r="BO367" s="103">
        <f t="shared" si="403"/>
        <v>0</v>
      </c>
      <c r="BP367" s="103">
        <f t="shared" si="404"/>
        <v>0</v>
      </c>
      <c r="BQ367" s="103">
        <f t="shared" si="405"/>
        <v>0</v>
      </c>
      <c r="BR367" s="103">
        <f t="shared" si="406"/>
        <v>0</v>
      </c>
      <c r="BS367" s="103">
        <f t="shared" si="407"/>
        <v>0</v>
      </c>
      <c r="BT367" s="103">
        <f t="shared" si="408"/>
        <v>0</v>
      </c>
      <c r="BU367" s="103">
        <f t="shared" si="409"/>
        <v>0</v>
      </c>
      <c r="BV367" s="103">
        <f t="shared" si="410"/>
        <v>0</v>
      </c>
      <c r="BW367" s="103">
        <f t="shared" si="411"/>
        <v>0</v>
      </c>
      <c r="BX367" s="103">
        <f t="shared" si="412"/>
        <v>0</v>
      </c>
      <c r="BY367" s="103">
        <f t="shared" si="413"/>
        <v>0</v>
      </c>
      <c r="BZ367" s="103">
        <f t="shared" si="414"/>
        <v>0</v>
      </c>
      <c r="CA367" s="104">
        <f>SUM(BO367:BZ367)*VLOOKUP($I367,Escalation[],MATCH(BB$1,Escalation[#Headers]),FALSE)</f>
        <v>0</v>
      </c>
      <c r="CB367" s="104">
        <f t="shared" si="415"/>
        <v>0</v>
      </c>
      <c r="CC367" s="104">
        <f t="shared" si="416"/>
        <v>0</v>
      </c>
      <c r="CD367" s="104">
        <f t="shared" si="417"/>
        <v>0</v>
      </c>
      <c r="CE367" s="103">
        <f t="shared" si="418"/>
        <v>0</v>
      </c>
      <c r="CF367" s="105">
        <f t="shared" si="419"/>
        <v>0</v>
      </c>
      <c r="CG367" s="110"/>
      <c r="CH367" s="102"/>
      <c r="CI367" s="102"/>
      <c r="CJ367" s="102"/>
      <c r="CK367" s="102"/>
      <c r="CL367" s="102"/>
      <c r="CM367" s="102"/>
      <c r="CN367" s="102"/>
      <c r="CO367" s="102"/>
      <c r="CP367" s="102"/>
      <c r="CQ367" s="102"/>
      <c r="CR367" s="102"/>
      <c r="CS367" s="102">
        <f t="shared" si="420"/>
        <v>0</v>
      </c>
      <c r="CT367" s="103">
        <f t="shared" si="421"/>
        <v>0</v>
      </c>
      <c r="CU367" s="103">
        <f t="shared" si="422"/>
        <v>0</v>
      </c>
      <c r="CV367" s="103">
        <f t="shared" si="423"/>
        <v>0</v>
      </c>
      <c r="CW367" s="103">
        <f t="shared" si="424"/>
        <v>0</v>
      </c>
      <c r="CX367" s="103">
        <f t="shared" si="425"/>
        <v>0</v>
      </c>
      <c r="CY367" s="103">
        <f t="shared" si="426"/>
        <v>0</v>
      </c>
      <c r="CZ367" s="103">
        <f t="shared" si="427"/>
        <v>0</v>
      </c>
      <c r="DA367" s="103">
        <f t="shared" si="428"/>
        <v>0</v>
      </c>
      <c r="DB367" s="103">
        <f t="shared" si="429"/>
        <v>0</v>
      </c>
      <c r="DC367" s="103">
        <f t="shared" si="430"/>
        <v>0</v>
      </c>
      <c r="DD367" s="103">
        <f t="shared" si="431"/>
        <v>0</v>
      </c>
      <c r="DE367" s="103">
        <f t="shared" si="432"/>
        <v>0</v>
      </c>
      <c r="DF367" s="104">
        <f>SUM(CT367:DE367)*VLOOKUP($I367,Escalation[],MATCH(CG$1,Escalation[#Headers]),FALSE)</f>
        <v>0</v>
      </c>
      <c r="DG367" s="104">
        <f t="shared" si="433"/>
        <v>0</v>
      </c>
      <c r="DH367" s="104">
        <f t="shared" si="434"/>
        <v>0</v>
      </c>
      <c r="DI367" s="104">
        <f t="shared" si="435"/>
        <v>0</v>
      </c>
      <c r="DJ367" s="103">
        <f t="shared" si="436"/>
        <v>0</v>
      </c>
      <c r="DK367" s="105">
        <f t="shared" si="437"/>
        <v>0</v>
      </c>
      <c r="DL367" s="110"/>
      <c r="DM367" s="102"/>
      <c r="DN367" s="102"/>
      <c r="DO367" s="102"/>
      <c r="DP367" s="102"/>
      <c r="DQ367" s="102"/>
      <c r="DR367" s="102"/>
      <c r="DS367" s="102"/>
      <c r="DT367" s="102"/>
      <c r="DU367" s="102"/>
      <c r="DV367" s="102"/>
      <c r="DW367" s="102"/>
      <c r="DX367" s="102">
        <f t="shared" si="438"/>
        <v>0</v>
      </c>
      <c r="DY367" s="103">
        <f t="shared" si="439"/>
        <v>0</v>
      </c>
      <c r="DZ367" s="103">
        <f t="shared" si="440"/>
        <v>0</v>
      </c>
      <c r="EA367" s="103">
        <f t="shared" si="441"/>
        <v>0</v>
      </c>
      <c r="EB367" s="103">
        <f t="shared" si="442"/>
        <v>0</v>
      </c>
      <c r="EC367" s="103">
        <f t="shared" si="443"/>
        <v>0</v>
      </c>
      <c r="ED367" s="103">
        <f t="shared" si="444"/>
        <v>0</v>
      </c>
      <c r="EE367" s="103">
        <f t="shared" si="445"/>
        <v>0</v>
      </c>
      <c r="EF367" s="103">
        <f t="shared" si="446"/>
        <v>0</v>
      </c>
      <c r="EG367" s="103">
        <f t="shared" si="447"/>
        <v>0</v>
      </c>
      <c r="EH367" s="103">
        <f t="shared" si="448"/>
        <v>0</v>
      </c>
      <c r="EI367" s="103">
        <f t="shared" si="449"/>
        <v>0</v>
      </c>
      <c r="EJ367" s="103">
        <f t="shared" si="450"/>
        <v>0</v>
      </c>
      <c r="EK367" s="104">
        <f>SUM(DY367:EJ367)*VLOOKUP($I367,Escalation[],MATCH(DL$1,Escalation[#Headers]),FALSE)</f>
        <v>0</v>
      </c>
      <c r="EL367" s="104">
        <f t="shared" si="451"/>
        <v>0</v>
      </c>
      <c r="EM367" s="104">
        <f t="shared" si="452"/>
        <v>0</v>
      </c>
      <c r="EN367" s="104">
        <f t="shared" si="453"/>
        <v>0</v>
      </c>
      <c r="EO367" s="103">
        <f t="shared" si="454"/>
        <v>0</v>
      </c>
      <c r="EP367" s="105">
        <f t="shared" si="455"/>
        <v>0</v>
      </c>
      <c r="EQ367" s="160">
        <f t="shared" si="456"/>
        <v>2349.4500000000003</v>
      </c>
      <c r="ER367" s="1"/>
      <c r="ES367" s="82"/>
      <c r="ET367" s="82"/>
      <c r="EU367" s="82"/>
      <c r="EV367" s="82"/>
      <c r="EW367" s="22"/>
      <c r="EX367" s="22"/>
      <c r="EY367" s="34"/>
      <c r="EZ367" s="34"/>
      <c r="FA367" s="7"/>
      <c r="FB367" s="7"/>
      <c r="FC367" s="7"/>
      <c r="FD367" s="7"/>
    </row>
    <row r="368" spans="1:160" ht="66" hidden="1" x14ac:dyDescent="0.3">
      <c r="A368" s="2" t="s">
        <v>736</v>
      </c>
      <c r="B368" s="83">
        <v>1.2</v>
      </c>
      <c r="C368" t="s">
        <v>1392</v>
      </c>
      <c r="D368" s="28" t="s">
        <v>15</v>
      </c>
      <c r="E368" s="3" t="s">
        <v>25</v>
      </c>
      <c r="F368" s="1" t="s">
        <v>285</v>
      </c>
      <c r="G368" s="14" t="s">
        <v>525</v>
      </c>
      <c r="H368" s="1"/>
      <c r="I368" s="3" t="s">
        <v>19</v>
      </c>
      <c r="J368" s="5" t="s">
        <v>31</v>
      </c>
      <c r="K368" s="3" t="s">
        <v>35</v>
      </c>
      <c r="L368" s="6" t="s">
        <v>22</v>
      </c>
      <c r="M368" s="38">
        <v>115</v>
      </c>
      <c r="N368" s="43">
        <v>115</v>
      </c>
      <c r="O368" s="23">
        <v>0</v>
      </c>
      <c r="P368" s="48">
        <v>0</v>
      </c>
      <c r="Q368" s="5" t="s">
        <v>23</v>
      </c>
      <c r="R368" s="1" t="s">
        <v>220</v>
      </c>
      <c r="S368" s="71">
        <f>VLOOKUP(R368,Contingencies!$A$2:$D$7,4,FALSE)</f>
        <v>0.2</v>
      </c>
      <c r="T368" s="22">
        <f t="shared" si="389"/>
        <v>939.7800000000002</v>
      </c>
      <c r="U368" s="33">
        <f t="shared" si="463"/>
        <v>0</v>
      </c>
      <c r="V368" s="90"/>
      <c r="W368" s="110"/>
      <c r="X368" s="102"/>
      <c r="Y368" s="133"/>
      <c r="Z368" s="102"/>
      <c r="AA368" s="123"/>
      <c r="AB368" s="102"/>
      <c r="AC368" s="122">
        <v>40</v>
      </c>
      <c r="AD368" s="123"/>
      <c r="AE368" s="123"/>
      <c r="AF368" s="102"/>
      <c r="AG368" s="102"/>
      <c r="AH368" s="102"/>
      <c r="AI368" s="102">
        <f t="shared" si="457"/>
        <v>40</v>
      </c>
      <c r="AJ368" s="103">
        <f t="shared" si="390"/>
        <v>0</v>
      </c>
      <c r="AK368" s="103">
        <f t="shared" si="391"/>
        <v>0</v>
      </c>
      <c r="AL368" s="103">
        <f t="shared" si="392"/>
        <v>0</v>
      </c>
      <c r="AM368" s="103">
        <f t="shared" si="393"/>
        <v>0</v>
      </c>
      <c r="AN368" s="103">
        <f t="shared" si="394"/>
        <v>0</v>
      </c>
      <c r="AO368" s="103">
        <f t="shared" si="395"/>
        <v>0</v>
      </c>
      <c r="AP368" s="103">
        <f t="shared" si="396"/>
        <v>4600</v>
      </c>
      <c r="AQ368" s="103">
        <f t="shared" si="397"/>
        <v>0</v>
      </c>
      <c r="AR368" s="103">
        <f t="shared" si="398"/>
        <v>0</v>
      </c>
      <c r="AS368" s="103">
        <f t="shared" si="399"/>
        <v>0</v>
      </c>
      <c r="AT368" s="103">
        <f t="shared" si="400"/>
        <v>0</v>
      </c>
      <c r="AU368" s="103">
        <f t="shared" si="401"/>
        <v>0</v>
      </c>
      <c r="AV368" s="104">
        <f>SUM(AJ368:AU368)*VLOOKUP($I368,Escalation[],MATCH(W$1,Escalation[#Headers]),FALSE)</f>
        <v>4698.9000000000005</v>
      </c>
      <c r="AW368" s="104">
        <f t="shared" si="458"/>
        <v>0</v>
      </c>
      <c r="AX368" s="104">
        <f t="shared" si="459"/>
        <v>0</v>
      </c>
      <c r="AY368" s="104">
        <f t="shared" si="460"/>
        <v>4698.9000000000005</v>
      </c>
      <c r="AZ368" s="103">
        <f t="shared" si="461"/>
        <v>939.7800000000002</v>
      </c>
      <c r="BA368" s="105">
        <f t="shared" si="462"/>
        <v>0</v>
      </c>
      <c r="BB368" s="110"/>
      <c r="BC368" s="102"/>
      <c r="BD368" s="102"/>
      <c r="BE368" s="102"/>
      <c r="BF368" s="102"/>
      <c r="BG368" s="102"/>
      <c r="BH368" s="102"/>
      <c r="BI368" s="102"/>
      <c r="BJ368" s="102"/>
      <c r="BK368" s="102"/>
      <c r="BL368" s="102"/>
      <c r="BM368" s="102"/>
      <c r="BN368" s="102">
        <f t="shared" si="402"/>
        <v>0</v>
      </c>
      <c r="BO368" s="103">
        <f t="shared" si="403"/>
        <v>0</v>
      </c>
      <c r="BP368" s="103">
        <f t="shared" si="404"/>
        <v>0</v>
      </c>
      <c r="BQ368" s="103">
        <f t="shared" si="405"/>
        <v>0</v>
      </c>
      <c r="BR368" s="103">
        <f t="shared" si="406"/>
        <v>0</v>
      </c>
      <c r="BS368" s="103">
        <f t="shared" si="407"/>
        <v>0</v>
      </c>
      <c r="BT368" s="103">
        <f t="shared" si="408"/>
        <v>0</v>
      </c>
      <c r="BU368" s="103">
        <f t="shared" si="409"/>
        <v>0</v>
      </c>
      <c r="BV368" s="103">
        <f t="shared" si="410"/>
        <v>0</v>
      </c>
      <c r="BW368" s="103">
        <f t="shared" si="411"/>
        <v>0</v>
      </c>
      <c r="BX368" s="103">
        <f t="shared" si="412"/>
        <v>0</v>
      </c>
      <c r="BY368" s="103">
        <f t="shared" si="413"/>
        <v>0</v>
      </c>
      <c r="BZ368" s="103">
        <f t="shared" si="414"/>
        <v>0</v>
      </c>
      <c r="CA368" s="104">
        <f>SUM(BO368:BZ368)*VLOOKUP($I368,Escalation[],MATCH(BB$1,Escalation[#Headers]),FALSE)</f>
        <v>0</v>
      </c>
      <c r="CB368" s="104">
        <f t="shared" si="415"/>
        <v>0</v>
      </c>
      <c r="CC368" s="104">
        <f t="shared" si="416"/>
        <v>0</v>
      </c>
      <c r="CD368" s="104">
        <f t="shared" si="417"/>
        <v>0</v>
      </c>
      <c r="CE368" s="103">
        <f t="shared" si="418"/>
        <v>0</v>
      </c>
      <c r="CF368" s="105">
        <f t="shared" si="419"/>
        <v>0</v>
      </c>
      <c r="CG368" s="110"/>
      <c r="CH368" s="102"/>
      <c r="CI368" s="102"/>
      <c r="CJ368" s="102"/>
      <c r="CK368" s="102"/>
      <c r="CL368" s="102"/>
      <c r="CM368" s="102"/>
      <c r="CN368" s="102"/>
      <c r="CO368" s="102"/>
      <c r="CP368" s="102"/>
      <c r="CQ368" s="102"/>
      <c r="CR368" s="102"/>
      <c r="CS368" s="102">
        <f t="shared" si="420"/>
        <v>0</v>
      </c>
      <c r="CT368" s="103">
        <f t="shared" si="421"/>
        <v>0</v>
      </c>
      <c r="CU368" s="103">
        <f t="shared" si="422"/>
        <v>0</v>
      </c>
      <c r="CV368" s="103">
        <f t="shared" si="423"/>
        <v>0</v>
      </c>
      <c r="CW368" s="103">
        <f t="shared" si="424"/>
        <v>0</v>
      </c>
      <c r="CX368" s="103">
        <f t="shared" si="425"/>
        <v>0</v>
      </c>
      <c r="CY368" s="103">
        <f t="shared" si="426"/>
        <v>0</v>
      </c>
      <c r="CZ368" s="103">
        <f t="shared" si="427"/>
        <v>0</v>
      </c>
      <c r="DA368" s="103">
        <f t="shared" si="428"/>
        <v>0</v>
      </c>
      <c r="DB368" s="103">
        <f t="shared" si="429"/>
        <v>0</v>
      </c>
      <c r="DC368" s="103">
        <f t="shared" si="430"/>
        <v>0</v>
      </c>
      <c r="DD368" s="103">
        <f t="shared" si="431"/>
        <v>0</v>
      </c>
      <c r="DE368" s="103">
        <f t="shared" si="432"/>
        <v>0</v>
      </c>
      <c r="DF368" s="104">
        <f>SUM(CT368:DE368)*VLOOKUP($I368,Escalation[],MATCH(CG$1,Escalation[#Headers]),FALSE)</f>
        <v>0</v>
      </c>
      <c r="DG368" s="104">
        <f t="shared" si="433"/>
        <v>0</v>
      </c>
      <c r="DH368" s="104">
        <f t="shared" si="434"/>
        <v>0</v>
      </c>
      <c r="DI368" s="104">
        <f t="shared" si="435"/>
        <v>0</v>
      </c>
      <c r="DJ368" s="103">
        <f t="shared" si="436"/>
        <v>0</v>
      </c>
      <c r="DK368" s="105">
        <f t="shared" si="437"/>
        <v>0</v>
      </c>
      <c r="DL368" s="110"/>
      <c r="DM368" s="102"/>
      <c r="DN368" s="102"/>
      <c r="DO368" s="102"/>
      <c r="DP368" s="102"/>
      <c r="DQ368" s="102"/>
      <c r="DR368" s="102"/>
      <c r="DS368" s="102"/>
      <c r="DT368" s="102"/>
      <c r="DU368" s="102"/>
      <c r="DV368" s="102"/>
      <c r="DW368" s="102"/>
      <c r="DX368" s="102">
        <f t="shared" si="438"/>
        <v>0</v>
      </c>
      <c r="DY368" s="103">
        <f t="shared" si="439"/>
        <v>0</v>
      </c>
      <c r="DZ368" s="103">
        <f t="shared" si="440"/>
        <v>0</v>
      </c>
      <c r="EA368" s="103">
        <f t="shared" si="441"/>
        <v>0</v>
      </c>
      <c r="EB368" s="103">
        <f t="shared" si="442"/>
        <v>0</v>
      </c>
      <c r="EC368" s="103">
        <f t="shared" si="443"/>
        <v>0</v>
      </c>
      <c r="ED368" s="103">
        <f t="shared" si="444"/>
        <v>0</v>
      </c>
      <c r="EE368" s="103">
        <f t="shared" si="445"/>
        <v>0</v>
      </c>
      <c r="EF368" s="103">
        <f t="shared" si="446"/>
        <v>0</v>
      </c>
      <c r="EG368" s="103">
        <f t="shared" si="447"/>
        <v>0</v>
      </c>
      <c r="EH368" s="103">
        <f t="shared" si="448"/>
        <v>0</v>
      </c>
      <c r="EI368" s="103">
        <f t="shared" si="449"/>
        <v>0</v>
      </c>
      <c r="EJ368" s="103">
        <f t="shared" si="450"/>
        <v>0</v>
      </c>
      <c r="EK368" s="104">
        <f>SUM(DY368:EJ368)*VLOOKUP($I368,Escalation[],MATCH(DL$1,Escalation[#Headers]),FALSE)</f>
        <v>0</v>
      </c>
      <c r="EL368" s="104">
        <f t="shared" si="451"/>
        <v>0</v>
      </c>
      <c r="EM368" s="104">
        <f t="shared" si="452"/>
        <v>0</v>
      </c>
      <c r="EN368" s="104">
        <f t="shared" si="453"/>
        <v>0</v>
      </c>
      <c r="EO368" s="103">
        <f t="shared" si="454"/>
        <v>0</v>
      </c>
      <c r="EP368" s="105">
        <f t="shared" si="455"/>
        <v>0</v>
      </c>
      <c r="EQ368" s="160">
        <f t="shared" si="456"/>
        <v>4698.9000000000005</v>
      </c>
      <c r="ER368" s="1"/>
      <c r="ES368" s="82"/>
      <c r="ET368" s="82"/>
      <c r="EU368" s="82"/>
      <c r="EV368" s="82"/>
      <c r="EW368" s="22"/>
      <c r="EX368" s="22"/>
      <c r="EY368" s="34"/>
      <c r="EZ368" s="34"/>
      <c r="FA368" s="7"/>
      <c r="FB368" s="7"/>
      <c r="FC368" s="7"/>
      <c r="FD368" s="7"/>
    </row>
    <row r="369" spans="1:160" ht="52.8" hidden="1" x14ac:dyDescent="0.3">
      <c r="A369" s="1" t="s">
        <v>737</v>
      </c>
      <c r="B369" s="83">
        <v>1.2</v>
      </c>
      <c r="C369" t="s">
        <v>1393</v>
      </c>
      <c r="D369" s="28" t="s">
        <v>15</v>
      </c>
      <c r="E369" s="3" t="s">
        <v>25</v>
      </c>
      <c r="F369" s="1" t="s">
        <v>738</v>
      </c>
      <c r="G369" s="14" t="s">
        <v>739</v>
      </c>
      <c r="H369" s="1"/>
      <c r="I369" s="3" t="s">
        <v>19</v>
      </c>
      <c r="J369" s="5" t="s">
        <v>19</v>
      </c>
      <c r="K369" s="3" t="s">
        <v>27</v>
      </c>
      <c r="L369" s="6" t="s">
        <v>22</v>
      </c>
      <c r="M369" s="38">
        <v>115</v>
      </c>
      <c r="N369" s="43">
        <v>115</v>
      </c>
      <c r="O369" s="24">
        <v>0</v>
      </c>
      <c r="P369" s="48">
        <v>0</v>
      </c>
      <c r="Q369" s="5" t="s">
        <v>23</v>
      </c>
      <c r="R369" s="1" t="s">
        <v>41</v>
      </c>
      <c r="S369" s="71">
        <f>VLOOKUP(R369,Contingencies!$A$2:$D$7,4,FALSE)</f>
        <v>0.125</v>
      </c>
      <c r="T369" s="22">
        <f t="shared" si="389"/>
        <v>117.47250000000001</v>
      </c>
      <c r="U369" s="33">
        <f t="shared" si="463"/>
        <v>0</v>
      </c>
      <c r="V369" s="90"/>
      <c r="W369" s="118">
        <v>8</v>
      </c>
      <c r="X369" s="116"/>
      <c r="Y369" s="116"/>
      <c r="Z369" s="123"/>
      <c r="AA369" s="123"/>
      <c r="AB369" s="123"/>
      <c r="AC369" s="123"/>
      <c r="AD369" s="123"/>
      <c r="AE369" s="132"/>
      <c r="AF369" s="119"/>
      <c r="AG369" s="117"/>
      <c r="AH369" s="116"/>
      <c r="AI369" s="102">
        <f t="shared" si="457"/>
        <v>8</v>
      </c>
      <c r="AJ369" s="103">
        <f t="shared" si="390"/>
        <v>920</v>
      </c>
      <c r="AK369" s="103">
        <f t="shared" si="391"/>
        <v>0</v>
      </c>
      <c r="AL369" s="103">
        <f t="shared" si="392"/>
        <v>0</v>
      </c>
      <c r="AM369" s="103">
        <f t="shared" si="393"/>
        <v>0</v>
      </c>
      <c r="AN369" s="103">
        <f t="shared" si="394"/>
        <v>0</v>
      </c>
      <c r="AO369" s="103">
        <f t="shared" si="395"/>
        <v>0</v>
      </c>
      <c r="AP369" s="103">
        <f t="shared" si="396"/>
        <v>0</v>
      </c>
      <c r="AQ369" s="103">
        <f t="shared" si="397"/>
        <v>0</v>
      </c>
      <c r="AR369" s="103">
        <f t="shared" si="398"/>
        <v>0</v>
      </c>
      <c r="AS369" s="103">
        <f t="shared" si="399"/>
        <v>0</v>
      </c>
      <c r="AT369" s="103">
        <f t="shared" si="400"/>
        <v>0</v>
      </c>
      <c r="AU369" s="103">
        <f t="shared" si="401"/>
        <v>0</v>
      </c>
      <c r="AV369" s="104">
        <f>SUM(AJ369:AU369)*VLOOKUP($I369,Escalation[],MATCH(W$1,Escalation[#Headers]),FALSE)</f>
        <v>939.78000000000009</v>
      </c>
      <c r="AW369" s="104">
        <f t="shared" si="458"/>
        <v>0</v>
      </c>
      <c r="AX369" s="104">
        <f t="shared" si="459"/>
        <v>0</v>
      </c>
      <c r="AY369" s="104">
        <f t="shared" si="460"/>
        <v>939.78000000000009</v>
      </c>
      <c r="AZ369" s="103">
        <f t="shared" si="461"/>
        <v>117.47250000000001</v>
      </c>
      <c r="BA369" s="105">
        <f t="shared" si="462"/>
        <v>0</v>
      </c>
      <c r="BB369" s="110"/>
      <c r="BC369" s="102"/>
      <c r="BD369" s="102"/>
      <c r="BE369" s="102"/>
      <c r="BF369" s="102"/>
      <c r="BG369" s="102"/>
      <c r="BH369" s="102"/>
      <c r="BI369" s="102"/>
      <c r="BJ369" s="102"/>
      <c r="BK369" s="102"/>
      <c r="BL369" s="102"/>
      <c r="BM369" s="102"/>
      <c r="BN369" s="102">
        <f t="shared" si="402"/>
        <v>0</v>
      </c>
      <c r="BO369" s="103">
        <f t="shared" si="403"/>
        <v>0</v>
      </c>
      <c r="BP369" s="103">
        <f t="shared" si="404"/>
        <v>0</v>
      </c>
      <c r="BQ369" s="103">
        <f t="shared" si="405"/>
        <v>0</v>
      </c>
      <c r="BR369" s="103">
        <f t="shared" si="406"/>
        <v>0</v>
      </c>
      <c r="BS369" s="103">
        <f t="shared" si="407"/>
        <v>0</v>
      </c>
      <c r="BT369" s="103">
        <f t="shared" si="408"/>
        <v>0</v>
      </c>
      <c r="BU369" s="103">
        <f t="shared" si="409"/>
        <v>0</v>
      </c>
      <c r="BV369" s="103">
        <f t="shared" si="410"/>
        <v>0</v>
      </c>
      <c r="BW369" s="103">
        <f t="shared" si="411"/>
        <v>0</v>
      </c>
      <c r="BX369" s="103">
        <f t="shared" si="412"/>
        <v>0</v>
      </c>
      <c r="BY369" s="103">
        <f t="shared" si="413"/>
        <v>0</v>
      </c>
      <c r="BZ369" s="103">
        <f t="shared" si="414"/>
        <v>0</v>
      </c>
      <c r="CA369" s="104">
        <f>SUM(BO369:BZ369)*VLOOKUP($I369,Escalation[],MATCH(BB$1,Escalation[#Headers]),FALSE)</f>
        <v>0</v>
      </c>
      <c r="CB369" s="104">
        <f t="shared" si="415"/>
        <v>0</v>
      </c>
      <c r="CC369" s="104">
        <f t="shared" si="416"/>
        <v>0</v>
      </c>
      <c r="CD369" s="104">
        <f t="shared" si="417"/>
        <v>0</v>
      </c>
      <c r="CE369" s="103">
        <f t="shared" si="418"/>
        <v>0</v>
      </c>
      <c r="CF369" s="105">
        <f t="shared" si="419"/>
        <v>0</v>
      </c>
      <c r="CG369" s="110"/>
      <c r="CH369" s="102"/>
      <c r="CI369" s="102"/>
      <c r="CJ369" s="102"/>
      <c r="CK369" s="102"/>
      <c r="CL369" s="102"/>
      <c r="CM369" s="102"/>
      <c r="CN369" s="102"/>
      <c r="CO369" s="102"/>
      <c r="CP369" s="102"/>
      <c r="CQ369" s="102"/>
      <c r="CR369" s="102"/>
      <c r="CS369" s="102">
        <f t="shared" si="420"/>
        <v>0</v>
      </c>
      <c r="CT369" s="103">
        <f t="shared" si="421"/>
        <v>0</v>
      </c>
      <c r="CU369" s="103">
        <f t="shared" si="422"/>
        <v>0</v>
      </c>
      <c r="CV369" s="103">
        <f t="shared" si="423"/>
        <v>0</v>
      </c>
      <c r="CW369" s="103">
        <f t="shared" si="424"/>
        <v>0</v>
      </c>
      <c r="CX369" s="103">
        <f t="shared" si="425"/>
        <v>0</v>
      </c>
      <c r="CY369" s="103">
        <f t="shared" si="426"/>
        <v>0</v>
      </c>
      <c r="CZ369" s="103">
        <f t="shared" si="427"/>
        <v>0</v>
      </c>
      <c r="DA369" s="103">
        <f t="shared" si="428"/>
        <v>0</v>
      </c>
      <c r="DB369" s="103">
        <f t="shared" si="429"/>
        <v>0</v>
      </c>
      <c r="DC369" s="103">
        <f t="shared" si="430"/>
        <v>0</v>
      </c>
      <c r="DD369" s="103">
        <f t="shared" si="431"/>
        <v>0</v>
      </c>
      <c r="DE369" s="103">
        <f t="shared" si="432"/>
        <v>0</v>
      </c>
      <c r="DF369" s="104">
        <f>SUM(CT369:DE369)*VLOOKUP($I369,Escalation[],MATCH(CG$1,Escalation[#Headers]),FALSE)</f>
        <v>0</v>
      </c>
      <c r="DG369" s="104">
        <f t="shared" si="433"/>
        <v>0</v>
      </c>
      <c r="DH369" s="104">
        <f t="shared" si="434"/>
        <v>0</v>
      </c>
      <c r="DI369" s="104">
        <f t="shared" si="435"/>
        <v>0</v>
      </c>
      <c r="DJ369" s="103">
        <f t="shared" si="436"/>
        <v>0</v>
      </c>
      <c r="DK369" s="105">
        <f t="shared" si="437"/>
        <v>0</v>
      </c>
      <c r="DL369" s="110"/>
      <c r="DM369" s="102"/>
      <c r="DN369" s="102"/>
      <c r="DO369" s="102"/>
      <c r="DP369" s="102"/>
      <c r="DQ369" s="102"/>
      <c r="DR369" s="102"/>
      <c r="DS369" s="102"/>
      <c r="DT369" s="102"/>
      <c r="DU369" s="102"/>
      <c r="DV369" s="102"/>
      <c r="DW369" s="102"/>
      <c r="DX369" s="102">
        <f t="shared" si="438"/>
        <v>0</v>
      </c>
      <c r="DY369" s="103">
        <f t="shared" si="439"/>
        <v>0</v>
      </c>
      <c r="DZ369" s="103">
        <f t="shared" si="440"/>
        <v>0</v>
      </c>
      <c r="EA369" s="103">
        <f t="shared" si="441"/>
        <v>0</v>
      </c>
      <c r="EB369" s="103">
        <f t="shared" si="442"/>
        <v>0</v>
      </c>
      <c r="EC369" s="103">
        <f t="shared" si="443"/>
        <v>0</v>
      </c>
      <c r="ED369" s="103">
        <f t="shared" si="444"/>
        <v>0</v>
      </c>
      <c r="EE369" s="103">
        <f t="shared" si="445"/>
        <v>0</v>
      </c>
      <c r="EF369" s="103">
        <f t="shared" si="446"/>
        <v>0</v>
      </c>
      <c r="EG369" s="103">
        <f t="shared" si="447"/>
        <v>0</v>
      </c>
      <c r="EH369" s="103">
        <f t="shared" si="448"/>
        <v>0</v>
      </c>
      <c r="EI369" s="103">
        <f t="shared" si="449"/>
        <v>0</v>
      </c>
      <c r="EJ369" s="103">
        <f t="shared" si="450"/>
        <v>0</v>
      </c>
      <c r="EK369" s="104">
        <f>SUM(DY369:EJ369)*VLOOKUP($I369,Escalation[],MATCH(DL$1,Escalation[#Headers]),FALSE)</f>
        <v>0</v>
      </c>
      <c r="EL369" s="104">
        <f t="shared" si="451"/>
        <v>0</v>
      </c>
      <c r="EM369" s="104">
        <f t="shared" si="452"/>
        <v>0</v>
      </c>
      <c r="EN369" s="104">
        <f t="shared" si="453"/>
        <v>0</v>
      </c>
      <c r="EO369" s="103">
        <f t="shared" si="454"/>
        <v>0</v>
      </c>
      <c r="EP369" s="105">
        <f t="shared" si="455"/>
        <v>0</v>
      </c>
      <c r="EQ369" s="160">
        <f t="shared" si="456"/>
        <v>939.78000000000009</v>
      </c>
      <c r="ER369" s="1"/>
      <c r="ES369" s="82"/>
      <c r="ET369" s="82"/>
      <c r="EU369" s="82"/>
      <c r="EV369" s="82"/>
      <c r="EW369" s="22"/>
      <c r="EX369" s="22"/>
      <c r="EY369" s="34"/>
      <c r="EZ369" s="34"/>
      <c r="FA369" s="7"/>
      <c r="FB369" s="7"/>
      <c r="FC369" s="7"/>
      <c r="FD369" s="7"/>
    </row>
    <row r="370" spans="1:160" ht="52.8" hidden="1" x14ac:dyDescent="0.3">
      <c r="A370" s="1" t="s">
        <v>737</v>
      </c>
      <c r="B370" s="83">
        <v>1.2</v>
      </c>
      <c r="C370" t="s">
        <v>1393</v>
      </c>
      <c r="D370" s="28" t="s">
        <v>15</v>
      </c>
      <c r="E370" s="3" t="s">
        <v>25</v>
      </c>
      <c r="F370" s="1" t="s">
        <v>738</v>
      </c>
      <c r="G370" s="14" t="s">
        <v>739</v>
      </c>
      <c r="H370" s="1"/>
      <c r="I370" s="3" t="s">
        <v>215</v>
      </c>
      <c r="J370" s="5" t="s">
        <v>215</v>
      </c>
      <c r="K370" s="3"/>
      <c r="L370" s="3" t="s">
        <v>136</v>
      </c>
      <c r="M370" s="38"/>
      <c r="N370" s="42">
        <v>1</v>
      </c>
      <c r="O370" s="24">
        <v>0</v>
      </c>
      <c r="P370" s="48">
        <v>0</v>
      </c>
      <c r="Q370" s="5" t="s">
        <v>23</v>
      </c>
      <c r="R370" s="1" t="s">
        <v>41</v>
      </c>
      <c r="S370" s="71">
        <f>VLOOKUP(R370,Contingencies!$A$2:$D$7,4,FALSE)</f>
        <v>0.125</v>
      </c>
      <c r="T370" s="22">
        <f t="shared" si="389"/>
        <v>255.37500000000003</v>
      </c>
      <c r="U370" s="33">
        <f t="shared" si="463"/>
        <v>0</v>
      </c>
      <c r="V370" s="90"/>
      <c r="W370" s="118">
        <v>2000</v>
      </c>
      <c r="X370" s="116"/>
      <c r="Y370" s="116"/>
      <c r="Z370" s="123"/>
      <c r="AA370" s="123"/>
      <c r="AB370" s="123"/>
      <c r="AC370" s="123"/>
      <c r="AD370" s="123"/>
      <c r="AE370" s="132"/>
      <c r="AF370" s="119"/>
      <c r="AG370" s="117"/>
      <c r="AH370" s="116"/>
      <c r="AI370" s="102">
        <f t="shared" si="457"/>
        <v>0</v>
      </c>
      <c r="AJ370" s="103">
        <f t="shared" si="390"/>
        <v>2000</v>
      </c>
      <c r="AK370" s="103">
        <f t="shared" si="391"/>
        <v>0</v>
      </c>
      <c r="AL370" s="103">
        <f t="shared" si="392"/>
        <v>0</v>
      </c>
      <c r="AM370" s="103">
        <f t="shared" si="393"/>
        <v>0</v>
      </c>
      <c r="AN370" s="103">
        <f t="shared" si="394"/>
        <v>0</v>
      </c>
      <c r="AO370" s="103">
        <f t="shared" si="395"/>
        <v>0</v>
      </c>
      <c r="AP370" s="103">
        <f t="shared" si="396"/>
        <v>0</v>
      </c>
      <c r="AQ370" s="103">
        <f t="shared" si="397"/>
        <v>0</v>
      </c>
      <c r="AR370" s="103">
        <f t="shared" si="398"/>
        <v>0</v>
      </c>
      <c r="AS370" s="103">
        <f t="shared" si="399"/>
        <v>0</v>
      </c>
      <c r="AT370" s="103">
        <f t="shared" si="400"/>
        <v>0</v>
      </c>
      <c r="AU370" s="103">
        <f t="shared" si="401"/>
        <v>0</v>
      </c>
      <c r="AV370" s="104">
        <f>SUM(AJ370:AU370)*VLOOKUP($I370,Escalation[],MATCH(W$1,Escalation[#Headers]),FALSE)</f>
        <v>2043.0000000000002</v>
      </c>
      <c r="AW370" s="104">
        <f t="shared" si="458"/>
        <v>0</v>
      </c>
      <c r="AX370" s="104">
        <f t="shared" si="459"/>
        <v>0</v>
      </c>
      <c r="AY370" s="104">
        <f t="shared" si="460"/>
        <v>2043.0000000000002</v>
      </c>
      <c r="AZ370" s="103">
        <f t="shared" si="461"/>
        <v>255.37500000000003</v>
      </c>
      <c r="BA370" s="105">
        <f t="shared" si="462"/>
        <v>0</v>
      </c>
      <c r="BB370" s="110"/>
      <c r="BC370" s="102"/>
      <c r="BD370" s="102"/>
      <c r="BE370" s="102"/>
      <c r="BF370" s="102"/>
      <c r="BG370" s="102"/>
      <c r="BH370" s="102"/>
      <c r="BI370" s="102"/>
      <c r="BJ370" s="102"/>
      <c r="BK370" s="102"/>
      <c r="BL370" s="102"/>
      <c r="BM370" s="102"/>
      <c r="BN370" s="102">
        <f t="shared" si="402"/>
        <v>0</v>
      </c>
      <c r="BO370" s="103">
        <f t="shared" si="403"/>
        <v>0</v>
      </c>
      <c r="BP370" s="103">
        <f t="shared" si="404"/>
        <v>0</v>
      </c>
      <c r="BQ370" s="103">
        <f t="shared" si="405"/>
        <v>0</v>
      </c>
      <c r="BR370" s="103">
        <f t="shared" si="406"/>
        <v>0</v>
      </c>
      <c r="BS370" s="103">
        <f t="shared" si="407"/>
        <v>0</v>
      </c>
      <c r="BT370" s="103">
        <f t="shared" si="408"/>
        <v>0</v>
      </c>
      <c r="BU370" s="103">
        <f t="shared" si="409"/>
        <v>0</v>
      </c>
      <c r="BV370" s="103">
        <f t="shared" si="410"/>
        <v>0</v>
      </c>
      <c r="BW370" s="103">
        <f t="shared" si="411"/>
        <v>0</v>
      </c>
      <c r="BX370" s="103">
        <f t="shared" si="412"/>
        <v>0</v>
      </c>
      <c r="BY370" s="103">
        <f t="shared" si="413"/>
        <v>0</v>
      </c>
      <c r="BZ370" s="103">
        <f t="shared" si="414"/>
        <v>0</v>
      </c>
      <c r="CA370" s="104">
        <f>SUM(BO370:BZ370)*VLOOKUP($I370,Escalation[],MATCH(BB$1,Escalation[#Headers]),FALSE)</f>
        <v>0</v>
      </c>
      <c r="CB370" s="104">
        <f t="shared" si="415"/>
        <v>0</v>
      </c>
      <c r="CC370" s="104">
        <f t="shared" si="416"/>
        <v>0</v>
      </c>
      <c r="CD370" s="104">
        <f t="shared" si="417"/>
        <v>0</v>
      </c>
      <c r="CE370" s="103">
        <f t="shared" si="418"/>
        <v>0</v>
      </c>
      <c r="CF370" s="105">
        <f t="shared" si="419"/>
        <v>0</v>
      </c>
      <c r="CG370" s="110"/>
      <c r="CH370" s="102"/>
      <c r="CI370" s="102"/>
      <c r="CJ370" s="102"/>
      <c r="CK370" s="102"/>
      <c r="CL370" s="102"/>
      <c r="CM370" s="102"/>
      <c r="CN370" s="102"/>
      <c r="CO370" s="102"/>
      <c r="CP370" s="102"/>
      <c r="CQ370" s="102"/>
      <c r="CR370" s="102"/>
      <c r="CS370" s="102">
        <f t="shared" si="420"/>
        <v>0</v>
      </c>
      <c r="CT370" s="103">
        <f t="shared" si="421"/>
        <v>0</v>
      </c>
      <c r="CU370" s="103">
        <f t="shared" si="422"/>
        <v>0</v>
      </c>
      <c r="CV370" s="103">
        <f t="shared" si="423"/>
        <v>0</v>
      </c>
      <c r="CW370" s="103">
        <f t="shared" si="424"/>
        <v>0</v>
      </c>
      <c r="CX370" s="103">
        <f t="shared" si="425"/>
        <v>0</v>
      </c>
      <c r="CY370" s="103">
        <f t="shared" si="426"/>
        <v>0</v>
      </c>
      <c r="CZ370" s="103">
        <f t="shared" si="427"/>
        <v>0</v>
      </c>
      <c r="DA370" s="103">
        <f t="shared" si="428"/>
        <v>0</v>
      </c>
      <c r="DB370" s="103">
        <f t="shared" si="429"/>
        <v>0</v>
      </c>
      <c r="DC370" s="103">
        <f t="shared" si="430"/>
        <v>0</v>
      </c>
      <c r="DD370" s="103">
        <f t="shared" si="431"/>
        <v>0</v>
      </c>
      <c r="DE370" s="103">
        <f t="shared" si="432"/>
        <v>0</v>
      </c>
      <c r="DF370" s="104">
        <f>SUM(CT370:DE370)*VLOOKUP($I370,Escalation[],MATCH(CG$1,Escalation[#Headers]),FALSE)</f>
        <v>0</v>
      </c>
      <c r="DG370" s="104">
        <f t="shared" si="433"/>
        <v>0</v>
      </c>
      <c r="DH370" s="104">
        <f t="shared" si="434"/>
        <v>0</v>
      </c>
      <c r="DI370" s="104">
        <f t="shared" si="435"/>
        <v>0</v>
      </c>
      <c r="DJ370" s="103">
        <f t="shared" si="436"/>
        <v>0</v>
      </c>
      <c r="DK370" s="105">
        <f t="shared" si="437"/>
        <v>0</v>
      </c>
      <c r="DL370" s="110"/>
      <c r="DM370" s="102"/>
      <c r="DN370" s="102"/>
      <c r="DO370" s="102"/>
      <c r="DP370" s="102"/>
      <c r="DQ370" s="102"/>
      <c r="DR370" s="102"/>
      <c r="DS370" s="102"/>
      <c r="DT370" s="102"/>
      <c r="DU370" s="102"/>
      <c r="DV370" s="102"/>
      <c r="DW370" s="102"/>
      <c r="DX370" s="102">
        <f t="shared" si="438"/>
        <v>0</v>
      </c>
      <c r="DY370" s="103">
        <f t="shared" si="439"/>
        <v>0</v>
      </c>
      <c r="DZ370" s="103">
        <f t="shared" si="440"/>
        <v>0</v>
      </c>
      <c r="EA370" s="103">
        <f t="shared" si="441"/>
        <v>0</v>
      </c>
      <c r="EB370" s="103">
        <f t="shared" si="442"/>
        <v>0</v>
      </c>
      <c r="EC370" s="103">
        <f t="shared" si="443"/>
        <v>0</v>
      </c>
      <c r="ED370" s="103">
        <f t="shared" si="444"/>
        <v>0</v>
      </c>
      <c r="EE370" s="103">
        <f t="shared" si="445"/>
        <v>0</v>
      </c>
      <c r="EF370" s="103">
        <f t="shared" si="446"/>
        <v>0</v>
      </c>
      <c r="EG370" s="103">
        <f t="shared" si="447"/>
        <v>0</v>
      </c>
      <c r="EH370" s="103">
        <f t="shared" si="448"/>
        <v>0</v>
      </c>
      <c r="EI370" s="103">
        <f t="shared" si="449"/>
        <v>0</v>
      </c>
      <c r="EJ370" s="103">
        <f t="shared" si="450"/>
        <v>0</v>
      </c>
      <c r="EK370" s="104">
        <f>SUM(DY370:EJ370)*VLOOKUP($I370,Escalation[],MATCH(DL$1,Escalation[#Headers]),FALSE)</f>
        <v>0</v>
      </c>
      <c r="EL370" s="104">
        <f t="shared" si="451"/>
        <v>0</v>
      </c>
      <c r="EM370" s="104">
        <f t="shared" si="452"/>
        <v>0</v>
      </c>
      <c r="EN370" s="104">
        <f t="shared" si="453"/>
        <v>0</v>
      </c>
      <c r="EO370" s="103">
        <f t="shared" si="454"/>
        <v>0</v>
      </c>
      <c r="EP370" s="105">
        <f t="shared" si="455"/>
        <v>0</v>
      </c>
      <c r="EQ370" s="160">
        <f t="shared" si="456"/>
        <v>2043.0000000000002</v>
      </c>
      <c r="ER370" s="1"/>
      <c r="ES370" s="82"/>
      <c r="ET370" s="82"/>
      <c r="EU370" s="82"/>
      <c r="EV370" s="82"/>
      <c r="EW370" s="22"/>
      <c r="EX370" s="22"/>
      <c r="EY370" s="34"/>
      <c r="EZ370" s="34"/>
      <c r="FA370" s="7"/>
      <c r="FB370" s="7"/>
      <c r="FC370" s="7"/>
      <c r="FD370" s="7"/>
    </row>
    <row r="371" spans="1:160" ht="409.6" hidden="1" x14ac:dyDescent="0.3">
      <c r="A371" s="1" t="s">
        <v>740</v>
      </c>
      <c r="B371" s="83">
        <v>1.2</v>
      </c>
      <c r="C371" t="s">
        <v>1393</v>
      </c>
      <c r="D371" s="28" t="s">
        <v>15</v>
      </c>
      <c r="E371" s="3" t="s">
        <v>25</v>
      </c>
      <c r="F371" s="11" t="s">
        <v>741</v>
      </c>
      <c r="G371" s="19" t="s">
        <v>742</v>
      </c>
      <c r="H371" s="1"/>
      <c r="I371" s="3" t="s">
        <v>215</v>
      </c>
      <c r="J371" s="5" t="s">
        <v>215</v>
      </c>
      <c r="K371" s="3"/>
      <c r="L371" s="3" t="s">
        <v>136</v>
      </c>
      <c r="M371" s="38"/>
      <c r="N371" s="42">
        <v>1</v>
      </c>
      <c r="O371" s="23">
        <v>0</v>
      </c>
      <c r="P371" s="48">
        <v>0</v>
      </c>
      <c r="Q371" s="5" t="s">
        <v>23</v>
      </c>
      <c r="R371" s="1" t="s">
        <v>41</v>
      </c>
      <c r="S371" s="71">
        <f>VLOOKUP(R371,Contingencies!$A$2:$D$7,4,FALSE)</f>
        <v>0.125</v>
      </c>
      <c r="T371" s="22">
        <f t="shared" si="389"/>
        <v>1890.2857500000002</v>
      </c>
      <c r="U371" s="33">
        <f t="shared" si="463"/>
        <v>0</v>
      </c>
      <c r="V371" s="20" t="s">
        <v>743</v>
      </c>
      <c r="W371" s="131"/>
      <c r="X371" s="114">
        <v>7402</v>
      </c>
      <c r="Y371" s="114">
        <v>7402</v>
      </c>
      <c r="Z371" s="122"/>
      <c r="AA371" s="123"/>
      <c r="AB371" s="123"/>
      <c r="AC371" s="123"/>
      <c r="AD371" s="123"/>
      <c r="AE371" s="123"/>
      <c r="AF371" s="116"/>
      <c r="AG371" s="116"/>
      <c r="AH371" s="116"/>
      <c r="AI371" s="102">
        <f t="shared" si="457"/>
        <v>0</v>
      </c>
      <c r="AJ371" s="103">
        <f t="shared" si="390"/>
        <v>0</v>
      </c>
      <c r="AK371" s="103">
        <f t="shared" si="391"/>
        <v>7402</v>
      </c>
      <c r="AL371" s="103">
        <f t="shared" si="392"/>
        <v>7402</v>
      </c>
      <c r="AM371" s="103">
        <f t="shared" si="393"/>
        <v>0</v>
      </c>
      <c r="AN371" s="103">
        <f t="shared" si="394"/>
        <v>0</v>
      </c>
      <c r="AO371" s="103">
        <f t="shared" si="395"/>
        <v>0</v>
      </c>
      <c r="AP371" s="103">
        <f t="shared" si="396"/>
        <v>0</v>
      </c>
      <c r="AQ371" s="103">
        <f t="shared" si="397"/>
        <v>0</v>
      </c>
      <c r="AR371" s="103">
        <f t="shared" si="398"/>
        <v>0</v>
      </c>
      <c r="AS371" s="103">
        <f t="shared" si="399"/>
        <v>0</v>
      </c>
      <c r="AT371" s="103">
        <f t="shared" si="400"/>
        <v>0</v>
      </c>
      <c r="AU371" s="103">
        <f t="shared" si="401"/>
        <v>0</v>
      </c>
      <c r="AV371" s="104">
        <f>SUM(AJ371:AU371)*VLOOKUP($I371,Escalation[],MATCH(W$1,Escalation[#Headers]),FALSE)</f>
        <v>15122.286000000002</v>
      </c>
      <c r="AW371" s="104">
        <f t="shared" si="458"/>
        <v>0</v>
      </c>
      <c r="AX371" s="104">
        <f t="shared" si="459"/>
        <v>0</v>
      </c>
      <c r="AY371" s="104">
        <f t="shared" si="460"/>
        <v>15122.286000000002</v>
      </c>
      <c r="AZ371" s="103">
        <f t="shared" si="461"/>
        <v>1890.2857500000002</v>
      </c>
      <c r="BA371" s="105">
        <f t="shared" si="462"/>
        <v>0</v>
      </c>
      <c r="BB371" s="110"/>
      <c r="BC371" s="102"/>
      <c r="BD371" s="102"/>
      <c r="BE371" s="102"/>
      <c r="BF371" s="102"/>
      <c r="BG371" s="117"/>
      <c r="BH371" s="117"/>
      <c r="BI371" s="102"/>
      <c r="BJ371" s="102"/>
      <c r="BK371" s="102"/>
      <c r="BL371" s="102"/>
      <c r="BM371" s="102"/>
      <c r="BN371" s="102">
        <f t="shared" si="402"/>
        <v>0</v>
      </c>
      <c r="BO371" s="103">
        <f t="shared" si="403"/>
        <v>0</v>
      </c>
      <c r="BP371" s="103">
        <f t="shared" si="404"/>
        <v>0</v>
      </c>
      <c r="BQ371" s="103">
        <f t="shared" si="405"/>
        <v>0</v>
      </c>
      <c r="BR371" s="103">
        <f t="shared" si="406"/>
        <v>0</v>
      </c>
      <c r="BS371" s="103">
        <f t="shared" si="407"/>
        <v>0</v>
      </c>
      <c r="BT371" s="103">
        <f t="shared" si="408"/>
        <v>0</v>
      </c>
      <c r="BU371" s="103">
        <f t="shared" si="409"/>
        <v>0</v>
      </c>
      <c r="BV371" s="103">
        <f t="shared" si="410"/>
        <v>0</v>
      </c>
      <c r="BW371" s="103">
        <f t="shared" si="411"/>
        <v>0</v>
      </c>
      <c r="BX371" s="103">
        <f t="shared" si="412"/>
        <v>0</v>
      </c>
      <c r="BY371" s="103">
        <f t="shared" si="413"/>
        <v>0</v>
      </c>
      <c r="BZ371" s="103">
        <f t="shared" si="414"/>
        <v>0</v>
      </c>
      <c r="CA371" s="104">
        <f>SUM(BO371:BZ371)*VLOOKUP($I371,Escalation[],MATCH(BB$1,Escalation[#Headers]),FALSE)</f>
        <v>0</v>
      </c>
      <c r="CB371" s="104">
        <f t="shared" si="415"/>
        <v>0</v>
      </c>
      <c r="CC371" s="104">
        <f t="shared" si="416"/>
        <v>0</v>
      </c>
      <c r="CD371" s="104">
        <f t="shared" si="417"/>
        <v>0</v>
      </c>
      <c r="CE371" s="103">
        <f t="shared" si="418"/>
        <v>0</v>
      </c>
      <c r="CF371" s="105">
        <f t="shared" si="419"/>
        <v>0</v>
      </c>
      <c r="CG371" s="110"/>
      <c r="CH371" s="102"/>
      <c r="CI371" s="102"/>
      <c r="CJ371" s="102"/>
      <c r="CK371" s="102"/>
      <c r="CL371" s="102"/>
      <c r="CM371" s="102"/>
      <c r="CN371" s="102"/>
      <c r="CO371" s="102"/>
      <c r="CP371" s="102"/>
      <c r="CQ371" s="102"/>
      <c r="CR371" s="102"/>
      <c r="CS371" s="102">
        <f t="shared" si="420"/>
        <v>0</v>
      </c>
      <c r="CT371" s="103">
        <f t="shared" si="421"/>
        <v>0</v>
      </c>
      <c r="CU371" s="103">
        <f t="shared" si="422"/>
        <v>0</v>
      </c>
      <c r="CV371" s="103">
        <f t="shared" si="423"/>
        <v>0</v>
      </c>
      <c r="CW371" s="103">
        <f t="shared" si="424"/>
        <v>0</v>
      </c>
      <c r="CX371" s="103">
        <f t="shared" si="425"/>
        <v>0</v>
      </c>
      <c r="CY371" s="103">
        <f t="shared" si="426"/>
        <v>0</v>
      </c>
      <c r="CZ371" s="103">
        <f t="shared" si="427"/>
        <v>0</v>
      </c>
      <c r="DA371" s="103">
        <f t="shared" si="428"/>
        <v>0</v>
      </c>
      <c r="DB371" s="103">
        <f t="shared" si="429"/>
        <v>0</v>
      </c>
      <c r="DC371" s="103">
        <f t="shared" si="430"/>
        <v>0</v>
      </c>
      <c r="DD371" s="103">
        <f t="shared" si="431"/>
        <v>0</v>
      </c>
      <c r="DE371" s="103">
        <f t="shared" si="432"/>
        <v>0</v>
      </c>
      <c r="DF371" s="104">
        <f>SUM(CT371:DE371)*VLOOKUP($I371,Escalation[],MATCH(CG$1,Escalation[#Headers]),FALSE)</f>
        <v>0</v>
      </c>
      <c r="DG371" s="104">
        <f t="shared" si="433"/>
        <v>0</v>
      </c>
      <c r="DH371" s="104">
        <f t="shared" si="434"/>
        <v>0</v>
      </c>
      <c r="DI371" s="104">
        <f t="shared" si="435"/>
        <v>0</v>
      </c>
      <c r="DJ371" s="103">
        <f t="shared" si="436"/>
        <v>0</v>
      </c>
      <c r="DK371" s="105">
        <f t="shared" si="437"/>
        <v>0</v>
      </c>
      <c r="DL371" s="110"/>
      <c r="DM371" s="102"/>
      <c r="DN371" s="102"/>
      <c r="DO371" s="102"/>
      <c r="DP371" s="102"/>
      <c r="DQ371" s="102"/>
      <c r="DR371" s="102"/>
      <c r="DS371" s="102"/>
      <c r="DT371" s="102"/>
      <c r="DU371" s="102"/>
      <c r="DV371" s="102"/>
      <c r="DW371" s="102"/>
      <c r="DX371" s="102">
        <f t="shared" si="438"/>
        <v>0</v>
      </c>
      <c r="DY371" s="103">
        <f t="shared" si="439"/>
        <v>0</v>
      </c>
      <c r="DZ371" s="103">
        <f t="shared" si="440"/>
        <v>0</v>
      </c>
      <c r="EA371" s="103">
        <f t="shared" si="441"/>
        <v>0</v>
      </c>
      <c r="EB371" s="103">
        <f t="shared" si="442"/>
        <v>0</v>
      </c>
      <c r="EC371" s="103">
        <f t="shared" si="443"/>
        <v>0</v>
      </c>
      <c r="ED371" s="103">
        <f t="shared" si="444"/>
        <v>0</v>
      </c>
      <c r="EE371" s="103">
        <f t="shared" si="445"/>
        <v>0</v>
      </c>
      <c r="EF371" s="103">
        <f t="shared" si="446"/>
        <v>0</v>
      </c>
      <c r="EG371" s="103">
        <f t="shared" si="447"/>
        <v>0</v>
      </c>
      <c r="EH371" s="103">
        <f t="shared" si="448"/>
        <v>0</v>
      </c>
      <c r="EI371" s="103">
        <f t="shared" si="449"/>
        <v>0</v>
      </c>
      <c r="EJ371" s="103">
        <f t="shared" si="450"/>
        <v>0</v>
      </c>
      <c r="EK371" s="104">
        <f>SUM(DY371:EJ371)*VLOOKUP($I371,Escalation[],MATCH(DL$1,Escalation[#Headers]),FALSE)</f>
        <v>0</v>
      </c>
      <c r="EL371" s="104">
        <f t="shared" si="451"/>
        <v>0</v>
      </c>
      <c r="EM371" s="104">
        <f t="shared" si="452"/>
        <v>0</v>
      </c>
      <c r="EN371" s="104">
        <f t="shared" si="453"/>
        <v>0</v>
      </c>
      <c r="EO371" s="103">
        <f t="shared" si="454"/>
        <v>0</v>
      </c>
      <c r="EP371" s="105">
        <f t="shared" si="455"/>
        <v>0</v>
      </c>
      <c r="EQ371" s="160">
        <f t="shared" si="456"/>
        <v>15122.286000000002</v>
      </c>
      <c r="ER371" s="1"/>
      <c r="ES371" s="82"/>
      <c r="ET371" s="82"/>
      <c r="EU371" s="82"/>
      <c r="EV371" s="82"/>
      <c r="EW371" s="22"/>
      <c r="EX371" s="22"/>
      <c r="EY371" s="34"/>
      <c r="EZ371" s="34"/>
      <c r="FA371" s="7"/>
      <c r="FB371" s="7"/>
      <c r="FC371" s="7"/>
      <c r="FD371" s="7"/>
    </row>
    <row r="372" spans="1:160" hidden="1" x14ac:dyDescent="0.3">
      <c r="A372" s="1" t="s">
        <v>744</v>
      </c>
      <c r="B372" s="83">
        <v>1.2</v>
      </c>
      <c r="C372" t="s">
        <v>1393</v>
      </c>
      <c r="D372" s="28" t="s">
        <v>15</v>
      </c>
      <c r="E372" s="3" t="s">
        <v>25</v>
      </c>
      <c r="F372" s="1" t="s">
        <v>745</v>
      </c>
      <c r="G372" s="10" t="s">
        <v>745</v>
      </c>
      <c r="H372" s="1"/>
      <c r="I372" s="3" t="s">
        <v>215</v>
      </c>
      <c r="J372" s="5" t="s">
        <v>215</v>
      </c>
      <c r="K372" s="3"/>
      <c r="L372" s="3" t="s">
        <v>136</v>
      </c>
      <c r="M372" s="38"/>
      <c r="N372" s="42">
        <v>1</v>
      </c>
      <c r="O372" s="23">
        <v>0</v>
      </c>
      <c r="P372" s="48">
        <v>0</v>
      </c>
      <c r="Q372" s="5" t="s">
        <v>23</v>
      </c>
      <c r="R372" s="1" t="s">
        <v>41</v>
      </c>
      <c r="S372" s="71">
        <f>VLOOKUP(R372,Contingencies!$A$2:$D$7,4,FALSE)</f>
        <v>0.125</v>
      </c>
      <c r="T372" s="22">
        <f t="shared" si="389"/>
        <v>76.612500000000011</v>
      </c>
      <c r="U372" s="33">
        <f t="shared" si="463"/>
        <v>0</v>
      </c>
      <c r="V372" s="90"/>
      <c r="W372" s="110"/>
      <c r="X372" s="116"/>
      <c r="Y372" s="116"/>
      <c r="Z372" s="123"/>
      <c r="AA372" s="123"/>
      <c r="AB372" s="123"/>
      <c r="AC372" s="123"/>
      <c r="AD372" s="123"/>
      <c r="AE372" s="132"/>
      <c r="AF372" s="114">
        <v>600</v>
      </c>
      <c r="AG372" s="102"/>
      <c r="AH372" s="116"/>
      <c r="AI372" s="102">
        <f t="shared" si="457"/>
        <v>0</v>
      </c>
      <c r="AJ372" s="103">
        <f t="shared" si="390"/>
        <v>0</v>
      </c>
      <c r="AK372" s="103">
        <f t="shared" si="391"/>
        <v>0</v>
      </c>
      <c r="AL372" s="103">
        <f t="shared" si="392"/>
        <v>0</v>
      </c>
      <c r="AM372" s="103">
        <f t="shared" si="393"/>
        <v>0</v>
      </c>
      <c r="AN372" s="103">
        <f t="shared" si="394"/>
        <v>0</v>
      </c>
      <c r="AO372" s="103">
        <f t="shared" si="395"/>
        <v>0</v>
      </c>
      <c r="AP372" s="103">
        <f t="shared" si="396"/>
        <v>0</v>
      </c>
      <c r="AQ372" s="103">
        <f t="shared" si="397"/>
        <v>0</v>
      </c>
      <c r="AR372" s="103">
        <f t="shared" si="398"/>
        <v>0</v>
      </c>
      <c r="AS372" s="103">
        <f t="shared" si="399"/>
        <v>600</v>
      </c>
      <c r="AT372" s="103">
        <f t="shared" si="400"/>
        <v>0</v>
      </c>
      <c r="AU372" s="103">
        <f t="shared" si="401"/>
        <v>0</v>
      </c>
      <c r="AV372" s="104">
        <f>SUM(AJ372:AU372)*VLOOKUP($I372,Escalation[],MATCH(W$1,Escalation[#Headers]),FALSE)</f>
        <v>612.90000000000009</v>
      </c>
      <c r="AW372" s="104">
        <f t="shared" si="458"/>
        <v>0</v>
      </c>
      <c r="AX372" s="104">
        <f t="shared" si="459"/>
        <v>0</v>
      </c>
      <c r="AY372" s="104">
        <f t="shared" si="460"/>
        <v>612.90000000000009</v>
      </c>
      <c r="AZ372" s="103">
        <f t="shared" si="461"/>
        <v>76.612500000000011</v>
      </c>
      <c r="BA372" s="105">
        <f t="shared" si="462"/>
        <v>0</v>
      </c>
      <c r="BB372" s="110"/>
      <c r="BC372" s="102"/>
      <c r="BD372" s="102"/>
      <c r="BE372" s="102"/>
      <c r="BF372" s="102"/>
      <c r="BG372" s="102"/>
      <c r="BH372" s="102"/>
      <c r="BI372" s="102"/>
      <c r="BJ372" s="102"/>
      <c r="BK372" s="102"/>
      <c r="BL372" s="102"/>
      <c r="BM372" s="102"/>
      <c r="BN372" s="102">
        <f t="shared" si="402"/>
        <v>0</v>
      </c>
      <c r="BO372" s="103">
        <f t="shared" si="403"/>
        <v>0</v>
      </c>
      <c r="BP372" s="103">
        <f t="shared" si="404"/>
        <v>0</v>
      </c>
      <c r="BQ372" s="103">
        <f t="shared" si="405"/>
        <v>0</v>
      </c>
      <c r="BR372" s="103">
        <f t="shared" si="406"/>
        <v>0</v>
      </c>
      <c r="BS372" s="103">
        <f t="shared" si="407"/>
        <v>0</v>
      </c>
      <c r="BT372" s="103">
        <f t="shared" si="408"/>
        <v>0</v>
      </c>
      <c r="BU372" s="103">
        <f t="shared" si="409"/>
        <v>0</v>
      </c>
      <c r="BV372" s="103">
        <f t="shared" si="410"/>
        <v>0</v>
      </c>
      <c r="BW372" s="103">
        <f t="shared" si="411"/>
        <v>0</v>
      </c>
      <c r="BX372" s="103">
        <f t="shared" si="412"/>
        <v>0</v>
      </c>
      <c r="BY372" s="103">
        <f t="shared" si="413"/>
        <v>0</v>
      </c>
      <c r="BZ372" s="103">
        <f t="shared" si="414"/>
        <v>0</v>
      </c>
      <c r="CA372" s="104">
        <f>SUM(BO372:BZ372)*VLOOKUP($I372,Escalation[],MATCH(BB$1,Escalation[#Headers]),FALSE)</f>
        <v>0</v>
      </c>
      <c r="CB372" s="104">
        <f t="shared" si="415"/>
        <v>0</v>
      </c>
      <c r="CC372" s="104">
        <f t="shared" si="416"/>
        <v>0</v>
      </c>
      <c r="CD372" s="104">
        <f t="shared" si="417"/>
        <v>0</v>
      </c>
      <c r="CE372" s="103">
        <f t="shared" si="418"/>
        <v>0</v>
      </c>
      <c r="CF372" s="105">
        <f t="shared" si="419"/>
        <v>0</v>
      </c>
      <c r="CG372" s="110"/>
      <c r="CH372" s="102"/>
      <c r="CI372" s="102"/>
      <c r="CJ372" s="102"/>
      <c r="CK372" s="102"/>
      <c r="CL372" s="102"/>
      <c r="CM372" s="102"/>
      <c r="CN372" s="102"/>
      <c r="CO372" s="102"/>
      <c r="CP372" s="102"/>
      <c r="CQ372" s="102"/>
      <c r="CR372" s="102"/>
      <c r="CS372" s="102">
        <f t="shared" si="420"/>
        <v>0</v>
      </c>
      <c r="CT372" s="103">
        <f t="shared" si="421"/>
        <v>0</v>
      </c>
      <c r="CU372" s="103">
        <f t="shared" si="422"/>
        <v>0</v>
      </c>
      <c r="CV372" s="103">
        <f t="shared" si="423"/>
        <v>0</v>
      </c>
      <c r="CW372" s="103">
        <f t="shared" si="424"/>
        <v>0</v>
      </c>
      <c r="CX372" s="103">
        <f t="shared" si="425"/>
        <v>0</v>
      </c>
      <c r="CY372" s="103">
        <f t="shared" si="426"/>
        <v>0</v>
      </c>
      <c r="CZ372" s="103">
        <f t="shared" si="427"/>
        <v>0</v>
      </c>
      <c r="DA372" s="103">
        <f t="shared" si="428"/>
        <v>0</v>
      </c>
      <c r="DB372" s="103">
        <f t="shared" si="429"/>
        <v>0</v>
      </c>
      <c r="DC372" s="103">
        <f t="shared" si="430"/>
        <v>0</v>
      </c>
      <c r="DD372" s="103">
        <f t="shared" si="431"/>
        <v>0</v>
      </c>
      <c r="DE372" s="103">
        <f t="shared" si="432"/>
        <v>0</v>
      </c>
      <c r="DF372" s="104">
        <f>SUM(CT372:DE372)*VLOOKUP($I372,Escalation[],MATCH(CG$1,Escalation[#Headers]),FALSE)</f>
        <v>0</v>
      </c>
      <c r="DG372" s="104">
        <f t="shared" si="433"/>
        <v>0</v>
      </c>
      <c r="DH372" s="104">
        <f t="shared" si="434"/>
        <v>0</v>
      </c>
      <c r="DI372" s="104">
        <f t="shared" si="435"/>
        <v>0</v>
      </c>
      <c r="DJ372" s="103">
        <f t="shared" si="436"/>
        <v>0</v>
      </c>
      <c r="DK372" s="105">
        <f t="shared" si="437"/>
        <v>0</v>
      </c>
      <c r="DL372" s="110"/>
      <c r="DM372" s="102"/>
      <c r="DN372" s="102"/>
      <c r="DO372" s="102"/>
      <c r="DP372" s="102"/>
      <c r="DQ372" s="102"/>
      <c r="DR372" s="102"/>
      <c r="DS372" s="102"/>
      <c r="DT372" s="102"/>
      <c r="DU372" s="102"/>
      <c r="DV372" s="102"/>
      <c r="DW372" s="102"/>
      <c r="DX372" s="102">
        <f t="shared" si="438"/>
        <v>0</v>
      </c>
      <c r="DY372" s="103">
        <f t="shared" si="439"/>
        <v>0</v>
      </c>
      <c r="DZ372" s="103">
        <f t="shared" si="440"/>
        <v>0</v>
      </c>
      <c r="EA372" s="103">
        <f t="shared" si="441"/>
        <v>0</v>
      </c>
      <c r="EB372" s="103">
        <f t="shared" si="442"/>
        <v>0</v>
      </c>
      <c r="EC372" s="103">
        <f t="shared" si="443"/>
        <v>0</v>
      </c>
      <c r="ED372" s="103">
        <f t="shared" si="444"/>
        <v>0</v>
      </c>
      <c r="EE372" s="103">
        <f t="shared" si="445"/>
        <v>0</v>
      </c>
      <c r="EF372" s="103">
        <f t="shared" si="446"/>
        <v>0</v>
      </c>
      <c r="EG372" s="103">
        <f t="shared" si="447"/>
        <v>0</v>
      </c>
      <c r="EH372" s="103">
        <f t="shared" si="448"/>
        <v>0</v>
      </c>
      <c r="EI372" s="103">
        <f t="shared" si="449"/>
        <v>0</v>
      </c>
      <c r="EJ372" s="103">
        <f t="shared" si="450"/>
        <v>0</v>
      </c>
      <c r="EK372" s="104">
        <f>SUM(DY372:EJ372)*VLOOKUP($I372,Escalation[],MATCH(DL$1,Escalation[#Headers]),FALSE)</f>
        <v>0</v>
      </c>
      <c r="EL372" s="104">
        <f t="shared" si="451"/>
        <v>0</v>
      </c>
      <c r="EM372" s="104">
        <f t="shared" si="452"/>
        <v>0</v>
      </c>
      <c r="EN372" s="104">
        <f t="shared" si="453"/>
        <v>0</v>
      </c>
      <c r="EO372" s="103">
        <f t="shared" si="454"/>
        <v>0</v>
      </c>
      <c r="EP372" s="105">
        <f t="shared" si="455"/>
        <v>0</v>
      </c>
      <c r="EQ372" s="160">
        <f t="shared" si="456"/>
        <v>612.90000000000009</v>
      </c>
      <c r="ER372" s="1"/>
      <c r="ES372" s="82"/>
      <c r="ET372" s="82"/>
      <c r="EU372" s="82"/>
      <c r="EV372" s="82"/>
      <c r="EW372" s="22"/>
      <c r="EX372" s="22"/>
      <c r="EY372" s="34"/>
      <c r="EZ372" s="34"/>
      <c r="FA372" s="7"/>
      <c r="FB372" s="7"/>
      <c r="FC372" s="7"/>
      <c r="FD372" s="7"/>
    </row>
    <row r="373" spans="1:160" ht="211.2" hidden="1" x14ac:dyDescent="0.3">
      <c r="A373" s="1" t="s">
        <v>746</v>
      </c>
      <c r="B373" s="83">
        <v>1.2</v>
      </c>
      <c r="C373" t="s">
        <v>1393</v>
      </c>
      <c r="D373" s="28" t="s">
        <v>15</v>
      </c>
      <c r="E373" s="3" t="s">
        <v>25</v>
      </c>
      <c r="F373" s="1" t="s">
        <v>747</v>
      </c>
      <c r="G373" s="19" t="s">
        <v>748</v>
      </c>
      <c r="H373" s="1"/>
      <c r="I373" s="3" t="s">
        <v>19</v>
      </c>
      <c r="J373" s="5" t="s">
        <v>19</v>
      </c>
      <c r="K373" s="3" t="s">
        <v>27</v>
      </c>
      <c r="L373" s="6" t="s">
        <v>22</v>
      </c>
      <c r="M373" s="38">
        <v>115</v>
      </c>
      <c r="N373" s="43">
        <v>115</v>
      </c>
      <c r="O373" s="23">
        <v>0</v>
      </c>
      <c r="P373" s="48">
        <v>0</v>
      </c>
      <c r="Q373" s="5" t="s">
        <v>23</v>
      </c>
      <c r="R373" s="1" t="s">
        <v>220</v>
      </c>
      <c r="S373" s="71">
        <f>VLOOKUP(R373,Contingencies!$A$2:$D$7,4,FALSE)</f>
        <v>0.2</v>
      </c>
      <c r="T373" s="22">
        <f t="shared" si="389"/>
        <v>959.98527000000013</v>
      </c>
      <c r="U373" s="33">
        <f t="shared" si="463"/>
        <v>0</v>
      </c>
      <c r="V373" s="90" t="s">
        <v>749</v>
      </c>
      <c r="W373" s="110"/>
      <c r="X373" s="102"/>
      <c r="Y373" s="102"/>
      <c r="Z373" s="123"/>
      <c r="AA373" s="123"/>
      <c r="AB373" s="123"/>
      <c r="AC373" s="123"/>
      <c r="AD373" s="123"/>
      <c r="AE373" s="123"/>
      <c r="AF373" s="116"/>
      <c r="AG373" s="116"/>
      <c r="AH373" s="125"/>
      <c r="AI373" s="102">
        <f t="shared" si="457"/>
        <v>0</v>
      </c>
      <c r="AJ373" s="103">
        <f t="shared" si="390"/>
        <v>0</v>
      </c>
      <c r="AK373" s="103">
        <f t="shared" si="391"/>
        <v>0</v>
      </c>
      <c r="AL373" s="103">
        <f t="shared" si="392"/>
        <v>0</v>
      </c>
      <c r="AM373" s="103">
        <f t="shared" si="393"/>
        <v>0</v>
      </c>
      <c r="AN373" s="103">
        <f t="shared" si="394"/>
        <v>0</v>
      </c>
      <c r="AO373" s="103">
        <f t="shared" si="395"/>
        <v>0</v>
      </c>
      <c r="AP373" s="103">
        <f t="shared" si="396"/>
        <v>0</v>
      </c>
      <c r="AQ373" s="103">
        <f t="shared" si="397"/>
        <v>0</v>
      </c>
      <c r="AR373" s="103">
        <f t="shared" si="398"/>
        <v>0</v>
      </c>
      <c r="AS373" s="103">
        <f t="shared" si="399"/>
        <v>0</v>
      </c>
      <c r="AT373" s="103">
        <f t="shared" si="400"/>
        <v>0</v>
      </c>
      <c r="AU373" s="103">
        <f t="shared" si="401"/>
        <v>0</v>
      </c>
      <c r="AV373" s="104">
        <f>SUM(AJ373:AU373)*VLOOKUP($I373,Escalation[],MATCH(W$1,Escalation[#Headers]),FALSE)</f>
        <v>0</v>
      </c>
      <c r="AW373" s="104">
        <f t="shared" si="458"/>
        <v>0</v>
      </c>
      <c r="AX373" s="104">
        <f t="shared" si="459"/>
        <v>0</v>
      </c>
      <c r="AY373" s="104">
        <f t="shared" si="460"/>
        <v>0</v>
      </c>
      <c r="AZ373" s="103">
        <f t="shared" si="461"/>
        <v>0</v>
      </c>
      <c r="BA373" s="105">
        <f t="shared" si="462"/>
        <v>0</v>
      </c>
      <c r="BB373" s="111">
        <v>20</v>
      </c>
      <c r="BC373" s="112">
        <v>20</v>
      </c>
      <c r="BD373" s="102"/>
      <c r="BE373" s="102"/>
      <c r="BF373" s="102"/>
      <c r="BG373" s="117"/>
      <c r="BH373" s="117"/>
      <c r="BI373" s="102"/>
      <c r="BJ373" s="102"/>
      <c r="BK373" s="102"/>
      <c r="BL373" s="102"/>
      <c r="BM373" s="102"/>
      <c r="BN373" s="102">
        <f t="shared" si="402"/>
        <v>40</v>
      </c>
      <c r="BO373" s="103">
        <f t="shared" si="403"/>
        <v>2300</v>
      </c>
      <c r="BP373" s="103">
        <f t="shared" si="404"/>
        <v>2300</v>
      </c>
      <c r="BQ373" s="103">
        <f t="shared" si="405"/>
        <v>0</v>
      </c>
      <c r="BR373" s="103">
        <f t="shared" si="406"/>
        <v>0</v>
      </c>
      <c r="BS373" s="103">
        <f t="shared" si="407"/>
        <v>0</v>
      </c>
      <c r="BT373" s="103">
        <f t="shared" si="408"/>
        <v>0</v>
      </c>
      <c r="BU373" s="103">
        <f t="shared" si="409"/>
        <v>0</v>
      </c>
      <c r="BV373" s="103">
        <f t="shared" si="410"/>
        <v>0</v>
      </c>
      <c r="BW373" s="103">
        <f t="shared" si="411"/>
        <v>0</v>
      </c>
      <c r="BX373" s="103">
        <f t="shared" si="412"/>
        <v>0</v>
      </c>
      <c r="BY373" s="103">
        <f t="shared" si="413"/>
        <v>0</v>
      </c>
      <c r="BZ373" s="103">
        <f t="shared" si="414"/>
        <v>0</v>
      </c>
      <c r="CA373" s="104">
        <f>SUM(BO373:BZ373)*VLOOKUP($I373,Escalation[],MATCH(BB$1,Escalation[#Headers]),FALSE)</f>
        <v>4799.9263500000006</v>
      </c>
      <c r="CB373" s="104">
        <f t="shared" si="415"/>
        <v>0</v>
      </c>
      <c r="CC373" s="104">
        <f t="shared" si="416"/>
        <v>0</v>
      </c>
      <c r="CD373" s="104">
        <f t="shared" si="417"/>
        <v>4799.9263500000006</v>
      </c>
      <c r="CE373" s="103">
        <f t="shared" si="418"/>
        <v>959.98527000000013</v>
      </c>
      <c r="CF373" s="105">
        <f t="shared" si="419"/>
        <v>0</v>
      </c>
      <c r="CG373" s="110"/>
      <c r="CH373" s="102"/>
      <c r="CI373" s="102"/>
      <c r="CJ373" s="102"/>
      <c r="CK373" s="102"/>
      <c r="CL373" s="102"/>
      <c r="CM373" s="102"/>
      <c r="CN373" s="102"/>
      <c r="CO373" s="102"/>
      <c r="CP373" s="102"/>
      <c r="CQ373" s="102"/>
      <c r="CR373" s="102"/>
      <c r="CS373" s="102">
        <f t="shared" si="420"/>
        <v>0</v>
      </c>
      <c r="CT373" s="103">
        <f t="shared" si="421"/>
        <v>0</v>
      </c>
      <c r="CU373" s="103">
        <f t="shared" si="422"/>
        <v>0</v>
      </c>
      <c r="CV373" s="103">
        <f t="shared" si="423"/>
        <v>0</v>
      </c>
      <c r="CW373" s="103">
        <f t="shared" si="424"/>
        <v>0</v>
      </c>
      <c r="CX373" s="103">
        <f t="shared" si="425"/>
        <v>0</v>
      </c>
      <c r="CY373" s="103">
        <f t="shared" si="426"/>
        <v>0</v>
      </c>
      <c r="CZ373" s="103">
        <f t="shared" si="427"/>
        <v>0</v>
      </c>
      <c r="DA373" s="103">
        <f t="shared" si="428"/>
        <v>0</v>
      </c>
      <c r="DB373" s="103">
        <f t="shared" si="429"/>
        <v>0</v>
      </c>
      <c r="DC373" s="103">
        <f t="shared" si="430"/>
        <v>0</v>
      </c>
      <c r="DD373" s="103">
        <f t="shared" si="431"/>
        <v>0</v>
      </c>
      <c r="DE373" s="103">
        <f t="shared" si="432"/>
        <v>0</v>
      </c>
      <c r="DF373" s="104">
        <f>SUM(CT373:DE373)*VLOOKUP($I373,Escalation[],MATCH(CG$1,Escalation[#Headers]),FALSE)</f>
        <v>0</v>
      </c>
      <c r="DG373" s="104">
        <f t="shared" si="433"/>
        <v>0</v>
      </c>
      <c r="DH373" s="104">
        <f t="shared" si="434"/>
        <v>0</v>
      </c>
      <c r="DI373" s="104">
        <f t="shared" si="435"/>
        <v>0</v>
      </c>
      <c r="DJ373" s="103">
        <f t="shared" si="436"/>
        <v>0</v>
      </c>
      <c r="DK373" s="105">
        <f t="shared" si="437"/>
        <v>0</v>
      </c>
      <c r="DL373" s="110"/>
      <c r="DM373" s="102"/>
      <c r="DN373" s="102"/>
      <c r="DO373" s="102"/>
      <c r="DP373" s="102"/>
      <c r="DQ373" s="102"/>
      <c r="DR373" s="102"/>
      <c r="DS373" s="102"/>
      <c r="DT373" s="102"/>
      <c r="DU373" s="102"/>
      <c r="DV373" s="102"/>
      <c r="DW373" s="102"/>
      <c r="DX373" s="102">
        <f t="shared" si="438"/>
        <v>0</v>
      </c>
      <c r="DY373" s="103">
        <f t="shared" si="439"/>
        <v>0</v>
      </c>
      <c r="DZ373" s="103">
        <f t="shared" si="440"/>
        <v>0</v>
      </c>
      <c r="EA373" s="103">
        <f t="shared" si="441"/>
        <v>0</v>
      </c>
      <c r="EB373" s="103">
        <f t="shared" si="442"/>
        <v>0</v>
      </c>
      <c r="EC373" s="103">
        <f t="shared" si="443"/>
        <v>0</v>
      </c>
      <c r="ED373" s="103">
        <f t="shared" si="444"/>
        <v>0</v>
      </c>
      <c r="EE373" s="103">
        <f t="shared" si="445"/>
        <v>0</v>
      </c>
      <c r="EF373" s="103">
        <f t="shared" si="446"/>
        <v>0</v>
      </c>
      <c r="EG373" s="103">
        <f t="shared" si="447"/>
        <v>0</v>
      </c>
      <c r="EH373" s="103">
        <f t="shared" si="448"/>
        <v>0</v>
      </c>
      <c r="EI373" s="103">
        <f t="shared" si="449"/>
        <v>0</v>
      </c>
      <c r="EJ373" s="103">
        <f t="shared" si="450"/>
        <v>0</v>
      </c>
      <c r="EK373" s="104">
        <f>SUM(DY373:EJ373)*VLOOKUP($I373,Escalation[],MATCH(DL$1,Escalation[#Headers]),FALSE)</f>
        <v>0</v>
      </c>
      <c r="EL373" s="104">
        <f t="shared" si="451"/>
        <v>0</v>
      </c>
      <c r="EM373" s="104">
        <f t="shared" si="452"/>
        <v>0</v>
      </c>
      <c r="EN373" s="104">
        <f t="shared" si="453"/>
        <v>0</v>
      </c>
      <c r="EO373" s="103">
        <f t="shared" si="454"/>
        <v>0</v>
      </c>
      <c r="EP373" s="105">
        <f t="shared" si="455"/>
        <v>0</v>
      </c>
      <c r="EQ373" s="160">
        <f t="shared" si="456"/>
        <v>4799.9263500000006</v>
      </c>
      <c r="ER373" s="1"/>
      <c r="ES373" s="82"/>
      <c r="ET373" s="82"/>
      <c r="EU373" s="82"/>
      <c r="EV373" s="82"/>
      <c r="EW373" s="22"/>
      <c r="EX373" s="22"/>
      <c r="EY373" s="34"/>
      <c r="EZ373" s="34"/>
      <c r="FA373" s="7"/>
      <c r="FB373" s="7"/>
      <c r="FC373" s="7"/>
      <c r="FD373" s="7"/>
    </row>
    <row r="374" spans="1:160" ht="198" hidden="1" x14ac:dyDescent="0.3">
      <c r="A374" s="1" t="s">
        <v>750</v>
      </c>
      <c r="B374" s="83">
        <v>1.2</v>
      </c>
      <c r="C374" t="s">
        <v>1393</v>
      </c>
      <c r="D374" s="28" t="s">
        <v>15</v>
      </c>
      <c r="E374" s="3" t="s">
        <v>25</v>
      </c>
      <c r="F374" s="1" t="s">
        <v>751</v>
      </c>
      <c r="G374" s="19" t="s">
        <v>752</v>
      </c>
      <c r="H374" s="1"/>
      <c r="I374" s="3" t="s">
        <v>19</v>
      </c>
      <c r="J374" s="5" t="s">
        <v>19</v>
      </c>
      <c r="K374" s="3" t="s">
        <v>27</v>
      </c>
      <c r="L374" s="6" t="s">
        <v>22</v>
      </c>
      <c r="M374" s="38">
        <v>115</v>
      </c>
      <c r="N374" s="43">
        <v>115</v>
      </c>
      <c r="O374" s="23">
        <v>0</v>
      </c>
      <c r="P374" s="48">
        <v>0</v>
      </c>
      <c r="Q374" s="5" t="s">
        <v>23</v>
      </c>
      <c r="R374" s="1" t="s">
        <v>224</v>
      </c>
      <c r="S374" s="71">
        <f>VLOOKUP(R374,Contingencies!$A$2:$D$7,4,FALSE)</f>
        <v>0.35</v>
      </c>
      <c r="T374" s="22">
        <f t="shared" si="389"/>
        <v>3324.5892225000002</v>
      </c>
      <c r="U374" s="33">
        <f t="shared" si="463"/>
        <v>0</v>
      </c>
      <c r="V374" s="90"/>
      <c r="W374" s="110"/>
      <c r="X374" s="102"/>
      <c r="Y374" s="102"/>
      <c r="Z374" s="123"/>
      <c r="AA374" s="123"/>
      <c r="AB374" s="123"/>
      <c r="AC374" s="123"/>
      <c r="AD374" s="123"/>
      <c r="AE374" s="123"/>
      <c r="AF374" s="116"/>
      <c r="AG374" s="114">
        <v>20</v>
      </c>
      <c r="AH374" s="114">
        <v>20</v>
      </c>
      <c r="AI374" s="102">
        <f t="shared" si="457"/>
        <v>40</v>
      </c>
      <c r="AJ374" s="103">
        <f t="shared" si="390"/>
        <v>0</v>
      </c>
      <c r="AK374" s="103">
        <f t="shared" si="391"/>
        <v>0</v>
      </c>
      <c r="AL374" s="103">
        <f t="shared" si="392"/>
        <v>0</v>
      </c>
      <c r="AM374" s="103">
        <f t="shared" si="393"/>
        <v>0</v>
      </c>
      <c r="AN374" s="103">
        <f t="shared" si="394"/>
        <v>0</v>
      </c>
      <c r="AO374" s="103">
        <f t="shared" si="395"/>
        <v>0</v>
      </c>
      <c r="AP374" s="103">
        <f t="shared" si="396"/>
        <v>0</v>
      </c>
      <c r="AQ374" s="103">
        <f t="shared" si="397"/>
        <v>0</v>
      </c>
      <c r="AR374" s="103">
        <f t="shared" si="398"/>
        <v>0</v>
      </c>
      <c r="AS374" s="103">
        <f t="shared" si="399"/>
        <v>0</v>
      </c>
      <c r="AT374" s="103">
        <f t="shared" si="400"/>
        <v>2300</v>
      </c>
      <c r="AU374" s="103">
        <f t="shared" si="401"/>
        <v>2300</v>
      </c>
      <c r="AV374" s="104">
        <f>SUM(AJ374:AU374)*VLOOKUP($I374,Escalation[],MATCH(W$1,Escalation[#Headers]),FALSE)</f>
        <v>4698.9000000000005</v>
      </c>
      <c r="AW374" s="104">
        <f t="shared" si="458"/>
        <v>0</v>
      </c>
      <c r="AX374" s="104">
        <f t="shared" si="459"/>
        <v>0</v>
      </c>
      <c r="AY374" s="104">
        <f t="shared" si="460"/>
        <v>4698.9000000000005</v>
      </c>
      <c r="AZ374" s="103">
        <f t="shared" si="461"/>
        <v>1644.615</v>
      </c>
      <c r="BA374" s="105">
        <f t="shared" si="462"/>
        <v>0</v>
      </c>
      <c r="BB374" s="110">
        <v>20</v>
      </c>
      <c r="BC374" s="102">
        <v>20</v>
      </c>
      <c r="BD374" s="102"/>
      <c r="BE374" s="102"/>
      <c r="BF374" s="102"/>
      <c r="BG374" s="117"/>
      <c r="BH374" s="117"/>
      <c r="BI374" s="102"/>
      <c r="BJ374" s="102"/>
      <c r="BK374" s="102"/>
      <c r="BL374" s="102"/>
      <c r="BM374" s="102"/>
      <c r="BN374" s="102">
        <f t="shared" si="402"/>
        <v>40</v>
      </c>
      <c r="BO374" s="103">
        <f t="shared" si="403"/>
        <v>2300</v>
      </c>
      <c r="BP374" s="103">
        <f t="shared" si="404"/>
        <v>2300</v>
      </c>
      <c r="BQ374" s="103">
        <f t="shared" si="405"/>
        <v>0</v>
      </c>
      <c r="BR374" s="103">
        <f t="shared" si="406"/>
        <v>0</v>
      </c>
      <c r="BS374" s="103">
        <f t="shared" si="407"/>
        <v>0</v>
      </c>
      <c r="BT374" s="103">
        <f t="shared" si="408"/>
        <v>0</v>
      </c>
      <c r="BU374" s="103">
        <f t="shared" si="409"/>
        <v>0</v>
      </c>
      <c r="BV374" s="103">
        <f t="shared" si="410"/>
        <v>0</v>
      </c>
      <c r="BW374" s="103">
        <f t="shared" si="411"/>
        <v>0</v>
      </c>
      <c r="BX374" s="103">
        <f t="shared" si="412"/>
        <v>0</v>
      </c>
      <c r="BY374" s="103">
        <f t="shared" si="413"/>
        <v>0</v>
      </c>
      <c r="BZ374" s="103">
        <f t="shared" si="414"/>
        <v>0</v>
      </c>
      <c r="CA374" s="104">
        <f>SUM(BO374:BZ374)*VLOOKUP($I374,Escalation[],MATCH(BB$1,Escalation[#Headers]),FALSE)</f>
        <v>4799.9263500000006</v>
      </c>
      <c r="CB374" s="104">
        <f t="shared" si="415"/>
        <v>0</v>
      </c>
      <c r="CC374" s="104">
        <f t="shared" si="416"/>
        <v>0</v>
      </c>
      <c r="CD374" s="104">
        <f t="shared" si="417"/>
        <v>4799.9263500000006</v>
      </c>
      <c r="CE374" s="103">
        <f t="shared" si="418"/>
        <v>1679.9742225000002</v>
      </c>
      <c r="CF374" s="105">
        <f t="shared" si="419"/>
        <v>0</v>
      </c>
      <c r="CG374" s="110"/>
      <c r="CH374" s="102"/>
      <c r="CI374" s="102"/>
      <c r="CJ374" s="102"/>
      <c r="CK374" s="102"/>
      <c r="CL374" s="102"/>
      <c r="CM374" s="102"/>
      <c r="CN374" s="102"/>
      <c r="CO374" s="102"/>
      <c r="CP374" s="102"/>
      <c r="CQ374" s="102"/>
      <c r="CR374" s="102"/>
      <c r="CS374" s="102">
        <f t="shared" si="420"/>
        <v>0</v>
      </c>
      <c r="CT374" s="103">
        <f t="shared" si="421"/>
        <v>0</v>
      </c>
      <c r="CU374" s="103">
        <f t="shared" si="422"/>
        <v>0</v>
      </c>
      <c r="CV374" s="103">
        <f t="shared" si="423"/>
        <v>0</v>
      </c>
      <c r="CW374" s="103">
        <f t="shared" si="424"/>
        <v>0</v>
      </c>
      <c r="CX374" s="103">
        <f t="shared" si="425"/>
        <v>0</v>
      </c>
      <c r="CY374" s="103">
        <f t="shared" si="426"/>
        <v>0</v>
      </c>
      <c r="CZ374" s="103">
        <f t="shared" si="427"/>
        <v>0</v>
      </c>
      <c r="DA374" s="103">
        <f t="shared" si="428"/>
        <v>0</v>
      </c>
      <c r="DB374" s="103">
        <f t="shared" si="429"/>
        <v>0</v>
      </c>
      <c r="DC374" s="103">
        <f t="shared" si="430"/>
        <v>0</v>
      </c>
      <c r="DD374" s="103">
        <f t="shared" si="431"/>
        <v>0</v>
      </c>
      <c r="DE374" s="103">
        <f t="shared" si="432"/>
        <v>0</v>
      </c>
      <c r="DF374" s="104">
        <f>SUM(CT374:DE374)*VLOOKUP($I374,Escalation[],MATCH(CG$1,Escalation[#Headers]),FALSE)</f>
        <v>0</v>
      </c>
      <c r="DG374" s="104">
        <f t="shared" si="433"/>
        <v>0</v>
      </c>
      <c r="DH374" s="104">
        <f t="shared" si="434"/>
        <v>0</v>
      </c>
      <c r="DI374" s="104">
        <f t="shared" si="435"/>
        <v>0</v>
      </c>
      <c r="DJ374" s="103">
        <f t="shared" si="436"/>
        <v>0</v>
      </c>
      <c r="DK374" s="105">
        <f t="shared" si="437"/>
        <v>0</v>
      </c>
      <c r="DL374" s="110"/>
      <c r="DM374" s="102"/>
      <c r="DN374" s="102"/>
      <c r="DO374" s="102"/>
      <c r="DP374" s="102"/>
      <c r="DQ374" s="102"/>
      <c r="DR374" s="102"/>
      <c r="DS374" s="102"/>
      <c r="DT374" s="102"/>
      <c r="DU374" s="102"/>
      <c r="DV374" s="102"/>
      <c r="DW374" s="102"/>
      <c r="DX374" s="102">
        <f t="shared" si="438"/>
        <v>0</v>
      </c>
      <c r="DY374" s="103">
        <f t="shared" si="439"/>
        <v>0</v>
      </c>
      <c r="DZ374" s="103">
        <f t="shared" si="440"/>
        <v>0</v>
      </c>
      <c r="EA374" s="103">
        <f t="shared" si="441"/>
        <v>0</v>
      </c>
      <c r="EB374" s="103">
        <f t="shared" si="442"/>
        <v>0</v>
      </c>
      <c r="EC374" s="103">
        <f t="shared" si="443"/>
        <v>0</v>
      </c>
      <c r="ED374" s="103">
        <f t="shared" si="444"/>
        <v>0</v>
      </c>
      <c r="EE374" s="103">
        <f t="shared" si="445"/>
        <v>0</v>
      </c>
      <c r="EF374" s="103">
        <f t="shared" si="446"/>
        <v>0</v>
      </c>
      <c r="EG374" s="103">
        <f t="shared" si="447"/>
        <v>0</v>
      </c>
      <c r="EH374" s="103">
        <f t="shared" si="448"/>
        <v>0</v>
      </c>
      <c r="EI374" s="103">
        <f t="shared" si="449"/>
        <v>0</v>
      </c>
      <c r="EJ374" s="103">
        <f t="shared" si="450"/>
        <v>0</v>
      </c>
      <c r="EK374" s="104">
        <f>SUM(DY374:EJ374)*VLOOKUP($I374,Escalation[],MATCH(DL$1,Escalation[#Headers]),FALSE)</f>
        <v>0</v>
      </c>
      <c r="EL374" s="104">
        <f t="shared" si="451"/>
        <v>0</v>
      </c>
      <c r="EM374" s="104">
        <f t="shared" si="452"/>
        <v>0</v>
      </c>
      <c r="EN374" s="104">
        <f t="shared" si="453"/>
        <v>0</v>
      </c>
      <c r="EO374" s="103">
        <f t="shared" si="454"/>
        <v>0</v>
      </c>
      <c r="EP374" s="105">
        <f t="shared" si="455"/>
        <v>0</v>
      </c>
      <c r="EQ374" s="160">
        <f t="shared" si="456"/>
        <v>9498.8263500000012</v>
      </c>
      <c r="ER374" s="1"/>
      <c r="ES374" s="82"/>
      <c r="ET374" s="82"/>
      <c r="EU374" s="82"/>
      <c r="EV374" s="82"/>
      <c r="EW374" s="22"/>
      <c r="EX374" s="22"/>
      <c r="EY374" s="34"/>
      <c r="EZ374" s="34"/>
      <c r="FA374" s="7"/>
      <c r="FB374" s="7"/>
      <c r="FC374" s="7"/>
      <c r="FD374" s="7"/>
    </row>
    <row r="375" spans="1:160" ht="66" hidden="1" x14ac:dyDescent="0.3">
      <c r="A375" s="1" t="s">
        <v>753</v>
      </c>
      <c r="B375" s="83">
        <v>1.2</v>
      </c>
      <c r="C375" t="s">
        <v>1393</v>
      </c>
      <c r="D375" s="28" t="s">
        <v>15</v>
      </c>
      <c r="E375" s="3" t="s">
        <v>25</v>
      </c>
      <c r="F375" s="1" t="s">
        <v>754</v>
      </c>
      <c r="G375" s="19" t="s">
        <v>755</v>
      </c>
      <c r="H375" s="1"/>
      <c r="I375" s="3" t="s">
        <v>19</v>
      </c>
      <c r="J375" s="5" t="s">
        <v>31</v>
      </c>
      <c r="K375" s="3" t="s">
        <v>216</v>
      </c>
      <c r="L375" s="6" t="s">
        <v>22</v>
      </c>
      <c r="M375" s="38">
        <v>115</v>
      </c>
      <c r="N375" s="43">
        <v>115</v>
      </c>
      <c r="O375" s="23">
        <v>0</v>
      </c>
      <c r="P375" s="48">
        <v>0</v>
      </c>
      <c r="Q375" s="5" t="s">
        <v>23</v>
      </c>
      <c r="R375" s="1" t="s">
        <v>224</v>
      </c>
      <c r="S375" s="71">
        <f>VLOOKUP(R375,Contingencies!$A$2:$D$7,4,FALSE)</f>
        <v>0.35</v>
      </c>
      <c r="T375" s="22">
        <f t="shared" si="389"/>
        <v>822.3075</v>
      </c>
      <c r="U375" s="33">
        <f t="shared" si="463"/>
        <v>0</v>
      </c>
      <c r="V375" s="90"/>
      <c r="W375" s="111">
        <v>20</v>
      </c>
      <c r="X375" s="102"/>
      <c r="Y375" s="102"/>
      <c r="Z375" s="123"/>
      <c r="AA375" s="123"/>
      <c r="AB375" s="123"/>
      <c r="AC375" s="123"/>
      <c r="AD375" s="123"/>
      <c r="AE375" s="123"/>
      <c r="AF375" s="117"/>
      <c r="AG375" s="102"/>
      <c r="AH375" s="102"/>
      <c r="AI375" s="102">
        <f t="shared" si="457"/>
        <v>20</v>
      </c>
      <c r="AJ375" s="103">
        <f t="shared" si="390"/>
        <v>2300</v>
      </c>
      <c r="AK375" s="103">
        <f t="shared" si="391"/>
        <v>0</v>
      </c>
      <c r="AL375" s="103">
        <f t="shared" si="392"/>
        <v>0</v>
      </c>
      <c r="AM375" s="103">
        <f t="shared" si="393"/>
        <v>0</v>
      </c>
      <c r="AN375" s="103">
        <f t="shared" si="394"/>
        <v>0</v>
      </c>
      <c r="AO375" s="103">
        <f t="shared" si="395"/>
        <v>0</v>
      </c>
      <c r="AP375" s="103">
        <f t="shared" si="396"/>
        <v>0</v>
      </c>
      <c r="AQ375" s="103">
        <f t="shared" si="397"/>
        <v>0</v>
      </c>
      <c r="AR375" s="103">
        <f t="shared" si="398"/>
        <v>0</v>
      </c>
      <c r="AS375" s="103">
        <f t="shared" si="399"/>
        <v>0</v>
      </c>
      <c r="AT375" s="103">
        <f t="shared" si="400"/>
        <v>0</v>
      </c>
      <c r="AU375" s="103">
        <f t="shared" si="401"/>
        <v>0</v>
      </c>
      <c r="AV375" s="104">
        <f>SUM(AJ375:AU375)*VLOOKUP($I375,Escalation[],MATCH(W$1,Escalation[#Headers]),FALSE)</f>
        <v>2349.4500000000003</v>
      </c>
      <c r="AW375" s="104">
        <f t="shared" si="458"/>
        <v>0</v>
      </c>
      <c r="AX375" s="104">
        <f t="shared" si="459"/>
        <v>0</v>
      </c>
      <c r="AY375" s="104">
        <f t="shared" si="460"/>
        <v>2349.4500000000003</v>
      </c>
      <c r="AZ375" s="103">
        <f t="shared" si="461"/>
        <v>822.3075</v>
      </c>
      <c r="BA375" s="105">
        <f t="shared" si="462"/>
        <v>0</v>
      </c>
      <c r="BB375" s="110"/>
      <c r="BC375" s="102"/>
      <c r="BD375" s="102"/>
      <c r="BE375" s="102"/>
      <c r="BF375" s="102"/>
      <c r="BG375" s="102"/>
      <c r="BH375" s="102"/>
      <c r="BI375" s="102"/>
      <c r="BJ375" s="102"/>
      <c r="BK375" s="102"/>
      <c r="BL375" s="102"/>
      <c r="BM375" s="102"/>
      <c r="BN375" s="102">
        <f t="shared" si="402"/>
        <v>0</v>
      </c>
      <c r="BO375" s="103">
        <f t="shared" si="403"/>
        <v>0</v>
      </c>
      <c r="BP375" s="103">
        <f t="shared" si="404"/>
        <v>0</v>
      </c>
      <c r="BQ375" s="103">
        <f t="shared" si="405"/>
        <v>0</v>
      </c>
      <c r="BR375" s="103">
        <f t="shared" si="406"/>
        <v>0</v>
      </c>
      <c r="BS375" s="103">
        <f t="shared" si="407"/>
        <v>0</v>
      </c>
      <c r="BT375" s="103">
        <f t="shared" si="408"/>
        <v>0</v>
      </c>
      <c r="BU375" s="103">
        <f t="shared" si="409"/>
        <v>0</v>
      </c>
      <c r="BV375" s="103">
        <f t="shared" si="410"/>
        <v>0</v>
      </c>
      <c r="BW375" s="103">
        <f t="shared" si="411"/>
        <v>0</v>
      </c>
      <c r="BX375" s="103">
        <f t="shared" si="412"/>
        <v>0</v>
      </c>
      <c r="BY375" s="103">
        <f t="shared" si="413"/>
        <v>0</v>
      </c>
      <c r="BZ375" s="103">
        <f t="shared" si="414"/>
        <v>0</v>
      </c>
      <c r="CA375" s="104">
        <f>SUM(BO375:BZ375)*VLOOKUP($I375,Escalation[],MATCH(BB$1,Escalation[#Headers]),FALSE)</f>
        <v>0</v>
      </c>
      <c r="CB375" s="104">
        <f t="shared" si="415"/>
        <v>0</v>
      </c>
      <c r="CC375" s="104">
        <f t="shared" si="416"/>
        <v>0</v>
      </c>
      <c r="CD375" s="104">
        <f t="shared" si="417"/>
        <v>0</v>
      </c>
      <c r="CE375" s="103">
        <f t="shared" si="418"/>
        <v>0</v>
      </c>
      <c r="CF375" s="105">
        <f t="shared" si="419"/>
        <v>0</v>
      </c>
      <c r="CG375" s="110"/>
      <c r="CH375" s="102"/>
      <c r="CI375" s="102"/>
      <c r="CJ375" s="102"/>
      <c r="CK375" s="102"/>
      <c r="CL375" s="102"/>
      <c r="CM375" s="102"/>
      <c r="CN375" s="102"/>
      <c r="CO375" s="102"/>
      <c r="CP375" s="102"/>
      <c r="CQ375" s="102"/>
      <c r="CR375" s="102"/>
      <c r="CS375" s="102">
        <f t="shared" si="420"/>
        <v>0</v>
      </c>
      <c r="CT375" s="103">
        <f t="shared" si="421"/>
        <v>0</v>
      </c>
      <c r="CU375" s="103">
        <f t="shared" si="422"/>
        <v>0</v>
      </c>
      <c r="CV375" s="103">
        <f t="shared" si="423"/>
        <v>0</v>
      </c>
      <c r="CW375" s="103">
        <f t="shared" si="424"/>
        <v>0</v>
      </c>
      <c r="CX375" s="103">
        <f t="shared" si="425"/>
        <v>0</v>
      </c>
      <c r="CY375" s="103">
        <f t="shared" si="426"/>
        <v>0</v>
      </c>
      <c r="CZ375" s="103">
        <f t="shared" si="427"/>
        <v>0</v>
      </c>
      <c r="DA375" s="103">
        <f t="shared" si="428"/>
        <v>0</v>
      </c>
      <c r="DB375" s="103">
        <f t="shared" si="429"/>
        <v>0</v>
      </c>
      <c r="DC375" s="103">
        <f t="shared" si="430"/>
        <v>0</v>
      </c>
      <c r="DD375" s="103">
        <f t="shared" si="431"/>
        <v>0</v>
      </c>
      <c r="DE375" s="103">
        <f t="shared" si="432"/>
        <v>0</v>
      </c>
      <c r="DF375" s="104">
        <f>SUM(CT375:DE375)*VLOOKUP($I375,Escalation[],MATCH(CG$1,Escalation[#Headers]),FALSE)</f>
        <v>0</v>
      </c>
      <c r="DG375" s="104">
        <f t="shared" si="433"/>
        <v>0</v>
      </c>
      <c r="DH375" s="104">
        <f t="shared" si="434"/>
        <v>0</v>
      </c>
      <c r="DI375" s="104">
        <f t="shared" si="435"/>
        <v>0</v>
      </c>
      <c r="DJ375" s="103">
        <f t="shared" si="436"/>
        <v>0</v>
      </c>
      <c r="DK375" s="105">
        <f t="shared" si="437"/>
        <v>0</v>
      </c>
      <c r="DL375" s="110"/>
      <c r="DM375" s="102"/>
      <c r="DN375" s="102"/>
      <c r="DO375" s="102"/>
      <c r="DP375" s="102"/>
      <c r="DQ375" s="102"/>
      <c r="DR375" s="102"/>
      <c r="DS375" s="102"/>
      <c r="DT375" s="102"/>
      <c r="DU375" s="102"/>
      <c r="DV375" s="102"/>
      <c r="DW375" s="102"/>
      <c r="DX375" s="102">
        <f t="shared" si="438"/>
        <v>0</v>
      </c>
      <c r="DY375" s="103">
        <f t="shared" si="439"/>
        <v>0</v>
      </c>
      <c r="DZ375" s="103">
        <f t="shared" si="440"/>
        <v>0</v>
      </c>
      <c r="EA375" s="103">
        <f t="shared" si="441"/>
        <v>0</v>
      </c>
      <c r="EB375" s="103">
        <f t="shared" si="442"/>
        <v>0</v>
      </c>
      <c r="EC375" s="103">
        <f t="shared" si="443"/>
        <v>0</v>
      </c>
      <c r="ED375" s="103">
        <f t="shared" si="444"/>
        <v>0</v>
      </c>
      <c r="EE375" s="103">
        <f t="shared" si="445"/>
        <v>0</v>
      </c>
      <c r="EF375" s="103">
        <f t="shared" si="446"/>
        <v>0</v>
      </c>
      <c r="EG375" s="103">
        <f t="shared" si="447"/>
        <v>0</v>
      </c>
      <c r="EH375" s="103">
        <f t="shared" si="448"/>
        <v>0</v>
      </c>
      <c r="EI375" s="103">
        <f t="shared" si="449"/>
        <v>0</v>
      </c>
      <c r="EJ375" s="103">
        <f t="shared" si="450"/>
        <v>0</v>
      </c>
      <c r="EK375" s="104">
        <f>SUM(DY375:EJ375)*VLOOKUP($I375,Escalation[],MATCH(DL$1,Escalation[#Headers]),FALSE)</f>
        <v>0</v>
      </c>
      <c r="EL375" s="104">
        <f t="shared" si="451"/>
        <v>0</v>
      </c>
      <c r="EM375" s="104">
        <f t="shared" si="452"/>
        <v>0</v>
      </c>
      <c r="EN375" s="104">
        <f t="shared" si="453"/>
        <v>0</v>
      </c>
      <c r="EO375" s="103">
        <f t="shared" si="454"/>
        <v>0</v>
      </c>
      <c r="EP375" s="105">
        <f t="shared" si="455"/>
        <v>0</v>
      </c>
      <c r="EQ375" s="160">
        <f t="shared" si="456"/>
        <v>2349.4500000000003</v>
      </c>
      <c r="ER375" s="1"/>
      <c r="ES375" s="82"/>
      <c r="ET375" s="82"/>
      <c r="EU375" s="82"/>
      <c r="EV375" s="82"/>
      <c r="EW375" s="22"/>
      <c r="EX375" s="22"/>
      <c r="EY375" s="34"/>
      <c r="EZ375" s="34"/>
      <c r="FA375" s="7"/>
      <c r="FB375" s="7"/>
      <c r="FC375" s="7"/>
      <c r="FD375" s="7"/>
    </row>
    <row r="376" spans="1:160" ht="66" hidden="1" x14ac:dyDescent="0.3">
      <c r="A376" s="1" t="s">
        <v>753</v>
      </c>
      <c r="B376" s="83">
        <v>1.2</v>
      </c>
      <c r="C376" t="s">
        <v>1393</v>
      </c>
      <c r="D376" s="28" t="s">
        <v>15</v>
      </c>
      <c r="E376" s="3" t="s">
        <v>25</v>
      </c>
      <c r="F376" s="1" t="s">
        <v>754</v>
      </c>
      <c r="G376" s="19" t="s">
        <v>755</v>
      </c>
      <c r="H376" s="1"/>
      <c r="I376" s="3" t="s">
        <v>215</v>
      </c>
      <c r="J376" s="5" t="s">
        <v>215</v>
      </c>
      <c r="K376" s="3"/>
      <c r="L376" s="3" t="s">
        <v>22</v>
      </c>
      <c r="M376" s="38"/>
      <c r="N376" s="42">
        <v>1</v>
      </c>
      <c r="O376" s="23">
        <v>0</v>
      </c>
      <c r="P376" s="48">
        <v>0</v>
      </c>
      <c r="Q376" s="5" t="s">
        <v>23</v>
      </c>
      <c r="R376" s="1" t="s">
        <v>224</v>
      </c>
      <c r="S376" s="71">
        <f>VLOOKUP(R376,Contingencies!$A$2:$D$7,4,FALSE)</f>
        <v>0.35</v>
      </c>
      <c r="T376" s="22">
        <f t="shared" si="389"/>
        <v>1952.0864999999999</v>
      </c>
      <c r="U376" s="33">
        <f t="shared" si="463"/>
        <v>0</v>
      </c>
      <c r="V376" s="90"/>
      <c r="W376" s="111">
        <v>5460</v>
      </c>
      <c r="X376" s="102"/>
      <c r="Y376" s="102"/>
      <c r="Z376" s="123"/>
      <c r="AA376" s="123"/>
      <c r="AB376" s="123"/>
      <c r="AC376" s="123"/>
      <c r="AD376" s="123"/>
      <c r="AE376" s="123"/>
      <c r="AF376" s="117"/>
      <c r="AG376" s="102"/>
      <c r="AH376" s="102"/>
      <c r="AI376" s="102">
        <f t="shared" si="457"/>
        <v>0</v>
      </c>
      <c r="AJ376" s="103">
        <f t="shared" si="390"/>
        <v>5460</v>
      </c>
      <c r="AK376" s="103">
        <f t="shared" si="391"/>
        <v>0</v>
      </c>
      <c r="AL376" s="103">
        <f t="shared" si="392"/>
        <v>0</v>
      </c>
      <c r="AM376" s="103">
        <f t="shared" si="393"/>
        <v>0</v>
      </c>
      <c r="AN376" s="103">
        <f t="shared" si="394"/>
        <v>0</v>
      </c>
      <c r="AO376" s="103">
        <f t="shared" si="395"/>
        <v>0</v>
      </c>
      <c r="AP376" s="103">
        <f t="shared" si="396"/>
        <v>0</v>
      </c>
      <c r="AQ376" s="103">
        <f t="shared" si="397"/>
        <v>0</v>
      </c>
      <c r="AR376" s="103">
        <f t="shared" si="398"/>
        <v>0</v>
      </c>
      <c r="AS376" s="103">
        <f t="shared" si="399"/>
        <v>0</v>
      </c>
      <c r="AT376" s="103">
        <f t="shared" si="400"/>
        <v>0</v>
      </c>
      <c r="AU376" s="103">
        <f t="shared" si="401"/>
        <v>0</v>
      </c>
      <c r="AV376" s="104">
        <f>SUM(AJ376:AU376)*VLOOKUP($I376,Escalation[],MATCH(W$1,Escalation[#Headers]),FALSE)</f>
        <v>5577.39</v>
      </c>
      <c r="AW376" s="104">
        <f t="shared" si="458"/>
        <v>0</v>
      </c>
      <c r="AX376" s="104">
        <f t="shared" si="459"/>
        <v>0</v>
      </c>
      <c r="AY376" s="104">
        <f t="shared" si="460"/>
        <v>5577.39</v>
      </c>
      <c r="AZ376" s="103">
        <f t="shared" si="461"/>
        <v>1952.0864999999999</v>
      </c>
      <c r="BA376" s="105">
        <f t="shared" si="462"/>
        <v>0</v>
      </c>
      <c r="BB376" s="110"/>
      <c r="BC376" s="102"/>
      <c r="BD376" s="102"/>
      <c r="BE376" s="102"/>
      <c r="BF376" s="102"/>
      <c r="BG376" s="102"/>
      <c r="BH376" s="102"/>
      <c r="BI376" s="102"/>
      <c r="BJ376" s="102"/>
      <c r="BK376" s="102"/>
      <c r="BL376" s="102"/>
      <c r="BM376" s="102"/>
      <c r="BN376" s="102">
        <f t="shared" si="402"/>
        <v>0</v>
      </c>
      <c r="BO376" s="103">
        <f t="shared" si="403"/>
        <v>0</v>
      </c>
      <c r="BP376" s="103">
        <f t="shared" si="404"/>
        <v>0</v>
      </c>
      <c r="BQ376" s="103">
        <f t="shared" si="405"/>
        <v>0</v>
      </c>
      <c r="BR376" s="103">
        <f t="shared" si="406"/>
        <v>0</v>
      </c>
      <c r="BS376" s="103">
        <f t="shared" si="407"/>
        <v>0</v>
      </c>
      <c r="BT376" s="103">
        <f t="shared" si="408"/>
        <v>0</v>
      </c>
      <c r="BU376" s="103">
        <f t="shared" si="409"/>
        <v>0</v>
      </c>
      <c r="BV376" s="103">
        <f t="shared" si="410"/>
        <v>0</v>
      </c>
      <c r="BW376" s="103">
        <f t="shared" si="411"/>
        <v>0</v>
      </c>
      <c r="BX376" s="103">
        <f t="shared" si="412"/>
        <v>0</v>
      </c>
      <c r="BY376" s="103">
        <f t="shared" si="413"/>
        <v>0</v>
      </c>
      <c r="BZ376" s="103">
        <f t="shared" si="414"/>
        <v>0</v>
      </c>
      <c r="CA376" s="104">
        <f>SUM(BO376:BZ376)*VLOOKUP($I376,Escalation[],MATCH(BB$1,Escalation[#Headers]),FALSE)</f>
        <v>0</v>
      </c>
      <c r="CB376" s="104">
        <f t="shared" si="415"/>
        <v>0</v>
      </c>
      <c r="CC376" s="104">
        <f t="shared" si="416"/>
        <v>0</v>
      </c>
      <c r="CD376" s="104">
        <f t="shared" si="417"/>
        <v>0</v>
      </c>
      <c r="CE376" s="103">
        <f t="shared" si="418"/>
        <v>0</v>
      </c>
      <c r="CF376" s="105">
        <f t="shared" si="419"/>
        <v>0</v>
      </c>
      <c r="CG376" s="110"/>
      <c r="CH376" s="102"/>
      <c r="CI376" s="102"/>
      <c r="CJ376" s="102"/>
      <c r="CK376" s="102"/>
      <c r="CL376" s="102"/>
      <c r="CM376" s="102"/>
      <c r="CN376" s="102"/>
      <c r="CO376" s="102"/>
      <c r="CP376" s="102"/>
      <c r="CQ376" s="102"/>
      <c r="CR376" s="102"/>
      <c r="CS376" s="102">
        <f t="shared" si="420"/>
        <v>0</v>
      </c>
      <c r="CT376" s="103">
        <f t="shared" si="421"/>
        <v>0</v>
      </c>
      <c r="CU376" s="103">
        <f t="shared" si="422"/>
        <v>0</v>
      </c>
      <c r="CV376" s="103">
        <f t="shared" si="423"/>
        <v>0</v>
      </c>
      <c r="CW376" s="103">
        <f t="shared" si="424"/>
        <v>0</v>
      </c>
      <c r="CX376" s="103">
        <f t="shared" si="425"/>
        <v>0</v>
      </c>
      <c r="CY376" s="103">
        <f t="shared" si="426"/>
        <v>0</v>
      </c>
      <c r="CZ376" s="103">
        <f t="shared" si="427"/>
        <v>0</v>
      </c>
      <c r="DA376" s="103">
        <f t="shared" si="428"/>
        <v>0</v>
      </c>
      <c r="DB376" s="103">
        <f t="shared" si="429"/>
        <v>0</v>
      </c>
      <c r="DC376" s="103">
        <f t="shared" si="430"/>
        <v>0</v>
      </c>
      <c r="DD376" s="103">
        <f t="shared" si="431"/>
        <v>0</v>
      </c>
      <c r="DE376" s="103">
        <f t="shared" si="432"/>
        <v>0</v>
      </c>
      <c r="DF376" s="104">
        <f>SUM(CT376:DE376)*VLOOKUP($I376,Escalation[],MATCH(CG$1,Escalation[#Headers]),FALSE)</f>
        <v>0</v>
      </c>
      <c r="DG376" s="104">
        <f t="shared" si="433"/>
        <v>0</v>
      </c>
      <c r="DH376" s="104">
        <f t="shared" si="434"/>
        <v>0</v>
      </c>
      <c r="DI376" s="104">
        <f t="shared" si="435"/>
        <v>0</v>
      </c>
      <c r="DJ376" s="103">
        <f t="shared" si="436"/>
        <v>0</v>
      </c>
      <c r="DK376" s="105">
        <f t="shared" si="437"/>
        <v>0</v>
      </c>
      <c r="DL376" s="110"/>
      <c r="DM376" s="102"/>
      <c r="DN376" s="102"/>
      <c r="DO376" s="102"/>
      <c r="DP376" s="102"/>
      <c r="DQ376" s="102"/>
      <c r="DR376" s="102"/>
      <c r="DS376" s="102"/>
      <c r="DT376" s="102"/>
      <c r="DU376" s="102"/>
      <c r="DV376" s="102"/>
      <c r="DW376" s="102"/>
      <c r="DX376" s="102">
        <f t="shared" si="438"/>
        <v>0</v>
      </c>
      <c r="DY376" s="103">
        <f t="shared" si="439"/>
        <v>0</v>
      </c>
      <c r="DZ376" s="103">
        <f t="shared" si="440"/>
        <v>0</v>
      </c>
      <c r="EA376" s="103">
        <f t="shared" si="441"/>
        <v>0</v>
      </c>
      <c r="EB376" s="103">
        <f t="shared" si="442"/>
        <v>0</v>
      </c>
      <c r="EC376" s="103">
        <f t="shared" si="443"/>
        <v>0</v>
      </c>
      <c r="ED376" s="103">
        <f t="shared" si="444"/>
        <v>0</v>
      </c>
      <c r="EE376" s="103">
        <f t="shared" si="445"/>
        <v>0</v>
      </c>
      <c r="EF376" s="103">
        <f t="shared" si="446"/>
        <v>0</v>
      </c>
      <c r="EG376" s="103">
        <f t="shared" si="447"/>
        <v>0</v>
      </c>
      <c r="EH376" s="103">
        <f t="shared" si="448"/>
        <v>0</v>
      </c>
      <c r="EI376" s="103">
        <f t="shared" si="449"/>
        <v>0</v>
      </c>
      <c r="EJ376" s="103">
        <f t="shared" si="450"/>
        <v>0</v>
      </c>
      <c r="EK376" s="104">
        <f>SUM(DY376:EJ376)*VLOOKUP($I376,Escalation[],MATCH(DL$1,Escalation[#Headers]),FALSE)</f>
        <v>0</v>
      </c>
      <c r="EL376" s="104">
        <f t="shared" si="451"/>
        <v>0</v>
      </c>
      <c r="EM376" s="104">
        <f t="shared" si="452"/>
        <v>0</v>
      </c>
      <c r="EN376" s="104">
        <f t="shared" si="453"/>
        <v>0</v>
      </c>
      <c r="EO376" s="103">
        <f t="shared" si="454"/>
        <v>0</v>
      </c>
      <c r="EP376" s="105">
        <f t="shared" si="455"/>
        <v>0</v>
      </c>
      <c r="EQ376" s="160">
        <f t="shared" si="456"/>
        <v>5577.39</v>
      </c>
      <c r="ER376" s="1"/>
      <c r="ES376" s="82"/>
      <c r="ET376" s="82"/>
      <c r="EU376" s="82"/>
      <c r="EV376" s="82"/>
      <c r="EW376" s="22"/>
      <c r="EX376" s="22"/>
      <c r="EY376" s="34"/>
      <c r="EZ376" s="34"/>
      <c r="FA376" s="7"/>
      <c r="FB376" s="7"/>
      <c r="FC376" s="7"/>
      <c r="FD376" s="7"/>
    </row>
    <row r="377" spans="1:160" ht="92.4" hidden="1" x14ac:dyDescent="0.3">
      <c r="A377" s="1" t="s">
        <v>756</v>
      </c>
      <c r="B377" s="83">
        <v>1.2</v>
      </c>
      <c r="C377" t="s">
        <v>1393</v>
      </c>
      <c r="D377" s="28" t="s">
        <v>15</v>
      </c>
      <c r="E377" s="3" t="s">
        <v>25</v>
      </c>
      <c r="F377" s="1" t="s">
        <v>757</v>
      </c>
      <c r="G377" s="19" t="s">
        <v>758</v>
      </c>
      <c r="H377" s="1"/>
      <c r="I377" s="3" t="s">
        <v>19</v>
      </c>
      <c r="J377" s="5" t="s">
        <v>31</v>
      </c>
      <c r="K377" s="3" t="s">
        <v>216</v>
      </c>
      <c r="L377" s="6" t="s">
        <v>22</v>
      </c>
      <c r="M377" s="38">
        <v>115</v>
      </c>
      <c r="N377" s="43">
        <v>115</v>
      </c>
      <c r="O377" s="23">
        <v>0</v>
      </c>
      <c r="P377" s="48">
        <v>0</v>
      </c>
      <c r="Q377" s="5" t="s">
        <v>23</v>
      </c>
      <c r="R377" s="1" t="s">
        <v>224</v>
      </c>
      <c r="S377" s="71">
        <f>VLOOKUP(R377,Contingencies!$A$2:$D$7,4,FALSE)</f>
        <v>0.35</v>
      </c>
      <c r="T377" s="22">
        <f t="shared" si="389"/>
        <v>1480.1534999999999</v>
      </c>
      <c r="U377" s="33">
        <f t="shared" si="463"/>
        <v>0</v>
      </c>
      <c r="V377" s="90"/>
      <c r="W377" s="110"/>
      <c r="X377" s="102"/>
      <c r="Y377" s="112"/>
      <c r="Z377" s="122"/>
      <c r="AA377" s="122">
        <v>18</v>
      </c>
      <c r="AB377" s="122"/>
      <c r="AC377" s="122">
        <v>18</v>
      </c>
      <c r="AD377" s="123"/>
      <c r="AE377" s="123"/>
      <c r="AF377" s="117"/>
      <c r="AG377" s="117"/>
      <c r="AH377" s="102"/>
      <c r="AI377" s="102">
        <f t="shared" si="457"/>
        <v>36</v>
      </c>
      <c r="AJ377" s="103">
        <f t="shared" si="390"/>
        <v>0</v>
      </c>
      <c r="AK377" s="103">
        <f t="shared" si="391"/>
        <v>0</v>
      </c>
      <c r="AL377" s="103">
        <f t="shared" si="392"/>
        <v>0</v>
      </c>
      <c r="AM377" s="103">
        <f t="shared" si="393"/>
        <v>0</v>
      </c>
      <c r="AN377" s="103">
        <f t="shared" si="394"/>
        <v>2070</v>
      </c>
      <c r="AO377" s="103">
        <f t="shared" si="395"/>
        <v>0</v>
      </c>
      <c r="AP377" s="103">
        <f t="shared" si="396"/>
        <v>2070</v>
      </c>
      <c r="AQ377" s="103">
        <f t="shared" si="397"/>
        <v>0</v>
      </c>
      <c r="AR377" s="103">
        <f t="shared" si="398"/>
        <v>0</v>
      </c>
      <c r="AS377" s="103">
        <f t="shared" si="399"/>
        <v>0</v>
      </c>
      <c r="AT377" s="103">
        <f t="shared" si="400"/>
        <v>0</v>
      </c>
      <c r="AU377" s="103">
        <f t="shared" si="401"/>
        <v>0</v>
      </c>
      <c r="AV377" s="104">
        <f>SUM(AJ377:AU377)*VLOOKUP($I377,Escalation[],MATCH(W$1,Escalation[#Headers]),FALSE)</f>
        <v>4229.01</v>
      </c>
      <c r="AW377" s="104">
        <f t="shared" si="458"/>
        <v>0</v>
      </c>
      <c r="AX377" s="104">
        <f t="shared" si="459"/>
        <v>0</v>
      </c>
      <c r="AY377" s="104">
        <f t="shared" si="460"/>
        <v>4229.01</v>
      </c>
      <c r="AZ377" s="103">
        <f t="shared" si="461"/>
        <v>1480.1534999999999</v>
      </c>
      <c r="BA377" s="105">
        <f t="shared" si="462"/>
        <v>0</v>
      </c>
      <c r="BB377" s="110"/>
      <c r="BC377" s="102"/>
      <c r="BD377" s="102"/>
      <c r="BE377" s="102"/>
      <c r="BF377" s="102"/>
      <c r="BG377" s="102"/>
      <c r="BH377" s="102"/>
      <c r="BI377" s="102"/>
      <c r="BJ377" s="102"/>
      <c r="BK377" s="102"/>
      <c r="BL377" s="102"/>
      <c r="BM377" s="102"/>
      <c r="BN377" s="102">
        <f t="shared" si="402"/>
        <v>0</v>
      </c>
      <c r="BO377" s="103">
        <f t="shared" si="403"/>
        <v>0</v>
      </c>
      <c r="BP377" s="103">
        <f t="shared" si="404"/>
        <v>0</v>
      </c>
      <c r="BQ377" s="103">
        <f t="shared" si="405"/>
        <v>0</v>
      </c>
      <c r="BR377" s="103">
        <f t="shared" si="406"/>
        <v>0</v>
      </c>
      <c r="BS377" s="103">
        <f t="shared" si="407"/>
        <v>0</v>
      </c>
      <c r="BT377" s="103">
        <f t="shared" si="408"/>
        <v>0</v>
      </c>
      <c r="BU377" s="103">
        <f t="shared" si="409"/>
        <v>0</v>
      </c>
      <c r="BV377" s="103">
        <f t="shared" si="410"/>
        <v>0</v>
      </c>
      <c r="BW377" s="103">
        <f t="shared" si="411"/>
        <v>0</v>
      </c>
      <c r="BX377" s="103">
        <f t="shared" si="412"/>
        <v>0</v>
      </c>
      <c r="BY377" s="103">
        <f t="shared" si="413"/>
        <v>0</v>
      </c>
      <c r="BZ377" s="103">
        <f t="shared" si="414"/>
        <v>0</v>
      </c>
      <c r="CA377" s="104">
        <f>SUM(BO377:BZ377)*VLOOKUP($I377,Escalation[],MATCH(BB$1,Escalation[#Headers]),FALSE)</f>
        <v>0</v>
      </c>
      <c r="CB377" s="104">
        <f t="shared" si="415"/>
        <v>0</v>
      </c>
      <c r="CC377" s="104">
        <f t="shared" si="416"/>
        <v>0</v>
      </c>
      <c r="CD377" s="104">
        <f t="shared" si="417"/>
        <v>0</v>
      </c>
      <c r="CE377" s="103">
        <f t="shared" si="418"/>
        <v>0</v>
      </c>
      <c r="CF377" s="105">
        <f t="shared" si="419"/>
        <v>0</v>
      </c>
      <c r="CG377" s="110"/>
      <c r="CH377" s="102"/>
      <c r="CI377" s="102"/>
      <c r="CJ377" s="102"/>
      <c r="CK377" s="102"/>
      <c r="CL377" s="102"/>
      <c r="CM377" s="102"/>
      <c r="CN377" s="102"/>
      <c r="CO377" s="102"/>
      <c r="CP377" s="102"/>
      <c r="CQ377" s="102"/>
      <c r="CR377" s="102"/>
      <c r="CS377" s="102">
        <f t="shared" si="420"/>
        <v>0</v>
      </c>
      <c r="CT377" s="103">
        <f t="shared" si="421"/>
        <v>0</v>
      </c>
      <c r="CU377" s="103">
        <f t="shared" si="422"/>
        <v>0</v>
      </c>
      <c r="CV377" s="103">
        <f t="shared" si="423"/>
        <v>0</v>
      </c>
      <c r="CW377" s="103">
        <f t="shared" si="424"/>
        <v>0</v>
      </c>
      <c r="CX377" s="103">
        <f t="shared" si="425"/>
        <v>0</v>
      </c>
      <c r="CY377" s="103">
        <f t="shared" si="426"/>
        <v>0</v>
      </c>
      <c r="CZ377" s="103">
        <f t="shared" si="427"/>
        <v>0</v>
      </c>
      <c r="DA377" s="103">
        <f t="shared" si="428"/>
        <v>0</v>
      </c>
      <c r="DB377" s="103">
        <f t="shared" si="429"/>
        <v>0</v>
      </c>
      <c r="DC377" s="103">
        <f t="shared" si="430"/>
        <v>0</v>
      </c>
      <c r="DD377" s="103">
        <f t="shared" si="431"/>
        <v>0</v>
      </c>
      <c r="DE377" s="103">
        <f t="shared" si="432"/>
        <v>0</v>
      </c>
      <c r="DF377" s="104">
        <f>SUM(CT377:DE377)*VLOOKUP($I377,Escalation[],MATCH(CG$1,Escalation[#Headers]),FALSE)</f>
        <v>0</v>
      </c>
      <c r="DG377" s="104">
        <f t="shared" si="433"/>
        <v>0</v>
      </c>
      <c r="DH377" s="104">
        <f t="shared" si="434"/>
        <v>0</v>
      </c>
      <c r="DI377" s="104">
        <f t="shared" si="435"/>
        <v>0</v>
      </c>
      <c r="DJ377" s="103">
        <f t="shared" si="436"/>
        <v>0</v>
      </c>
      <c r="DK377" s="105">
        <f t="shared" si="437"/>
        <v>0</v>
      </c>
      <c r="DL377" s="110"/>
      <c r="DM377" s="102"/>
      <c r="DN377" s="102"/>
      <c r="DO377" s="102"/>
      <c r="DP377" s="102"/>
      <c r="DQ377" s="102"/>
      <c r="DR377" s="102"/>
      <c r="DS377" s="102"/>
      <c r="DT377" s="102"/>
      <c r="DU377" s="102"/>
      <c r="DV377" s="102"/>
      <c r="DW377" s="102"/>
      <c r="DX377" s="102">
        <f t="shared" si="438"/>
        <v>0</v>
      </c>
      <c r="DY377" s="103">
        <f t="shared" si="439"/>
        <v>0</v>
      </c>
      <c r="DZ377" s="103">
        <f t="shared" si="440"/>
        <v>0</v>
      </c>
      <c r="EA377" s="103">
        <f t="shared" si="441"/>
        <v>0</v>
      </c>
      <c r="EB377" s="103">
        <f t="shared" si="442"/>
        <v>0</v>
      </c>
      <c r="EC377" s="103">
        <f t="shared" si="443"/>
        <v>0</v>
      </c>
      <c r="ED377" s="103">
        <f t="shared" si="444"/>
        <v>0</v>
      </c>
      <c r="EE377" s="103">
        <f t="shared" si="445"/>
        <v>0</v>
      </c>
      <c r="EF377" s="103">
        <f t="shared" si="446"/>
        <v>0</v>
      </c>
      <c r="EG377" s="103">
        <f t="shared" si="447"/>
        <v>0</v>
      </c>
      <c r="EH377" s="103">
        <f t="shared" si="448"/>
        <v>0</v>
      </c>
      <c r="EI377" s="103">
        <f t="shared" si="449"/>
        <v>0</v>
      </c>
      <c r="EJ377" s="103">
        <f t="shared" si="450"/>
        <v>0</v>
      </c>
      <c r="EK377" s="104">
        <f>SUM(DY377:EJ377)*VLOOKUP($I377,Escalation[],MATCH(DL$1,Escalation[#Headers]),FALSE)</f>
        <v>0</v>
      </c>
      <c r="EL377" s="104">
        <f t="shared" si="451"/>
        <v>0</v>
      </c>
      <c r="EM377" s="104">
        <f t="shared" si="452"/>
        <v>0</v>
      </c>
      <c r="EN377" s="104">
        <f t="shared" si="453"/>
        <v>0</v>
      </c>
      <c r="EO377" s="103">
        <f t="shared" si="454"/>
        <v>0</v>
      </c>
      <c r="EP377" s="105">
        <f t="shared" si="455"/>
        <v>0</v>
      </c>
      <c r="EQ377" s="160">
        <f t="shared" si="456"/>
        <v>4229.01</v>
      </c>
      <c r="ER377" s="1"/>
      <c r="ES377" s="82"/>
      <c r="ET377" s="82"/>
      <c r="EU377" s="82"/>
      <c r="EV377" s="82"/>
      <c r="EW377" s="22"/>
      <c r="EX377" s="22"/>
      <c r="EY377" s="34"/>
      <c r="EZ377" s="34"/>
      <c r="FA377" s="7"/>
      <c r="FB377" s="7"/>
      <c r="FC377" s="7"/>
      <c r="FD377" s="7"/>
    </row>
    <row r="378" spans="1:160" ht="92.4" hidden="1" x14ac:dyDescent="0.3">
      <c r="A378" s="1" t="s">
        <v>759</v>
      </c>
      <c r="B378" s="83">
        <v>1.2</v>
      </c>
      <c r="C378" t="s">
        <v>1393</v>
      </c>
      <c r="D378" s="28" t="s">
        <v>15</v>
      </c>
      <c r="E378" s="3" t="s">
        <v>25</v>
      </c>
      <c r="F378" s="1" t="s">
        <v>760</v>
      </c>
      <c r="G378" s="19" t="s">
        <v>761</v>
      </c>
      <c r="H378" s="1"/>
      <c r="I378" s="3" t="s">
        <v>19</v>
      </c>
      <c r="J378" s="5" t="s">
        <v>31</v>
      </c>
      <c r="K378" s="3" t="s">
        <v>216</v>
      </c>
      <c r="L378" s="6" t="s">
        <v>22</v>
      </c>
      <c r="M378" s="38">
        <v>115</v>
      </c>
      <c r="N378" s="43">
        <v>115</v>
      </c>
      <c r="O378" s="24">
        <v>0</v>
      </c>
      <c r="P378" s="48">
        <v>0</v>
      </c>
      <c r="Q378" s="5" t="s">
        <v>23</v>
      </c>
      <c r="R378" s="1" t="s">
        <v>224</v>
      </c>
      <c r="S378" s="71">
        <f>VLOOKUP(R378,Contingencies!$A$2:$D$7,4,FALSE)</f>
        <v>0.35</v>
      </c>
      <c r="T378" s="22">
        <f t="shared" si="389"/>
        <v>1007.9845335000001</v>
      </c>
      <c r="U378" s="33">
        <f t="shared" si="463"/>
        <v>0</v>
      </c>
      <c r="V378" s="90"/>
      <c r="W378" s="110"/>
      <c r="X378" s="102"/>
      <c r="Y378" s="102"/>
      <c r="Z378" s="102"/>
      <c r="AA378" s="102"/>
      <c r="AB378" s="102"/>
      <c r="AC378" s="102"/>
      <c r="AD378" s="102"/>
      <c r="AE378" s="117"/>
      <c r="AF378" s="117"/>
      <c r="AG378" s="117"/>
      <c r="AH378" s="102"/>
      <c r="AI378" s="102">
        <f t="shared" si="457"/>
        <v>0</v>
      </c>
      <c r="AJ378" s="103">
        <f t="shared" si="390"/>
        <v>0</v>
      </c>
      <c r="AK378" s="103">
        <f t="shared" si="391"/>
        <v>0</v>
      </c>
      <c r="AL378" s="103">
        <f t="shared" si="392"/>
        <v>0</v>
      </c>
      <c r="AM378" s="103">
        <f t="shared" si="393"/>
        <v>0</v>
      </c>
      <c r="AN378" s="103">
        <f t="shared" si="394"/>
        <v>0</v>
      </c>
      <c r="AO378" s="103">
        <f t="shared" si="395"/>
        <v>0</v>
      </c>
      <c r="AP378" s="103">
        <f t="shared" si="396"/>
        <v>0</v>
      </c>
      <c r="AQ378" s="103">
        <f t="shared" si="397"/>
        <v>0</v>
      </c>
      <c r="AR378" s="103">
        <f t="shared" si="398"/>
        <v>0</v>
      </c>
      <c r="AS378" s="103">
        <f t="shared" si="399"/>
        <v>0</v>
      </c>
      <c r="AT378" s="103">
        <f t="shared" si="400"/>
        <v>0</v>
      </c>
      <c r="AU378" s="103">
        <f t="shared" si="401"/>
        <v>0</v>
      </c>
      <c r="AV378" s="104">
        <f>SUM(AJ378:AU378)*VLOOKUP($I378,Escalation[],MATCH(W$1,Escalation[#Headers]),FALSE)</f>
        <v>0</v>
      </c>
      <c r="AW378" s="104">
        <f t="shared" si="458"/>
        <v>0</v>
      </c>
      <c r="AX378" s="104">
        <f t="shared" si="459"/>
        <v>0</v>
      </c>
      <c r="AY378" s="104">
        <f t="shared" si="460"/>
        <v>0</v>
      </c>
      <c r="AZ378" s="103">
        <f t="shared" si="461"/>
        <v>0</v>
      </c>
      <c r="BA378" s="105">
        <f t="shared" si="462"/>
        <v>0</v>
      </c>
      <c r="BB378" s="110"/>
      <c r="BC378" s="102"/>
      <c r="BD378" s="102"/>
      <c r="BE378" s="102"/>
      <c r="BF378" s="102"/>
      <c r="BG378" s="102"/>
      <c r="BH378" s="112">
        <v>24</v>
      </c>
      <c r="BI378" s="102"/>
      <c r="BJ378" s="102"/>
      <c r="BK378" s="102"/>
      <c r="BL378" s="102"/>
      <c r="BM378" s="102"/>
      <c r="BN378" s="102">
        <f t="shared" si="402"/>
        <v>24</v>
      </c>
      <c r="BO378" s="103">
        <f t="shared" si="403"/>
        <v>0</v>
      </c>
      <c r="BP378" s="103">
        <f t="shared" si="404"/>
        <v>0</v>
      </c>
      <c r="BQ378" s="103">
        <f t="shared" si="405"/>
        <v>0</v>
      </c>
      <c r="BR378" s="103">
        <f t="shared" si="406"/>
        <v>0</v>
      </c>
      <c r="BS378" s="103">
        <f t="shared" si="407"/>
        <v>0</v>
      </c>
      <c r="BT378" s="103">
        <f t="shared" si="408"/>
        <v>0</v>
      </c>
      <c r="BU378" s="103">
        <f t="shared" si="409"/>
        <v>2760</v>
      </c>
      <c r="BV378" s="103">
        <f t="shared" si="410"/>
        <v>0</v>
      </c>
      <c r="BW378" s="103">
        <f t="shared" si="411"/>
        <v>0</v>
      </c>
      <c r="BX378" s="103">
        <f t="shared" si="412"/>
        <v>0</v>
      </c>
      <c r="BY378" s="103">
        <f t="shared" si="413"/>
        <v>0</v>
      </c>
      <c r="BZ378" s="103">
        <f t="shared" si="414"/>
        <v>0</v>
      </c>
      <c r="CA378" s="104">
        <f>SUM(BO378:BZ378)*VLOOKUP($I378,Escalation[],MATCH(BB$1,Escalation[#Headers]),FALSE)</f>
        <v>2879.9558100000004</v>
      </c>
      <c r="CB378" s="104">
        <f t="shared" si="415"/>
        <v>0</v>
      </c>
      <c r="CC378" s="104">
        <f t="shared" si="416"/>
        <v>0</v>
      </c>
      <c r="CD378" s="104">
        <f t="shared" si="417"/>
        <v>2879.9558100000004</v>
      </c>
      <c r="CE378" s="103">
        <f t="shared" si="418"/>
        <v>1007.9845335000001</v>
      </c>
      <c r="CF378" s="105">
        <f t="shared" si="419"/>
        <v>0</v>
      </c>
      <c r="CG378" s="110"/>
      <c r="CH378" s="102"/>
      <c r="CI378" s="102"/>
      <c r="CJ378" s="102"/>
      <c r="CK378" s="102"/>
      <c r="CL378" s="102"/>
      <c r="CM378" s="102"/>
      <c r="CN378" s="102"/>
      <c r="CO378" s="102"/>
      <c r="CP378" s="102"/>
      <c r="CQ378" s="102"/>
      <c r="CR378" s="102"/>
      <c r="CS378" s="102">
        <f t="shared" si="420"/>
        <v>0</v>
      </c>
      <c r="CT378" s="103">
        <f t="shared" si="421"/>
        <v>0</v>
      </c>
      <c r="CU378" s="103">
        <f t="shared" si="422"/>
        <v>0</v>
      </c>
      <c r="CV378" s="103">
        <f t="shared" si="423"/>
        <v>0</v>
      </c>
      <c r="CW378" s="103">
        <f t="shared" si="424"/>
        <v>0</v>
      </c>
      <c r="CX378" s="103">
        <f t="shared" si="425"/>
        <v>0</v>
      </c>
      <c r="CY378" s="103">
        <f t="shared" si="426"/>
        <v>0</v>
      </c>
      <c r="CZ378" s="103">
        <f t="shared" si="427"/>
        <v>0</v>
      </c>
      <c r="DA378" s="103">
        <f t="shared" si="428"/>
        <v>0</v>
      </c>
      <c r="DB378" s="103">
        <f t="shared" si="429"/>
        <v>0</v>
      </c>
      <c r="DC378" s="103">
        <f t="shared" si="430"/>
        <v>0</v>
      </c>
      <c r="DD378" s="103">
        <f t="shared" si="431"/>
        <v>0</v>
      </c>
      <c r="DE378" s="103">
        <f t="shared" si="432"/>
        <v>0</v>
      </c>
      <c r="DF378" s="104">
        <f>SUM(CT378:DE378)*VLOOKUP($I378,Escalation[],MATCH(CG$1,Escalation[#Headers]),FALSE)</f>
        <v>0</v>
      </c>
      <c r="DG378" s="104">
        <f t="shared" si="433"/>
        <v>0</v>
      </c>
      <c r="DH378" s="104">
        <f t="shared" si="434"/>
        <v>0</v>
      </c>
      <c r="DI378" s="104">
        <f t="shared" si="435"/>
        <v>0</v>
      </c>
      <c r="DJ378" s="103">
        <f t="shared" si="436"/>
        <v>0</v>
      </c>
      <c r="DK378" s="105">
        <f t="shared" si="437"/>
        <v>0</v>
      </c>
      <c r="DL378" s="110"/>
      <c r="DM378" s="102"/>
      <c r="DN378" s="102"/>
      <c r="DO378" s="102"/>
      <c r="DP378" s="102"/>
      <c r="DQ378" s="102"/>
      <c r="DR378" s="102"/>
      <c r="DS378" s="102"/>
      <c r="DT378" s="102"/>
      <c r="DU378" s="102"/>
      <c r="DV378" s="102"/>
      <c r="DW378" s="102"/>
      <c r="DX378" s="102">
        <f t="shared" si="438"/>
        <v>0</v>
      </c>
      <c r="DY378" s="103">
        <f t="shared" si="439"/>
        <v>0</v>
      </c>
      <c r="DZ378" s="103">
        <f t="shared" si="440"/>
        <v>0</v>
      </c>
      <c r="EA378" s="103">
        <f t="shared" si="441"/>
        <v>0</v>
      </c>
      <c r="EB378" s="103">
        <f t="shared" si="442"/>
        <v>0</v>
      </c>
      <c r="EC378" s="103">
        <f t="shared" si="443"/>
        <v>0</v>
      </c>
      <c r="ED378" s="103">
        <f t="shared" si="444"/>
        <v>0</v>
      </c>
      <c r="EE378" s="103">
        <f t="shared" si="445"/>
        <v>0</v>
      </c>
      <c r="EF378" s="103">
        <f t="shared" si="446"/>
        <v>0</v>
      </c>
      <c r="EG378" s="103">
        <f t="shared" si="447"/>
        <v>0</v>
      </c>
      <c r="EH378" s="103">
        <f t="shared" si="448"/>
        <v>0</v>
      </c>
      <c r="EI378" s="103">
        <f t="shared" si="449"/>
        <v>0</v>
      </c>
      <c r="EJ378" s="103">
        <f t="shared" si="450"/>
        <v>0</v>
      </c>
      <c r="EK378" s="104">
        <f>SUM(DY378:EJ378)*VLOOKUP($I378,Escalation[],MATCH(DL$1,Escalation[#Headers]),FALSE)</f>
        <v>0</v>
      </c>
      <c r="EL378" s="104">
        <f t="shared" si="451"/>
        <v>0</v>
      </c>
      <c r="EM378" s="104">
        <f t="shared" si="452"/>
        <v>0</v>
      </c>
      <c r="EN378" s="104">
        <f t="shared" si="453"/>
        <v>0</v>
      </c>
      <c r="EO378" s="103">
        <f t="shared" si="454"/>
        <v>0</v>
      </c>
      <c r="EP378" s="105">
        <f t="shared" si="455"/>
        <v>0</v>
      </c>
      <c r="EQ378" s="160">
        <f t="shared" si="456"/>
        <v>2879.9558100000004</v>
      </c>
      <c r="ER378" s="1"/>
      <c r="ES378" s="82"/>
      <c r="ET378" s="82"/>
      <c r="EU378" s="82"/>
      <c r="EV378" s="82"/>
      <c r="EW378" s="22"/>
      <c r="EX378" s="22"/>
      <c r="EY378" s="34"/>
      <c r="EZ378" s="34"/>
      <c r="FA378" s="7"/>
      <c r="FB378" s="7"/>
      <c r="FC378" s="7"/>
      <c r="FD378" s="7"/>
    </row>
    <row r="379" spans="1:160" ht="92.4" hidden="1" x14ac:dyDescent="0.3">
      <c r="A379" s="1" t="s">
        <v>759</v>
      </c>
      <c r="B379" s="83">
        <v>1.2</v>
      </c>
      <c r="C379" t="s">
        <v>1393</v>
      </c>
      <c r="D379" s="28" t="s">
        <v>15</v>
      </c>
      <c r="E379" s="3" t="s">
        <v>25</v>
      </c>
      <c r="F379" s="1" t="s">
        <v>760</v>
      </c>
      <c r="G379" s="19" t="s">
        <v>761</v>
      </c>
      <c r="H379" s="1"/>
      <c r="I379" s="3" t="s">
        <v>19</v>
      </c>
      <c r="J379" s="5" t="s">
        <v>31</v>
      </c>
      <c r="K379" s="3" t="s">
        <v>137</v>
      </c>
      <c r="L379" s="6" t="s">
        <v>22</v>
      </c>
      <c r="M379" s="38">
        <v>77</v>
      </c>
      <c r="N379" s="43">
        <v>77</v>
      </c>
      <c r="O379" s="23">
        <v>0</v>
      </c>
      <c r="P379" s="48">
        <v>0</v>
      </c>
      <c r="Q379" s="5" t="s">
        <v>23</v>
      </c>
      <c r="R379" s="1" t="s">
        <v>224</v>
      </c>
      <c r="S379" s="71">
        <f>VLOOKUP(R379,Contingencies!$A$2:$D$7,4,FALSE)</f>
        <v>0.35</v>
      </c>
      <c r="T379" s="22">
        <f t="shared" si="389"/>
        <v>674.91138330000001</v>
      </c>
      <c r="U379" s="33">
        <f t="shared" si="463"/>
        <v>0</v>
      </c>
      <c r="V379" s="90"/>
      <c r="W379" s="110"/>
      <c r="X379" s="102"/>
      <c r="Y379" s="102"/>
      <c r="Z379" s="102"/>
      <c r="AA379" s="102"/>
      <c r="AB379" s="102"/>
      <c r="AC379" s="102"/>
      <c r="AD379" s="102"/>
      <c r="AE379" s="117"/>
      <c r="AF379" s="117"/>
      <c r="AG379" s="117"/>
      <c r="AH379" s="102"/>
      <c r="AI379" s="102">
        <f t="shared" si="457"/>
        <v>0</v>
      </c>
      <c r="AJ379" s="103">
        <f t="shared" si="390"/>
        <v>0</v>
      </c>
      <c r="AK379" s="103">
        <f t="shared" si="391"/>
        <v>0</v>
      </c>
      <c r="AL379" s="103">
        <f t="shared" si="392"/>
        <v>0</v>
      </c>
      <c r="AM379" s="103">
        <f t="shared" si="393"/>
        <v>0</v>
      </c>
      <c r="AN379" s="103">
        <f t="shared" si="394"/>
        <v>0</v>
      </c>
      <c r="AO379" s="103">
        <f t="shared" si="395"/>
        <v>0</v>
      </c>
      <c r="AP379" s="103">
        <f t="shared" si="396"/>
        <v>0</v>
      </c>
      <c r="AQ379" s="103">
        <f t="shared" si="397"/>
        <v>0</v>
      </c>
      <c r="AR379" s="103">
        <f t="shared" si="398"/>
        <v>0</v>
      </c>
      <c r="AS379" s="103">
        <f t="shared" si="399"/>
        <v>0</v>
      </c>
      <c r="AT379" s="103">
        <f t="shared" si="400"/>
        <v>0</v>
      </c>
      <c r="AU379" s="103">
        <f t="shared" si="401"/>
        <v>0</v>
      </c>
      <c r="AV379" s="104">
        <f>SUM(AJ379:AU379)*VLOOKUP($I379,Escalation[],MATCH(W$1,Escalation[#Headers]),FALSE)</f>
        <v>0</v>
      </c>
      <c r="AW379" s="104">
        <f t="shared" si="458"/>
        <v>0</v>
      </c>
      <c r="AX379" s="104">
        <f t="shared" si="459"/>
        <v>0</v>
      </c>
      <c r="AY379" s="104">
        <f t="shared" si="460"/>
        <v>0</v>
      </c>
      <c r="AZ379" s="103">
        <f t="shared" si="461"/>
        <v>0</v>
      </c>
      <c r="BA379" s="105">
        <f t="shared" si="462"/>
        <v>0</v>
      </c>
      <c r="BB379" s="110"/>
      <c r="BC379" s="102"/>
      <c r="BD379" s="102"/>
      <c r="BE379" s="102"/>
      <c r="BF379" s="102"/>
      <c r="BG379" s="102"/>
      <c r="BH379" s="112">
        <v>24</v>
      </c>
      <c r="BI379" s="102"/>
      <c r="BJ379" s="102"/>
      <c r="BK379" s="102"/>
      <c r="BL379" s="102"/>
      <c r="BM379" s="102"/>
      <c r="BN379" s="102">
        <f t="shared" si="402"/>
        <v>24</v>
      </c>
      <c r="BO379" s="103">
        <f t="shared" si="403"/>
        <v>0</v>
      </c>
      <c r="BP379" s="103">
        <f t="shared" si="404"/>
        <v>0</v>
      </c>
      <c r="BQ379" s="103">
        <f t="shared" si="405"/>
        <v>0</v>
      </c>
      <c r="BR379" s="103">
        <f t="shared" si="406"/>
        <v>0</v>
      </c>
      <c r="BS379" s="103">
        <f t="shared" si="407"/>
        <v>0</v>
      </c>
      <c r="BT379" s="103">
        <f t="shared" si="408"/>
        <v>0</v>
      </c>
      <c r="BU379" s="103">
        <f t="shared" si="409"/>
        <v>1848</v>
      </c>
      <c r="BV379" s="103">
        <f t="shared" si="410"/>
        <v>0</v>
      </c>
      <c r="BW379" s="103">
        <f t="shared" si="411"/>
        <v>0</v>
      </c>
      <c r="BX379" s="103">
        <f t="shared" si="412"/>
        <v>0</v>
      </c>
      <c r="BY379" s="103">
        <f t="shared" si="413"/>
        <v>0</v>
      </c>
      <c r="BZ379" s="103">
        <f t="shared" si="414"/>
        <v>0</v>
      </c>
      <c r="CA379" s="104">
        <f>SUM(BO379:BZ379)*VLOOKUP($I379,Escalation[],MATCH(BB$1,Escalation[#Headers]),FALSE)</f>
        <v>1928.3182380000003</v>
      </c>
      <c r="CB379" s="104">
        <f t="shared" si="415"/>
        <v>0</v>
      </c>
      <c r="CC379" s="104">
        <f t="shared" si="416"/>
        <v>0</v>
      </c>
      <c r="CD379" s="104">
        <f t="shared" si="417"/>
        <v>1928.3182380000003</v>
      </c>
      <c r="CE379" s="103">
        <f t="shared" si="418"/>
        <v>674.91138330000001</v>
      </c>
      <c r="CF379" s="105">
        <f t="shared" si="419"/>
        <v>0</v>
      </c>
      <c r="CG379" s="110"/>
      <c r="CH379" s="102"/>
      <c r="CI379" s="102"/>
      <c r="CJ379" s="102"/>
      <c r="CK379" s="102"/>
      <c r="CL379" s="102"/>
      <c r="CM379" s="102"/>
      <c r="CN379" s="102"/>
      <c r="CO379" s="102"/>
      <c r="CP379" s="102"/>
      <c r="CQ379" s="102"/>
      <c r="CR379" s="102"/>
      <c r="CS379" s="102">
        <f t="shared" si="420"/>
        <v>0</v>
      </c>
      <c r="CT379" s="103">
        <f t="shared" si="421"/>
        <v>0</v>
      </c>
      <c r="CU379" s="103">
        <f t="shared" si="422"/>
        <v>0</v>
      </c>
      <c r="CV379" s="103">
        <f t="shared" si="423"/>
        <v>0</v>
      </c>
      <c r="CW379" s="103">
        <f t="shared" si="424"/>
        <v>0</v>
      </c>
      <c r="CX379" s="103">
        <f t="shared" si="425"/>
        <v>0</v>
      </c>
      <c r="CY379" s="103">
        <f t="shared" si="426"/>
        <v>0</v>
      </c>
      <c r="CZ379" s="103">
        <f t="shared" si="427"/>
        <v>0</v>
      </c>
      <c r="DA379" s="103">
        <f t="shared" si="428"/>
        <v>0</v>
      </c>
      <c r="DB379" s="103">
        <f t="shared" si="429"/>
        <v>0</v>
      </c>
      <c r="DC379" s="103">
        <f t="shared" si="430"/>
        <v>0</v>
      </c>
      <c r="DD379" s="103">
        <f t="shared" si="431"/>
        <v>0</v>
      </c>
      <c r="DE379" s="103">
        <f t="shared" si="432"/>
        <v>0</v>
      </c>
      <c r="DF379" s="104">
        <f>SUM(CT379:DE379)*VLOOKUP($I379,Escalation[],MATCH(CG$1,Escalation[#Headers]),FALSE)</f>
        <v>0</v>
      </c>
      <c r="DG379" s="104">
        <f t="shared" si="433"/>
        <v>0</v>
      </c>
      <c r="DH379" s="104">
        <f t="shared" si="434"/>
        <v>0</v>
      </c>
      <c r="DI379" s="104">
        <f t="shared" si="435"/>
        <v>0</v>
      </c>
      <c r="DJ379" s="103">
        <f t="shared" si="436"/>
        <v>0</v>
      </c>
      <c r="DK379" s="105">
        <f t="shared" si="437"/>
        <v>0</v>
      </c>
      <c r="DL379" s="110"/>
      <c r="DM379" s="102"/>
      <c r="DN379" s="102"/>
      <c r="DO379" s="102"/>
      <c r="DP379" s="102"/>
      <c r="DQ379" s="102"/>
      <c r="DR379" s="102"/>
      <c r="DS379" s="102"/>
      <c r="DT379" s="102"/>
      <c r="DU379" s="102"/>
      <c r="DV379" s="102"/>
      <c r="DW379" s="102"/>
      <c r="DX379" s="102">
        <f t="shared" si="438"/>
        <v>0</v>
      </c>
      <c r="DY379" s="103">
        <f t="shared" si="439"/>
        <v>0</v>
      </c>
      <c r="DZ379" s="103">
        <f t="shared" si="440"/>
        <v>0</v>
      </c>
      <c r="EA379" s="103">
        <f t="shared" si="441"/>
        <v>0</v>
      </c>
      <c r="EB379" s="103">
        <f t="shared" si="442"/>
        <v>0</v>
      </c>
      <c r="EC379" s="103">
        <f t="shared" si="443"/>
        <v>0</v>
      </c>
      <c r="ED379" s="103">
        <f t="shared" si="444"/>
        <v>0</v>
      </c>
      <c r="EE379" s="103">
        <f t="shared" si="445"/>
        <v>0</v>
      </c>
      <c r="EF379" s="103">
        <f t="shared" si="446"/>
        <v>0</v>
      </c>
      <c r="EG379" s="103">
        <f t="shared" si="447"/>
        <v>0</v>
      </c>
      <c r="EH379" s="103">
        <f t="shared" si="448"/>
        <v>0</v>
      </c>
      <c r="EI379" s="103">
        <f t="shared" si="449"/>
        <v>0</v>
      </c>
      <c r="EJ379" s="103">
        <f t="shared" si="450"/>
        <v>0</v>
      </c>
      <c r="EK379" s="104">
        <f>SUM(DY379:EJ379)*VLOOKUP($I379,Escalation[],MATCH(DL$1,Escalation[#Headers]),FALSE)</f>
        <v>0</v>
      </c>
      <c r="EL379" s="104">
        <f t="shared" si="451"/>
        <v>0</v>
      </c>
      <c r="EM379" s="104">
        <f t="shared" si="452"/>
        <v>0</v>
      </c>
      <c r="EN379" s="104">
        <f t="shared" si="453"/>
        <v>0</v>
      </c>
      <c r="EO379" s="103">
        <f t="shared" si="454"/>
        <v>0</v>
      </c>
      <c r="EP379" s="105">
        <f t="shared" si="455"/>
        <v>0</v>
      </c>
      <c r="EQ379" s="160">
        <f t="shared" si="456"/>
        <v>1928.3182380000003</v>
      </c>
      <c r="ER379" s="1"/>
      <c r="ES379" s="82"/>
      <c r="ET379" s="82"/>
      <c r="EU379" s="82"/>
      <c r="EV379" s="82"/>
      <c r="EW379" s="22"/>
      <c r="EX379" s="22"/>
      <c r="EY379" s="34"/>
      <c r="EZ379" s="34"/>
      <c r="FA379" s="7"/>
      <c r="FB379" s="7"/>
      <c r="FC379" s="7"/>
      <c r="FD379" s="7"/>
    </row>
    <row r="380" spans="1:160" ht="92.4" hidden="1" x14ac:dyDescent="0.3">
      <c r="A380" s="1" t="s">
        <v>759</v>
      </c>
      <c r="B380" s="83">
        <v>1.2</v>
      </c>
      <c r="C380" t="s">
        <v>1393</v>
      </c>
      <c r="D380" s="28" t="s">
        <v>15</v>
      </c>
      <c r="E380" s="3" t="s">
        <v>25</v>
      </c>
      <c r="F380" s="1" t="s">
        <v>760</v>
      </c>
      <c r="G380" s="19" t="s">
        <v>761</v>
      </c>
      <c r="H380" s="1"/>
      <c r="I380" s="3" t="s">
        <v>215</v>
      </c>
      <c r="J380" s="5" t="s">
        <v>215</v>
      </c>
      <c r="K380" s="3"/>
      <c r="L380" s="3" t="s">
        <v>22</v>
      </c>
      <c r="M380" s="38"/>
      <c r="N380" s="42">
        <v>1</v>
      </c>
      <c r="O380" s="23">
        <v>0</v>
      </c>
      <c r="P380" s="48">
        <v>0</v>
      </c>
      <c r="Q380" s="5" t="s">
        <v>23</v>
      </c>
      <c r="R380" s="1" t="s">
        <v>224</v>
      </c>
      <c r="S380" s="71">
        <f>VLOOKUP(R380,Contingencies!$A$2:$D$7,4,FALSE)</f>
        <v>0.35</v>
      </c>
      <c r="T380" s="22">
        <f t="shared" si="389"/>
        <v>1826.0589375000002</v>
      </c>
      <c r="U380" s="33">
        <f t="shared" si="463"/>
        <v>0</v>
      </c>
      <c r="V380" s="90"/>
      <c r="W380" s="110"/>
      <c r="X380" s="102"/>
      <c r="Y380" s="102"/>
      <c r="Z380" s="102"/>
      <c r="AA380" s="102"/>
      <c r="AB380" s="102"/>
      <c r="AC380" s="102"/>
      <c r="AD380" s="102"/>
      <c r="AE380" s="117"/>
      <c r="AF380" s="117"/>
      <c r="AG380" s="117"/>
      <c r="AH380" s="102"/>
      <c r="AI380" s="102">
        <f t="shared" si="457"/>
        <v>0</v>
      </c>
      <c r="AJ380" s="103">
        <f t="shared" si="390"/>
        <v>0</v>
      </c>
      <c r="AK380" s="103">
        <f t="shared" si="391"/>
        <v>0</v>
      </c>
      <c r="AL380" s="103">
        <f t="shared" si="392"/>
        <v>0</v>
      </c>
      <c r="AM380" s="103">
        <f t="shared" si="393"/>
        <v>0</v>
      </c>
      <c r="AN380" s="103">
        <f t="shared" si="394"/>
        <v>0</v>
      </c>
      <c r="AO380" s="103">
        <f t="shared" si="395"/>
        <v>0</v>
      </c>
      <c r="AP380" s="103">
        <f t="shared" si="396"/>
        <v>0</v>
      </c>
      <c r="AQ380" s="103">
        <f t="shared" si="397"/>
        <v>0</v>
      </c>
      <c r="AR380" s="103">
        <f t="shared" si="398"/>
        <v>0</v>
      </c>
      <c r="AS380" s="103">
        <f t="shared" si="399"/>
        <v>0</v>
      </c>
      <c r="AT380" s="103">
        <f t="shared" si="400"/>
        <v>0</v>
      </c>
      <c r="AU380" s="103">
        <f t="shared" si="401"/>
        <v>0</v>
      </c>
      <c r="AV380" s="104">
        <f>SUM(AJ380:AU380)*VLOOKUP($I380,Escalation[],MATCH(W$1,Escalation[#Headers]),FALSE)</f>
        <v>0</v>
      </c>
      <c r="AW380" s="104">
        <f t="shared" si="458"/>
        <v>0</v>
      </c>
      <c r="AX380" s="104">
        <f t="shared" si="459"/>
        <v>0</v>
      </c>
      <c r="AY380" s="104">
        <f t="shared" si="460"/>
        <v>0</v>
      </c>
      <c r="AZ380" s="103">
        <f t="shared" si="461"/>
        <v>0</v>
      </c>
      <c r="BA380" s="105">
        <f t="shared" si="462"/>
        <v>0</v>
      </c>
      <c r="BB380" s="110"/>
      <c r="BC380" s="102"/>
      <c r="BD380" s="102"/>
      <c r="BE380" s="102"/>
      <c r="BF380" s="102"/>
      <c r="BG380" s="102"/>
      <c r="BH380" s="112">
        <v>5000</v>
      </c>
      <c r="BI380" s="102"/>
      <c r="BJ380" s="102"/>
      <c r="BK380" s="102"/>
      <c r="BL380" s="102"/>
      <c r="BM380" s="102"/>
      <c r="BN380" s="102">
        <f t="shared" si="402"/>
        <v>0</v>
      </c>
      <c r="BO380" s="103">
        <f t="shared" si="403"/>
        <v>0</v>
      </c>
      <c r="BP380" s="103">
        <f t="shared" si="404"/>
        <v>0</v>
      </c>
      <c r="BQ380" s="103">
        <f t="shared" si="405"/>
        <v>0</v>
      </c>
      <c r="BR380" s="103">
        <f t="shared" si="406"/>
        <v>0</v>
      </c>
      <c r="BS380" s="103">
        <f t="shared" si="407"/>
        <v>0</v>
      </c>
      <c r="BT380" s="103">
        <f t="shared" si="408"/>
        <v>0</v>
      </c>
      <c r="BU380" s="103">
        <f t="shared" si="409"/>
        <v>5000</v>
      </c>
      <c r="BV380" s="103">
        <f t="shared" si="410"/>
        <v>0</v>
      </c>
      <c r="BW380" s="103">
        <f t="shared" si="411"/>
        <v>0</v>
      </c>
      <c r="BX380" s="103">
        <f t="shared" si="412"/>
        <v>0</v>
      </c>
      <c r="BY380" s="103">
        <f t="shared" si="413"/>
        <v>0</v>
      </c>
      <c r="BZ380" s="103">
        <f t="shared" si="414"/>
        <v>0</v>
      </c>
      <c r="CA380" s="104">
        <f>SUM(BO380:BZ380)*VLOOKUP($I380,Escalation[],MATCH(BB$1,Escalation[#Headers]),FALSE)</f>
        <v>5217.3112500000007</v>
      </c>
      <c r="CB380" s="104">
        <f t="shared" si="415"/>
        <v>0</v>
      </c>
      <c r="CC380" s="104">
        <f t="shared" si="416"/>
        <v>0</v>
      </c>
      <c r="CD380" s="104">
        <f t="shared" si="417"/>
        <v>5217.3112500000007</v>
      </c>
      <c r="CE380" s="103">
        <f t="shared" si="418"/>
        <v>1826.0589375000002</v>
      </c>
      <c r="CF380" s="105">
        <f t="shared" si="419"/>
        <v>0</v>
      </c>
      <c r="CG380" s="110"/>
      <c r="CH380" s="102"/>
      <c r="CI380" s="102"/>
      <c r="CJ380" s="102"/>
      <c r="CK380" s="102"/>
      <c r="CL380" s="102"/>
      <c r="CM380" s="102"/>
      <c r="CN380" s="102"/>
      <c r="CO380" s="102"/>
      <c r="CP380" s="102"/>
      <c r="CQ380" s="102"/>
      <c r="CR380" s="102"/>
      <c r="CS380" s="102">
        <f t="shared" si="420"/>
        <v>0</v>
      </c>
      <c r="CT380" s="103">
        <f t="shared" si="421"/>
        <v>0</v>
      </c>
      <c r="CU380" s="103">
        <f t="shared" si="422"/>
        <v>0</v>
      </c>
      <c r="CV380" s="103">
        <f t="shared" si="423"/>
        <v>0</v>
      </c>
      <c r="CW380" s="103">
        <f t="shared" si="424"/>
        <v>0</v>
      </c>
      <c r="CX380" s="103">
        <f t="shared" si="425"/>
        <v>0</v>
      </c>
      <c r="CY380" s="103">
        <f t="shared" si="426"/>
        <v>0</v>
      </c>
      <c r="CZ380" s="103">
        <f t="shared" si="427"/>
        <v>0</v>
      </c>
      <c r="DA380" s="103">
        <f t="shared" si="428"/>
        <v>0</v>
      </c>
      <c r="DB380" s="103">
        <f t="shared" si="429"/>
        <v>0</v>
      </c>
      <c r="DC380" s="103">
        <f t="shared" si="430"/>
        <v>0</v>
      </c>
      <c r="DD380" s="103">
        <f t="shared" si="431"/>
        <v>0</v>
      </c>
      <c r="DE380" s="103">
        <f t="shared" si="432"/>
        <v>0</v>
      </c>
      <c r="DF380" s="104">
        <f>SUM(CT380:DE380)*VLOOKUP($I380,Escalation[],MATCH(CG$1,Escalation[#Headers]),FALSE)</f>
        <v>0</v>
      </c>
      <c r="DG380" s="104">
        <f t="shared" si="433"/>
        <v>0</v>
      </c>
      <c r="DH380" s="104">
        <f t="shared" si="434"/>
        <v>0</v>
      </c>
      <c r="DI380" s="104">
        <f t="shared" si="435"/>
        <v>0</v>
      </c>
      <c r="DJ380" s="103">
        <f t="shared" si="436"/>
        <v>0</v>
      </c>
      <c r="DK380" s="105">
        <f t="shared" si="437"/>
        <v>0</v>
      </c>
      <c r="DL380" s="110"/>
      <c r="DM380" s="102"/>
      <c r="DN380" s="102"/>
      <c r="DO380" s="102"/>
      <c r="DP380" s="102"/>
      <c r="DQ380" s="102"/>
      <c r="DR380" s="102"/>
      <c r="DS380" s="102"/>
      <c r="DT380" s="102"/>
      <c r="DU380" s="102"/>
      <c r="DV380" s="102"/>
      <c r="DW380" s="102"/>
      <c r="DX380" s="102">
        <f t="shared" si="438"/>
        <v>0</v>
      </c>
      <c r="DY380" s="103">
        <f t="shared" si="439"/>
        <v>0</v>
      </c>
      <c r="DZ380" s="103">
        <f t="shared" si="440"/>
        <v>0</v>
      </c>
      <c r="EA380" s="103">
        <f t="shared" si="441"/>
        <v>0</v>
      </c>
      <c r="EB380" s="103">
        <f t="shared" si="442"/>
        <v>0</v>
      </c>
      <c r="EC380" s="103">
        <f t="shared" si="443"/>
        <v>0</v>
      </c>
      <c r="ED380" s="103">
        <f t="shared" si="444"/>
        <v>0</v>
      </c>
      <c r="EE380" s="103">
        <f t="shared" si="445"/>
        <v>0</v>
      </c>
      <c r="EF380" s="103">
        <f t="shared" si="446"/>
        <v>0</v>
      </c>
      <c r="EG380" s="103">
        <f t="shared" si="447"/>
        <v>0</v>
      </c>
      <c r="EH380" s="103">
        <f t="shared" si="448"/>
        <v>0</v>
      </c>
      <c r="EI380" s="103">
        <f t="shared" si="449"/>
        <v>0</v>
      </c>
      <c r="EJ380" s="103">
        <f t="shared" si="450"/>
        <v>0</v>
      </c>
      <c r="EK380" s="104">
        <f>SUM(DY380:EJ380)*VLOOKUP($I380,Escalation[],MATCH(DL$1,Escalation[#Headers]),FALSE)</f>
        <v>0</v>
      </c>
      <c r="EL380" s="104">
        <f t="shared" si="451"/>
        <v>0</v>
      </c>
      <c r="EM380" s="104">
        <f t="shared" si="452"/>
        <v>0</v>
      </c>
      <c r="EN380" s="104">
        <f t="shared" si="453"/>
        <v>0</v>
      </c>
      <c r="EO380" s="103">
        <f t="shared" si="454"/>
        <v>0</v>
      </c>
      <c r="EP380" s="105">
        <f t="shared" si="455"/>
        <v>0</v>
      </c>
      <c r="EQ380" s="160">
        <f t="shared" si="456"/>
        <v>5217.3112500000007</v>
      </c>
      <c r="ER380" s="1"/>
      <c r="ES380" s="82"/>
      <c r="ET380" s="82"/>
      <c r="EU380" s="82"/>
      <c r="EV380" s="82"/>
      <c r="EW380" s="22"/>
      <c r="EX380" s="22"/>
      <c r="EY380" s="34"/>
      <c r="EZ380" s="34"/>
      <c r="FA380" s="7"/>
      <c r="FB380" s="7"/>
      <c r="FC380" s="7"/>
      <c r="FD380" s="7"/>
    </row>
    <row r="381" spans="1:160" ht="92.4" hidden="1" x14ac:dyDescent="0.3">
      <c r="A381" s="1" t="s">
        <v>762</v>
      </c>
      <c r="B381" s="83">
        <v>1.2</v>
      </c>
      <c r="C381" t="s">
        <v>1393</v>
      </c>
      <c r="D381" s="28" t="s">
        <v>15</v>
      </c>
      <c r="E381" s="3" t="s">
        <v>25</v>
      </c>
      <c r="F381" s="1" t="s">
        <v>763</v>
      </c>
      <c r="G381" s="19" t="s">
        <v>764</v>
      </c>
      <c r="H381" s="1"/>
      <c r="I381" s="3" t="s">
        <v>19</v>
      </c>
      <c r="J381" s="5" t="s">
        <v>31</v>
      </c>
      <c r="K381" s="3" t="s">
        <v>35</v>
      </c>
      <c r="L381" s="6" t="s">
        <v>22</v>
      </c>
      <c r="M381" s="38">
        <v>115</v>
      </c>
      <c r="N381" s="43">
        <v>115</v>
      </c>
      <c r="O381" s="23">
        <v>0</v>
      </c>
      <c r="P381" s="48">
        <v>0</v>
      </c>
      <c r="Q381" s="5" t="s">
        <v>23</v>
      </c>
      <c r="R381" s="1" t="s">
        <v>224</v>
      </c>
      <c r="S381" s="71">
        <f>VLOOKUP(R381,Contingencies!$A$2:$D$7,4,FALSE)</f>
        <v>0.35</v>
      </c>
      <c r="T381" s="22">
        <f t="shared" si="389"/>
        <v>1029.6562009702502</v>
      </c>
      <c r="U381" s="33">
        <f t="shared" si="463"/>
        <v>0</v>
      </c>
      <c r="V381" s="90"/>
      <c r="W381" s="110"/>
      <c r="X381" s="102"/>
      <c r="Y381" s="102"/>
      <c r="Z381" s="102"/>
      <c r="AA381" s="102"/>
      <c r="AB381" s="102"/>
      <c r="AC381" s="102"/>
      <c r="AD381" s="102"/>
      <c r="AE381" s="117"/>
      <c r="AF381" s="117"/>
      <c r="AG381" s="117"/>
      <c r="AH381" s="102"/>
      <c r="AI381" s="102">
        <f t="shared" si="457"/>
        <v>0</v>
      </c>
      <c r="AJ381" s="103">
        <f t="shared" si="390"/>
        <v>0</v>
      </c>
      <c r="AK381" s="103">
        <f t="shared" si="391"/>
        <v>0</v>
      </c>
      <c r="AL381" s="103">
        <f t="shared" si="392"/>
        <v>0</v>
      </c>
      <c r="AM381" s="103">
        <f t="shared" si="393"/>
        <v>0</v>
      </c>
      <c r="AN381" s="103">
        <f t="shared" si="394"/>
        <v>0</v>
      </c>
      <c r="AO381" s="103">
        <f t="shared" si="395"/>
        <v>0</v>
      </c>
      <c r="AP381" s="103">
        <f t="shared" si="396"/>
        <v>0</v>
      </c>
      <c r="AQ381" s="103">
        <f t="shared" si="397"/>
        <v>0</v>
      </c>
      <c r="AR381" s="103">
        <f t="shared" si="398"/>
        <v>0</v>
      </c>
      <c r="AS381" s="103">
        <f t="shared" si="399"/>
        <v>0</v>
      </c>
      <c r="AT381" s="103">
        <f t="shared" si="400"/>
        <v>0</v>
      </c>
      <c r="AU381" s="103">
        <f t="shared" si="401"/>
        <v>0</v>
      </c>
      <c r="AV381" s="104">
        <f>SUM(AJ381:AU381)*VLOOKUP($I381,Escalation[],MATCH(W$1,Escalation[#Headers]),FALSE)</f>
        <v>0</v>
      </c>
      <c r="AW381" s="104">
        <f t="shared" si="458"/>
        <v>0</v>
      </c>
      <c r="AX381" s="104">
        <f t="shared" si="459"/>
        <v>0</v>
      </c>
      <c r="AY381" s="104">
        <f t="shared" si="460"/>
        <v>0</v>
      </c>
      <c r="AZ381" s="103">
        <f t="shared" si="461"/>
        <v>0</v>
      </c>
      <c r="BA381" s="105">
        <f t="shared" si="462"/>
        <v>0</v>
      </c>
      <c r="BB381" s="110"/>
      <c r="BC381" s="102"/>
      <c r="BD381" s="102"/>
      <c r="BE381" s="102"/>
      <c r="BF381" s="102"/>
      <c r="BG381" s="102"/>
      <c r="BH381" s="102"/>
      <c r="BI381" s="102"/>
      <c r="BJ381" s="102"/>
      <c r="BK381" s="102"/>
      <c r="BL381" s="102"/>
      <c r="BM381" s="102"/>
      <c r="BN381" s="102">
        <f t="shared" si="402"/>
        <v>0</v>
      </c>
      <c r="BO381" s="103">
        <f t="shared" si="403"/>
        <v>0</v>
      </c>
      <c r="BP381" s="103">
        <f t="shared" si="404"/>
        <v>0</v>
      </c>
      <c r="BQ381" s="103">
        <f t="shared" si="405"/>
        <v>0</v>
      </c>
      <c r="BR381" s="103">
        <f t="shared" si="406"/>
        <v>0</v>
      </c>
      <c r="BS381" s="103">
        <f t="shared" si="407"/>
        <v>0</v>
      </c>
      <c r="BT381" s="103">
        <f t="shared" si="408"/>
        <v>0</v>
      </c>
      <c r="BU381" s="103">
        <f t="shared" si="409"/>
        <v>0</v>
      </c>
      <c r="BV381" s="103">
        <f t="shared" si="410"/>
        <v>0</v>
      </c>
      <c r="BW381" s="103">
        <f t="shared" si="411"/>
        <v>0</v>
      </c>
      <c r="BX381" s="103">
        <f t="shared" si="412"/>
        <v>0</v>
      </c>
      <c r="BY381" s="103">
        <f t="shared" si="413"/>
        <v>0</v>
      </c>
      <c r="BZ381" s="103">
        <f t="shared" si="414"/>
        <v>0</v>
      </c>
      <c r="CA381" s="104">
        <f>SUM(BO381:BZ381)*VLOOKUP($I381,Escalation[],MATCH(BB$1,Escalation[#Headers]),FALSE)</f>
        <v>0</v>
      </c>
      <c r="CB381" s="104">
        <f t="shared" si="415"/>
        <v>0</v>
      </c>
      <c r="CC381" s="104">
        <f t="shared" si="416"/>
        <v>0</v>
      </c>
      <c r="CD381" s="104">
        <f t="shared" si="417"/>
        <v>0</v>
      </c>
      <c r="CE381" s="103">
        <f t="shared" si="418"/>
        <v>0</v>
      </c>
      <c r="CF381" s="105">
        <f t="shared" si="419"/>
        <v>0</v>
      </c>
      <c r="CG381" s="110"/>
      <c r="CH381" s="102"/>
      <c r="CI381" s="102"/>
      <c r="CJ381" s="102"/>
      <c r="CK381" s="102"/>
      <c r="CL381" s="102"/>
      <c r="CM381" s="112">
        <v>24</v>
      </c>
      <c r="CN381" s="102"/>
      <c r="CO381" s="102"/>
      <c r="CP381" s="102"/>
      <c r="CQ381" s="102"/>
      <c r="CR381" s="102"/>
      <c r="CS381" s="102">
        <f t="shared" si="420"/>
        <v>24</v>
      </c>
      <c r="CT381" s="103">
        <f t="shared" si="421"/>
        <v>0</v>
      </c>
      <c r="CU381" s="103">
        <f t="shared" si="422"/>
        <v>0</v>
      </c>
      <c r="CV381" s="103">
        <f t="shared" si="423"/>
        <v>0</v>
      </c>
      <c r="CW381" s="103">
        <f t="shared" si="424"/>
        <v>0</v>
      </c>
      <c r="CX381" s="103">
        <f t="shared" si="425"/>
        <v>0</v>
      </c>
      <c r="CY381" s="103">
        <f t="shared" si="426"/>
        <v>0</v>
      </c>
      <c r="CZ381" s="103">
        <f t="shared" si="427"/>
        <v>2760</v>
      </c>
      <c r="DA381" s="103">
        <f t="shared" si="428"/>
        <v>0</v>
      </c>
      <c r="DB381" s="103">
        <f t="shared" si="429"/>
        <v>0</v>
      </c>
      <c r="DC381" s="103">
        <f t="shared" si="430"/>
        <v>0</v>
      </c>
      <c r="DD381" s="103">
        <f t="shared" si="431"/>
        <v>0</v>
      </c>
      <c r="DE381" s="103">
        <f t="shared" si="432"/>
        <v>0</v>
      </c>
      <c r="DF381" s="104">
        <f>SUM(CT381:DE381)*VLOOKUP($I381,Escalation[],MATCH(CG$1,Escalation[#Headers]),FALSE)</f>
        <v>2941.8748599150008</v>
      </c>
      <c r="DG381" s="104">
        <f t="shared" si="433"/>
        <v>0</v>
      </c>
      <c r="DH381" s="104">
        <f t="shared" si="434"/>
        <v>0</v>
      </c>
      <c r="DI381" s="104">
        <f t="shared" si="435"/>
        <v>2941.8748599150008</v>
      </c>
      <c r="DJ381" s="103">
        <f t="shared" si="436"/>
        <v>1029.6562009702502</v>
      </c>
      <c r="DK381" s="105">
        <f t="shared" si="437"/>
        <v>0</v>
      </c>
      <c r="DL381" s="110"/>
      <c r="DM381" s="102"/>
      <c r="DN381" s="102"/>
      <c r="DO381" s="102"/>
      <c r="DP381" s="102"/>
      <c r="DQ381" s="102"/>
      <c r="DR381" s="102"/>
      <c r="DS381" s="102"/>
      <c r="DT381" s="102"/>
      <c r="DU381" s="102"/>
      <c r="DV381" s="102"/>
      <c r="DW381" s="102"/>
      <c r="DX381" s="102">
        <f t="shared" si="438"/>
        <v>0</v>
      </c>
      <c r="DY381" s="103">
        <f t="shared" si="439"/>
        <v>0</v>
      </c>
      <c r="DZ381" s="103">
        <f t="shared" si="440"/>
        <v>0</v>
      </c>
      <c r="EA381" s="103">
        <f t="shared" si="441"/>
        <v>0</v>
      </c>
      <c r="EB381" s="103">
        <f t="shared" si="442"/>
        <v>0</v>
      </c>
      <c r="EC381" s="103">
        <f t="shared" si="443"/>
        <v>0</v>
      </c>
      <c r="ED381" s="103">
        <f t="shared" si="444"/>
        <v>0</v>
      </c>
      <c r="EE381" s="103">
        <f t="shared" si="445"/>
        <v>0</v>
      </c>
      <c r="EF381" s="103">
        <f t="shared" si="446"/>
        <v>0</v>
      </c>
      <c r="EG381" s="103">
        <f t="shared" si="447"/>
        <v>0</v>
      </c>
      <c r="EH381" s="103">
        <f t="shared" si="448"/>
        <v>0</v>
      </c>
      <c r="EI381" s="103">
        <f t="shared" si="449"/>
        <v>0</v>
      </c>
      <c r="EJ381" s="103">
        <f t="shared" si="450"/>
        <v>0</v>
      </c>
      <c r="EK381" s="104">
        <f>SUM(DY381:EJ381)*VLOOKUP($I381,Escalation[],MATCH(DL$1,Escalation[#Headers]),FALSE)</f>
        <v>0</v>
      </c>
      <c r="EL381" s="104">
        <f t="shared" si="451"/>
        <v>0</v>
      </c>
      <c r="EM381" s="104">
        <f t="shared" si="452"/>
        <v>0</v>
      </c>
      <c r="EN381" s="104">
        <f t="shared" si="453"/>
        <v>0</v>
      </c>
      <c r="EO381" s="103">
        <f t="shared" si="454"/>
        <v>0</v>
      </c>
      <c r="EP381" s="105">
        <f t="shared" si="455"/>
        <v>0</v>
      </c>
      <c r="EQ381" s="160">
        <f t="shared" si="456"/>
        <v>2941.8748599150008</v>
      </c>
      <c r="ER381" s="1"/>
      <c r="ES381" s="82"/>
      <c r="ET381" s="82"/>
      <c r="EU381" s="82"/>
      <c r="EV381" s="82"/>
      <c r="EW381" s="22"/>
      <c r="EX381" s="22"/>
      <c r="EY381" s="34"/>
      <c r="EZ381" s="34"/>
      <c r="FA381" s="7"/>
      <c r="FB381" s="7"/>
      <c r="FC381" s="7"/>
      <c r="FD381" s="7"/>
    </row>
    <row r="382" spans="1:160" ht="92.4" hidden="1" x14ac:dyDescent="0.3">
      <c r="A382" s="1" t="s">
        <v>762</v>
      </c>
      <c r="B382" s="83">
        <v>1.2</v>
      </c>
      <c r="C382" t="s">
        <v>1393</v>
      </c>
      <c r="D382" s="28" t="s">
        <v>15</v>
      </c>
      <c r="E382" s="3" t="s">
        <v>25</v>
      </c>
      <c r="F382" s="1" t="s">
        <v>763</v>
      </c>
      <c r="G382" s="19" t="s">
        <v>764</v>
      </c>
      <c r="H382" s="1"/>
      <c r="I382" s="3" t="s">
        <v>19</v>
      </c>
      <c r="J382" s="5" t="s">
        <v>31</v>
      </c>
      <c r="K382" s="3" t="s">
        <v>137</v>
      </c>
      <c r="L382" s="6" t="s">
        <v>22</v>
      </c>
      <c r="M382" s="38">
        <v>77</v>
      </c>
      <c r="N382" s="43">
        <v>77</v>
      </c>
      <c r="O382" s="24">
        <v>0</v>
      </c>
      <c r="P382" s="48">
        <v>0</v>
      </c>
      <c r="Q382" s="5" t="s">
        <v>23</v>
      </c>
      <c r="R382" s="1" t="s">
        <v>224</v>
      </c>
      <c r="S382" s="71">
        <f>VLOOKUP(R382,Contingencies!$A$2:$D$7,4,FALSE)</f>
        <v>0.35</v>
      </c>
      <c r="T382" s="22">
        <f t="shared" si="389"/>
        <v>689.42197804095008</v>
      </c>
      <c r="U382" s="33">
        <f t="shared" si="463"/>
        <v>0</v>
      </c>
      <c r="V382" s="90"/>
      <c r="W382" s="110"/>
      <c r="X382" s="102"/>
      <c r="Y382" s="102"/>
      <c r="Z382" s="102"/>
      <c r="AA382" s="102"/>
      <c r="AB382" s="102"/>
      <c r="AC382" s="102"/>
      <c r="AD382" s="102"/>
      <c r="AE382" s="117"/>
      <c r="AF382" s="117"/>
      <c r="AG382" s="117"/>
      <c r="AH382" s="102"/>
      <c r="AI382" s="102">
        <f t="shared" si="457"/>
        <v>0</v>
      </c>
      <c r="AJ382" s="103">
        <f t="shared" si="390"/>
        <v>0</v>
      </c>
      <c r="AK382" s="103">
        <f t="shared" si="391"/>
        <v>0</v>
      </c>
      <c r="AL382" s="103">
        <f t="shared" si="392"/>
        <v>0</v>
      </c>
      <c r="AM382" s="103">
        <f t="shared" si="393"/>
        <v>0</v>
      </c>
      <c r="AN382" s="103">
        <f t="shared" si="394"/>
        <v>0</v>
      </c>
      <c r="AO382" s="103">
        <f t="shared" si="395"/>
        <v>0</v>
      </c>
      <c r="AP382" s="103">
        <f t="shared" si="396"/>
        <v>0</v>
      </c>
      <c r="AQ382" s="103">
        <f t="shared" si="397"/>
        <v>0</v>
      </c>
      <c r="AR382" s="103">
        <f t="shared" si="398"/>
        <v>0</v>
      </c>
      <c r="AS382" s="103">
        <f t="shared" si="399"/>
        <v>0</v>
      </c>
      <c r="AT382" s="103">
        <f t="shared" si="400"/>
        <v>0</v>
      </c>
      <c r="AU382" s="103">
        <f t="shared" si="401"/>
        <v>0</v>
      </c>
      <c r="AV382" s="104">
        <f>SUM(AJ382:AU382)*VLOOKUP($I382,Escalation[],MATCH(W$1,Escalation[#Headers]),FALSE)</f>
        <v>0</v>
      </c>
      <c r="AW382" s="104">
        <f t="shared" si="458"/>
        <v>0</v>
      </c>
      <c r="AX382" s="104">
        <f t="shared" si="459"/>
        <v>0</v>
      </c>
      <c r="AY382" s="104">
        <f t="shared" si="460"/>
        <v>0</v>
      </c>
      <c r="AZ382" s="103">
        <f t="shared" si="461"/>
        <v>0</v>
      </c>
      <c r="BA382" s="105">
        <f t="shared" si="462"/>
        <v>0</v>
      </c>
      <c r="BB382" s="110"/>
      <c r="BC382" s="102"/>
      <c r="BD382" s="102"/>
      <c r="BE382" s="102"/>
      <c r="BF382" s="102"/>
      <c r="BG382" s="102"/>
      <c r="BH382" s="102"/>
      <c r="BI382" s="102"/>
      <c r="BJ382" s="102"/>
      <c r="BK382" s="102"/>
      <c r="BL382" s="102"/>
      <c r="BM382" s="102"/>
      <c r="BN382" s="102">
        <f t="shared" si="402"/>
        <v>0</v>
      </c>
      <c r="BO382" s="103">
        <f t="shared" si="403"/>
        <v>0</v>
      </c>
      <c r="BP382" s="103">
        <f t="shared" si="404"/>
        <v>0</v>
      </c>
      <c r="BQ382" s="103">
        <f t="shared" si="405"/>
        <v>0</v>
      </c>
      <c r="BR382" s="103">
        <f t="shared" si="406"/>
        <v>0</v>
      </c>
      <c r="BS382" s="103">
        <f t="shared" si="407"/>
        <v>0</v>
      </c>
      <c r="BT382" s="103">
        <f t="shared" si="408"/>
        <v>0</v>
      </c>
      <c r="BU382" s="103">
        <f t="shared" si="409"/>
        <v>0</v>
      </c>
      <c r="BV382" s="103">
        <f t="shared" si="410"/>
        <v>0</v>
      </c>
      <c r="BW382" s="103">
        <f t="shared" si="411"/>
        <v>0</v>
      </c>
      <c r="BX382" s="103">
        <f t="shared" si="412"/>
        <v>0</v>
      </c>
      <c r="BY382" s="103">
        <f t="shared" si="413"/>
        <v>0</v>
      </c>
      <c r="BZ382" s="103">
        <f t="shared" si="414"/>
        <v>0</v>
      </c>
      <c r="CA382" s="104">
        <f>SUM(BO382:BZ382)*VLOOKUP($I382,Escalation[],MATCH(BB$1,Escalation[#Headers]),FALSE)</f>
        <v>0</v>
      </c>
      <c r="CB382" s="104">
        <f t="shared" si="415"/>
        <v>0</v>
      </c>
      <c r="CC382" s="104">
        <f t="shared" si="416"/>
        <v>0</v>
      </c>
      <c r="CD382" s="104">
        <f t="shared" si="417"/>
        <v>0</v>
      </c>
      <c r="CE382" s="103">
        <f t="shared" si="418"/>
        <v>0</v>
      </c>
      <c r="CF382" s="105">
        <f t="shared" si="419"/>
        <v>0</v>
      </c>
      <c r="CG382" s="110"/>
      <c r="CH382" s="102"/>
      <c r="CI382" s="102"/>
      <c r="CJ382" s="102"/>
      <c r="CK382" s="102"/>
      <c r="CL382" s="102"/>
      <c r="CM382" s="112">
        <v>24</v>
      </c>
      <c r="CN382" s="102"/>
      <c r="CO382" s="102"/>
      <c r="CP382" s="102"/>
      <c r="CQ382" s="102"/>
      <c r="CR382" s="102"/>
      <c r="CS382" s="102">
        <f t="shared" si="420"/>
        <v>24</v>
      </c>
      <c r="CT382" s="103">
        <f t="shared" si="421"/>
        <v>0</v>
      </c>
      <c r="CU382" s="103">
        <f t="shared" si="422"/>
        <v>0</v>
      </c>
      <c r="CV382" s="103">
        <f t="shared" si="423"/>
        <v>0</v>
      </c>
      <c r="CW382" s="103">
        <f t="shared" si="424"/>
        <v>0</v>
      </c>
      <c r="CX382" s="103">
        <f t="shared" si="425"/>
        <v>0</v>
      </c>
      <c r="CY382" s="103">
        <f t="shared" si="426"/>
        <v>0</v>
      </c>
      <c r="CZ382" s="103">
        <f t="shared" si="427"/>
        <v>1848</v>
      </c>
      <c r="DA382" s="103">
        <f t="shared" si="428"/>
        <v>0</v>
      </c>
      <c r="DB382" s="103">
        <f t="shared" si="429"/>
        <v>0</v>
      </c>
      <c r="DC382" s="103">
        <f t="shared" si="430"/>
        <v>0</v>
      </c>
      <c r="DD382" s="103">
        <f t="shared" si="431"/>
        <v>0</v>
      </c>
      <c r="DE382" s="103">
        <f t="shared" si="432"/>
        <v>0</v>
      </c>
      <c r="DF382" s="104">
        <f>SUM(CT382:DE382)*VLOOKUP($I382,Escalation[],MATCH(CG$1,Escalation[#Headers]),FALSE)</f>
        <v>1969.7770801170004</v>
      </c>
      <c r="DG382" s="104">
        <f t="shared" si="433"/>
        <v>0</v>
      </c>
      <c r="DH382" s="104">
        <f t="shared" si="434"/>
        <v>0</v>
      </c>
      <c r="DI382" s="104">
        <f t="shared" si="435"/>
        <v>1969.7770801170004</v>
      </c>
      <c r="DJ382" s="103">
        <f t="shared" si="436"/>
        <v>689.42197804095008</v>
      </c>
      <c r="DK382" s="105">
        <f t="shared" si="437"/>
        <v>0</v>
      </c>
      <c r="DL382" s="110"/>
      <c r="DM382" s="102"/>
      <c r="DN382" s="102"/>
      <c r="DO382" s="102"/>
      <c r="DP382" s="102"/>
      <c r="DQ382" s="102"/>
      <c r="DR382" s="102"/>
      <c r="DS382" s="102"/>
      <c r="DT382" s="102"/>
      <c r="DU382" s="102"/>
      <c r="DV382" s="102"/>
      <c r="DW382" s="102"/>
      <c r="DX382" s="102">
        <f t="shared" si="438"/>
        <v>0</v>
      </c>
      <c r="DY382" s="103">
        <f t="shared" si="439"/>
        <v>0</v>
      </c>
      <c r="DZ382" s="103">
        <f t="shared" si="440"/>
        <v>0</v>
      </c>
      <c r="EA382" s="103">
        <f t="shared" si="441"/>
        <v>0</v>
      </c>
      <c r="EB382" s="103">
        <f t="shared" si="442"/>
        <v>0</v>
      </c>
      <c r="EC382" s="103">
        <f t="shared" si="443"/>
        <v>0</v>
      </c>
      <c r="ED382" s="103">
        <f t="shared" si="444"/>
        <v>0</v>
      </c>
      <c r="EE382" s="103">
        <f t="shared" si="445"/>
        <v>0</v>
      </c>
      <c r="EF382" s="103">
        <f t="shared" si="446"/>
        <v>0</v>
      </c>
      <c r="EG382" s="103">
        <f t="shared" si="447"/>
        <v>0</v>
      </c>
      <c r="EH382" s="103">
        <f t="shared" si="448"/>
        <v>0</v>
      </c>
      <c r="EI382" s="103">
        <f t="shared" si="449"/>
        <v>0</v>
      </c>
      <c r="EJ382" s="103">
        <f t="shared" si="450"/>
        <v>0</v>
      </c>
      <c r="EK382" s="104">
        <f>SUM(DY382:EJ382)*VLOOKUP($I382,Escalation[],MATCH(DL$1,Escalation[#Headers]),FALSE)</f>
        <v>0</v>
      </c>
      <c r="EL382" s="104">
        <f t="shared" si="451"/>
        <v>0</v>
      </c>
      <c r="EM382" s="104">
        <f t="shared" si="452"/>
        <v>0</v>
      </c>
      <c r="EN382" s="104">
        <f t="shared" si="453"/>
        <v>0</v>
      </c>
      <c r="EO382" s="103">
        <f t="shared" si="454"/>
        <v>0</v>
      </c>
      <c r="EP382" s="105">
        <f t="shared" si="455"/>
        <v>0</v>
      </c>
      <c r="EQ382" s="160">
        <f t="shared" si="456"/>
        <v>1969.7770801170004</v>
      </c>
      <c r="ER382" s="1"/>
      <c r="ES382" s="82"/>
      <c r="ET382" s="82"/>
      <c r="EU382" s="82"/>
      <c r="EV382" s="82"/>
      <c r="EW382" s="22"/>
      <c r="EX382" s="22"/>
      <c r="EY382" s="34"/>
      <c r="EZ382" s="34"/>
      <c r="FA382" s="7"/>
      <c r="FB382" s="7"/>
      <c r="FC382" s="7"/>
      <c r="FD382" s="7"/>
    </row>
    <row r="383" spans="1:160" ht="92.4" hidden="1" x14ac:dyDescent="0.3">
      <c r="A383" s="1" t="s">
        <v>762</v>
      </c>
      <c r="B383" s="83">
        <v>1.2</v>
      </c>
      <c r="C383" t="s">
        <v>1393</v>
      </c>
      <c r="D383" s="28" t="s">
        <v>15</v>
      </c>
      <c r="E383" s="3" t="s">
        <v>25</v>
      </c>
      <c r="F383" s="1" t="s">
        <v>763</v>
      </c>
      <c r="G383" s="19" t="s">
        <v>764</v>
      </c>
      <c r="H383" s="1"/>
      <c r="I383" s="3" t="s">
        <v>215</v>
      </c>
      <c r="J383" s="5" t="s">
        <v>215</v>
      </c>
      <c r="K383" s="3"/>
      <c r="L383" s="3" t="s">
        <v>22</v>
      </c>
      <c r="M383" s="38"/>
      <c r="N383" s="42">
        <v>1</v>
      </c>
      <c r="O383" s="23">
        <v>0</v>
      </c>
      <c r="P383" s="48">
        <v>0</v>
      </c>
      <c r="Q383" s="5" t="s">
        <v>23</v>
      </c>
      <c r="R383" s="1" t="s">
        <v>224</v>
      </c>
      <c r="S383" s="71">
        <f>VLOOKUP(R383,Contingencies!$A$2:$D$7,4,FALSE)</f>
        <v>0.35</v>
      </c>
      <c r="T383" s="22">
        <f t="shared" si="389"/>
        <v>1865.3192046562503</v>
      </c>
      <c r="U383" s="33">
        <f t="shared" si="463"/>
        <v>0</v>
      </c>
      <c r="V383" s="90"/>
      <c r="W383" s="110"/>
      <c r="X383" s="102"/>
      <c r="Y383" s="102"/>
      <c r="Z383" s="102"/>
      <c r="AA383" s="102"/>
      <c r="AB383" s="102"/>
      <c r="AC383" s="102"/>
      <c r="AD383" s="102"/>
      <c r="AE383" s="117"/>
      <c r="AF383" s="117"/>
      <c r="AG383" s="117"/>
      <c r="AH383" s="102"/>
      <c r="AI383" s="102">
        <f t="shared" si="457"/>
        <v>0</v>
      </c>
      <c r="AJ383" s="103">
        <f t="shared" si="390"/>
        <v>0</v>
      </c>
      <c r="AK383" s="103">
        <f t="shared" si="391"/>
        <v>0</v>
      </c>
      <c r="AL383" s="103">
        <f t="shared" si="392"/>
        <v>0</v>
      </c>
      <c r="AM383" s="103">
        <f t="shared" si="393"/>
        <v>0</v>
      </c>
      <c r="AN383" s="103">
        <f t="shared" si="394"/>
        <v>0</v>
      </c>
      <c r="AO383" s="103">
        <f t="shared" si="395"/>
        <v>0</v>
      </c>
      <c r="AP383" s="103">
        <f t="shared" si="396"/>
        <v>0</v>
      </c>
      <c r="AQ383" s="103">
        <f t="shared" si="397"/>
        <v>0</v>
      </c>
      <c r="AR383" s="103">
        <f t="shared" si="398"/>
        <v>0</v>
      </c>
      <c r="AS383" s="103">
        <f t="shared" si="399"/>
        <v>0</v>
      </c>
      <c r="AT383" s="103">
        <f t="shared" si="400"/>
        <v>0</v>
      </c>
      <c r="AU383" s="103">
        <f t="shared" si="401"/>
        <v>0</v>
      </c>
      <c r="AV383" s="104">
        <f>SUM(AJ383:AU383)*VLOOKUP($I383,Escalation[],MATCH(W$1,Escalation[#Headers]),FALSE)</f>
        <v>0</v>
      </c>
      <c r="AW383" s="104">
        <f t="shared" si="458"/>
        <v>0</v>
      </c>
      <c r="AX383" s="104">
        <f t="shared" si="459"/>
        <v>0</v>
      </c>
      <c r="AY383" s="104">
        <f t="shared" si="460"/>
        <v>0</v>
      </c>
      <c r="AZ383" s="103">
        <f t="shared" si="461"/>
        <v>0</v>
      </c>
      <c r="BA383" s="105">
        <f t="shared" si="462"/>
        <v>0</v>
      </c>
      <c r="BB383" s="110"/>
      <c r="BC383" s="102"/>
      <c r="BD383" s="102"/>
      <c r="BE383" s="102"/>
      <c r="BF383" s="102"/>
      <c r="BG383" s="102"/>
      <c r="BH383" s="102"/>
      <c r="BI383" s="102"/>
      <c r="BJ383" s="102"/>
      <c r="BK383" s="102"/>
      <c r="BL383" s="102"/>
      <c r="BM383" s="102"/>
      <c r="BN383" s="102">
        <f t="shared" si="402"/>
        <v>0</v>
      </c>
      <c r="BO383" s="103">
        <f t="shared" si="403"/>
        <v>0</v>
      </c>
      <c r="BP383" s="103">
        <f t="shared" si="404"/>
        <v>0</v>
      </c>
      <c r="BQ383" s="103">
        <f t="shared" si="405"/>
        <v>0</v>
      </c>
      <c r="BR383" s="103">
        <f t="shared" si="406"/>
        <v>0</v>
      </c>
      <c r="BS383" s="103">
        <f t="shared" si="407"/>
        <v>0</v>
      </c>
      <c r="BT383" s="103">
        <f t="shared" si="408"/>
        <v>0</v>
      </c>
      <c r="BU383" s="103">
        <f t="shared" si="409"/>
        <v>0</v>
      </c>
      <c r="BV383" s="103">
        <f t="shared" si="410"/>
        <v>0</v>
      </c>
      <c r="BW383" s="103">
        <f t="shared" si="411"/>
        <v>0</v>
      </c>
      <c r="BX383" s="103">
        <f t="shared" si="412"/>
        <v>0</v>
      </c>
      <c r="BY383" s="103">
        <f t="shared" si="413"/>
        <v>0</v>
      </c>
      <c r="BZ383" s="103">
        <f t="shared" si="414"/>
        <v>0</v>
      </c>
      <c r="CA383" s="104">
        <f>SUM(BO383:BZ383)*VLOOKUP($I383,Escalation[],MATCH(BB$1,Escalation[#Headers]),FALSE)</f>
        <v>0</v>
      </c>
      <c r="CB383" s="104">
        <f t="shared" si="415"/>
        <v>0</v>
      </c>
      <c r="CC383" s="104">
        <f t="shared" si="416"/>
        <v>0</v>
      </c>
      <c r="CD383" s="104">
        <f t="shared" si="417"/>
        <v>0</v>
      </c>
      <c r="CE383" s="103">
        <f t="shared" si="418"/>
        <v>0</v>
      </c>
      <c r="CF383" s="105">
        <f t="shared" si="419"/>
        <v>0</v>
      </c>
      <c r="CG383" s="110"/>
      <c r="CH383" s="102"/>
      <c r="CI383" s="102"/>
      <c r="CJ383" s="102"/>
      <c r="CK383" s="102"/>
      <c r="CL383" s="102"/>
      <c r="CM383" s="112">
        <v>5000</v>
      </c>
      <c r="CN383" s="102"/>
      <c r="CO383" s="102"/>
      <c r="CP383" s="102"/>
      <c r="CQ383" s="102"/>
      <c r="CR383" s="102"/>
      <c r="CS383" s="102">
        <f t="shared" si="420"/>
        <v>0</v>
      </c>
      <c r="CT383" s="103">
        <f t="shared" si="421"/>
        <v>0</v>
      </c>
      <c r="CU383" s="103">
        <f t="shared" si="422"/>
        <v>0</v>
      </c>
      <c r="CV383" s="103">
        <f t="shared" si="423"/>
        <v>0</v>
      </c>
      <c r="CW383" s="103">
        <f t="shared" si="424"/>
        <v>0</v>
      </c>
      <c r="CX383" s="103">
        <f t="shared" si="425"/>
        <v>0</v>
      </c>
      <c r="CY383" s="103">
        <f t="shared" si="426"/>
        <v>0</v>
      </c>
      <c r="CZ383" s="103">
        <f t="shared" si="427"/>
        <v>5000</v>
      </c>
      <c r="DA383" s="103">
        <f t="shared" si="428"/>
        <v>0</v>
      </c>
      <c r="DB383" s="103">
        <f t="shared" si="429"/>
        <v>0</v>
      </c>
      <c r="DC383" s="103">
        <f t="shared" si="430"/>
        <v>0</v>
      </c>
      <c r="DD383" s="103">
        <f t="shared" si="431"/>
        <v>0</v>
      </c>
      <c r="DE383" s="103">
        <f t="shared" si="432"/>
        <v>0</v>
      </c>
      <c r="DF383" s="104">
        <f>SUM(CT383:DE383)*VLOOKUP($I383,Escalation[],MATCH(CG$1,Escalation[#Headers]),FALSE)</f>
        <v>5329.4834418750015</v>
      </c>
      <c r="DG383" s="104">
        <f t="shared" si="433"/>
        <v>0</v>
      </c>
      <c r="DH383" s="104">
        <f t="shared" si="434"/>
        <v>0</v>
      </c>
      <c r="DI383" s="104">
        <f t="shared" si="435"/>
        <v>5329.4834418750015</v>
      </c>
      <c r="DJ383" s="103">
        <f t="shared" si="436"/>
        <v>1865.3192046562503</v>
      </c>
      <c r="DK383" s="105">
        <f t="shared" si="437"/>
        <v>0</v>
      </c>
      <c r="DL383" s="110"/>
      <c r="DM383" s="102"/>
      <c r="DN383" s="102"/>
      <c r="DO383" s="102"/>
      <c r="DP383" s="102"/>
      <c r="DQ383" s="102"/>
      <c r="DR383" s="102"/>
      <c r="DS383" s="102"/>
      <c r="DT383" s="102"/>
      <c r="DU383" s="102"/>
      <c r="DV383" s="102"/>
      <c r="DW383" s="102"/>
      <c r="DX383" s="102">
        <f t="shared" si="438"/>
        <v>0</v>
      </c>
      <c r="DY383" s="103">
        <f t="shared" si="439"/>
        <v>0</v>
      </c>
      <c r="DZ383" s="103">
        <f t="shared" si="440"/>
        <v>0</v>
      </c>
      <c r="EA383" s="103">
        <f t="shared" si="441"/>
        <v>0</v>
      </c>
      <c r="EB383" s="103">
        <f t="shared" si="442"/>
        <v>0</v>
      </c>
      <c r="EC383" s="103">
        <f t="shared" si="443"/>
        <v>0</v>
      </c>
      <c r="ED383" s="103">
        <f t="shared" si="444"/>
        <v>0</v>
      </c>
      <c r="EE383" s="103">
        <f t="shared" si="445"/>
        <v>0</v>
      </c>
      <c r="EF383" s="103">
        <f t="shared" si="446"/>
        <v>0</v>
      </c>
      <c r="EG383" s="103">
        <f t="shared" si="447"/>
        <v>0</v>
      </c>
      <c r="EH383" s="103">
        <f t="shared" si="448"/>
        <v>0</v>
      </c>
      <c r="EI383" s="103">
        <f t="shared" si="449"/>
        <v>0</v>
      </c>
      <c r="EJ383" s="103">
        <f t="shared" si="450"/>
        <v>0</v>
      </c>
      <c r="EK383" s="104">
        <f>SUM(DY383:EJ383)*VLOOKUP($I383,Escalation[],MATCH(DL$1,Escalation[#Headers]),FALSE)</f>
        <v>0</v>
      </c>
      <c r="EL383" s="104">
        <f t="shared" si="451"/>
        <v>0</v>
      </c>
      <c r="EM383" s="104">
        <f t="shared" si="452"/>
        <v>0</v>
      </c>
      <c r="EN383" s="104">
        <f t="shared" si="453"/>
        <v>0</v>
      </c>
      <c r="EO383" s="103">
        <f t="shared" si="454"/>
        <v>0</v>
      </c>
      <c r="EP383" s="105">
        <f t="shared" si="455"/>
        <v>0</v>
      </c>
      <c r="EQ383" s="160">
        <f t="shared" si="456"/>
        <v>5329.4834418750015</v>
      </c>
      <c r="ER383" s="1"/>
      <c r="ES383" s="82"/>
      <c r="ET383" s="82"/>
      <c r="EU383" s="82"/>
      <c r="EV383" s="82"/>
      <c r="EW383" s="22"/>
      <c r="EX383" s="22"/>
      <c r="EY383" s="34"/>
      <c r="EZ383" s="34"/>
      <c r="FA383" s="7"/>
      <c r="FB383" s="7"/>
      <c r="FC383" s="7"/>
      <c r="FD383" s="7"/>
    </row>
    <row r="384" spans="1:160" ht="105.6" hidden="1" x14ac:dyDescent="0.3">
      <c r="A384" s="1" t="s">
        <v>765</v>
      </c>
      <c r="B384" s="83">
        <v>1.2</v>
      </c>
      <c r="C384" t="s">
        <v>1386</v>
      </c>
      <c r="D384" s="28" t="s">
        <v>15</v>
      </c>
      <c r="E384" s="3" t="s">
        <v>25</v>
      </c>
      <c r="F384" s="1" t="s">
        <v>766</v>
      </c>
      <c r="G384" s="19" t="s">
        <v>767</v>
      </c>
      <c r="H384" s="1"/>
      <c r="I384" s="3" t="s">
        <v>19</v>
      </c>
      <c r="J384" s="5" t="s">
        <v>31</v>
      </c>
      <c r="K384" s="3" t="s">
        <v>27</v>
      </c>
      <c r="L384" s="6" t="s">
        <v>22</v>
      </c>
      <c r="M384" s="38">
        <v>115</v>
      </c>
      <c r="N384" s="43">
        <v>115</v>
      </c>
      <c r="O384" s="23">
        <v>0</v>
      </c>
      <c r="P384" s="48">
        <v>0</v>
      </c>
      <c r="Q384" s="5" t="s">
        <v>23</v>
      </c>
      <c r="R384" s="1" t="s">
        <v>224</v>
      </c>
      <c r="S384" s="71">
        <f>VLOOKUP(R384,Contingencies!$A$2:$D$7,4,FALSE)</f>
        <v>0.35</v>
      </c>
      <c r="T384" s="22">
        <f t="shared" si="389"/>
        <v>1007.9845335000001</v>
      </c>
      <c r="U384" s="33">
        <f t="shared" si="463"/>
        <v>0</v>
      </c>
      <c r="V384" s="90"/>
      <c r="W384" s="110"/>
      <c r="X384" s="102"/>
      <c r="Y384" s="102"/>
      <c r="Z384" s="102"/>
      <c r="AA384" s="102"/>
      <c r="AB384" s="102"/>
      <c r="AC384" s="117"/>
      <c r="AD384" s="117"/>
      <c r="AE384" s="102"/>
      <c r="AF384" s="102"/>
      <c r="AG384" s="102"/>
      <c r="AH384" s="102"/>
      <c r="AI384" s="102">
        <f t="shared" si="457"/>
        <v>0</v>
      </c>
      <c r="AJ384" s="103">
        <f t="shared" si="390"/>
        <v>0</v>
      </c>
      <c r="AK384" s="103">
        <f t="shared" si="391"/>
        <v>0</v>
      </c>
      <c r="AL384" s="103">
        <f t="shared" si="392"/>
        <v>0</v>
      </c>
      <c r="AM384" s="103">
        <f t="shared" si="393"/>
        <v>0</v>
      </c>
      <c r="AN384" s="103">
        <f t="shared" si="394"/>
        <v>0</v>
      </c>
      <c r="AO384" s="103">
        <f t="shared" si="395"/>
        <v>0</v>
      </c>
      <c r="AP384" s="103">
        <f t="shared" si="396"/>
        <v>0</v>
      </c>
      <c r="AQ384" s="103">
        <f t="shared" si="397"/>
        <v>0</v>
      </c>
      <c r="AR384" s="103">
        <f t="shared" si="398"/>
        <v>0</v>
      </c>
      <c r="AS384" s="103">
        <f t="shared" si="399"/>
        <v>0</v>
      </c>
      <c r="AT384" s="103">
        <f t="shared" si="400"/>
        <v>0</v>
      </c>
      <c r="AU384" s="103">
        <f t="shared" si="401"/>
        <v>0</v>
      </c>
      <c r="AV384" s="104">
        <f>SUM(AJ384:AU384)*VLOOKUP($I384,Escalation[],MATCH(W$1,Escalation[#Headers]),FALSE)</f>
        <v>0</v>
      </c>
      <c r="AW384" s="104">
        <f t="shared" si="458"/>
        <v>0</v>
      </c>
      <c r="AX384" s="104">
        <f t="shared" si="459"/>
        <v>0</v>
      </c>
      <c r="AY384" s="104">
        <f t="shared" si="460"/>
        <v>0</v>
      </c>
      <c r="AZ384" s="103">
        <f t="shared" si="461"/>
        <v>0</v>
      </c>
      <c r="BA384" s="105">
        <f t="shared" si="462"/>
        <v>0</v>
      </c>
      <c r="BB384" s="110"/>
      <c r="BC384" s="102"/>
      <c r="BD384" s="102"/>
      <c r="BE384" s="102"/>
      <c r="BF384" s="102"/>
      <c r="BG384" s="102"/>
      <c r="BH384" s="112">
        <v>24</v>
      </c>
      <c r="BI384" s="102"/>
      <c r="BJ384" s="102"/>
      <c r="BK384" s="102"/>
      <c r="BL384" s="102"/>
      <c r="BM384" s="102"/>
      <c r="BN384" s="102">
        <f t="shared" si="402"/>
        <v>24</v>
      </c>
      <c r="BO384" s="103">
        <f t="shared" si="403"/>
        <v>0</v>
      </c>
      <c r="BP384" s="103">
        <f t="shared" si="404"/>
        <v>0</v>
      </c>
      <c r="BQ384" s="103">
        <f t="shared" si="405"/>
        <v>0</v>
      </c>
      <c r="BR384" s="103">
        <f t="shared" si="406"/>
        <v>0</v>
      </c>
      <c r="BS384" s="103">
        <f t="shared" si="407"/>
        <v>0</v>
      </c>
      <c r="BT384" s="103">
        <f t="shared" si="408"/>
        <v>0</v>
      </c>
      <c r="BU384" s="103">
        <f t="shared" si="409"/>
        <v>2760</v>
      </c>
      <c r="BV384" s="103">
        <f t="shared" si="410"/>
        <v>0</v>
      </c>
      <c r="BW384" s="103">
        <f t="shared" si="411"/>
        <v>0</v>
      </c>
      <c r="BX384" s="103">
        <f t="shared" si="412"/>
        <v>0</v>
      </c>
      <c r="BY384" s="103">
        <f t="shared" si="413"/>
        <v>0</v>
      </c>
      <c r="BZ384" s="103">
        <f t="shared" si="414"/>
        <v>0</v>
      </c>
      <c r="CA384" s="104">
        <f>SUM(BO384:BZ384)*VLOOKUP($I384,Escalation[],MATCH(BB$1,Escalation[#Headers]),FALSE)</f>
        <v>2879.9558100000004</v>
      </c>
      <c r="CB384" s="104">
        <f t="shared" si="415"/>
        <v>0</v>
      </c>
      <c r="CC384" s="104">
        <f t="shared" si="416"/>
        <v>0</v>
      </c>
      <c r="CD384" s="104">
        <f t="shared" si="417"/>
        <v>2879.9558100000004</v>
      </c>
      <c r="CE384" s="103">
        <f t="shared" si="418"/>
        <v>1007.9845335000001</v>
      </c>
      <c r="CF384" s="105">
        <f t="shared" si="419"/>
        <v>0</v>
      </c>
      <c r="CG384" s="110"/>
      <c r="CH384" s="102"/>
      <c r="CI384" s="102"/>
      <c r="CJ384" s="102"/>
      <c r="CK384" s="102"/>
      <c r="CL384" s="102"/>
      <c r="CM384" s="102"/>
      <c r="CN384" s="102"/>
      <c r="CO384" s="102"/>
      <c r="CP384" s="102"/>
      <c r="CQ384" s="102"/>
      <c r="CR384" s="102"/>
      <c r="CS384" s="102">
        <f t="shared" si="420"/>
        <v>0</v>
      </c>
      <c r="CT384" s="103">
        <f t="shared" si="421"/>
        <v>0</v>
      </c>
      <c r="CU384" s="103">
        <f t="shared" si="422"/>
        <v>0</v>
      </c>
      <c r="CV384" s="103">
        <f t="shared" si="423"/>
        <v>0</v>
      </c>
      <c r="CW384" s="103">
        <f t="shared" si="424"/>
        <v>0</v>
      </c>
      <c r="CX384" s="103">
        <f t="shared" si="425"/>
        <v>0</v>
      </c>
      <c r="CY384" s="103">
        <f t="shared" si="426"/>
        <v>0</v>
      </c>
      <c r="CZ384" s="103">
        <f t="shared" si="427"/>
        <v>0</v>
      </c>
      <c r="DA384" s="103">
        <f t="shared" si="428"/>
        <v>0</v>
      </c>
      <c r="DB384" s="103">
        <f t="shared" si="429"/>
        <v>0</v>
      </c>
      <c r="DC384" s="103">
        <f t="shared" si="430"/>
        <v>0</v>
      </c>
      <c r="DD384" s="103">
        <f t="shared" si="431"/>
        <v>0</v>
      </c>
      <c r="DE384" s="103">
        <f t="shared" si="432"/>
        <v>0</v>
      </c>
      <c r="DF384" s="104">
        <f>SUM(CT384:DE384)*VLOOKUP($I384,Escalation[],MATCH(CG$1,Escalation[#Headers]),FALSE)</f>
        <v>0</v>
      </c>
      <c r="DG384" s="104">
        <f t="shared" si="433"/>
        <v>0</v>
      </c>
      <c r="DH384" s="104">
        <f t="shared" si="434"/>
        <v>0</v>
      </c>
      <c r="DI384" s="104">
        <f t="shared" si="435"/>
        <v>0</v>
      </c>
      <c r="DJ384" s="103">
        <f t="shared" si="436"/>
        <v>0</v>
      </c>
      <c r="DK384" s="105">
        <f t="shared" si="437"/>
        <v>0</v>
      </c>
      <c r="DL384" s="110"/>
      <c r="DM384" s="102"/>
      <c r="DN384" s="102"/>
      <c r="DO384" s="102"/>
      <c r="DP384" s="102"/>
      <c r="DQ384" s="102"/>
      <c r="DR384" s="102"/>
      <c r="DS384" s="102"/>
      <c r="DT384" s="102"/>
      <c r="DU384" s="102"/>
      <c r="DV384" s="102"/>
      <c r="DW384" s="102"/>
      <c r="DX384" s="102">
        <f t="shared" si="438"/>
        <v>0</v>
      </c>
      <c r="DY384" s="103">
        <f t="shared" si="439"/>
        <v>0</v>
      </c>
      <c r="DZ384" s="103">
        <f t="shared" si="440"/>
        <v>0</v>
      </c>
      <c r="EA384" s="103">
        <f t="shared" si="441"/>
        <v>0</v>
      </c>
      <c r="EB384" s="103">
        <f t="shared" si="442"/>
        <v>0</v>
      </c>
      <c r="EC384" s="103">
        <f t="shared" si="443"/>
        <v>0</v>
      </c>
      <c r="ED384" s="103">
        <f t="shared" si="444"/>
        <v>0</v>
      </c>
      <c r="EE384" s="103">
        <f t="shared" si="445"/>
        <v>0</v>
      </c>
      <c r="EF384" s="103">
        <f t="shared" si="446"/>
        <v>0</v>
      </c>
      <c r="EG384" s="103">
        <f t="shared" si="447"/>
        <v>0</v>
      </c>
      <c r="EH384" s="103">
        <f t="shared" si="448"/>
        <v>0</v>
      </c>
      <c r="EI384" s="103">
        <f t="shared" si="449"/>
        <v>0</v>
      </c>
      <c r="EJ384" s="103">
        <f t="shared" si="450"/>
        <v>0</v>
      </c>
      <c r="EK384" s="104">
        <f>SUM(DY384:EJ384)*VLOOKUP($I384,Escalation[],MATCH(DL$1,Escalation[#Headers]),FALSE)</f>
        <v>0</v>
      </c>
      <c r="EL384" s="104">
        <f t="shared" si="451"/>
        <v>0</v>
      </c>
      <c r="EM384" s="104">
        <f t="shared" si="452"/>
        <v>0</v>
      </c>
      <c r="EN384" s="104">
        <f t="shared" si="453"/>
        <v>0</v>
      </c>
      <c r="EO384" s="103">
        <f t="shared" si="454"/>
        <v>0</v>
      </c>
      <c r="EP384" s="105">
        <f t="shared" si="455"/>
        <v>0</v>
      </c>
      <c r="EQ384" s="160">
        <f t="shared" si="456"/>
        <v>2879.9558100000004</v>
      </c>
      <c r="ER384" s="1"/>
      <c r="ES384" s="82"/>
      <c r="ET384" s="82"/>
      <c r="EU384" s="82"/>
      <c r="EV384" s="82"/>
      <c r="EW384" s="22"/>
      <c r="EX384" s="22"/>
      <c r="EY384" s="34"/>
      <c r="EZ384" s="34"/>
      <c r="FA384" s="7"/>
      <c r="FB384" s="7"/>
      <c r="FC384" s="7"/>
      <c r="FD384" s="7"/>
    </row>
    <row r="385" spans="1:160" ht="105.6" hidden="1" x14ac:dyDescent="0.3">
      <c r="A385" s="1" t="s">
        <v>765</v>
      </c>
      <c r="B385" s="83">
        <v>1.2</v>
      </c>
      <c r="C385" t="s">
        <v>1386</v>
      </c>
      <c r="D385" s="28" t="s">
        <v>15</v>
      </c>
      <c r="E385" s="3" t="s">
        <v>25</v>
      </c>
      <c r="F385" s="1" t="s">
        <v>766</v>
      </c>
      <c r="G385" s="19" t="s">
        <v>767</v>
      </c>
      <c r="H385" s="1"/>
      <c r="I385" s="3" t="s">
        <v>215</v>
      </c>
      <c r="J385" s="5" t="s">
        <v>215</v>
      </c>
      <c r="K385" s="3"/>
      <c r="L385" s="3" t="s">
        <v>22</v>
      </c>
      <c r="M385" s="38"/>
      <c r="N385" s="42">
        <v>1</v>
      </c>
      <c r="O385" s="23">
        <v>0</v>
      </c>
      <c r="P385" s="48">
        <v>0</v>
      </c>
      <c r="Q385" s="5" t="s">
        <v>23</v>
      </c>
      <c r="R385" s="1" t="s">
        <v>224</v>
      </c>
      <c r="S385" s="71">
        <f>VLOOKUP(R385,Contingencies!$A$2:$D$7,4,FALSE)</f>
        <v>0.35</v>
      </c>
      <c r="T385" s="22">
        <f t="shared" si="389"/>
        <v>1826.0589375000002</v>
      </c>
      <c r="U385" s="33">
        <f t="shared" si="463"/>
        <v>0</v>
      </c>
      <c r="V385" s="90"/>
      <c r="W385" s="110"/>
      <c r="X385" s="102"/>
      <c r="Y385" s="102"/>
      <c r="Z385" s="102"/>
      <c r="AA385" s="102"/>
      <c r="AB385" s="102"/>
      <c r="AC385" s="117"/>
      <c r="AD385" s="117"/>
      <c r="AE385" s="102"/>
      <c r="AF385" s="102"/>
      <c r="AG385" s="102"/>
      <c r="AH385" s="102"/>
      <c r="AI385" s="102">
        <f t="shared" si="457"/>
        <v>0</v>
      </c>
      <c r="AJ385" s="103">
        <f t="shared" si="390"/>
        <v>0</v>
      </c>
      <c r="AK385" s="103">
        <f t="shared" si="391"/>
        <v>0</v>
      </c>
      <c r="AL385" s="103">
        <f t="shared" si="392"/>
        <v>0</v>
      </c>
      <c r="AM385" s="103">
        <f t="shared" si="393"/>
        <v>0</v>
      </c>
      <c r="AN385" s="103">
        <f t="shared" si="394"/>
        <v>0</v>
      </c>
      <c r="AO385" s="103">
        <f t="shared" si="395"/>
        <v>0</v>
      </c>
      <c r="AP385" s="103">
        <f t="shared" si="396"/>
        <v>0</v>
      </c>
      <c r="AQ385" s="103">
        <f t="shared" si="397"/>
        <v>0</v>
      </c>
      <c r="AR385" s="103">
        <f t="shared" si="398"/>
        <v>0</v>
      </c>
      <c r="AS385" s="103">
        <f t="shared" si="399"/>
        <v>0</v>
      </c>
      <c r="AT385" s="103">
        <f t="shared" si="400"/>
        <v>0</v>
      </c>
      <c r="AU385" s="103">
        <f t="shared" si="401"/>
        <v>0</v>
      </c>
      <c r="AV385" s="104">
        <f>SUM(AJ385:AU385)*VLOOKUP($I385,Escalation[],MATCH(W$1,Escalation[#Headers]),FALSE)</f>
        <v>0</v>
      </c>
      <c r="AW385" s="104">
        <f t="shared" si="458"/>
        <v>0</v>
      </c>
      <c r="AX385" s="104">
        <f t="shared" si="459"/>
        <v>0</v>
      </c>
      <c r="AY385" s="104">
        <f t="shared" si="460"/>
        <v>0</v>
      </c>
      <c r="AZ385" s="103">
        <f t="shared" si="461"/>
        <v>0</v>
      </c>
      <c r="BA385" s="105">
        <f t="shared" si="462"/>
        <v>0</v>
      </c>
      <c r="BB385" s="110"/>
      <c r="BC385" s="102"/>
      <c r="BD385" s="102"/>
      <c r="BE385" s="102"/>
      <c r="BF385" s="102"/>
      <c r="BG385" s="102"/>
      <c r="BH385" s="112">
        <v>5000</v>
      </c>
      <c r="BI385" s="102"/>
      <c r="BJ385" s="102"/>
      <c r="BK385" s="102"/>
      <c r="BL385" s="102"/>
      <c r="BM385" s="102"/>
      <c r="BN385" s="102">
        <f t="shared" si="402"/>
        <v>0</v>
      </c>
      <c r="BO385" s="103">
        <f t="shared" si="403"/>
        <v>0</v>
      </c>
      <c r="BP385" s="103">
        <f t="shared" si="404"/>
        <v>0</v>
      </c>
      <c r="BQ385" s="103">
        <f t="shared" si="405"/>
        <v>0</v>
      </c>
      <c r="BR385" s="103">
        <f t="shared" si="406"/>
        <v>0</v>
      </c>
      <c r="BS385" s="103">
        <f t="shared" si="407"/>
        <v>0</v>
      </c>
      <c r="BT385" s="103">
        <f t="shared" si="408"/>
        <v>0</v>
      </c>
      <c r="BU385" s="103">
        <f t="shared" si="409"/>
        <v>5000</v>
      </c>
      <c r="BV385" s="103">
        <f t="shared" si="410"/>
        <v>0</v>
      </c>
      <c r="BW385" s="103">
        <f t="shared" si="411"/>
        <v>0</v>
      </c>
      <c r="BX385" s="103">
        <f t="shared" si="412"/>
        <v>0</v>
      </c>
      <c r="BY385" s="103">
        <f t="shared" si="413"/>
        <v>0</v>
      </c>
      <c r="BZ385" s="103">
        <f t="shared" si="414"/>
        <v>0</v>
      </c>
      <c r="CA385" s="104">
        <f>SUM(BO385:BZ385)*VLOOKUP($I385,Escalation[],MATCH(BB$1,Escalation[#Headers]),FALSE)</f>
        <v>5217.3112500000007</v>
      </c>
      <c r="CB385" s="104">
        <f t="shared" si="415"/>
        <v>0</v>
      </c>
      <c r="CC385" s="104">
        <f t="shared" si="416"/>
        <v>0</v>
      </c>
      <c r="CD385" s="104">
        <f t="shared" si="417"/>
        <v>5217.3112500000007</v>
      </c>
      <c r="CE385" s="103">
        <f t="shared" si="418"/>
        <v>1826.0589375000002</v>
      </c>
      <c r="CF385" s="105">
        <f t="shared" si="419"/>
        <v>0</v>
      </c>
      <c r="CG385" s="110"/>
      <c r="CH385" s="102"/>
      <c r="CI385" s="102"/>
      <c r="CJ385" s="102"/>
      <c r="CK385" s="102"/>
      <c r="CL385" s="102"/>
      <c r="CM385" s="102"/>
      <c r="CN385" s="102"/>
      <c r="CO385" s="102"/>
      <c r="CP385" s="102"/>
      <c r="CQ385" s="102"/>
      <c r="CR385" s="102"/>
      <c r="CS385" s="102">
        <f t="shared" si="420"/>
        <v>0</v>
      </c>
      <c r="CT385" s="103">
        <f t="shared" si="421"/>
        <v>0</v>
      </c>
      <c r="CU385" s="103">
        <f t="shared" si="422"/>
        <v>0</v>
      </c>
      <c r="CV385" s="103">
        <f t="shared" si="423"/>
        <v>0</v>
      </c>
      <c r="CW385" s="103">
        <f t="shared" si="424"/>
        <v>0</v>
      </c>
      <c r="CX385" s="103">
        <f t="shared" si="425"/>
        <v>0</v>
      </c>
      <c r="CY385" s="103">
        <f t="shared" si="426"/>
        <v>0</v>
      </c>
      <c r="CZ385" s="103">
        <f t="shared" si="427"/>
        <v>0</v>
      </c>
      <c r="DA385" s="103">
        <f t="shared" si="428"/>
        <v>0</v>
      </c>
      <c r="DB385" s="103">
        <f t="shared" si="429"/>
        <v>0</v>
      </c>
      <c r="DC385" s="103">
        <f t="shared" si="430"/>
        <v>0</v>
      </c>
      <c r="DD385" s="103">
        <f t="shared" si="431"/>
        <v>0</v>
      </c>
      <c r="DE385" s="103">
        <f t="shared" si="432"/>
        <v>0</v>
      </c>
      <c r="DF385" s="104">
        <f>SUM(CT385:DE385)*VLOOKUP($I385,Escalation[],MATCH(CG$1,Escalation[#Headers]),FALSE)</f>
        <v>0</v>
      </c>
      <c r="DG385" s="104">
        <f t="shared" si="433"/>
        <v>0</v>
      </c>
      <c r="DH385" s="104">
        <f t="shared" si="434"/>
        <v>0</v>
      </c>
      <c r="DI385" s="104">
        <f t="shared" si="435"/>
        <v>0</v>
      </c>
      <c r="DJ385" s="103">
        <f t="shared" si="436"/>
        <v>0</v>
      </c>
      <c r="DK385" s="105">
        <f t="shared" si="437"/>
        <v>0</v>
      </c>
      <c r="DL385" s="110"/>
      <c r="DM385" s="102"/>
      <c r="DN385" s="102"/>
      <c r="DO385" s="102"/>
      <c r="DP385" s="102"/>
      <c r="DQ385" s="102"/>
      <c r="DR385" s="102"/>
      <c r="DS385" s="102"/>
      <c r="DT385" s="102"/>
      <c r="DU385" s="102"/>
      <c r="DV385" s="102"/>
      <c r="DW385" s="102"/>
      <c r="DX385" s="102">
        <f t="shared" si="438"/>
        <v>0</v>
      </c>
      <c r="DY385" s="103">
        <f t="shared" si="439"/>
        <v>0</v>
      </c>
      <c r="DZ385" s="103">
        <f t="shared" si="440"/>
        <v>0</v>
      </c>
      <c r="EA385" s="103">
        <f t="shared" si="441"/>
        <v>0</v>
      </c>
      <c r="EB385" s="103">
        <f t="shared" si="442"/>
        <v>0</v>
      </c>
      <c r="EC385" s="103">
        <f t="shared" si="443"/>
        <v>0</v>
      </c>
      <c r="ED385" s="103">
        <f t="shared" si="444"/>
        <v>0</v>
      </c>
      <c r="EE385" s="103">
        <f t="shared" si="445"/>
        <v>0</v>
      </c>
      <c r="EF385" s="103">
        <f t="shared" si="446"/>
        <v>0</v>
      </c>
      <c r="EG385" s="103">
        <f t="shared" si="447"/>
        <v>0</v>
      </c>
      <c r="EH385" s="103">
        <f t="shared" si="448"/>
        <v>0</v>
      </c>
      <c r="EI385" s="103">
        <f t="shared" si="449"/>
        <v>0</v>
      </c>
      <c r="EJ385" s="103">
        <f t="shared" si="450"/>
        <v>0</v>
      </c>
      <c r="EK385" s="104">
        <f>SUM(DY385:EJ385)*VLOOKUP($I385,Escalation[],MATCH(DL$1,Escalation[#Headers]),FALSE)</f>
        <v>0</v>
      </c>
      <c r="EL385" s="104">
        <f t="shared" si="451"/>
        <v>0</v>
      </c>
      <c r="EM385" s="104">
        <f t="shared" si="452"/>
        <v>0</v>
      </c>
      <c r="EN385" s="104">
        <f t="shared" si="453"/>
        <v>0</v>
      </c>
      <c r="EO385" s="103">
        <f t="shared" si="454"/>
        <v>0</v>
      </c>
      <c r="EP385" s="105">
        <f t="shared" si="455"/>
        <v>0</v>
      </c>
      <c r="EQ385" s="160">
        <f t="shared" si="456"/>
        <v>5217.3112500000007</v>
      </c>
      <c r="ER385" s="1"/>
      <c r="ES385" s="82"/>
      <c r="ET385" s="82"/>
      <c r="EU385" s="82"/>
      <c r="EV385" s="82"/>
      <c r="EW385" s="22"/>
      <c r="EX385" s="22"/>
      <c r="EY385" s="34"/>
      <c r="EZ385" s="34"/>
      <c r="FA385" s="7"/>
      <c r="FB385" s="7"/>
      <c r="FC385" s="7"/>
      <c r="FD385" s="7"/>
    </row>
    <row r="386" spans="1:160" ht="105.6" hidden="1" x14ac:dyDescent="0.3">
      <c r="A386" s="2" t="s">
        <v>768</v>
      </c>
      <c r="B386" s="83">
        <v>1.2</v>
      </c>
      <c r="C386" t="s">
        <v>1386</v>
      </c>
      <c r="D386" s="28" t="s">
        <v>15</v>
      </c>
      <c r="E386" s="3" t="s">
        <v>25</v>
      </c>
      <c r="F386" s="2" t="s">
        <v>769</v>
      </c>
      <c r="G386" s="19" t="s">
        <v>770</v>
      </c>
      <c r="H386" s="1"/>
      <c r="I386" s="3" t="s">
        <v>19</v>
      </c>
      <c r="J386" s="5" t="s">
        <v>31</v>
      </c>
      <c r="K386" s="3" t="s">
        <v>27</v>
      </c>
      <c r="L386" s="6" t="s">
        <v>22</v>
      </c>
      <c r="M386" s="38">
        <v>115</v>
      </c>
      <c r="N386" s="43">
        <v>115</v>
      </c>
      <c r="O386" s="23">
        <v>0</v>
      </c>
      <c r="P386" s="48">
        <v>0</v>
      </c>
      <c r="Q386" s="5" t="s">
        <v>23</v>
      </c>
      <c r="R386" s="1" t="s">
        <v>224</v>
      </c>
      <c r="S386" s="71">
        <f>VLOOKUP(R386,Contingencies!$A$2:$D$7,4,FALSE)</f>
        <v>0.35</v>
      </c>
      <c r="T386" s="22">
        <f t="shared" si="389"/>
        <v>1644.615</v>
      </c>
      <c r="U386" s="33">
        <f t="shared" si="463"/>
        <v>0</v>
      </c>
      <c r="V386" s="90"/>
      <c r="W386" s="110"/>
      <c r="X386" s="102"/>
      <c r="Y386" s="102"/>
      <c r="Z386" s="102"/>
      <c r="AA386" s="102"/>
      <c r="AB386" s="102"/>
      <c r="AC386" s="114">
        <v>40</v>
      </c>
      <c r="AD386" s="117"/>
      <c r="AE386" s="102"/>
      <c r="AF386" s="102"/>
      <c r="AG386" s="102"/>
      <c r="AH386" s="102"/>
      <c r="AI386" s="102">
        <f t="shared" si="457"/>
        <v>40</v>
      </c>
      <c r="AJ386" s="103">
        <f t="shared" si="390"/>
        <v>0</v>
      </c>
      <c r="AK386" s="103">
        <f t="shared" si="391"/>
        <v>0</v>
      </c>
      <c r="AL386" s="103">
        <f t="shared" si="392"/>
        <v>0</v>
      </c>
      <c r="AM386" s="103">
        <f t="shared" si="393"/>
        <v>0</v>
      </c>
      <c r="AN386" s="103">
        <f t="shared" si="394"/>
        <v>0</v>
      </c>
      <c r="AO386" s="103">
        <f t="shared" si="395"/>
        <v>0</v>
      </c>
      <c r="AP386" s="103">
        <f t="shared" si="396"/>
        <v>4600</v>
      </c>
      <c r="AQ386" s="103">
        <f t="shared" si="397"/>
        <v>0</v>
      </c>
      <c r="AR386" s="103">
        <f t="shared" si="398"/>
        <v>0</v>
      </c>
      <c r="AS386" s="103">
        <f t="shared" si="399"/>
        <v>0</v>
      </c>
      <c r="AT386" s="103">
        <f t="shared" si="400"/>
        <v>0</v>
      </c>
      <c r="AU386" s="103">
        <f t="shared" si="401"/>
        <v>0</v>
      </c>
      <c r="AV386" s="104">
        <f>SUM(AJ386:AU386)*VLOOKUP($I386,Escalation[],MATCH(W$1,Escalation[#Headers]),FALSE)</f>
        <v>4698.9000000000005</v>
      </c>
      <c r="AW386" s="104">
        <f t="shared" si="458"/>
        <v>0</v>
      </c>
      <c r="AX386" s="104">
        <f t="shared" si="459"/>
        <v>0</v>
      </c>
      <c r="AY386" s="104">
        <f t="shared" si="460"/>
        <v>4698.9000000000005</v>
      </c>
      <c r="AZ386" s="103">
        <f t="shared" si="461"/>
        <v>1644.615</v>
      </c>
      <c r="BA386" s="105">
        <f t="shared" si="462"/>
        <v>0</v>
      </c>
      <c r="BB386" s="110"/>
      <c r="BC386" s="102"/>
      <c r="BD386" s="102"/>
      <c r="BE386" s="102"/>
      <c r="BF386" s="102"/>
      <c r="BG386" s="102"/>
      <c r="BH386" s="102"/>
      <c r="BI386" s="102"/>
      <c r="BJ386" s="102"/>
      <c r="BK386" s="102"/>
      <c r="BL386" s="102"/>
      <c r="BM386" s="102"/>
      <c r="BN386" s="102">
        <f t="shared" si="402"/>
        <v>0</v>
      </c>
      <c r="BO386" s="103">
        <f t="shared" si="403"/>
        <v>0</v>
      </c>
      <c r="BP386" s="103">
        <f t="shared" si="404"/>
        <v>0</v>
      </c>
      <c r="BQ386" s="103">
        <f t="shared" si="405"/>
        <v>0</v>
      </c>
      <c r="BR386" s="103">
        <f t="shared" si="406"/>
        <v>0</v>
      </c>
      <c r="BS386" s="103">
        <f t="shared" si="407"/>
        <v>0</v>
      </c>
      <c r="BT386" s="103">
        <f t="shared" si="408"/>
        <v>0</v>
      </c>
      <c r="BU386" s="103">
        <f t="shared" si="409"/>
        <v>0</v>
      </c>
      <c r="BV386" s="103">
        <f t="shared" si="410"/>
        <v>0</v>
      </c>
      <c r="BW386" s="103">
        <f t="shared" si="411"/>
        <v>0</v>
      </c>
      <c r="BX386" s="103">
        <f t="shared" si="412"/>
        <v>0</v>
      </c>
      <c r="BY386" s="103">
        <f t="shared" si="413"/>
        <v>0</v>
      </c>
      <c r="BZ386" s="103">
        <f t="shared" si="414"/>
        <v>0</v>
      </c>
      <c r="CA386" s="104">
        <f>SUM(BO386:BZ386)*VLOOKUP($I386,Escalation[],MATCH(BB$1,Escalation[#Headers]),FALSE)</f>
        <v>0</v>
      </c>
      <c r="CB386" s="104">
        <f t="shared" si="415"/>
        <v>0</v>
      </c>
      <c r="CC386" s="104">
        <f t="shared" si="416"/>
        <v>0</v>
      </c>
      <c r="CD386" s="104">
        <f t="shared" si="417"/>
        <v>0</v>
      </c>
      <c r="CE386" s="103">
        <f t="shared" si="418"/>
        <v>0</v>
      </c>
      <c r="CF386" s="105">
        <f t="shared" si="419"/>
        <v>0</v>
      </c>
      <c r="CG386" s="110"/>
      <c r="CH386" s="102"/>
      <c r="CI386" s="102"/>
      <c r="CJ386" s="102"/>
      <c r="CK386" s="102"/>
      <c r="CL386" s="102"/>
      <c r="CM386" s="102"/>
      <c r="CN386" s="102"/>
      <c r="CO386" s="102"/>
      <c r="CP386" s="102"/>
      <c r="CQ386" s="102"/>
      <c r="CR386" s="102"/>
      <c r="CS386" s="102">
        <f t="shared" si="420"/>
        <v>0</v>
      </c>
      <c r="CT386" s="103">
        <f t="shared" si="421"/>
        <v>0</v>
      </c>
      <c r="CU386" s="103">
        <f t="shared" si="422"/>
        <v>0</v>
      </c>
      <c r="CV386" s="103">
        <f t="shared" si="423"/>
        <v>0</v>
      </c>
      <c r="CW386" s="103">
        <f t="shared" si="424"/>
        <v>0</v>
      </c>
      <c r="CX386" s="103">
        <f t="shared" si="425"/>
        <v>0</v>
      </c>
      <c r="CY386" s="103">
        <f t="shared" si="426"/>
        <v>0</v>
      </c>
      <c r="CZ386" s="103">
        <f t="shared" si="427"/>
        <v>0</v>
      </c>
      <c r="DA386" s="103">
        <f t="shared" si="428"/>
        <v>0</v>
      </c>
      <c r="DB386" s="103">
        <f t="shared" si="429"/>
        <v>0</v>
      </c>
      <c r="DC386" s="103">
        <f t="shared" si="430"/>
        <v>0</v>
      </c>
      <c r="DD386" s="103">
        <f t="shared" si="431"/>
        <v>0</v>
      </c>
      <c r="DE386" s="103">
        <f t="shared" si="432"/>
        <v>0</v>
      </c>
      <c r="DF386" s="104">
        <f>SUM(CT386:DE386)*VLOOKUP($I386,Escalation[],MATCH(CG$1,Escalation[#Headers]),FALSE)</f>
        <v>0</v>
      </c>
      <c r="DG386" s="104">
        <f t="shared" si="433"/>
        <v>0</v>
      </c>
      <c r="DH386" s="104">
        <f t="shared" si="434"/>
        <v>0</v>
      </c>
      <c r="DI386" s="104">
        <f t="shared" si="435"/>
        <v>0</v>
      </c>
      <c r="DJ386" s="103">
        <f t="shared" si="436"/>
        <v>0</v>
      </c>
      <c r="DK386" s="105">
        <f t="shared" si="437"/>
        <v>0</v>
      </c>
      <c r="DL386" s="110"/>
      <c r="DM386" s="102"/>
      <c r="DN386" s="102"/>
      <c r="DO386" s="102"/>
      <c r="DP386" s="102"/>
      <c r="DQ386" s="102"/>
      <c r="DR386" s="102"/>
      <c r="DS386" s="102"/>
      <c r="DT386" s="102"/>
      <c r="DU386" s="102"/>
      <c r="DV386" s="102"/>
      <c r="DW386" s="102"/>
      <c r="DX386" s="102">
        <f t="shared" si="438"/>
        <v>0</v>
      </c>
      <c r="DY386" s="103">
        <f t="shared" si="439"/>
        <v>0</v>
      </c>
      <c r="DZ386" s="103">
        <f t="shared" si="440"/>
        <v>0</v>
      </c>
      <c r="EA386" s="103">
        <f t="shared" si="441"/>
        <v>0</v>
      </c>
      <c r="EB386" s="103">
        <f t="shared" si="442"/>
        <v>0</v>
      </c>
      <c r="EC386" s="103">
        <f t="shared" si="443"/>
        <v>0</v>
      </c>
      <c r="ED386" s="103">
        <f t="shared" si="444"/>
        <v>0</v>
      </c>
      <c r="EE386" s="103">
        <f t="shared" si="445"/>
        <v>0</v>
      </c>
      <c r="EF386" s="103">
        <f t="shared" si="446"/>
        <v>0</v>
      </c>
      <c r="EG386" s="103">
        <f t="shared" si="447"/>
        <v>0</v>
      </c>
      <c r="EH386" s="103">
        <f t="shared" si="448"/>
        <v>0</v>
      </c>
      <c r="EI386" s="103">
        <f t="shared" si="449"/>
        <v>0</v>
      </c>
      <c r="EJ386" s="103">
        <f t="shared" si="450"/>
        <v>0</v>
      </c>
      <c r="EK386" s="104">
        <f>SUM(DY386:EJ386)*VLOOKUP($I386,Escalation[],MATCH(DL$1,Escalation[#Headers]),FALSE)</f>
        <v>0</v>
      </c>
      <c r="EL386" s="104">
        <f t="shared" si="451"/>
        <v>0</v>
      </c>
      <c r="EM386" s="104">
        <f t="shared" si="452"/>
        <v>0</v>
      </c>
      <c r="EN386" s="104">
        <f t="shared" si="453"/>
        <v>0</v>
      </c>
      <c r="EO386" s="103">
        <f t="shared" si="454"/>
        <v>0</v>
      </c>
      <c r="EP386" s="105">
        <f t="shared" si="455"/>
        <v>0</v>
      </c>
      <c r="EQ386" s="160">
        <f t="shared" si="456"/>
        <v>4698.9000000000005</v>
      </c>
      <c r="ER386" s="1"/>
      <c r="ES386" s="82"/>
      <c r="ET386" s="82"/>
      <c r="EU386" s="82"/>
      <c r="EV386" s="82"/>
      <c r="EW386" s="22"/>
      <c r="EX386" s="22"/>
      <c r="EY386" s="34"/>
      <c r="EZ386" s="34"/>
      <c r="FA386" s="7"/>
      <c r="FB386" s="7"/>
      <c r="FC386" s="7"/>
      <c r="FD386" s="7"/>
    </row>
    <row r="387" spans="1:160" ht="105.6" hidden="1" x14ac:dyDescent="0.3">
      <c r="A387" s="2" t="s">
        <v>768</v>
      </c>
      <c r="B387" s="83">
        <v>1.2</v>
      </c>
      <c r="C387" t="s">
        <v>1386</v>
      </c>
      <c r="D387" s="28" t="s">
        <v>15</v>
      </c>
      <c r="E387" s="3" t="s">
        <v>25</v>
      </c>
      <c r="F387" s="2" t="s">
        <v>769</v>
      </c>
      <c r="G387" s="19" t="s">
        <v>771</v>
      </c>
      <c r="H387" s="1"/>
      <c r="I387" s="3" t="s">
        <v>215</v>
      </c>
      <c r="J387" s="5" t="s">
        <v>215</v>
      </c>
      <c r="K387" s="3"/>
      <c r="L387" s="3" t="s">
        <v>22</v>
      </c>
      <c r="M387" s="38"/>
      <c r="N387" s="42">
        <v>1</v>
      </c>
      <c r="O387" s="23">
        <v>0</v>
      </c>
      <c r="P387" s="48">
        <v>0</v>
      </c>
      <c r="Q387" s="5" t="s">
        <v>23</v>
      </c>
      <c r="R387" s="1" t="s">
        <v>224</v>
      </c>
      <c r="S387" s="71">
        <f>VLOOKUP(R387,Contingencies!$A$2:$D$7,4,FALSE)</f>
        <v>0.35</v>
      </c>
      <c r="T387" s="22">
        <f t="shared" ref="T387:T450" si="464">S387*EQ387</f>
        <v>2359.665</v>
      </c>
      <c r="U387" s="33">
        <f t="shared" si="463"/>
        <v>0</v>
      </c>
      <c r="V387" s="90"/>
      <c r="W387" s="110"/>
      <c r="X387" s="102"/>
      <c r="Y387" s="102"/>
      <c r="Z387" s="102"/>
      <c r="AA387" s="102"/>
      <c r="AB387" s="102"/>
      <c r="AC387" s="115">
        <v>6600</v>
      </c>
      <c r="AD387" s="102"/>
      <c r="AE387" s="102"/>
      <c r="AF387" s="102"/>
      <c r="AG387" s="102"/>
      <c r="AH387" s="102"/>
      <c r="AI387" s="102">
        <f t="shared" si="457"/>
        <v>0</v>
      </c>
      <c r="AJ387" s="103">
        <f t="shared" ref="AJ387:AJ450" si="465">IF(ISNUMBER($M387),$M387,$N387)*W387</f>
        <v>0</v>
      </c>
      <c r="AK387" s="103">
        <f t="shared" ref="AK387:AK450" si="466">IF(ISNUMBER($M387),$M387,$N387)*X387</f>
        <v>0</v>
      </c>
      <c r="AL387" s="103">
        <f t="shared" ref="AL387:AL450" si="467">IF(ISNUMBER($M387),$M387,$N387)*Y387</f>
        <v>0</v>
      </c>
      <c r="AM387" s="103">
        <f t="shared" ref="AM387:AM450" si="468">IF(ISNUMBER($M387),$M387,$N387)*Z387</f>
        <v>0</v>
      </c>
      <c r="AN387" s="103">
        <f t="shared" ref="AN387:AN450" si="469">IF(ISNUMBER($M387),$M387,$N387)*AA387</f>
        <v>0</v>
      </c>
      <c r="AO387" s="103">
        <f t="shared" ref="AO387:AO450" si="470">IF(ISNUMBER($M387),$M387,$N387)*AB387</f>
        <v>0</v>
      </c>
      <c r="AP387" s="103">
        <f t="shared" ref="AP387:AP450" si="471">IF(ISNUMBER($M387),$M387,$N387)*AC387</f>
        <v>6600</v>
      </c>
      <c r="AQ387" s="103">
        <f t="shared" ref="AQ387:AQ450" si="472">IF(ISNUMBER($M387),$M387,$N387)*AD387</f>
        <v>0</v>
      </c>
      <c r="AR387" s="103">
        <f t="shared" ref="AR387:AR450" si="473">IF(ISNUMBER($M387),$M387,$N387)*AE387</f>
        <v>0</v>
      </c>
      <c r="AS387" s="103">
        <f t="shared" ref="AS387:AS450" si="474">IF(ISNUMBER($M387),$M387,$N387)*AF387</f>
        <v>0</v>
      </c>
      <c r="AT387" s="103">
        <f t="shared" ref="AT387:AT450" si="475">IF(ISNUMBER($M387),$M387,$N387)*AG387</f>
        <v>0</v>
      </c>
      <c r="AU387" s="103">
        <f t="shared" ref="AU387:AU450" si="476">IF(ISNUMBER($M387),$M387,$N387)*AH387</f>
        <v>0</v>
      </c>
      <c r="AV387" s="104">
        <f>SUM(AJ387:AU387)*VLOOKUP($I387,Escalation[],MATCH(W$1,Escalation[#Headers]),FALSE)</f>
        <v>6741.9000000000005</v>
      </c>
      <c r="AW387" s="104">
        <f t="shared" si="458"/>
        <v>0</v>
      </c>
      <c r="AX387" s="104">
        <f t="shared" si="459"/>
        <v>0</v>
      </c>
      <c r="AY387" s="104">
        <f t="shared" si="460"/>
        <v>6741.9000000000005</v>
      </c>
      <c r="AZ387" s="103">
        <f t="shared" si="461"/>
        <v>2359.665</v>
      </c>
      <c r="BA387" s="105">
        <f t="shared" si="462"/>
        <v>0</v>
      </c>
      <c r="BB387" s="110"/>
      <c r="BC387" s="102"/>
      <c r="BD387" s="102"/>
      <c r="BE387" s="102"/>
      <c r="BF387" s="102"/>
      <c r="BG387" s="102"/>
      <c r="BH387" s="102"/>
      <c r="BI387" s="102"/>
      <c r="BJ387" s="102"/>
      <c r="BK387" s="102"/>
      <c r="BL387" s="102"/>
      <c r="BM387" s="102"/>
      <c r="BN387" s="102">
        <f t="shared" ref="BN387:BN450" si="477">IF($I387="Labor Hours",SUM(BB387:BM387),0)</f>
        <v>0</v>
      </c>
      <c r="BO387" s="103">
        <f t="shared" ref="BO387:BO450" si="478">IF(ISNUMBER($M387),$M387,$N387)*BB387</f>
        <v>0</v>
      </c>
      <c r="BP387" s="103">
        <f t="shared" ref="BP387:BP450" si="479">IF(ISNUMBER($M387),$M387,$N387)*BC387</f>
        <v>0</v>
      </c>
      <c r="BQ387" s="103">
        <f t="shared" ref="BQ387:BQ450" si="480">IF(ISNUMBER($M387),$M387,$N387)*BD387</f>
        <v>0</v>
      </c>
      <c r="BR387" s="103">
        <f t="shared" ref="BR387:BR450" si="481">IF(ISNUMBER($M387),$M387,$N387)*BE387</f>
        <v>0</v>
      </c>
      <c r="BS387" s="103">
        <f t="shared" ref="BS387:BS450" si="482">IF(ISNUMBER($M387),$M387,$N387)*BF387</f>
        <v>0</v>
      </c>
      <c r="BT387" s="103">
        <f t="shared" ref="BT387:BT450" si="483">IF(ISNUMBER($M387),$M387,$N387)*BG387</f>
        <v>0</v>
      </c>
      <c r="BU387" s="103">
        <f t="shared" ref="BU387:BU450" si="484">IF(ISNUMBER($M387),$M387,$N387)*BH387</f>
        <v>0</v>
      </c>
      <c r="BV387" s="103">
        <f t="shared" ref="BV387:BV450" si="485">IF(ISNUMBER($M387),$M387,$N387)*BI387</f>
        <v>0</v>
      </c>
      <c r="BW387" s="103">
        <f t="shared" ref="BW387:BW450" si="486">IF(ISNUMBER($M387),$M387,$N387)*BJ387</f>
        <v>0</v>
      </c>
      <c r="BX387" s="103">
        <f t="shared" ref="BX387:BX450" si="487">IF(ISNUMBER($M387),$M387,$N387)*BK387</f>
        <v>0</v>
      </c>
      <c r="BY387" s="103">
        <f t="shared" ref="BY387:BY450" si="488">IF(ISNUMBER($M387),$M387,$N387)*BL387</f>
        <v>0</v>
      </c>
      <c r="BZ387" s="103">
        <f t="shared" ref="BZ387:BZ450" si="489">IF(ISNUMBER($M387),$M387,$N387)*BM387</f>
        <v>0</v>
      </c>
      <c r="CA387" s="104">
        <f>SUM(BO387:BZ387)*VLOOKUP($I387,Escalation[],MATCH(BB$1,Escalation[#Headers]),FALSE)</f>
        <v>0</v>
      </c>
      <c r="CB387" s="104">
        <f t="shared" ref="CB387:CB450" si="490">$O387*CA387</f>
        <v>0</v>
      </c>
      <c r="CC387" s="104">
        <f t="shared" ref="CC387:CC450" si="491">$P387*(CA387+CB387)</f>
        <v>0</v>
      </c>
      <c r="CD387" s="104">
        <f t="shared" ref="CD387:CD450" si="492">CA387+CB387+CC387</f>
        <v>0</v>
      </c>
      <c r="CE387" s="103">
        <f t="shared" ref="CE387:CE450" si="493">$S387*(CA387+CB387)</f>
        <v>0</v>
      </c>
      <c r="CF387" s="105">
        <f t="shared" ref="CF387:CF450" si="494">$S387*CC387</f>
        <v>0</v>
      </c>
      <c r="CG387" s="110"/>
      <c r="CH387" s="102"/>
      <c r="CI387" s="102"/>
      <c r="CJ387" s="102"/>
      <c r="CK387" s="102"/>
      <c r="CL387" s="102"/>
      <c r="CM387" s="102"/>
      <c r="CN387" s="102"/>
      <c r="CO387" s="102"/>
      <c r="CP387" s="102"/>
      <c r="CQ387" s="102"/>
      <c r="CR387" s="102"/>
      <c r="CS387" s="102">
        <f t="shared" ref="CS387:CS450" si="495">IF($I387="Labor Hours",SUM(CG387:CR387),0)</f>
        <v>0</v>
      </c>
      <c r="CT387" s="103">
        <f t="shared" ref="CT387:CT450" si="496">IF(ISNUMBER($M387),$M387,$N387)*CG387</f>
        <v>0</v>
      </c>
      <c r="CU387" s="103">
        <f t="shared" ref="CU387:CU450" si="497">IF(ISNUMBER($M387),$M387,$N387)*CH387</f>
        <v>0</v>
      </c>
      <c r="CV387" s="103">
        <f t="shared" ref="CV387:CV450" si="498">IF(ISNUMBER($M387),$M387,$N387)*CI387</f>
        <v>0</v>
      </c>
      <c r="CW387" s="103">
        <f t="shared" ref="CW387:CW450" si="499">IF(ISNUMBER($M387),$M387,$N387)*CJ387</f>
        <v>0</v>
      </c>
      <c r="CX387" s="103">
        <f t="shared" ref="CX387:CX450" si="500">IF(ISNUMBER($M387),$M387,$N387)*CK387</f>
        <v>0</v>
      </c>
      <c r="CY387" s="103">
        <f t="shared" ref="CY387:CY450" si="501">IF(ISNUMBER($M387),$M387,$N387)*CL387</f>
        <v>0</v>
      </c>
      <c r="CZ387" s="103">
        <f t="shared" ref="CZ387:CZ450" si="502">IF(ISNUMBER($M387),$M387,$N387)*CM387</f>
        <v>0</v>
      </c>
      <c r="DA387" s="103">
        <f t="shared" ref="DA387:DA450" si="503">IF(ISNUMBER($M387),$M387,$N387)*CN387</f>
        <v>0</v>
      </c>
      <c r="DB387" s="103">
        <f t="shared" ref="DB387:DB450" si="504">IF(ISNUMBER($M387),$M387,$N387)*CO387</f>
        <v>0</v>
      </c>
      <c r="DC387" s="103">
        <f t="shared" ref="DC387:DC450" si="505">IF(ISNUMBER($M387),$M387,$N387)*CP387</f>
        <v>0</v>
      </c>
      <c r="DD387" s="103">
        <f t="shared" ref="DD387:DD450" si="506">IF(ISNUMBER($M387),$M387,$N387)*CQ387</f>
        <v>0</v>
      </c>
      <c r="DE387" s="103">
        <f t="shared" ref="DE387:DE450" si="507">IF(ISNUMBER($M387),$M387,$N387)*CR387</f>
        <v>0</v>
      </c>
      <c r="DF387" s="104">
        <f>SUM(CT387:DE387)*VLOOKUP($I387,Escalation[],MATCH(CG$1,Escalation[#Headers]),FALSE)</f>
        <v>0</v>
      </c>
      <c r="DG387" s="104">
        <f t="shared" ref="DG387:DG450" si="508">$O387*DF387</f>
        <v>0</v>
      </c>
      <c r="DH387" s="104">
        <f t="shared" ref="DH387:DH450" si="509">$P387*(DF387+DG387)</f>
        <v>0</v>
      </c>
      <c r="DI387" s="104">
        <f t="shared" ref="DI387:DI450" si="510">DF387+DG387+DH387</f>
        <v>0</v>
      </c>
      <c r="DJ387" s="103">
        <f t="shared" ref="DJ387:DJ450" si="511">$S387*(DF387+DG387)</f>
        <v>0</v>
      </c>
      <c r="DK387" s="105">
        <f t="shared" ref="DK387:DK450" si="512">$S387*DH387</f>
        <v>0</v>
      </c>
      <c r="DL387" s="110"/>
      <c r="DM387" s="102"/>
      <c r="DN387" s="102"/>
      <c r="DO387" s="102"/>
      <c r="DP387" s="102"/>
      <c r="DQ387" s="102"/>
      <c r="DR387" s="102"/>
      <c r="DS387" s="102"/>
      <c r="DT387" s="102"/>
      <c r="DU387" s="102"/>
      <c r="DV387" s="102"/>
      <c r="DW387" s="102"/>
      <c r="DX387" s="102">
        <f t="shared" ref="DX387:DX450" si="513">IF($I387="Labor Hours",SUM(DL387:DW387),0)</f>
        <v>0</v>
      </c>
      <c r="DY387" s="103">
        <f t="shared" ref="DY387:DY450" si="514">IF(ISNUMBER($M387),$M387,$N387)*DL387</f>
        <v>0</v>
      </c>
      <c r="DZ387" s="103">
        <f t="shared" ref="DZ387:DZ450" si="515">IF(ISNUMBER($M387),$M387,$N387)*DM387</f>
        <v>0</v>
      </c>
      <c r="EA387" s="103">
        <f t="shared" ref="EA387:EA450" si="516">IF(ISNUMBER($M387),$M387,$N387)*DN387</f>
        <v>0</v>
      </c>
      <c r="EB387" s="103">
        <f t="shared" ref="EB387:EB450" si="517">IF(ISNUMBER($M387),$M387,$N387)*DO387</f>
        <v>0</v>
      </c>
      <c r="EC387" s="103">
        <f t="shared" ref="EC387:EC450" si="518">IF(ISNUMBER($M387),$M387,$N387)*DP387</f>
        <v>0</v>
      </c>
      <c r="ED387" s="103">
        <f t="shared" ref="ED387:ED450" si="519">IF(ISNUMBER($M387),$M387,$N387)*DQ387</f>
        <v>0</v>
      </c>
      <c r="EE387" s="103">
        <f t="shared" ref="EE387:EE450" si="520">IF(ISNUMBER($M387),$M387,$N387)*DR387</f>
        <v>0</v>
      </c>
      <c r="EF387" s="103">
        <f t="shared" ref="EF387:EF450" si="521">IF(ISNUMBER($M387),$M387,$N387)*DS387</f>
        <v>0</v>
      </c>
      <c r="EG387" s="103">
        <f t="shared" ref="EG387:EG450" si="522">IF(ISNUMBER($M387),$M387,$N387)*DT387</f>
        <v>0</v>
      </c>
      <c r="EH387" s="103">
        <f t="shared" ref="EH387:EH450" si="523">IF(ISNUMBER($M387),$M387,$N387)*DU387</f>
        <v>0</v>
      </c>
      <c r="EI387" s="103">
        <f t="shared" ref="EI387:EI450" si="524">IF(ISNUMBER($M387),$M387,$N387)*DV387</f>
        <v>0</v>
      </c>
      <c r="EJ387" s="103">
        <f t="shared" ref="EJ387:EJ450" si="525">IF(ISNUMBER($M387),$M387,$N387)*DW387</f>
        <v>0</v>
      </c>
      <c r="EK387" s="104">
        <f>SUM(DY387:EJ387)*VLOOKUP($I387,Escalation[],MATCH(DL$1,Escalation[#Headers]),FALSE)</f>
        <v>0</v>
      </c>
      <c r="EL387" s="104">
        <f t="shared" ref="EL387:EL450" si="526">$O387*EK387</f>
        <v>0</v>
      </c>
      <c r="EM387" s="104">
        <f t="shared" ref="EM387:EM450" si="527">$P387*(EK387+EL387)</f>
        <v>0</v>
      </c>
      <c r="EN387" s="104">
        <f t="shared" ref="EN387:EN450" si="528">EK387+EL387+EM387</f>
        <v>0</v>
      </c>
      <c r="EO387" s="103">
        <f t="shared" ref="EO387:EO450" si="529">$S387*(EK387+EL387)</f>
        <v>0</v>
      </c>
      <c r="EP387" s="105">
        <f t="shared" ref="EP387:EP450" si="530">$S387*EM387</f>
        <v>0</v>
      </c>
      <c r="EQ387" s="160">
        <f t="shared" ref="EQ387:EQ450" si="531">AY387+CD387+DI387+EN387</f>
        <v>6741.9000000000005</v>
      </c>
      <c r="ER387" s="1"/>
      <c r="ES387" s="82"/>
      <c r="ET387" s="82"/>
      <c r="EU387" s="82"/>
      <c r="EV387" s="82"/>
      <c r="EW387" s="22"/>
      <c r="EX387" s="22"/>
      <c r="EY387" s="34"/>
      <c r="EZ387" s="34"/>
      <c r="FA387" s="7"/>
      <c r="FB387" s="7"/>
      <c r="FC387" s="7"/>
      <c r="FD387" s="7"/>
    </row>
    <row r="388" spans="1:160" ht="105.6" hidden="1" x14ac:dyDescent="0.3">
      <c r="A388" s="2" t="s">
        <v>772</v>
      </c>
      <c r="B388" s="83">
        <v>1.2</v>
      </c>
      <c r="C388" t="s">
        <v>1386</v>
      </c>
      <c r="D388" s="28" t="s">
        <v>15</v>
      </c>
      <c r="E388" s="3" t="s">
        <v>25</v>
      </c>
      <c r="F388" s="2" t="s">
        <v>773</v>
      </c>
      <c r="G388" s="19" t="s">
        <v>774</v>
      </c>
      <c r="H388" s="1"/>
      <c r="I388" s="3" t="s">
        <v>19</v>
      </c>
      <c r="J388" s="5" t="s">
        <v>31</v>
      </c>
      <c r="K388" s="3" t="s">
        <v>27</v>
      </c>
      <c r="L388" s="6" t="s">
        <v>22</v>
      </c>
      <c r="M388" s="38">
        <v>115</v>
      </c>
      <c r="N388" s="43">
        <v>115</v>
      </c>
      <c r="O388" s="24">
        <v>0</v>
      </c>
      <c r="P388" s="48">
        <v>0</v>
      </c>
      <c r="Q388" s="5" t="s">
        <v>23</v>
      </c>
      <c r="R388" s="1" t="s">
        <v>224</v>
      </c>
      <c r="S388" s="71">
        <f>VLOOKUP(R388,Contingencies!$A$2:$D$7,4,FALSE)</f>
        <v>0.35</v>
      </c>
      <c r="T388" s="22">
        <f t="shared" si="464"/>
        <v>1007.9845335000001</v>
      </c>
      <c r="U388" s="33">
        <f t="shared" si="463"/>
        <v>0</v>
      </c>
      <c r="V388" s="90"/>
      <c r="W388" s="110"/>
      <c r="X388" s="102"/>
      <c r="Y388" s="102"/>
      <c r="Z388" s="102"/>
      <c r="AA388" s="102"/>
      <c r="AB388" s="102"/>
      <c r="AC388" s="102"/>
      <c r="AD388" s="102"/>
      <c r="AE388" s="102"/>
      <c r="AF388" s="102"/>
      <c r="AG388" s="102"/>
      <c r="AH388" s="102"/>
      <c r="AI388" s="102">
        <f t="shared" ref="AI388:AI451" si="532">IF($I388="Labor Hours",SUM(W388:AH388),0)</f>
        <v>0</v>
      </c>
      <c r="AJ388" s="103">
        <f t="shared" si="465"/>
        <v>0</v>
      </c>
      <c r="AK388" s="103">
        <f t="shared" si="466"/>
        <v>0</v>
      </c>
      <c r="AL388" s="103">
        <f t="shared" si="467"/>
        <v>0</v>
      </c>
      <c r="AM388" s="103">
        <f t="shared" si="468"/>
        <v>0</v>
      </c>
      <c r="AN388" s="103">
        <f t="shared" si="469"/>
        <v>0</v>
      </c>
      <c r="AO388" s="103">
        <f t="shared" si="470"/>
        <v>0</v>
      </c>
      <c r="AP388" s="103">
        <f t="shared" si="471"/>
        <v>0</v>
      </c>
      <c r="AQ388" s="103">
        <f t="shared" si="472"/>
        <v>0</v>
      </c>
      <c r="AR388" s="103">
        <f t="shared" si="473"/>
        <v>0</v>
      </c>
      <c r="AS388" s="103">
        <f t="shared" si="474"/>
        <v>0</v>
      </c>
      <c r="AT388" s="103">
        <f t="shared" si="475"/>
        <v>0</v>
      </c>
      <c r="AU388" s="103">
        <f t="shared" si="476"/>
        <v>0</v>
      </c>
      <c r="AV388" s="104">
        <f>SUM(AJ388:AU388)*VLOOKUP($I388,Escalation[],MATCH(W$1,Escalation[#Headers]),FALSE)</f>
        <v>0</v>
      </c>
      <c r="AW388" s="104">
        <f t="shared" ref="AW388:AW451" si="533">$O388*AV388</f>
        <v>0</v>
      </c>
      <c r="AX388" s="104">
        <f t="shared" ref="AX388:AX451" si="534">$P388*(AV388+AW388)</f>
        <v>0</v>
      </c>
      <c r="AY388" s="104">
        <f t="shared" ref="AY388:AY451" si="535">AV388+AW388+AX388</f>
        <v>0</v>
      </c>
      <c r="AZ388" s="103">
        <f t="shared" ref="AZ388:AZ451" si="536">$S388*(AV388+AW388)</f>
        <v>0</v>
      </c>
      <c r="BA388" s="105">
        <f t="shared" ref="BA388:BA451" si="537">$S388*AX388</f>
        <v>0</v>
      </c>
      <c r="BB388" s="110"/>
      <c r="BC388" s="102"/>
      <c r="BD388" s="102"/>
      <c r="BE388" s="102"/>
      <c r="BF388" s="102"/>
      <c r="BG388" s="102"/>
      <c r="BH388" s="114">
        <v>24</v>
      </c>
      <c r="BI388" s="117"/>
      <c r="BJ388" s="102"/>
      <c r="BK388" s="102"/>
      <c r="BL388" s="102"/>
      <c r="BM388" s="102"/>
      <c r="BN388" s="102">
        <f t="shared" si="477"/>
        <v>24</v>
      </c>
      <c r="BO388" s="103">
        <f t="shared" si="478"/>
        <v>0</v>
      </c>
      <c r="BP388" s="103">
        <f t="shared" si="479"/>
        <v>0</v>
      </c>
      <c r="BQ388" s="103">
        <f t="shared" si="480"/>
        <v>0</v>
      </c>
      <c r="BR388" s="103">
        <f t="shared" si="481"/>
        <v>0</v>
      </c>
      <c r="BS388" s="103">
        <f t="shared" si="482"/>
        <v>0</v>
      </c>
      <c r="BT388" s="103">
        <f t="shared" si="483"/>
        <v>0</v>
      </c>
      <c r="BU388" s="103">
        <f t="shared" si="484"/>
        <v>2760</v>
      </c>
      <c r="BV388" s="103">
        <f t="shared" si="485"/>
        <v>0</v>
      </c>
      <c r="BW388" s="103">
        <f t="shared" si="486"/>
        <v>0</v>
      </c>
      <c r="BX388" s="103">
        <f t="shared" si="487"/>
        <v>0</v>
      </c>
      <c r="BY388" s="103">
        <f t="shared" si="488"/>
        <v>0</v>
      </c>
      <c r="BZ388" s="103">
        <f t="shared" si="489"/>
        <v>0</v>
      </c>
      <c r="CA388" s="104">
        <f>SUM(BO388:BZ388)*VLOOKUP($I388,Escalation[],MATCH(BB$1,Escalation[#Headers]),FALSE)</f>
        <v>2879.9558100000004</v>
      </c>
      <c r="CB388" s="104">
        <f t="shared" si="490"/>
        <v>0</v>
      </c>
      <c r="CC388" s="104">
        <f t="shared" si="491"/>
        <v>0</v>
      </c>
      <c r="CD388" s="104">
        <f t="shared" si="492"/>
        <v>2879.9558100000004</v>
      </c>
      <c r="CE388" s="103">
        <f t="shared" si="493"/>
        <v>1007.9845335000001</v>
      </c>
      <c r="CF388" s="105">
        <f t="shared" si="494"/>
        <v>0</v>
      </c>
      <c r="CG388" s="110"/>
      <c r="CH388" s="102"/>
      <c r="CI388" s="102"/>
      <c r="CJ388" s="102"/>
      <c r="CK388" s="102"/>
      <c r="CL388" s="102"/>
      <c r="CM388" s="102"/>
      <c r="CN388" s="102"/>
      <c r="CO388" s="102"/>
      <c r="CP388" s="102"/>
      <c r="CQ388" s="102"/>
      <c r="CR388" s="102"/>
      <c r="CS388" s="102">
        <f t="shared" si="495"/>
        <v>0</v>
      </c>
      <c r="CT388" s="103">
        <f t="shared" si="496"/>
        <v>0</v>
      </c>
      <c r="CU388" s="103">
        <f t="shared" si="497"/>
        <v>0</v>
      </c>
      <c r="CV388" s="103">
        <f t="shared" si="498"/>
        <v>0</v>
      </c>
      <c r="CW388" s="103">
        <f t="shared" si="499"/>
        <v>0</v>
      </c>
      <c r="CX388" s="103">
        <f t="shared" si="500"/>
        <v>0</v>
      </c>
      <c r="CY388" s="103">
        <f t="shared" si="501"/>
        <v>0</v>
      </c>
      <c r="CZ388" s="103">
        <f t="shared" si="502"/>
        <v>0</v>
      </c>
      <c r="DA388" s="103">
        <f t="shared" si="503"/>
        <v>0</v>
      </c>
      <c r="DB388" s="103">
        <f t="shared" si="504"/>
        <v>0</v>
      </c>
      <c r="DC388" s="103">
        <f t="shared" si="505"/>
        <v>0</v>
      </c>
      <c r="DD388" s="103">
        <f t="shared" si="506"/>
        <v>0</v>
      </c>
      <c r="DE388" s="103">
        <f t="shared" si="507"/>
        <v>0</v>
      </c>
      <c r="DF388" s="104">
        <f>SUM(CT388:DE388)*VLOOKUP($I388,Escalation[],MATCH(CG$1,Escalation[#Headers]),FALSE)</f>
        <v>0</v>
      </c>
      <c r="DG388" s="104">
        <f t="shared" si="508"/>
        <v>0</v>
      </c>
      <c r="DH388" s="104">
        <f t="shared" si="509"/>
        <v>0</v>
      </c>
      <c r="DI388" s="104">
        <f t="shared" si="510"/>
        <v>0</v>
      </c>
      <c r="DJ388" s="103">
        <f t="shared" si="511"/>
        <v>0</v>
      </c>
      <c r="DK388" s="105">
        <f t="shared" si="512"/>
        <v>0</v>
      </c>
      <c r="DL388" s="110"/>
      <c r="DM388" s="102"/>
      <c r="DN388" s="102"/>
      <c r="DO388" s="102"/>
      <c r="DP388" s="102"/>
      <c r="DQ388" s="102"/>
      <c r="DR388" s="102"/>
      <c r="DS388" s="102"/>
      <c r="DT388" s="102"/>
      <c r="DU388" s="102"/>
      <c r="DV388" s="102"/>
      <c r="DW388" s="102"/>
      <c r="DX388" s="102">
        <f t="shared" si="513"/>
        <v>0</v>
      </c>
      <c r="DY388" s="103">
        <f t="shared" si="514"/>
        <v>0</v>
      </c>
      <c r="DZ388" s="103">
        <f t="shared" si="515"/>
        <v>0</v>
      </c>
      <c r="EA388" s="103">
        <f t="shared" si="516"/>
        <v>0</v>
      </c>
      <c r="EB388" s="103">
        <f t="shared" si="517"/>
        <v>0</v>
      </c>
      <c r="EC388" s="103">
        <f t="shared" si="518"/>
        <v>0</v>
      </c>
      <c r="ED388" s="103">
        <f t="shared" si="519"/>
        <v>0</v>
      </c>
      <c r="EE388" s="103">
        <f t="shared" si="520"/>
        <v>0</v>
      </c>
      <c r="EF388" s="103">
        <f t="shared" si="521"/>
        <v>0</v>
      </c>
      <c r="EG388" s="103">
        <f t="shared" si="522"/>
        <v>0</v>
      </c>
      <c r="EH388" s="103">
        <f t="shared" si="523"/>
        <v>0</v>
      </c>
      <c r="EI388" s="103">
        <f t="shared" si="524"/>
        <v>0</v>
      </c>
      <c r="EJ388" s="103">
        <f t="shared" si="525"/>
        <v>0</v>
      </c>
      <c r="EK388" s="104">
        <f>SUM(DY388:EJ388)*VLOOKUP($I388,Escalation[],MATCH(DL$1,Escalation[#Headers]),FALSE)</f>
        <v>0</v>
      </c>
      <c r="EL388" s="104">
        <f t="shared" si="526"/>
        <v>0</v>
      </c>
      <c r="EM388" s="104">
        <f t="shared" si="527"/>
        <v>0</v>
      </c>
      <c r="EN388" s="104">
        <f t="shared" si="528"/>
        <v>0</v>
      </c>
      <c r="EO388" s="103">
        <f t="shared" si="529"/>
        <v>0</v>
      </c>
      <c r="EP388" s="105">
        <f t="shared" si="530"/>
        <v>0</v>
      </c>
      <c r="EQ388" s="160">
        <f t="shared" si="531"/>
        <v>2879.9558100000004</v>
      </c>
      <c r="ER388" s="1"/>
      <c r="ES388" s="82"/>
      <c r="ET388" s="82"/>
      <c r="EU388" s="82"/>
      <c r="EV388" s="82"/>
      <c r="EW388" s="22"/>
      <c r="EX388" s="22"/>
      <c r="EY388" s="34"/>
      <c r="EZ388" s="34"/>
      <c r="FA388" s="7"/>
      <c r="FB388" s="7"/>
      <c r="FC388" s="7"/>
      <c r="FD388" s="7"/>
    </row>
    <row r="389" spans="1:160" ht="105.6" hidden="1" x14ac:dyDescent="0.3">
      <c r="A389" s="2" t="s">
        <v>772</v>
      </c>
      <c r="B389" s="83">
        <v>1.2</v>
      </c>
      <c r="C389" t="s">
        <v>1386</v>
      </c>
      <c r="D389" s="28" t="s">
        <v>15</v>
      </c>
      <c r="E389" s="3" t="s">
        <v>25</v>
      </c>
      <c r="F389" s="2" t="s">
        <v>773</v>
      </c>
      <c r="G389" s="19" t="s">
        <v>774</v>
      </c>
      <c r="H389" s="1"/>
      <c r="I389" s="3" t="s">
        <v>215</v>
      </c>
      <c r="J389" s="5" t="s">
        <v>215</v>
      </c>
      <c r="K389" s="3"/>
      <c r="L389" s="3" t="s">
        <v>22</v>
      </c>
      <c r="M389" s="38"/>
      <c r="N389" s="42">
        <v>1</v>
      </c>
      <c r="O389" s="24">
        <v>0</v>
      </c>
      <c r="P389" s="48">
        <v>0</v>
      </c>
      <c r="Q389" s="5" t="s">
        <v>23</v>
      </c>
      <c r="R389" s="1" t="s">
        <v>224</v>
      </c>
      <c r="S389" s="71">
        <f>VLOOKUP(R389,Contingencies!$A$2:$D$7,4,FALSE)</f>
        <v>0.35</v>
      </c>
      <c r="T389" s="22">
        <f t="shared" si="464"/>
        <v>1826.0589375000002</v>
      </c>
      <c r="U389" s="33">
        <f t="shared" ref="U389:U452" si="538">IF($J389="CapEx",0,T389*P389/(1+P389))</f>
        <v>0</v>
      </c>
      <c r="V389" s="90"/>
      <c r="W389" s="110"/>
      <c r="X389" s="102"/>
      <c r="Y389" s="102"/>
      <c r="Z389" s="102"/>
      <c r="AA389" s="102"/>
      <c r="AB389" s="102"/>
      <c r="AC389" s="102"/>
      <c r="AD389" s="102"/>
      <c r="AE389" s="102"/>
      <c r="AF389" s="102"/>
      <c r="AG389" s="102"/>
      <c r="AH389" s="102"/>
      <c r="AI389" s="102">
        <f t="shared" si="532"/>
        <v>0</v>
      </c>
      <c r="AJ389" s="103">
        <f t="shared" si="465"/>
        <v>0</v>
      </c>
      <c r="AK389" s="103">
        <f t="shared" si="466"/>
        <v>0</v>
      </c>
      <c r="AL389" s="103">
        <f t="shared" si="467"/>
        <v>0</v>
      </c>
      <c r="AM389" s="103">
        <f t="shared" si="468"/>
        <v>0</v>
      </c>
      <c r="AN389" s="103">
        <f t="shared" si="469"/>
        <v>0</v>
      </c>
      <c r="AO389" s="103">
        <f t="shared" si="470"/>
        <v>0</v>
      </c>
      <c r="AP389" s="103">
        <f t="shared" si="471"/>
        <v>0</v>
      </c>
      <c r="AQ389" s="103">
        <f t="shared" si="472"/>
        <v>0</v>
      </c>
      <c r="AR389" s="103">
        <f t="shared" si="473"/>
        <v>0</v>
      </c>
      <c r="AS389" s="103">
        <f t="shared" si="474"/>
        <v>0</v>
      </c>
      <c r="AT389" s="103">
        <f t="shared" si="475"/>
        <v>0</v>
      </c>
      <c r="AU389" s="103">
        <f t="shared" si="476"/>
        <v>0</v>
      </c>
      <c r="AV389" s="104">
        <f>SUM(AJ389:AU389)*VLOOKUP($I389,Escalation[],MATCH(W$1,Escalation[#Headers]),FALSE)</f>
        <v>0</v>
      </c>
      <c r="AW389" s="104">
        <f t="shared" si="533"/>
        <v>0</v>
      </c>
      <c r="AX389" s="104">
        <f t="shared" si="534"/>
        <v>0</v>
      </c>
      <c r="AY389" s="104">
        <f t="shared" si="535"/>
        <v>0</v>
      </c>
      <c r="AZ389" s="103">
        <f t="shared" si="536"/>
        <v>0</v>
      </c>
      <c r="BA389" s="105">
        <f t="shared" si="537"/>
        <v>0</v>
      </c>
      <c r="BB389" s="110"/>
      <c r="BC389" s="102"/>
      <c r="BD389" s="102"/>
      <c r="BE389" s="102"/>
      <c r="BF389" s="102"/>
      <c r="BG389" s="102"/>
      <c r="BH389" s="115">
        <v>5000</v>
      </c>
      <c r="BI389" s="102"/>
      <c r="BJ389" s="102"/>
      <c r="BK389" s="102"/>
      <c r="BL389" s="102"/>
      <c r="BM389" s="102"/>
      <c r="BN389" s="102">
        <f t="shared" si="477"/>
        <v>0</v>
      </c>
      <c r="BO389" s="103">
        <f t="shared" si="478"/>
        <v>0</v>
      </c>
      <c r="BP389" s="103">
        <f t="shared" si="479"/>
        <v>0</v>
      </c>
      <c r="BQ389" s="103">
        <f t="shared" si="480"/>
        <v>0</v>
      </c>
      <c r="BR389" s="103">
        <f t="shared" si="481"/>
        <v>0</v>
      </c>
      <c r="BS389" s="103">
        <f t="shared" si="482"/>
        <v>0</v>
      </c>
      <c r="BT389" s="103">
        <f t="shared" si="483"/>
        <v>0</v>
      </c>
      <c r="BU389" s="103">
        <f t="shared" si="484"/>
        <v>5000</v>
      </c>
      <c r="BV389" s="103">
        <f t="shared" si="485"/>
        <v>0</v>
      </c>
      <c r="BW389" s="103">
        <f t="shared" si="486"/>
        <v>0</v>
      </c>
      <c r="BX389" s="103">
        <f t="shared" si="487"/>
        <v>0</v>
      </c>
      <c r="BY389" s="103">
        <f t="shared" si="488"/>
        <v>0</v>
      </c>
      <c r="BZ389" s="103">
        <f t="shared" si="489"/>
        <v>0</v>
      </c>
      <c r="CA389" s="104">
        <f>SUM(BO389:BZ389)*VLOOKUP($I389,Escalation[],MATCH(BB$1,Escalation[#Headers]),FALSE)</f>
        <v>5217.3112500000007</v>
      </c>
      <c r="CB389" s="104">
        <f t="shared" si="490"/>
        <v>0</v>
      </c>
      <c r="CC389" s="104">
        <f t="shared" si="491"/>
        <v>0</v>
      </c>
      <c r="CD389" s="104">
        <f t="shared" si="492"/>
        <v>5217.3112500000007</v>
      </c>
      <c r="CE389" s="103">
        <f t="shared" si="493"/>
        <v>1826.0589375000002</v>
      </c>
      <c r="CF389" s="105">
        <f t="shared" si="494"/>
        <v>0</v>
      </c>
      <c r="CG389" s="110"/>
      <c r="CH389" s="102"/>
      <c r="CI389" s="102"/>
      <c r="CJ389" s="102"/>
      <c r="CK389" s="102"/>
      <c r="CL389" s="102"/>
      <c r="CM389" s="102"/>
      <c r="CN389" s="102"/>
      <c r="CO389" s="102"/>
      <c r="CP389" s="102"/>
      <c r="CQ389" s="102"/>
      <c r="CR389" s="102"/>
      <c r="CS389" s="102">
        <f t="shared" si="495"/>
        <v>0</v>
      </c>
      <c r="CT389" s="103">
        <f t="shared" si="496"/>
        <v>0</v>
      </c>
      <c r="CU389" s="103">
        <f t="shared" si="497"/>
        <v>0</v>
      </c>
      <c r="CV389" s="103">
        <f t="shared" si="498"/>
        <v>0</v>
      </c>
      <c r="CW389" s="103">
        <f t="shared" si="499"/>
        <v>0</v>
      </c>
      <c r="CX389" s="103">
        <f t="shared" si="500"/>
        <v>0</v>
      </c>
      <c r="CY389" s="103">
        <f t="shared" si="501"/>
        <v>0</v>
      </c>
      <c r="CZ389" s="103">
        <f t="shared" si="502"/>
        <v>0</v>
      </c>
      <c r="DA389" s="103">
        <f t="shared" si="503"/>
        <v>0</v>
      </c>
      <c r="DB389" s="103">
        <f t="shared" si="504"/>
        <v>0</v>
      </c>
      <c r="DC389" s="103">
        <f t="shared" si="505"/>
        <v>0</v>
      </c>
      <c r="DD389" s="103">
        <f t="shared" si="506"/>
        <v>0</v>
      </c>
      <c r="DE389" s="103">
        <f t="shared" si="507"/>
        <v>0</v>
      </c>
      <c r="DF389" s="104">
        <f>SUM(CT389:DE389)*VLOOKUP($I389,Escalation[],MATCH(CG$1,Escalation[#Headers]),FALSE)</f>
        <v>0</v>
      </c>
      <c r="DG389" s="104">
        <f t="shared" si="508"/>
        <v>0</v>
      </c>
      <c r="DH389" s="104">
        <f t="shared" si="509"/>
        <v>0</v>
      </c>
      <c r="DI389" s="104">
        <f t="shared" si="510"/>
        <v>0</v>
      </c>
      <c r="DJ389" s="103">
        <f t="shared" si="511"/>
        <v>0</v>
      </c>
      <c r="DK389" s="105">
        <f t="shared" si="512"/>
        <v>0</v>
      </c>
      <c r="DL389" s="110"/>
      <c r="DM389" s="102"/>
      <c r="DN389" s="102"/>
      <c r="DO389" s="102"/>
      <c r="DP389" s="102"/>
      <c r="DQ389" s="102"/>
      <c r="DR389" s="102"/>
      <c r="DS389" s="102"/>
      <c r="DT389" s="102"/>
      <c r="DU389" s="102"/>
      <c r="DV389" s="102"/>
      <c r="DW389" s="102"/>
      <c r="DX389" s="102">
        <f t="shared" si="513"/>
        <v>0</v>
      </c>
      <c r="DY389" s="103">
        <f t="shared" si="514"/>
        <v>0</v>
      </c>
      <c r="DZ389" s="103">
        <f t="shared" si="515"/>
        <v>0</v>
      </c>
      <c r="EA389" s="103">
        <f t="shared" si="516"/>
        <v>0</v>
      </c>
      <c r="EB389" s="103">
        <f t="shared" si="517"/>
        <v>0</v>
      </c>
      <c r="EC389" s="103">
        <f t="shared" si="518"/>
        <v>0</v>
      </c>
      <c r="ED389" s="103">
        <f t="shared" si="519"/>
        <v>0</v>
      </c>
      <c r="EE389" s="103">
        <f t="shared" si="520"/>
        <v>0</v>
      </c>
      <c r="EF389" s="103">
        <f t="shared" si="521"/>
        <v>0</v>
      </c>
      <c r="EG389" s="103">
        <f t="shared" si="522"/>
        <v>0</v>
      </c>
      <c r="EH389" s="103">
        <f t="shared" si="523"/>
        <v>0</v>
      </c>
      <c r="EI389" s="103">
        <f t="shared" si="524"/>
        <v>0</v>
      </c>
      <c r="EJ389" s="103">
        <f t="shared" si="525"/>
        <v>0</v>
      </c>
      <c r="EK389" s="104">
        <f>SUM(DY389:EJ389)*VLOOKUP($I389,Escalation[],MATCH(DL$1,Escalation[#Headers]),FALSE)</f>
        <v>0</v>
      </c>
      <c r="EL389" s="104">
        <f t="shared" si="526"/>
        <v>0</v>
      </c>
      <c r="EM389" s="104">
        <f t="shared" si="527"/>
        <v>0</v>
      </c>
      <c r="EN389" s="104">
        <f t="shared" si="528"/>
        <v>0</v>
      </c>
      <c r="EO389" s="103">
        <f t="shared" si="529"/>
        <v>0</v>
      </c>
      <c r="EP389" s="105">
        <f t="shared" si="530"/>
        <v>0</v>
      </c>
      <c r="EQ389" s="160">
        <f t="shared" si="531"/>
        <v>5217.3112500000007</v>
      </c>
      <c r="ER389" s="1"/>
      <c r="ES389" s="82"/>
      <c r="ET389" s="82"/>
      <c r="EU389" s="82"/>
      <c r="EV389" s="82"/>
      <c r="EW389" s="22"/>
      <c r="EX389" s="22"/>
      <c r="EY389" s="34"/>
      <c r="EZ389" s="34"/>
      <c r="FA389" s="7"/>
      <c r="FB389" s="7"/>
      <c r="FC389" s="7"/>
      <c r="FD389" s="7"/>
    </row>
    <row r="390" spans="1:160" ht="105.6" hidden="1" x14ac:dyDescent="0.3">
      <c r="A390" s="1" t="s">
        <v>776</v>
      </c>
      <c r="B390" s="83">
        <v>1.2</v>
      </c>
      <c r="C390" t="s">
        <v>1386</v>
      </c>
      <c r="D390" s="28" t="s">
        <v>15</v>
      </c>
      <c r="E390" s="3" t="s">
        <v>25</v>
      </c>
      <c r="F390" s="1" t="s">
        <v>777</v>
      </c>
      <c r="G390" s="19" t="s">
        <v>778</v>
      </c>
      <c r="H390" s="1"/>
      <c r="I390" s="3" t="s">
        <v>19</v>
      </c>
      <c r="J390" s="5" t="s">
        <v>31</v>
      </c>
      <c r="K390" s="3" t="s">
        <v>27</v>
      </c>
      <c r="L390" s="6" t="s">
        <v>22</v>
      </c>
      <c r="M390" s="38">
        <v>115</v>
      </c>
      <c r="N390" s="43">
        <v>115</v>
      </c>
      <c r="O390" s="24">
        <v>0</v>
      </c>
      <c r="P390" s="48">
        <v>0</v>
      </c>
      <c r="Q390" s="5" t="s">
        <v>23</v>
      </c>
      <c r="R390" s="1" t="s">
        <v>224</v>
      </c>
      <c r="S390" s="71">
        <f>VLOOKUP(R390,Contingencies!$A$2:$D$7,4,FALSE)</f>
        <v>0.35</v>
      </c>
      <c r="T390" s="22">
        <f t="shared" si="464"/>
        <v>1679.9742225000002</v>
      </c>
      <c r="U390" s="33">
        <f t="shared" si="538"/>
        <v>0</v>
      </c>
      <c r="V390" s="90"/>
      <c r="W390" s="110"/>
      <c r="X390" s="109"/>
      <c r="Y390" s="109"/>
      <c r="Z390" s="109"/>
      <c r="AA390" s="109"/>
      <c r="AB390" s="102"/>
      <c r="AC390" s="102"/>
      <c r="AD390" s="102"/>
      <c r="AE390" s="102"/>
      <c r="AF390" s="102"/>
      <c r="AG390" s="102"/>
      <c r="AH390" s="102"/>
      <c r="AI390" s="102">
        <f t="shared" si="532"/>
        <v>0</v>
      </c>
      <c r="AJ390" s="103">
        <f t="shared" si="465"/>
        <v>0</v>
      </c>
      <c r="AK390" s="103">
        <f t="shared" si="466"/>
        <v>0</v>
      </c>
      <c r="AL390" s="103">
        <f t="shared" si="467"/>
        <v>0</v>
      </c>
      <c r="AM390" s="103">
        <f t="shared" si="468"/>
        <v>0</v>
      </c>
      <c r="AN390" s="103">
        <f t="shared" si="469"/>
        <v>0</v>
      </c>
      <c r="AO390" s="103">
        <f t="shared" si="470"/>
        <v>0</v>
      </c>
      <c r="AP390" s="103">
        <f t="shared" si="471"/>
        <v>0</v>
      </c>
      <c r="AQ390" s="103">
        <f t="shared" si="472"/>
        <v>0</v>
      </c>
      <c r="AR390" s="103">
        <f t="shared" si="473"/>
        <v>0</v>
      </c>
      <c r="AS390" s="103">
        <f t="shared" si="474"/>
        <v>0</v>
      </c>
      <c r="AT390" s="103">
        <f t="shared" si="475"/>
        <v>0</v>
      </c>
      <c r="AU390" s="103">
        <f t="shared" si="476"/>
        <v>0</v>
      </c>
      <c r="AV390" s="104">
        <f>SUM(AJ390:AU390)*VLOOKUP($I390,Escalation[],MATCH(W$1,Escalation[#Headers]),FALSE)</f>
        <v>0</v>
      </c>
      <c r="AW390" s="104">
        <f t="shared" si="533"/>
        <v>0</v>
      </c>
      <c r="AX390" s="104">
        <f t="shared" si="534"/>
        <v>0</v>
      </c>
      <c r="AY390" s="104">
        <f t="shared" si="535"/>
        <v>0</v>
      </c>
      <c r="AZ390" s="103">
        <f t="shared" si="536"/>
        <v>0</v>
      </c>
      <c r="BA390" s="105">
        <f t="shared" si="537"/>
        <v>0</v>
      </c>
      <c r="BB390" s="110"/>
      <c r="BC390" s="102"/>
      <c r="BD390" s="102"/>
      <c r="BE390" s="102"/>
      <c r="BF390" s="102"/>
      <c r="BG390" s="102"/>
      <c r="BH390" s="102"/>
      <c r="BI390" s="112">
        <v>40</v>
      </c>
      <c r="BJ390" s="102"/>
      <c r="BK390" s="102"/>
      <c r="BL390" s="102"/>
      <c r="BM390" s="102"/>
      <c r="BN390" s="102">
        <f t="shared" si="477"/>
        <v>40</v>
      </c>
      <c r="BO390" s="103">
        <f t="shared" si="478"/>
        <v>0</v>
      </c>
      <c r="BP390" s="103">
        <f t="shared" si="479"/>
        <v>0</v>
      </c>
      <c r="BQ390" s="103">
        <f t="shared" si="480"/>
        <v>0</v>
      </c>
      <c r="BR390" s="103">
        <f t="shared" si="481"/>
        <v>0</v>
      </c>
      <c r="BS390" s="103">
        <f t="shared" si="482"/>
        <v>0</v>
      </c>
      <c r="BT390" s="103">
        <f t="shared" si="483"/>
        <v>0</v>
      </c>
      <c r="BU390" s="103">
        <f t="shared" si="484"/>
        <v>0</v>
      </c>
      <c r="BV390" s="103">
        <f t="shared" si="485"/>
        <v>4600</v>
      </c>
      <c r="BW390" s="103">
        <f t="shared" si="486"/>
        <v>0</v>
      </c>
      <c r="BX390" s="103">
        <f t="shared" si="487"/>
        <v>0</v>
      </c>
      <c r="BY390" s="103">
        <f t="shared" si="488"/>
        <v>0</v>
      </c>
      <c r="BZ390" s="103">
        <f t="shared" si="489"/>
        <v>0</v>
      </c>
      <c r="CA390" s="104">
        <f>SUM(BO390:BZ390)*VLOOKUP($I390,Escalation[],MATCH(BB$1,Escalation[#Headers]),FALSE)</f>
        <v>4799.9263500000006</v>
      </c>
      <c r="CB390" s="104">
        <f t="shared" si="490"/>
        <v>0</v>
      </c>
      <c r="CC390" s="104">
        <f t="shared" si="491"/>
        <v>0</v>
      </c>
      <c r="CD390" s="104">
        <f t="shared" si="492"/>
        <v>4799.9263500000006</v>
      </c>
      <c r="CE390" s="103">
        <f t="shared" si="493"/>
        <v>1679.9742225000002</v>
      </c>
      <c r="CF390" s="105">
        <f t="shared" si="494"/>
        <v>0</v>
      </c>
      <c r="CG390" s="110"/>
      <c r="CH390" s="102"/>
      <c r="CI390" s="102"/>
      <c r="CJ390" s="102"/>
      <c r="CK390" s="102"/>
      <c r="CL390" s="102"/>
      <c r="CM390" s="102"/>
      <c r="CN390" s="102"/>
      <c r="CO390" s="102"/>
      <c r="CP390" s="102"/>
      <c r="CQ390" s="102"/>
      <c r="CR390" s="102"/>
      <c r="CS390" s="102">
        <f t="shared" si="495"/>
        <v>0</v>
      </c>
      <c r="CT390" s="103">
        <f t="shared" si="496"/>
        <v>0</v>
      </c>
      <c r="CU390" s="103">
        <f t="shared" si="497"/>
        <v>0</v>
      </c>
      <c r="CV390" s="103">
        <f t="shared" si="498"/>
        <v>0</v>
      </c>
      <c r="CW390" s="103">
        <f t="shared" si="499"/>
        <v>0</v>
      </c>
      <c r="CX390" s="103">
        <f t="shared" si="500"/>
        <v>0</v>
      </c>
      <c r="CY390" s="103">
        <f t="shared" si="501"/>
        <v>0</v>
      </c>
      <c r="CZ390" s="103">
        <f t="shared" si="502"/>
        <v>0</v>
      </c>
      <c r="DA390" s="103">
        <f t="shared" si="503"/>
        <v>0</v>
      </c>
      <c r="DB390" s="103">
        <f t="shared" si="504"/>
        <v>0</v>
      </c>
      <c r="DC390" s="103">
        <f t="shared" si="505"/>
        <v>0</v>
      </c>
      <c r="DD390" s="103">
        <f t="shared" si="506"/>
        <v>0</v>
      </c>
      <c r="DE390" s="103">
        <f t="shared" si="507"/>
        <v>0</v>
      </c>
      <c r="DF390" s="104">
        <f>SUM(CT390:DE390)*VLOOKUP($I390,Escalation[],MATCH(CG$1,Escalation[#Headers]),FALSE)</f>
        <v>0</v>
      </c>
      <c r="DG390" s="104">
        <f t="shared" si="508"/>
        <v>0</v>
      </c>
      <c r="DH390" s="104">
        <f t="shared" si="509"/>
        <v>0</v>
      </c>
      <c r="DI390" s="104">
        <f t="shared" si="510"/>
        <v>0</v>
      </c>
      <c r="DJ390" s="103">
        <f t="shared" si="511"/>
        <v>0</v>
      </c>
      <c r="DK390" s="105">
        <f t="shared" si="512"/>
        <v>0</v>
      </c>
      <c r="DL390" s="110"/>
      <c r="DM390" s="102"/>
      <c r="DN390" s="102"/>
      <c r="DO390" s="102"/>
      <c r="DP390" s="102"/>
      <c r="DQ390" s="102"/>
      <c r="DR390" s="102"/>
      <c r="DS390" s="102"/>
      <c r="DT390" s="102"/>
      <c r="DU390" s="102"/>
      <c r="DV390" s="102"/>
      <c r="DW390" s="102"/>
      <c r="DX390" s="102">
        <f t="shared" si="513"/>
        <v>0</v>
      </c>
      <c r="DY390" s="103">
        <f t="shared" si="514"/>
        <v>0</v>
      </c>
      <c r="DZ390" s="103">
        <f t="shared" si="515"/>
        <v>0</v>
      </c>
      <c r="EA390" s="103">
        <f t="shared" si="516"/>
        <v>0</v>
      </c>
      <c r="EB390" s="103">
        <f t="shared" si="517"/>
        <v>0</v>
      </c>
      <c r="EC390" s="103">
        <f t="shared" si="518"/>
        <v>0</v>
      </c>
      <c r="ED390" s="103">
        <f t="shared" si="519"/>
        <v>0</v>
      </c>
      <c r="EE390" s="103">
        <f t="shared" si="520"/>
        <v>0</v>
      </c>
      <c r="EF390" s="103">
        <f t="shared" si="521"/>
        <v>0</v>
      </c>
      <c r="EG390" s="103">
        <f t="shared" si="522"/>
        <v>0</v>
      </c>
      <c r="EH390" s="103">
        <f t="shared" si="523"/>
        <v>0</v>
      </c>
      <c r="EI390" s="103">
        <f t="shared" si="524"/>
        <v>0</v>
      </c>
      <c r="EJ390" s="103">
        <f t="shared" si="525"/>
        <v>0</v>
      </c>
      <c r="EK390" s="104">
        <f>SUM(DY390:EJ390)*VLOOKUP($I390,Escalation[],MATCH(DL$1,Escalation[#Headers]),FALSE)</f>
        <v>0</v>
      </c>
      <c r="EL390" s="104">
        <f t="shared" si="526"/>
        <v>0</v>
      </c>
      <c r="EM390" s="104">
        <f t="shared" si="527"/>
        <v>0</v>
      </c>
      <c r="EN390" s="104">
        <f t="shared" si="528"/>
        <v>0</v>
      </c>
      <c r="EO390" s="103">
        <f t="shared" si="529"/>
        <v>0</v>
      </c>
      <c r="EP390" s="105">
        <f t="shared" si="530"/>
        <v>0</v>
      </c>
      <c r="EQ390" s="160">
        <f t="shared" si="531"/>
        <v>4799.9263500000006</v>
      </c>
      <c r="ER390" s="1"/>
      <c r="ES390" s="82"/>
      <c r="ET390" s="82"/>
      <c r="EU390" s="82"/>
      <c r="EV390" s="82"/>
      <c r="EW390" s="22"/>
      <c r="EX390" s="22"/>
      <c r="EY390" s="34"/>
      <c r="EZ390" s="34"/>
      <c r="FA390" s="7"/>
      <c r="FB390" s="7"/>
      <c r="FC390" s="7"/>
      <c r="FD390" s="7"/>
    </row>
    <row r="391" spans="1:160" ht="105.6" hidden="1" x14ac:dyDescent="0.3">
      <c r="A391" s="1" t="s">
        <v>776</v>
      </c>
      <c r="B391" s="83">
        <v>1.2</v>
      </c>
      <c r="C391" t="s">
        <v>1386</v>
      </c>
      <c r="D391" s="28" t="s">
        <v>15</v>
      </c>
      <c r="E391" s="3" t="s">
        <v>25</v>
      </c>
      <c r="F391" s="1" t="s">
        <v>777</v>
      </c>
      <c r="G391" s="19" t="s">
        <v>778</v>
      </c>
      <c r="H391" s="1"/>
      <c r="I391" s="3" t="s">
        <v>215</v>
      </c>
      <c r="J391" s="5" t="s">
        <v>215</v>
      </c>
      <c r="K391" s="3"/>
      <c r="L391" s="3" t="s">
        <v>136</v>
      </c>
      <c r="M391" s="38"/>
      <c r="N391" s="42">
        <v>1</v>
      </c>
      <c r="O391" s="24">
        <v>0</v>
      </c>
      <c r="P391" s="48">
        <v>0</v>
      </c>
      <c r="Q391" s="5" t="s">
        <v>23</v>
      </c>
      <c r="R391" s="1" t="s">
        <v>224</v>
      </c>
      <c r="S391" s="71">
        <f>VLOOKUP(R391,Contingencies!$A$2:$D$7,4,FALSE)</f>
        <v>0.35</v>
      </c>
      <c r="T391" s="22">
        <f t="shared" si="464"/>
        <v>3853.3495699125006</v>
      </c>
      <c r="U391" s="33">
        <f t="shared" si="538"/>
        <v>0</v>
      </c>
      <c r="V391" s="90"/>
      <c r="W391" s="110"/>
      <c r="X391" s="109"/>
      <c r="Y391" s="109"/>
      <c r="Z391" s="109"/>
      <c r="AA391" s="109"/>
      <c r="AB391" s="102"/>
      <c r="AC391" s="102"/>
      <c r="AD391" s="102"/>
      <c r="AE391" s="102"/>
      <c r="AF391" s="102"/>
      <c r="AG391" s="102"/>
      <c r="AH391" s="102"/>
      <c r="AI391" s="102">
        <f t="shared" si="532"/>
        <v>0</v>
      </c>
      <c r="AJ391" s="103">
        <f t="shared" si="465"/>
        <v>0</v>
      </c>
      <c r="AK391" s="103">
        <f t="shared" si="466"/>
        <v>0</v>
      </c>
      <c r="AL391" s="103">
        <f t="shared" si="467"/>
        <v>0</v>
      </c>
      <c r="AM391" s="103">
        <f t="shared" si="468"/>
        <v>0</v>
      </c>
      <c r="AN391" s="103">
        <f t="shared" si="469"/>
        <v>0</v>
      </c>
      <c r="AO391" s="103">
        <f t="shared" si="470"/>
        <v>0</v>
      </c>
      <c r="AP391" s="103">
        <f t="shared" si="471"/>
        <v>0</v>
      </c>
      <c r="AQ391" s="103">
        <f t="shared" si="472"/>
        <v>0</v>
      </c>
      <c r="AR391" s="103">
        <f t="shared" si="473"/>
        <v>0</v>
      </c>
      <c r="AS391" s="103">
        <f t="shared" si="474"/>
        <v>0</v>
      </c>
      <c r="AT391" s="103">
        <f t="shared" si="475"/>
        <v>0</v>
      </c>
      <c r="AU391" s="103">
        <f t="shared" si="476"/>
        <v>0</v>
      </c>
      <c r="AV391" s="104">
        <f>SUM(AJ391:AU391)*VLOOKUP($I391,Escalation[],MATCH(W$1,Escalation[#Headers]),FALSE)</f>
        <v>0</v>
      </c>
      <c r="AW391" s="104">
        <f t="shared" si="533"/>
        <v>0</v>
      </c>
      <c r="AX391" s="104">
        <f t="shared" si="534"/>
        <v>0</v>
      </c>
      <c r="AY391" s="104">
        <f t="shared" si="535"/>
        <v>0</v>
      </c>
      <c r="AZ391" s="103">
        <f t="shared" si="536"/>
        <v>0</v>
      </c>
      <c r="BA391" s="105">
        <f t="shared" si="537"/>
        <v>0</v>
      </c>
      <c r="BB391" s="110"/>
      <c r="BC391" s="102"/>
      <c r="BD391" s="102"/>
      <c r="BE391" s="102"/>
      <c r="BF391" s="102"/>
      <c r="BG391" s="102"/>
      <c r="BH391" s="102"/>
      <c r="BI391" s="112">
        <v>10551</v>
      </c>
      <c r="BJ391" s="102"/>
      <c r="BK391" s="102"/>
      <c r="BL391" s="102"/>
      <c r="BM391" s="102"/>
      <c r="BN391" s="102">
        <f t="shared" si="477"/>
        <v>0</v>
      </c>
      <c r="BO391" s="103">
        <f t="shared" si="478"/>
        <v>0</v>
      </c>
      <c r="BP391" s="103">
        <f t="shared" si="479"/>
        <v>0</v>
      </c>
      <c r="BQ391" s="103">
        <f t="shared" si="480"/>
        <v>0</v>
      </c>
      <c r="BR391" s="103">
        <f t="shared" si="481"/>
        <v>0</v>
      </c>
      <c r="BS391" s="103">
        <f t="shared" si="482"/>
        <v>0</v>
      </c>
      <c r="BT391" s="103">
        <f t="shared" si="483"/>
        <v>0</v>
      </c>
      <c r="BU391" s="103">
        <f t="shared" si="484"/>
        <v>0</v>
      </c>
      <c r="BV391" s="103">
        <f t="shared" si="485"/>
        <v>10551</v>
      </c>
      <c r="BW391" s="103">
        <f t="shared" si="486"/>
        <v>0</v>
      </c>
      <c r="BX391" s="103">
        <f t="shared" si="487"/>
        <v>0</v>
      </c>
      <c r="BY391" s="103">
        <f t="shared" si="488"/>
        <v>0</v>
      </c>
      <c r="BZ391" s="103">
        <f t="shared" si="489"/>
        <v>0</v>
      </c>
      <c r="CA391" s="104">
        <f>SUM(BO391:BZ391)*VLOOKUP($I391,Escalation[],MATCH(BB$1,Escalation[#Headers]),FALSE)</f>
        <v>11009.570199750002</v>
      </c>
      <c r="CB391" s="104">
        <f t="shared" si="490"/>
        <v>0</v>
      </c>
      <c r="CC391" s="104">
        <f t="shared" si="491"/>
        <v>0</v>
      </c>
      <c r="CD391" s="104">
        <f t="shared" si="492"/>
        <v>11009.570199750002</v>
      </c>
      <c r="CE391" s="103">
        <f t="shared" si="493"/>
        <v>3853.3495699125006</v>
      </c>
      <c r="CF391" s="105">
        <f t="shared" si="494"/>
        <v>0</v>
      </c>
      <c r="CG391" s="110"/>
      <c r="CH391" s="102"/>
      <c r="CI391" s="102"/>
      <c r="CJ391" s="102"/>
      <c r="CK391" s="102"/>
      <c r="CL391" s="102"/>
      <c r="CM391" s="102"/>
      <c r="CN391" s="102"/>
      <c r="CO391" s="102"/>
      <c r="CP391" s="102"/>
      <c r="CQ391" s="102"/>
      <c r="CR391" s="102"/>
      <c r="CS391" s="102">
        <f t="shared" si="495"/>
        <v>0</v>
      </c>
      <c r="CT391" s="103">
        <f t="shared" si="496"/>
        <v>0</v>
      </c>
      <c r="CU391" s="103">
        <f t="shared" si="497"/>
        <v>0</v>
      </c>
      <c r="CV391" s="103">
        <f t="shared" si="498"/>
        <v>0</v>
      </c>
      <c r="CW391" s="103">
        <f t="shared" si="499"/>
        <v>0</v>
      </c>
      <c r="CX391" s="103">
        <f t="shared" si="500"/>
        <v>0</v>
      </c>
      <c r="CY391" s="103">
        <f t="shared" si="501"/>
        <v>0</v>
      </c>
      <c r="CZ391" s="103">
        <f t="shared" si="502"/>
        <v>0</v>
      </c>
      <c r="DA391" s="103">
        <f t="shared" si="503"/>
        <v>0</v>
      </c>
      <c r="DB391" s="103">
        <f t="shared" si="504"/>
        <v>0</v>
      </c>
      <c r="DC391" s="103">
        <f t="shared" si="505"/>
        <v>0</v>
      </c>
      <c r="DD391" s="103">
        <f t="shared" si="506"/>
        <v>0</v>
      </c>
      <c r="DE391" s="103">
        <f t="shared" si="507"/>
        <v>0</v>
      </c>
      <c r="DF391" s="104">
        <f>SUM(CT391:DE391)*VLOOKUP($I391,Escalation[],MATCH(CG$1,Escalation[#Headers]),FALSE)</f>
        <v>0</v>
      </c>
      <c r="DG391" s="104">
        <f t="shared" si="508"/>
        <v>0</v>
      </c>
      <c r="DH391" s="104">
        <f t="shared" si="509"/>
        <v>0</v>
      </c>
      <c r="DI391" s="104">
        <f t="shared" si="510"/>
        <v>0</v>
      </c>
      <c r="DJ391" s="103">
        <f t="shared" si="511"/>
        <v>0</v>
      </c>
      <c r="DK391" s="105">
        <f t="shared" si="512"/>
        <v>0</v>
      </c>
      <c r="DL391" s="110"/>
      <c r="DM391" s="102"/>
      <c r="DN391" s="102"/>
      <c r="DO391" s="102"/>
      <c r="DP391" s="102"/>
      <c r="DQ391" s="102"/>
      <c r="DR391" s="102"/>
      <c r="DS391" s="102"/>
      <c r="DT391" s="102"/>
      <c r="DU391" s="102"/>
      <c r="DV391" s="102"/>
      <c r="DW391" s="102"/>
      <c r="DX391" s="102">
        <f t="shared" si="513"/>
        <v>0</v>
      </c>
      <c r="DY391" s="103">
        <f t="shared" si="514"/>
        <v>0</v>
      </c>
      <c r="DZ391" s="103">
        <f t="shared" si="515"/>
        <v>0</v>
      </c>
      <c r="EA391" s="103">
        <f t="shared" si="516"/>
        <v>0</v>
      </c>
      <c r="EB391" s="103">
        <f t="shared" si="517"/>
        <v>0</v>
      </c>
      <c r="EC391" s="103">
        <f t="shared" si="518"/>
        <v>0</v>
      </c>
      <c r="ED391" s="103">
        <f t="shared" si="519"/>
        <v>0</v>
      </c>
      <c r="EE391" s="103">
        <f t="shared" si="520"/>
        <v>0</v>
      </c>
      <c r="EF391" s="103">
        <f t="shared" si="521"/>
        <v>0</v>
      </c>
      <c r="EG391" s="103">
        <f t="shared" si="522"/>
        <v>0</v>
      </c>
      <c r="EH391" s="103">
        <f t="shared" si="523"/>
        <v>0</v>
      </c>
      <c r="EI391" s="103">
        <f t="shared" si="524"/>
        <v>0</v>
      </c>
      <c r="EJ391" s="103">
        <f t="shared" si="525"/>
        <v>0</v>
      </c>
      <c r="EK391" s="104">
        <f>SUM(DY391:EJ391)*VLOOKUP($I391,Escalation[],MATCH(DL$1,Escalation[#Headers]),FALSE)</f>
        <v>0</v>
      </c>
      <c r="EL391" s="104">
        <f t="shared" si="526"/>
        <v>0</v>
      </c>
      <c r="EM391" s="104">
        <f t="shared" si="527"/>
        <v>0</v>
      </c>
      <c r="EN391" s="104">
        <f t="shared" si="528"/>
        <v>0</v>
      </c>
      <c r="EO391" s="103">
        <f t="shared" si="529"/>
        <v>0</v>
      </c>
      <c r="EP391" s="105">
        <f t="shared" si="530"/>
        <v>0</v>
      </c>
      <c r="EQ391" s="160">
        <f t="shared" si="531"/>
        <v>11009.570199750002</v>
      </c>
      <c r="ER391" s="1"/>
      <c r="ES391" s="82"/>
      <c r="ET391" s="82"/>
      <c r="EU391" s="82"/>
      <c r="EV391" s="82"/>
      <c r="EW391" s="22"/>
      <c r="EX391" s="22"/>
      <c r="EY391" s="34"/>
      <c r="EZ391" s="34"/>
      <c r="FA391" s="7"/>
      <c r="FB391" s="7"/>
      <c r="FC391" s="7"/>
      <c r="FD391" s="7"/>
    </row>
    <row r="392" spans="1:160" ht="105.6" hidden="1" x14ac:dyDescent="0.3">
      <c r="A392" s="1" t="s">
        <v>779</v>
      </c>
      <c r="B392" s="83">
        <v>1.2</v>
      </c>
      <c r="C392" t="s">
        <v>1386</v>
      </c>
      <c r="D392" s="28" t="s">
        <v>15</v>
      </c>
      <c r="E392" s="3" t="s">
        <v>25</v>
      </c>
      <c r="F392" s="1" t="s">
        <v>780</v>
      </c>
      <c r="G392" s="4" t="s">
        <v>781</v>
      </c>
      <c r="H392" s="1"/>
      <c r="I392" s="3" t="s">
        <v>19</v>
      </c>
      <c r="J392" s="5" t="s">
        <v>31</v>
      </c>
      <c r="K392" s="3" t="s">
        <v>27</v>
      </c>
      <c r="L392" s="6" t="s">
        <v>22</v>
      </c>
      <c r="M392" s="38">
        <v>115</v>
      </c>
      <c r="N392" s="43">
        <v>115</v>
      </c>
      <c r="O392" s="23">
        <v>0</v>
      </c>
      <c r="P392" s="48">
        <v>0</v>
      </c>
      <c r="Q392" s="5" t="s">
        <v>23</v>
      </c>
      <c r="R392" s="1" t="s">
        <v>224</v>
      </c>
      <c r="S392" s="71">
        <f>VLOOKUP(R392,Contingencies!$A$2:$D$7,4,FALSE)</f>
        <v>0.35</v>
      </c>
      <c r="T392" s="22">
        <f t="shared" si="464"/>
        <v>335.9948445</v>
      </c>
      <c r="U392" s="33">
        <f t="shared" si="538"/>
        <v>0</v>
      </c>
      <c r="V392" s="90"/>
      <c r="W392" s="110"/>
      <c r="X392" s="102"/>
      <c r="Y392" s="102"/>
      <c r="Z392" s="102"/>
      <c r="AA392" s="102"/>
      <c r="AB392" s="102"/>
      <c r="AC392" s="125"/>
      <c r="AD392" s="125"/>
      <c r="AE392" s="125"/>
      <c r="AF392" s="102"/>
      <c r="AG392" s="102"/>
      <c r="AH392" s="102"/>
      <c r="AI392" s="102">
        <f t="shared" si="532"/>
        <v>0</v>
      </c>
      <c r="AJ392" s="103">
        <f t="shared" si="465"/>
        <v>0</v>
      </c>
      <c r="AK392" s="103">
        <f t="shared" si="466"/>
        <v>0</v>
      </c>
      <c r="AL392" s="103">
        <f t="shared" si="467"/>
        <v>0</v>
      </c>
      <c r="AM392" s="103">
        <f t="shared" si="468"/>
        <v>0</v>
      </c>
      <c r="AN392" s="103">
        <f t="shared" si="469"/>
        <v>0</v>
      </c>
      <c r="AO392" s="103">
        <f t="shared" si="470"/>
        <v>0</v>
      </c>
      <c r="AP392" s="103">
        <f t="shared" si="471"/>
        <v>0</v>
      </c>
      <c r="AQ392" s="103">
        <f t="shared" si="472"/>
        <v>0</v>
      </c>
      <c r="AR392" s="103">
        <f t="shared" si="473"/>
        <v>0</v>
      </c>
      <c r="AS392" s="103">
        <f t="shared" si="474"/>
        <v>0</v>
      </c>
      <c r="AT392" s="103">
        <f t="shared" si="475"/>
        <v>0</v>
      </c>
      <c r="AU392" s="103">
        <f t="shared" si="476"/>
        <v>0</v>
      </c>
      <c r="AV392" s="104">
        <f>SUM(AJ392:AU392)*VLOOKUP($I392,Escalation[],MATCH(W$1,Escalation[#Headers]),FALSE)</f>
        <v>0</v>
      </c>
      <c r="AW392" s="104">
        <f t="shared" si="533"/>
        <v>0</v>
      </c>
      <c r="AX392" s="104">
        <f t="shared" si="534"/>
        <v>0</v>
      </c>
      <c r="AY392" s="104">
        <f t="shared" si="535"/>
        <v>0</v>
      </c>
      <c r="AZ392" s="103">
        <f t="shared" si="536"/>
        <v>0</v>
      </c>
      <c r="BA392" s="105">
        <f t="shared" si="537"/>
        <v>0</v>
      </c>
      <c r="BB392" s="110"/>
      <c r="BC392" s="102"/>
      <c r="BD392" s="102"/>
      <c r="BE392" s="102"/>
      <c r="BF392" s="102"/>
      <c r="BG392" s="102"/>
      <c r="BH392" s="112">
        <v>8</v>
      </c>
      <c r="BI392" s="102"/>
      <c r="BJ392" s="102"/>
      <c r="BK392" s="102"/>
      <c r="BL392" s="102"/>
      <c r="BM392" s="102"/>
      <c r="BN392" s="102">
        <f t="shared" si="477"/>
        <v>8</v>
      </c>
      <c r="BO392" s="103">
        <f t="shared" si="478"/>
        <v>0</v>
      </c>
      <c r="BP392" s="103">
        <f t="shared" si="479"/>
        <v>0</v>
      </c>
      <c r="BQ392" s="103">
        <f t="shared" si="480"/>
        <v>0</v>
      </c>
      <c r="BR392" s="103">
        <f t="shared" si="481"/>
        <v>0</v>
      </c>
      <c r="BS392" s="103">
        <f t="shared" si="482"/>
        <v>0</v>
      </c>
      <c r="BT392" s="103">
        <f t="shared" si="483"/>
        <v>0</v>
      </c>
      <c r="BU392" s="103">
        <f t="shared" si="484"/>
        <v>920</v>
      </c>
      <c r="BV392" s="103">
        <f t="shared" si="485"/>
        <v>0</v>
      </c>
      <c r="BW392" s="103">
        <f t="shared" si="486"/>
        <v>0</v>
      </c>
      <c r="BX392" s="103">
        <f t="shared" si="487"/>
        <v>0</v>
      </c>
      <c r="BY392" s="103">
        <f t="shared" si="488"/>
        <v>0</v>
      </c>
      <c r="BZ392" s="103">
        <f t="shared" si="489"/>
        <v>0</v>
      </c>
      <c r="CA392" s="104">
        <f>SUM(BO392:BZ392)*VLOOKUP($I392,Escalation[],MATCH(BB$1,Escalation[#Headers]),FALSE)</f>
        <v>959.98527000000013</v>
      </c>
      <c r="CB392" s="104">
        <f t="shared" si="490"/>
        <v>0</v>
      </c>
      <c r="CC392" s="104">
        <f t="shared" si="491"/>
        <v>0</v>
      </c>
      <c r="CD392" s="104">
        <f t="shared" si="492"/>
        <v>959.98527000000013</v>
      </c>
      <c r="CE392" s="103">
        <f t="shared" si="493"/>
        <v>335.9948445</v>
      </c>
      <c r="CF392" s="105">
        <f t="shared" si="494"/>
        <v>0</v>
      </c>
      <c r="CG392" s="110"/>
      <c r="CH392" s="102"/>
      <c r="CI392" s="102"/>
      <c r="CJ392" s="102"/>
      <c r="CK392" s="102"/>
      <c r="CL392" s="102"/>
      <c r="CM392" s="102"/>
      <c r="CN392" s="102"/>
      <c r="CO392" s="102"/>
      <c r="CP392" s="102"/>
      <c r="CQ392" s="102"/>
      <c r="CR392" s="102"/>
      <c r="CS392" s="102">
        <f t="shared" si="495"/>
        <v>0</v>
      </c>
      <c r="CT392" s="103">
        <f t="shared" si="496"/>
        <v>0</v>
      </c>
      <c r="CU392" s="103">
        <f t="shared" si="497"/>
        <v>0</v>
      </c>
      <c r="CV392" s="103">
        <f t="shared" si="498"/>
        <v>0</v>
      </c>
      <c r="CW392" s="103">
        <f t="shared" si="499"/>
        <v>0</v>
      </c>
      <c r="CX392" s="103">
        <f t="shared" si="500"/>
        <v>0</v>
      </c>
      <c r="CY392" s="103">
        <f t="shared" si="501"/>
        <v>0</v>
      </c>
      <c r="CZ392" s="103">
        <f t="shared" si="502"/>
        <v>0</v>
      </c>
      <c r="DA392" s="103">
        <f t="shared" si="503"/>
        <v>0</v>
      </c>
      <c r="DB392" s="103">
        <f t="shared" si="504"/>
        <v>0</v>
      </c>
      <c r="DC392" s="103">
        <f t="shared" si="505"/>
        <v>0</v>
      </c>
      <c r="DD392" s="103">
        <f t="shared" si="506"/>
        <v>0</v>
      </c>
      <c r="DE392" s="103">
        <f t="shared" si="507"/>
        <v>0</v>
      </c>
      <c r="DF392" s="104">
        <f>SUM(CT392:DE392)*VLOOKUP($I392,Escalation[],MATCH(CG$1,Escalation[#Headers]),FALSE)</f>
        <v>0</v>
      </c>
      <c r="DG392" s="104">
        <f t="shared" si="508"/>
        <v>0</v>
      </c>
      <c r="DH392" s="104">
        <f t="shared" si="509"/>
        <v>0</v>
      </c>
      <c r="DI392" s="104">
        <f t="shared" si="510"/>
        <v>0</v>
      </c>
      <c r="DJ392" s="103">
        <f t="shared" si="511"/>
        <v>0</v>
      </c>
      <c r="DK392" s="105">
        <f t="shared" si="512"/>
        <v>0</v>
      </c>
      <c r="DL392" s="110"/>
      <c r="DM392" s="102"/>
      <c r="DN392" s="102"/>
      <c r="DO392" s="102"/>
      <c r="DP392" s="102"/>
      <c r="DQ392" s="102"/>
      <c r="DR392" s="102"/>
      <c r="DS392" s="102"/>
      <c r="DT392" s="102"/>
      <c r="DU392" s="102"/>
      <c r="DV392" s="102"/>
      <c r="DW392" s="102"/>
      <c r="DX392" s="102">
        <f t="shared" si="513"/>
        <v>0</v>
      </c>
      <c r="DY392" s="103">
        <f t="shared" si="514"/>
        <v>0</v>
      </c>
      <c r="DZ392" s="103">
        <f t="shared" si="515"/>
        <v>0</v>
      </c>
      <c r="EA392" s="103">
        <f t="shared" si="516"/>
        <v>0</v>
      </c>
      <c r="EB392" s="103">
        <f t="shared" si="517"/>
        <v>0</v>
      </c>
      <c r="EC392" s="103">
        <f t="shared" si="518"/>
        <v>0</v>
      </c>
      <c r="ED392" s="103">
        <f t="shared" si="519"/>
        <v>0</v>
      </c>
      <c r="EE392" s="103">
        <f t="shared" si="520"/>
        <v>0</v>
      </c>
      <c r="EF392" s="103">
        <f t="shared" si="521"/>
        <v>0</v>
      </c>
      <c r="EG392" s="103">
        <f t="shared" si="522"/>
        <v>0</v>
      </c>
      <c r="EH392" s="103">
        <f t="shared" si="523"/>
        <v>0</v>
      </c>
      <c r="EI392" s="103">
        <f t="shared" si="524"/>
        <v>0</v>
      </c>
      <c r="EJ392" s="103">
        <f t="shared" si="525"/>
        <v>0</v>
      </c>
      <c r="EK392" s="104">
        <f>SUM(DY392:EJ392)*VLOOKUP($I392,Escalation[],MATCH(DL$1,Escalation[#Headers]),FALSE)</f>
        <v>0</v>
      </c>
      <c r="EL392" s="104">
        <f t="shared" si="526"/>
        <v>0</v>
      </c>
      <c r="EM392" s="104">
        <f t="shared" si="527"/>
        <v>0</v>
      </c>
      <c r="EN392" s="104">
        <f t="shared" si="528"/>
        <v>0</v>
      </c>
      <c r="EO392" s="103">
        <f t="shared" si="529"/>
        <v>0</v>
      </c>
      <c r="EP392" s="105">
        <f t="shared" si="530"/>
        <v>0</v>
      </c>
      <c r="EQ392" s="160">
        <f t="shared" si="531"/>
        <v>959.98527000000013</v>
      </c>
      <c r="ER392" s="1"/>
      <c r="ES392" s="82"/>
      <c r="ET392" s="82"/>
      <c r="EU392" s="82"/>
      <c r="EV392" s="82"/>
      <c r="EW392" s="22"/>
      <c r="EX392" s="22"/>
      <c r="EY392" s="34"/>
      <c r="EZ392" s="34"/>
      <c r="FA392" s="7"/>
      <c r="FB392" s="7"/>
      <c r="FC392" s="7"/>
      <c r="FD392" s="7"/>
    </row>
    <row r="393" spans="1:160" ht="52.8" hidden="1" x14ac:dyDescent="0.3">
      <c r="A393" s="1" t="s">
        <v>782</v>
      </c>
      <c r="B393" s="83">
        <v>1.2</v>
      </c>
      <c r="C393" t="s">
        <v>1386</v>
      </c>
      <c r="D393" s="28" t="s">
        <v>15</v>
      </c>
      <c r="E393" s="3" t="s">
        <v>25</v>
      </c>
      <c r="F393" s="1" t="s">
        <v>783</v>
      </c>
      <c r="G393" s="4" t="s">
        <v>784</v>
      </c>
      <c r="H393" s="1"/>
      <c r="I393" s="3" t="s">
        <v>19</v>
      </c>
      <c r="J393" s="5" t="s">
        <v>31</v>
      </c>
      <c r="K393" s="3" t="s">
        <v>27</v>
      </c>
      <c r="L393" s="6" t="s">
        <v>22</v>
      </c>
      <c r="M393" s="38">
        <v>115</v>
      </c>
      <c r="N393" s="43">
        <v>115</v>
      </c>
      <c r="O393" s="23">
        <v>0</v>
      </c>
      <c r="P393" s="48">
        <v>0</v>
      </c>
      <c r="Q393" s="5" t="s">
        <v>23</v>
      </c>
      <c r="R393" s="1" t="s">
        <v>224</v>
      </c>
      <c r="S393" s="71">
        <f>VLOOKUP(R393,Contingencies!$A$2:$D$7,4,FALSE)</f>
        <v>0.35</v>
      </c>
      <c r="T393" s="22">
        <f t="shared" si="464"/>
        <v>335.9948445</v>
      </c>
      <c r="U393" s="33">
        <f t="shared" si="538"/>
        <v>0</v>
      </c>
      <c r="V393" s="90"/>
      <c r="W393" s="110"/>
      <c r="X393" s="102"/>
      <c r="Y393" s="102"/>
      <c r="Z393" s="102"/>
      <c r="AA393" s="102"/>
      <c r="AB393" s="102"/>
      <c r="AC393" s="125"/>
      <c r="AD393" s="125"/>
      <c r="AE393" s="125"/>
      <c r="AF393" s="125"/>
      <c r="AG393" s="102"/>
      <c r="AH393" s="102"/>
      <c r="AI393" s="102">
        <f t="shared" si="532"/>
        <v>0</v>
      </c>
      <c r="AJ393" s="103">
        <f t="shared" si="465"/>
        <v>0</v>
      </c>
      <c r="AK393" s="103">
        <f t="shared" si="466"/>
        <v>0</v>
      </c>
      <c r="AL393" s="103">
        <f t="shared" si="467"/>
        <v>0</v>
      </c>
      <c r="AM393" s="103">
        <f t="shared" si="468"/>
        <v>0</v>
      </c>
      <c r="AN393" s="103">
        <f t="shared" si="469"/>
        <v>0</v>
      </c>
      <c r="AO393" s="103">
        <f t="shared" si="470"/>
        <v>0</v>
      </c>
      <c r="AP393" s="103">
        <f t="shared" si="471"/>
        <v>0</v>
      </c>
      <c r="AQ393" s="103">
        <f t="shared" si="472"/>
        <v>0</v>
      </c>
      <c r="AR393" s="103">
        <f t="shared" si="473"/>
        <v>0</v>
      </c>
      <c r="AS393" s="103">
        <f t="shared" si="474"/>
        <v>0</v>
      </c>
      <c r="AT393" s="103">
        <f t="shared" si="475"/>
        <v>0</v>
      </c>
      <c r="AU393" s="103">
        <f t="shared" si="476"/>
        <v>0</v>
      </c>
      <c r="AV393" s="104">
        <f>SUM(AJ393:AU393)*VLOOKUP($I393,Escalation[],MATCH(W$1,Escalation[#Headers]),FALSE)</f>
        <v>0</v>
      </c>
      <c r="AW393" s="104">
        <f t="shared" si="533"/>
        <v>0</v>
      </c>
      <c r="AX393" s="104">
        <f t="shared" si="534"/>
        <v>0</v>
      </c>
      <c r="AY393" s="104">
        <f t="shared" si="535"/>
        <v>0</v>
      </c>
      <c r="AZ393" s="103">
        <f t="shared" si="536"/>
        <v>0</v>
      </c>
      <c r="BA393" s="105">
        <f t="shared" si="537"/>
        <v>0</v>
      </c>
      <c r="BB393" s="110"/>
      <c r="BC393" s="102"/>
      <c r="BD393" s="102"/>
      <c r="BE393" s="102"/>
      <c r="BF393" s="102"/>
      <c r="BG393" s="102"/>
      <c r="BH393" s="112">
        <v>8</v>
      </c>
      <c r="BI393" s="102"/>
      <c r="BJ393" s="102"/>
      <c r="BK393" s="102"/>
      <c r="BL393" s="102"/>
      <c r="BM393" s="102"/>
      <c r="BN393" s="102">
        <f t="shared" si="477"/>
        <v>8</v>
      </c>
      <c r="BO393" s="103">
        <f t="shared" si="478"/>
        <v>0</v>
      </c>
      <c r="BP393" s="103">
        <f t="shared" si="479"/>
        <v>0</v>
      </c>
      <c r="BQ393" s="103">
        <f t="shared" si="480"/>
        <v>0</v>
      </c>
      <c r="BR393" s="103">
        <f t="shared" si="481"/>
        <v>0</v>
      </c>
      <c r="BS393" s="103">
        <f t="shared" si="482"/>
        <v>0</v>
      </c>
      <c r="BT393" s="103">
        <f t="shared" si="483"/>
        <v>0</v>
      </c>
      <c r="BU393" s="103">
        <f t="shared" si="484"/>
        <v>920</v>
      </c>
      <c r="BV393" s="103">
        <f t="shared" si="485"/>
        <v>0</v>
      </c>
      <c r="BW393" s="103">
        <f t="shared" si="486"/>
        <v>0</v>
      </c>
      <c r="BX393" s="103">
        <f t="shared" si="487"/>
        <v>0</v>
      </c>
      <c r="BY393" s="103">
        <f t="shared" si="488"/>
        <v>0</v>
      </c>
      <c r="BZ393" s="103">
        <f t="shared" si="489"/>
        <v>0</v>
      </c>
      <c r="CA393" s="104">
        <f>SUM(BO393:BZ393)*VLOOKUP($I393,Escalation[],MATCH(BB$1,Escalation[#Headers]),FALSE)</f>
        <v>959.98527000000013</v>
      </c>
      <c r="CB393" s="104">
        <f t="shared" si="490"/>
        <v>0</v>
      </c>
      <c r="CC393" s="104">
        <f t="shared" si="491"/>
        <v>0</v>
      </c>
      <c r="CD393" s="104">
        <f t="shared" si="492"/>
        <v>959.98527000000013</v>
      </c>
      <c r="CE393" s="103">
        <f t="shared" si="493"/>
        <v>335.9948445</v>
      </c>
      <c r="CF393" s="105">
        <f t="shared" si="494"/>
        <v>0</v>
      </c>
      <c r="CG393" s="110"/>
      <c r="CH393" s="102"/>
      <c r="CI393" s="102"/>
      <c r="CJ393" s="102"/>
      <c r="CK393" s="102"/>
      <c r="CL393" s="102"/>
      <c r="CM393" s="102"/>
      <c r="CN393" s="102"/>
      <c r="CO393" s="102"/>
      <c r="CP393" s="102"/>
      <c r="CQ393" s="102"/>
      <c r="CR393" s="102"/>
      <c r="CS393" s="102">
        <f t="shared" si="495"/>
        <v>0</v>
      </c>
      <c r="CT393" s="103">
        <f t="shared" si="496"/>
        <v>0</v>
      </c>
      <c r="CU393" s="103">
        <f t="shared" si="497"/>
        <v>0</v>
      </c>
      <c r="CV393" s="103">
        <f t="shared" si="498"/>
        <v>0</v>
      </c>
      <c r="CW393" s="103">
        <f t="shared" si="499"/>
        <v>0</v>
      </c>
      <c r="CX393" s="103">
        <f t="shared" si="500"/>
        <v>0</v>
      </c>
      <c r="CY393" s="103">
        <f t="shared" si="501"/>
        <v>0</v>
      </c>
      <c r="CZ393" s="103">
        <f t="shared" si="502"/>
        <v>0</v>
      </c>
      <c r="DA393" s="103">
        <f t="shared" si="503"/>
        <v>0</v>
      </c>
      <c r="DB393" s="103">
        <f t="shared" si="504"/>
        <v>0</v>
      </c>
      <c r="DC393" s="103">
        <f t="shared" si="505"/>
        <v>0</v>
      </c>
      <c r="DD393" s="103">
        <f t="shared" si="506"/>
        <v>0</v>
      </c>
      <c r="DE393" s="103">
        <f t="shared" si="507"/>
        <v>0</v>
      </c>
      <c r="DF393" s="104">
        <f>SUM(CT393:DE393)*VLOOKUP($I393,Escalation[],MATCH(CG$1,Escalation[#Headers]),FALSE)</f>
        <v>0</v>
      </c>
      <c r="DG393" s="104">
        <f t="shared" si="508"/>
        <v>0</v>
      </c>
      <c r="DH393" s="104">
        <f t="shared" si="509"/>
        <v>0</v>
      </c>
      <c r="DI393" s="104">
        <f t="shared" si="510"/>
        <v>0</v>
      </c>
      <c r="DJ393" s="103">
        <f t="shared" si="511"/>
        <v>0</v>
      </c>
      <c r="DK393" s="105">
        <f t="shared" si="512"/>
        <v>0</v>
      </c>
      <c r="DL393" s="110"/>
      <c r="DM393" s="102"/>
      <c r="DN393" s="102"/>
      <c r="DO393" s="102"/>
      <c r="DP393" s="102"/>
      <c r="DQ393" s="102"/>
      <c r="DR393" s="102"/>
      <c r="DS393" s="102"/>
      <c r="DT393" s="102"/>
      <c r="DU393" s="102"/>
      <c r="DV393" s="102"/>
      <c r="DW393" s="102"/>
      <c r="DX393" s="102">
        <f t="shared" si="513"/>
        <v>0</v>
      </c>
      <c r="DY393" s="103">
        <f t="shared" si="514"/>
        <v>0</v>
      </c>
      <c r="DZ393" s="103">
        <f t="shared" si="515"/>
        <v>0</v>
      </c>
      <c r="EA393" s="103">
        <f t="shared" si="516"/>
        <v>0</v>
      </c>
      <c r="EB393" s="103">
        <f t="shared" si="517"/>
        <v>0</v>
      </c>
      <c r="EC393" s="103">
        <f t="shared" si="518"/>
        <v>0</v>
      </c>
      <c r="ED393" s="103">
        <f t="shared" si="519"/>
        <v>0</v>
      </c>
      <c r="EE393" s="103">
        <f t="shared" si="520"/>
        <v>0</v>
      </c>
      <c r="EF393" s="103">
        <f t="shared" si="521"/>
        <v>0</v>
      </c>
      <c r="EG393" s="103">
        <f t="shared" si="522"/>
        <v>0</v>
      </c>
      <c r="EH393" s="103">
        <f t="shared" si="523"/>
        <v>0</v>
      </c>
      <c r="EI393" s="103">
        <f t="shared" si="524"/>
        <v>0</v>
      </c>
      <c r="EJ393" s="103">
        <f t="shared" si="525"/>
        <v>0</v>
      </c>
      <c r="EK393" s="104">
        <f>SUM(DY393:EJ393)*VLOOKUP($I393,Escalation[],MATCH(DL$1,Escalation[#Headers]),FALSE)</f>
        <v>0</v>
      </c>
      <c r="EL393" s="104">
        <f t="shared" si="526"/>
        <v>0</v>
      </c>
      <c r="EM393" s="104">
        <f t="shared" si="527"/>
        <v>0</v>
      </c>
      <c r="EN393" s="104">
        <f t="shared" si="528"/>
        <v>0</v>
      </c>
      <c r="EO393" s="103">
        <f t="shared" si="529"/>
        <v>0</v>
      </c>
      <c r="EP393" s="105">
        <f t="shared" si="530"/>
        <v>0</v>
      </c>
      <c r="EQ393" s="160">
        <f t="shared" si="531"/>
        <v>959.98527000000013</v>
      </c>
      <c r="ER393" s="1"/>
      <c r="ES393" s="82"/>
      <c r="ET393" s="82"/>
      <c r="EU393" s="82"/>
      <c r="EV393" s="82"/>
      <c r="EW393" s="22"/>
      <c r="EX393" s="22"/>
      <c r="EY393" s="34"/>
      <c r="EZ393" s="34"/>
      <c r="FA393" s="7"/>
      <c r="FB393" s="7"/>
      <c r="FC393" s="7"/>
      <c r="FD393" s="7"/>
    </row>
    <row r="394" spans="1:160" ht="105.6" hidden="1" x14ac:dyDescent="0.3">
      <c r="A394" s="1" t="s">
        <v>785</v>
      </c>
      <c r="B394" s="83">
        <v>1.2</v>
      </c>
      <c r="C394" t="s">
        <v>1386</v>
      </c>
      <c r="D394" s="28" t="s">
        <v>15</v>
      </c>
      <c r="E394" s="3" t="s">
        <v>25</v>
      </c>
      <c r="F394" s="1" t="s">
        <v>775</v>
      </c>
      <c r="G394" s="4" t="s">
        <v>786</v>
      </c>
      <c r="H394" s="1"/>
      <c r="I394" s="3" t="s">
        <v>19</v>
      </c>
      <c r="J394" s="5" t="s">
        <v>31</v>
      </c>
      <c r="K394" s="3" t="s">
        <v>27</v>
      </c>
      <c r="L394" s="6" t="s">
        <v>22</v>
      </c>
      <c r="M394" s="38">
        <v>115</v>
      </c>
      <c r="N394" s="43">
        <v>115</v>
      </c>
      <c r="O394" s="23">
        <v>0</v>
      </c>
      <c r="P394" s="48">
        <v>0</v>
      </c>
      <c r="Q394" s="5" t="s">
        <v>23</v>
      </c>
      <c r="R394" s="1" t="s">
        <v>224</v>
      </c>
      <c r="S394" s="71">
        <f>VLOOKUP(R394,Contingencies!$A$2:$D$7,4,FALSE)</f>
        <v>0.35</v>
      </c>
      <c r="T394" s="22">
        <f t="shared" si="464"/>
        <v>671.989689</v>
      </c>
      <c r="U394" s="33">
        <f t="shared" si="538"/>
        <v>0</v>
      </c>
      <c r="V394" s="90"/>
      <c r="W394" s="110"/>
      <c r="X394" s="102"/>
      <c r="Y394" s="102"/>
      <c r="Z394" s="102"/>
      <c r="AA394" s="102"/>
      <c r="AB394" s="102"/>
      <c r="AC394" s="125"/>
      <c r="AD394" s="125"/>
      <c r="AE394" s="125"/>
      <c r="AF394" s="125"/>
      <c r="AG394" s="102"/>
      <c r="AH394" s="102"/>
      <c r="AI394" s="102">
        <f t="shared" si="532"/>
        <v>0</v>
      </c>
      <c r="AJ394" s="103">
        <f t="shared" si="465"/>
        <v>0</v>
      </c>
      <c r="AK394" s="103">
        <f t="shared" si="466"/>
        <v>0</v>
      </c>
      <c r="AL394" s="103">
        <f t="shared" si="467"/>
        <v>0</v>
      </c>
      <c r="AM394" s="103">
        <f t="shared" si="468"/>
        <v>0</v>
      </c>
      <c r="AN394" s="103">
        <f t="shared" si="469"/>
        <v>0</v>
      </c>
      <c r="AO394" s="103">
        <f t="shared" si="470"/>
        <v>0</v>
      </c>
      <c r="AP394" s="103">
        <f t="shared" si="471"/>
        <v>0</v>
      </c>
      <c r="AQ394" s="103">
        <f t="shared" si="472"/>
        <v>0</v>
      </c>
      <c r="AR394" s="103">
        <f t="shared" si="473"/>
        <v>0</v>
      </c>
      <c r="AS394" s="103">
        <f t="shared" si="474"/>
        <v>0</v>
      </c>
      <c r="AT394" s="103">
        <f t="shared" si="475"/>
        <v>0</v>
      </c>
      <c r="AU394" s="103">
        <f t="shared" si="476"/>
        <v>0</v>
      </c>
      <c r="AV394" s="104">
        <f>SUM(AJ394:AU394)*VLOOKUP($I394,Escalation[],MATCH(W$1,Escalation[#Headers]),FALSE)</f>
        <v>0</v>
      </c>
      <c r="AW394" s="104">
        <f t="shared" si="533"/>
        <v>0</v>
      </c>
      <c r="AX394" s="104">
        <f t="shared" si="534"/>
        <v>0</v>
      </c>
      <c r="AY394" s="104">
        <f t="shared" si="535"/>
        <v>0</v>
      </c>
      <c r="AZ394" s="103">
        <f t="shared" si="536"/>
        <v>0</v>
      </c>
      <c r="BA394" s="105">
        <f t="shared" si="537"/>
        <v>0</v>
      </c>
      <c r="BB394" s="110"/>
      <c r="BC394" s="102"/>
      <c r="BD394" s="102"/>
      <c r="BE394" s="102"/>
      <c r="BF394" s="102"/>
      <c r="BG394" s="102"/>
      <c r="BH394" s="112">
        <v>8</v>
      </c>
      <c r="BI394" s="112">
        <v>8</v>
      </c>
      <c r="BJ394" s="102"/>
      <c r="BK394" s="102"/>
      <c r="BL394" s="102"/>
      <c r="BM394" s="102"/>
      <c r="BN394" s="102">
        <f t="shared" si="477"/>
        <v>16</v>
      </c>
      <c r="BO394" s="103">
        <f t="shared" si="478"/>
        <v>0</v>
      </c>
      <c r="BP394" s="103">
        <f t="shared" si="479"/>
        <v>0</v>
      </c>
      <c r="BQ394" s="103">
        <f t="shared" si="480"/>
        <v>0</v>
      </c>
      <c r="BR394" s="103">
        <f t="shared" si="481"/>
        <v>0</v>
      </c>
      <c r="BS394" s="103">
        <f t="shared" si="482"/>
        <v>0</v>
      </c>
      <c r="BT394" s="103">
        <f t="shared" si="483"/>
        <v>0</v>
      </c>
      <c r="BU394" s="103">
        <f t="shared" si="484"/>
        <v>920</v>
      </c>
      <c r="BV394" s="103">
        <f t="shared" si="485"/>
        <v>920</v>
      </c>
      <c r="BW394" s="103">
        <f t="shared" si="486"/>
        <v>0</v>
      </c>
      <c r="BX394" s="103">
        <f t="shared" si="487"/>
        <v>0</v>
      </c>
      <c r="BY394" s="103">
        <f t="shared" si="488"/>
        <v>0</v>
      </c>
      <c r="BZ394" s="103">
        <f t="shared" si="489"/>
        <v>0</v>
      </c>
      <c r="CA394" s="104">
        <f>SUM(BO394:BZ394)*VLOOKUP($I394,Escalation[],MATCH(BB$1,Escalation[#Headers]),FALSE)</f>
        <v>1919.9705400000003</v>
      </c>
      <c r="CB394" s="104">
        <f t="shared" si="490"/>
        <v>0</v>
      </c>
      <c r="CC394" s="104">
        <f t="shared" si="491"/>
        <v>0</v>
      </c>
      <c r="CD394" s="104">
        <f t="shared" si="492"/>
        <v>1919.9705400000003</v>
      </c>
      <c r="CE394" s="103">
        <f t="shared" si="493"/>
        <v>671.989689</v>
      </c>
      <c r="CF394" s="105">
        <f t="shared" si="494"/>
        <v>0</v>
      </c>
      <c r="CG394" s="110"/>
      <c r="CH394" s="102"/>
      <c r="CI394" s="102"/>
      <c r="CJ394" s="102"/>
      <c r="CK394" s="102"/>
      <c r="CL394" s="102"/>
      <c r="CM394" s="102"/>
      <c r="CN394" s="102"/>
      <c r="CO394" s="102"/>
      <c r="CP394" s="102"/>
      <c r="CQ394" s="102"/>
      <c r="CR394" s="102"/>
      <c r="CS394" s="102">
        <f t="shared" si="495"/>
        <v>0</v>
      </c>
      <c r="CT394" s="103">
        <f t="shared" si="496"/>
        <v>0</v>
      </c>
      <c r="CU394" s="103">
        <f t="shared" si="497"/>
        <v>0</v>
      </c>
      <c r="CV394" s="103">
        <f t="shared" si="498"/>
        <v>0</v>
      </c>
      <c r="CW394" s="103">
        <f t="shared" si="499"/>
        <v>0</v>
      </c>
      <c r="CX394" s="103">
        <f t="shared" si="500"/>
        <v>0</v>
      </c>
      <c r="CY394" s="103">
        <f t="shared" si="501"/>
        <v>0</v>
      </c>
      <c r="CZ394" s="103">
        <f t="shared" si="502"/>
        <v>0</v>
      </c>
      <c r="DA394" s="103">
        <f t="shared" si="503"/>
        <v>0</v>
      </c>
      <c r="DB394" s="103">
        <f t="shared" si="504"/>
        <v>0</v>
      </c>
      <c r="DC394" s="103">
        <f t="shared" si="505"/>
        <v>0</v>
      </c>
      <c r="DD394" s="103">
        <f t="shared" si="506"/>
        <v>0</v>
      </c>
      <c r="DE394" s="103">
        <f t="shared" si="507"/>
        <v>0</v>
      </c>
      <c r="DF394" s="104">
        <f>SUM(CT394:DE394)*VLOOKUP($I394,Escalation[],MATCH(CG$1,Escalation[#Headers]),FALSE)</f>
        <v>0</v>
      </c>
      <c r="DG394" s="104">
        <f t="shared" si="508"/>
        <v>0</v>
      </c>
      <c r="DH394" s="104">
        <f t="shared" si="509"/>
        <v>0</v>
      </c>
      <c r="DI394" s="104">
        <f t="shared" si="510"/>
        <v>0</v>
      </c>
      <c r="DJ394" s="103">
        <f t="shared" si="511"/>
        <v>0</v>
      </c>
      <c r="DK394" s="105">
        <f t="shared" si="512"/>
        <v>0</v>
      </c>
      <c r="DL394" s="110"/>
      <c r="DM394" s="102"/>
      <c r="DN394" s="102"/>
      <c r="DO394" s="102"/>
      <c r="DP394" s="102"/>
      <c r="DQ394" s="102"/>
      <c r="DR394" s="102"/>
      <c r="DS394" s="102"/>
      <c r="DT394" s="102"/>
      <c r="DU394" s="102"/>
      <c r="DV394" s="102"/>
      <c r="DW394" s="102"/>
      <c r="DX394" s="102">
        <f t="shared" si="513"/>
        <v>0</v>
      </c>
      <c r="DY394" s="103">
        <f t="shared" si="514"/>
        <v>0</v>
      </c>
      <c r="DZ394" s="103">
        <f t="shared" si="515"/>
        <v>0</v>
      </c>
      <c r="EA394" s="103">
        <f t="shared" si="516"/>
        <v>0</v>
      </c>
      <c r="EB394" s="103">
        <f t="shared" si="517"/>
        <v>0</v>
      </c>
      <c r="EC394" s="103">
        <f t="shared" si="518"/>
        <v>0</v>
      </c>
      <c r="ED394" s="103">
        <f t="shared" si="519"/>
        <v>0</v>
      </c>
      <c r="EE394" s="103">
        <f t="shared" si="520"/>
        <v>0</v>
      </c>
      <c r="EF394" s="103">
        <f t="shared" si="521"/>
        <v>0</v>
      </c>
      <c r="EG394" s="103">
        <f t="shared" si="522"/>
        <v>0</v>
      </c>
      <c r="EH394" s="103">
        <f t="shared" si="523"/>
        <v>0</v>
      </c>
      <c r="EI394" s="103">
        <f t="shared" si="524"/>
        <v>0</v>
      </c>
      <c r="EJ394" s="103">
        <f t="shared" si="525"/>
        <v>0</v>
      </c>
      <c r="EK394" s="104">
        <f>SUM(DY394:EJ394)*VLOOKUP($I394,Escalation[],MATCH(DL$1,Escalation[#Headers]),FALSE)</f>
        <v>0</v>
      </c>
      <c r="EL394" s="104">
        <f t="shared" si="526"/>
        <v>0</v>
      </c>
      <c r="EM394" s="104">
        <f t="shared" si="527"/>
        <v>0</v>
      </c>
      <c r="EN394" s="104">
        <f t="shared" si="528"/>
        <v>0</v>
      </c>
      <c r="EO394" s="103">
        <f t="shared" si="529"/>
        <v>0</v>
      </c>
      <c r="EP394" s="105">
        <f t="shared" si="530"/>
        <v>0</v>
      </c>
      <c r="EQ394" s="160">
        <f t="shared" si="531"/>
        <v>1919.9705400000003</v>
      </c>
      <c r="ER394" s="1"/>
      <c r="ES394" s="82"/>
      <c r="ET394" s="82"/>
      <c r="EU394" s="82"/>
      <c r="EV394" s="82"/>
      <c r="EW394" s="22"/>
      <c r="EX394" s="22"/>
      <c r="EY394" s="34"/>
      <c r="EZ394" s="34"/>
      <c r="FA394" s="7"/>
      <c r="FB394" s="7"/>
      <c r="FC394" s="7"/>
      <c r="FD394" s="7"/>
    </row>
    <row r="395" spans="1:160" ht="105.6" hidden="1" x14ac:dyDescent="0.3">
      <c r="A395" s="1" t="s">
        <v>785</v>
      </c>
      <c r="B395" s="83">
        <v>1.2</v>
      </c>
      <c r="C395" t="s">
        <v>1386</v>
      </c>
      <c r="D395" s="28" t="s">
        <v>15</v>
      </c>
      <c r="E395" s="3" t="s">
        <v>25</v>
      </c>
      <c r="F395" s="1" t="s">
        <v>775</v>
      </c>
      <c r="G395" s="14" t="s">
        <v>786</v>
      </c>
      <c r="H395" s="1"/>
      <c r="I395" s="3" t="s">
        <v>215</v>
      </c>
      <c r="J395" s="5" t="s">
        <v>215</v>
      </c>
      <c r="K395" s="3"/>
      <c r="L395" s="3" t="s">
        <v>22</v>
      </c>
      <c r="M395" s="38"/>
      <c r="N395" s="42">
        <v>1</v>
      </c>
      <c r="O395" s="23">
        <v>0</v>
      </c>
      <c r="P395" s="48">
        <v>0</v>
      </c>
      <c r="Q395" s="5" t="s">
        <v>23</v>
      </c>
      <c r="R395" s="1" t="s">
        <v>224</v>
      </c>
      <c r="S395" s="71">
        <f>VLOOKUP(R395,Contingencies!$A$2:$D$7,4,FALSE)</f>
        <v>0.35</v>
      </c>
      <c r="T395" s="22">
        <f t="shared" si="464"/>
        <v>4150.6319649375</v>
      </c>
      <c r="U395" s="33">
        <f t="shared" si="538"/>
        <v>0</v>
      </c>
      <c r="V395" s="90"/>
      <c r="W395" s="110"/>
      <c r="X395" s="102"/>
      <c r="Y395" s="102"/>
      <c r="Z395" s="102"/>
      <c r="AA395" s="102"/>
      <c r="AB395" s="102"/>
      <c r="AC395" s="126"/>
      <c r="AD395" s="109"/>
      <c r="AE395" s="125"/>
      <c r="AF395" s="126"/>
      <c r="AG395" s="102"/>
      <c r="AH395" s="102"/>
      <c r="AI395" s="102">
        <f t="shared" si="532"/>
        <v>0</v>
      </c>
      <c r="AJ395" s="103">
        <f t="shared" si="465"/>
        <v>0</v>
      </c>
      <c r="AK395" s="103">
        <f t="shared" si="466"/>
        <v>0</v>
      </c>
      <c r="AL395" s="103">
        <f t="shared" si="467"/>
        <v>0</v>
      </c>
      <c r="AM395" s="103">
        <f t="shared" si="468"/>
        <v>0</v>
      </c>
      <c r="AN395" s="103">
        <f t="shared" si="469"/>
        <v>0</v>
      </c>
      <c r="AO395" s="103">
        <f t="shared" si="470"/>
        <v>0</v>
      </c>
      <c r="AP395" s="103">
        <f t="shared" si="471"/>
        <v>0</v>
      </c>
      <c r="AQ395" s="103">
        <f t="shared" si="472"/>
        <v>0</v>
      </c>
      <c r="AR395" s="103">
        <f t="shared" si="473"/>
        <v>0</v>
      </c>
      <c r="AS395" s="103">
        <f t="shared" si="474"/>
        <v>0</v>
      </c>
      <c r="AT395" s="103">
        <f t="shared" si="475"/>
        <v>0</v>
      </c>
      <c r="AU395" s="103">
        <f t="shared" si="476"/>
        <v>0</v>
      </c>
      <c r="AV395" s="104">
        <f>SUM(AJ395:AU395)*VLOOKUP($I395,Escalation[],MATCH(W$1,Escalation[#Headers]),FALSE)</f>
        <v>0</v>
      </c>
      <c r="AW395" s="104">
        <f t="shared" si="533"/>
        <v>0</v>
      </c>
      <c r="AX395" s="104">
        <f t="shared" si="534"/>
        <v>0</v>
      </c>
      <c r="AY395" s="104">
        <f t="shared" si="535"/>
        <v>0</v>
      </c>
      <c r="AZ395" s="103">
        <f t="shared" si="536"/>
        <v>0</v>
      </c>
      <c r="BA395" s="105">
        <f t="shared" si="537"/>
        <v>0</v>
      </c>
      <c r="BB395" s="110"/>
      <c r="BC395" s="102"/>
      <c r="BD395" s="102"/>
      <c r="BE395" s="102"/>
      <c r="BF395" s="102"/>
      <c r="BG395" s="102"/>
      <c r="BH395" s="112">
        <v>11365</v>
      </c>
      <c r="BI395" s="112"/>
      <c r="BJ395" s="102"/>
      <c r="BK395" s="102"/>
      <c r="BL395" s="102"/>
      <c r="BM395" s="102"/>
      <c r="BN395" s="102">
        <f t="shared" si="477"/>
        <v>0</v>
      </c>
      <c r="BO395" s="103">
        <f t="shared" si="478"/>
        <v>0</v>
      </c>
      <c r="BP395" s="103">
        <f t="shared" si="479"/>
        <v>0</v>
      </c>
      <c r="BQ395" s="103">
        <f t="shared" si="480"/>
        <v>0</v>
      </c>
      <c r="BR395" s="103">
        <f t="shared" si="481"/>
        <v>0</v>
      </c>
      <c r="BS395" s="103">
        <f t="shared" si="482"/>
        <v>0</v>
      </c>
      <c r="BT395" s="103">
        <f t="shared" si="483"/>
        <v>0</v>
      </c>
      <c r="BU395" s="103">
        <f t="shared" si="484"/>
        <v>11365</v>
      </c>
      <c r="BV395" s="103">
        <f t="shared" si="485"/>
        <v>0</v>
      </c>
      <c r="BW395" s="103">
        <f t="shared" si="486"/>
        <v>0</v>
      </c>
      <c r="BX395" s="103">
        <f t="shared" si="487"/>
        <v>0</v>
      </c>
      <c r="BY395" s="103">
        <f t="shared" si="488"/>
        <v>0</v>
      </c>
      <c r="BZ395" s="103">
        <f t="shared" si="489"/>
        <v>0</v>
      </c>
      <c r="CA395" s="104">
        <f>SUM(BO395:BZ395)*VLOOKUP($I395,Escalation[],MATCH(BB$1,Escalation[#Headers]),FALSE)</f>
        <v>11858.948471250002</v>
      </c>
      <c r="CB395" s="104">
        <f t="shared" si="490"/>
        <v>0</v>
      </c>
      <c r="CC395" s="104">
        <f t="shared" si="491"/>
        <v>0</v>
      </c>
      <c r="CD395" s="104">
        <f t="shared" si="492"/>
        <v>11858.948471250002</v>
      </c>
      <c r="CE395" s="103">
        <f t="shared" si="493"/>
        <v>4150.6319649375</v>
      </c>
      <c r="CF395" s="105">
        <f t="shared" si="494"/>
        <v>0</v>
      </c>
      <c r="CG395" s="110"/>
      <c r="CH395" s="102"/>
      <c r="CI395" s="102"/>
      <c r="CJ395" s="102"/>
      <c r="CK395" s="102"/>
      <c r="CL395" s="102"/>
      <c r="CM395" s="102"/>
      <c r="CN395" s="102"/>
      <c r="CO395" s="102"/>
      <c r="CP395" s="102"/>
      <c r="CQ395" s="102"/>
      <c r="CR395" s="102"/>
      <c r="CS395" s="102">
        <f t="shared" si="495"/>
        <v>0</v>
      </c>
      <c r="CT395" s="103">
        <f t="shared" si="496"/>
        <v>0</v>
      </c>
      <c r="CU395" s="103">
        <f t="shared" si="497"/>
        <v>0</v>
      </c>
      <c r="CV395" s="103">
        <f t="shared" si="498"/>
        <v>0</v>
      </c>
      <c r="CW395" s="103">
        <f t="shared" si="499"/>
        <v>0</v>
      </c>
      <c r="CX395" s="103">
        <f t="shared" si="500"/>
        <v>0</v>
      </c>
      <c r="CY395" s="103">
        <f t="shared" si="501"/>
        <v>0</v>
      </c>
      <c r="CZ395" s="103">
        <f t="shared" si="502"/>
        <v>0</v>
      </c>
      <c r="DA395" s="103">
        <f t="shared" si="503"/>
        <v>0</v>
      </c>
      <c r="DB395" s="103">
        <f t="shared" si="504"/>
        <v>0</v>
      </c>
      <c r="DC395" s="103">
        <f t="shared" si="505"/>
        <v>0</v>
      </c>
      <c r="DD395" s="103">
        <f t="shared" si="506"/>
        <v>0</v>
      </c>
      <c r="DE395" s="103">
        <f t="shared" si="507"/>
        <v>0</v>
      </c>
      <c r="DF395" s="104">
        <f>SUM(CT395:DE395)*VLOOKUP($I395,Escalation[],MATCH(CG$1,Escalation[#Headers]),FALSE)</f>
        <v>0</v>
      </c>
      <c r="DG395" s="104">
        <f t="shared" si="508"/>
        <v>0</v>
      </c>
      <c r="DH395" s="104">
        <f t="shared" si="509"/>
        <v>0</v>
      </c>
      <c r="DI395" s="104">
        <f t="shared" si="510"/>
        <v>0</v>
      </c>
      <c r="DJ395" s="103">
        <f t="shared" si="511"/>
        <v>0</v>
      </c>
      <c r="DK395" s="105">
        <f t="shared" si="512"/>
        <v>0</v>
      </c>
      <c r="DL395" s="110"/>
      <c r="DM395" s="102"/>
      <c r="DN395" s="102"/>
      <c r="DO395" s="102"/>
      <c r="DP395" s="102"/>
      <c r="DQ395" s="102"/>
      <c r="DR395" s="102"/>
      <c r="DS395" s="102"/>
      <c r="DT395" s="102"/>
      <c r="DU395" s="102"/>
      <c r="DV395" s="102"/>
      <c r="DW395" s="102"/>
      <c r="DX395" s="102">
        <f t="shared" si="513"/>
        <v>0</v>
      </c>
      <c r="DY395" s="103">
        <f t="shared" si="514"/>
        <v>0</v>
      </c>
      <c r="DZ395" s="103">
        <f t="shared" si="515"/>
        <v>0</v>
      </c>
      <c r="EA395" s="103">
        <f t="shared" si="516"/>
        <v>0</v>
      </c>
      <c r="EB395" s="103">
        <f t="shared" si="517"/>
        <v>0</v>
      </c>
      <c r="EC395" s="103">
        <f t="shared" si="518"/>
        <v>0</v>
      </c>
      <c r="ED395" s="103">
        <f t="shared" si="519"/>
        <v>0</v>
      </c>
      <c r="EE395" s="103">
        <f t="shared" si="520"/>
        <v>0</v>
      </c>
      <c r="EF395" s="103">
        <f t="shared" si="521"/>
        <v>0</v>
      </c>
      <c r="EG395" s="103">
        <f t="shared" si="522"/>
        <v>0</v>
      </c>
      <c r="EH395" s="103">
        <f t="shared" si="523"/>
        <v>0</v>
      </c>
      <c r="EI395" s="103">
        <f t="shared" si="524"/>
        <v>0</v>
      </c>
      <c r="EJ395" s="103">
        <f t="shared" si="525"/>
        <v>0</v>
      </c>
      <c r="EK395" s="104">
        <f>SUM(DY395:EJ395)*VLOOKUP($I395,Escalation[],MATCH(DL$1,Escalation[#Headers]),FALSE)</f>
        <v>0</v>
      </c>
      <c r="EL395" s="104">
        <f t="shared" si="526"/>
        <v>0</v>
      </c>
      <c r="EM395" s="104">
        <f t="shared" si="527"/>
        <v>0</v>
      </c>
      <c r="EN395" s="104">
        <f t="shared" si="528"/>
        <v>0</v>
      </c>
      <c r="EO395" s="103">
        <f t="shared" si="529"/>
        <v>0</v>
      </c>
      <c r="EP395" s="105">
        <f t="shared" si="530"/>
        <v>0</v>
      </c>
      <c r="EQ395" s="160">
        <f t="shared" si="531"/>
        <v>11858.948471250002</v>
      </c>
      <c r="ER395" s="1"/>
      <c r="ES395" s="82"/>
      <c r="ET395" s="82"/>
      <c r="EU395" s="82"/>
      <c r="EV395" s="82"/>
      <c r="EW395" s="22"/>
      <c r="EX395" s="22"/>
      <c r="EY395" s="34"/>
      <c r="EZ395" s="34"/>
      <c r="FA395" s="7"/>
      <c r="FB395" s="7"/>
      <c r="FC395" s="7"/>
      <c r="FD395" s="7"/>
    </row>
    <row r="396" spans="1:160" ht="79.2" hidden="1" x14ac:dyDescent="0.3">
      <c r="A396" s="1" t="s">
        <v>787</v>
      </c>
      <c r="B396" s="83">
        <v>1.2</v>
      </c>
      <c r="C396" t="s">
        <v>1394</v>
      </c>
      <c r="D396" s="28" t="s">
        <v>15</v>
      </c>
      <c r="E396" s="3" t="s">
        <v>25</v>
      </c>
      <c r="F396" s="2" t="s">
        <v>788</v>
      </c>
      <c r="G396" s="14" t="s">
        <v>789</v>
      </c>
      <c r="H396" s="1"/>
      <c r="I396" s="3" t="s">
        <v>19</v>
      </c>
      <c r="J396" s="5" t="s">
        <v>31</v>
      </c>
      <c r="K396" s="3" t="s">
        <v>27</v>
      </c>
      <c r="L396" s="6" t="s">
        <v>22</v>
      </c>
      <c r="M396" s="38">
        <v>115</v>
      </c>
      <c r="N396" s="43">
        <v>115</v>
      </c>
      <c r="O396" s="24">
        <v>0</v>
      </c>
      <c r="P396" s="48">
        <v>0</v>
      </c>
      <c r="Q396" s="5" t="s">
        <v>23</v>
      </c>
      <c r="R396" s="1" t="s">
        <v>220</v>
      </c>
      <c r="S396" s="71">
        <f>VLOOKUP(R396,Contingencies!$A$2:$D$7,4,FALSE)</f>
        <v>0.2</v>
      </c>
      <c r="T396" s="22">
        <f>S396*EQ396</f>
        <v>939.7800000000002</v>
      </c>
      <c r="U396" s="33">
        <f t="shared" si="538"/>
        <v>0</v>
      </c>
      <c r="V396" s="90"/>
      <c r="W396" s="118">
        <v>40</v>
      </c>
      <c r="X396" s="125"/>
      <c r="Y396" s="125"/>
      <c r="Z396" s="125"/>
      <c r="AA396" s="125"/>
      <c r="AB396" s="125"/>
      <c r="AC396" s="125"/>
      <c r="AD396" s="125"/>
      <c r="AE396" s="125"/>
      <c r="AF396" s="125"/>
      <c r="AG396" s="125"/>
      <c r="AH396" s="125"/>
      <c r="AI396" s="102">
        <f t="shared" si="532"/>
        <v>40</v>
      </c>
      <c r="AJ396" s="103">
        <f t="shared" si="465"/>
        <v>4600</v>
      </c>
      <c r="AK396" s="103">
        <f t="shared" si="466"/>
        <v>0</v>
      </c>
      <c r="AL396" s="103">
        <f t="shared" si="467"/>
        <v>0</v>
      </c>
      <c r="AM396" s="103">
        <f t="shared" si="468"/>
        <v>0</v>
      </c>
      <c r="AN396" s="103">
        <f t="shared" si="469"/>
        <v>0</v>
      </c>
      <c r="AO396" s="103">
        <f t="shared" si="470"/>
        <v>0</v>
      </c>
      <c r="AP396" s="103">
        <f t="shared" si="471"/>
        <v>0</v>
      </c>
      <c r="AQ396" s="103">
        <f t="shared" si="472"/>
        <v>0</v>
      </c>
      <c r="AR396" s="103">
        <f t="shared" si="473"/>
        <v>0</v>
      </c>
      <c r="AS396" s="103">
        <f t="shared" si="474"/>
        <v>0</v>
      </c>
      <c r="AT396" s="103">
        <f t="shared" si="475"/>
        <v>0</v>
      </c>
      <c r="AU396" s="103">
        <f t="shared" si="476"/>
        <v>0</v>
      </c>
      <c r="AV396" s="104">
        <f>SUM(AJ396:AU396)*VLOOKUP($I396,Escalation[],MATCH(W$1,Escalation[#Headers]),FALSE)</f>
        <v>4698.9000000000005</v>
      </c>
      <c r="AW396" s="104">
        <f t="shared" si="533"/>
        <v>0</v>
      </c>
      <c r="AX396" s="104">
        <f t="shared" si="534"/>
        <v>0</v>
      </c>
      <c r="AY396" s="104">
        <f t="shared" si="535"/>
        <v>4698.9000000000005</v>
      </c>
      <c r="AZ396" s="103">
        <f t="shared" si="536"/>
        <v>939.7800000000002</v>
      </c>
      <c r="BA396" s="105">
        <f t="shared" si="537"/>
        <v>0</v>
      </c>
      <c r="BB396" s="110"/>
      <c r="BC396" s="125"/>
      <c r="BD396" s="102"/>
      <c r="BE396" s="102"/>
      <c r="BF396" s="102"/>
      <c r="BG396" s="102"/>
      <c r="BH396" s="125"/>
      <c r="BI396" s="102"/>
      <c r="BJ396" s="102"/>
      <c r="BK396" s="125"/>
      <c r="BL396" s="125"/>
      <c r="BM396" s="102"/>
      <c r="BN396" s="102">
        <f t="shared" si="477"/>
        <v>0</v>
      </c>
      <c r="BO396" s="103">
        <f t="shared" si="478"/>
        <v>0</v>
      </c>
      <c r="BP396" s="103">
        <f t="shared" si="479"/>
        <v>0</v>
      </c>
      <c r="BQ396" s="103">
        <f t="shared" si="480"/>
        <v>0</v>
      </c>
      <c r="BR396" s="103">
        <f t="shared" si="481"/>
        <v>0</v>
      </c>
      <c r="BS396" s="103">
        <f t="shared" si="482"/>
        <v>0</v>
      </c>
      <c r="BT396" s="103">
        <f t="shared" si="483"/>
        <v>0</v>
      </c>
      <c r="BU396" s="103">
        <f t="shared" si="484"/>
        <v>0</v>
      </c>
      <c r="BV396" s="103">
        <f t="shared" si="485"/>
        <v>0</v>
      </c>
      <c r="BW396" s="103">
        <f t="shared" si="486"/>
        <v>0</v>
      </c>
      <c r="BX396" s="103">
        <f t="shared" si="487"/>
        <v>0</v>
      </c>
      <c r="BY396" s="103">
        <f t="shared" si="488"/>
        <v>0</v>
      </c>
      <c r="BZ396" s="103">
        <f t="shared" si="489"/>
        <v>0</v>
      </c>
      <c r="CA396" s="104">
        <f>SUM(BO396:BZ396)*VLOOKUP($I396,Escalation[],MATCH(BB$1,Escalation[#Headers]),FALSE)</f>
        <v>0</v>
      </c>
      <c r="CB396" s="104">
        <f t="shared" si="490"/>
        <v>0</v>
      </c>
      <c r="CC396" s="104">
        <f t="shared" si="491"/>
        <v>0</v>
      </c>
      <c r="CD396" s="104">
        <f t="shared" si="492"/>
        <v>0</v>
      </c>
      <c r="CE396" s="103">
        <f t="shared" si="493"/>
        <v>0</v>
      </c>
      <c r="CF396" s="105">
        <f t="shared" si="494"/>
        <v>0</v>
      </c>
      <c r="CG396" s="110"/>
      <c r="CH396" s="102"/>
      <c r="CI396" s="102"/>
      <c r="CJ396" s="102"/>
      <c r="CK396" s="102"/>
      <c r="CL396" s="102"/>
      <c r="CM396" s="102"/>
      <c r="CN396" s="102"/>
      <c r="CO396" s="102"/>
      <c r="CP396" s="102"/>
      <c r="CQ396" s="102"/>
      <c r="CR396" s="102"/>
      <c r="CS396" s="102">
        <f t="shared" si="495"/>
        <v>0</v>
      </c>
      <c r="CT396" s="103">
        <f t="shared" si="496"/>
        <v>0</v>
      </c>
      <c r="CU396" s="103">
        <f t="shared" si="497"/>
        <v>0</v>
      </c>
      <c r="CV396" s="103">
        <f t="shared" si="498"/>
        <v>0</v>
      </c>
      <c r="CW396" s="103">
        <f t="shared" si="499"/>
        <v>0</v>
      </c>
      <c r="CX396" s="103">
        <f t="shared" si="500"/>
        <v>0</v>
      </c>
      <c r="CY396" s="103">
        <f t="shared" si="501"/>
        <v>0</v>
      </c>
      <c r="CZ396" s="103">
        <f t="shared" si="502"/>
        <v>0</v>
      </c>
      <c r="DA396" s="103">
        <f t="shared" si="503"/>
        <v>0</v>
      </c>
      <c r="DB396" s="103">
        <f t="shared" si="504"/>
        <v>0</v>
      </c>
      <c r="DC396" s="103">
        <f t="shared" si="505"/>
        <v>0</v>
      </c>
      <c r="DD396" s="103">
        <f t="shared" si="506"/>
        <v>0</v>
      </c>
      <c r="DE396" s="103">
        <f t="shared" si="507"/>
        <v>0</v>
      </c>
      <c r="DF396" s="104">
        <f>SUM(CT396:DE396)*VLOOKUP($I396,Escalation[],MATCH(CG$1,Escalation[#Headers]),FALSE)</f>
        <v>0</v>
      </c>
      <c r="DG396" s="104">
        <f t="shared" si="508"/>
        <v>0</v>
      </c>
      <c r="DH396" s="104">
        <f t="shared" si="509"/>
        <v>0</v>
      </c>
      <c r="DI396" s="104">
        <f t="shared" si="510"/>
        <v>0</v>
      </c>
      <c r="DJ396" s="103">
        <f t="shared" si="511"/>
        <v>0</v>
      </c>
      <c r="DK396" s="105">
        <f t="shared" si="512"/>
        <v>0</v>
      </c>
      <c r="DL396" s="110"/>
      <c r="DM396" s="102"/>
      <c r="DN396" s="102"/>
      <c r="DO396" s="102"/>
      <c r="DP396" s="102"/>
      <c r="DQ396" s="102"/>
      <c r="DR396" s="102"/>
      <c r="DS396" s="102"/>
      <c r="DT396" s="102"/>
      <c r="DU396" s="102"/>
      <c r="DV396" s="102"/>
      <c r="DW396" s="102"/>
      <c r="DX396" s="102">
        <f t="shared" si="513"/>
        <v>0</v>
      </c>
      <c r="DY396" s="103">
        <f t="shared" si="514"/>
        <v>0</v>
      </c>
      <c r="DZ396" s="103">
        <f t="shared" si="515"/>
        <v>0</v>
      </c>
      <c r="EA396" s="103">
        <f t="shared" si="516"/>
        <v>0</v>
      </c>
      <c r="EB396" s="103">
        <f t="shared" si="517"/>
        <v>0</v>
      </c>
      <c r="EC396" s="103">
        <f t="shared" si="518"/>
        <v>0</v>
      </c>
      <c r="ED396" s="103">
        <f t="shared" si="519"/>
        <v>0</v>
      </c>
      <c r="EE396" s="103">
        <f t="shared" si="520"/>
        <v>0</v>
      </c>
      <c r="EF396" s="103">
        <f t="shared" si="521"/>
        <v>0</v>
      </c>
      <c r="EG396" s="103">
        <f t="shared" si="522"/>
        <v>0</v>
      </c>
      <c r="EH396" s="103">
        <f t="shared" si="523"/>
        <v>0</v>
      </c>
      <c r="EI396" s="103">
        <f t="shared" si="524"/>
        <v>0</v>
      </c>
      <c r="EJ396" s="103">
        <f t="shared" si="525"/>
        <v>0</v>
      </c>
      <c r="EK396" s="104">
        <f>SUM(DY396:EJ396)*VLOOKUP($I396,Escalation[],MATCH(DL$1,Escalation[#Headers]),FALSE)</f>
        <v>0</v>
      </c>
      <c r="EL396" s="104">
        <f t="shared" si="526"/>
        <v>0</v>
      </c>
      <c r="EM396" s="104">
        <f t="shared" si="527"/>
        <v>0</v>
      </c>
      <c r="EN396" s="104">
        <f t="shared" si="528"/>
        <v>0</v>
      </c>
      <c r="EO396" s="103">
        <f t="shared" si="529"/>
        <v>0</v>
      </c>
      <c r="EP396" s="105">
        <f t="shared" si="530"/>
        <v>0</v>
      </c>
      <c r="EQ396" s="160">
        <f t="shared" si="531"/>
        <v>4698.9000000000005</v>
      </c>
      <c r="ER396" s="1"/>
      <c r="ES396" s="82"/>
      <c r="ET396" s="82"/>
      <c r="EU396" s="82"/>
      <c r="EV396" s="82"/>
      <c r="EW396" s="22"/>
      <c r="EX396" s="22"/>
      <c r="EY396" s="34"/>
      <c r="EZ396" s="34"/>
      <c r="FA396" s="7"/>
      <c r="FB396" s="7"/>
      <c r="FC396" s="7"/>
      <c r="FD396" s="7"/>
    </row>
    <row r="397" spans="1:160" ht="79.2" hidden="1" x14ac:dyDescent="0.3">
      <c r="A397" s="1" t="s">
        <v>787</v>
      </c>
      <c r="B397" s="83">
        <v>1.2</v>
      </c>
      <c r="C397" t="s">
        <v>1394</v>
      </c>
      <c r="D397" s="28" t="s">
        <v>15</v>
      </c>
      <c r="E397" s="3" t="s">
        <v>25</v>
      </c>
      <c r="F397" s="2" t="s">
        <v>788</v>
      </c>
      <c r="G397" s="14" t="s">
        <v>789</v>
      </c>
      <c r="H397" s="1"/>
      <c r="I397" s="3" t="s">
        <v>19</v>
      </c>
      <c r="J397" s="5" t="s">
        <v>31</v>
      </c>
      <c r="K397" s="3" t="s">
        <v>137</v>
      </c>
      <c r="L397" s="6" t="s">
        <v>22</v>
      </c>
      <c r="M397" s="38">
        <v>77</v>
      </c>
      <c r="N397" s="43">
        <v>77</v>
      </c>
      <c r="O397" s="24">
        <v>0</v>
      </c>
      <c r="P397" s="48">
        <v>0</v>
      </c>
      <c r="Q397" s="5" t="s">
        <v>23</v>
      </c>
      <c r="R397" s="1" t="s">
        <v>220</v>
      </c>
      <c r="S397" s="71">
        <f>VLOOKUP(R397,Contingencies!$A$2:$D$7,4,FALSE)</f>
        <v>0.2</v>
      </c>
      <c r="T397" s="22">
        <f t="shared" si="464"/>
        <v>377.54640000000006</v>
      </c>
      <c r="U397" s="33">
        <f t="shared" si="538"/>
        <v>0</v>
      </c>
      <c r="V397" s="90"/>
      <c r="W397" s="118">
        <v>24</v>
      </c>
      <c r="X397" s="125"/>
      <c r="Y397" s="125"/>
      <c r="Z397" s="125"/>
      <c r="AA397" s="125"/>
      <c r="AB397" s="125"/>
      <c r="AC397" s="125"/>
      <c r="AD397" s="125"/>
      <c r="AE397" s="125"/>
      <c r="AF397" s="125"/>
      <c r="AG397" s="125"/>
      <c r="AH397" s="125"/>
      <c r="AI397" s="102">
        <f t="shared" si="532"/>
        <v>24</v>
      </c>
      <c r="AJ397" s="103">
        <f t="shared" si="465"/>
        <v>1848</v>
      </c>
      <c r="AK397" s="103">
        <f t="shared" si="466"/>
        <v>0</v>
      </c>
      <c r="AL397" s="103">
        <f t="shared" si="467"/>
        <v>0</v>
      </c>
      <c r="AM397" s="103">
        <f t="shared" si="468"/>
        <v>0</v>
      </c>
      <c r="AN397" s="103">
        <f t="shared" si="469"/>
        <v>0</v>
      </c>
      <c r="AO397" s="103">
        <f t="shared" si="470"/>
        <v>0</v>
      </c>
      <c r="AP397" s="103">
        <f t="shared" si="471"/>
        <v>0</v>
      </c>
      <c r="AQ397" s="103">
        <f t="shared" si="472"/>
        <v>0</v>
      </c>
      <c r="AR397" s="103">
        <f t="shared" si="473"/>
        <v>0</v>
      </c>
      <c r="AS397" s="103">
        <f t="shared" si="474"/>
        <v>0</v>
      </c>
      <c r="AT397" s="103">
        <f t="shared" si="475"/>
        <v>0</v>
      </c>
      <c r="AU397" s="103">
        <f t="shared" si="476"/>
        <v>0</v>
      </c>
      <c r="AV397" s="104">
        <f>SUM(AJ397:AU397)*VLOOKUP($I397,Escalation[],MATCH(W$1,Escalation[#Headers]),FALSE)</f>
        <v>1887.7320000000002</v>
      </c>
      <c r="AW397" s="104">
        <f t="shared" si="533"/>
        <v>0</v>
      </c>
      <c r="AX397" s="104">
        <f t="shared" si="534"/>
        <v>0</v>
      </c>
      <c r="AY397" s="104">
        <f t="shared" si="535"/>
        <v>1887.7320000000002</v>
      </c>
      <c r="AZ397" s="103">
        <f t="shared" si="536"/>
        <v>377.54640000000006</v>
      </c>
      <c r="BA397" s="105">
        <f t="shared" si="537"/>
        <v>0</v>
      </c>
      <c r="BB397" s="110"/>
      <c r="BC397" s="125"/>
      <c r="BD397" s="102"/>
      <c r="BE397" s="102"/>
      <c r="BF397" s="102"/>
      <c r="BG397" s="102"/>
      <c r="BH397" s="125"/>
      <c r="BI397" s="102"/>
      <c r="BJ397" s="102"/>
      <c r="BK397" s="125"/>
      <c r="BL397" s="125"/>
      <c r="BM397" s="102"/>
      <c r="BN397" s="102">
        <f t="shared" si="477"/>
        <v>0</v>
      </c>
      <c r="BO397" s="103">
        <f t="shared" si="478"/>
        <v>0</v>
      </c>
      <c r="BP397" s="103">
        <f t="shared" si="479"/>
        <v>0</v>
      </c>
      <c r="BQ397" s="103">
        <f t="shared" si="480"/>
        <v>0</v>
      </c>
      <c r="BR397" s="103">
        <f t="shared" si="481"/>
        <v>0</v>
      </c>
      <c r="BS397" s="103">
        <f t="shared" si="482"/>
        <v>0</v>
      </c>
      <c r="BT397" s="103">
        <f t="shared" si="483"/>
        <v>0</v>
      </c>
      <c r="BU397" s="103">
        <f t="shared" si="484"/>
        <v>0</v>
      </c>
      <c r="BV397" s="103">
        <f t="shared" si="485"/>
        <v>0</v>
      </c>
      <c r="BW397" s="103">
        <f t="shared" si="486"/>
        <v>0</v>
      </c>
      <c r="BX397" s="103">
        <f t="shared" si="487"/>
        <v>0</v>
      </c>
      <c r="BY397" s="103">
        <f t="shared" si="488"/>
        <v>0</v>
      </c>
      <c r="BZ397" s="103">
        <f t="shared" si="489"/>
        <v>0</v>
      </c>
      <c r="CA397" s="104">
        <f>SUM(BO397:BZ397)*VLOOKUP($I397,Escalation[],MATCH(BB$1,Escalation[#Headers]),FALSE)</f>
        <v>0</v>
      </c>
      <c r="CB397" s="104">
        <f t="shared" si="490"/>
        <v>0</v>
      </c>
      <c r="CC397" s="104">
        <f t="shared" si="491"/>
        <v>0</v>
      </c>
      <c r="CD397" s="104">
        <f t="shared" si="492"/>
        <v>0</v>
      </c>
      <c r="CE397" s="103">
        <f t="shared" si="493"/>
        <v>0</v>
      </c>
      <c r="CF397" s="105">
        <f t="shared" si="494"/>
        <v>0</v>
      </c>
      <c r="CG397" s="110"/>
      <c r="CH397" s="102"/>
      <c r="CI397" s="102"/>
      <c r="CJ397" s="102"/>
      <c r="CK397" s="102"/>
      <c r="CL397" s="102"/>
      <c r="CM397" s="102"/>
      <c r="CN397" s="102"/>
      <c r="CO397" s="102"/>
      <c r="CP397" s="102"/>
      <c r="CQ397" s="102"/>
      <c r="CR397" s="102"/>
      <c r="CS397" s="102">
        <f t="shared" si="495"/>
        <v>0</v>
      </c>
      <c r="CT397" s="103">
        <f t="shared" si="496"/>
        <v>0</v>
      </c>
      <c r="CU397" s="103">
        <f t="shared" si="497"/>
        <v>0</v>
      </c>
      <c r="CV397" s="103">
        <f t="shared" si="498"/>
        <v>0</v>
      </c>
      <c r="CW397" s="103">
        <f t="shared" si="499"/>
        <v>0</v>
      </c>
      <c r="CX397" s="103">
        <f t="shared" si="500"/>
        <v>0</v>
      </c>
      <c r="CY397" s="103">
        <f t="shared" si="501"/>
        <v>0</v>
      </c>
      <c r="CZ397" s="103">
        <f t="shared" si="502"/>
        <v>0</v>
      </c>
      <c r="DA397" s="103">
        <f t="shared" si="503"/>
        <v>0</v>
      </c>
      <c r="DB397" s="103">
        <f t="shared" si="504"/>
        <v>0</v>
      </c>
      <c r="DC397" s="103">
        <f t="shared" si="505"/>
        <v>0</v>
      </c>
      <c r="DD397" s="103">
        <f t="shared" si="506"/>
        <v>0</v>
      </c>
      <c r="DE397" s="103">
        <f t="shared" si="507"/>
        <v>0</v>
      </c>
      <c r="DF397" s="104">
        <f>SUM(CT397:DE397)*VLOOKUP($I397,Escalation[],MATCH(CG$1,Escalation[#Headers]),FALSE)</f>
        <v>0</v>
      </c>
      <c r="DG397" s="104">
        <f t="shared" si="508"/>
        <v>0</v>
      </c>
      <c r="DH397" s="104">
        <f t="shared" si="509"/>
        <v>0</v>
      </c>
      <c r="DI397" s="104">
        <f t="shared" si="510"/>
        <v>0</v>
      </c>
      <c r="DJ397" s="103">
        <f t="shared" si="511"/>
        <v>0</v>
      </c>
      <c r="DK397" s="105">
        <f t="shared" si="512"/>
        <v>0</v>
      </c>
      <c r="DL397" s="110"/>
      <c r="DM397" s="102"/>
      <c r="DN397" s="102"/>
      <c r="DO397" s="102"/>
      <c r="DP397" s="102"/>
      <c r="DQ397" s="102"/>
      <c r="DR397" s="102"/>
      <c r="DS397" s="102"/>
      <c r="DT397" s="102"/>
      <c r="DU397" s="102"/>
      <c r="DV397" s="102"/>
      <c r="DW397" s="102"/>
      <c r="DX397" s="102">
        <f t="shared" si="513"/>
        <v>0</v>
      </c>
      <c r="DY397" s="103">
        <f t="shared" si="514"/>
        <v>0</v>
      </c>
      <c r="DZ397" s="103">
        <f t="shared" si="515"/>
        <v>0</v>
      </c>
      <c r="EA397" s="103">
        <f t="shared" si="516"/>
        <v>0</v>
      </c>
      <c r="EB397" s="103">
        <f t="shared" si="517"/>
        <v>0</v>
      </c>
      <c r="EC397" s="103">
        <f t="shared" si="518"/>
        <v>0</v>
      </c>
      <c r="ED397" s="103">
        <f t="shared" si="519"/>
        <v>0</v>
      </c>
      <c r="EE397" s="103">
        <f t="shared" si="520"/>
        <v>0</v>
      </c>
      <c r="EF397" s="103">
        <f t="shared" si="521"/>
        <v>0</v>
      </c>
      <c r="EG397" s="103">
        <f t="shared" si="522"/>
        <v>0</v>
      </c>
      <c r="EH397" s="103">
        <f t="shared" si="523"/>
        <v>0</v>
      </c>
      <c r="EI397" s="103">
        <f t="shared" si="524"/>
        <v>0</v>
      </c>
      <c r="EJ397" s="103">
        <f t="shared" si="525"/>
        <v>0</v>
      </c>
      <c r="EK397" s="104">
        <f>SUM(DY397:EJ397)*VLOOKUP($I397,Escalation[],MATCH(DL$1,Escalation[#Headers]),FALSE)</f>
        <v>0</v>
      </c>
      <c r="EL397" s="104">
        <f t="shared" si="526"/>
        <v>0</v>
      </c>
      <c r="EM397" s="104">
        <f t="shared" si="527"/>
        <v>0</v>
      </c>
      <c r="EN397" s="104">
        <f t="shared" si="528"/>
        <v>0</v>
      </c>
      <c r="EO397" s="103">
        <f t="shared" si="529"/>
        <v>0</v>
      </c>
      <c r="EP397" s="105">
        <f t="shared" si="530"/>
        <v>0</v>
      </c>
      <c r="EQ397" s="160">
        <f t="shared" si="531"/>
        <v>1887.7320000000002</v>
      </c>
      <c r="ER397" s="1"/>
      <c r="ES397" s="82"/>
      <c r="ET397" s="82"/>
      <c r="EU397" s="82"/>
      <c r="EV397" s="82"/>
      <c r="EW397" s="22"/>
      <c r="EX397" s="22"/>
      <c r="EY397" s="34"/>
      <c r="EZ397" s="34"/>
      <c r="FA397" s="7"/>
      <c r="FB397" s="7"/>
      <c r="FC397" s="7"/>
      <c r="FD397" s="7"/>
    </row>
    <row r="398" spans="1:160" ht="79.2" hidden="1" x14ac:dyDescent="0.3">
      <c r="A398" s="1" t="s">
        <v>787</v>
      </c>
      <c r="B398" s="83">
        <v>1.2</v>
      </c>
      <c r="C398" t="s">
        <v>1394</v>
      </c>
      <c r="D398" s="28" t="s">
        <v>15</v>
      </c>
      <c r="E398" s="3" t="s">
        <v>25</v>
      </c>
      <c r="F398" s="2" t="s">
        <v>788</v>
      </c>
      <c r="G398" s="14" t="s">
        <v>789</v>
      </c>
      <c r="H398" s="1"/>
      <c r="I398" s="3" t="s">
        <v>215</v>
      </c>
      <c r="J398" s="5" t="s">
        <v>215</v>
      </c>
      <c r="K398" s="3"/>
      <c r="L398" s="3" t="s">
        <v>136</v>
      </c>
      <c r="M398" s="38"/>
      <c r="N398" s="42">
        <v>1</v>
      </c>
      <c r="O398" s="24">
        <v>0</v>
      </c>
      <c r="P398" s="48">
        <v>0</v>
      </c>
      <c r="Q398" s="5" t="s">
        <v>23</v>
      </c>
      <c r="R398" s="1" t="s">
        <v>220</v>
      </c>
      <c r="S398" s="71">
        <f>VLOOKUP(R398,Contingencies!$A$2:$D$7,4,FALSE)</f>
        <v>0.2</v>
      </c>
      <c r="T398" s="22">
        <f t="shared" si="464"/>
        <v>408.60000000000008</v>
      </c>
      <c r="U398" s="33">
        <f t="shared" si="538"/>
        <v>0</v>
      </c>
      <c r="V398" s="90"/>
      <c r="W398" s="118">
        <v>2000</v>
      </c>
      <c r="X398" s="125"/>
      <c r="Y398" s="125"/>
      <c r="Z398" s="125"/>
      <c r="AA398" s="125"/>
      <c r="AB398" s="125"/>
      <c r="AC398" s="125"/>
      <c r="AD398" s="125"/>
      <c r="AE398" s="125"/>
      <c r="AF398" s="125"/>
      <c r="AG398" s="125"/>
      <c r="AH398" s="125"/>
      <c r="AI398" s="102">
        <f t="shared" si="532"/>
        <v>0</v>
      </c>
      <c r="AJ398" s="103">
        <f t="shared" si="465"/>
        <v>2000</v>
      </c>
      <c r="AK398" s="103">
        <f t="shared" si="466"/>
        <v>0</v>
      </c>
      <c r="AL398" s="103">
        <f t="shared" si="467"/>
        <v>0</v>
      </c>
      <c r="AM398" s="103">
        <f t="shared" si="468"/>
        <v>0</v>
      </c>
      <c r="AN398" s="103">
        <f t="shared" si="469"/>
        <v>0</v>
      </c>
      <c r="AO398" s="103">
        <f t="shared" si="470"/>
        <v>0</v>
      </c>
      <c r="AP398" s="103">
        <f t="shared" si="471"/>
        <v>0</v>
      </c>
      <c r="AQ398" s="103">
        <f t="shared" si="472"/>
        <v>0</v>
      </c>
      <c r="AR398" s="103">
        <f t="shared" si="473"/>
        <v>0</v>
      </c>
      <c r="AS398" s="103">
        <f t="shared" si="474"/>
        <v>0</v>
      </c>
      <c r="AT398" s="103">
        <f t="shared" si="475"/>
        <v>0</v>
      </c>
      <c r="AU398" s="103">
        <f t="shared" si="476"/>
        <v>0</v>
      </c>
      <c r="AV398" s="104">
        <f>SUM(AJ398:AU398)*VLOOKUP($I398,Escalation[],MATCH(W$1,Escalation[#Headers]),FALSE)</f>
        <v>2043.0000000000002</v>
      </c>
      <c r="AW398" s="104">
        <f t="shared" si="533"/>
        <v>0</v>
      </c>
      <c r="AX398" s="104">
        <f t="shared" si="534"/>
        <v>0</v>
      </c>
      <c r="AY398" s="104">
        <f t="shared" si="535"/>
        <v>2043.0000000000002</v>
      </c>
      <c r="AZ398" s="103">
        <f t="shared" si="536"/>
        <v>408.60000000000008</v>
      </c>
      <c r="BA398" s="105">
        <f t="shared" si="537"/>
        <v>0</v>
      </c>
      <c r="BB398" s="110"/>
      <c r="BC398" s="125"/>
      <c r="BD398" s="102"/>
      <c r="BE398" s="102"/>
      <c r="BF398" s="102"/>
      <c r="BG398" s="102"/>
      <c r="BH398" s="125"/>
      <c r="BI398" s="102"/>
      <c r="BJ398" s="102"/>
      <c r="BK398" s="125"/>
      <c r="BL398" s="125"/>
      <c r="BM398" s="102"/>
      <c r="BN398" s="102">
        <f t="shared" si="477"/>
        <v>0</v>
      </c>
      <c r="BO398" s="103">
        <f t="shared" si="478"/>
        <v>0</v>
      </c>
      <c r="BP398" s="103">
        <f t="shared" si="479"/>
        <v>0</v>
      </c>
      <c r="BQ398" s="103">
        <f t="shared" si="480"/>
        <v>0</v>
      </c>
      <c r="BR398" s="103">
        <f t="shared" si="481"/>
        <v>0</v>
      </c>
      <c r="BS398" s="103">
        <f t="shared" si="482"/>
        <v>0</v>
      </c>
      <c r="BT398" s="103">
        <f t="shared" si="483"/>
        <v>0</v>
      </c>
      <c r="BU398" s="103">
        <f t="shared" si="484"/>
        <v>0</v>
      </c>
      <c r="BV398" s="103">
        <f t="shared" si="485"/>
        <v>0</v>
      </c>
      <c r="BW398" s="103">
        <f t="shared" si="486"/>
        <v>0</v>
      </c>
      <c r="BX398" s="103">
        <f t="shared" si="487"/>
        <v>0</v>
      </c>
      <c r="BY398" s="103">
        <f t="shared" si="488"/>
        <v>0</v>
      </c>
      <c r="BZ398" s="103">
        <f t="shared" si="489"/>
        <v>0</v>
      </c>
      <c r="CA398" s="104">
        <f>SUM(BO398:BZ398)*VLOOKUP($I398,Escalation[],MATCH(BB$1,Escalation[#Headers]),FALSE)</f>
        <v>0</v>
      </c>
      <c r="CB398" s="104">
        <f t="shared" si="490"/>
        <v>0</v>
      </c>
      <c r="CC398" s="104">
        <f t="shared" si="491"/>
        <v>0</v>
      </c>
      <c r="CD398" s="104">
        <f t="shared" si="492"/>
        <v>0</v>
      </c>
      <c r="CE398" s="103">
        <f t="shared" si="493"/>
        <v>0</v>
      </c>
      <c r="CF398" s="105">
        <f t="shared" si="494"/>
        <v>0</v>
      </c>
      <c r="CG398" s="110"/>
      <c r="CH398" s="102"/>
      <c r="CI398" s="102"/>
      <c r="CJ398" s="102"/>
      <c r="CK398" s="102"/>
      <c r="CL398" s="102"/>
      <c r="CM398" s="102"/>
      <c r="CN398" s="102"/>
      <c r="CO398" s="102"/>
      <c r="CP398" s="102"/>
      <c r="CQ398" s="102"/>
      <c r="CR398" s="102"/>
      <c r="CS398" s="102">
        <f t="shared" si="495"/>
        <v>0</v>
      </c>
      <c r="CT398" s="103">
        <f t="shared" si="496"/>
        <v>0</v>
      </c>
      <c r="CU398" s="103">
        <f t="shared" si="497"/>
        <v>0</v>
      </c>
      <c r="CV398" s="103">
        <f t="shared" si="498"/>
        <v>0</v>
      </c>
      <c r="CW398" s="103">
        <f t="shared" si="499"/>
        <v>0</v>
      </c>
      <c r="CX398" s="103">
        <f t="shared" si="500"/>
        <v>0</v>
      </c>
      <c r="CY398" s="103">
        <f t="shared" si="501"/>
        <v>0</v>
      </c>
      <c r="CZ398" s="103">
        <f t="shared" si="502"/>
        <v>0</v>
      </c>
      <c r="DA398" s="103">
        <f t="shared" si="503"/>
        <v>0</v>
      </c>
      <c r="DB398" s="103">
        <f t="shared" si="504"/>
        <v>0</v>
      </c>
      <c r="DC398" s="103">
        <f t="shared" si="505"/>
        <v>0</v>
      </c>
      <c r="DD398" s="103">
        <f t="shared" si="506"/>
        <v>0</v>
      </c>
      <c r="DE398" s="103">
        <f t="shared" si="507"/>
        <v>0</v>
      </c>
      <c r="DF398" s="104">
        <f>SUM(CT398:DE398)*VLOOKUP($I398,Escalation[],MATCH(CG$1,Escalation[#Headers]),FALSE)</f>
        <v>0</v>
      </c>
      <c r="DG398" s="104">
        <f t="shared" si="508"/>
        <v>0</v>
      </c>
      <c r="DH398" s="104">
        <f t="shared" si="509"/>
        <v>0</v>
      </c>
      <c r="DI398" s="104">
        <f t="shared" si="510"/>
        <v>0</v>
      </c>
      <c r="DJ398" s="103">
        <f t="shared" si="511"/>
        <v>0</v>
      </c>
      <c r="DK398" s="105">
        <f t="shared" si="512"/>
        <v>0</v>
      </c>
      <c r="DL398" s="110"/>
      <c r="DM398" s="102"/>
      <c r="DN398" s="102"/>
      <c r="DO398" s="102"/>
      <c r="DP398" s="102"/>
      <c r="DQ398" s="102"/>
      <c r="DR398" s="102"/>
      <c r="DS398" s="102"/>
      <c r="DT398" s="102"/>
      <c r="DU398" s="102"/>
      <c r="DV398" s="102"/>
      <c r="DW398" s="102"/>
      <c r="DX398" s="102">
        <f t="shared" si="513"/>
        <v>0</v>
      </c>
      <c r="DY398" s="103">
        <f t="shared" si="514"/>
        <v>0</v>
      </c>
      <c r="DZ398" s="103">
        <f t="shared" si="515"/>
        <v>0</v>
      </c>
      <c r="EA398" s="103">
        <f t="shared" si="516"/>
        <v>0</v>
      </c>
      <c r="EB398" s="103">
        <f t="shared" si="517"/>
        <v>0</v>
      </c>
      <c r="EC398" s="103">
        <f t="shared" si="518"/>
        <v>0</v>
      </c>
      <c r="ED398" s="103">
        <f t="shared" si="519"/>
        <v>0</v>
      </c>
      <c r="EE398" s="103">
        <f t="shared" si="520"/>
        <v>0</v>
      </c>
      <c r="EF398" s="103">
        <f t="shared" si="521"/>
        <v>0</v>
      </c>
      <c r="EG398" s="103">
        <f t="shared" si="522"/>
        <v>0</v>
      </c>
      <c r="EH398" s="103">
        <f t="shared" si="523"/>
        <v>0</v>
      </c>
      <c r="EI398" s="103">
        <f t="shared" si="524"/>
        <v>0</v>
      </c>
      <c r="EJ398" s="103">
        <f t="shared" si="525"/>
        <v>0</v>
      </c>
      <c r="EK398" s="104">
        <f>SUM(DY398:EJ398)*VLOOKUP($I398,Escalation[],MATCH(DL$1,Escalation[#Headers]),FALSE)</f>
        <v>0</v>
      </c>
      <c r="EL398" s="104">
        <f t="shared" si="526"/>
        <v>0</v>
      </c>
      <c r="EM398" s="104">
        <f t="shared" si="527"/>
        <v>0</v>
      </c>
      <c r="EN398" s="104">
        <f t="shared" si="528"/>
        <v>0</v>
      </c>
      <c r="EO398" s="103">
        <f t="shared" si="529"/>
        <v>0</v>
      </c>
      <c r="EP398" s="105">
        <f t="shared" si="530"/>
        <v>0</v>
      </c>
      <c r="EQ398" s="160">
        <f t="shared" si="531"/>
        <v>2043.0000000000002</v>
      </c>
      <c r="ER398" s="1"/>
      <c r="ES398" s="82"/>
      <c r="ET398" s="82"/>
      <c r="EU398" s="82"/>
      <c r="EV398" s="82"/>
      <c r="EW398" s="22"/>
      <c r="EX398" s="22"/>
      <c r="EY398" s="34"/>
      <c r="EZ398" s="34"/>
      <c r="FA398" s="7"/>
      <c r="FB398" s="7"/>
      <c r="FC398" s="7"/>
      <c r="FD398" s="7"/>
    </row>
    <row r="399" spans="1:160" ht="105.6" hidden="1" x14ac:dyDescent="0.3">
      <c r="A399" s="11" t="s">
        <v>790</v>
      </c>
      <c r="B399" s="83">
        <v>1.2</v>
      </c>
      <c r="C399" t="s">
        <v>1394</v>
      </c>
      <c r="D399" s="28" t="s">
        <v>15</v>
      </c>
      <c r="E399" s="3" t="s">
        <v>25</v>
      </c>
      <c r="F399" s="1" t="s">
        <v>791</v>
      </c>
      <c r="G399" s="14" t="s">
        <v>792</v>
      </c>
      <c r="H399" s="1"/>
      <c r="I399" s="3" t="s">
        <v>19</v>
      </c>
      <c r="J399" s="5" t="s">
        <v>31</v>
      </c>
      <c r="K399" s="3" t="s">
        <v>27</v>
      </c>
      <c r="L399" s="6" t="s">
        <v>22</v>
      </c>
      <c r="M399" s="38">
        <v>115</v>
      </c>
      <c r="N399" s="43">
        <v>115</v>
      </c>
      <c r="O399" s="23">
        <v>0</v>
      </c>
      <c r="P399" s="48">
        <v>0</v>
      </c>
      <c r="Q399" s="5" t="s">
        <v>23</v>
      </c>
      <c r="R399" s="1" t="s">
        <v>224</v>
      </c>
      <c r="S399" s="71">
        <f>VLOOKUP(R399,Contingencies!$A$2:$D$7,4,FALSE)</f>
        <v>0.35</v>
      </c>
      <c r="T399" s="22">
        <f t="shared" si="464"/>
        <v>986.76900000000001</v>
      </c>
      <c r="U399" s="33">
        <f t="shared" si="538"/>
        <v>0</v>
      </c>
      <c r="V399" s="90"/>
      <c r="W399" s="118">
        <v>8</v>
      </c>
      <c r="X399" s="114"/>
      <c r="Y399" s="114">
        <v>8</v>
      </c>
      <c r="Z399" s="114">
        <v>8</v>
      </c>
      <c r="AA399" s="114"/>
      <c r="AB399" s="102"/>
      <c r="AC399" s="102"/>
      <c r="AD399" s="102"/>
      <c r="AE399" s="102"/>
      <c r="AF399" s="125"/>
      <c r="AG399" s="125"/>
      <c r="AH399" s="125"/>
      <c r="AI399" s="102">
        <f t="shared" si="532"/>
        <v>24</v>
      </c>
      <c r="AJ399" s="103">
        <f t="shared" si="465"/>
        <v>920</v>
      </c>
      <c r="AK399" s="103">
        <f t="shared" si="466"/>
        <v>0</v>
      </c>
      <c r="AL399" s="103">
        <f t="shared" si="467"/>
        <v>920</v>
      </c>
      <c r="AM399" s="103">
        <f t="shared" si="468"/>
        <v>920</v>
      </c>
      <c r="AN399" s="103">
        <f t="shared" si="469"/>
        <v>0</v>
      </c>
      <c r="AO399" s="103">
        <f t="shared" si="470"/>
        <v>0</v>
      </c>
      <c r="AP399" s="103">
        <f t="shared" si="471"/>
        <v>0</v>
      </c>
      <c r="AQ399" s="103">
        <f t="shared" si="472"/>
        <v>0</v>
      </c>
      <c r="AR399" s="103">
        <f t="shared" si="473"/>
        <v>0</v>
      </c>
      <c r="AS399" s="103">
        <f t="shared" si="474"/>
        <v>0</v>
      </c>
      <c r="AT399" s="103">
        <f t="shared" si="475"/>
        <v>0</v>
      </c>
      <c r="AU399" s="103">
        <f t="shared" si="476"/>
        <v>0</v>
      </c>
      <c r="AV399" s="104">
        <f>SUM(AJ399:AU399)*VLOOKUP($I399,Escalation[],MATCH(W$1,Escalation[#Headers]),FALSE)</f>
        <v>2819.34</v>
      </c>
      <c r="AW399" s="104">
        <f t="shared" si="533"/>
        <v>0</v>
      </c>
      <c r="AX399" s="104">
        <f t="shared" si="534"/>
        <v>0</v>
      </c>
      <c r="AY399" s="104">
        <f t="shared" si="535"/>
        <v>2819.34</v>
      </c>
      <c r="AZ399" s="103">
        <f t="shared" si="536"/>
        <v>986.76900000000001</v>
      </c>
      <c r="BA399" s="105">
        <f t="shared" si="537"/>
        <v>0</v>
      </c>
      <c r="BB399" s="124"/>
      <c r="BC399" s="125"/>
      <c r="BD399" s="102"/>
      <c r="BE399" s="102"/>
      <c r="BF399" s="102"/>
      <c r="BG399" s="102"/>
      <c r="BH399" s="125"/>
      <c r="BI399" s="102"/>
      <c r="BJ399" s="102"/>
      <c r="BK399" s="125"/>
      <c r="BL399" s="125"/>
      <c r="BM399" s="102"/>
      <c r="BN399" s="102">
        <f t="shared" si="477"/>
        <v>0</v>
      </c>
      <c r="BO399" s="103">
        <f t="shared" si="478"/>
        <v>0</v>
      </c>
      <c r="BP399" s="103">
        <f t="shared" si="479"/>
        <v>0</v>
      </c>
      <c r="BQ399" s="103">
        <f t="shared" si="480"/>
        <v>0</v>
      </c>
      <c r="BR399" s="103">
        <f t="shared" si="481"/>
        <v>0</v>
      </c>
      <c r="BS399" s="103">
        <f t="shared" si="482"/>
        <v>0</v>
      </c>
      <c r="BT399" s="103">
        <f t="shared" si="483"/>
        <v>0</v>
      </c>
      <c r="BU399" s="103">
        <f t="shared" si="484"/>
        <v>0</v>
      </c>
      <c r="BV399" s="103">
        <f t="shared" si="485"/>
        <v>0</v>
      </c>
      <c r="BW399" s="103">
        <f t="shared" si="486"/>
        <v>0</v>
      </c>
      <c r="BX399" s="103">
        <f t="shared" si="487"/>
        <v>0</v>
      </c>
      <c r="BY399" s="103">
        <f t="shared" si="488"/>
        <v>0</v>
      </c>
      <c r="BZ399" s="103">
        <f t="shared" si="489"/>
        <v>0</v>
      </c>
      <c r="CA399" s="104">
        <f>SUM(BO399:BZ399)*VLOOKUP($I399,Escalation[],MATCH(BB$1,Escalation[#Headers]),FALSE)</f>
        <v>0</v>
      </c>
      <c r="CB399" s="104">
        <f t="shared" si="490"/>
        <v>0</v>
      </c>
      <c r="CC399" s="104">
        <f t="shared" si="491"/>
        <v>0</v>
      </c>
      <c r="CD399" s="104">
        <f t="shared" si="492"/>
        <v>0</v>
      </c>
      <c r="CE399" s="103">
        <f t="shared" si="493"/>
        <v>0</v>
      </c>
      <c r="CF399" s="105">
        <f t="shared" si="494"/>
        <v>0</v>
      </c>
      <c r="CG399" s="110"/>
      <c r="CH399" s="102"/>
      <c r="CI399" s="102"/>
      <c r="CJ399" s="102"/>
      <c r="CK399" s="102"/>
      <c r="CL399" s="102"/>
      <c r="CM399" s="102"/>
      <c r="CN399" s="102"/>
      <c r="CO399" s="102"/>
      <c r="CP399" s="102"/>
      <c r="CQ399" s="102"/>
      <c r="CR399" s="102"/>
      <c r="CS399" s="102">
        <f t="shared" si="495"/>
        <v>0</v>
      </c>
      <c r="CT399" s="103">
        <f t="shared" si="496"/>
        <v>0</v>
      </c>
      <c r="CU399" s="103">
        <f t="shared" si="497"/>
        <v>0</v>
      </c>
      <c r="CV399" s="103">
        <f t="shared" si="498"/>
        <v>0</v>
      </c>
      <c r="CW399" s="103">
        <f t="shared" si="499"/>
        <v>0</v>
      </c>
      <c r="CX399" s="103">
        <f t="shared" si="500"/>
        <v>0</v>
      </c>
      <c r="CY399" s="103">
        <f t="shared" si="501"/>
        <v>0</v>
      </c>
      <c r="CZ399" s="103">
        <f t="shared" si="502"/>
        <v>0</v>
      </c>
      <c r="DA399" s="103">
        <f t="shared" si="503"/>
        <v>0</v>
      </c>
      <c r="DB399" s="103">
        <f t="shared" si="504"/>
        <v>0</v>
      </c>
      <c r="DC399" s="103">
        <f t="shared" si="505"/>
        <v>0</v>
      </c>
      <c r="DD399" s="103">
        <f t="shared" si="506"/>
        <v>0</v>
      </c>
      <c r="DE399" s="103">
        <f t="shared" si="507"/>
        <v>0</v>
      </c>
      <c r="DF399" s="104">
        <f>SUM(CT399:DE399)*VLOOKUP($I399,Escalation[],MATCH(CG$1,Escalation[#Headers]),FALSE)</f>
        <v>0</v>
      </c>
      <c r="DG399" s="104">
        <f t="shared" si="508"/>
        <v>0</v>
      </c>
      <c r="DH399" s="104">
        <f t="shared" si="509"/>
        <v>0</v>
      </c>
      <c r="DI399" s="104">
        <f t="shared" si="510"/>
        <v>0</v>
      </c>
      <c r="DJ399" s="103">
        <f t="shared" si="511"/>
        <v>0</v>
      </c>
      <c r="DK399" s="105">
        <f t="shared" si="512"/>
        <v>0</v>
      </c>
      <c r="DL399" s="110"/>
      <c r="DM399" s="102"/>
      <c r="DN399" s="102"/>
      <c r="DO399" s="102"/>
      <c r="DP399" s="102"/>
      <c r="DQ399" s="102"/>
      <c r="DR399" s="102"/>
      <c r="DS399" s="102"/>
      <c r="DT399" s="102"/>
      <c r="DU399" s="102"/>
      <c r="DV399" s="102"/>
      <c r="DW399" s="102"/>
      <c r="DX399" s="102">
        <f t="shared" si="513"/>
        <v>0</v>
      </c>
      <c r="DY399" s="103">
        <f t="shared" si="514"/>
        <v>0</v>
      </c>
      <c r="DZ399" s="103">
        <f t="shared" si="515"/>
        <v>0</v>
      </c>
      <c r="EA399" s="103">
        <f t="shared" si="516"/>
        <v>0</v>
      </c>
      <c r="EB399" s="103">
        <f t="shared" si="517"/>
        <v>0</v>
      </c>
      <c r="EC399" s="103">
        <f t="shared" si="518"/>
        <v>0</v>
      </c>
      <c r="ED399" s="103">
        <f t="shared" si="519"/>
        <v>0</v>
      </c>
      <c r="EE399" s="103">
        <f t="shared" si="520"/>
        <v>0</v>
      </c>
      <c r="EF399" s="103">
        <f t="shared" si="521"/>
        <v>0</v>
      </c>
      <c r="EG399" s="103">
        <f t="shared" si="522"/>
        <v>0</v>
      </c>
      <c r="EH399" s="103">
        <f t="shared" si="523"/>
        <v>0</v>
      </c>
      <c r="EI399" s="103">
        <f t="shared" si="524"/>
        <v>0</v>
      </c>
      <c r="EJ399" s="103">
        <f t="shared" si="525"/>
        <v>0</v>
      </c>
      <c r="EK399" s="104">
        <f>SUM(DY399:EJ399)*VLOOKUP($I399,Escalation[],MATCH(DL$1,Escalation[#Headers]),FALSE)</f>
        <v>0</v>
      </c>
      <c r="EL399" s="104">
        <f t="shared" si="526"/>
        <v>0</v>
      </c>
      <c r="EM399" s="104">
        <f t="shared" si="527"/>
        <v>0</v>
      </c>
      <c r="EN399" s="104">
        <f t="shared" si="528"/>
        <v>0</v>
      </c>
      <c r="EO399" s="103">
        <f t="shared" si="529"/>
        <v>0</v>
      </c>
      <c r="EP399" s="105">
        <f t="shared" si="530"/>
        <v>0</v>
      </c>
      <c r="EQ399" s="160">
        <f t="shared" si="531"/>
        <v>2819.34</v>
      </c>
      <c r="ER399" s="1"/>
      <c r="ES399" s="82"/>
      <c r="ET399" s="82"/>
      <c r="EU399" s="82"/>
      <c r="EV399" s="82"/>
      <c r="EW399" s="22"/>
      <c r="EX399" s="22"/>
      <c r="EY399" s="34"/>
      <c r="EZ399" s="34"/>
      <c r="FA399" s="7"/>
      <c r="FB399" s="7"/>
      <c r="FC399" s="7"/>
      <c r="FD399" s="7"/>
    </row>
    <row r="400" spans="1:160" ht="105.6" hidden="1" x14ac:dyDescent="0.3">
      <c r="A400" s="11" t="s">
        <v>793</v>
      </c>
      <c r="B400" s="83">
        <v>1.2</v>
      </c>
      <c r="C400" t="s">
        <v>1394</v>
      </c>
      <c r="D400" s="28" t="s">
        <v>15</v>
      </c>
      <c r="E400" s="3" t="s">
        <v>25</v>
      </c>
      <c r="F400" s="1" t="s">
        <v>794</v>
      </c>
      <c r="G400" s="14" t="s">
        <v>795</v>
      </c>
      <c r="H400" s="1"/>
      <c r="I400" s="3" t="s">
        <v>19</v>
      </c>
      <c r="J400" s="5" t="s">
        <v>31</v>
      </c>
      <c r="K400" s="3" t="s">
        <v>27</v>
      </c>
      <c r="L400" s="6" t="s">
        <v>22</v>
      </c>
      <c r="M400" s="38">
        <v>115</v>
      </c>
      <c r="N400" s="43">
        <v>115</v>
      </c>
      <c r="O400" s="23">
        <v>0</v>
      </c>
      <c r="P400" s="48">
        <v>0</v>
      </c>
      <c r="Q400" s="5" t="s">
        <v>23</v>
      </c>
      <c r="R400" s="1" t="s">
        <v>224</v>
      </c>
      <c r="S400" s="71">
        <f>VLOOKUP(R400,Contingencies!$A$2:$D$7,4,FALSE)</f>
        <v>0.35</v>
      </c>
      <c r="T400" s="22">
        <f t="shared" si="464"/>
        <v>1662.2946112500001</v>
      </c>
      <c r="U400" s="33">
        <f t="shared" si="538"/>
        <v>0</v>
      </c>
      <c r="V400" s="90"/>
      <c r="W400" s="118"/>
      <c r="X400" s="115"/>
      <c r="Y400" s="115"/>
      <c r="Z400" s="115"/>
      <c r="AA400" s="115"/>
      <c r="AB400" s="114"/>
      <c r="AC400" s="114"/>
      <c r="AD400" s="114"/>
      <c r="AE400" s="114">
        <v>8</v>
      </c>
      <c r="AF400" s="114">
        <v>12</v>
      </c>
      <c r="AG400" s="114"/>
      <c r="AH400" s="114"/>
      <c r="AI400" s="102">
        <f t="shared" si="532"/>
        <v>20</v>
      </c>
      <c r="AJ400" s="103">
        <f t="shared" si="465"/>
        <v>0</v>
      </c>
      <c r="AK400" s="103">
        <f t="shared" si="466"/>
        <v>0</v>
      </c>
      <c r="AL400" s="103">
        <f t="shared" si="467"/>
        <v>0</v>
      </c>
      <c r="AM400" s="103">
        <f t="shared" si="468"/>
        <v>0</v>
      </c>
      <c r="AN400" s="103">
        <f t="shared" si="469"/>
        <v>0</v>
      </c>
      <c r="AO400" s="103">
        <f t="shared" si="470"/>
        <v>0</v>
      </c>
      <c r="AP400" s="103">
        <f t="shared" si="471"/>
        <v>0</v>
      </c>
      <c r="AQ400" s="103">
        <f t="shared" si="472"/>
        <v>0</v>
      </c>
      <c r="AR400" s="103">
        <f t="shared" si="473"/>
        <v>920</v>
      </c>
      <c r="AS400" s="103">
        <f t="shared" si="474"/>
        <v>1380</v>
      </c>
      <c r="AT400" s="103">
        <f t="shared" si="475"/>
        <v>0</v>
      </c>
      <c r="AU400" s="103">
        <f t="shared" si="476"/>
        <v>0</v>
      </c>
      <c r="AV400" s="104">
        <f>SUM(AJ400:AU400)*VLOOKUP($I400,Escalation[],MATCH(W$1,Escalation[#Headers]),FALSE)</f>
        <v>2349.4500000000003</v>
      </c>
      <c r="AW400" s="104">
        <f t="shared" si="533"/>
        <v>0</v>
      </c>
      <c r="AX400" s="104">
        <f t="shared" si="534"/>
        <v>0</v>
      </c>
      <c r="AY400" s="104">
        <f t="shared" si="535"/>
        <v>2349.4500000000003</v>
      </c>
      <c r="AZ400" s="103">
        <f t="shared" si="536"/>
        <v>822.3075</v>
      </c>
      <c r="BA400" s="105">
        <f t="shared" si="537"/>
        <v>0</v>
      </c>
      <c r="BB400" s="118">
        <v>8</v>
      </c>
      <c r="BC400" s="114"/>
      <c r="BD400" s="112"/>
      <c r="BE400" s="112"/>
      <c r="BF400" s="112"/>
      <c r="BG400" s="112"/>
      <c r="BH400" s="112"/>
      <c r="BI400" s="114">
        <v>6</v>
      </c>
      <c r="BJ400" s="114">
        <v>6</v>
      </c>
      <c r="BK400" s="112"/>
      <c r="BL400" s="112"/>
      <c r="BM400" s="112"/>
      <c r="BN400" s="102">
        <f t="shared" si="477"/>
        <v>20</v>
      </c>
      <c r="BO400" s="103">
        <f t="shared" si="478"/>
        <v>920</v>
      </c>
      <c r="BP400" s="103">
        <f t="shared" si="479"/>
        <v>0</v>
      </c>
      <c r="BQ400" s="103">
        <f t="shared" si="480"/>
        <v>0</v>
      </c>
      <c r="BR400" s="103">
        <f t="shared" si="481"/>
        <v>0</v>
      </c>
      <c r="BS400" s="103">
        <f t="shared" si="482"/>
        <v>0</v>
      </c>
      <c r="BT400" s="103">
        <f t="shared" si="483"/>
        <v>0</v>
      </c>
      <c r="BU400" s="103">
        <f t="shared" si="484"/>
        <v>0</v>
      </c>
      <c r="BV400" s="103">
        <f t="shared" si="485"/>
        <v>690</v>
      </c>
      <c r="BW400" s="103">
        <f t="shared" si="486"/>
        <v>690</v>
      </c>
      <c r="BX400" s="103">
        <f t="shared" si="487"/>
        <v>0</v>
      </c>
      <c r="BY400" s="103">
        <f t="shared" si="488"/>
        <v>0</v>
      </c>
      <c r="BZ400" s="103">
        <f t="shared" si="489"/>
        <v>0</v>
      </c>
      <c r="CA400" s="104">
        <f>SUM(BO400:BZ400)*VLOOKUP($I400,Escalation[],MATCH(BB$1,Escalation[#Headers]),FALSE)</f>
        <v>2399.9631750000003</v>
      </c>
      <c r="CB400" s="104">
        <f t="shared" si="490"/>
        <v>0</v>
      </c>
      <c r="CC400" s="104">
        <f t="shared" si="491"/>
        <v>0</v>
      </c>
      <c r="CD400" s="104">
        <f t="shared" si="492"/>
        <v>2399.9631750000003</v>
      </c>
      <c r="CE400" s="103">
        <f t="shared" si="493"/>
        <v>839.98711125000011</v>
      </c>
      <c r="CF400" s="105">
        <f t="shared" si="494"/>
        <v>0</v>
      </c>
      <c r="CG400" s="111"/>
      <c r="CH400" s="112"/>
      <c r="CI400" s="112"/>
      <c r="CJ400" s="112"/>
      <c r="CK400" s="112"/>
      <c r="CL400" s="112"/>
      <c r="CM400" s="112"/>
      <c r="CN400" s="112"/>
      <c r="CO400" s="112"/>
      <c r="CP400" s="102"/>
      <c r="CQ400" s="102"/>
      <c r="CR400" s="102"/>
      <c r="CS400" s="102">
        <f t="shared" si="495"/>
        <v>0</v>
      </c>
      <c r="CT400" s="103">
        <f t="shared" si="496"/>
        <v>0</v>
      </c>
      <c r="CU400" s="103">
        <f t="shared" si="497"/>
        <v>0</v>
      </c>
      <c r="CV400" s="103">
        <f t="shared" si="498"/>
        <v>0</v>
      </c>
      <c r="CW400" s="103">
        <f t="shared" si="499"/>
        <v>0</v>
      </c>
      <c r="CX400" s="103">
        <f t="shared" si="500"/>
        <v>0</v>
      </c>
      <c r="CY400" s="103">
        <f t="shared" si="501"/>
        <v>0</v>
      </c>
      <c r="CZ400" s="103">
        <f t="shared" si="502"/>
        <v>0</v>
      </c>
      <c r="DA400" s="103">
        <f t="shared" si="503"/>
        <v>0</v>
      </c>
      <c r="DB400" s="103">
        <f t="shared" si="504"/>
        <v>0</v>
      </c>
      <c r="DC400" s="103">
        <f t="shared" si="505"/>
        <v>0</v>
      </c>
      <c r="DD400" s="103">
        <f t="shared" si="506"/>
        <v>0</v>
      </c>
      <c r="DE400" s="103">
        <f t="shared" si="507"/>
        <v>0</v>
      </c>
      <c r="DF400" s="104">
        <f>SUM(CT400:DE400)*VLOOKUP($I400,Escalation[],MATCH(CG$1,Escalation[#Headers]),FALSE)</f>
        <v>0</v>
      </c>
      <c r="DG400" s="104">
        <f t="shared" si="508"/>
        <v>0</v>
      </c>
      <c r="DH400" s="104">
        <f t="shared" si="509"/>
        <v>0</v>
      </c>
      <c r="DI400" s="104">
        <f t="shared" si="510"/>
        <v>0</v>
      </c>
      <c r="DJ400" s="103">
        <f t="shared" si="511"/>
        <v>0</v>
      </c>
      <c r="DK400" s="105">
        <f t="shared" si="512"/>
        <v>0</v>
      </c>
      <c r="DL400" s="110"/>
      <c r="DM400" s="102"/>
      <c r="DN400" s="102"/>
      <c r="DO400" s="102"/>
      <c r="DP400" s="102"/>
      <c r="DQ400" s="102"/>
      <c r="DR400" s="102"/>
      <c r="DS400" s="102"/>
      <c r="DT400" s="102"/>
      <c r="DU400" s="102"/>
      <c r="DV400" s="102"/>
      <c r="DW400" s="102"/>
      <c r="DX400" s="102">
        <f t="shared" si="513"/>
        <v>0</v>
      </c>
      <c r="DY400" s="103">
        <f t="shared" si="514"/>
        <v>0</v>
      </c>
      <c r="DZ400" s="103">
        <f t="shared" si="515"/>
        <v>0</v>
      </c>
      <c r="EA400" s="103">
        <f t="shared" si="516"/>
        <v>0</v>
      </c>
      <c r="EB400" s="103">
        <f t="shared" si="517"/>
        <v>0</v>
      </c>
      <c r="EC400" s="103">
        <f t="shared" si="518"/>
        <v>0</v>
      </c>
      <c r="ED400" s="103">
        <f t="shared" si="519"/>
        <v>0</v>
      </c>
      <c r="EE400" s="103">
        <f t="shared" si="520"/>
        <v>0</v>
      </c>
      <c r="EF400" s="103">
        <f t="shared" si="521"/>
        <v>0</v>
      </c>
      <c r="EG400" s="103">
        <f t="shared" si="522"/>
        <v>0</v>
      </c>
      <c r="EH400" s="103">
        <f t="shared" si="523"/>
        <v>0</v>
      </c>
      <c r="EI400" s="103">
        <f t="shared" si="524"/>
        <v>0</v>
      </c>
      <c r="EJ400" s="103">
        <f t="shared" si="525"/>
        <v>0</v>
      </c>
      <c r="EK400" s="104">
        <f>SUM(DY400:EJ400)*VLOOKUP($I400,Escalation[],MATCH(DL$1,Escalation[#Headers]),FALSE)</f>
        <v>0</v>
      </c>
      <c r="EL400" s="104">
        <f t="shared" si="526"/>
        <v>0</v>
      </c>
      <c r="EM400" s="104">
        <f t="shared" si="527"/>
        <v>0</v>
      </c>
      <c r="EN400" s="104">
        <f t="shared" si="528"/>
        <v>0</v>
      </c>
      <c r="EO400" s="103">
        <f t="shared" si="529"/>
        <v>0</v>
      </c>
      <c r="EP400" s="105">
        <f t="shared" si="530"/>
        <v>0</v>
      </c>
      <c r="EQ400" s="160">
        <f t="shared" si="531"/>
        <v>4749.4131750000006</v>
      </c>
      <c r="ER400" s="1"/>
      <c r="ES400" s="82"/>
      <c r="ET400" s="82"/>
      <c r="EU400" s="82"/>
      <c r="EV400" s="82"/>
      <c r="EW400" s="22"/>
      <c r="EX400" s="22"/>
      <c r="EY400" s="34"/>
      <c r="EZ400" s="34"/>
      <c r="FA400" s="7"/>
      <c r="FB400" s="7"/>
      <c r="FC400" s="7"/>
      <c r="FD400" s="7"/>
    </row>
    <row r="401" spans="1:160" ht="105.6" hidden="1" x14ac:dyDescent="0.3">
      <c r="A401" s="11" t="s">
        <v>793</v>
      </c>
      <c r="B401" s="83">
        <v>1.2</v>
      </c>
      <c r="C401" t="s">
        <v>1394</v>
      </c>
      <c r="D401" s="28" t="s">
        <v>15</v>
      </c>
      <c r="E401" s="3" t="s">
        <v>25</v>
      </c>
      <c r="F401" s="1" t="s">
        <v>794</v>
      </c>
      <c r="G401" s="14" t="s">
        <v>795</v>
      </c>
      <c r="H401" s="1"/>
      <c r="I401" s="3" t="s">
        <v>215</v>
      </c>
      <c r="J401" s="5" t="s">
        <v>215</v>
      </c>
      <c r="K401" s="3"/>
      <c r="L401" s="3" t="s">
        <v>22</v>
      </c>
      <c r="M401" s="38"/>
      <c r="N401" s="42">
        <v>1</v>
      </c>
      <c r="O401" s="23">
        <v>0</v>
      </c>
      <c r="P401" s="48">
        <v>0</v>
      </c>
      <c r="Q401" s="5" t="s">
        <v>23</v>
      </c>
      <c r="R401" s="1" t="s">
        <v>224</v>
      </c>
      <c r="S401" s="71">
        <f>VLOOKUP(R401,Contingencies!$A$2:$D$7,4,FALSE)</f>
        <v>0.35</v>
      </c>
      <c r="T401" s="22">
        <f t="shared" si="464"/>
        <v>2890.94715</v>
      </c>
      <c r="U401" s="33">
        <f t="shared" si="538"/>
        <v>0</v>
      </c>
      <c r="V401" s="90"/>
      <c r="W401" s="136"/>
      <c r="X401" s="115"/>
      <c r="Y401" s="115"/>
      <c r="Z401" s="115"/>
      <c r="AA401" s="115"/>
      <c r="AB401" s="114"/>
      <c r="AC401" s="114"/>
      <c r="AD401" s="114"/>
      <c r="AE401" s="114"/>
      <c r="AF401" s="114">
        <v>4000</v>
      </c>
      <c r="AG401" s="114"/>
      <c r="AH401" s="114"/>
      <c r="AI401" s="102">
        <f t="shared" si="532"/>
        <v>0</v>
      </c>
      <c r="AJ401" s="103">
        <f t="shared" si="465"/>
        <v>0</v>
      </c>
      <c r="AK401" s="103">
        <f t="shared" si="466"/>
        <v>0</v>
      </c>
      <c r="AL401" s="103">
        <f t="shared" si="467"/>
        <v>0</v>
      </c>
      <c r="AM401" s="103">
        <f t="shared" si="468"/>
        <v>0</v>
      </c>
      <c r="AN401" s="103">
        <f t="shared" si="469"/>
        <v>0</v>
      </c>
      <c r="AO401" s="103">
        <f t="shared" si="470"/>
        <v>0</v>
      </c>
      <c r="AP401" s="103">
        <f t="shared" si="471"/>
        <v>0</v>
      </c>
      <c r="AQ401" s="103">
        <f t="shared" si="472"/>
        <v>0</v>
      </c>
      <c r="AR401" s="103">
        <f t="shared" si="473"/>
        <v>0</v>
      </c>
      <c r="AS401" s="103">
        <f t="shared" si="474"/>
        <v>4000</v>
      </c>
      <c r="AT401" s="103">
        <f t="shared" si="475"/>
        <v>0</v>
      </c>
      <c r="AU401" s="103">
        <f t="shared" si="476"/>
        <v>0</v>
      </c>
      <c r="AV401" s="104">
        <f>SUM(AJ401:AU401)*VLOOKUP($I401,Escalation[],MATCH(W$1,Escalation[#Headers]),FALSE)</f>
        <v>4086.0000000000005</v>
      </c>
      <c r="AW401" s="104">
        <f t="shared" si="533"/>
        <v>0</v>
      </c>
      <c r="AX401" s="104">
        <f t="shared" si="534"/>
        <v>0</v>
      </c>
      <c r="AY401" s="104">
        <f t="shared" si="535"/>
        <v>4086.0000000000005</v>
      </c>
      <c r="AZ401" s="103">
        <f t="shared" si="536"/>
        <v>1430.1000000000001</v>
      </c>
      <c r="BA401" s="105">
        <f t="shared" si="537"/>
        <v>0</v>
      </c>
      <c r="BB401" s="118">
        <v>1000</v>
      </c>
      <c r="BC401" s="114"/>
      <c r="BD401" s="112"/>
      <c r="BE401" s="112"/>
      <c r="BF401" s="112"/>
      <c r="BG401" s="112"/>
      <c r="BH401" s="112"/>
      <c r="BI401" s="114">
        <v>1000</v>
      </c>
      <c r="BJ401" s="114">
        <v>2000</v>
      </c>
      <c r="BK401" s="112"/>
      <c r="BL401" s="112"/>
      <c r="BM401" s="112"/>
      <c r="BN401" s="102">
        <f t="shared" si="477"/>
        <v>0</v>
      </c>
      <c r="BO401" s="103">
        <f t="shared" si="478"/>
        <v>1000</v>
      </c>
      <c r="BP401" s="103">
        <f t="shared" si="479"/>
        <v>0</v>
      </c>
      <c r="BQ401" s="103">
        <f t="shared" si="480"/>
        <v>0</v>
      </c>
      <c r="BR401" s="103">
        <f t="shared" si="481"/>
        <v>0</v>
      </c>
      <c r="BS401" s="103">
        <f t="shared" si="482"/>
        <v>0</v>
      </c>
      <c r="BT401" s="103">
        <f t="shared" si="483"/>
        <v>0</v>
      </c>
      <c r="BU401" s="103">
        <f t="shared" si="484"/>
        <v>0</v>
      </c>
      <c r="BV401" s="103">
        <f t="shared" si="485"/>
        <v>1000</v>
      </c>
      <c r="BW401" s="103">
        <f t="shared" si="486"/>
        <v>2000</v>
      </c>
      <c r="BX401" s="103">
        <f t="shared" si="487"/>
        <v>0</v>
      </c>
      <c r="BY401" s="103">
        <f t="shared" si="488"/>
        <v>0</v>
      </c>
      <c r="BZ401" s="103">
        <f t="shared" si="489"/>
        <v>0</v>
      </c>
      <c r="CA401" s="104">
        <f>SUM(BO401:BZ401)*VLOOKUP($I401,Escalation[],MATCH(BB$1,Escalation[#Headers]),FALSE)</f>
        <v>4173.8490000000002</v>
      </c>
      <c r="CB401" s="104">
        <f t="shared" si="490"/>
        <v>0</v>
      </c>
      <c r="CC401" s="104">
        <f t="shared" si="491"/>
        <v>0</v>
      </c>
      <c r="CD401" s="104">
        <f t="shared" si="492"/>
        <v>4173.8490000000002</v>
      </c>
      <c r="CE401" s="103">
        <f t="shared" si="493"/>
        <v>1460.8471500000001</v>
      </c>
      <c r="CF401" s="105">
        <f t="shared" si="494"/>
        <v>0</v>
      </c>
      <c r="CG401" s="111"/>
      <c r="CH401" s="112"/>
      <c r="CI401" s="112"/>
      <c r="CJ401" s="112"/>
      <c r="CK401" s="112"/>
      <c r="CL401" s="112"/>
      <c r="CM401" s="112"/>
      <c r="CN401" s="112"/>
      <c r="CO401" s="112"/>
      <c r="CP401" s="102"/>
      <c r="CQ401" s="102"/>
      <c r="CR401" s="102"/>
      <c r="CS401" s="102">
        <f t="shared" si="495"/>
        <v>0</v>
      </c>
      <c r="CT401" s="103">
        <f t="shared" si="496"/>
        <v>0</v>
      </c>
      <c r="CU401" s="103">
        <f t="shared" si="497"/>
        <v>0</v>
      </c>
      <c r="CV401" s="103">
        <f t="shared" si="498"/>
        <v>0</v>
      </c>
      <c r="CW401" s="103">
        <f t="shared" si="499"/>
        <v>0</v>
      </c>
      <c r="CX401" s="103">
        <f t="shared" si="500"/>
        <v>0</v>
      </c>
      <c r="CY401" s="103">
        <f t="shared" si="501"/>
        <v>0</v>
      </c>
      <c r="CZ401" s="103">
        <f t="shared" si="502"/>
        <v>0</v>
      </c>
      <c r="DA401" s="103">
        <f t="shared" si="503"/>
        <v>0</v>
      </c>
      <c r="DB401" s="103">
        <f t="shared" si="504"/>
        <v>0</v>
      </c>
      <c r="DC401" s="103">
        <f t="shared" si="505"/>
        <v>0</v>
      </c>
      <c r="DD401" s="103">
        <f t="shared" si="506"/>
        <v>0</v>
      </c>
      <c r="DE401" s="103">
        <f t="shared" si="507"/>
        <v>0</v>
      </c>
      <c r="DF401" s="104">
        <f>SUM(CT401:DE401)*VLOOKUP($I401,Escalation[],MATCH(CG$1,Escalation[#Headers]),FALSE)</f>
        <v>0</v>
      </c>
      <c r="DG401" s="104">
        <f t="shared" si="508"/>
        <v>0</v>
      </c>
      <c r="DH401" s="104">
        <f t="shared" si="509"/>
        <v>0</v>
      </c>
      <c r="DI401" s="104">
        <f t="shared" si="510"/>
        <v>0</v>
      </c>
      <c r="DJ401" s="103">
        <f t="shared" si="511"/>
        <v>0</v>
      </c>
      <c r="DK401" s="105">
        <f t="shared" si="512"/>
        <v>0</v>
      </c>
      <c r="DL401" s="110"/>
      <c r="DM401" s="102"/>
      <c r="DN401" s="102"/>
      <c r="DO401" s="102"/>
      <c r="DP401" s="102"/>
      <c r="DQ401" s="102"/>
      <c r="DR401" s="102"/>
      <c r="DS401" s="102"/>
      <c r="DT401" s="102"/>
      <c r="DU401" s="102"/>
      <c r="DV401" s="102"/>
      <c r="DW401" s="102"/>
      <c r="DX401" s="102">
        <f t="shared" si="513"/>
        <v>0</v>
      </c>
      <c r="DY401" s="103">
        <f t="shared" si="514"/>
        <v>0</v>
      </c>
      <c r="DZ401" s="103">
        <f t="shared" si="515"/>
        <v>0</v>
      </c>
      <c r="EA401" s="103">
        <f t="shared" si="516"/>
        <v>0</v>
      </c>
      <c r="EB401" s="103">
        <f t="shared" si="517"/>
        <v>0</v>
      </c>
      <c r="EC401" s="103">
        <f t="shared" si="518"/>
        <v>0</v>
      </c>
      <c r="ED401" s="103">
        <f t="shared" si="519"/>
        <v>0</v>
      </c>
      <c r="EE401" s="103">
        <f t="shared" si="520"/>
        <v>0</v>
      </c>
      <c r="EF401" s="103">
        <f t="shared" si="521"/>
        <v>0</v>
      </c>
      <c r="EG401" s="103">
        <f t="shared" si="522"/>
        <v>0</v>
      </c>
      <c r="EH401" s="103">
        <f t="shared" si="523"/>
        <v>0</v>
      </c>
      <c r="EI401" s="103">
        <f t="shared" si="524"/>
        <v>0</v>
      </c>
      <c r="EJ401" s="103">
        <f t="shared" si="525"/>
        <v>0</v>
      </c>
      <c r="EK401" s="104">
        <f>SUM(DY401:EJ401)*VLOOKUP($I401,Escalation[],MATCH(DL$1,Escalation[#Headers]),FALSE)</f>
        <v>0</v>
      </c>
      <c r="EL401" s="104">
        <f t="shared" si="526"/>
        <v>0</v>
      </c>
      <c r="EM401" s="104">
        <f t="shared" si="527"/>
        <v>0</v>
      </c>
      <c r="EN401" s="104">
        <f t="shared" si="528"/>
        <v>0</v>
      </c>
      <c r="EO401" s="103">
        <f t="shared" si="529"/>
        <v>0</v>
      </c>
      <c r="EP401" s="105">
        <f t="shared" si="530"/>
        <v>0</v>
      </c>
      <c r="EQ401" s="160">
        <f t="shared" si="531"/>
        <v>8259.8490000000002</v>
      </c>
      <c r="ER401" s="1"/>
      <c r="ES401" s="82"/>
      <c r="ET401" s="82"/>
      <c r="EU401" s="82"/>
      <c r="EV401" s="82"/>
      <c r="EW401" s="22"/>
      <c r="EX401" s="22"/>
      <c r="EY401" s="34"/>
      <c r="EZ401" s="34"/>
      <c r="FA401" s="7"/>
      <c r="FB401" s="7"/>
      <c r="FC401" s="7"/>
      <c r="FD401" s="7"/>
    </row>
    <row r="402" spans="1:160" ht="105.6" hidden="1" x14ac:dyDescent="0.3">
      <c r="A402" s="11" t="s">
        <v>797</v>
      </c>
      <c r="B402" s="83">
        <v>1.2</v>
      </c>
      <c r="C402" t="s">
        <v>1394</v>
      </c>
      <c r="D402" s="28" t="s">
        <v>15</v>
      </c>
      <c r="E402" s="3" t="s">
        <v>25</v>
      </c>
      <c r="F402" s="1" t="s">
        <v>798</v>
      </c>
      <c r="G402" s="14" t="s">
        <v>796</v>
      </c>
      <c r="H402" s="1"/>
      <c r="I402" s="3" t="s">
        <v>19</v>
      </c>
      <c r="J402" s="5" t="s">
        <v>31</v>
      </c>
      <c r="K402" s="3" t="s">
        <v>27</v>
      </c>
      <c r="L402" s="6" t="s">
        <v>22</v>
      </c>
      <c r="M402" s="38">
        <v>115</v>
      </c>
      <c r="N402" s="43">
        <v>115</v>
      </c>
      <c r="O402" s="23">
        <v>0</v>
      </c>
      <c r="P402" s="48">
        <v>0</v>
      </c>
      <c r="Q402" s="5" t="s">
        <v>23</v>
      </c>
      <c r="R402" s="1" t="s">
        <v>224</v>
      </c>
      <c r="S402" s="71">
        <f>VLOOKUP(R402,Contingencies!$A$2:$D$7,4,FALSE)</f>
        <v>0.35</v>
      </c>
      <c r="T402" s="22">
        <f t="shared" si="464"/>
        <v>986.76900000000001</v>
      </c>
      <c r="U402" s="33">
        <f t="shared" si="538"/>
        <v>0</v>
      </c>
      <c r="V402" s="90"/>
      <c r="W402" s="124"/>
      <c r="X402" s="126"/>
      <c r="Y402" s="126"/>
      <c r="Z402" s="126"/>
      <c r="AA402" s="126"/>
      <c r="AB402" s="125"/>
      <c r="AC402" s="125"/>
      <c r="AD402" s="114">
        <v>8</v>
      </c>
      <c r="AE402" s="114">
        <v>16</v>
      </c>
      <c r="AF402" s="102"/>
      <c r="AG402" s="125"/>
      <c r="AH402" s="125"/>
      <c r="AI402" s="102">
        <f t="shared" si="532"/>
        <v>24</v>
      </c>
      <c r="AJ402" s="103">
        <f t="shared" si="465"/>
        <v>0</v>
      </c>
      <c r="AK402" s="103">
        <f t="shared" si="466"/>
        <v>0</v>
      </c>
      <c r="AL402" s="103">
        <f t="shared" si="467"/>
        <v>0</v>
      </c>
      <c r="AM402" s="103">
        <f t="shared" si="468"/>
        <v>0</v>
      </c>
      <c r="AN402" s="103">
        <f t="shared" si="469"/>
        <v>0</v>
      </c>
      <c r="AO402" s="103">
        <f t="shared" si="470"/>
        <v>0</v>
      </c>
      <c r="AP402" s="103">
        <f t="shared" si="471"/>
        <v>0</v>
      </c>
      <c r="AQ402" s="103">
        <f t="shared" si="472"/>
        <v>920</v>
      </c>
      <c r="AR402" s="103">
        <f t="shared" si="473"/>
        <v>1840</v>
      </c>
      <c r="AS402" s="103">
        <f t="shared" si="474"/>
        <v>0</v>
      </c>
      <c r="AT402" s="103">
        <f t="shared" si="475"/>
        <v>0</v>
      </c>
      <c r="AU402" s="103">
        <f t="shared" si="476"/>
        <v>0</v>
      </c>
      <c r="AV402" s="104">
        <f>SUM(AJ402:AU402)*VLOOKUP($I402,Escalation[],MATCH(W$1,Escalation[#Headers]),FALSE)</f>
        <v>2819.34</v>
      </c>
      <c r="AW402" s="104">
        <f t="shared" si="533"/>
        <v>0</v>
      </c>
      <c r="AX402" s="104">
        <f t="shared" si="534"/>
        <v>0</v>
      </c>
      <c r="AY402" s="104">
        <f t="shared" si="535"/>
        <v>2819.34</v>
      </c>
      <c r="AZ402" s="103">
        <f t="shared" si="536"/>
        <v>986.76900000000001</v>
      </c>
      <c r="BA402" s="105">
        <f t="shared" si="537"/>
        <v>0</v>
      </c>
      <c r="BB402" s="124"/>
      <c r="BC402" s="125"/>
      <c r="BD402" s="102"/>
      <c r="BE402" s="102"/>
      <c r="BF402" s="102"/>
      <c r="BG402" s="102"/>
      <c r="BH402" s="102"/>
      <c r="BI402" s="125"/>
      <c r="BJ402" s="125"/>
      <c r="BK402" s="102"/>
      <c r="BL402" s="102"/>
      <c r="BM402" s="102"/>
      <c r="BN402" s="102">
        <f t="shared" si="477"/>
        <v>0</v>
      </c>
      <c r="BO402" s="103">
        <f t="shared" si="478"/>
        <v>0</v>
      </c>
      <c r="BP402" s="103">
        <f t="shared" si="479"/>
        <v>0</v>
      </c>
      <c r="BQ402" s="103">
        <f t="shared" si="480"/>
        <v>0</v>
      </c>
      <c r="BR402" s="103">
        <f t="shared" si="481"/>
        <v>0</v>
      </c>
      <c r="BS402" s="103">
        <f t="shared" si="482"/>
        <v>0</v>
      </c>
      <c r="BT402" s="103">
        <f t="shared" si="483"/>
        <v>0</v>
      </c>
      <c r="BU402" s="103">
        <f t="shared" si="484"/>
        <v>0</v>
      </c>
      <c r="BV402" s="103">
        <f t="shared" si="485"/>
        <v>0</v>
      </c>
      <c r="BW402" s="103">
        <f t="shared" si="486"/>
        <v>0</v>
      </c>
      <c r="BX402" s="103">
        <f t="shared" si="487"/>
        <v>0</v>
      </c>
      <c r="BY402" s="103">
        <f t="shared" si="488"/>
        <v>0</v>
      </c>
      <c r="BZ402" s="103">
        <f t="shared" si="489"/>
        <v>0</v>
      </c>
      <c r="CA402" s="104">
        <f>SUM(BO402:BZ402)*VLOOKUP($I402,Escalation[],MATCH(BB$1,Escalation[#Headers]),FALSE)</f>
        <v>0</v>
      </c>
      <c r="CB402" s="104">
        <f t="shared" si="490"/>
        <v>0</v>
      </c>
      <c r="CC402" s="104">
        <f t="shared" si="491"/>
        <v>0</v>
      </c>
      <c r="CD402" s="104">
        <f t="shared" si="492"/>
        <v>0</v>
      </c>
      <c r="CE402" s="103">
        <f t="shared" si="493"/>
        <v>0</v>
      </c>
      <c r="CF402" s="105">
        <f t="shared" si="494"/>
        <v>0</v>
      </c>
      <c r="CG402" s="110"/>
      <c r="CH402" s="102"/>
      <c r="CI402" s="102"/>
      <c r="CJ402" s="102"/>
      <c r="CK402" s="102"/>
      <c r="CL402" s="102"/>
      <c r="CM402" s="102"/>
      <c r="CN402" s="102"/>
      <c r="CO402" s="102"/>
      <c r="CP402" s="102"/>
      <c r="CQ402" s="102"/>
      <c r="CR402" s="102"/>
      <c r="CS402" s="102">
        <f t="shared" si="495"/>
        <v>0</v>
      </c>
      <c r="CT402" s="103">
        <f t="shared" si="496"/>
        <v>0</v>
      </c>
      <c r="CU402" s="103">
        <f t="shared" si="497"/>
        <v>0</v>
      </c>
      <c r="CV402" s="103">
        <f t="shared" si="498"/>
        <v>0</v>
      </c>
      <c r="CW402" s="103">
        <f t="shared" si="499"/>
        <v>0</v>
      </c>
      <c r="CX402" s="103">
        <f t="shared" si="500"/>
        <v>0</v>
      </c>
      <c r="CY402" s="103">
        <f t="shared" si="501"/>
        <v>0</v>
      </c>
      <c r="CZ402" s="103">
        <f t="shared" si="502"/>
        <v>0</v>
      </c>
      <c r="DA402" s="103">
        <f t="shared" si="503"/>
        <v>0</v>
      </c>
      <c r="DB402" s="103">
        <f t="shared" si="504"/>
        <v>0</v>
      </c>
      <c r="DC402" s="103">
        <f t="shared" si="505"/>
        <v>0</v>
      </c>
      <c r="DD402" s="103">
        <f t="shared" si="506"/>
        <v>0</v>
      </c>
      <c r="DE402" s="103">
        <f t="shared" si="507"/>
        <v>0</v>
      </c>
      <c r="DF402" s="104">
        <f>SUM(CT402:DE402)*VLOOKUP($I402,Escalation[],MATCH(CG$1,Escalation[#Headers]),FALSE)</f>
        <v>0</v>
      </c>
      <c r="DG402" s="104">
        <f t="shared" si="508"/>
        <v>0</v>
      </c>
      <c r="DH402" s="104">
        <f t="shared" si="509"/>
        <v>0</v>
      </c>
      <c r="DI402" s="104">
        <f t="shared" si="510"/>
        <v>0</v>
      </c>
      <c r="DJ402" s="103">
        <f t="shared" si="511"/>
        <v>0</v>
      </c>
      <c r="DK402" s="105">
        <f t="shared" si="512"/>
        <v>0</v>
      </c>
      <c r="DL402" s="110"/>
      <c r="DM402" s="102"/>
      <c r="DN402" s="102"/>
      <c r="DO402" s="102"/>
      <c r="DP402" s="102"/>
      <c r="DQ402" s="102"/>
      <c r="DR402" s="102"/>
      <c r="DS402" s="102"/>
      <c r="DT402" s="102"/>
      <c r="DU402" s="102"/>
      <c r="DV402" s="102"/>
      <c r="DW402" s="102"/>
      <c r="DX402" s="102">
        <f t="shared" si="513"/>
        <v>0</v>
      </c>
      <c r="DY402" s="103">
        <f t="shared" si="514"/>
        <v>0</v>
      </c>
      <c r="DZ402" s="103">
        <f t="shared" si="515"/>
        <v>0</v>
      </c>
      <c r="EA402" s="103">
        <f t="shared" si="516"/>
        <v>0</v>
      </c>
      <c r="EB402" s="103">
        <f t="shared" si="517"/>
        <v>0</v>
      </c>
      <c r="EC402" s="103">
        <f t="shared" si="518"/>
        <v>0</v>
      </c>
      <c r="ED402" s="103">
        <f t="shared" si="519"/>
        <v>0</v>
      </c>
      <c r="EE402" s="103">
        <f t="shared" si="520"/>
        <v>0</v>
      </c>
      <c r="EF402" s="103">
        <f t="shared" si="521"/>
        <v>0</v>
      </c>
      <c r="EG402" s="103">
        <f t="shared" si="522"/>
        <v>0</v>
      </c>
      <c r="EH402" s="103">
        <f t="shared" si="523"/>
        <v>0</v>
      </c>
      <c r="EI402" s="103">
        <f t="shared" si="524"/>
        <v>0</v>
      </c>
      <c r="EJ402" s="103">
        <f t="shared" si="525"/>
        <v>0</v>
      </c>
      <c r="EK402" s="104">
        <f>SUM(DY402:EJ402)*VLOOKUP($I402,Escalation[],MATCH(DL$1,Escalation[#Headers]),FALSE)</f>
        <v>0</v>
      </c>
      <c r="EL402" s="104">
        <f t="shared" si="526"/>
        <v>0</v>
      </c>
      <c r="EM402" s="104">
        <f t="shared" si="527"/>
        <v>0</v>
      </c>
      <c r="EN402" s="104">
        <f t="shared" si="528"/>
        <v>0</v>
      </c>
      <c r="EO402" s="103">
        <f t="shared" si="529"/>
        <v>0</v>
      </c>
      <c r="EP402" s="105">
        <f t="shared" si="530"/>
        <v>0</v>
      </c>
      <c r="EQ402" s="160">
        <f t="shared" si="531"/>
        <v>2819.34</v>
      </c>
      <c r="ER402" s="1"/>
      <c r="ES402" s="82"/>
      <c r="ET402" s="82"/>
      <c r="EU402" s="82"/>
      <c r="EV402" s="82"/>
      <c r="EW402" s="22"/>
      <c r="EX402" s="22"/>
      <c r="EY402" s="34"/>
      <c r="EZ402" s="34"/>
      <c r="FA402" s="7"/>
      <c r="FB402" s="7"/>
      <c r="FC402" s="7"/>
      <c r="FD402" s="7"/>
    </row>
    <row r="403" spans="1:160" ht="105.6" hidden="1" x14ac:dyDescent="0.3">
      <c r="A403" s="11" t="s">
        <v>797</v>
      </c>
      <c r="B403" s="83">
        <v>1.2</v>
      </c>
      <c r="C403" t="s">
        <v>1394</v>
      </c>
      <c r="D403" s="28" t="s">
        <v>15</v>
      </c>
      <c r="E403" s="3" t="s">
        <v>25</v>
      </c>
      <c r="F403" s="1" t="s">
        <v>798</v>
      </c>
      <c r="G403" s="14" t="s">
        <v>796</v>
      </c>
      <c r="H403" s="1"/>
      <c r="I403" s="3" t="s">
        <v>215</v>
      </c>
      <c r="J403" s="5" t="s">
        <v>215</v>
      </c>
      <c r="K403" s="3"/>
      <c r="L403" s="3" t="s">
        <v>22</v>
      </c>
      <c r="M403" s="38"/>
      <c r="N403" s="42">
        <v>1</v>
      </c>
      <c r="O403" s="23">
        <v>0</v>
      </c>
      <c r="P403" s="48">
        <v>0</v>
      </c>
      <c r="Q403" s="5" t="s">
        <v>23</v>
      </c>
      <c r="R403" s="1" t="s">
        <v>224</v>
      </c>
      <c r="S403" s="71">
        <f>VLOOKUP(R403,Contingencies!$A$2:$D$7,4,FALSE)</f>
        <v>0.35</v>
      </c>
      <c r="T403" s="22">
        <f t="shared" si="464"/>
        <v>1787.625</v>
      </c>
      <c r="U403" s="33">
        <f t="shared" si="538"/>
        <v>0</v>
      </c>
      <c r="V403" s="90"/>
      <c r="W403" s="137"/>
      <c r="X403" s="126"/>
      <c r="Y403" s="126"/>
      <c r="Z403" s="126"/>
      <c r="AA403" s="126"/>
      <c r="AB403" s="125"/>
      <c r="AC403" s="125"/>
      <c r="AD403" s="114"/>
      <c r="AE403" s="114">
        <v>5000</v>
      </c>
      <c r="AF403" s="102"/>
      <c r="AG403" s="125"/>
      <c r="AH403" s="125"/>
      <c r="AI403" s="102">
        <f t="shared" si="532"/>
        <v>0</v>
      </c>
      <c r="AJ403" s="103">
        <f t="shared" si="465"/>
        <v>0</v>
      </c>
      <c r="AK403" s="103">
        <f t="shared" si="466"/>
        <v>0</v>
      </c>
      <c r="AL403" s="103">
        <f t="shared" si="467"/>
        <v>0</v>
      </c>
      <c r="AM403" s="103">
        <f t="shared" si="468"/>
        <v>0</v>
      </c>
      <c r="AN403" s="103">
        <f t="shared" si="469"/>
        <v>0</v>
      </c>
      <c r="AO403" s="103">
        <f t="shared" si="470"/>
        <v>0</v>
      </c>
      <c r="AP403" s="103">
        <f t="shared" si="471"/>
        <v>0</v>
      </c>
      <c r="AQ403" s="103">
        <f t="shared" si="472"/>
        <v>0</v>
      </c>
      <c r="AR403" s="103">
        <f t="shared" si="473"/>
        <v>5000</v>
      </c>
      <c r="AS403" s="103">
        <f t="shared" si="474"/>
        <v>0</v>
      </c>
      <c r="AT403" s="103">
        <f t="shared" si="475"/>
        <v>0</v>
      </c>
      <c r="AU403" s="103">
        <f t="shared" si="476"/>
        <v>0</v>
      </c>
      <c r="AV403" s="104">
        <f>SUM(AJ403:AU403)*VLOOKUP($I403,Escalation[],MATCH(W$1,Escalation[#Headers]),FALSE)</f>
        <v>5107.5</v>
      </c>
      <c r="AW403" s="104">
        <f t="shared" si="533"/>
        <v>0</v>
      </c>
      <c r="AX403" s="104">
        <f t="shared" si="534"/>
        <v>0</v>
      </c>
      <c r="AY403" s="104">
        <f t="shared" si="535"/>
        <v>5107.5</v>
      </c>
      <c r="AZ403" s="103">
        <f t="shared" si="536"/>
        <v>1787.625</v>
      </c>
      <c r="BA403" s="105">
        <f t="shared" si="537"/>
        <v>0</v>
      </c>
      <c r="BB403" s="124"/>
      <c r="BC403" s="125"/>
      <c r="BD403" s="102"/>
      <c r="BE403" s="102"/>
      <c r="BF403" s="102"/>
      <c r="BG403" s="102"/>
      <c r="BH403" s="102"/>
      <c r="BI403" s="125"/>
      <c r="BJ403" s="125"/>
      <c r="BK403" s="102"/>
      <c r="BL403" s="102"/>
      <c r="BM403" s="102"/>
      <c r="BN403" s="102">
        <f t="shared" si="477"/>
        <v>0</v>
      </c>
      <c r="BO403" s="103">
        <f t="shared" si="478"/>
        <v>0</v>
      </c>
      <c r="BP403" s="103">
        <f t="shared" si="479"/>
        <v>0</v>
      </c>
      <c r="BQ403" s="103">
        <f t="shared" si="480"/>
        <v>0</v>
      </c>
      <c r="BR403" s="103">
        <f t="shared" si="481"/>
        <v>0</v>
      </c>
      <c r="BS403" s="103">
        <f t="shared" si="482"/>
        <v>0</v>
      </c>
      <c r="BT403" s="103">
        <f t="shared" si="483"/>
        <v>0</v>
      </c>
      <c r="BU403" s="103">
        <f t="shared" si="484"/>
        <v>0</v>
      </c>
      <c r="BV403" s="103">
        <f t="shared" si="485"/>
        <v>0</v>
      </c>
      <c r="BW403" s="103">
        <f t="shared" si="486"/>
        <v>0</v>
      </c>
      <c r="BX403" s="103">
        <f t="shared" si="487"/>
        <v>0</v>
      </c>
      <c r="BY403" s="103">
        <f t="shared" si="488"/>
        <v>0</v>
      </c>
      <c r="BZ403" s="103">
        <f t="shared" si="489"/>
        <v>0</v>
      </c>
      <c r="CA403" s="104">
        <f>SUM(BO403:BZ403)*VLOOKUP($I403,Escalation[],MATCH(BB$1,Escalation[#Headers]),FALSE)</f>
        <v>0</v>
      </c>
      <c r="CB403" s="104">
        <f t="shared" si="490"/>
        <v>0</v>
      </c>
      <c r="CC403" s="104">
        <f t="shared" si="491"/>
        <v>0</v>
      </c>
      <c r="CD403" s="104">
        <f t="shared" si="492"/>
        <v>0</v>
      </c>
      <c r="CE403" s="103">
        <f t="shared" si="493"/>
        <v>0</v>
      </c>
      <c r="CF403" s="105">
        <f t="shared" si="494"/>
        <v>0</v>
      </c>
      <c r="CG403" s="110"/>
      <c r="CH403" s="102"/>
      <c r="CI403" s="102"/>
      <c r="CJ403" s="102"/>
      <c r="CK403" s="102"/>
      <c r="CL403" s="102"/>
      <c r="CM403" s="102"/>
      <c r="CN403" s="102"/>
      <c r="CO403" s="102"/>
      <c r="CP403" s="102"/>
      <c r="CQ403" s="102"/>
      <c r="CR403" s="102"/>
      <c r="CS403" s="102">
        <f t="shared" si="495"/>
        <v>0</v>
      </c>
      <c r="CT403" s="103">
        <f t="shared" si="496"/>
        <v>0</v>
      </c>
      <c r="CU403" s="103">
        <f t="shared" si="497"/>
        <v>0</v>
      </c>
      <c r="CV403" s="103">
        <f t="shared" si="498"/>
        <v>0</v>
      </c>
      <c r="CW403" s="103">
        <f t="shared" si="499"/>
        <v>0</v>
      </c>
      <c r="CX403" s="103">
        <f t="shared" si="500"/>
        <v>0</v>
      </c>
      <c r="CY403" s="103">
        <f t="shared" si="501"/>
        <v>0</v>
      </c>
      <c r="CZ403" s="103">
        <f t="shared" si="502"/>
        <v>0</v>
      </c>
      <c r="DA403" s="103">
        <f t="shared" si="503"/>
        <v>0</v>
      </c>
      <c r="DB403" s="103">
        <f t="shared" si="504"/>
        <v>0</v>
      </c>
      <c r="DC403" s="103">
        <f t="shared" si="505"/>
        <v>0</v>
      </c>
      <c r="DD403" s="103">
        <f t="shared" si="506"/>
        <v>0</v>
      </c>
      <c r="DE403" s="103">
        <f t="shared" si="507"/>
        <v>0</v>
      </c>
      <c r="DF403" s="104">
        <f>SUM(CT403:DE403)*VLOOKUP($I403,Escalation[],MATCH(CG$1,Escalation[#Headers]),FALSE)</f>
        <v>0</v>
      </c>
      <c r="DG403" s="104">
        <f t="shared" si="508"/>
        <v>0</v>
      </c>
      <c r="DH403" s="104">
        <f t="shared" si="509"/>
        <v>0</v>
      </c>
      <c r="DI403" s="104">
        <f t="shared" si="510"/>
        <v>0</v>
      </c>
      <c r="DJ403" s="103">
        <f t="shared" si="511"/>
        <v>0</v>
      </c>
      <c r="DK403" s="105">
        <f t="shared" si="512"/>
        <v>0</v>
      </c>
      <c r="DL403" s="110"/>
      <c r="DM403" s="102"/>
      <c r="DN403" s="102"/>
      <c r="DO403" s="102"/>
      <c r="DP403" s="102"/>
      <c r="DQ403" s="102"/>
      <c r="DR403" s="102"/>
      <c r="DS403" s="102"/>
      <c r="DT403" s="102"/>
      <c r="DU403" s="102"/>
      <c r="DV403" s="102"/>
      <c r="DW403" s="102"/>
      <c r="DX403" s="102">
        <f t="shared" si="513"/>
        <v>0</v>
      </c>
      <c r="DY403" s="103">
        <f t="shared" si="514"/>
        <v>0</v>
      </c>
      <c r="DZ403" s="103">
        <f t="shared" si="515"/>
        <v>0</v>
      </c>
      <c r="EA403" s="103">
        <f t="shared" si="516"/>
        <v>0</v>
      </c>
      <c r="EB403" s="103">
        <f t="shared" si="517"/>
        <v>0</v>
      </c>
      <c r="EC403" s="103">
        <f t="shared" si="518"/>
        <v>0</v>
      </c>
      <c r="ED403" s="103">
        <f t="shared" si="519"/>
        <v>0</v>
      </c>
      <c r="EE403" s="103">
        <f t="shared" si="520"/>
        <v>0</v>
      </c>
      <c r="EF403" s="103">
        <f t="shared" si="521"/>
        <v>0</v>
      </c>
      <c r="EG403" s="103">
        <f t="shared" si="522"/>
        <v>0</v>
      </c>
      <c r="EH403" s="103">
        <f t="shared" si="523"/>
        <v>0</v>
      </c>
      <c r="EI403" s="103">
        <f t="shared" si="524"/>
        <v>0</v>
      </c>
      <c r="EJ403" s="103">
        <f t="shared" si="525"/>
        <v>0</v>
      </c>
      <c r="EK403" s="104">
        <f>SUM(DY403:EJ403)*VLOOKUP($I403,Escalation[],MATCH(DL$1,Escalation[#Headers]),FALSE)</f>
        <v>0</v>
      </c>
      <c r="EL403" s="104">
        <f t="shared" si="526"/>
        <v>0</v>
      </c>
      <c r="EM403" s="104">
        <f t="shared" si="527"/>
        <v>0</v>
      </c>
      <c r="EN403" s="104">
        <f t="shared" si="528"/>
        <v>0</v>
      </c>
      <c r="EO403" s="103">
        <f t="shared" si="529"/>
        <v>0</v>
      </c>
      <c r="EP403" s="105">
        <f t="shared" si="530"/>
        <v>0</v>
      </c>
      <c r="EQ403" s="160">
        <f t="shared" si="531"/>
        <v>5107.5</v>
      </c>
      <c r="ER403" s="1"/>
      <c r="ES403" s="82"/>
      <c r="ET403" s="82"/>
      <c r="EU403" s="82"/>
      <c r="EV403" s="82"/>
      <c r="EW403" s="22"/>
      <c r="EX403" s="22"/>
      <c r="EY403" s="34"/>
      <c r="EZ403" s="34"/>
      <c r="FA403" s="7"/>
      <c r="FB403" s="7"/>
      <c r="FC403" s="7"/>
      <c r="FD403" s="7"/>
    </row>
    <row r="404" spans="1:160" ht="118.8" hidden="1" x14ac:dyDescent="0.3">
      <c r="A404" s="11" t="s">
        <v>799</v>
      </c>
      <c r="B404" s="83">
        <v>1.2</v>
      </c>
      <c r="C404" t="s">
        <v>1394</v>
      </c>
      <c r="D404" s="28" t="s">
        <v>15</v>
      </c>
      <c r="E404" s="3" t="s">
        <v>25</v>
      </c>
      <c r="F404" s="1" t="s">
        <v>800</v>
      </c>
      <c r="G404" s="14" t="s">
        <v>801</v>
      </c>
      <c r="H404" s="1"/>
      <c r="I404" s="3" t="s">
        <v>19</v>
      </c>
      <c r="J404" s="5" t="s">
        <v>31</v>
      </c>
      <c r="K404" s="3" t="s">
        <v>27</v>
      </c>
      <c r="L404" s="6" t="s">
        <v>22</v>
      </c>
      <c r="M404" s="38">
        <v>115</v>
      </c>
      <c r="N404" s="43">
        <v>115</v>
      </c>
      <c r="O404" s="23">
        <v>0</v>
      </c>
      <c r="P404" s="48">
        <v>0</v>
      </c>
      <c r="Q404" s="5" t="s">
        <v>23</v>
      </c>
      <c r="R404" s="1" t="s">
        <v>224</v>
      </c>
      <c r="S404" s="71">
        <f>VLOOKUP(R404,Contingencies!$A$2:$D$7,4,FALSE)</f>
        <v>0.35</v>
      </c>
      <c r="T404" s="22">
        <f t="shared" si="464"/>
        <v>657.846</v>
      </c>
      <c r="U404" s="33">
        <f t="shared" si="538"/>
        <v>0</v>
      </c>
      <c r="V404" s="90"/>
      <c r="W404" s="137"/>
      <c r="X404" s="126"/>
      <c r="Y404" s="126"/>
      <c r="Z404" s="126"/>
      <c r="AA404" s="126"/>
      <c r="AB404" s="125"/>
      <c r="AC404" s="125"/>
      <c r="AD404" s="114"/>
      <c r="AE404" s="114">
        <v>8</v>
      </c>
      <c r="AF404" s="114">
        <v>8</v>
      </c>
      <c r="AG404" s="114"/>
      <c r="AH404" s="114"/>
      <c r="AI404" s="102">
        <f t="shared" si="532"/>
        <v>16</v>
      </c>
      <c r="AJ404" s="103">
        <f t="shared" si="465"/>
        <v>0</v>
      </c>
      <c r="AK404" s="103">
        <f t="shared" si="466"/>
        <v>0</v>
      </c>
      <c r="AL404" s="103">
        <f t="shared" si="467"/>
        <v>0</v>
      </c>
      <c r="AM404" s="103">
        <f t="shared" si="468"/>
        <v>0</v>
      </c>
      <c r="AN404" s="103">
        <f t="shared" si="469"/>
        <v>0</v>
      </c>
      <c r="AO404" s="103">
        <f t="shared" si="470"/>
        <v>0</v>
      </c>
      <c r="AP404" s="103">
        <f t="shared" si="471"/>
        <v>0</v>
      </c>
      <c r="AQ404" s="103">
        <f t="shared" si="472"/>
        <v>0</v>
      </c>
      <c r="AR404" s="103">
        <f t="shared" si="473"/>
        <v>920</v>
      </c>
      <c r="AS404" s="103">
        <f t="shared" si="474"/>
        <v>920</v>
      </c>
      <c r="AT404" s="103">
        <f t="shared" si="475"/>
        <v>0</v>
      </c>
      <c r="AU404" s="103">
        <f t="shared" si="476"/>
        <v>0</v>
      </c>
      <c r="AV404" s="104">
        <f>SUM(AJ404:AU404)*VLOOKUP($I404,Escalation[],MATCH(W$1,Escalation[#Headers]),FALSE)</f>
        <v>1879.5600000000002</v>
      </c>
      <c r="AW404" s="104">
        <f t="shared" si="533"/>
        <v>0</v>
      </c>
      <c r="AX404" s="104">
        <f t="shared" si="534"/>
        <v>0</v>
      </c>
      <c r="AY404" s="104">
        <f t="shared" si="535"/>
        <v>1879.5600000000002</v>
      </c>
      <c r="AZ404" s="103">
        <f t="shared" si="536"/>
        <v>657.846</v>
      </c>
      <c r="BA404" s="105">
        <f t="shared" si="537"/>
        <v>0</v>
      </c>
      <c r="BB404" s="118"/>
      <c r="BC404" s="114"/>
      <c r="BD404" s="112"/>
      <c r="BE404" s="102"/>
      <c r="BF404" s="102"/>
      <c r="BG404" s="102"/>
      <c r="BH404" s="102"/>
      <c r="BI404" s="125"/>
      <c r="BJ404" s="125"/>
      <c r="BK404" s="102"/>
      <c r="BL404" s="102"/>
      <c r="BM404" s="102"/>
      <c r="BN404" s="102">
        <f t="shared" si="477"/>
        <v>0</v>
      </c>
      <c r="BO404" s="103">
        <f t="shared" si="478"/>
        <v>0</v>
      </c>
      <c r="BP404" s="103">
        <f t="shared" si="479"/>
        <v>0</v>
      </c>
      <c r="BQ404" s="103">
        <f t="shared" si="480"/>
        <v>0</v>
      </c>
      <c r="BR404" s="103">
        <f t="shared" si="481"/>
        <v>0</v>
      </c>
      <c r="BS404" s="103">
        <f t="shared" si="482"/>
        <v>0</v>
      </c>
      <c r="BT404" s="103">
        <f t="shared" si="483"/>
        <v>0</v>
      </c>
      <c r="BU404" s="103">
        <f t="shared" si="484"/>
        <v>0</v>
      </c>
      <c r="BV404" s="103">
        <f t="shared" si="485"/>
        <v>0</v>
      </c>
      <c r="BW404" s="103">
        <f t="shared" si="486"/>
        <v>0</v>
      </c>
      <c r="BX404" s="103">
        <f t="shared" si="487"/>
        <v>0</v>
      </c>
      <c r="BY404" s="103">
        <f t="shared" si="488"/>
        <v>0</v>
      </c>
      <c r="BZ404" s="103">
        <f t="shared" si="489"/>
        <v>0</v>
      </c>
      <c r="CA404" s="104">
        <f>SUM(BO404:BZ404)*VLOOKUP($I404,Escalation[],MATCH(BB$1,Escalation[#Headers]),FALSE)</f>
        <v>0</v>
      </c>
      <c r="CB404" s="104">
        <f t="shared" si="490"/>
        <v>0</v>
      </c>
      <c r="CC404" s="104">
        <f t="shared" si="491"/>
        <v>0</v>
      </c>
      <c r="CD404" s="104">
        <f t="shared" si="492"/>
        <v>0</v>
      </c>
      <c r="CE404" s="103">
        <f t="shared" si="493"/>
        <v>0</v>
      </c>
      <c r="CF404" s="105">
        <f t="shared" si="494"/>
        <v>0</v>
      </c>
      <c r="CG404" s="110"/>
      <c r="CH404" s="102"/>
      <c r="CI404" s="102"/>
      <c r="CJ404" s="102"/>
      <c r="CK404" s="102"/>
      <c r="CL404" s="102"/>
      <c r="CM404" s="102"/>
      <c r="CN404" s="102"/>
      <c r="CO404" s="102"/>
      <c r="CP404" s="102"/>
      <c r="CQ404" s="102"/>
      <c r="CR404" s="102"/>
      <c r="CS404" s="102">
        <f t="shared" si="495"/>
        <v>0</v>
      </c>
      <c r="CT404" s="103">
        <f t="shared" si="496"/>
        <v>0</v>
      </c>
      <c r="CU404" s="103">
        <f t="shared" si="497"/>
        <v>0</v>
      </c>
      <c r="CV404" s="103">
        <f t="shared" si="498"/>
        <v>0</v>
      </c>
      <c r="CW404" s="103">
        <f t="shared" si="499"/>
        <v>0</v>
      </c>
      <c r="CX404" s="103">
        <f t="shared" si="500"/>
        <v>0</v>
      </c>
      <c r="CY404" s="103">
        <f t="shared" si="501"/>
        <v>0</v>
      </c>
      <c r="CZ404" s="103">
        <f t="shared" si="502"/>
        <v>0</v>
      </c>
      <c r="DA404" s="103">
        <f t="shared" si="503"/>
        <v>0</v>
      </c>
      <c r="DB404" s="103">
        <f t="shared" si="504"/>
        <v>0</v>
      </c>
      <c r="DC404" s="103">
        <f t="shared" si="505"/>
        <v>0</v>
      </c>
      <c r="DD404" s="103">
        <f t="shared" si="506"/>
        <v>0</v>
      </c>
      <c r="DE404" s="103">
        <f t="shared" si="507"/>
        <v>0</v>
      </c>
      <c r="DF404" s="104">
        <f>SUM(CT404:DE404)*VLOOKUP($I404,Escalation[],MATCH(CG$1,Escalation[#Headers]),FALSE)</f>
        <v>0</v>
      </c>
      <c r="DG404" s="104">
        <f t="shared" si="508"/>
        <v>0</v>
      </c>
      <c r="DH404" s="104">
        <f t="shared" si="509"/>
        <v>0</v>
      </c>
      <c r="DI404" s="104">
        <f t="shared" si="510"/>
        <v>0</v>
      </c>
      <c r="DJ404" s="103">
        <f t="shared" si="511"/>
        <v>0</v>
      </c>
      <c r="DK404" s="105">
        <f t="shared" si="512"/>
        <v>0</v>
      </c>
      <c r="DL404" s="110"/>
      <c r="DM404" s="102"/>
      <c r="DN404" s="102"/>
      <c r="DO404" s="102"/>
      <c r="DP404" s="102"/>
      <c r="DQ404" s="102"/>
      <c r="DR404" s="102"/>
      <c r="DS404" s="102"/>
      <c r="DT404" s="102"/>
      <c r="DU404" s="102"/>
      <c r="DV404" s="102"/>
      <c r="DW404" s="102"/>
      <c r="DX404" s="102">
        <f t="shared" si="513"/>
        <v>0</v>
      </c>
      <c r="DY404" s="103">
        <f t="shared" si="514"/>
        <v>0</v>
      </c>
      <c r="DZ404" s="103">
        <f t="shared" si="515"/>
        <v>0</v>
      </c>
      <c r="EA404" s="103">
        <f t="shared" si="516"/>
        <v>0</v>
      </c>
      <c r="EB404" s="103">
        <f t="shared" si="517"/>
        <v>0</v>
      </c>
      <c r="EC404" s="103">
        <f t="shared" si="518"/>
        <v>0</v>
      </c>
      <c r="ED404" s="103">
        <f t="shared" si="519"/>
        <v>0</v>
      </c>
      <c r="EE404" s="103">
        <f t="shared" si="520"/>
        <v>0</v>
      </c>
      <c r="EF404" s="103">
        <f t="shared" si="521"/>
        <v>0</v>
      </c>
      <c r="EG404" s="103">
        <f t="shared" si="522"/>
        <v>0</v>
      </c>
      <c r="EH404" s="103">
        <f t="shared" si="523"/>
        <v>0</v>
      </c>
      <c r="EI404" s="103">
        <f t="shared" si="524"/>
        <v>0</v>
      </c>
      <c r="EJ404" s="103">
        <f t="shared" si="525"/>
        <v>0</v>
      </c>
      <c r="EK404" s="104">
        <f>SUM(DY404:EJ404)*VLOOKUP($I404,Escalation[],MATCH(DL$1,Escalation[#Headers]),FALSE)</f>
        <v>0</v>
      </c>
      <c r="EL404" s="104">
        <f t="shared" si="526"/>
        <v>0</v>
      </c>
      <c r="EM404" s="104">
        <f t="shared" si="527"/>
        <v>0</v>
      </c>
      <c r="EN404" s="104">
        <f t="shared" si="528"/>
        <v>0</v>
      </c>
      <c r="EO404" s="103">
        <f t="shared" si="529"/>
        <v>0</v>
      </c>
      <c r="EP404" s="105">
        <f t="shared" si="530"/>
        <v>0</v>
      </c>
      <c r="EQ404" s="160">
        <f t="shared" si="531"/>
        <v>1879.5600000000002</v>
      </c>
      <c r="ER404" s="1"/>
      <c r="ES404" s="82"/>
      <c r="ET404" s="82"/>
      <c r="EU404" s="82"/>
      <c r="EV404" s="82"/>
      <c r="EW404" s="22"/>
      <c r="EX404" s="22"/>
      <c r="EY404" s="34"/>
      <c r="EZ404" s="34"/>
      <c r="FA404" s="7"/>
      <c r="FB404" s="7"/>
      <c r="FC404" s="7"/>
      <c r="FD404" s="7"/>
    </row>
    <row r="405" spans="1:160" ht="79.2" hidden="1" x14ac:dyDescent="0.3">
      <c r="A405" s="1" t="s">
        <v>802</v>
      </c>
      <c r="B405" s="83">
        <v>1.2</v>
      </c>
      <c r="C405" t="s">
        <v>1394</v>
      </c>
      <c r="D405" s="28" t="s">
        <v>15</v>
      </c>
      <c r="E405" s="3" t="s">
        <v>25</v>
      </c>
      <c r="F405" s="1" t="s">
        <v>803</v>
      </c>
      <c r="G405" s="14" t="s">
        <v>804</v>
      </c>
      <c r="H405" s="1"/>
      <c r="I405" s="3" t="s">
        <v>19</v>
      </c>
      <c r="J405" s="5" t="s">
        <v>31</v>
      </c>
      <c r="K405" s="3" t="s">
        <v>27</v>
      </c>
      <c r="L405" s="6" t="s">
        <v>22</v>
      </c>
      <c r="M405" s="38">
        <v>115</v>
      </c>
      <c r="N405" s="43">
        <v>115</v>
      </c>
      <c r="O405" s="23">
        <v>0</v>
      </c>
      <c r="P405" s="48">
        <v>0</v>
      </c>
      <c r="Q405" s="5" t="s">
        <v>23</v>
      </c>
      <c r="R405" s="1" t="s">
        <v>224</v>
      </c>
      <c r="S405" s="71">
        <f>VLOOKUP(R405,Contingencies!$A$2:$D$7,4,FALSE)</f>
        <v>0.35</v>
      </c>
      <c r="T405" s="22">
        <f t="shared" si="464"/>
        <v>657.846</v>
      </c>
      <c r="U405" s="33">
        <f t="shared" si="538"/>
        <v>0</v>
      </c>
      <c r="V405" s="90"/>
      <c r="W405" s="111"/>
      <c r="X405" s="112"/>
      <c r="Y405" s="112"/>
      <c r="Z405" s="112"/>
      <c r="AA405" s="112"/>
      <c r="AB405" s="112"/>
      <c r="AC405" s="114">
        <v>8</v>
      </c>
      <c r="AD405" s="114">
        <v>8</v>
      </c>
      <c r="AE405" s="114"/>
      <c r="AF405" s="125"/>
      <c r="AG405" s="102"/>
      <c r="AH405" s="102"/>
      <c r="AI405" s="102">
        <f t="shared" si="532"/>
        <v>16</v>
      </c>
      <c r="AJ405" s="103">
        <f t="shared" si="465"/>
        <v>0</v>
      </c>
      <c r="AK405" s="103">
        <f t="shared" si="466"/>
        <v>0</v>
      </c>
      <c r="AL405" s="103">
        <f t="shared" si="467"/>
        <v>0</v>
      </c>
      <c r="AM405" s="103">
        <f t="shared" si="468"/>
        <v>0</v>
      </c>
      <c r="AN405" s="103">
        <f t="shared" si="469"/>
        <v>0</v>
      </c>
      <c r="AO405" s="103">
        <f t="shared" si="470"/>
        <v>0</v>
      </c>
      <c r="AP405" s="103">
        <f t="shared" si="471"/>
        <v>920</v>
      </c>
      <c r="AQ405" s="103">
        <f t="shared" si="472"/>
        <v>920</v>
      </c>
      <c r="AR405" s="103">
        <f t="shared" si="473"/>
        <v>0</v>
      </c>
      <c r="AS405" s="103">
        <f t="shared" si="474"/>
        <v>0</v>
      </c>
      <c r="AT405" s="103">
        <f t="shared" si="475"/>
        <v>0</v>
      </c>
      <c r="AU405" s="103">
        <f t="shared" si="476"/>
        <v>0</v>
      </c>
      <c r="AV405" s="104">
        <f>SUM(AJ405:AU405)*VLOOKUP($I405,Escalation[],MATCH(W$1,Escalation[#Headers]),FALSE)</f>
        <v>1879.5600000000002</v>
      </c>
      <c r="AW405" s="104">
        <f t="shared" si="533"/>
        <v>0</v>
      </c>
      <c r="AX405" s="104">
        <f t="shared" si="534"/>
        <v>0</v>
      </c>
      <c r="AY405" s="104">
        <f t="shared" si="535"/>
        <v>1879.5600000000002</v>
      </c>
      <c r="AZ405" s="103">
        <f t="shared" si="536"/>
        <v>657.846</v>
      </c>
      <c r="BA405" s="105">
        <f t="shared" si="537"/>
        <v>0</v>
      </c>
      <c r="BB405" s="124"/>
      <c r="BC405" s="125"/>
      <c r="BD405" s="102"/>
      <c r="BE405" s="102"/>
      <c r="BF405" s="102"/>
      <c r="BG405" s="102"/>
      <c r="BH405" s="102"/>
      <c r="BI405" s="102"/>
      <c r="BJ405" s="102"/>
      <c r="BK405" s="102"/>
      <c r="BL405" s="102"/>
      <c r="BM405" s="102"/>
      <c r="BN405" s="102">
        <f t="shared" si="477"/>
        <v>0</v>
      </c>
      <c r="BO405" s="103">
        <f t="shared" si="478"/>
        <v>0</v>
      </c>
      <c r="BP405" s="103">
        <f t="shared" si="479"/>
        <v>0</v>
      </c>
      <c r="BQ405" s="103">
        <f t="shared" si="480"/>
        <v>0</v>
      </c>
      <c r="BR405" s="103">
        <f t="shared" si="481"/>
        <v>0</v>
      </c>
      <c r="BS405" s="103">
        <f t="shared" si="482"/>
        <v>0</v>
      </c>
      <c r="BT405" s="103">
        <f t="shared" si="483"/>
        <v>0</v>
      </c>
      <c r="BU405" s="103">
        <f t="shared" si="484"/>
        <v>0</v>
      </c>
      <c r="BV405" s="103">
        <f t="shared" si="485"/>
        <v>0</v>
      </c>
      <c r="BW405" s="103">
        <f t="shared" si="486"/>
        <v>0</v>
      </c>
      <c r="BX405" s="103">
        <f t="shared" si="487"/>
        <v>0</v>
      </c>
      <c r="BY405" s="103">
        <f t="shared" si="488"/>
        <v>0</v>
      </c>
      <c r="BZ405" s="103">
        <f t="shared" si="489"/>
        <v>0</v>
      </c>
      <c r="CA405" s="104">
        <f>SUM(BO405:BZ405)*VLOOKUP($I405,Escalation[],MATCH(BB$1,Escalation[#Headers]),FALSE)</f>
        <v>0</v>
      </c>
      <c r="CB405" s="104">
        <f t="shared" si="490"/>
        <v>0</v>
      </c>
      <c r="CC405" s="104">
        <f t="shared" si="491"/>
        <v>0</v>
      </c>
      <c r="CD405" s="104">
        <f t="shared" si="492"/>
        <v>0</v>
      </c>
      <c r="CE405" s="103">
        <f t="shared" si="493"/>
        <v>0</v>
      </c>
      <c r="CF405" s="105">
        <f t="shared" si="494"/>
        <v>0</v>
      </c>
      <c r="CG405" s="110"/>
      <c r="CH405" s="102"/>
      <c r="CI405" s="102"/>
      <c r="CJ405" s="102"/>
      <c r="CK405" s="102"/>
      <c r="CL405" s="102"/>
      <c r="CM405" s="102"/>
      <c r="CN405" s="102"/>
      <c r="CO405" s="102"/>
      <c r="CP405" s="102"/>
      <c r="CQ405" s="102"/>
      <c r="CR405" s="102"/>
      <c r="CS405" s="102">
        <f t="shared" si="495"/>
        <v>0</v>
      </c>
      <c r="CT405" s="103">
        <f t="shared" si="496"/>
        <v>0</v>
      </c>
      <c r="CU405" s="103">
        <f t="shared" si="497"/>
        <v>0</v>
      </c>
      <c r="CV405" s="103">
        <f t="shared" si="498"/>
        <v>0</v>
      </c>
      <c r="CW405" s="103">
        <f t="shared" si="499"/>
        <v>0</v>
      </c>
      <c r="CX405" s="103">
        <f t="shared" si="500"/>
        <v>0</v>
      </c>
      <c r="CY405" s="103">
        <f t="shared" si="501"/>
        <v>0</v>
      </c>
      <c r="CZ405" s="103">
        <f t="shared" si="502"/>
        <v>0</v>
      </c>
      <c r="DA405" s="103">
        <f t="shared" si="503"/>
        <v>0</v>
      </c>
      <c r="DB405" s="103">
        <f t="shared" si="504"/>
        <v>0</v>
      </c>
      <c r="DC405" s="103">
        <f t="shared" si="505"/>
        <v>0</v>
      </c>
      <c r="DD405" s="103">
        <f t="shared" si="506"/>
        <v>0</v>
      </c>
      <c r="DE405" s="103">
        <f t="shared" si="507"/>
        <v>0</v>
      </c>
      <c r="DF405" s="104">
        <f>SUM(CT405:DE405)*VLOOKUP($I405,Escalation[],MATCH(CG$1,Escalation[#Headers]),FALSE)</f>
        <v>0</v>
      </c>
      <c r="DG405" s="104">
        <f t="shared" si="508"/>
        <v>0</v>
      </c>
      <c r="DH405" s="104">
        <f t="shared" si="509"/>
        <v>0</v>
      </c>
      <c r="DI405" s="104">
        <f t="shared" si="510"/>
        <v>0</v>
      </c>
      <c r="DJ405" s="103">
        <f t="shared" si="511"/>
        <v>0</v>
      </c>
      <c r="DK405" s="105">
        <f t="shared" si="512"/>
        <v>0</v>
      </c>
      <c r="DL405" s="110"/>
      <c r="DM405" s="102"/>
      <c r="DN405" s="102"/>
      <c r="DO405" s="102"/>
      <c r="DP405" s="102"/>
      <c r="DQ405" s="102"/>
      <c r="DR405" s="102"/>
      <c r="DS405" s="102"/>
      <c r="DT405" s="102"/>
      <c r="DU405" s="102"/>
      <c r="DV405" s="102"/>
      <c r="DW405" s="102"/>
      <c r="DX405" s="102">
        <f t="shared" si="513"/>
        <v>0</v>
      </c>
      <c r="DY405" s="103">
        <f t="shared" si="514"/>
        <v>0</v>
      </c>
      <c r="DZ405" s="103">
        <f t="shared" si="515"/>
        <v>0</v>
      </c>
      <c r="EA405" s="103">
        <f t="shared" si="516"/>
        <v>0</v>
      </c>
      <c r="EB405" s="103">
        <f t="shared" si="517"/>
        <v>0</v>
      </c>
      <c r="EC405" s="103">
        <f t="shared" si="518"/>
        <v>0</v>
      </c>
      <c r="ED405" s="103">
        <f t="shared" si="519"/>
        <v>0</v>
      </c>
      <c r="EE405" s="103">
        <f t="shared" si="520"/>
        <v>0</v>
      </c>
      <c r="EF405" s="103">
        <f t="shared" si="521"/>
        <v>0</v>
      </c>
      <c r="EG405" s="103">
        <f t="shared" si="522"/>
        <v>0</v>
      </c>
      <c r="EH405" s="103">
        <f t="shared" si="523"/>
        <v>0</v>
      </c>
      <c r="EI405" s="103">
        <f t="shared" si="524"/>
        <v>0</v>
      </c>
      <c r="EJ405" s="103">
        <f t="shared" si="525"/>
        <v>0</v>
      </c>
      <c r="EK405" s="104">
        <f>SUM(DY405:EJ405)*VLOOKUP($I405,Escalation[],MATCH(DL$1,Escalation[#Headers]),FALSE)</f>
        <v>0</v>
      </c>
      <c r="EL405" s="104">
        <f t="shared" si="526"/>
        <v>0</v>
      </c>
      <c r="EM405" s="104">
        <f t="shared" si="527"/>
        <v>0</v>
      </c>
      <c r="EN405" s="104">
        <f t="shared" si="528"/>
        <v>0</v>
      </c>
      <c r="EO405" s="103">
        <f t="shared" si="529"/>
        <v>0</v>
      </c>
      <c r="EP405" s="105">
        <f t="shared" si="530"/>
        <v>0</v>
      </c>
      <c r="EQ405" s="160">
        <f t="shared" si="531"/>
        <v>1879.5600000000002</v>
      </c>
      <c r="ER405" s="1"/>
      <c r="ES405" s="82"/>
      <c r="ET405" s="82"/>
      <c r="EU405" s="82"/>
      <c r="EV405" s="82"/>
      <c r="EW405" s="22"/>
      <c r="EX405" s="22"/>
      <c r="EY405" s="34"/>
      <c r="EZ405" s="34"/>
      <c r="FA405" s="7"/>
      <c r="FB405" s="7"/>
      <c r="FC405" s="7"/>
      <c r="FD405" s="7"/>
    </row>
    <row r="406" spans="1:160" ht="79.2" hidden="1" x14ac:dyDescent="0.3">
      <c r="A406" s="1" t="s">
        <v>805</v>
      </c>
      <c r="B406" s="83">
        <v>1.2</v>
      </c>
      <c r="C406" t="s">
        <v>1394</v>
      </c>
      <c r="D406" s="28" t="s">
        <v>15</v>
      </c>
      <c r="E406" s="3" t="s">
        <v>25</v>
      </c>
      <c r="F406" s="1" t="s">
        <v>806</v>
      </c>
      <c r="G406" s="14" t="s">
        <v>807</v>
      </c>
      <c r="H406" s="1"/>
      <c r="I406" s="3" t="s">
        <v>19</v>
      </c>
      <c r="J406" s="5" t="s">
        <v>31</v>
      </c>
      <c r="K406" s="3" t="s">
        <v>27</v>
      </c>
      <c r="L406" s="6" t="s">
        <v>22</v>
      </c>
      <c r="M406" s="38">
        <v>115</v>
      </c>
      <c r="N406" s="43">
        <v>115</v>
      </c>
      <c r="O406" s="23">
        <v>0</v>
      </c>
      <c r="P406" s="48">
        <v>0</v>
      </c>
      <c r="Q406" s="5" t="s">
        <v>23</v>
      </c>
      <c r="R406" s="1" t="s">
        <v>224</v>
      </c>
      <c r="S406" s="71">
        <f>VLOOKUP(R406,Contingencies!$A$2:$D$7,4,FALSE)</f>
        <v>0.35</v>
      </c>
      <c r="T406" s="22">
        <f t="shared" si="464"/>
        <v>1315.692</v>
      </c>
      <c r="U406" s="33">
        <f t="shared" si="538"/>
        <v>0</v>
      </c>
      <c r="V406" s="90"/>
      <c r="W406" s="110"/>
      <c r="X406" s="112"/>
      <c r="Y406" s="112"/>
      <c r="Z406" s="112"/>
      <c r="AA406" s="112"/>
      <c r="AB406" s="112"/>
      <c r="AC406" s="114"/>
      <c r="AD406" s="115">
        <v>16</v>
      </c>
      <c r="AE406" s="115">
        <v>8</v>
      </c>
      <c r="AF406" s="115">
        <v>8</v>
      </c>
      <c r="AG406" s="112"/>
      <c r="AH406" s="102"/>
      <c r="AI406" s="102">
        <f t="shared" si="532"/>
        <v>32</v>
      </c>
      <c r="AJ406" s="103">
        <f t="shared" si="465"/>
        <v>0</v>
      </c>
      <c r="AK406" s="103">
        <f t="shared" si="466"/>
        <v>0</v>
      </c>
      <c r="AL406" s="103">
        <f t="shared" si="467"/>
        <v>0</v>
      </c>
      <c r="AM406" s="103">
        <f t="shared" si="468"/>
        <v>0</v>
      </c>
      <c r="AN406" s="103">
        <f t="shared" si="469"/>
        <v>0</v>
      </c>
      <c r="AO406" s="103">
        <f t="shared" si="470"/>
        <v>0</v>
      </c>
      <c r="AP406" s="103">
        <f t="shared" si="471"/>
        <v>0</v>
      </c>
      <c r="AQ406" s="103">
        <f t="shared" si="472"/>
        <v>1840</v>
      </c>
      <c r="AR406" s="103">
        <f t="shared" si="473"/>
        <v>920</v>
      </c>
      <c r="AS406" s="103">
        <f t="shared" si="474"/>
        <v>920</v>
      </c>
      <c r="AT406" s="103">
        <f t="shared" si="475"/>
        <v>0</v>
      </c>
      <c r="AU406" s="103">
        <f t="shared" si="476"/>
        <v>0</v>
      </c>
      <c r="AV406" s="104">
        <f>SUM(AJ406:AU406)*VLOOKUP($I406,Escalation[],MATCH(W$1,Escalation[#Headers]),FALSE)</f>
        <v>3759.1200000000003</v>
      </c>
      <c r="AW406" s="104">
        <f t="shared" si="533"/>
        <v>0</v>
      </c>
      <c r="AX406" s="104">
        <f t="shared" si="534"/>
        <v>0</v>
      </c>
      <c r="AY406" s="104">
        <f t="shared" si="535"/>
        <v>3759.1200000000003</v>
      </c>
      <c r="AZ406" s="103">
        <f t="shared" si="536"/>
        <v>1315.692</v>
      </c>
      <c r="BA406" s="105">
        <f t="shared" si="537"/>
        <v>0</v>
      </c>
      <c r="BB406" s="124"/>
      <c r="BC406" s="125"/>
      <c r="BD406" s="102"/>
      <c r="BE406" s="102"/>
      <c r="BF406" s="102"/>
      <c r="BG406" s="102"/>
      <c r="BH406" s="102"/>
      <c r="BI406" s="102"/>
      <c r="BJ406" s="102"/>
      <c r="BK406" s="102"/>
      <c r="BL406" s="102"/>
      <c r="BM406" s="102"/>
      <c r="BN406" s="102">
        <f t="shared" si="477"/>
        <v>0</v>
      </c>
      <c r="BO406" s="103">
        <f t="shared" si="478"/>
        <v>0</v>
      </c>
      <c r="BP406" s="103">
        <f t="shared" si="479"/>
        <v>0</v>
      </c>
      <c r="BQ406" s="103">
        <f t="shared" si="480"/>
        <v>0</v>
      </c>
      <c r="BR406" s="103">
        <f t="shared" si="481"/>
        <v>0</v>
      </c>
      <c r="BS406" s="103">
        <f t="shared" si="482"/>
        <v>0</v>
      </c>
      <c r="BT406" s="103">
        <f t="shared" si="483"/>
        <v>0</v>
      </c>
      <c r="BU406" s="103">
        <f t="shared" si="484"/>
        <v>0</v>
      </c>
      <c r="BV406" s="103">
        <f t="shared" si="485"/>
        <v>0</v>
      </c>
      <c r="BW406" s="103">
        <f t="shared" si="486"/>
        <v>0</v>
      </c>
      <c r="BX406" s="103">
        <f t="shared" si="487"/>
        <v>0</v>
      </c>
      <c r="BY406" s="103">
        <f t="shared" si="488"/>
        <v>0</v>
      </c>
      <c r="BZ406" s="103">
        <f t="shared" si="489"/>
        <v>0</v>
      </c>
      <c r="CA406" s="104">
        <f>SUM(BO406:BZ406)*VLOOKUP($I406,Escalation[],MATCH(BB$1,Escalation[#Headers]),FALSE)</f>
        <v>0</v>
      </c>
      <c r="CB406" s="104">
        <f t="shared" si="490"/>
        <v>0</v>
      </c>
      <c r="CC406" s="104">
        <f t="shared" si="491"/>
        <v>0</v>
      </c>
      <c r="CD406" s="104">
        <f t="shared" si="492"/>
        <v>0</v>
      </c>
      <c r="CE406" s="103">
        <f t="shared" si="493"/>
        <v>0</v>
      </c>
      <c r="CF406" s="105">
        <f t="shared" si="494"/>
        <v>0</v>
      </c>
      <c r="CG406" s="110"/>
      <c r="CH406" s="102"/>
      <c r="CI406" s="102"/>
      <c r="CJ406" s="102"/>
      <c r="CK406" s="102"/>
      <c r="CL406" s="102"/>
      <c r="CM406" s="102"/>
      <c r="CN406" s="102"/>
      <c r="CO406" s="102"/>
      <c r="CP406" s="102"/>
      <c r="CQ406" s="102"/>
      <c r="CR406" s="102"/>
      <c r="CS406" s="102">
        <f t="shared" si="495"/>
        <v>0</v>
      </c>
      <c r="CT406" s="103">
        <f t="shared" si="496"/>
        <v>0</v>
      </c>
      <c r="CU406" s="103">
        <f t="shared" si="497"/>
        <v>0</v>
      </c>
      <c r="CV406" s="103">
        <f t="shared" si="498"/>
        <v>0</v>
      </c>
      <c r="CW406" s="103">
        <f t="shared" si="499"/>
        <v>0</v>
      </c>
      <c r="CX406" s="103">
        <f t="shared" si="500"/>
        <v>0</v>
      </c>
      <c r="CY406" s="103">
        <f t="shared" si="501"/>
        <v>0</v>
      </c>
      <c r="CZ406" s="103">
        <f t="shared" si="502"/>
        <v>0</v>
      </c>
      <c r="DA406" s="103">
        <f t="shared" si="503"/>
        <v>0</v>
      </c>
      <c r="DB406" s="103">
        <f t="shared" si="504"/>
        <v>0</v>
      </c>
      <c r="DC406" s="103">
        <f t="shared" si="505"/>
        <v>0</v>
      </c>
      <c r="DD406" s="103">
        <f t="shared" si="506"/>
        <v>0</v>
      </c>
      <c r="DE406" s="103">
        <f t="shared" si="507"/>
        <v>0</v>
      </c>
      <c r="DF406" s="104">
        <f>SUM(CT406:DE406)*VLOOKUP($I406,Escalation[],MATCH(CG$1,Escalation[#Headers]),FALSE)</f>
        <v>0</v>
      </c>
      <c r="DG406" s="104">
        <f t="shared" si="508"/>
        <v>0</v>
      </c>
      <c r="DH406" s="104">
        <f t="shared" si="509"/>
        <v>0</v>
      </c>
      <c r="DI406" s="104">
        <f t="shared" si="510"/>
        <v>0</v>
      </c>
      <c r="DJ406" s="103">
        <f t="shared" si="511"/>
        <v>0</v>
      </c>
      <c r="DK406" s="105">
        <f t="shared" si="512"/>
        <v>0</v>
      </c>
      <c r="DL406" s="110"/>
      <c r="DM406" s="102"/>
      <c r="DN406" s="102"/>
      <c r="DO406" s="102"/>
      <c r="DP406" s="102"/>
      <c r="DQ406" s="102"/>
      <c r="DR406" s="102"/>
      <c r="DS406" s="102"/>
      <c r="DT406" s="102"/>
      <c r="DU406" s="102"/>
      <c r="DV406" s="102"/>
      <c r="DW406" s="102"/>
      <c r="DX406" s="102">
        <f t="shared" si="513"/>
        <v>0</v>
      </c>
      <c r="DY406" s="103">
        <f t="shared" si="514"/>
        <v>0</v>
      </c>
      <c r="DZ406" s="103">
        <f t="shared" si="515"/>
        <v>0</v>
      </c>
      <c r="EA406" s="103">
        <f t="shared" si="516"/>
        <v>0</v>
      </c>
      <c r="EB406" s="103">
        <f t="shared" si="517"/>
        <v>0</v>
      </c>
      <c r="EC406" s="103">
        <f t="shared" si="518"/>
        <v>0</v>
      </c>
      <c r="ED406" s="103">
        <f t="shared" si="519"/>
        <v>0</v>
      </c>
      <c r="EE406" s="103">
        <f t="shared" si="520"/>
        <v>0</v>
      </c>
      <c r="EF406" s="103">
        <f t="shared" si="521"/>
        <v>0</v>
      </c>
      <c r="EG406" s="103">
        <f t="shared" si="522"/>
        <v>0</v>
      </c>
      <c r="EH406" s="103">
        <f t="shared" si="523"/>
        <v>0</v>
      </c>
      <c r="EI406" s="103">
        <f t="shared" si="524"/>
        <v>0</v>
      </c>
      <c r="EJ406" s="103">
        <f t="shared" si="525"/>
        <v>0</v>
      </c>
      <c r="EK406" s="104">
        <f>SUM(DY406:EJ406)*VLOOKUP($I406,Escalation[],MATCH(DL$1,Escalation[#Headers]),FALSE)</f>
        <v>0</v>
      </c>
      <c r="EL406" s="104">
        <f t="shared" si="526"/>
        <v>0</v>
      </c>
      <c r="EM406" s="104">
        <f t="shared" si="527"/>
        <v>0</v>
      </c>
      <c r="EN406" s="104">
        <f t="shared" si="528"/>
        <v>0</v>
      </c>
      <c r="EO406" s="103">
        <f t="shared" si="529"/>
        <v>0</v>
      </c>
      <c r="EP406" s="105">
        <f t="shared" si="530"/>
        <v>0</v>
      </c>
      <c r="EQ406" s="160">
        <f t="shared" si="531"/>
        <v>3759.1200000000003</v>
      </c>
      <c r="ER406" s="1"/>
      <c r="ES406" s="82"/>
      <c r="ET406" s="82"/>
      <c r="EU406" s="82"/>
      <c r="EV406" s="82"/>
      <c r="EW406" s="22"/>
      <c r="EX406" s="22"/>
      <c r="EY406" s="34"/>
      <c r="EZ406" s="34"/>
      <c r="FA406" s="7"/>
      <c r="FB406" s="7"/>
      <c r="FC406" s="7"/>
      <c r="FD406" s="7"/>
    </row>
    <row r="407" spans="1:160" ht="79.2" hidden="1" x14ac:dyDescent="0.3">
      <c r="A407" s="1" t="s">
        <v>805</v>
      </c>
      <c r="B407" s="83">
        <v>1.2</v>
      </c>
      <c r="C407" t="s">
        <v>1394</v>
      </c>
      <c r="D407" s="28" t="s">
        <v>15</v>
      </c>
      <c r="E407" s="3" t="s">
        <v>25</v>
      </c>
      <c r="F407" s="1" t="s">
        <v>806</v>
      </c>
      <c r="G407" s="14" t="s">
        <v>807</v>
      </c>
      <c r="H407" s="1"/>
      <c r="I407" s="3" t="s">
        <v>215</v>
      </c>
      <c r="J407" s="5" t="s">
        <v>215</v>
      </c>
      <c r="K407" s="3"/>
      <c r="L407" s="3" t="s">
        <v>22</v>
      </c>
      <c r="M407" s="38"/>
      <c r="N407" s="42">
        <v>1</v>
      </c>
      <c r="O407" s="23">
        <v>0</v>
      </c>
      <c r="P407" s="48">
        <v>0</v>
      </c>
      <c r="Q407" s="5" t="s">
        <v>23</v>
      </c>
      <c r="R407" s="1" t="s">
        <v>224</v>
      </c>
      <c r="S407" s="71">
        <f>VLOOKUP(R407,Contingencies!$A$2:$D$7,4,FALSE)</f>
        <v>0.35</v>
      </c>
      <c r="T407" s="22">
        <f t="shared" si="464"/>
        <v>1251.3375000000001</v>
      </c>
      <c r="U407" s="33">
        <f t="shared" si="538"/>
        <v>0</v>
      </c>
      <c r="V407" s="90"/>
      <c r="W407" s="110"/>
      <c r="X407" s="112"/>
      <c r="Y407" s="112"/>
      <c r="Z407" s="112"/>
      <c r="AA407" s="112"/>
      <c r="AB407" s="112"/>
      <c r="AC407" s="114"/>
      <c r="AD407" s="115">
        <v>1500</v>
      </c>
      <c r="AE407" s="115">
        <v>1000</v>
      </c>
      <c r="AF407" s="115">
        <v>1000</v>
      </c>
      <c r="AG407" s="107"/>
      <c r="AH407" s="102"/>
      <c r="AI407" s="102">
        <f t="shared" si="532"/>
        <v>0</v>
      </c>
      <c r="AJ407" s="103">
        <f t="shared" si="465"/>
        <v>0</v>
      </c>
      <c r="AK407" s="103">
        <f t="shared" si="466"/>
        <v>0</v>
      </c>
      <c r="AL407" s="103">
        <f t="shared" si="467"/>
        <v>0</v>
      </c>
      <c r="AM407" s="103">
        <f t="shared" si="468"/>
        <v>0</v>
      </c>
      <c r="AN407" s="103">
        <f t="shared" si="469"/>
        <v>0</v>
      </c>
      <c r="AO407" s="103">
        <f t="shared" si="470"/>
        <v>0</v>
      </c>
      <c r="AP407" s="103">
        <f t="shared" si="471"/>
        <v>0</v>
      </c>
      <c r="AQ407" s="103">
        <f t="shared" si="472"/>
        <v>1500</v>
      </c>
      <c r="AR407" s="103">
        <f t="shared" si="473"/>
        <v>1000</v>
      </c>
      <c r="AS407" s="103">
        <f t="shared" si="474"/>
        <v>1000</v>
      </c>
      <c r="AT407" s="103">
        <f t="shared" si="475"/>
        <v>0</v>
      </c>
      <c r="AU407" s="103">
        <f t="shared" si="476"/>
        <v>0</v>
      </c>
      <c r="AV407" s="104">
        <f>SUM(AJ407:AU407)*VLOOKUP($I407,Escalation[],MATCH(W$1,Escalation[#Headers]),FALSE)</f>
        <v>3575.2500000000005</v>
      </c>
      <c r="AW407" s="104">
        <f t="shared" si="533"/>
        <v>0</v>
      </c>
      <c r="AX407" s="104">
        <f t="shared" si="534"/>
        <v>0</v>
      </c>
      <c r="AY407" s="104">
        <f t="shared" si="535"/>
        <v>3575.2500000000005</v>
      </c>
      <c r="AZ407" s="103">
        <f t="shared" si="536"/>
        <v>1251.3375000000001</v>
      </c>
      <c r="BA407" s="105">
        <f t="shared" si="537"/>
        <v>0</v>
      </c>
      <c r="BB407" s="124"/>
      <c r="BC407" s="125"/>
      <c r="BD407" s="102"/>
      <c r="BE407" s="102"/>
      <c r="BF407" s="102"/>
      <c r="BG407" s="102"/>
      <c r="BH407" s="102"/>
      <c r="BI407" s="102"/>
      <c r="BJ407" s="102"/>
      <c r="BK407" s="102"/>
      <c r="BL407" s="102"/>
      <c r="BM407" s="102"/>
      <c r="BN407" s="102">
        <f t="shared" si="477"/>
        <v>0</v>
      </c>
      <c r="BO407" s="103">
        <f t="shared" si="478"/>
        <v>0</v>
      </c>
      <c r="BP407" s="103">
        <f t="shared" si="479"/>
        <v>0</v>
      </c>
      <c r="BQ407" s="103">
        <f t="shared" si="480"/>
        <v>0</v>
      </c>
      <c r="BR407" s="103">
        <f t="shared" si="481"/>
        <v>0</v>
      </c>
      <c r="BS407" s="103">
        <f t="shared" si="482"/>
        <v>0</v>
      </c>
      <c r="BT407" s="103">
        <f t="shared" si="483"/>
        <v>0</v>
      </c>
      <c r="BU407" s="103">
        <f t="shared" si="484"/>
        <v>0</v>
      </c>
      <c r="BV407" s="103">
        <f t="shared" si="485"/>
        <v>0</v>
      </c>
      <c r="BW407" s="103">
        <f t="shared" si="486"/>
        <v>0</v>
      </c>
      <c r="BX407" s="103">
        <f t="shared" si="487"/>
        <v>0</v>
      </c>
      <c r="BY407" s="103">
        <f t="shared" si="488"/>
        <v>0</v>
      </c>
      <c r="BZ407" s="103">
        <f t="shared" si="489"/>
        <v>0</v>
      </c>
      <c r="CA407" s="104">
        <f>SUM(BO407:BZ407)*VLOOKUP($I407,Escalation[],MATCH(BB$1,Escalation[#Headers]),FALSE)</f>
        <v>0</v>
      </c>
      <c r="CB407" s="104">
        <f t="shared" si="490"/>
        <v>0</v>
      </c>
      <c r="CC407" s="104">
        <f t="shared" si="491"/>
        <v>0</v>
      </c>
      <c r="CD407" s="104">
        <f t="shared" si="492"/>
        <v>0</v>
      </c>
      <c r="CE407" s="103">
        <f t="shared" si="493"/>
        <v>0</v>
      </c>
      <c r="CF407" s="105">
        <f t="shared" si="494"/>
        <v>0</v>
      </c>
      <c r="CG407" s="110"/>
      <c r="CH407" s="102"/>
      <c r="CI407" s="102"/>
      <c r="CJ407" s="102"/>
      <c r="CK407" s="102"/>
      <c r="CL407" s="102"/>
      <c r="CM407" s="102"/>
      <c r="CN407" s="102"/>
      <c r="CO407" s="102"/>
      <c r="CP407" s="102"/>
      <c r="CQ407" s="102"/>
      <c r="CR407" s="102"/>
      <c r="CS407" s="102">
        <f t="shared" si="495"/>
        <v>0</v>
      </c>
      <c r="CT407" s="103">
        <f t="shared" si="496"/>
        <v>0</v>
      </c>
      <c r="CU407" s="103">
        <f t="shared" si="497"/>
        <v>0</v>
      </c>
      <c r="CV407" s="103">
        <f t="shared" si="498"/>
        <v>0</v>
      </c>
      <c r="CW407" s="103">
        <f t="shared" si="499"/>
        <v>0</v>
      </c>
      <c r="CX407" s="103">
        <f t="shared" si="500"/>
        <v>0</v>
      </c>
      <c r="CY407" s="103">
        <f t="shared" si="501"/>
        <v>0</v>
      </c>
      <c r="CZ407" s="103">
        <f t="shared" si="502"/>
        <v>0</v>
      </c>
      <c r="DA407" s="103">
        <f t="shared" si="503"/>
        <v>0</v>
      </c>
      <c r="DB407" s="103">
        <f t="shared" si="504"/>
        <v>0</v>
      </c>
      <c r="DC407" s="103">
        <f t="shared" si="505"/>
        <v>0</v>
      </c>
      <c r="DD407" s="103">
        <f t="shared" si="506"/>
        <v>0</v>
      </c>
      <c r="DE407" s="103">
        <f t="shared" si="507"/>
        <v>0</v>
      </c>
      <c r="DF407" s="104">
        <f>SUM(CT407:DE407)*VLOOKUP($I407,Escalation[],MATCH(CG$1,Escalation[#Headers]),FALSE)</f>
        <v>0</v>
      </c>
      <c r="DG407" s="104">
        <f t="shared" si="508"/>
        <v>0</v>
      </c>
      <c r="DH407" s="104">
        <f t="shared" si="509"/>
        <v>0</v>
      </c>
      <c r="DI407" s="104">
        <f t="shared" si="510"/>
        <v>0</v>
      </c>
      <c r="DJ407" s="103">
        <f t="shared" si="511"/>
        <v>0</v>
      </c>
      <c r="DK407" s="105">
        <f t="shared" si="512"/>
        <v>0</v>
      </c>
      <c r="DL407" s="110"/>
      <c r="DM407" s="102"/>
      <c r="DN407" s="102"/>
      <c r="DO407" s="102"/>
      <c r="DP407" s="102"/>
      <c r="DQ407" s="102"/>
      <c r="DR407" s="102"/>
      <c r="DS407" s="102"/>
      <c r="DT407" s="102"/>
      <c r="DU407" s="102"/>
      <c r="DV407" s="102"/>
      <c r="DW407" s="102"/>
      <c r="DX407" s="102">
        <f t="shared" si="513"/>
        <v>0</v>
      </c>
      <c r="DY407" s="103">
        <f t="shared" si="514"/>
        <v>0</v>
      </c>
      <c r="DZ407" s="103">
        <f t="shared" si="515"/>
        <v>0</v>
      </c>
      <c r="EA407" s="103">
        <f t="shared" si="516"/>
        <v>0</v>
      </c>
      <c r="EB407" s="103">
        <f t="shared" si="517"/>
        <v>0</v>
      </c>
      <c r="EC407" s="103">
        <f t="shared" si="518"/>
        <v>0</v>
      </c>
      <c r="ED407" s="103">
        <f t="shared" si="519"/>
        <v>0</v>
      </c>
      <c r="EE407" s="103">
        <f t="shared" si="520"/>
        <v>0</v>
      </c>
      <c r="EF407" s="103">
        <f t="shared" si="521"/>
        <v>0</v>
      </c>
      <c r="EG407" s="103">
        <f t="shared" si="522"/>
        <v>0</v>
      </c>
      <c r="EH407" s="103">
        <f t="shared" si="523"/>
        <v>0</v>
      </c>
      <c r="EI407" s="103">
        <f t="shared" si="524"/>
        <v>0</v>
      </c>
      <c r="EJ407" s="103">
        <f t="shared" si="525"/>
        <v>0</v>
      </c>
      <c r="EK407" s="104">
        <f>SUM(DY407:EJ407)*VLOOKUP($I407,Escalation[],MATCH(DL$1,Escalation[#Headers]),FALSE)</f>
        <v>0</v>
      </c>
      <c r="EL407" s="104">
        <f t="shared" si="526"/>
        <v>0</v>
      </c>
      <c r="EM407" s="104">
        <f t="shared" si="527"/>
        <v>0</v>
      </c>
      <c r="EN407" s="104">
        <f t="shared" si="528"/>
        <v>0</v>
      </c>
      <c r="EO407" s="103">
        <f t="shared" si="529"/>
        <v>0</v>
      </c>
      <c r="EP407" s="105">
        <f t="shared" si="530"/>
        <v>0</v>
      </c>
      <c r="EQ407" s="160">
        <f t="shared" si="531"/>
        <v>3575.2500000000005</v>
      </c>
      <c r="ER407" s="1"/>
      <c r="ES407" s="82"/>
      <c r="ET407" s="82"/>
      <c r="EU407" s="82"/>
      <c r="EV407" s="82"/>
      <c r="EW407" s="22"/>
      <c r="EX407" s="22"/>
      <c r="EY407" s="34"/>
      <c r="EZ407" s="34"/>
      <c r="FA407" s="7"/>
      <c r="FB407" s="7"/>
      <c r="FC407" s="7"/>
      <c r="FD407" s="7"/>
    </row>
    <row r="408" spans="1:160" ht="92.4" hidden="1" x14ac:dyDescent="0.3">
      <c r="A408" s="1" t="s">
        <v>808</v>
      </c>
      <c r="B408" s="83">
        <v>1.2</v>
      </c>
      <c r="C408" t="s">
        <v>1394</v>
      </c>
      <c r="D408" s="28" t="s">
        <v>15</v>
      </c>
      <c r="E408" s="3" t="s">
        <v>25</v>
      </c>
      <c r="F408" s="1" t="s">
        <v>809</v>
      </c>
      <c r="G408" s="4" t="s">
        <v>810</v>
      </c>
      <c r="H408" s="1"/>
      <c r="I408" s="3" t="s">
        <v>19</v>
      </c>
      <c r="J408" s="5" t="s">
        <v>31</v>
      </c>
      <c r="K408" s="3" t="s">
        <v>137</v>
      </c>
      <c r="L408" s="6" t="s">
        <v>22</v>
      </c>
      <c r="M408" s="38">
        <v>77</v>
      </c>
      <c r="N408" s="43">
        <v>77</v>
      </c>
      <c r="O408" s="24">
        <v>0</v>
      </c>
      <c r="P408" s="48">
        <v>0</v>
      </c>
      <c r="Q408" s="5" t="s">
        <v>23</v>
      </c>
      <c r="R408" s="1" t="s">
        <v>224</v>
      </c>
      <c r="S408" s="71">
        <f>VLOOKUP(R408,Contingencies!$A$2:$D$7,4,FALSE)</f>
        <v>0.35</v>
      </c>
      <c r="T408" s="22">
        <f t="shared" si="464"/>
        <v>2202.3539999999998</v>
      </c>
      <c r="U408" s="33">
        <f t="shared" si="538"/>
        <v>0</v>
      </c>
      <c r="V408" s="90"/>
      <c r="W408" s="138"/>
      <c r="X408" s="139"/>
      <c r="Y408" s="139"/>
      <c r="Z408" s="139"/>
      <c r="AA408" s="114">
        <v>20</v>
      </c>
      <c r="AB408" s="114">
        <v>20</v>
      </c>
      <c r="AC408" s="114">
        <v>20</v>
      </c>
      <c r="AD408" s="114">
        <v>20</v>
      </c>
      <c r="AE408" s="114"/>
      <c r="AF408" s="114"/>
      <c r="AG408" s="114"/>
      <c r="AH408" s="114"/>
      <c r="AI408" s="102">
        <f t="shared" si="532"/>
        <v>80</v>
      </c>
      <c r="AJ408" s="103">
        <f t="shared" si="465"/>
        <v>0</v>
      </c>
      <c r="AK408" s="103">
        <f t="shared" si="466"/>
        <v>0</v>
      </c>
      <c r="AL408" s="103">
        <f t="shared" si="467"/>
        <v>0</v>
      </c>
      <c r="AM408" s="103">
        <f t="shared" si="468"/>
        <v>0</v>
      </c>
      <c r="AN408" s="103">
        <f t="shared" si="469"/>
        <v>1540</v>
      </c>
      <c r="AO408" s="103">
        <f t="shared" si="470"/>
        <v>1540</v>
      </c>
      <c r="AP408" s="103">
        <f t="shared" si="471"/>
        <v>1540</v>
      </c>
      <c r="AQ408" s="103">
        <f t="shared" si="472"/>
        <v>1540</v>
      </c>
      <c r="AR408" s="103">
        <f t="shared" si="473"/>
        <v>0</v>
      </c>
      <c r="AS408" s="103">
        <f t="shared" si="474"/>
        <v>0</v>
      </c>
      <c r="AT408" s="103">
        <f t="shared" si="475"/>
        <v>0</v>
      </c>
      <c r="AU408" s="103">
        <f t="shared" si="476"/>
        <v>0</v>
      </c>
      <c r="AV408" s="104">
        <f>SUM(AJ408:AU408)*VLOOKUP($I408,Escalation[],MATCH(W$1,Escalation[#Headers]),FALSE)</f>
        <v>6292.4400000000005</v>
      </c>
      <c r="AW408" s="104">
        <f t="shared" si="533"/>
        <v>0</v>
      </c>
      <c r="AX408" s="104">
        <f t="shared" si="534"/>
        <v>0</v>
      </c>
      <c r="AY408" s="104">
        <f t="shared" si="535"/>
        <v>6292.4400000000005</v>
      </c>
      <c r="AZ408" s="103">
        <f t="shared" si="536"/>
        <v>2202.3539999999998</v>
      </c>
      <c r="BA408" s="105">
        <f t="shared" si="537"/>
        <v>0</v>
      </c>
      <c r="BB408" s="124"/>
      <c r="BC408" s="125"/>
      <c r="BD408" s="102"/>
      <c r="BE408" s="102"/>
      <c r="BF408" s="102"/>
      <c r="BG408" s="102"/>
      <c r="BH408" s="102"/>
      <c r="BI408" s="102"/>
      <c r="BJ408" s="102"/>
      <c r="BK408" s="102"/>
      <c r="BL408" s="102"/>
      <c r="BM408" s="102"/>
      <c r="BN408" s="102">
        <f t="shared" si="477"/>
        <v>0</v>
      </c>
      <c r="BO408" s="103">
        <f t="shared" si="478"/>
        <v>0</v>
      </c>
      <c r="BP408" s="103">
        <f t="shared" si="479"/>
        <v>0</v>
      </c>
      <c r="BQ408" s="103">
        <f t="shared" si="480"/>
        <v>0</v>
      </c>
      <c r="BR408" s="103">
        <f t="shared" si="481"/>
        <v>0</v>
      </c>
      <c r="BS408" s="103">
        <f t="shared" si="482"/>
        <v>0</v>
      </c>
      <c r="BT408" s="103">
        <f t="shared" si="483"/>
        <v>0</v>
      </c>
      <c r="BU408" s="103">
        <f t="shared" si="484"/>
        <v>0</v>
      </c>
      <c r="BV408" s="103">
        <f t="shared" si="485"/>
        <v>0</v>
      </c>
      <c r="BW408" s="103">
        <f t="shared" si="486"/>
        <v>0</v>
      </c>
      <c r="BX408" s="103">
        <f t="shared" si="487"/>
        <v>0</v>
      </c>
      <c r="BY408" s="103">
        <f t="shared" si="488"/>
        <v>0</v>
      </c>
      <c r="BZ408" s="103">
        <f t="shared" si="489"/>
        <v>0</v>
      </c>
      <c r="CA408" s="104">
        <f>SUM(BO408:BZ408)*VLOOKUP($I408,Escalation[],MATCH(BB$1,Escalation[#Headers]),FALSE)</f>
        <v>0</v>
      </c>
      <c r="CB408" s="104">
        <f t="shared" si="490"/>
        <v>0</v>
      </c>
      <c r="CC408" s="104">
        <f t="shared" si="491"/>
        <v>0</v>
      </c>
      <c r="CD408" s="104">
        <f t="shared" si="492"/>
        <v>0</v>
      </c>
      <c r="CE408" s="103">
        <f t="shared" si="493"/>
        <v>0</v>
      </c>
      <c r="CF408" s="105">
        <f t="shared" si="494"/>
        <v>0</v>
      </c>
      <c r="CG408" s="110"/>
      <c r="CH408" s="102"/>
      <c r="CI408" s="102"/>
      <c r="CJ408" s="102"/>
      <c r="CK408" s="102"/>
      <c r="CL408" s="102"/>
      <c r="CM408" s="102"/>
      <c r="CN408" s="102"/>
      <c r="CO408" s="102"/>
      <c r="CP408" s="102"/>
      <c r="CQ408" s="102"/>
      <c r="CR408" s="102"/>
      <c r="CS408" s="102">
        <f t="shared" si="495"/>
        <v>0</v>
      </c>
      <c r="CT408" s="103">
        <f t="shared" si="496"/>
        <v>0</v>
      </c>
      <c r="CU408" s="103">
        <f t="shared" si="497"/>
        <v>0</v>
      </c>
      <c r="CV408" s="103">
        <f t="shared" si="498"/>
        <v>0</v>
      </c>
      <c r="CW408" s="103">
        <f t="shared" si="499"/>
        <v>0</v>
      </c>
      <c r="CX408" s="103">
        <f t="shared" si="500"/>
        <v>0</v>
      </c>
      <c r="CY408" s="103">
        <f t="shared" si="501"/>
        <v>0</v>
      </c>
      <c r="CZ408" s="103">
        <f t="shared" si="502"/>
        <v>0</v>
      </c>
      <c r="DA408" s="103">
        <f t="shared" si="503"/>
        <v>0</v>
      </c>
      <c r="DB408" s="103">
        <f t="shared" si="504"/>
        <v>0</v>
      </c>
      <c r="DC408" s="103">
        <f t="shared" si="505"/>
        <v>0</v>
      </c>
      <c r="DD408" s="103">
        <f t="shared" si="506"/>
        <v>0</v>
      </c>
      <c r="DE408" s="103">
        <f t="shared" si="507"/>
        <v>0</v>
      </c>
      <c r="DF408" s="104">
        <f>SUM(CT408:DE408)*VLOOKUP($I408,Escalation[],MATCH(CG$1,Escalation[#Headers]),FALSE)</f>
        <v>0</v>
      </c>
      <c r="DG408" s="104">
        <f t="shared" si="508"/>
        <v>0</v>
      </c>
      <c r="DH408" s="104">
        <f t="shared" si="509"/>
        <v>0</v>
      </c>
      <c r="DI408" s="104">
        <f t="shared" si="510"/>
        <v>0</v>
      </c>
      <c r="DJ408" s="103">
        <f t="shared" si="511"/>
        <v>0</v>
      </c>
      <c r="DK408" s="105">
        <f t="shared" si="512"/>
        <v>0</v>
      </c>
      <c r="DL408" s="110"/>
      <c r="DM408" s="102"/>
      <c r="DN408" s="102"/>
      <c r="DO408" s="102"/>
      <c r="DP408" s="102"/>
      <c r="DQ408" s="102"/>
      <c r="DR408" s="102"/>
      <c r="DS408" s="102"/>
      <c r="DT408" s="102"/>
      <c r="DU408" s="102"/>
      <c r="DV408" s="102"/>
      <c r="DW408" s="102"/>
      <c r="DX408" s="102">
        <f t="shared" si="513"/>
        <v>0</v>
      </c>
      <c r="DY408" s="103">
        <f t="shared" si="514"/>
        <v>0</v>
      </c>
      <c r="DZ408" s="103">
        <f t="shared" si="515"/>
        <v>0</v>
      </c>
      <c r="EA408" s="103">
        <f t="shared" si="516"/>
        <v>0</v>
      </c>
      <c r="EB408" s="103">
        <f t="shared" si="517"/>
        <v>0</v>
      </c>
      <c r="EC408" s="103">
        <f t="shared" si="518"/>
        <v>0</v>
      </c>
      <c r="ED408" s="103">
        <f t="shared" si="519"/>
        <v>0</v>
      </c>
      <c r="EE408" s="103">
        <f t="shared" si="520"/>
        <v>0</v>
      </c>
      <c r="EF408" s="103">
        <f t="shared" si="521"/>
        <v>0</v>
      </c>
      <c r="EG408" s="103">
        <f t="shared" si="522"/>
        <v>0</v>
      </c>
      <c r="EH408" s="103">
        <f t="shared" si="523"/>
        <v>0</v>
      </c>
      <c r="EI408" s="103">
        <f t="shared" si="524"/>
        <v>0</v>
      </c>
      <c r="EJ408" s="103">
        <f t="shared" si="525"/>
        <v>0</v>
      </c>
      <c r="EK408" s="104">
        <f>SUM(DY408:EJ408)*VLOOKUP($I408,Escalation[],MATCH(DL$1,Escalation[#Headers]),FALSE)</f>
        <v>0</v>
      </c>
      <c r="EL408" s="104">
        <f t="shared" si="526"/>
        <v>0</v>
      </c>
      <c r="EM408" s="104">
        <f t="shared" si="527"/>
        <v>0</v>
      </c>
      <c r="EN408" s="104">
        <f t="shared" si="528"/>
        <v>0</v>
      </c>
      <c r="EO408" s="103">
        <f t="shared" si="529"/>
        <v>0</v>
      </c>
      <c r="EP408" s="105">
        <f t="shared" si="530"/>
        <v>0</v>
      </c>
      <c r="EQ408" s="160">
        <f t="shared" si="531"/>
        <v>6292.4400000000005</v>
      </c>
      <c r="ER408" s="1"/>
      <c r="ES408" s="82"/>
      <c r="ET408" s="82"/>
      <c r="EU408" s="82"/>
      <c r="EV408" s="82"/>
      <c r="EW408" s="22"/>
      <c r="EX408" s="22"/>
      <c r="EY408" s="34"/>
      <c r="EZ408" s="34"/>
      <c r="FA408" s="7"/>
      <c r="FB408" s="7"/>
      <c r="FC408" s="7"/>
      <c r="FD408" s="7"/>
    </row>
    <row r="409" spans="1:160" ht="92.4" hidden="1" x14ac:dyDescent="0.3">
      <c r="A409" s="1" t="s">
        <v>808</v>
      </c>
      <c r="B409" s="83">
        <v>1.2</v>
      </c>
      <c r="C409" t="s">
        <v>1394</v>
      </c>
      <c r="D409" s="28" t="s">
        <v>15</v>
      </c>
      <c r="E409" s="3" t="s">
        <v>25</v>
      </c>
      <c r="F409" s="1" t="s">
        <v>809</v>
      </c>
      <c r="G409" s="4" t="s">
        <v>810</v>
      </c>
      <c r="H409" s="1"/>
      <c r="I409" s="3" t="s">
        <v>19</v>
      </c>
      <c r="J409" s="5" t="s">
        <v>31</v>
      </c>
      <c r="K409" s="3" t="s">
        <v>35</v>
      </c>
      <c r="L409" s="6" t="s">
        <v>22</v>
      </c>
      <c r="M409" s="38">
        <v>115</v>
      </c>
      <c r="N409" s="43">
        <v>115</v>
      </c>
      <c r="O409" s="24">
        <v>0</v>
      </c>
      <c r="P409" s="48">
        <v>0</v>
      </c>
      <c r="Q409" s="5" t="s">
        <v>23</v>
      </c>
      <c r="R409" s="1" t="s">
        <v>224</v>
      </c>
      <c r="S409" s="71">
        <f>VLOOKUP(R409,Contingencies!$A$2:$D$7,4,FALSE)</f>
        <v>0.35</v>
      </c>
      <c r="T409" s="22">
        <f t="shared" si="464"/>
        <v>3289.23</v>
      </c>
      <c r="U409" s="33">
        <f t="shared" si="538"/>
        <v>0</v>
      </c>
      <c r="V409" s="90"/>
      <c r="W409" s="138"/>
      <c r="X409" s="139"/>
      <c r="Y409" s="139"/>
      <c r="Z409" s="139"/>
      <c r="AA409" s="114">
        <v>20</v>
      </c>
      <c r="AB409" s="114">
        <v>20</v>
      </c>
      <c r="AC409" s="114">
        <v>20</v>
      </c>
      <c r="AD409" s="114">
        <v>20</v>
      </c>
      <c r="AE409" s="114"/>
      <c r="AF409" s="114"/>
      <c r="AG409" s="114"/>
      <c r="AH409" s="114"/>
      <c r="AI409" s="102">
        <f t="shared" si="532"/>
        <v>80</v>
      </c>
      <c r="AJ409" s="103">
        <f t="shared" si="465"/>
        <v>0</v>
      </c>
      <c r="AK409" s="103">
        <f t="shared" si="466"/>
        <v>0</v>
      </c>
      <c r="AL409" s="103">
        <f t="shared" si="467"/>
        <v>0</v>
      </c>
      <c r="AM409" s="103">
        <f t="shared" si="468"/>
        <v>0</v>
      </c>
      <c r="AN409" s="103">
        <f t="shared" si="469"/>
        <v>2300</v>
      </c>
      <c r="AO409" s="103">
        <f t="shared" si="470"/>
        <v>2300</v>
      </c>
      <c r="AP409" s="103">
        <f t="shared" si="471"/>
        <v>2300</v>
      </c>
      <c r="AQ409" s="103">
        <f t="shared" si="472"/>
        <v>2300</v>
      </c>
      <c r="AR409" s="103">
        <f t="shared" si="473"/>
        <v>0</v>
      </c>
      <c r="AS409" s="103">
        <f t="shared" si="474"/>
        <v>0</v>
      </c>
      <c r="AT409" s="103">
        <f t="shared" si="475"/>
        <v>0</v>
      </c>
      <c r="AU409" s="103">
        <f t="shared" si="476"/>
        <v>0</v>
      </c>
      <c r="AV409" s="104">
        <f>SUM(AJ409:AU409)*VLOOKUP($I409,Escalation[],MATCH(W$1,Escalation[#Headers]),FALSE)</f>
        <v>9397.8000000000011</v>
      </c>
      <c r="AW409" s="104">
        <f t="shared" si="533"/>
        <v>0</v>
      </c>
      <c r="AX409" s="104">
        <f t="shared" si="534"/>
        <v>0</v>
      </c>
      <c r="AY409" s="104">
        <f t="shared" si="535"/>
        <v>9397.8000000000011</v>
      </c>
      <c r="AZ409" s="103">
        <f t="shared" si="536"/>
        <v>3289.23</v>
      </c>
      <c r="BA409" s="105">
        <f t="shared" si="537"/>
        <v>0</v>
      </c>
      <c r="BB409" s="124"/>
      <c r="BC409" s="125"/>
      <c r="BD409" s="102"/>
      <c r="BE409" s="102"/>
      <c r="BF409" s="102"/>
      <c r="BG409" s="102"/>
      <c r="BH409" s="102"/>
      <c r="BI409" s="102"/>
      <c r="BJ409" s="102"/>
      <c r="BK409" s="102"/>
      <c r="BL409" s="102"/>
      <c r="BM409" s="102"/>
      <c r="BN409" s="102">
        <f t="shared" si="477"/>
        <v>0</v>
      </c>
      <c r="BO409" s="103">
        <f t="shared" si="478"/>
        <v>0</v>
      </c>
      <c r="BP409" s="103">
        <f t="shared" si="479"/>
        <v>0</v>
      </c>
      <c r="BQ409" s="103">
        <f t="shared" si="480"/>
        <v>0</v>
      </c>
      <c r="BR409" s="103">
        <f t="shared" si="481"/>
        <v>0</v>
      </c>
      <c r="BS409" s="103">
        <f t="shared" si="482"/>
        <v>0</v>
      </c>
      <c r="BT409" s="103">
        <f t="shared" si="483"/>
        <v>0</v>
      </c>
      <c r="BU409" s="103">
        <f t="shared" si="484"/>
        <v>0</v>
      </c>
      <c r="BV409" s="103">
        <f t="shared" si="485"/>
        <v>0</v>
      </c>
      <c r="BW409" s="103">
        <f t="shared" si="486"/>
        <v>0</v>
      </c>
      <c r="BX409" s="103">
        <f t="shared" si="487"/>
        <v>0</v>
      </c>
      <c r="BY409" s="103">
        <f t="shared" si="488"/>
        <v>0</v>
      </c>
      <c r="BZ409" s="103">
        <f t="shared" si="489"/>
        <v>0</v>
      </c>
      <c r="CA409" s="104">
        <f>SUM(BO409:BZ409)*VLOOKUP($I409,Escalation[],MATCH(BB$1,Escalation[#Headers]),FALSE)</f>
        <v>0</v>
      </c>
      <c r="CB409" s="104">
        <f t="shared" si="490"/>
        <v>0</v>
      </c>
      <c r="CC409" s="104">
        <f t="shared" si="491"/>
        <v>0</v>
      </c>
      <c r="CD409" s="104">
        <f t="shared" si="492"/>
        <v>0</v>
      </c>
      <c r="CE409" s="103">
        <f t="shared" si="493"/>
        <v>0</v>
      </c>
      <c r="CF409" s="105">
        <f t="shared" si="494"/>
        <v>0</v>
      </c>
      <c r="CG409" s="110"/>
      <c r="CH409" s="102"/>
      <c r="CI409" s="102"/>
      <c r="CJ409" s="102"/>
      <c r="CK409" s="102"/>
      <c r="CL409" s="102"/>
      <c r="CM409" s="102"/>
      <c r="CN409" s="102"/>
      <c r="CO409" s="102"/>
      <c r="CP409" s="102"/>
      <c r="CQ409" s="102"/>
      <c r="CR409" s="102"/>
      <c r="CS409" s="102">
        <f t="shared" si="495"/>
        <v>0</v>
      </c>
      <c r="CT409" s="103">
        <f t="shared" si="496"/>
        <v>0</v>
      </c>
      <c r="CU409" s="103">
        <f t="shared" si="497"/>
        <v>0</v>
      </c>
      <c r="CV409" s="103">
        <f t="shared" si="498"/>
        <v>0</v>
      </c>
      <c r="CW409" s="103">
        <f t="shared" si="499"/>
        <v>0</v>
      </c>
      <c r="CX409" s="103">
        <f t="shared" si="500"/>
        <v>0</v>
      </c>
      <c r="CY409" s="103">
        <f t="shared" si="501"/>
        <v>0</v>
      </c>
      <c r="CZ409" s="103">
        <f t="shared" si="502"/>
        <v>0</v>
      </c>
      <c r="DA409" s="103">
        <f t="shared" si="503"/>
        <v>0</v>
      </c>
      <c r="DB409" s="103">
        <f t="shared" si="504"/>
        <v>0</v>
      </c>
      <c r="DC409" s="103">
        <f t="shared" si="505"/>
        <v>0</v>
      </c>
      <c r="DD409" s="103">
        <f t="shared" si="506"/>
        <v>0</v>
      </c>
      <c r="DE409" s="103">
        <f t="shared" si="507"/>
        <v>0</v>
      </c>
      <c r="DF409" s="104">
        <f>SUM(CT409:DE409)*VLOOKUP($I409,Escalation[],MATCH(CG$1,Escalation[#Headers]),FALSE)</f>
        <v>0</v>
      </c>
      <c r="DG409" s="104">
        <f t="shared" si="508"/>
        <v>0</v>
      </c>
      <c r="DH409" s="104">
        <f t="shared" si="509"/>
        <v>0</v>
      </c>
      <c r="DI409" s="104">
        <f t="shared" si="510"/>
        <v>0</v>
      </c>
      <c r="DJ409" s="103">
        <f t="shared" si="511"/>
        <v>0</v>
      </c>
      <c r="DK409" s="105">
        <f t="shared" si="512"/>
        <v>0</v>
      </c>
      <c r="DL409" s="110"/>
      <c r="DM409" s="102"/>
      <c r="DN409" s="102"/>
      <c r="DO409" s="102"/>
      <c r="DP409" s="102"/>
      <c r="DQ409" s="102"/>
      <c r="DR409" s="102"/>
      <c r="DS409" s="102"/>
      <c r="DT409" s="102"/>
      <c r="DU409" s="102"/>
      <c r="DV409" s="102"/>
      <c r="DW409" s="102"/>
      <c r="DX409" s="102">
        <f t="shared" si="513"/>
        <v>0</v>
      </c>
      <c r="DY409" s="103">
        <f t="shared" si="514"/>
        <v>0</v>
      </c>
      <c r="DZ409" s="103">
        <f t="shared" si="515"/>
        <v>0</v>
      </c>
      <c r="EA409" s="103">
        <f t="shared" si="516"/>
        <v>0</v>
      </c>
      <c r="EB409" s="103">
        <f t="shared" si="517"/>
        <v>0</v>
      </c>
      <c r="EC409" s="103">
        <f t="shared" si="518"/>
        <v>0</v>
      </c>
      <c r="ED409" s="103">
        <f t="shared" si="519"/>
        <v>0</v>
      </c>
      <c r="EE409" s="103">
        <f t="shared" si="520"/>
        <v>0</v>
      </c>
      <c r="EF409" s="103">
        <f t="shared" si="521"/>
        <v>0</v>
      </c>
      <c r="EG409" s="103">
        <f t="shared" si="522"/>
        <v>0</v>
      </c>
      <c r="EH409" s="103">
        <f t="shared" si="523"/>
        <v>0</v>
      </c>
      <c r="EI409" s="103">
        <f t="shared" si="524"/>
        <v>0</v>
      </c>
      <c r="EJ409" s="103">
        <f t="shared" si="525"/>
        <v>0</v>
      </c>
      <c r="EK409" s="104">
        <f>SUM(DY409:EJ409)*VLOOKUP($I409,Escalation[],MATCH(DL$1,Escalation[#Headers]),FALSE)</f>
        <v>0</v>
      </c>
      <c r="EL409" s="104">
        <f t="shared" si="526"/>
        <v>0</v>
      </c>
      <c r="EM409" s="104">
        <f t="shared" si="527"/>
        <v>0</v>
      </c>
      <c r="EN409" s="104">
        <f t="shared" si="528"/>
        <v>0</v>
      </c>
      <c r="EO409" s="103">
        <f t="shared" si="529"/>
        <v>0</v>
      </c>
      <c r="EP409" s="105">
        <f t="shared" si="530"/>
        <v>0</v>
      </c>
      <c r="EQ409" s="160">
        <f t="shared" si="531"/>
        <v>9397.8000000000011</v>
      </c>
      <c r="ER409" s="1"/>
      <c r="ES409" s="82"/>
      <c r="ET409" s="82"/>
      <c r="EU409" s="82"/>
      <c r="EV409" s="82"/>
      <c r="EW409" s="22"/>
      <c r="EX409" s="22"/>
      <c r="EY409" s="34"/>
      <c r="EZ409" s="34"/>
      <c r="FA409" s="7"/>
      <c r="FB409" s="7"/>
      <c r="FC409" s="7"/>
      <c r="FD409" s="7"/>
    </row>
    <row r="410" spans="1:160" ht="92.4" hidden="1" x14ac:dyDescent="0.3">
      <c r="A410" s="1" t="s">
        <v>808</v>
      </c>
      <c r="B410" s="83">
        <v>1.2</v>
      </c>
      <c r="C410" t="s">
        <v>1394</v>
      </c>
      <c r="D410" s="28" t="s">
        <v>15</v>
      </c>
      <c r="E410" s="3" t="s">
        <v>25</v>
      </c>
      <c r="F410" s="1" t="s">
        <v>809</v>
      </c>
      <c r="G410" s="4" t="s">
        <v>810</v>
      </c>
      <c r="H410" s="1"/>
      <c r="I410" s="3" t="s">
        <v>215</v>
      </c>
      <c r="J410" s="5" t="s">
        <v>215</v>
      </c>
      <c r="K410" s="3"/>
      <c r="L410" s="3" t="s">
        <v>22</v>
      </c>
      <c r="M410" s="38"/>
      <c r="N410" s="42">
        <v>1</v>
      </c>
      <c r="O410" s="24">
        <v>0</v>
      </c>
      <c r="P410" s="48">
        <v>0</v>
      </c>
      <c r="Q410" s="5" t="s">
        <v>23</v>
      </c>
      <c r="R410" s="1" t="s">
        <v>224</v>
      </c>
      <c r="S410" s="71">
        <f>VLOOKUP(R410,Contingencies!$A$2:$D$7,4,FALSE)</f>
        <v>0.35</v>
      </c>
      <c r="T410" s="22">
        <f t="shared" si="464"/>
        <v>3575.25</v>
      </c>
      <c r="U410" s="33">
        <f t="shared" si="538"/>
        <v>0</v>
      </c>
      <c r="V410" s="90"/>
      <c r="W410" s="138"/>
      <c r="X410" s="139"/>
      <c r="Y410" s="139"/>
      <c r="Z410" s="139"/>
      <c r="AA410" s="114">
        <v>2500</v>
      </c>
      <c r="AB410" s="114">
        <v>2500</v>
      </c>
      <c r="AC410" s="114">
        <v>2500</v>
      </c>
      <c r="AD410" s="114">
        <v>2500</v>
      </c>
      <c r="AE410" s="114"/>
      <c r="AF410" s="114"/>
      <c r="AG410" s="114"/>
      <c r="AH410" s="114"/>
      <c r="AI410" s="102">
        <f t="shared" si="532"/>
        <v>0</v>
      </c>
      <c r="AJ410" s="103">
        <f t="shared" si="465"/>
        <v>0</v>
      </c>
      <c r="AK410" s="103">
        <f t="shared" si="466"/>
        <v>0</v>
      </c>
      <c r="AL410" s="103">
        <f t="shared" si="467"/>
        <v>0</v>
      </c>
      <c r="AM410" s="103">
        <f t="shared" si="468"/>
        <v>0</v>
      </c>
      <c r="AN410" s="103">
        <f t="shared" si="469"/>
        <v>2500</v>
      </c>
      <c r="AO410" s="103">
        <f t="shared" si="470"/>
        <v>2500</v>
      </c>
      <c r="AP410" s="103">
        <f t="shared" si="471"/>
        <v>2500</v>
      </c>
      <c r="AQ410" s="103">
        <f t="shared" si="472"/>
        <v>2500</v>
      </c>
      <c r="AR410" s="103">
        <f t="shared" si="473"/>
        <v>0</v>
      </c>
      <c r="AS410" s="103">
        <f t="shared" si="474"/>
        <v>0</v>
      </c>
      <c r="AT410" s="103">
        <f t="shared" si="475"/>
        <v>0</v>
      </c>
      <c r="AU410" s="103">
        <f t="shared" si="476"/>
        <v>0</v>
      </c>
      <c r="AV410" s="104">
        <f>SUM(AJ410:AU410)*VLOOKUP($I410,Escalation[],MATCH(W$1,Escalation[#Headers]),FALSE)</f>
        <v>10215</v>
      </c>
      <c r="AW410" s="104">
        <f t="shared" si="533"/>
        <v>0</v>
      </c>
      <c r="AX410" s="104">
        <f t="shared" si="534"/>
        <v>0</v>
      </c>
      <c r="AY410" s="104">
        <f t="shared" si="535"/>
        <v>10215</v>
      </c>
      <c r="AZ410" s="103">
        <f t="shared" si="536"/>
        <v>3575.25</v>
      </c>
      <c r="BA410" s="105">
        <f t="shared" si="537"/>
        <v>0</v>
      </c>
      <c r="BB410" s="124"/>
      <c r="BC410" s="125"/>
      <c r="BD410" s="102"/>
      <c r="BE410" s="102"/>
      <c r="BF410" s="102"/>
      <c r="BG410" s="102"/>
      <c r="BH410" s="102"/>
      <c r="BI410" s="102"/>
      <c r="BJ410" s="102"/>
      <c r="BK410" s="102"/>
      <c r="BL410" s="102"/>
      <c r="BM410" s="102"/>
      <c r="BN410" s="102">
        <f t="shared" si="477"/>
        <v>0</v>
      </c>
      <c r="BO410" s="103">
        <f t="shared" si="478"/>
        <v>0</v>
      </c>
      <c r="BP410" s="103">
        <f t="shared" si="479"/>
        <v>0</v>
      </c>
      <c r="BQ410" s="103">
        <f t="shared" si="480"/>
        <v>0</v>
      </c>
      <c r="BR410" s="103">
        <f t="shared" si="481"/>
        <v>0</v>
      </c>
      <c r="BS410" s="103">
        <f t="shared" si="482"/>
        <v>0</v>
      </c>
      <c r="BT410" s="103">
        <f t="shared" si="483"/>
        <v>0</v>
      </c>
      <c r="BU410" s="103">
        <f t="shared" si="484"/>
        <v>0</v>
      </c>
      <c r="BV410" s="103">
        <f t="shared" si="485"/>
        <v>0</v>
      </c>
      <c r="BW410" s="103">
        <f t="shared" si="486"/>
        <v>0</v>
      </c>
      <c r="BX410" s="103">
        <f t="shared" si="487"/>
        <v>0</v>
      </c>
      <c r="BY410" s="103">
        <f t="shared" si="488"/>
        <v>0</v>
      </c>
      <c r="BZ410" s="103">
        <f t="shared" si="489"/>
        <v>0</v>
      </c>
      <c r="CA410" s="104">
        <f>SUM(BO410:BZ410)*VLOOKUP($I410,Escalation[],MATCH(BB$1,Escalation[#Headers]),FALSE)</f>
        <v>0</v>
      </c>
      <c r="CB410" s="104">
        <f t="shared" si="490"/>
        <v>0</v>
      </c>
      <c r="CC410" s="104">
        <f t="shared" si="491"/>
        <v>0</v>
      </c>
      <c r="CD410" s="104">
        <f t="shared" si="492"/>
        <v>0</v>
      </c>
      <c r="CE410" s="103">
        <f t="shared" si="493"/>
        <v>0</v>
      </c>
      <c r="CF410" s="105">
        <f t="shared" si="494"/>
        <v>0</v>
      </c>
      <c r="CG410" s="110"/>
      <c r="CH410" s="102"/>
      <c r="CI410" s="102"/>
      <c r="CJ410" s="102"/>
      <c r="CK410" s="102"/>
      <c r="CL410" s="102"/>
      <c r="CM410" s="102"/>
      <c r="CN410" s="102"/>
      <c r="CO410" s="102"/>
      <c r="CP410" s="102"/>
      <c r="CQ410" s="102"/>
      <c r="CR410" s="102"/>
      <c r="CS410" s="102">
        <f t="shared" si="495"/>
        <v>0</v>
      </c>
      <c r="CT410" s="103">
        <f t="shared" si="496"/>
        <v>0</v>
      </c>
      <c r="CU410" s="103">
        <f t="shared" si="497"/>
        <v>0</v>
      </c>
      <c r="CV410" s="103">
        <f t="shared" si="498"/>
        <v>0</v>
      </c>
      <c r="CW410" s="103">
        <f t="shared" si="499"/>
        <v>0</v>
      </c>
      <c r="CX410" s="103">
        <f t="shared" si="500"/>
        <v>0</v>
      </c>
      <c r="CY410" s="103">
        <f t="shared" si="501"/>
        <v>0</v>
      </c>
      <c r="CZ410" s="103">
        <f t="shared" si="502"/>
        <v>0</v>
      </c>
      <c r="DA410" s="103">
        <f t="shared" si="503"/>
        <v>0</v>
      </c>
      <c r="DB410" s="103">
        <f t="shared" si="504"/>
        <v>0</v>
      </c>
      <c r="DC410" s="103">
        <f t="shared" si="505"/>
        <v>0</v>
      </c>
      <c r="DD410" s="103">
        <f t="shared" si="506"/>
        <v>0</v>
      </c>
      <c r="DE410" s="103">
        <f t="shared" si="507"/>
        <v>0</v>
      </c>
      <c r="DF410" s="104">
        <f>SUM(CT410:DE410)*VLOOKUP($I410,Escalation[],MATCH(CG$1,Escalation[#Headers]),FALSE)</f>
        <v>0</v>
      </c>
      <c r="DG410" s="104">
        <f t="shared" si="508"/>
        <v>0</v>
      </c>
      <c r="DH410" s="104">
        <f t="shared" si="509"/>
        <v>0</v>
      </c>
      <c r="DI410" s="104">
        <f t="shared" si="510"/>
        <v>0</v>
      </c>
      <c r="DJ410" s="103">
        <f t="shared" si="511"/>
        <v>0</v>
      </c>
      <c r="DK410" s="105">
        <f t="shared" si="512"/>
        <v>0</v>
      </c>
      <c r="DL410" s="110"/>
      <c r="DM410" s="102"/>
      <c r="DN410" s="102"/>
      <c r="DO410" s="102"/>
      <c r="DP410" s="102"/>
      <c r="DQ410" s="102"/>
      <c r="DR410" s="102"/>
      <c r="DS410" s="102"/>
      <c r="DT410" s="102"/>
      <c r="DU410" s="102"/>
      <c r="DV410" s="102"/>
      <c r="DW410" s="102"/>
      <c r="DX410" s="102">
        <f t="shared" si="513"/>
        <v>0</v>
      </c>
      <c r="DY410" s="103">
        <f t="shared" si="514"/>
        <v>0</v>
      </c>
      <c r="DZ410" s="103">
        <f t="shared" si="515"/>
        <v>0</v>
      </c>
      <c r="EA410" s="103">
        <f t="shared" si="516"/>
        <v>0</v>
      </c>
      <c r="EB410" s="103">
        <f t="shared" si="517"/>
        <v>0</v>
      </c>
      <c r="EC410" s="103">
        <f t="shared" si="518"/>
        <v>0</v>
      </c>
      <c r="ED410" s="103">
        <f t="shared" si="519"/>
        <v>0</v>
      </c>
      <c r="EE410" s="103">
        <f t="shared" si="520"/>
        <v>0</v>
      </c>
      <c r="EF410" s="103">
        <f t="shared" si="521"/>
        <v>0</v>
      </c>
      <c r="EG410" s="103">
        <f t="shared" si="522"/>
        <v>0</v>
      </c>
      <c r="EH410" s="103">
        <f t="shared" si="523"/>
        <v>0</v>
      </c>
      <c r="EI410" s="103">
        <f t="shared" si="524"/>
        <v>0</v>
      </c>
      <c r="EJ410" s="103">
        <f t="shared" si="525"/>
        <v>0</v>
      </c>
      <c r="EK410" s="104">
        <f>SUM(DY410:EJ410)*VLOOKUP($I410,Escalation[],MATCH(DL$1,Escalation[#Headers]),FALSE)</f>
        <v>0</v>
      </c>
      <c r="EL410" s="104">
        <f t="shared" si="526"/>
        <v>0</v>
      </c>
      <c r="EM410" s="104">
        <f t="shared" si="527"/>
        <v>0</v>
      </c>
      <c r="EN410" s="104">
        <f t="shared" si="528"/>
        <v>0</v>
      </c>
      <c r="EO410" s="103">
        <f t="shared" si="529"/>
        <v>0</v>
      </c>
      <c r="EP410" s="105">
        <f t="shared" si="530"/>
        <v>0</v>
      </c>
      <c r="EQ410" s="160">
        <f t="shared" si="531"/>
        <v>10215</v>
      </c>
      <c r="ER410" s="1"/>
      <c r="ES410" s="82"/>
      <c r="ET410" s="82"/>
      <c r="EU410" s="82"/>
      <c r="EV410" s="82"/>
      <c r="EW410" s="22"/>
      <c r="EX410" s="22"/>
      <c r="EY410" s="34"/>
      <c r="EZ410" s="34"/>
      <c r="FA410" s="7"/>
      <c r="FB410" s="7"/>
      <c r="FC410" s="7"/>
      <c r="FD410" s="7"/>
    </row>
    <row r="411" spans="1:160" ht="92.4" hidden="1" x14ac:dyDescent="0.3">
      <c r="A411" s="1" t="s">
        <v>811</v>
      </c>
      <c r="B411" s="83">
        <v>1.2</v>
      </c>
      <c r="C411" t="s">
        <v>1394</v>
      </c>
      <c r="D411" s="28" t="s">
        <v>15</v>
      </c>
      <c r="E411" s="3" t="s">
        <v>25</v>
      </c>
      <c r="F411" s="1" t="s">
        <v>812</v>
      </c>
      <c r="G411" s="4" t="s">
        <v>813</v>
      </c>
      <c r="H411" s="1"/>
      <c r="I411" s="3" t="s">
        <v>19</v>
      </c>
      <c r="J411" s="5" t="s">
        <v>31</v>
      </c>
      <c r="K411" s="3" t="s">
        <v>137</v>
      </c>
      <c r="L411" s="6" t="s">
        <v>22</v>
      </c>
      <c r="M411" s="38">
        <v>77</v>
      </c>
      <c r="N411" s="43">
        <v>77</v>
      </c>
      <c r="O411" s="24">
        <v>0</v>
      </c>
      <c r="P411" s="48">
        <v>0</v>
      </c>
      <c r="Q411" s="5" t="s">
        <v>23</v>
      </c>
      <c r="R411" s="1" t="s">
        <v>224</v>
      </c>
      <c r="S411" s="71">
        <f>VLOOKUP(R411,Contingencies!$A$2:$D$7,4,FALSE)</f>
        <v>0.35</v>
      </c>
      <c r="T411" s="22">
        <f t="shared" si="464"/>
        <v>2249.7046110000001</v>
      </c>
      <c r="U411" s="33">
        <f t="shared" si="538"/>
        <v>0</v>
      </c>
      <c r="V411" s="90"/>
      <c r="W411" s="140"/>
      <c r="X411" s="141"/>
      <c r="Y411" s="141"/>
      <c r="Z411" s="141"/>
      <c r="AA411" s="141"/>
      <c r="AB411" s="141"/>
      <c r="AC411" s="125"/>
      <c r="AD411" s="125"/>
      <c r="AE411" s="125"/>
      <c r="AF411" s="125"/>
      <c r="AG411" s="125"/>
      <c r="AH411" s="125"/>
      <c r="AI411" s="102">
        <f t="shared" si="532"/>
        <v>0</v>
      </c>
      <c r="AJ411" s="103">
        <f t="shared" si="465"/>
        <v>0</v>
      </c>
      <c r="AK411" s="103">
        <f t="shared" si="466"/>
        <v>0</v>
      </c>
      <c r="AL411" s="103">
        <f t="shared" si="467"/>
        <v>0</v>
      </c>
      <c r="AM411" s="103">
        <f t="shared" si="468"/>
        <v>0</v>
      </c>
      <c r="AN411" s="103">
        <f t="shared" si="469"/>
        <v>0</v>
      </c>
      <c r="AO411" s="103">
        <f t="shared" si="470"/>
        <v>0</v>
      </c>
      <c r="AP411" s="103">
        <f t="shared" si="471"/>
        <v>0</v>
      </c>
      <c r="AQ411" s="103">
        <f t="shared" si="472"/>
        <v>0</v>
      </c>
      <c r="AR411" s="103">
        <f t="shared" si="473"/>
        <v>0</v>
      </c>
      <c r="AS411" s="103">
        <f t="shared" si="474"/>
        <v>0</v>
      </c>
      <c r="AT411" s="103">
        <f t="shared" si="475"/>
        <v>0</v>
      </c>
      <c r="AU411" s="103">
        <f t="shared" si="476"/>
        <v>0</v>
      </c>
      <c r="AV411" s="104">
        <f>SUM(AJ411:AU411)*VLOOKUP($I411,Escalation[],MATCH(W$1,Escalation[#Headers]),FALSE)</f>
        <v>0</v>
      </c>
      <c r="AW411" s="104">
        <f t="shared" si="533"/>
        <v>0</v>
      </c>
      <c r="AX411" s="104">
        <f t="shared" si="534"/>
        <v>0</v>
      </c>
      <c r="AY411" s="104">
        <f t="shared" si="535"/>
        <v>0</v>
      </c>
      <c r="AZ411" s="103">
        <f t="shared" si="536"/>
        <v>0</v>
      </c>
      <c r="BA411" s="105">
        <f t="shared" si="537"/>
        <v>0</v>
      </c>
      <c r="BB411" s="118"/>
      <c r="BC411" s="114"/>
      <c r="BD411" s="112"/>
      <c r="BE411" s="112"/>
      <c r="BF411" s="114">
        <v>20</v>
      </c>
      <c r="BG411" s="114">
        <v>20</v>
      </c>
      <c r="BH411" s="114">
        <v>20</v>
      </c>
      <c r="BI411" s="114">
        <v>20</v>
      </c>
      <c r="BJ411" s="112"/>
      <c r="BK411" s="112"/>
      <c r="BL411" s="112"/>
      <c r="BM411" s="112"/>
      <c r="BN411" s="102">
        <f t="shared" si="477"/>
        <v>80</v>
      </c>
      <c r="BO411" s="103">
        <f t="shared" si="478"/>
        <v>0</v>
      </c>
      <c r="BP411" s="103">
        <f t="shared" si="479"/>
        <v>0</v>
      </c>
      <c r="BQ411" s="103">
        <f t="shared" si="480"/>
        <v>0</v>
      </c>
      <c r="BR411" s="103">
        <f t="shared" si="481"/>
        <v>0</v>
      </c>
      <c r="BS411" s="103">
        <f t="shared" si="482"/>
        <v>1540</v>
      </c>
      <c r="BT411" s="103">
        <f t="shared" si="483"/>
        <v>1540</v>
      </c>
      <c r="BU411" s="103">
        <f t="shared" si="484"/>
        <v>1540</v>
      </c>
      <c r="BV411" s="103">
        <f t="shared" si="485"/>
        <v>1540</v>
      </c>
      <c r="BW411" s="103">
        <f t="shared" si="486"/>
        <v>0</v>
      </c>
      <c r="BX411" s="103">
        <f t="shared" si="487"/>
        <v>0</v>
      </c>
      <c r="BY411" s="103">
        <f t="shared" si="488"/>
        <v>0</v>
      </c>
      <c r="BZ411" s="103">
        <f t="shared" si="489"/>
        <v>0</v>
      </c>
      <c r="CA411" s="104">
        <f>SUM(BO411:BZ411)*VLOOKUP($I411,Escalation[],MATCH(BB$1,Escalation[#Headers]),FALSE)</f>
        <v>6427.727460000001</v>
      </c>
      <c r="CB411" s="104">
        <f t="shared" si="490"/>
        <v>0</v>
      </c>
      <c r="CC411" s="104">
        <f t="shared" si="491"/>
        <v>0</v>
      </c>
      <c r="CD411" s="104">
        <f t="shared" si="492"/>
        <v>6427.727460000001</v>
      </c>
      <c r="CE411" s="103">
        <f t="shared" si="493"/>
        <v>2249.7046110000001</v>
      </c>
      <c r="CF411" s="105">
        <f t="shared" si="494"/>
        <v>0</v>
      </c>
      <c r="CG411" s="110"/>
      <c r="CH411" s="102"/>
      <c r="CI411" s="102"/>
      <c r="CJ411" s="102"/>
      <c r="CK411" s="102"/>
      <c r="CL411" s="102"/>
      <c r="CM411" s="102"/>
      <c r="CN411" s="102"/>
      <c r="CO411" s="102"/>
      <c r="CP411" s="102"/>
      <c r="CQ411" s="102"/>
      <c r="CR411" s="102"/>
      <c r="CS411" s="102">
        <f t="shared" si="495"/>
        <v>0</v>
      </c>
      <c r="CT411" s="103">
        <f t="shared" si="496"/>
        <v>0</v>
      </c>
      <c r="CU411" s="103">
        <f t="shared" si="497"/>
        <v>0</v>
      </c>
      <c r="CV411" s="103">
        <f t="shared" si="498"/>
        <v>0</v>
      </c>
      <c r="CW411" s="103">
        <f t="shared" si="499"/>
        <v>0</v>
      </c>
      <c r="CX411" s="103">
        <f t="shared" si="500"/>
        <v>0</v>
      </c>
      <c r="CY411" s="103">
        <f t="shared" si="501"/>
        <v>0</v>
      </c>
      <c r="CZ411" s="103">
        <f t="shared" si="502"/>
        <v>0</v>
      </c>
      <c r="DA411" s="103">
        <f t="shared" si="503"/>
        <v>0</v>
      </c>
      <c r="DB411" s="103">
        <f t="shared" si="504"/>
        <v>0</v>
      </c>
      <c r="DC411" s="103">
        <f t="shared" si="505"/>
        <v>0</v>
      </c>
      <c r="DD411" s="103">
        <f t="shared" si="506"/>
        <v>0</v>
      </c>
      <c r="DE411" s="103">
        <f t="shared" si="507"/>
        <v>0</v>
      </c>
      <c r="DF411" s="104">
        <f>SUM(CT411:DE411)*VLOOKUP($I411,Escalation[],MATCH(CG$1,Escalation[#Headers]),FALSE)</f>
        <v>0</v>
      </c>
      <c r="DG411" s="104">
        <f t="shared" si="508"/>
        <v>0</v>
      </c>
      <c r="DH411" s="104">
        <f t="shared" si="509"/>
        <v>0</v>
      </c>
      <c r="DI411" s="104">
        <f t="shared" si="510"/>
        <v>0</v>
      </c>
      <c r="DJ411" s="103">
        <f t="shared" si="511"/>
        <v>0</v>
      </c>
      <c r="DK411" s="105">
        <f t="shared" si="512"/>
        <v>0</v>
      </c>
      <c r="DL411" s="110"/>
      <c r="DM411" s="102"/>
      <c r="DN411" s="102"/>
      <c r="DO411" s="102"/>
      <c r="DP411" s="102"/>
      <c r="DQ411" s="102"/>
      <c r="DR411" s="102"/>
      <c r="DS411" s="102"/>
      <c r="DT411" s="102"/>
      <c r="DU411" s="102"/>
      <c r="DV411" s="102"/>
      <c r="DW411" s="102"/>
      <c r="DX411" s="102">
        <f t="shared" si="513"/>
        <v>0</v>
      </c>
      <c r="DY411" s="103">
        <f t="shared" si="514"/>
        <v>0</v>
      </c>
      <c r="DZ411" s="103">
        <f t="shared" si="515"/>
        <v>0</v>
      </c>
      <c r="EA411" s="103">
        <f t="shared" si="516"/>
        <v>0</v>
      </c>
      <c r="EB411" s="103">
        <f t="shared" si="517"/>
        <v>0</v>
      </c>
      <c r="EC411" s="103">
        <f t="shared" si="518"/>
        <v>0</v>
      </c>
      <c r="ED411" s="103">
        <f t="shared" si="519"/>
        <v>0</v>
      </c>
      <c r="EE411" s="103">
        <f t="shared" si="520"/>
        <v>0</v>
      </c>
      <c r="EF411" s="103">
        <f t="shared" si="521"/>
        <v>0</v>
      </c>
      <c r="EG411" s="103">
        <f t="shared" si="522"/>
        <v>0</v>
      </c>
      <c r="EH411" s="103">
        <f t="shared" si="523"/>
        <v>0</v>
      </c>
      <c r="EI411" s="103">
        <f t="shared" si="524"/>
        <v>0</v>
      </c>
      <c r="EJ411" s="103">
        <f t="shared" si="525"/>
        <v>0</v>
      </c>
      <c r="EK411" s="104">
        <f>SUM(DY411:EJ411)*VLOOKUP($I411,Escalation[],MATCH(DL$1,Escalation[#Headers]),FALSE)</f>
        <v>0</v>
      </c>
      <c r="EL411" s="104">
        <f t="shared" si="526"/>
        <v>0</v>
      </c>
      <c r="EM411" s="104">
        <f t="shared" si="527"/>
        <v>0</v>
      </c>
      <c r="EN411" s="104">
        <f t="shared" si="528"/>
        <v>0</v>
      </c>
      <c r="EO411" s="103">
        <f t="shared" si="529"/>
        <v>0</v>
      </c>
      <c r="EP411" s="105">
        <f t="shared" si="530"/>
        <v>0</v>
      </c>
      <c r="EQ411" s="160">
        <f t="shared" si="531"/>
        <v>6427.727460000001</v>
      </c>
      <c r="ER411" s="1"/>
      <c r="ES411" s="82"/>
      <c r="ET411" s="82"/>
      <c r="EU411" s="82"/>
      <c r="EV411" s="82"/>
      <c r="EW411" s="22"/>
      <c r="EX411" s="22"/>
      <c r="EY411" s="34"/>
      <c r="EZ411" s="34"/>
      <c r="FA411" s="7"/>
      <c r="FB411" s="7"/>
      <c r="FC411" s="7"/>
      <c r="FD411" s="7"/>
    </row>
    <row r="412" spans="1:160" ht="92.4" hidden="1" x14ac:dyDescent="0.3">
      <c r="A412" s="1" t="s">
        <v>811</v>
      </c>
      <c r="B412" s="83">
        <v>1.2</v>
      </c>
      <c r="C412" t="s">
        <v>1394</v>
      </c>
      <c r="D412" s="28" t="s">
        <v>15</v>
      </c>
      <c r="E412" s="3" t="s">
        <v>25</v>
      </c>
      <c r="F412" s="1" t="s">
        <v>812</v>
      </c>
      <c r="G412" s="4" t="s">
        <v>813</v>
      </c>
      <c r="H412" s="1"/>
      <c r="I412" s="3" t="s">
        <v>19</v>
      </c>
      <c r="J412" s="5" t="s">
        <v>31</v>
      </c>
      <c r="K412" s="3" t="s">
        <v>35</v>
      </c>
      <c r="L412" s="6" t="s">
        <v>22</v>
      </c>
      <c r="M412" s="38">
        <v>115</v>
      </c>
      <c r="N412" s="43">
        <v>115</v>
      </c>
      <c r="O412" s="24">
        <v>0</v>
      </c>
      <c r="P412" s="48">
        <v>0</v>
      </c>
      <c r="Q412" s="5" t="s">
        <v>23</v>
      </c>
      <c r="R412" s="1" t="s">
        <v>224</v>
      </c>
      <c r="S412" s="71">
        <f>VLOOKUP(R412,Contingencies!$A$2:$D$7,4,FALSE)</f>
        <v>0.35</v>
      </c>
      <c r="T412" s="22">
        <f t="shared" si="464"/>
        <v>3359.9484450000004</v>
      </c>
      <c r="U412" s="33">
        <f t="shared" si="538"/>
        <v>0</v>
      </c>
      <c r="V412" s="90"/>
      <c r="W412" s="140"/>
      <c r="X412" s="141"/>
      <c r="Y412" s="141"/>
      <c r="Z412" s="141"/>
      <c r="AA412" s="141"/>
      <c r="AB412" s="141"/>
      <c r="AC412" s="125"/>
      <c r="AD412" s="125"/>
      <c r="AE412" s="125"/>
      <c r="AF412" s="125"/>
      <c r="AG412" s="125"/>
      <c r="AH412" s="125"/>
      <c r="AI412" s="102">
        <f t="shared" si="532"/>
        <v>0</v>
      </c>
      <c r="AJ412" s="103">
        <f t="shared" si="465"/>
        <v>0</v>
      </c>
      <c r="AK412" s="103">
        <f t="shared" si="466"/>
        <v>0</v>
      </c>
      <c r="AL412" s="103">
        <f t="shared" si="467"/>
        <v>0</v>
      </c>
      <c r="AM412" s="103">
        <f t="shared" si="468"/>
        <v>0</v>
      </c>
      <c r="AN412" s="103">
        <f t="shared" si="469"/>
        <v>0</v>
      </c>
      <c r="AO412" s="103">
        <f t="shared" si="470"/>
        <v>0</v>
      </c>
      <c r="AP412" s="103">
        <f t="shared" si="471"/>
        <v>0</v>
      </c>
      <c r="AQ412" s="103">
        <f t="shared" si="472"/>
        <v>0</v>
      </c>
      <c r="AR412" s="103">
        <f t="shared" si="473"/>
        <v>0</v>
      </c>
      <c r="AS412" s="103">
        <f t="shared" si="474"/>
        <v>0</v>
      </c>
      <c r="AT412" s="103">
        <f t="shared" si="475"/>
        <v>0</v>
      </c>
      <c r="AU412" s="103">
        <f t="shared" si="476"/>
        <v>0</v>
      </c>
      <c r="AV412" s="104">
        <f>SUM(AJ412:AU412)*VLOOKUP($I412,Escalation[],MATCH(W$1,Escalation[#Headers]),FALSE)</f>
        <v>0</v>
      </c>
      <c r="AW412" s="104">
        <f t="shared" si="533"/>
        <v>0</v>
      </c>
      <c r="AX412" s="104">
        <f t="shared" si="534"/>
        <v>0</v>
      </c>
      <c r="AY412" s="104">
        <f t="shared" si="535"/>
        <v>0</v>
      </c>
      <c r="AZ412" s="103">
        <f t="shared" si="536"/>
        <v>0</v>
      </c>
      <c r="BA412" s="105">
        <f t="shared" si="537"/>
        <v>0</v>
      </c>
      <c r="BB412" s="118"/>
      <c r="BC412" s="114"/>
      <c r="BD412" s="112"/>
      <c r="BE412" s="112"/>
      <c r="BF412" s="114">
        <v>20</v>
      </c>
      <c r="BG412" s="114">
        <v>20</v>
      </c>
      <c r="BH412" s="114">
        <v>20</v>
      </c>
      <c r="BI412" s="114">
        <v>20</v>
      </c>
      <c r="BJ412" s="112"/>
      <c r="BK412" s="112"/>
      <c r="BL412" s="112"/>
      <c r="BM412" s="112"/>
      <c r="BN412" s="102">
        <f t="shared" si="477"/>
        <v>80</v>
      </c>
      <c r="BO412" s="103">
        <f t="shared" si="478"/>
        <v>0</v>
      </c>
      <c r="BP412" s="103">
        <f t="shared" si="479"/>
        <v>0</v>
      </c>
      <c r="BQ412" s="103">
        <f t="shared" si="480"/>
        <v>0</v>
      </c>
      <c r="BR412" s="103">
        <f t="shared" si="481"/>
        <v>0</v>
      </c>
      <c r="BS412" s="103">
        <f t="shared" si="482"/>
        <v>2300</v>
      </c>
      <c r="BT412" s="103">
        <f t="shared" si="483"/>
        <v>2300</v>
      </c>
      <c r="BU412" s="103">
        <f t="shared" si="484"/>
        <v>2300</v>
      </c>
      <c r="BV412" s="103">
        <f t="shared" si="485"/>
        <v>2300</v>
      </c>
      <c r="BW412" s="103">
        <f t="shared" si="486"/>
        <v>0</v>
      </c>
      <c r="BX412" s="103">
        <f t="shared" si="487"/>
        <v>0</v>
      </c>
      <c r="BY412" s="103">
        <f t="shared" si="488"/>
        <v>0</v>
      </c>
      <c r="BZ412" s="103">
        <f t="shared" si="489"/>
        <v>0</v>
      </c>
      <c r="CA412" s="104">
        <f>SUM(BO412:BZ412)*VLOOKUP($I412,Escalation[],MATCH(BB$1,Escalation[#Headers]),FALSE)</f>
        <v>9599.8527000000013</v>
      </c>
      <c r="CB412" s="104">
        <f t="shared" si="490"/>
        <v>0</v>
      </c>
      <c r="CC412" s="104">
        <f t="shared" si="491"/>
        <v>0</v>
      </c>
      <c r="CD412" s="104">
        <f t="shared" si="492"/>
        <v>9599.8527000000013</v>
      </c>
      <c r="CE412" s="103">
        <f t="shared" si="493"/>
        <v>3359.9484450000004</v>
      </c>
      <c r="CF412" s="105">
        <f t="shared" si="494"/>
        <v>0</v>
      </c>
      <c r="CG412" s="110"/>
      <c r="CH412" s="102"/>
      <c r="CI412" s="102"/>
      <c r="CJ412" s="102"/>
      <c r="CK412" s="102"/>
      <c r="CL412" s="102"/>
      <c r="CM412" s="102"/>
      <c r="CN412" s="102"/>
      <c r="CO412" s="102"/>
      <c r="CP412" s="102"/>
      <c r="CQ412" s="102"/>
      <c r="CR412" s="102"/>
      <c r="CS412" s="102">
        <f t="shared" si="495"/>
        <v>0</v>
      </c>
      <c r="CT412" s="103">
        <f t="shared" si="496"/>
        <v>0</v>
      </c>
      <c r="CU412" s="103">
        <f t="shared" si="497"/>
        <v>0</v>
      </c>
      <c r="CV412" s="103">
        <f t="shared" si="498"/>
        <v>0</v>
      </c>
      <c r="CW412" s="103">
        <f t="shared" si="499"/>
        <v>0</v>
      </c>
      <c r="CX412" s="103">
        <f t="shared" si="500"/>
        <v>0</v>
      </c>
      <c r="CY412" s="103">
        <f t="shared" si="501"/>
        <v>0</v>
      </c>
      <c r="CZ412" s="103">
        <f t="shared" si="502"/>
        <v>0</v>
      </c>
      <c r="DA412" s="103">
        <f t="shared" si="503"/>
        <v>0</v>
      </c>
      <c r="DB412" s="103">
        <f t="shared" si="504"/>
        <v>0</v>
      </c>
      <c r="DC412" s="103">
        <f t="shared" si="505"/>
        <v>0</v>
      </c>
      <c r="DD412" s="103">
        <f t="shared" si="506"/>
        <v>0</v>
      </c>
      <c r="DE412" s="103">
        <f t="shared" si="507"/>
        <v>0</v>
      </c>
      <c r="DF412" s="104">
        <f>SUM(CT412:DE412)*VLOOKUP($I412,Escalation[],MATCH(CG$1,Escalation[#Headers]),FALSE)</f>
        <v>0</v>
      </c>
      <c r="DG412" s="104">
        <f t="shared" si="508"/>
        <v>0</v>
      </c>
      <c r="DH412" s="104">
        <f t="shared" si="509"/>
        <v>0</v>
      </c>
      <c r="DI412" s="104">
        <f t="shared" si="510"/>
        <v>0</v>
      </c>
      <c r="DJ412" s="103">
        <f t="shared" si="511"/>
        <v>0</v>
      </c>
      <c r="DK412" s="105">
        <f t="shared" si="512"/>
        <v>0</v>
      </c>
      <c r="DL412" s="110"/>
      <c r="DM412" s="102"/>
      <c r="DN412" s="102"/>
      <c r="DO412" s="102"/>
      <c r="DP412" s="102"/>
      <c r="DQ412" s="102"/>
      <c r="DR412" s="102"/>
      <c r="DS412" s="102"/>
      <c r="DT412" s="102"/>
      <c r="DU412" s="102"/>
      <c r="DV412" s="102"/>
      <c r="DW412" s="102"/>
      <c r="DX412" s="102">
        <f t="shared" si="513"/>
        <v>0</v>
      </c>
      <c r="DY412" s="103">
        <f t="shared" si="514"/>
        <v>0</v>
      </c>
      <c r="DZ412" s="103">
        <f t="shared" si="515"/>
        <v>0</v>
      </c>
      <c r="EA412" s="103">
        <f t="shared" si="516"/>
        <v>0</v>
      </c>
      <c r="EB412" s="103">
        <f t="shared" si="517"/>
        <v>0</v>
      </c>
      <c r="EC412" s="103">
        <f t="shared" si="518"/>
        <v>0</v>
      </c>
      <c r="ED412" s="103">
        <f t="shared" si="519"/>
        <v>0</v>
      </c>
      <c r="EE412" s="103">
        <f t="shared" si="520"/>
        <v>0</v>
      </c>
      <c r="EF412" s="103">
        <f t="shared" si="521"/>
        <v>0</v>
      </c>
      <c r="EG412" s="103">
        <f t="shared" si="522"/>
        <v>0</v>
      </c>
      <c r="EH412" s="103">
        <f t="shared" si="523"/>
        <v>0</v>
      </c>
      <c r="EI412" s="103">
        <f t="shared" si="524"/>
        <v>0</v>
      </c>
      <c r="EJ412" s="103">
        <f t="shared" si="525"/>
        <v>0</v>
      </c>
      <c r="EK412" s="104">
        <f>SUM(DY412:EJ412)*VLOOKUP($I412,Escalation[],MATCH(DL$1,Escalation[#Headers]),FALSE)</f>
        <v>0</v>
      </c>
      <c r="EL412" s="104">
        <f t="shared" si="526"/>
        <v>0</v>
      </c>
      <c r="EM412" s="104">
        <f t="shared" si="527"/>
        <v>0</v>
      </c>
      <c r="EN412" s="104">
        <f t="shared" si="528"/>
        <v>0</v>
      </c>
      <c r="EO412" s="103">
        <f t="shared" si="529"/>
        <v>0</v>
      </c>
      <c r="EP412" s="105">
        <f t="shared" si="530"/>
        <v>0</v>
      </c>
      <c r="EQ412" s="160">
        <f t="shared" si="531"/>
        <v>9599.8527000000013</v>
      </c>
      <c r="ER412" s="1"/>
      <c r="ES412" s="82"/>
      <c r="ET412" s="82"/>
      <c r="EU412" s="82"/>
      <c r="EV412" s="82"/>
      <c r="EW412" s="22"/>
      <c r="EX412" s="22"/>
      <c r="EY412" s="34"/>
      <c r="EZ412" s="34"/>
      <c r="FA412" s="7"/>
      <c r="FB412" s="7"/>
      <c r="FC412" s="7"/>
      <c r="FD412" s="7"/>
    </row>
    <row r="413" spans="1:160" ht="92.4" hidden="1" x14ac:dyDescent="0.3">
      <c r="A413" s="1" t="s">
        <v>811</v>
      </c>
      <c r="B413" s="83">
        <v>1.2</v>
      </c>
      <c r="C413" t="s">
        <v>1394</v>
      </c>
      <c r="D413" s="28" t="s">
        <v>15</v>
      </c>
      <c r="E413" s="3" t="s">
        <v>25</v>
      </c>
      <c r="F413" s="1" t="s">
        <v>812</v>
      </c>
      <c r="G413" s="4" t="s">
        <v>813</v>
      </c>
      <c r="H413" s="1"/>
      <c r="I413" s="3" t="s">
        <v>215</v>
      </c>
      <c r="J413" s="5" t="s">
        <v>215</v>
      </c>
      <c r="K413" s="3"/>
      <c r="L413" s="3" t="s">
        <v>22</v>
      </c>
      <c r="M413" s="38"/>
      <c r="N413" s="42">
        <v>1</v>
      </c>
      <c r="O413" s="24">
        <v>0</v>
      </c>
      <c r="P413" s="48">
        <v>0</v>
      </c>
      <c r="Q413" s="5" t="s">
        <v>23</v>
      </c>
      <c r="R413" s="1" t="s">
        <v>224</v>
      </c>
      <c r="S413" s="71">
        <f>VLOOKUP(R413,Contingencies!$A$2:$D$7,4,FALSE)</f>
        <v>0.35</v>
      </c>
      <c r="T413" s="22">
        <f t="shared" si="464"/>
        <v>3652.1178750000004</v>
      </c>
      <c r="U413" s="33">
        <f t="shared" si="538"/>
        <v>0</v>
      </c>
      <c r="V413" s="90"/>
      <c r="W413" s="140"/>
      <c r="X413" s="141"/>
      <c r="Y413" s="141"/>
      <c r="Z413" s="141"/>
      <c r="AA413" s="141"/>
      <c r="AB413" s="141"/>
      <c r="AC413" s="125"/>
      <c r="AD413" s="125"/>
      <c r="AE413" s="125"/>
      <c r="AF413" s="125"/>
      <c r="AG413" s="125"/>
      <c r="AH413" s="125"/>
      <c r="AI413" s="102">
        <f t="shared" si="532"/>
        <v>0</v>
      </c>
      <c r="AJ413" s="103">
        <f t="shared" si="465"/>
        <v>0</v>
      </c>
      <c r="AK413" s="103">
        <f t="shared" si="466"/>
        <v>0</v>
      </c>
      <c r="AL413" s="103">
        <f t="shared" si="467"/>
        <v>0</v>
      </c>
      <c r="AM413" s="103">
        <f t="shared" si="468"/>
        <v>0</v>
      </c>
      <c r="AN413" s="103">
        <f t="shared" si="469"/>
        <v>0</v>
      </c>
      <c r="AO413" s="103">
        <f t="shared" si="470"/>
        <v>0</v>
      </c>
      <c r="AP413" s="103">
        <f t="shared" si="471"/>
        <v>0</v>
      </c>
      <c r="AQ413" s="103">
        <f t="shared" si="472"/>
        <v>0</v>
      </c>
      <c r="AR413" s="103">
        <f t="shared" si="473"/>
        <v>0</v>
      </c>
      <c r="AS413" s="103">
        <f t="shared" si="474"/>
        <v>0</v>
      </c>
      <c r="AT413" s="103">
        <f t="shared" si="475"/>
        <v>0</v>
      </c>
      <c r="AU413" s="103">
        <f t="shared" si="476"/>
        <v>0</v>
      </c>
      <c r="AV413" s="104">
        <f>SUM(AJ413:AU413)*VLOOKUP($I413,Escalation[],MATCH(W$1,Escalation[#Headers]),FALSE)</f>
        <v>0</v>
      </c>
      <c r="AW413" s="104">
        <f t="shared" si="533"/>
        <v>0</v>
      </c>
      <c r="AX413" s="104">
        <f t="shared" si="534"/>
        <v>0</v>
      </c>
      <c r="AY413" s="104">
        <f t="shared" si="535"/>
        <v>0</v>
      </c>
      <c r="AZ413" s="103">
        <f t="shared" si="536"/>
        <v>0</v>
      </c>
      <c r="BA413" s="105">
        <f t="shared" si="537"/>
        <v>0</v>
      </c>
      <c r="BB413" s="118"/>
      <c r="BC413" s="114"/>
      <c r="BD413" s="112"/>
      <c r="BE413" s="112"/>
      <c r="BF413" s="114">
        <v>2500</v>
      </c>
      <c r="BG413" s="114">
        <v>2500</v>
      </c>
      <c r="BH413" s="114">
        <v>2500</v>
      </c>
      <c r="BI413" s="114">
        <v>2500</v>
      </c>
      <c r="BJ413" s="112"/>
      <c r="BK413" s="112"/>
      <c r="BL413" s="112"/>
      <c r="BM413" s="112"/>
      <c r="BN413" s="102">
        <f t="shared" si="477"/>
        <v>0</v>
      </c>
      <c r="BO413" s="103">
        <f t="shared" si="478"/>
        <v>0</v>
      </c>
      <c r="BP413" s="103">
        <f t="shared" si="479"/>
        <v>0</v>
      </c>
      <c r="BQ413" s="103">
        <f t="shared" si="480"/>
        <v>0</v>
      </c>
      <c r="BR413" s="103">
        <f t="shared" si="481"/>
        <v>0</v>
      </c>
      <c r="BS413" s="103">
        <f t="shared" si="482"/>
        <v>2500</v>
      </c>
      <c r="BT413" s="103">
        <f t="shared" si="483"/>
        <v>2500</v>
      </c>
      <c r="BU413" s="103">
        <f t="shared" si="484"/>
        <v>2500</v>
      </c>
      <c r="BV413" s="103">
        <f t="shared" si="485"/>
        <v>2500</v>
      </c>
      <c r="BW413" s="103">
        <f t="shared" si="486"/>
        <v>0</v>
      </c>
      <c r="BX413" s="103">
        <f t="shared" si="487"/>
        <v>0</v>
      </c>
      <c r="BY413" s="103">
        <f t="shared" si="488"/>
        <v>0</v>
      </c>
      <c r="BZ413" s="103">
        <f t="shared" si="489"/>
        <v>0</v>
      </c>
      <c r="CA413" s="104">
        <f>SUM(BO413:BZ413)*VLOOKUP($I413,Escalation[],MATCH(BB$1,Escalation[#Headers]),FALSE)</f>
        <v>10434.622500000001</v>
      </c>
      <c r="CB413" s="104">
        <f t="shared" si="490"/>
        <v>0</v>
      </c>
      <c r="CC413" s="104">
        <f t="shared" si="491"/>
        <v>0</v>
      </c>
      <c r="CD413" s="104">
        <f t="shared" si="492"/>
        <v>10434.622500000001</v>
      </c>
      <c r="CE413" s="103">
        <f t="shared" si="493"/>
        <v>3652.1178750000004</v>
      </c>
      <c r="CF413" s="105">
        <f t="shared" si="494"/>
        <v>0</v>
      </c>
      <c r="CG413" s="110"/>
      <c r="CH413" s="102"/>
      <c r="CI413" s="102"/>
      <c r="CJ413" s="102"/>
      <c r="CK413" s="102"/>
      <c r="CL413" s="102"/>
      <c r="CM413" s="102"/>
      <c r="CN413" s="102"/>
      <c r="CO413" s="102"/>
      <c r="CP413" s="102"/>
      <c r="CQ413" s="102"/>
      <c r="CR413" s="102"/>
      <c r="CS413" s="102">
        <f t="shared" si="495"/>
        <v>0</v>
      </c>
      <c r="CT413" s="103">
        <f t="shared" si="496"/>
        <v>0</v>
      </c>
      <c r="CU413" s="103">
        <f t="shared" si="497"/>
        <v>0</v>
      </c>
      <c r="CV413" s="103">
        <f t="shared" si="498"/>
        <v>0</v>
      </c>
      <c r="CW413" s="103">
        <f t="shared" si="499"/>
        <v>0</v>
      </c>
      <c r="CX413" s="103">
        <f t="shared" si="500"/>
        <v>0</v>
      </c>
      <c r="CY413" s="103">
        <f t="shared" si="501"/>
        <v>0</v>
      </c>
      <c r="CZ413" s="103">
        <f t="shared" si="502"/>
        <v>0</v>
      </c>
      <c r="DA413" s="103">
        <f t="shared" si="503"/>
        <v>0</v>
      </c>
      <c r="DB413" s="103">
        <f t="shared" si="504"/>
        <v>0</v>
      </c>
      <c r="DC413" s="103">
        <f t="shared" si="505"/>
        <v>0</v>
      </c>
      <c r="DD413" s="103">
        <f t="shared" si="506"/>
        <v>0</v>
      </c>
      <c r="DE413" s="103">
        <f t="shared" si="507"/>
        <v>0</v>
      </c>
      <c r="DF413" s="104">
        <f>SUM(CT413:DE413)*VLOOKUP($I413,Escalation[],MATCH(CG$1,Escalation[#Headers]),FALSE)</f>
        <v>0</v>
      </c>
      <c r="DG413" s="104">
        <f t="shared" si="508"/>
        <v>0</v>
      </c>
      <c r="DH413" s="104">
        <f t="shared" si="509"/>
        <v>0</v>
      </c>
      <c r="DI413" s="104">
        <f t="shared" si="510"/>
        <v>0</v>
      </c>
      <c r="DJ413" s="103">
        <f t="shared" si="511"/>
        <v>0</v>
      </c>
      <c r="DK413" s="105">
        <f t="shared" si="512"/>
        <v>0</v>
      </c>
      <c r="DL413" s="110"/>
      <c r="DM413" s="102"/>
      <c r="DN413" s="102"/>
      <c r="DO413" s="102"/>
      <c r="DP413" s="102"/>
      <c r="DQ413" s="102"/>
      <c r="DR413" s="102"/>
      <c r="DS413" s="102"/>
      <c r="DT413" s="102"/>
      <c r="DU413" s="102"/>
      <c r="DV413" s="102"/>
      <c r="DW413" s="102"/>
      <c r="DX413" s="102">
        <f t="shared" si="513"/>
        <v>0</v>
      </c>
      <c r="DY413" s="103">
        <f t="shared" si="514"/>
        <v>0</v>
      </c>
      <c r="DZ413" s="103">
        <f t="shared" si="515"/>
        <v>0</v>
      </c>
      <c r="EA413" s="103">
        <f t="shared" si="516"/>
        <v>0</v>
      </c>
      <c r="EB413" s="103">
        <f t="shared" si="517"/>
        <v>0</v>
      </c>
      <c r="EC413" s="103">
        <f t="shared" si="518"/>
        <v>0</v>
      </c>
      <c r="ED413" s="103">
        <f t="shared" si="519"/>
        <v>0</v>
      </c>
      <c r="EE413" s="103">
        <f t="shared" si="520"/>
        <v>0</v>
      </c>
      <c r="EF413" s="103">
        <f t="shared" si="521"/>
        <v>0</v>
      </c>
      <c r="EG413" s="103">
        <f t="shared" si="522"/>
        <v>0</v>
      </c>
      <c r="EH413" s="103">
        <f t="shared" si="523"/>
        <v>0</v>
      </c>
      <c r="EI413" s="103">
        <f t="shared" si="524"/>
        <v>0</v>
      </c>
      <c r="EJ413" s="103">
        <f t="shared" si="525"/>
        <v>0</v>
      </c>
      <c r="EK413" s="104">
        <f>SUM(DY413:EJ413)*VLOOKUP($I413,Escalation[],MATCH(DL$1,Escalation[#Headers]),FALSE)</f>
        <v>0</v>
      </c>
      <c r="EL413" s="104">
        <f t="shared" si="526"/>
        <v>0</v>
      </c>
      <c r="EM413" s="104">
        <f t="shared" si="527"/>
        <v>0</v>
      </c>
      <c r="EN413" s="104">
        <f t="shared" si="528"/>
        <v>0</v>
      </c>
      <c r="EO413" s="103">
        <f t="shared" si="529"/>
        <v>0</v>
      </c>
      <c r="EP413" s="105">
        <f t="shared" si="530"/>
        <v>0</v>
      </c>
      <c r="EQ413" s="160">
        <f t="shared" si="531"/>
        <v>10434.622500000001</v>
      </c>
      <c r="ER413" s="1"/>
      <c r="ES413" s="82"/>
      <c r="ET413" s="82"/>
      <c r="EU413" s="82"/>
      <c r="EV413" s="82"/>
      <c r="EW413" s="22"/>
      <c r="EX413" s="22"/>
      <c r="EY413" s="34"/>
      <c r="EZ413" s="34"/>
      <c r="FA413" s="7"/>
      <c r="FB413" s="7"/>
      <c r="FC413" s="7"/>
      <c r="FD413" s="7"/>
    </row>
    <row r="414" spans="1:160" ht="92.4" hidden="1" x14ac:dyDescent="0.3">
      <c r="A414" s="1" t="s">
        <v>814</v>
      </c>
      <c r="B414" s="83">
        <v>1.2</v>
      </c>
      <c r="C414" t="s">
        <v>1394</v>
      </c>
      <c r="D414" s="28" t="s">
        <v>15</v>
      </c>
      <c r="E414" s="3" t="s">
        <v>25</v>
      </c>
      <c r="F414" s="1" t="s">
        <v>815</v>
      </c>
      <c r="G414" s="4" t="s">
        <v>816</v>
      </c>
      <c r="H414" s="1"/>
      <c r="I414" s="3" t="s">
        <v>19</v>
      </c>
      <c r="J414" s="5" t="s">
        <v>31</v>
      </c>
      <c r="K414" s="3" t="s">
        <v>137</v>
      </c>
      <c r="L414" s="6" t="s">
        <v>22</v>
      </c>
      <c r="M414" s="38">
        <v>77</v>
      </c>
      <c r="N414" s="43">
        <v>77</v>
      </c>
      <c r="O414" s="24">
        <v>0</v>
      </c>
      <c r="P414" s="48">
        <v>0</v>
      </c>
      <c r="Q414" s="5" t="s">
        <v>23</v>
      </c>
      <c r="R414" s="1" t="s">
        <v>224</v>
      </c>
      <c r="S414" s="71">
        <f>VLOOKUP(R414,Contingencies!$A$2:$D$7,4,FALSE)</f>
        <v>0.35</v>
      </c>
      <c r="T414" s="22">
        <f t="shared" si="464"/>
        <v>2298.0732601365003</v>
      </c>
      <c r="U414" s="33">
        <f t="shared" si="538"/>
        <v>0</v>
      </c>
      <c r="V414" s="90"/>
      <c r="W414" s="140"/>
      <c r="X414" s="141"/>
      <c r="Y414" s="141"/>
      <c r="Z414" s="141"/>
      <c r="AA414" s="141"/>
      <c r="AB414" s="141"/>
      <c r="AC414" s="125"/>
      <c r="AD414" s="125"/>
      <c r="AE414" s="125"/>
      <c r="AF414" s="125"/>
      <c r="AG414" s="125"/>
      <c r="AH414" s="125"/>
      <c r="AI414" s="102">
        <f t="shared" si="532"/>
        <v>0</v>
      </c>
      <c r="AJ414" s="103">
        <f t="shared" si="465"/>
        <v>0</v>
      </c>
      <c r="AK414" s="103">
        <f t="shared" si="466"/>
        <v>0</v>
      </c>
      <c r="AL414" s="103">
        <f t="shared" si="467"/>
        <v>0</v>
      </c>
      <c r="AM414" s="103">
        <f t="shared" si="468"/>
        <v>0</v>
      </c>
      <c r="AN414" s="103">
        <f t="shared" si="469"/>
        <v>0</v>
      </c>
      <c r="AO414" s="103">
        <f t="shared" si="470"/>
        <v>0</v>
      </c>
      <c r="AP414" s="103">
        <f t="shared" si="471"/>
        <v>0</v>
      </c>
      <c r="AQ414" s="103">
        <f t="shared" si="472"/>
        <v>0</v>
      </c>
      <c r="AR414" s="103">
        <f t="shared" si="473"/>
        <v>0</v>
      </c>
      <c r="AS414" s="103">
        <f t="shared" si="474"/>
        <v>0</v>
      </c>
      <c r="AT414" s="103">
        <f t="shared" si="475"/>
        <v>0</v>
      </c>
      <c r="AU414" s="103">
        <f t="shared" si="476"/>
        <v>0</v>
      </c>
      <c r="AV414" s="104">
        <f>SUM(AJ414:AU414)*VLOOKUP($I414,Escalation[],MATCH(W$1,Escalation[#Headers]),FALSE)</f>
        <v>0</v>
      </c>
      <c r="AW414" s="104">
        <f t="shared" si="533"/>
        <v>0</v>
      </c>
      <c r="AX414" s="104">
        <f t="shared" si="534"/>
        <v>0</v>
      </c>
      <c r="AY414" s="104">
        <f t="shared" si="535"/>
        <v>0</v>
      </c>
      <c r="AZ414" s="103">
        <f t="shared" si="536"/>
        <v>0</v>
      </c>
      <c r="BA414" s="105">
        <f t="shared" si="537"/>
        <v>0</v>
      </c>
      <c r="BB414" s="124"/>
      <c r="BC414" s="125"/>
      <c r="BD414" s="102"/>
      <c r="BE414" s="102"/>
      <c r="BF414" s="102"/>
      <c r="BG414" s="102"/>
      <c r="BH414" s="102"/>
      <c r="BI414" s="102"/>
      <c r="BJ414" s="102"/>
      <c r="BK414" s="102"/>
      <c r="BL414" s="102"/>
      <c r="BM414" s="102"/>
      <c r="BN414" s="102">
        <f t="shared" si="477"/>
        <v>0</v>
      </c>
      <c r="BO414" s="103">
        <f t="shared" si="478"/>
        <v>0</v>
      </c>
      <c r="BP414" s="103">
        <f t="shared" si="479"/>
        <v>0</v>
      </c>
      <c r="BQ414" s="103">
        <f t="shared" si="480"/>
        <v>0</v>
      </c>
      <c r="BR414" s="103">
        <f t="shared" si="481"/>
        <v>0</v>
      </c>
      <c r="BS414" s="103">
        <f t="shared" si="482"/>
        <v>0</v>
      </c>
      <c r="BT414" s="103">
        <f t="shared" si="483"/>
        <v>0</v>
      </c>
      <c r="BU414" s="103">
        <f t="shared" si="484"/>
        <v>0</v>
      </c>
      <c r="BV414" s="103">
        <f t="shared" si="485"/>
        <v>0</v>
      </c>
      <c r="BW414" s="103">
        <f t="shared" si="486"/>
        <v>0</v>
      </c>
      <c r="BX414" s="103">
        <f t="shared" si="487"/>
        <v>0</v>
      </c>
      <c r="BY414" s="103">
        <f t="shared" si="488"/>
        <v>0</v>
      </c>
      <c r="BZ414" s="103">
        <f t="shared" si="489"/>
        <v>0</v>
      </c>
      <c r="CA414" s="104">
        <f>SUM(BO414:BZ414)*VLOOKUP($I414,Escalation[],MATCH(BB$1,Escalation[#Headers]),FALSE)</f>
        <v>0</v>
      </c>
      <c r="CB414" s="104">
        <f t="shared" si="490"/>
        <v>0</v>
      </c>
      <c r="CC414" s="104">
        <f t="shared" si="491"/>
        <v>0</v>
      </c>
      <c r="CD414" s="104">
        <f t="shared" si="492"/>
        <v>0</v>
      </c>
      <c r="CE414" s="103">
        <f t="shared" si="493"/>
        <v>0</v>
      </c>
      <c r="CF414" s="105">
        <f t="shared" si="494"/>
        <v>0</v>
      </c>
      <c r="CG414" s="111"/>
      <c r="CH414" s="112"/>
      <c r="CI414" s="112"/>
      <c r="CJ414" s="112"/>
      <c r="CK414" s="114">
        <v>20</v>
      </c>
      <c r="CL414" s="114">
        <v>20</v>
      </c>
      <c r="CM414" s="114">
        <v>20</v>
      </c>
      <c r="CN414" s="114">
        <v>20</v>
      </c>
      <c r="CO414" s="112"/>
      <c r="CP414" s="112"/>
      <c r="CQ414" s="112"/>
      <c r="CR414" s="112"/>
      <c r="CS414" s="102">
        <f t="shared" si="495"/>
        <v>80</v>
      </c>
      <c r="CT414" s="103">
        <f t="shared" si="496"/>
        <v>0</v>
      </c>
      <c r="CU414" s="103">
        <f t="shared" si="497"/>
        <v>0</v>
      </c>
      <c r="CV414" s="103">
        <f t="shared" si="498"/>
        <v>0</v>
      </c>
      <c r="CW414" s="103">
        <f t="shared" si="499"/>
        <v>0</v>
      </c>
      <c r="CX414" s="103">
        <f t="shared" si="500"/>
        <v>1540</v>
      </c>
      <c r="CY414" s="103">
        <f t="shared" si="501"/>
        <v>1540</v>
      </c>
      <c r="CZ414" s="103">
        <f t="shared" si="502"/>
        <v>1540</v>
      </c>
      <c r="DA414" s="103">
        <f t="shared" si="503"/>
        <v>1540</v>
      </c>
      <c r="DB414" s="103">
        <f t="shared" si="504"/>
        <v>0</v>
      </c>
      <c r="DC414" s="103">
        <f t="shared" si="505"/>
        <v>0</v>
      </c>
      <c r="DD414" s="103">
        <f t="shared" si="506"/>
        <v>0</v>
      </c>
      <c r="DE414" s="103">
        <f t="shared" si="507"/>
        <v>0</v>
      </c>
      <c r="DF414" s="104">
        <f>SUM(CT414:DE414)*VLOOKUP($I414,Escalation[],MATCH(CG$1,Escalation[#Headers]),FALSE)</f>
        <v>6565.9236003900014</v>
      </c>
      <c r="DG414" s="104">
        <f t="shared" si="508"/>
        <v>0</v>
      </c>
      <c r="DH414" s="104">
        <f t="shared" si="509"/>
        <v>0</v>
      </c>
      <c r="DI414" s="104">
        <f t="shared" si="510"/>
        <v>6565.9236003900014</v>
      </c>
      <c r="DJ414" s="103">
        <f t="shared" si="511"/>
        <v>2298.0732601365003</v>
      </c>
      <c r="DK414" s="105">
        <f t="shared" si="512"/>
        <v>0</v>
      </c>
      <c r="DL414" s="110"/>
      <c r="DM414" s="102"/>
      <c r="DN414" s="102"/>
      <c r="DO414" s="102"/>
      <c r="DP414" s="102"/>
      <c r="DQ414" s="102"/>
      <c r="DR414" s="102"/>
      <c r="DS414" s="102"/>
      <c r="DT414" s="102"/>
      <c r="DU414" s="102"/>
      <c r="DV414" s="102"/>
      <c r="DW414" s="102"/>
      <c r="DX414" s="102">
        <f t="shared" si="513"/>
        <v>0</v>
      </c>
      <c r="DY414" s="103">
        <f t="shared" si="514"/>
        <v>0</v>
      </c>
      <c r="DZ414" s="103">
        <f t="shared" si="515"/>
        <v>0</v>
      </c>
      <c r="EA414" s="103">
        <f t="shared" si="516"/>
        <v>0</v>
      </c>
      <c r="EB414" s="103">
        <f t="shared" si="517"/>
        <v>0</v>
      </c>
      <c r="EC414" s="103">
        <f t="shared" si="518"/>
        <v>0</v>
      </c>
      <c r="ED414" s="103">
        <f t="shared" si="519"/>
        <v>0</v>
      </c>
      <c r="EE414" s="103">
        <f t="shared" si="520"/>
        <v>0</v>
      </c>
      <c r="EF414" s="103">
        <f t="shared" si="521"/>
        <v>0</v>
      </c>
      <c r="EG414" s="103">
        <f t="shared" si="522"/>
        <v>0</v>
      </c>
      <c r="EH414" s="103">
        <f t="shared" si="523"/>
        <v>0</v>
      </c>
      <c r="EI414" s="103">
        <f t="shared" si="524"/>
        <v>0</v>
      </c>
      <c r="EJ414" s="103">
        <f t="shared" si="525"/>
        <v>0</v>
      </c>
      <c r="EK414" s="104">
        <f>SUM(DY414:EJ414)*VLOOKUP($I414,Escalation[],MATCH(DL$1,Escalation[#Headers]),FALSE)</f>
        <v>0</v>
      </c>
      <c r="EL414" s="104">
        <f t="shared" si="526"/>
        <v>0</v>
      </c>
      <c r="EM414" s="104">
        <f t="shared" si="527"/>
        <v>0</v>
      </c>
      <c r="EN414" s="104">
        <f t="shared" si="528"/>
        <v>0</v>
      </c>
      <c r="EO414" s="103">
        <f t="shared" si="529"/>
        <v>0</v>
      </c>
      <c r="EP414" s="105">
        <f t="shared" si="530"/>
        <v>0</v>
      </c>
      <c r="EQ414" s="160">
        <f t="shared" si="531"/>
        <v>6565.9236003900014</v>
      </c>
      <c r="ER414" s="1"/>
      <c r="ES414" s="82"/>
      <c r="ET414" s="82"/>
      <c r="EU414" s="82"/>
      <c r="EV414" s="82"/>
      <c r="EW414" s="22"/>
      <c r="EX414" s="22"/>
      <c r="EY414" s="34"/>
      <c r="EZ414" s="34"/>
      <c r="FA414" s="7"/>
      <c r="FB414" s="7"/>
      <c r="FC414" s="7"/>
      <c r="FD414" s="7"/>
    </row>
    <row r="415" spans="1:160" ht="92.4" hidden="1" x14ac:dyDescent="0.3">
      <c r="A415" s="1" t="s">
        <v>814</v>
      </c>
      <c r="B415" s="83">
        <v>1.2</v>
      </c>
      <c r="C415" t="s">
        <v>1394</v>
      </c>
      <c r="D415" s="28" t="s">
        <v>15</v>
      </c>
      <c r="E415" s="3" t="s">
        <v>25</v>
      </c>
      <c r="F415" s="1" t="s">
        <v>815</v>
      </c>
      <c r="G415" s="4" t="s">
        <v>816</v>
      </c>
      <c r="H415" s="1"/>
      <c r="I415" s="3" t="s">
        <v>19</v>
      </c>
      <c r="J415" s="5" t="s">
        <v>31</v>
      </c>
      <c r="K415" s="3" t="s">
        <v>35</v>
      </c>
      <c r="L415" s="6" t="s">
        <v>22</v>
      </c>
      <c r="M415" s="38">
        <v>115</v>
      </c>
      <c r="N415" s="43">
        <v>115</v>
      </c>
      <c r="O415" s="24">
        <v>0</v>
      </c>
      <c r="P415" s="48">
        <v>0</v>
      </c>
      <c r="Q415" s="5" t="s">
        <v>23</v>
      </c>
      <c r="R415" s="1" t="s">
        <v>224</v>
      </c>
      <c r="S415" s="71">
        <f>VLOOKUP(R415,Contingencies!$A$2:$D$7,4,FALSE)</f>
        <v>0.35</v>
      </c>
      <c r="T415" s="22">
        <f t="shared" si="464"/>
        <v>3432.1873365675006</v>
      </c>
      <c r="U415" s="33">
        <f t="shared" si="538"/>
        <v>0</v>
      </c>
      <c r="V415" s="90"/>
      <c r="W415" s="140"/>
      <c r="X415" s="141"/>
      <c r="Y415" s="141"/>
      <c r="Z415" s="141"/>
      <c r="AA415" s="141"/>
      <c r="AB415" s="141"/>
      <c r="AC415" s="125"/>
      <c r="AD415" s="125"/>
      <c r="AE415" s="125"/>
      <c r="AF415" s="125"/>
      <c r="AG415" s="125"/>
      <c r="AH415" s="125"/>
      <c r="AI415" s="102">
        <f t="shared" si="532"/>
        <v>0</v>
      </c>
      <c r="AJ415" s="103">
        <f t="shared" si="465"/>
        <v>0</v>
      </c>
      <c r="AK415" s="103">
        <f t="shared" si="466"/>
        <v>0</v>
      </c>
      <c r="AL415" s="103">
        <f t="shared" si="467"/>
        <v>0</v>
      </c>
      <c r="AM415" s="103">
        <f t="shared" si="468"/>
        <v>0</v>
      </c>
      <c r="AN415" s="103">
        <f t="shared" si="469"/>
        <v>0</v>
      </c>
      <c r="AO415" s="103">
        <f t="shared" si="470"/>
        <v>0</v>
      </c>
      <c r="AP415" s="103">
        <f t="shared" si="471"/>
        <v>0</v>
      </c>
      <c r="AQ415" s="103">
        <f t="shared" si="472"/>
        <v>0</v>
      </c>
      <c r="AR415" s="103">
        <f t="shared" si="473"/>
        <v>0</v>
      </c>
      <c r="AS415" s="103">
        <f t="shared" si="474"/>
        <v>0</v>
      </c>
      <c r="AT415" s="103">
        <f t="shared" si="475"/>
        <v>0</v>
      </c>
      <c r="AU415" s="103">
        <f t="shared" si="476"/>
        <v>0</v>
      </c>
      <c r="AV415" s="104">
        <f>SUM(AJ415:AU415)*VLOOKUP($I415,Escalation[],MATCH(W$1,Escalation[#Headers]),FALSE)</f>
        <v>0</v>
      </c>
      <c r="AW415" s="104">
        <f t="shared" si="533"/>
        <v>0</v>
      </c>
      <c r="AX415" s="104">
        <f t="shared" si="534"/>
        <v>0</v>
      </c>
      <c r="AY415" s="104">
        <f t="shared" si="535"/>
        <v>0</v>
      </c>
      <c r="AZ415" s="103">
        <f t="shared" si="536"/>
        <v>0</v>
      </c>
      <c r="BA415" s="105">
        <f t="shared" si="537"/>
        <v>0</v>
      </c>
      <c r="BB415" s="124"/>
      <c r="BC415" s="125"/>
      <c r="BD415" s="102"/>
      <c r="BE415" s="102"/>
      <c r="BF415" s="102"/>
      <c r="BG415" s="102"/>
      <c r="BH415" s="102"/>
      <c r="BI415" s="102"/>
      <c r="BJ415" s="102"/>
      <c r="BK415" s="102"/>
      <c r="BL415" s="102"/>
      <c r="BM415" s="102"/>
      <c r="BN415" s="102">
        <f t="shared" si="477"/>
        <v>0</v>
      </c>
      <c r="BO415" s="103">
        <f t="shared" si="478"/>
        <v>0</v>
      </c>
      <c r="BP415" s="103">
        <f t="shared" si="479"/>
        <v>0</v>
      </c>
      <c r="BQ415" s="103">
        <f t="shared" si="480"/>
        <v>0</v>
      </c>
      <c r="BR415" s="103">
        <f t="shared" si="481"/>
        <v>0</v>
      </c>
      <c r="BS415" s="103">
        <f t="shared" si="482"/>
        <v>0</v>
      </c>
      <c r="BT415" s="103">
        <f t="shared" si="483"/>
        <v>0</v>
      </c>
      <c r="BU415" s="103">
        <f t="shared" si="484"/>
        <v>0</v>
      </c>
      <c r="BV415" s="103">
        <f t="shared" si="485"/>
        <v>0</v>
      </c>
      <c r="BW415" s="103">
        <f t="shared" si="486"/>
        <v>0</v>
      </c>
      <c r="BX415" s="103">
        <f t="shared" si="487"/>
        <v>0</v>
      </c>
      <c r="BY415" s="103">
        <f t="shared" si="488"/>
        <v>0</v>
      </c>
      <c r="BZ415" s="103">
        <f t="shared" si="489"/>
        <v>0</v>
      </c>
      <c r="CA415" s="104">
        <f>SUM(BO415:BZ415)*VLOOKUP($I415,Escalation[],MATCH(BB$1,Escalation[#Headers]),FALSE)</f>
        <v>0</v>
      </c>
      <c r="CB415" s="104">
        <f t="shared" si="490"/>
        <v>0</v>
      </c>
      <c r="CC415" s="104">
        <f t="shared" si="491"/>
        <v>0</v>
      </c>
      <c r="CD415" s="104">
        <f t="shared" si="492"/>
        <v>0</v>
      </c>
      <c r="CE415" s="103">
        <f t="shared" si="493"/>
        <v>0</v>
      </c>
      <c r="CF415" s="105">
        <f t="shared" si="494"/>
        <v>0</v>
      </c>
      <c r="CG415" s="111"/>
      <c r="CH415" s="112"/>
      <c r="CI415" s="112"/>
      <c r="CJ415" s="112"/>
      <c r="CK415" s="114">
        <v>20</v>
      </c>
      <c r="CL415" s="114">
        <v>20</v>
      </c>
      <c r="CM415" s="114">
        <v>20</v>
      </c>
      <c r="CN415" s="114">
        <v>20</v>
      </c>
      <c r="CO415" s="112"/>
      <c r="CP415" s="112"/>
      <c r="CQ415" s="112"/>
      <c r="CR415" s="112"/>
      <c r="CS415" s="102">
        <f t="shared" si="495"/>
        <v>80</v>
      </c>
      <c r="CT415" s="103">
        <f t="shared" si="496"/>
        <v>0</v>
      </c>
      <c r="CU415" s="103">
        <f t="shared" si="497"/>
        <v>0</v>
      </c>
      <c r="CV415" s="103">
        <f t="shared" si="498"/>
        <v>0</v>
      </c>
      <c r="CW415" s="103">
        <f t="shared" si="499"/>
        <v>0</v>
      </c>
      <c r="CX415" s="103">
        <f t="shared" si="500"/>
        <v>2300</v>
      </c>
      <c r="CY415" s="103">
        <f t="shared" si="501"/>
        <v>2300</v>
      </c>
      <c r="CZ415" s="103">
        <f t="shared" si="502"/>
        <v>2300</v>
      </c>
      <c r="DA415" s="103">
        <f t="shared" si="503"/>
        <v>2300</v>
      </c>
      <c r="DB415" s="103">
        <f t="shared" si="504"/>
        <v>0</v>
      </c>
      <c r="DC415" s="103">
        <f t="shared" si="505"/>
        <v>0</v>
      </c>
      <c r="DD415" s="103">
        <f t="shared" si="506"/>
        <v>0</v>
      </c>
      <c r="DE415" s="103">
        <f t="shared" si="507"/>
        <v>0</v>
      </c>
      <c r="DF415" s="104">
        <f>SUM(CT415:DE415)*VLOOKUP($I415,Escalation[],MATCH(CG$1,Escalation[#Headers]),FALSE)</f>
        <v>9806.2495330500024</v>
      </c>
      <c r="DG415" s="104">
        <f t="shared" si="508"/>
        <v>0</v>
      </c>
      <c r="DH415" s="104">
        <f t="shared" si="509"/>
        <v>0</v>
      </c>
      <c r="DI415" s="104">
        <f t="shared" si="510"/>
        <v>9806.2495330500024</v>
      </c>
      <c r="DJ415" s="103">
        <f t="shared" si="511"/>
        <v>3432.1873365675006</v>
      </c>
      <c r="DK415" s="105">
        <f t="shared" si="512"/>
        <v>0</v>
      </c>
      <c r="DL415" s="110"/>
      <c r="DM415" s="102"/>
      <c r="DN415" s="102"/>
      <c r="DO415" s="102"/>
      <c r="DP415" s="102"/>
      <c r="DQ415" s="102"/>
      <c r="DR415" s="102"/>
      <c r="DS415" s="102"/>
      <c r="DT415" s="102"/>
      <c r="DU415" s="102"/>
      <c r="DV415" s="102"/>
      <c r="DW415" s="102"/>
      <c r="DX415" s="102">
        <f t="shared" si="513"/>
        <v>0</v>
      </c>
      <c r="DY415" s="103">
        <f t="shared" si="514"/>
        <v>0</v>
      </c>
      <c r="DZ415" s="103">
        <f t="shared" si="515"/>
        <v>0</v>
      </c>
      <c r="EA415" s="103">
        <f t="shared" si="516"/>
        <v>0</v>
      </c>
      <c r="EB415" s="103">
        <f t="shared" si="517"/>
        <v>0</v>
      </c>
      <c r="EC415" s="103">
        <f t="shared" si="518"/>
        <v>0</v>
      </c>
      <c r="ED415" s="103">
        <f t="shared" si="519"/>
        <v>0</v>
      </c>
      <c r="EE415" s="103">
        <f t="shared" si="520"/>
        <v>0</v>
      </c>
      <c r="EF415" s="103">
        <f t="shared" si="521"/>
        <v>0</v>
      </c>
      <c r="EG415" s="103">
        <f t="shared" si="522"/>
        <v>0</v>
      </c>
      <c r="EH415" s="103">
        <f t="shared" si="523"/>
        <v>0</v>
      </c>
      <c r="EI415" s="103">
        <f t="shared" si="524"/>
        <v>0</v>
      </c>
      <c r="EJ415" s="103">
        <f t="shared" si="525"/>
        <v>0</v>
      </c>
      <c r="EK415" s="104">
        <f>SUM(DY415:EJ415)*VLOOKUP($I415,Escalation[],MATCH(DL$1,Escalation[#Headers]),FALSE)</f>
        <v>0</v>
      </c>
      <c r="EL415" s="104">
        <f t="shared" si="526"/>
        <v>0</v>
      </c>
      <c r="EM415" s="104">
        <f t="shared" si="527"/>
        <v>0</v>
      </c>
      <c r="EN415" s="104">
        <f t="shared" si="528"/>
        <v>0</v>
      </c>
      <c r="EO415" s="103">
        <f t="shared" si="529"/>
        <v>0</v>
      </c>
      <c r="EP415" s="105">
        <f t="shared" si="530"/>
        <v>0</v>
      </c>
      <c r="EQ415" s="160">
        <f t="shared" si="531"/>
        <v>9806.2495330500024</v>
      </c>
      <c r="ER415" s="1"/>
      <c r="ES415" s="82"/>
      <c r="ET415" s="82"/>
      <c r="EU415" s="82"/>
      <c r="EV415" s="82"/>
      <c r="EW415" s="22"/>
      <c r="EX415" s="22"/>
      <c r="EY415" s="34"/>
      <c r="EZ415" s="34"/>
      <c r="FA415" s="7"/>
      <c r="FB415" s="7"/>
      <c r="FC415" s="7"/>
      <c r="FD415" s="7"/>
    </row>
    <row r="416" spans="1:160" ht="92.4" hidden="1" x14ac:dyDescent="0.3">
      <c r="A416" s="1" t="s">
        <v>814</v>
      </c>
      <c r="B416" s="83">
        <v>1.2</v>
      </c>
      <c r="C416" t="s">
        <v>1394</v>
      </c>
      <c r="D416" s="28" t="s">
        <v>15</v>
      </c>
      <c r="E416" s="3" t="s">
        <v>25</v>
      </c>
      <c r="F416" s="1" t="s">
        <v>815</v>
      </c>
      <c r="G416" s="4" t="s">
        <v>816</v>
      </c>
      <c r="H416" s="1"/>
      <c r="I416" s="3" t="s">
        <v>215</v>
      </c>
      <c r="J416" s="5" t="s">
        <v>215</v>
      </c>
      <c r="K416" s="3"/>
      <c r="L416" s="3" t="s">
        <v>22</v>
      </c>
      <c r="M416" s="38"/>
      <c r="N416" s="42">
        <v>1</v>
      </c>
      <c r="O416" s="24">
        <v>0</v>
      </c>
      <c r="P416" s="48">
        <v>0</v>
      </c>
      <c r="Q416" s="5" t="s">
        <v>23</v>
      </c>
      <c r="R416" s="1" t="s">
        <v>224</v>
      </c>
      <c r="S416" s="71">
        <f>VLOOKUP(R416,Contingencies!$A$2:$D$7,4,FALSE)</f>
        <v>0.35</v>
      </c>
      <c r="T416" s="22">
        <f t="shared" si="464"/>
        <v>3730.6384093125007</v>
      </c>
      <c r="U416" s="33">
        <f t="shared" si="538"/>
        <v>0</v>
      </c>
      <c r="V416" s="90"/>
      <c r="W416" s="140"/>
      <c r="X416" s="141"/>
      <c r="Y416" s="141"/>
      <c r="Z416" s="141"/>
      <c r="AA416" s="141"/>
      <c r="AB416" s="141"/>
      <c r="AC416" s="125"/>
      <c r="AD416" s="125"/>
      <c r="AE416" s="125"/>
      <c r="AF416" s="125"/>
      <c r="AG416" s="125"/>
      <c r="AH416" s="125"/>
      <c r="AI416" s="102">
        <f t="shared" si="532"/>
        <v>0</v>
      </c>
      <c r="AJ416" s="103">
        <f t="shared" si="465"/>
        <v>0</v>
      </c>
      <c r="AK416" s="103">
        <f t="shared" si="466"/>
        <v>0</v>
      </c>
      <c r="AL416" s="103">
        <f t="shared" si="467"/>
        <v>0</v>
      </c>
      <c r="AM416" s="103">
        <f t="shared" si="468"/>
        <v>0</v>
      </c>
      <c r="AN416" s="103">
        <f t="shared" si="469"/>
        <v>0</v>
      </c>
      <c r="AO416" s="103">
        <f t="shared" si="470"/>
        <v>0</v>
      </c>
      <c r="AP416" s="103">
        <f t="shared" si="471"/>
        <v>0</v>
      </c>
      <c r="AQ416" s="103">
        <f t="shared" si="472"/>
        <v>0</v>
      </c>
      <c r="AR416" s="103">
        <f t="shared" si="473"/>
        <v>0</v>
      </c>
      <c r="AS416" s="103">
        <f t="shared" si="474"/>
        <v>0</v>
      </c>
      <c r="AT416" s="103">
        <f t="shared" si="475"/>
        <v>0</v>
      </c>
      <c r="AU416" s="103">
        <f t="shared" si="476"/>
        <v>0</v>
      </c>
      <c r="AV416" s="104">
        <f>SUM(AJ416:AU416)*VLOOKUP($I416,Escalation[],MATCH(W$1,Escalation[#Headers]),FALSE)</f>
        <v>0</v>
      </c>
      <c r="AW416" s="104">
        <f t="shared" si="533"/>
        <v>0</v>
      </c>
      <c r="AX416" s="104">
        <f t="shared" si="534"/>
        <v>0</v>
      </c>
      <c r="AY416" s="104">
        <f t="shared" si="535"/>
        <v>0</v>
      </c>
      <c r="AZ416" s="103">
        <f t="shared" si="536"/>
        <v>0</v>
      </c>
      <c r="BA416" s="105">
        <f t="shared" si="537"/>
        <v>0</v>
      </c>
      <c r="BB416" s="124"/>
      <c r="BC416" s="125"/>
      <c r="BD416" s="102"/>
      <c r="BE416" s="102"/>
      <c r="BF416" s="102"/>
      <c r="BG416" s="102"/>
      <c r="BH416" s="102"/>
      <c r="BI416" s="102"/>
      <c r="BJ416" s="102"/>
      <c r="BK416" s="102"/>
      <c r="BL416" s="102"/>
      <c r="BM416" s="102"/>
      <c r="BN416" s="102">
        <f t="shared" si="477"/>
        <v>0</v>
      </c>
      <c r="BO416" s="103">
        <f t="shared" si="478"/>
        <v>0</v>
      </c>
      <c r="BP416" s="103">
        <f t="shared" si="479"/>
        <v>0</v>
      </c>
      <c r="BQ416" s="103">
        <f t="shared" si="480"/>
        <v>0</v>
      </c>
      <c r="BR416" s="103">
        <f t="shared" si="481"/>
        <v>0</v>
      </c>
      <c r="BS416" s="103">
        <f t="shared" si="482"/>
        <v>0</v>
      </c>
      <c r="BT416" s="103">
        <f t="shared" si="483"/>
        <v>0</v>
      </c>
      <c r="BU416" s="103">
        <f t="shared" si="484"/>
        <v>0</v>
      </c>
      <c r="BV416" s="103">
        <f t="shared" si="485"/>
        <v>0</v>
      </c>
      <c r="BW416" s="103">
        <f t="shared" si="486"/>
        <v>0</v>
      </c>
      <c r="BX416" s="103">
        <f t="shared" si="487"/>
        <v>0</v>
      </c>
      <c r="BY416" s="103">
        <f t="shared" si="488"/>
        <v>0</v>
      </c>
      <c r="BZ416" s="103">
        <f t="shared" si="489"/>
        <v>0</v>
      </c>
      <c r="CA416" s="104">
        <f>SUM(BO416:BZ416)*VLOOKUP($I416,Escalation[],MATCH(BB$1,Escalation[#Headers]),FALSE)</f>
        <v>0</v>
      </c>
      <c r="CB416" s="104">
        <f t="shared" si="490"/>
        <v>0</v>
      </c>
      <c r="CC416" s="104">
        <f t="shared" si="491"/>
        <v>0</v>
      </c>
      <c r="CD416" s="104">
        <f t="shared" si="492"/>
        <v>0</v>
      </c>
      <c r="CE416" s="103">
        <f t="shared" si="493"/>
        <v>0</v>
      </c>
      <c r="CF416" s="105">
        <f t="shared" si="494"/>
        <v>0</v>
      </c>
      <c r="CG416" s="111"/>
      <c r="CH416" s="112"/>
      <c r="CI416" s="112"/>
      <c r="CJ416" s="112"/>
      <c r="CK416" s="114">
        <v>2500</v>
      </c>
      <c r="CL416" s="114">
        <v>2500</v>
      </c>
      <c r="CM416" s="114">
        <v>2500</v>
      </c>
      <c r="CN416" s="114">
        <v>2500</v>
      </c>
      <c r="CO416" s="112"/>
      <c r="CP416" s="112"/>
      <c r="CQ416" s="112"/>
      <c r="CR416" s="112"/>
      <c r="CS416" s="102">
        <f t="shared" si="495"/>
        <v>0</v>
      </c>
      <c r="CT416" s="103">
        <f t="shared" si="496"/>
        <v>0</v>
      </c>
      <c r="CU416" s="103">
        <f t="shared" si="497"/>
        <v>0</v>
      </c>
      <c r="CV416" s="103">
        <f t="shared" si="498"/>
        <v>0</v>
      </c>
      <c r="CW416" s="103">
        <f t="shared" si="499"/>
        <v>0</v>
      </c>
      <c r="CX416" s="103">
        <f t="shared" si="500"/>
        <v>2500</v>
      </c>
      <c r="CY416" s="103">
        <f t="shared" si="501"/>
        <v>2500</v>
      </c>
      <c r="CZ416" s="103">
        <f t="shared" si="502"/>
        <v>2500</v>
      </c>
      <c r="DA416" s="103">
        <f t="shared" si="503"/>
        <v>2500</v>
      </c>
      <c r="DB416" s="103">
        <f t="shared" si="504"/>
        <v>0</v>
      </c>
      <c r="DC416" s="103">
        <f t="shared" si="505"/>
        <v>0</v>
      </c>
      <c r="DD416" s="103">
        <f t="shared" si="506"/>
        <v>0</v>
      </c>
      <c r="DE416" s="103">
        <f t="shared" si="507"/>
        <v>0</v>
      </c>
      <c r="DF416" s="104">
        <f>SUM(CT416:DE416)*VLOOKUP($I416,Escalation[],MATCH(CG$1,Escalation[#Headers]),FALSE)</f>
        <v>10658.966883750003</v>
      </c>
      <c r="DG416" s="104">
        <f t="shared" si="508"/>
        <v>0</v>
      </c>
      <c r="DH416" s="104">
        <f t="shared" si="509"/>
        <v>0</v>
      </c>
      <c r="DI416" s="104">
        <f t="shared" si="510"/>
        <v>10658.966883750003</v>
      </c>
      <c r="DJ416" s="103">
        <f t="shared" si="511"/>
        <v>3730.6384093125007</v>
      </c>
      <c r="DK416" s="105">
        <f t="shared" si="512"/>
        <v>0</v>
      </c>
      <c r="DL416" s="110"/>
      <c r="DM416" s="102"/>
      <c r="DN416" s="102"/>
      <c r="DO416" s="102"/>
      <c r="DP416" s="102"/>
      <c r="DQ416" s="102"/>
      <c r="DR416" s="102"/>
      <c r="DS416" s="102"/>
      <c r="DT416" s="102"/>
      <c r="DU416" s="102"/>
      <c r="DV416" s="102"/>
      <c r="DW416" s="102"/>
      <c r="DX416" s="102">
        <f t="shared" si="513"/>
        <v>0</v>
      </c>
      <c r="DY416" s="103">
        <f t="shared" si="514"/>
        <v>0</v>
      </c>
      <c r="DZ416" s="103">
        <f t="shared" si="515"/>
        <v>0</v>
      </c>
      <c r="EA416" s="103">
        <f t="shared" si="516"/>
        <v>0</v>
      </c>
      <c r="EB416" s="103">
        <f t="shared" si="517"/>
        <v>0</v>
      </c>
      <c r="EC416" s="103">
        <f t="shared" si="518"/>
        <v>0</v>
      </c>
      <c r="ED416" s="103">
        <f t="shared" si="519"/>
        <v>0</v>
      </c>
      <c r="EE416" s="103">
        <f t="shared" si="520"/>
        <v>0</v>
      </c>
      <c r="EF416" s="103">
        <f t="shared" si="521"/>
        <v>0</v>
      </c>
      <c r="EG416" s="103">
        <f t="shared" si="522"/>
        <v>0</v>
      </c>
      <c r="EH416" s="103">
        <f t="shared" si="523"/>
        <v>0</v>
      </c>
      <c r="EI416" s="103">
        <f t="shared" si="524"/>
        <v>0</v>
      </c>
      <c r="EJ416" s="103">
        <f t="shared" si="525"/>
        <v>0</v>
      </c>
      <c r="EK416" s="104">
        <f>SUM(DY416:EJ416)*VLOOKUP($I416,Escalation[],MATCH(DL$1,Escalation[#Headers]),FALSE)</f>
        <v>0</v>
      </c>
      <c r="EL416" s="104">
        <f t="shared" si="526"/>
        <v>0</v>
      </c>
      <c r="EM416" s="104">
        <f t="shared" si="527"/>
        <v>0</v>
      </c>
      <c r="EN416" s="104">
        <f t="shared" si="528"/>
        <v>0</v>
      </c>
      <c r="EO416" s="103">
        <f t="shared" si="529"/>
        <v>0</v>
      </c>
      <c r="EP416" s="105">
        <f t="shared" si="530"/>
        <v>0</v>
      </c>
      <c r="EQ416" s="160">
        <f t="shared" si="531"/>
        <v>10658.966883750003</v>
      </c>
      <c r="ER416" s="1"/>
      <c r="ES416" s="82"/>
      <c r="ET416" s="82"/>
      <c r="EU416" s="82"/>
      <c r="EV416" s="82"/>
      <c r="EW416" s="22"/>
      <c r="EX416" s="22"/>
      <c r="EY416" s="34"/>
      <c r="EZ416" s="34"/>
      <c r="FA416" s="7"/>
      <c r="FB416" s="7"/>
      <c r="FC416" s="7"/>
      <c r="FD416" s="7"/>
    </row>
    <row r="417" spans="1:160" ht="92.4" hidden="1" x14ac:dyDescent="0.3">
      <c r="A417" s="1" t="s">
        <v>817</v>
      </c>
      <c r="B417" s="83">
        <v>1.2</v>
      </c>
      <c r="C417" t="s">
        <v>1394</v>
      </c>
      <c r="D417" s="28" t="s">
        <v>15</v>
      </c>
      <c r="E417" s="3" t="s">
        <v>25</v>
      </c>
      <c r="F417" s="1" t="s">
        <v>818</v>
      </c>
      <c r="G417" s="4" t="s">
        <v>819</v>
      </c>
      <c r="H417" s="1"/>
      <c r="I417" s="3" t="s">
        <v>19</v>
      </c>
      <c r="J417" s="5" t="s">
        <v>31</v>
      </c>
      <c r="K417" s="3" t="s">
        <v>137</v>
      </c>
      <c r="L417" s="6" t="s">
        <v>22</v>
      </c>
      <c r="M417" s="38">
        <v>77</v>
      </c>
      <c r="N417" s="43">
        <v>77</v>
      </c>
      <c r="O417" s="24">
        <v>0</v>
      </c>
      <c r="P417" s="48">
        <v>0</v>
      </c>
      <c r="Q417" s="5" t="s">
        <v>23</v>
      </c>
      <c r="R417" s="1" t="s">
        <v>224</v>
      </c>
      <c r="S417" s="71">
        <f>VLOOKUP(R417,Contingencies!$A$2:$D$7,4,FALSE)</f>
        <v>0.35</v>
      </c>
      <c r="T417" s="22">
        <f t="shared" si="464"/>
        <v>1173.7409176147178</v>
      </c>
      <c r="U417" s="33">
        <f t="shared" si="538"/>
        <v>0</v>
      </c>
      <c r="V417" s="90"/>
      <c r="W417" s="140"/>
      <c r="X417" s="141"/>
      <c r="Y417" s="141"/>
      <c r="Z417" s="141"/>
      <c r="AA417" s="141"/>
      <c r="AB417" s="141"/>
      <c r="AC417" s="125"/>
      <c r="AD417" s="125"/>
      <c r="AE417" s="125"/>
      <c r="AF417" s="125"/>
      <c r="AG417" s="125"/>
      <c r="AH417" s="125"/>
      <c r="AI417" s="102">
        <f t="shared" si="532"/>
        <v>0</v>
      </c>
      <c r="AJ417" s="103">
        <f t="shared" si="465"/>
        <v>0</v>
      </c>
      <c r="AK417" s="103">
        <f t="shared" si="466"/>
        <v>0</v>
      </c>
      <c r="AL417" s="103">
        <f t="shared" si="467"/>
        <v>0</v>
      </c>
      <c r="AM417" s="103">
        <f t="shared" si="468"/>
        <v>0</v>
      </c>
      <c r="AN417" s="103">
        <f t="shared" si="469"/>
        <v>0</v>
      </c>
      <c r="AO417" s="103">
        <f t="shared" si="470"/>
        <v>0</v>
      </c>
      <c r="AP417" s="103">
        <f t="shared" si="471"/>
        <v>0</v>
      </c>
      <c r="AQ417" s="103">
        <f t="shared" si="472"/>
        <v>0</v>
      </c>
      <c r="AR417" s="103">
        <f t="shared" si="473"/>
        <v>0</v>
      </c>
      <c r="AS417" s="103">
        <f t="shared" si="474"/>
        <v>0</v>
      </c>
      <c r="AT417" s="103">
        <f t="shared" si="475"/>
        <v>0</v>
      </c>
      <c r="AU417" s="103">
        <f t="shared" si="476"/>
        <v>0</v>
      </c>
      <c r="AV417" s="104">
        <f>SUM(AJ417:AU417)*VLOOKUP($I417,Escalation[],MATCH(W$1,Escalation[#Headers]),FALSE)</f>
        <v>0</v>
      </c>
      <c r="AW417" s="104">
        <f t="shared" si="533"/>
        <v>0</v>
      </c>
      <c r="AX417" s="104">
        <f t="shared" si="534"/>
        <v>0</v>
      </c>
      <c r="AY417" s="104">
        <f t="shared" si="535"/>
        <v>0</v>
      </c>
      <c r="AZ417" s="103">
        <f t="shared" si="536"/>
        <v>0</v>
      </c>
      <c r="BA417" s="105">
        <f t="shared" si="537"/>
        <v>0</v>
      </c>
      <c r="BB417" s="124"/>
      <c r="BC417" s="125"/>
      <c r="BD417" s="102"/>
      <c r="BE417" s="102"/>
      <c r="BF417" s="102"/>
      <c r="BG417" s="102"/>
      <c r="BH417" s="102"/>
      <c r="BI417" s="102"/>
      <c r="BJ417" s="102"/>
      <c r="BK417" s="102"/>
      <c r="BL417" s="102"/>
      <c r="BM417" s="102"/>
      <c r="BN417" s="102">
        <f t="shared" si="477"/>
        <v>0</v>
      </c>
      <c r="BO417" s="103">
        <f t="shared" si="478"/>
        <v>0</v>
      </c>
      <c r="BP417" s="103">
        <f t="shared" si="479"/>
        <v>0</v>
      </c>
      <c r="BQ417" s="103">
        <f t="shared" si="480"/>
        <v>0</v>
      </c>
      <c r="BR417" s="103">
        <f t="shared" si="481"/>
        <v>0</v>
      </c>
      <c r="BS417" s="103">
        <f t="shared" si="482"/>
        <v>0</v>
      </c>
      <c r="BT417" s="103">
        <f t="shared" si="483"/>
        <v>0</v>
      </c>
      <c r="BU417" s="103">
        <f t="shared" si="484"/>
        <v>0</v>
      </c>
      <c r="BV417" s="103">
        <f t="shared" si="485"/>
        <v>0</v>
      </c>
      <c r="BW417" s="103">
        <f t="shared" si="486"/>
        <v>0</v>
      </c>
      <c r="BX417" s="103">
        <f t="shared" si="487"/>
        <v>0</v>
      </c>
      <c r="BY417" s="103">
        <f t="shared" si="488"/>
        <v>0</v>
      </c>
      <c r="BZ417" s="103">
        <f t="shared" si="489"/>
        <v>0</v>
      </c>
      <c r="CA417" s="104">
        <f>SUM(BO417:BZ417)*VLOOKUP($I417,Escalation[],MATCH(BB$1,Escalation[#Headers]),FALSE)</f>
        <v>0</v>
      </c>
      <c r="CB417" s="104">
        <f t="shared" si="490"/>
        <v>0</v>
      </c>
      <c r="CC417" s="104">
        <f t="shared" si="491"/>
        <v>0</v>
      </c>
      <c r="CD417" s="104">
        <f t="shared" si="492"/>
        <v>0</v>
      </c>
      <c r="CE417" s="103">
        <f t="shared" si="493"/>
        <v>0</v>
      </c>
      <c r="CF417" s="105">
        <f t="shared" si="494"/>
        <v>0</v>
      </c>
      <c r="CG417" s="110"/>
      <c r="CH417" s="102"/>
      <c r="CI417" s="102"/>
      <c r="CJ417" s="102"/>
      <c r="CK417" s="125"/>
      <c r="CL417" s="125"/>
      <c r="CM417" s="125"/>
      <c r="CN417" s="125"/>
      <c r="CO417" s="102"/>
      <c r="CP417" s="102"/>
      <c r="CQ417" s="102"/>
      <c r="CR417" s="102"/>
      <c r="CS417" s="102">
        <f t="shared" si="495"/>
        <v>0</v>
      </c>
      <c r="CT417" s="103">
        <f t="shared" si="496"/>
        <v>0</v>
      </c>
      <c r="CU417" s="103">
        <f t="shared" si="497"/>
        <v>0</v>
      </c>
      <c r="CV417" s="103">
        <f t="shared" si="498"/>
        <v>0</v>
      </c>
      <c r="CW417" s="103">
        <f t="shared" si="499"/>
        <v>0</v>
      </c>
      <c r="CX417" s="103">
        <f t="shared" si="500"/>
        <v>0</v>
      </c>
      <c r="CY417" s="103">
        <f t="shared" si="501"/>
        <v>0</v>
      </c>
      <c r="CZ417" s="103">
        <f t="shared" si="502"/>
        <v>0</v>
      </c>
      <c r="DA417" s="103">
        <f t="shared" si="503"/>
        <v>0</v>
      </c>
      <c r="DB417" s="103">
        <f t="shared" si="504"/>
        <v>0</v>
      </c>
      <c r="DC417" s="103">
        <f t="shared" si="505"/>
        <v>0</v>
      </c>
      <c r="DD417" s="103">
        <f t="shared" si="506"/>
        <v>0</v>
      </c>
      <c r="DE417" s="103">
        <f t="shared" si="507"/>
        <v>0</v>
      </c>
      <c r="DF417" s="104">
        <f>SUM(CT417:DE417)*VLOOKUP($I417,Escalation[],MATCH(CG$1,Escalation[#Headers]),FALSE)</f>
        <v>0</v>
      </c>
      <c r="DG417" s="104">
        <f t="shared" si="508"/>
        <v>0</v>
      </c>
      <c r="DH417" s="104">
        <f t="shared" si="509"/>
        <v>0</v>
      </c>
      <c r="DI417" s="104">
        <f t="shared" si="510"/>
        <v>0</v>
      </c>
      <c r="DJ417" s="103">
        <f t="shared" si="511"/>
        <v>0</v>
      </c>
      <c r="DK417" s="105">
        <f t="shared" si="512"/>
        <v>0</v>
      </c>
      <c r="DL417" s="111">
        <v>20</v>
      </c>
      <c r="DM417" s="112">
        <v>20</v>
      </c>
      <c r="DN417" s="112"/>
      <c r="DO417" s="112"/>
      <c r="DP417" s="112"/>
      <c r="DQ417" s="112"/>
      <c r="DR417" s="102"/>
      <c r="DS417" s="102"/>
      <c r="DT417" s="102"/>
      <c r="DU417" s="102"/>
      <c r="DV417" s="102"/>
      <c r="DW417" s="102"/>
      <c r="DX417" s="102">
        <f t="shared" si="513"/>
        <v>40</v>
      </c>
      <c r="DY417" s="103">
        <f t="shared" si="514"/>
        <v>1540</v>
      </c>
      <c r="DZ417" s="103">
        <f t="shared" si="515"/>
        <v>1540</v>
      </c>
      <c r="EA417" s="103">
        <f t="shared" si="516"/>
        <v>0</v>
      </c>
      <c r="EB417" s="103">
        <f t="shared" si="517"/>
        <v>0</v>
      </c>
      <c r="EC417" s="103">
        <f t="shared" si="518"/>
        <v>0</v>
      </c>
      <c r="ED417" s="103">
        <f t="shared" si="519"/>
        <v>0</v>
      </c>
      <c r="EE417" s="103">
        <f t="shared" si="520"/>
        <v>0</v>
      </c>
      <c r="EF417" s="103">
        <f t="shared" si="521"/>
        <v>0</v>
      </c>
      <c r="EG417" s="103">
        <f t="shared" si="522"/>
        <v>0</v>
      </c>
      <c r="EH417" s="103">
        <f t="shared" si="523"/>
        <v>0</v>
      </c>
      <c r="EI417" s="103">
        <f t="shared" si="524"/>
        <v>0</v>
      </c>
      <c r="EJ417" s="103">
        <f t="shared" si="525"/>
        <v>0</v>
      </c>
      <c r="EK417" s="104">
        <f>SUM(DY417:EJ417)*VLOOKUP($I417,Escalation[],MATCH(DL$1,Escalation[#Headers]),FALSE)</f>
        <v>3353.5454788991938</v>
      </c>
      <c r="EL417" s="104">
        <f t="shared" si="526"/>
        <v>0</v>
      </c>
      <c r="EM417" s="104">
        <f t="shared" si="527"/>
        <v>0</v>
      </c>
      <c r="EN417" s="104">
        <f t="shared" si="528"/>
        <v>3353.5454788991938</v>
      </c>
      <c r="EO417" s="103">
        <f t="shared" si="529"/>
        <v>1173.7409176147178</v>
      </c>
      <c r="EP417" s="105">
        <f t="shared" si="530"/>
        <v>0</v>
      </c>
      <c r="EQ417" s="160">
        <f t="shared" si="531"/>
        <v>3353.5454788991938</v>
      </c>
      <c r="ER417" s="1"/>
      <c r="ES417" s="82"/>
      <c r="ET417" s="82"/>
      <c r="EU417" s="82"/>
      <c r="EV417" s="82"/>
      <c r="EW417" s="22"/>
      <c r="EX417" s="22"/>
      <c r="EY417" s="34"/>
      <c r="EZ417" s="34"/>
      <c r="FA417" s="7"/>
      <c r="FB417" s="7"/>
      <c r="FC417" s="7"/>
      <c r="FD417" s="7"/>
    </row>
    <row r="418" spans="1:160" ht="92.4" hidden="1" x14ac:dyDescent="0.3">
      <c r="A418" s="1" t="s">
        <v>817</v>
      </c>
      <c r="B418" s="83">
        <v>1.2</v>
      </c>
      <c r="C418" t="s">
        <v>1394</v>
      </c>
      <c r="D418" s="28" t="s">
        <v>15</v>
      </c>
      <c r="E418" s="3" t="s">
        <v>25</v>
      </c>
      <c r="F418" s="1" t="s">
        <v>818</v>
      </c>
      <c r="G418" s="4" t="s">
        <v>819</v>
      </c>
      <c r="H418" s="1"/>
      <c r="I418" s="3" t="s">
        <v>19</v>
      </c>
      <c r="J418" s="5" t="s">
        <v>31</v>
      </c>
      <c r="K418" s="3" t="s">
        <v>35</v>
      </c>
      <c r="L418" s="6" t="s">
        <v>22</v>
      </c>
      <c r="M418" s="38">
        <v>115</v>
      </c>
      <c r="N418" s="43">
        <v>115</v>
      </c>
      <c r="O418" s="24">
        <v>0</v>
      </c>
      <c r="P418" s="48">
        <v>0</v>
      </c>
      <c r="Q418" s="5" t="s">
        <v>23</v>
      </c>
      <c r="R418" s="1" t="s">
        <v>224</v>
      </c>
      <c r="S418" s="71">
        <f>VLOOKUP(R418,Contingencies!$A$2:$D$7,4,FALSE)</f>
        <v>0.35</v>
      </c>
      <c r="T418" s="22">
        <f t="shared" si="464"/>
        <v>1752.9896821518512</v>
      </c>
      <c r="U418" s="33">
        <f t="shared" si="538"/>
        <v>0</v>
      </c>
      <c r="V418" s="90"/>
      <c r="W418" s="140"/>
      <c r="X418" s="141"/>
      <c r="Y418" s="141"/>
      <c r="Z418" s="141"/>
      <c r="AA418" s="141"/>
      <c r="AB418" s="141"/>
      <c r="AC418" s="125"/>
      <c r="AD418" s="125"/>
      <c r="AE418" s="125"/>
      <c r="AF418" s="125"/>
      <c r="AG418" s="125"/>
      <c r="AH418" s="125"/>
      <c r="AI418" s="102">
        <f t="shared" si="532"/>
        <v>0</v>
      </c>
      <c r="AJ418" s="103">
        <f t="shared" si="465"/>
        <v>0</v>
      </c>
      <c r="AK418" s="103">
        <f t="shared" si="466"/>
        <v>0</v>
      </c>
      <c r="AL418" s="103">
        <f t="shared" si="467"/>
        <v>0</v>
      </c>
      <c r="AM418" s="103">
        <f t="shared" si="468"/>
        <v>0</v>
      </c>
      <c r="AN418" s="103">
        <f t="shared" si="469"/>
        <v>0</v>
      </c>
      <c r="AO418" s="103">
        <f t="shared" si="470"/>
        <v>0</v>
      </c>
      <c r="AP418" s="103">
        <f t="shared" si="471"/>
        <v>0</v>
      </c>
      <c r="AQ418" s="103">
        <f t="shared" si="472"/>
        <v>0</v>
      </c>
      <c r="AR418" s="103">
        <f t="shared" si="473"/>
        <v>0</v>
      </c>
      <c r="AS418" s="103">
        <f t="shared" si="474"/>
        <v>0</v>
      </c>
      <c r="AT418" s="103">
        <f t="shared" si="475"/>
        <v>0</v>
      </c>
      <c r="AU418" s="103">
        <f t="shared" si="476"/>
        <v>0</v>
      </c>
      <c r="AV418" s="104">
        <f>SUM(AJ418:AU418)*VLOOKUP($I418,Escalation[],MATCH(W$1,Escalation[#Headers]),FALSE)</f>
        <v>0</v>
      </c>
      <c r="AW418" s="104">
        <f t="shared" si="533"/>
        <v>0</v>
      </c>
      <c r="AX418" s="104">
        <f t="shared" si="534"/>
        <v>0</v>
      </c>
      <c r="AY418" s="104">
        <f t="shared" si="535"/>
        <v>0</v>
      </c>
      <c r="AZ418" s="103">
        <f t="shared" si="536"/>
        <v>0</v>
      </c>
      <c r="BA418" s="105">
        <f t="shared" si="537"/>
        <v>0</v>
      </c>
      <c r="BB418" s="124"/>
      <c r="BC418" s="125"/>
      <c r="BD418" s="102"/>
      <c r="BE418" s="102"/>
      <c r="BF418" s="102"/>
      <c r="BG418" s="102"/>
      <c r="BH418" s="102"/>
      <c r="BI418" s="102"/>
      <c r="BJ418" s="102"/>
      <c r="BK418" s="102"/>
      <c r="BL418" s="102"/>
      <c r="BM418" s="102"/>
      <c r="BN418" s="102">
        <f t="shared" si="477"/>
        <v>0</v>
      </c>
      <c r="BO418" s="103">
        <f t="shared" si="478"/>
        <v>0</v>
      </c>
      <c r="BP418" s="103">
        <f t="shared" si="479"/>
        <v>0</v>
      </c>
      <c r="BQ418" s="103">
        <f t="shared" si="480"/>
        <v>0</v>
      </c>
      <c r="BR418" s="103">
        <f t="shared" si="481"/>
        <v>0</v>
      </c>
      <c r="BS418" s="103">
        <f t="shared" si="482"/>
        <v>0</v>
      </c>
      <c r="BT418" s="103">
        <f t="shared" si="483"/>
        <v>0</v>
      </c>
      <c r="BU418" s="103">
        <f t="shared" si="484"/>
        <v>0</v>
      </c>
      <c r="BV418" s="103">
        <f t="shared" si="485"/>
        <v>0</v>
      </c>
      <c r="BW418" s="103">
        <f t="shared" si="486"/>
        <v>0</v>
      </c>
      <c r="BX418" s="103">
        <f t="shared" si="487"/>
        <v>0</v>
      </c>
      <c r="BY418" s="103">
        <f t="shared" si="488"/>
        <v>0</v>
      </c>
      <c r="BZ418" s="103">
        <f t="shared" si="489"/>
        <v>0</v>
      </c>
      <c r="CA418" s="104">
        <f>SUM(BO418:BZ418)*VLOOKUP($I418,Escalation[],MATCH(BB$1,Escalation[#Headers]),FALSE)</f>
        <v>0</v>
      </c>
      <c r="CB418" s="104">
        <f t="shared" si="490"/>
        <v>0</v>
      </c>
      <c r="CC418" s="104">
        <f t="shared" si="491"/>
        <v>0</v>
      </c>
      <c r="CD418" s="104">
        <f t="shared" si="492"/>
        <v>0</v>
      </c>
      <c r="CE418" s="103">
        <f t="shared" si="493"/>
        <v>0</v>
      </c>
      <c r="CF418" s="105">
        <f t="shared" si="494"/>
        <v>0</v>
      </c>
      <c r="CG418" s="110"/>
      <c r="CH418" s="102"/>
      <c r="CI418" s="102"/>
      <c r="CJ418" s="102"/>
      <c r="CK418" s="125"/>
      <c r="CL418" s="125"/>
      <c r="CM418" s="125"/>
      <c r="CN418" s="125"/>
      <c r="CO418" s="102"/>
      <c r="CP418" s="102"/>
      <c r="CQ418" s="102"/>
      <c r="CR418" s="102"/>
      <c r="CS418" s="102">
        <f t="shared" si="495"/>
        <v>0</v>
      </c>
      <c r="CT418" s="103">
        <f t="shared" si="496"/>
        <v>0</v>
      </c>
      <c r="CU418" s="103">
        <f t="shared" si="497"/>
        <v>0</v>
      </c>
      <c r="CV418" s="103">
        <f t="shared" si="498"/>
        <v>0</v>
      </c>
      <c r="CW418" s="103">
        <f t="shared" si="499"/>
        <v>0</v>
      </c>
      <c r="CX418" s="103">
        <f t="shared" si="500"/>
        <v>0</v>
      </c>
      <c r="CY418" s="103">
        <f t="shared" si="501"/>
        <v>0</v>
      </c>
      <c r="CZ418" s="103">
        <f t="shared" si="502"/>
        <v>0</v>
      </c>
      <c r="DA418" s="103">
        <f t="shared" si="503"/>
        <v>0</v>
      </c>
      <c r="DB418" s="103">
        <f t="shared" si="504"/>
        <v>0</v>
      </c>
      <c r="DC418" s="103">
        <f t="shared" si="505"/>
        <v>0</v>
      </c>
      <c r="DD418" s="103">
        <f t="shared" si="506"/>
        <v>0</v>
      </c>
      <c r="DE418" s="103">
        <f t="shared" si="507"/>
        <v>0</v>
      </c>
      <c r="DF418" s="104">
        <f>SUM(CT418:DE418)*VLOOKUP($I418,Escalation[],MATCH(CG$1,Escalation[#Headers]),FALSE)</f>
        <v>0</v>
      </c>
      <c r="DG418" s="104">
        <f t="shared" si="508"/>
        <v>0</v>
      </c>
      <c r="DH418" s="104">
        <f t="shared" si="509"/>
        <v>0</v>
      </c>
      <c r="DI418" s="104">
        <f t="shared" si="510"/>
        <v>0</v>
      </c>
      <c r="DJ418" s="103">
        <f t="shared" si="511"/>
        <v>0</v>
      </c>
      <c r="DK418" s="105">
        <f t="shared" si="512"/>
        <v>0</v>
      </c>
      <c r="DL418" s="111">
        <v>20</v>
      </c>
      <c r="DM418" s="112">
        <v>20</v>
      </c>
      <c r="DN418" s="112"/>
      <c r="DO418" s="112"/>
      <c r="DP418" s="112"/>
      <c r="DQ418" s="112"/>
      <c r="DR418" s="102"/>
      <c r="DS418" s="102"/>
      <c r="DT418" s="102"/>
      <c r="DU418" s="102"/>
      <c r="DV418" s="102"/>
      <c r="DW418" s="102"/>
      <c r="DX418" s="102">
        <f t="shared" si="513"/>
        <v>40</v>
      </c>
      <c r="DY418" s="103">
        <f t="shared" si="514"/>
        <v>2300</v>
      </c>
      <c r="DZ418" s="103">
        <f t="shared" si="515"/>
        <v>2300</v>
      </c>
      <c r="EA418" s="103">
        <f t="shared" si="516"/>
        <v>0</v>
      </c>
      <c r="EB418" s="103">
        <f t="shared" si="517"/>
        <v>0</v>
      </c>
      <c r="EC418" s="103">
        <f t="shared" si="518"/>
        <v>0</v>
      </c>
      <c r="ED418" s="103">
        <f t="shared" si="519"/>
        <v>0</v>
      </c>
      <c r="EE418" s="103">
        <f t="shared" si="520"/>
        <v>0</v>
      </c>
      <c r="EF418" s="103">
        <f t="shared" si="521"/>
        <v>0</v>
      </c>
      <c r="EG418" s="103">
        <f t="shared" si="522"/>
        <v>0</v>
      </c>
      <c r="EH418" s="103">
        <f t="shared" si="523"/>
        <v>0</v>
      </c>
      <c r="EI418" s="103">
        <f t="shared" si="524"/>
        <v>0</v>
      </c>
      <c r="EJ418" s="103">
        <f t="shared" si="525"/>
        <v>0</v>
      </c>
      <c r="EK418" s="104">
        <f>SUM(DY418:EJ418)*VLOOKUP($I418,Escalation[],MATCH(DL$1,Escalation[#Headers]),FALSE)</f>
        <v>5008.5419490052891</v>
      </c>
      <c r="EL418" s="104">
        <f t="shared" si="526"/>
        <v>0</v>
      </c>
      <c r="EM418" s="104">
        <f t="shared" si="527"/>
        <v>0</v>
      </c>
      <c r="EN418" s="104">
        <f t="shared" si="528"/>
        <v>5008.5419490052891</v>
      </c>
      <c r="EO418" s="103">
        <f t="shared" si="529"/>
        <v>1752.9896821518512</v>
      </c>
      <c r="EP418" s="105">
        <f t="shared" si="530"/>
        <v>0</v>
      </c>
      <c r="EQ418" s="160">
        <f t="shared" si="531"/>
        <v>5008.5419490052891</v>
      </c>
      <c r="ER418" s="1"/>
      <c r="ES418" s="82"/>
      <c r="ET418" s="82"/>
      <c r="EU418" s="82"/>
      <c r="EV418" s="82"/>
      <c r="EW418" s="22"/>
      <c r="EX418" s="22"/>
      <c r="EY418" s="34"/>
      <c r="EZ418" s="34"/>
      <c r="FA418" s="7"/>
      <c r="FB418" s="7"/>
      <c r="FC418" s="7"/>
      <c r="FD418" s="7"/>
    </row>
    <row r="419" spans="1:160" ht="92.4" hidden="1" x14ac:dyDescent="0.3">
      <c r="A419" s="1" t="s">
        <v>817</v>
      </c>
      <c r="B419" s="83">
        <v>1.2</v>
      </c>
      <c r="C419" t="s">
        <v>1394</v>
      </c>
      <c r="D419" s="28" t="s">
        <v>15</v>
      </c>
      <c r="E419" s="3" t="s">
        <v>25</v>
      </c>
      <c r="F419" s="1" t="s">
        <v>818</v>
      </c>
      <c r="G419" s="4" t="s">
        <v>819</v>
      </c>
      <c r="H419" s="1"/>
      <c r="I419" s="3" t="s">
        <v>215</v>
      </c>
      <c r="J419" s="5" t="s">
        <v>215</v>
      </c>
      <c r="K419" s="3"/>
      <c r="L419" s="3" t="s">
        <v>22</v>
      </c>
      <c r="M419" s="38"/>
      <c r="N419" s="42">
        <v>1</v>
      </c>
      <c r="O419" s="24">
        <v>0</v>
      </c>
      <c r="P419" s="48">
        <v>0</v>
      </c>
      <c r="Q419" s="5" t="s">
        <v>23</v>
      </c>
      <c r="R419" s="1" t="s">
        <v>224</v>
      </c>
      <c r="S419" s="71">
        <f>VLOOKUP(R419,Contingencies!$A$2:$D$7,4,FALSE)</f>
        <v>0.35</v>
      </c>
      <c r="T419" s="22">
        <f t="shared" si="464"/>
        <v>762.16942702254403</v>
      </c>
      <c r="U419" s="33">
        <f t="shared" si="538"/>
        <v>0</v>
      </c>
      <c r="V419" s="90"/>
      <c r="W419" s="140"/>
      <c r="X419" s="141"/>
      <c r="Y419" s="141"/>
      <c r="Z419" s="141"/>
      <c r="AA419" s="141"/>
      <c r="AB419" s="141"/>
      <c r="AC419" s="125"/>
      <c r="AD419" s="125"/>
      <c r="AE419" s="125"/>
      <c r="AF419" s="125"/>
      <c r="AG419" s="125"/>
      <c r="AH419" s="125"/>
      <c r="AI419" s="102">
        <f t="shared" si="532"/>
        <v>0</v>
      </c>
      <c r="AJ419" s="103">
        <f t="shared" si="465"/>
        <v>0</v>
      </c>
      <c r="AK419" s="103">
        <f t="shared" si="466"/>
        <v>0</v>
      </c>
      <c r="AL419" s="103">
        <f t="shared" si="467"/>
        <v>0</v>
      </c>
      <c r="AM419" s="103">
        <f t="shared" si="468"/>
        <v>0</v>
      </c>
      <c r="AN419" s="103">
        <f t="shared" si="469"/>
        <v>0</v>
      </c>
      <c r="AO419" s="103">
        <f t="shared" si="470"/>
        <v>0</v>
      </c>
      <c r="AP419" s="103">
        <f t="shared" si="471"/>
        <v>0</v>
      </c>
      <c r="AQ419" s="103">
        <f t="shared" si="472"/>
        <v>0</v>
      </c>
      <c r="AR419" s="103">
        <f t="shared" si="473"/>
        <v>0</v>
      </c>
      <c r="AS419" s="103">
        <f t="shared" si="474"/>
        <v>0</v>
      </c>
      <c r="AT419" s="103">
        <f t="shared" si="475"/>
        <v>0</v>
      </c>
      <c r="AU419" s="103">
        <f t="shared" si="476"/>
        <v>0</v>
      </c>
      <c r="AV419" s="104">
        <f>SUM(AJ419:AU419)*VLOOKUP($I419,Escalation[],MATCH(W$1,Escalation[#Headers]),FALSE)</f>
        <v>0</v>
      </c>
      <c r="AW419" s="104">
        <f t="shared" si="533"/>
        <v>0</v>
      </c>
      <c r="AX419" s="104">
        <f t="shared" si="534"/>
        <v>0</v>
      </c>
      <c r="AY419" s="104">
        <f t="shared" si="535"/>
        <v>0</v>
      </c>
      <c r="AZ419" s="103">
        <f t="shared" si="536"/>
        <v>0</v>
      </c>
      <c r="BA419" s="105">
        <f t="shared" si="537"/>
        <v>0</v>
      </c>
      <c r="BB419" s="124"/>
      <c r="BC419" s="125"/>
      <c r="BD419" s="102"/>
      <c r="BE419" s="102"/>
      <c r="BF419" s="102"/>
      <c r="BG419" s="102"/>
      <c r="BH419" s="102"/>
      <c r="BI419" s="102"/>
      <c r="BJ419" s="102"/>
      <c r="BK419" s="102"/>
      <c r="BL419" s="102"/>
      <c r="BM419" s="102"/>
      <c r="BN419" s="102">
        <f t="shared" si="477"/>
        <v>0</v>
      </c>
      <c r="BO419" s="103">
        <f t="shared" si="478"/>
        <v>0</v>
      </c>
      <c r="BP419" s="103">
        <f t="shared" si="479"/>
        <v>0</v>
      </c>
      <c r="BQ419" s="103">
        <f t="shared" si="480"/>
        <v>0</v>
      </c>
      <c r="BR419" s="103">
        <f t="shared" si="481"/>
        <v>0</v>
      </c>
      <c r="BS419" s="103">
        <f t="shared" si="482"/>
        <v>0</v>
      </c>
      <c r="BT419" s="103">
        <f t="shared" si="483"/>
        <v>0</v>
      </c>
      <c r="BU419" s="103">
        <f t="shared" si="484"/>
        <v>0</v>
      </c>
      <c r="BV419" s="103">
        <f t="shared" si="485"/>
        <v>0</v>
      </c>
      <c r="BW419" s="103">
        <f t="shared" si="486"/>
        <v>0</v>
      </c>
      <c r="BX419" s="103">
        <f t="shared" si="487"/>
        <v>0</v>
      </c>
      <c r="BY419" s="103">
        <f t="shared" si="488"/>
        <v>0</v>
      </c>
      <c r="BZ419" s="103">
        <f t="shared" si="489"/>
        <v>0</v>
      </c>
      <c r="CA419" s="104">
        <f>SUM(BO419:BZ419)*VLOOKUP($I419,Escalation[],MATCH(BB$1,Escalation[#Headers]),FALSE)</f>
        <v>0</v>
      </c>
      <c r="CB419" s="104">
        <f t="shared" si="490"/>
        <v>0</v>
      </c>
      <c r="CC419" s="104">
        <f t="shared" si="491"/>
        <v>0</v>
      </c>
      <c r="CD419" s="104">
        <f t="shared" si="492"/>
        <v>0</v>
      </c>
      <c r="CE419" s="103">
        <f t="shared" si="493"/>
        <v>0</v>
      </c>
      <c r="CF419" s="105">
        <f t="shared" si="494"/>
        <v>0</v>
      </c>
      <c r="CG419" s="110"/>
      <c r="CH419" s="102"/>
      <c r="CI419" s="102"/>
      <c r="CJ419" s="102"/>
      <c r="CK419" s="125"/>
      <c r="CL419" s="125"/>
      <c r="CM419" s="125"/>
      <c r="CN419" s="125"/>
      <c r="CO419" s="102"/>
      <c r="CP419" s="102"/>
      <c r="CQ419" s="102"/>
      <c r="CR419" s="102"/>
      <c r="CS419" s="102">
        <f t="shared" si="495"/>
        <v>0</v>
      </c>
      <c r="CT419" s="103">
        <f t="shared" si="496"/>
        <v>0</v>
      </c>
      <c r="CU419" s="103">
        <f t="shared" si="497"/>
        <v>0</v>
      </c>
      <c r="CV419" s="103">
        <f t="shared" si="498"/>
        <v>0</v>
      </c>
      <c r="CW419" s="103">
        <f t="shared" si="499"/>
        <v>0</v>
      </c>
      <c r="CX419" s="103">
        <f t="shared" si="500"/>
        <v>0</v>
      </c>
      <c r="CY419" s="103">
        <f t="shared" si="501"/>
        <v>0</v>
      </c>
      <c r="CZ419" s="103">
        <f t="shared" si="502"/>
        <v>0</v>
      </c>
      <c r="DA419" s="103">
        <f t="shared" si="503"/>
        <v>0</v>
      </c>
      <c r="DB419" s="103">
        <f t="shared" si="504"/>
        <v>0</v>
      </c>
      <c r="DC419" s="103">
        <f t="shared" si="505"/>
        <v>0</v>
      </c>
      <c r="DD419" s="103">
        <f t="shared" si="506"/>
        <v>0</v>
      </c>
      <c r="DE419" s="103">
        <f t="shared" si="507"/>
        <v>0</v>
      </c>
      <c r="DF419" s="104">
        <f>SUM(CT419:DE419)*VLOOKUP($I419,Escalation[],MATCH(CG$1,Escalation[#Headers]),FALSE)</f>
        <v>0</v>
      </c>
      <c r="DG419" s="104">
        <f t="shared" si="508"/>
        <v>0</v>
      </c>
      <c r="DH419" s="104">
        <f t="shared" si="509"/>
        <v>0</v>
      </c>
      <c r="DI419" s="104">
        <f t="shared" si="510"/>
        <v>0</v>
      </c>
      <c r="DJ419" s="103">
        <f t="shared" si="511"/>
        <v>0</v>
      </c>
      <c r="DK419" s="105">
        <f t="shared" si="512"/>
        <v>0</v>
      </c>
      <c r="DL419" s="111">
        <v>1000</v>
      </c>
      <c r="DM419" s="112">
        <v>1000</v>
      </c>
      <c r="DN419" s="112"/>
      <c r="DO419" s="112"/>
      <c r="DP419" s="112"/>
      <c r="DQ419" s="112"/>
      <c r="DR419" s="102"/>
      <c r="DS419" s="102"/>
      <c r="DT419" s="102"/>
      <c r="DU419" s="102"/>
      <c r="DV419" s="102"/>
      <c r="DW419" s="102"/>
      <c r="DX419" s="102">
        <f t="shared" si="513"/>
        <v>0</v>
      </c>
      <c r="DY419" s="103">
        <f t="shared" si="514"/>
        <v>1000</v>
      </c>
      <c r="DZ419" s="103">
        <f t="shared" si="515"/>
        <v>1000</v>
      </c>
      <c r="EA419" s="103">
        <f t="shared" si="516"/>
        <v>0</v>
      </c>
      <c r="EB419" s="103">
        <f t="shared" si="517"/>
        <v>0</v>
      </c>
      <c r="EC419" s="103">
        <f t="shared" si="518"/>
        <v>0</v>
      </c>
      <c r="ED419" s="103">
        <f t="shared" si="519"/>
        <v>0</v>
      </c>
      <c r="EE419" s="103">
        <f t="shared" si="520"/>
        <v>0</v>
      </c>
      <c r="EF419" s="103">
        <f t="shared" si="521"/>
        <v>0</v>
      </c>
      <c r="EG419" s="103">
        <f t="shared" si="522"/>
        <v>0</v>
      </c>
      <c r="EH419" s="103">
        <f t="shared" si="523"/>
        <v>0</v>
      </c>
      <c r="EI419" s="103">
        <f t="shared" si="524"/>
        <v>0</v>
      </c>
      <c r="EJ419" s="103">
        <f t="shared" si="525"/>
        <v>0</v>
      </c>
      <c r="EK419" s="104">
        <f>SUM(DY419:EJ419)*VLOOKUP($I419,Escalation[],MATCH(DL$1,Escalation[#Headers]),FALSE)</f>
        <v>2177.6269343501258</v>
      </c>
      <c r="EL419" s="104">
        <f t="shared" si="526"/>
        <v>0</v>
      </c>
      <c r="EM419" s="104">
        <f t="shared" si="527"/>
        <v>0</v>
      </c>
      <c r="EN419" s="104">
        <f t="shared" si="528"/>
        <v>2177.6269343501258</v>
      </c>
      <c r="EO419" s="103">
        <f t="shared" si="529"/>
        <v>762.16942702254403</v>
      </c>
      <c r="EP419" s="105">
        <f t="shared" si="530"/>
        <v>0</v>
      </c>
      <c r="EQ419" s="160">
        <f t="shared" si="531"/>
        <v>2177.6269343501258</v>
      </c>
      <c r="ER419" s="1"/>
      <c r="ES419" s="82"/>
      <c r="ET419" s="82"/>
      <c r="EU419" s="82"/>
      <c r="EV419" s="82"/>
      <c r="EW419" s="22"/>
      <c r="EX419" s="22"/>
      <c r="EY419" s="34"/>
      <c r="EZ419" s="34"/>
      <c r="FA419" s="7"/>
      <c r="FB419" s="7"/>
      <c r="FC419" s="7"/>
      <c r="FD419" s="7"/>
    </row>
    <row r="420" spans="1:160" ht="92.4" hidden="1" x14ac:dyDescent="0.3">
      <c r="A420" s="1" t="s">
        <v>820</v>
      </c>
      <c r="B420" s="83">
        <v>1.2</v>
      </c>
      <c r="C420" t="s">
        <v>1394</v>
      </c>
      <c r="D420" s="28" t="s">
        <v>15</v>
      </c>
      <c r="E420" s="3" t="s">
        <v>25</v>
      </c>
      <c r="F420" s="1" t="s">
        <v>821</v>
      </c>
      <c r="G420" s="4" t="s">
        <v>822</v>
      </c>
      <c r="H420" s="1"/>
      <c r="I420" s="3" t="s">
        <v>19</v>
      </c>
      <c r="J420" s="5" t="s">
        <v>31</v>
      </c>
      <c r="K420" s="3" t="s">
        <v>35</v>
      </c>
      <c r="L420" s="6" t="s">
        <v>22</v>
      </c>
      <c r="M420" s="38">
        <v>115</v>
      </c>
      <c r="N420" s="43">
        <v>115</v>
      </c>
      <c r="O420" s="23">
        <v>0</v>
      </c>
      <c r="P420" s="48">
        <v>0</v>
      </c>
      <c r="Q420" s="5" t="s">
        <v>23</v>
      </c>
      <c r="R420" s="1" t="s">
        <v>224</v>
      </c>
      <c r="S420" s="71">
        <f>VLOOKUP(R420,Contingencies!$A$2:$D$7,4,FALSE)</f>
        <v>0.35</v>
      </c>
      <c r="T420" s="22">
        <f t="shared" si="464"/>
        <v>3024.4097344702504</v>
      </c>
      <c r="U420" s="33">
        <f t="shared" si="538"/>
        <v>0</v>
      </c>
      <c r="V420" s="90"/>
      <c r="W420" s="111"/>
      <c r="X420" s="112"/>
      <c r="Y420" s="112"/>
      <c r="Z420" s="112"/>
      <c r="AA420" s="112"/>
      <c r="AB420" s="112"/>
      <c r="AC420" s="112"/>
      <c r="AD420" s="112"/>
      <c r="AE420" s="112">
        <v>8</v>
      </c>
      <c r="AF420" s="114">
        <v>8</v>
      </c>
      <c r="AG420" s="114">
        <v>8</v>
      </c>
      <c r="AH420" s="112"/>
      <c r="AI420" s="102">
        <f t="shared" si="532"/>
        <v>24</v>
      </c>
      <c r="AJ420" s="103">
        <f t="shared" si="465"/>
        <v>0</v>
      </c>
      <c r="AK420" s="103">
        <f t="shared" si="466"/>
        <v>0</v>
      </c>
      <c r="AL420" s="103">
        <f t="shared" si="467"/>
        <v>0</v>
      </c>
      <c r="AM420" s="103">
        <f t="shared" si="468"/>
        <v>0</v>
      </c>
      <c r="AN420" s="103">
        <f t="shared" si="469"/>
        <v>0</v>
      </c>
      <c r="AO420" s="103">
        <f t="shared" si="470"/>
        <v>0</v>
      </c>
      <c r="AP420" s="103">
        <f t="shared" si="471"/>
        <v>0</v>
      </c>
      <c r="AQ420" s="103">
        <f t="shared" si="472"/>
        <v>0</v>
      </c>
      <c r="AR420" s="103">
        <f t="shared" si="473"/>
        <v>920</v>
      </c>
      <c r="AS420" s="103">
        <f t="shared" si="474"/>
        <v>920</v>
      </c>
      <c r="AT420" s="103">
        <f t="shared" si="475"/>
        <v>920</v>
      </c>
      <c r="AU420" s="103">
        <f t="shared" si="476"/>
        <v>0</v>
      </c>
      <c r="AV420" s="104">
        <f>SUM(AJ420:AU420)*VLOOKUP($I420,Escalation[],MATCH(W$1,Escalation[#Headers]),FALSE)</f>
        <v>2819.34</v>
      </c>
      <c r="AW420" s="104">
        <f t="shared" si="533"/>
        <v>0</v>
      </c>
      <c r="AX420" s="104">
        <f t="shared" si="534"/>
        <v>0</v>
      </c>
      <c r="AY420" s="104">
        <f t="shared" si="535"/>
        <v>2819.34</v>
      </c>
      <c r="AZ420" s="103">
        <f t="shared" si="536"/>
        <v>986.76900000000001</v>
      </c>
      <c r="BA420" s="105">
        <f t="shared" si="537"/>
        <v>0</v>
      </c>
      <c r="BB420" s="118"/>
      <c r="BC420" s="114"/>
      <c r="BD420" s="112"/>
      <c r="BE420" s="112"/>
      <c r="BF420" s="112"/>
      <c r="BG420" s="112"/>
      <c r="BH420" s="112"/>
      <c r="BI420" s="112"/>
      <c r="BJ420" s="112">
        <v>8</v>
      </c>
      <c r="BK420" s="112">
        <v>8</v>
      </c>
      <c r="BL420" s="112">
        <v>8</v>
      </c>
      <c r="BM420" s="112"/>
      <c r="BN420" s="102">
        <f t="shared" si="477"/>
        <v>24</v>
      </c>
      <c r="BO420" s="103">
        <f t="shared" si="478"/>
        <v>0</v>
      </c>
      <c r="BP420" s="103">
        <f t="shared" si="479"/>
        <v>0</v>
      </c>
      <c r="BQ420" s="103">
        <f t="shared" si="480"/>
        <v>0</v>
      </c>
      <c r="BR420" s="103">
        <f t="shared" si="481"/>
        <v>0</v>
      </c>
      <c r="BS420" s="103">
        <f t="shared" si="482"/>
        <v>0</v>
      </c>
      <c r="BT420" s="103">
        <f t="shared" si="483"/>
        <v>0</v>
      </c>
      <c r="BU420" s="103">
        <f t="shared" si="484"/>
        <v>0</v>
      </c>
      <c r="BV420" s="103">
        <f t="shared" si="485"/>
        <v>0</v>
      </c>
      <c r="BW420" s="103">
        <f t="shared" si="486"/>
        <v>920</v>
      </c>
      <c r="BX420" s="103">
        <f t="shared" si="487"/>
        <v>920</v>
      </c>
      <c r="BY420" s="103">
        <f t="shared" si="488"/>
        <v>920</v>
      </c>
      <c r="BZ420" s="103">
        <f t="shared" si="489"/>
        <v>0</v>
      </c>
      <c r="CA420" s="104">
        <f>SUM(BO420:BZ420)*VLOOKUP($I420,Escalation[],MATCH(BB$1,Escalation[#Headers]),FALSE)</f>
        <v>2879.9558100000004</v>
      </c>
      <c r="CB420" s="104">
        <f t="shared" si="490"/>
        <v>0</v>
      </c>
      <c r="CC420" s="104">
        <f t="shared" si="491"/>
        <v>0</v>
      </c>
      <c r="CD420" s="104">
        <f t="shared" si="492"/>
        <v>2879.9558100000004</v>
      </c>
      <c r="CE420" s="103">
        <f t="shared" si="493"/>
        <v>1007.9845335000001</v>
      </c>
      <c r="CF420" s="105">
        <f t="shared" si="494"/>
        <v>0</v>
      </c>
      <c r="CG420" s="118"/>
      <c r="CH420" s="114"/>
      <c r="CI420" s="112"/>
      <c r="CJ420" s="112"/>
      <c r="CK420" s="112"/>
      <c r="CL420" s="112"/>
      <c r="CM420" s="112"/>
      <c r="CN420" s="112">
        <v>8</v>
      </c>
      <c r="CO420" s="112">
        <v>8</v>
      </c>
      <c r="CP420" s="112">
        <v>8</v>
      </c>
      <c r="CQ420" s="102"/>
      <c r="CR420" s="102"/>
      <c r="CS420" s="102">
        <f t="shared" si="495"/>
        <v>24</v>
      </c>
      <c r="CT420" s="103">
        <f t="shared" si="496"/>
        <v>0</v>
      </c>
      <c r="CU420" s="103">
        <f t="shared" si="497"/>
        <v>0</v>
      </c>
      <c r="CV420" s="103">
        <f t="shared" si="498"/>
        <v>0</v>
      </c>
      <c r="CW420" s="103">
        <f t="shared" si="499"/>
        <v>0</v>
      </c>
      <c r="CX420" s="103">
        <f t="shared" si="500"/>
        <v>0</v>
      </c>
      <c r="CY420" s="103">
        <f t="shared" si="501"/>
        <v>0</v>
      </c>
      <c r="CZ420" s="103">
        <f t="shared" si="502"/>
        <v>0</v>
      </c>
      <c r="DA420" s="103">
        <f t="shared" si="503"/>
        <v>920</v>
      </c>
      <c r="DB420" s="103">
        <f t="shared" si="504"/>
        <v>920</v>
      </c>
      <c r="DC420" s="103">
        <f t="shared" si="505"/>
        <v>920</v>
      </c>
      <c r="DD420" s="103">
        <f t="shared" si="506"/>
        <v>0</v>
      </c>
      <c r="DE420" s="103">
        <f t="shared" si="507"/>
        <v>0</v>
      </c>
      <c r="DF420" s="104">
        <f>SUM(CT420:DE420)*VLOOKUP($I420,Escalation[],MATCH(CG$1,Escalation[#Headers]),FALSE)</f>
        <v>2941.8748599150008</v>
      </c>
      <c r="DG420" s="104">
        <f t="shared" si="508"/>
        <v>0</v>
      </c>
      <c r="DH420" s="104">
        <f t="shared" si="509"/>
        <v>0</v>
      </c>
      <c r="DI420" s="104">
        <f t="shared" si="510"/>
        <v>2941.8748599150008</v>
      </c>
      <c r="DJ420" s="103">
        <f t="shared" si="511"/>
        <v>1029.6562009702502</v>
      </c>
      <c r="DK420" s="105">
        <f t="shared" si="512"/>
        <v>0</v>
      </c>
      <c r="DL420" s="110"/>
      <c r="DM420" s="102"/>
      <c r="DN420" s="102"/>
      <c r="DO420" s="102"/>
      <c r="DP420" s="102"/>
      <c r="DQ420" s="102"/>
      <c r="DR420" s="102"/>
      <c r="DS420" s="102"/>
      <c r="DT420" s="102"/>
      <c r="DU420" s="102"/>
      <c r="DV420" s="102"/>
      <c r="DW420" s="102"/>
      <c r="DX420" s="102">
        <f t="shared" si="513"/>
        <v>0</v>
      </c>
      <c r="DY420" s="103">
        <f t="shared" si="514"/>
        <v>0</v>
      </c>
      <c r="DZ420" s="103">
        <f t="shared" si="515"/>
        <v>0</v>
      </c>
      <c r="EA420" s="103">
        <f t="shared" si="516"/>
        <v>0</v>
      </c>
      <c r="EB420" s="103">
        <f t="shared" si="517"/>
        <v>0</v>
      </c>
      <c r="EC420" s="103">
        <f t="shared" si="518"/>
        <v>0</v>
      </c>
      <c r="ED420" s="103">
        <f t="shared" si="519"/>
        <v>0</v>
      </c>
      <c r="EE420" s="103">
        <f t="shared" si="520"/>
        <v>0</v>
      </c>
      <c r="EF420" s="103">
        <f t="shared" si="521"/>
        <v>0</v>
      </c>
      <c r="EG420" s="103">
        <f t="shared" si="522"/>
        <v>0</v>
      </c>
      <c r="EH420" s="103">
        <f t="shared" si="523"/>
        <v>0</v>
      </c>
      <c r="EI420" s="103">
        <f t="shared" si="524"/>
        <v>0</v>
      </c>
      <c r="EJ420" s="103">
        <f t="shared" si="525"/>
        <v>0</v>
      </c>
      <c r="EK420" s="104">
        <f>SUM(DY420:EJ420)*VLOOKUP($I420,Escalation[],MATCH(DL$1,Escalation[#Headers]),FALSE)</f>
        <v>0</v>
      </c>
      <c r="EL420" s="104">
        <f t="shared" si="526"/>
        <v>0</v>
      </c>
      <c r="EM420" s="104">
        <f t="shared" si="527"/>
        <v>0</v>
      </c>
      <c r="EN420" s="104">
        <f t="shared" si="528"/>
        <v>0</v>
      </c>
      <c r="EO420" s="103">
        <f t="shared" si="529"/>
        <v>0</v>
      </c>
      <c r="EP420" s="105">
        <f t="shared" si="530"/>
        <v>0</v>
      </c>
      <c r="EQ420" s="160">
        <f t="shared" si="531"/>
        <v>8641.1706699150018</v>
      </c>
      <c r="ER420" s="1"/>
      <c r="ES420" s="82"/>
      <c r="ET420" s="82"/>
      <c r="EU420" s="82"/>
      <c r="EV420" s="82"/>
      <c r="EW420" s="22"/>
      <c r="EX420" s="22"/>
      <c r="EY420" s="34"/>
      <c r="EZ420" s="34"/>
      <c r="FA420" s="7"/>
      <c r="FB420" s="7"/>
      <c r="FC420" s="7"/>
      <c r="FD420" s="7"/>
    </row>
    <row r="421" spans="1:160" ht="92.4" hidden="1" x14ac:dyDescent="0.3">
      <c r="A421" s="1" t="s">
        <v>820</v>
      </c>
      <c r="B421" s="83">
        <v>1.2</v>
      </c>
      <c r="C421" t="s">
        <v>1394</v>
      </c>
      <c r="D421" s="28" t="s">
        <v>15</v>
      </c>
      <c r="E421" s="3" t="s">
        <v>25</v>
      </c>
      <c r="F421" s="1" t="s">
        <v>821</v>
      </c>
      <c r="G421" s="4" t="s">
        <v>822</v>
      </c>
      <c r="H421" s="1"/>
      <c r="I421" s="3" t="s">
        <v>135</v>
      </c>
      <c r="J421" s="5" t="s">
        <v>135</v>
      </c>
      <c r="K421" s="3"/>
      <c r="L421" s="6" t="s">
        <v>22</v>
      </c>
      <c r="M421" s="38"/>
      <c r="N421" s="42">
        <v>1</v>
      </c>
      <c r="O421" s="23">
        <v>0</v>
      </c>
      <c r="P421" s="48">
        <v>0.53</v>
      </c>
      <c r="Q421" s="5" t="s">
        <v>23</v>
      </c>
      <c r="R421" s="1" t="s">
        <v>224</v>
      </c>
      <c r="S421" s="71">
        <f>VLOOKUP(R421,Contingencies!$A$2:$D$7,4,FALSE)</f>
        <v>0.35</v>
      </c>
      <c r="T421" s="22">
        <f t="shared" si="464"/>
        <v>8382.8748074990635</v>
      </c>
      <c r="U421" s="33">
        <f t="shared" si="538"/>
        <v>2903.8716653428132</v>
      </c>
      <c r="V421" s="90"/>
      <c r="W421" s="111"/>
      <c r="X421" s="112"/>
      <c r="Y421" s="107"/>
      <c r="Z421" s="112"/>
      <c r="AA421" s="112"/>
      <c r="AB421" s="112"/>
      <c r="AC421" s="112"/>
      <c r="AD421" s="112"/>
      <c r="AE421" s="107"/>
      <c r="AF421" s="115">
        <v>2500</v>
      </c>
      <c r="AG421" s="115">
        <v>2500</v>
      </c>
      <c r="AH421" s="112"/>
      <c r="AI421" s="102">
        <f t="shared" si="532"/>
        <v>0</v>
      </c>
      <c r="AJ421" s="103">
        <f t="shared" si="465"/>
        <v>0</v>
      </c>
      <c r="AK421" s="103">
        <f t="shared" si="466"/>
        <v>0</v>
      </c>
      <c r="AL421" s="103">
        <f t="shared" si="467"/>
        <v>0</v>
      </c>
      <c r="AM421" s="103">
        <f t="shared" si="468"/>
        <v>0</v>
      </c>
      <c r="AN421" s="103">
        <f t="shared" si="469"/>
        <v>0</v>
      </c>
      <c r="AO421" s="103">
        <f t="shared" si="470"/>
        <v>0</v>
      </c>
      <c r="AP421" s="103">
        <f t="shared" si="471"/>
        <v>0</v>
      </c>
      <c r="AQ421" s="103">
        <f t="shared" si="472"/>
        <v>0</v>
      </c>
      <c r="AR421" s="103">
        <f t="shared" si="473"/>
        <v>0</v>
      </c>
      <c r="AS421" s="103">
        <f t="shared" si="474"/>
        <v>2500</v>
      </c>
      <c r="AT421" s="103">
        <f t="shared" si="475"/>
        <v>2500</v>
      </c>
      <c r="AU421" s="103">
        <f t="shared" si="476"/>
        <v>0</v>
      </c>
      <c r="AV421" s="104">
        <f>SUM(AJ421:AU421)*VLOOKUP($I421,Escalation[],MATCH(W$1,Escalation[#Headers]),FALSE)</f>
        <v>5107.5</v>
      </c>
      <c r="AW421" s="104">
        <f t="shared" si="533"/>
        <v>0</v>
      </c>
      <c r="AX421" s="104">
        <f t="shared" si="534"/>
        <v>2706.9749999999999</v>
      </c>
      <c r="AY421" s="104">
        <f t="shared" si="535"/>
        <v>7814.4750000000004</v>
      </c>
      <c r="AZ421" s="103">
        <f t="shared" si="536"/>
        <v>1787.625</v>
      </c>
      <c r="BA421" s="105">
        <f t="shared" si="537"/>
        <v>947.44124999999985</v>
      </c>
      <c r="BB421" s="118"/>
      <c r="BC421" s="114"/>
      <c r="BD421" s="112"/>
      <c r="BE421" s="112"/>
      <c r="BF421" s="112"/>
      <c r="BG421" s="112"/>
      <c r="BH421" s="112"/>
      <c r="BI421" s="112"/>
      <c r="BJ421" s="107"/>
      <c r="BK421" s="115">
        <v>2500</v>
      </c>
      <c r="BL421" s="115">
        <v>2500</v>
      </c>
      <c r="BM421" s="112"/>
      <c r="BN421" s="102">
        <f t="shared" si="477"/>
        <v>0</v>
      </c>
      <c r="BO421" s="103">
        <f t="shared" si="478"/>
        <v>0</v>
      </c>
      <c r="BP421" s="103">
        <f t="shared" si="479"/>
        <v>0</v>
      </c>
      <c r="BQ421" s="103">
        <f t="shared" si="480"/>
        <v>0</v>
      </c>
      <c r="BR421" s="103">
        <f t="shared" si="481"/>
        <v>0</v>
      </c>
      <c r="BS421" s="103">
        <f t="shared" si="482"/>
        <v>0</v>
      </c>
      <c r="BT421" s="103">
        <f t="shared" si="483"/>
        <v>0</v>
      </c>
      <c r="BU421" s="103">
        <f t="shared" si="484"/>
        <v>0</v>
      </c>
      <c r="BV421" s="103">
        <f t="shared" si="485"/>
        <v>0</v>
      </c>
      <c r="BW421" s="103">
        <f t="shared" si="486"/>
        <v>0</v>
      </c>
      <c r="BX421" s="103">
        <f t="shared" si="487"/>
        <v>2500</v>
      </c>
      <c r="BY421" s="103">
        <f t="shared" si="488"/>
        <v>2500</v>
      </c>
      <c r="BZ421" s="103">
        <f t="shared" si="489"/>
        <v>0</v>
      </c>
      <c r="CA421" s="104">
        <f>SUM(BO421:BZ421)*VLOOKUP($I421,Escalation[],MATCH(BB$1,Escalation[#Headers]),FALSE)</f>
        <v>5217.3112500000007</v>
      </c>
      <c r="CB421" s="104">
        <f t="shared" si="490"/>
        <v>0</v>
      </c>
      <c r="CC421" s="104">
        <f t="shared" si="491"/>
        <v>2765.1749625000007</v>
      </c>
      <c r="CD421" s="104">
        <f t="shared" si="492"/>
        <v>7982.4862125000018</v>
      </c>
      <c r="CE421" s="103">
        <f t="shared" si="493"/>
        <v>1826.0589375000002</v>
      </c>
      <c r="CF421" s="105">
        <f t="shared" si="494"/>
        <v>967.81123687500019</v>
      </c>
      <c r="CG421" s="118"/>
      <c r="CH421" s="114"/>
      <c r="CI421" s="112"/>
      <c r="CJ421" s="112"/>
      <c r="CK421" s="112"/>
      <c r="CL421" s="112"/>
      <c r="CM421" s="112"/>
      <c r="CN421" s="107"/>
      <c r="CO421" s="115">
        <v>2500</v>
      </c>
      <c r="CP421" s="115">
        <v>2500</v>
      </c>
      <c r="CQ421" s="102"/>
      <c r="CR421" s="102"/>
      <c r="CS421" s="102">
        <f t="shared" si="495"/>
        <v>0</v>
      </c>
      <c r="CT421" s="103">
        <f t="shared" si="496"/>
        <v>0</v>
      </c>
      <c r="CU421" s="103">
        <f t="shared" si="497"/>
        <v>0</v>
      </c>
      <c r="CV421" s="103">
        <f t="shared" si="498"/>
        <v>0</v>
      </c>
      <c r="CW421" s="103">
        <f t="shared" si="499"/>
        <v>0</v>
      </c>
      <c r="CX421" s="103">
        <f t="shared" si="500"/>
        <v>0</v>
      </c>
      <c r="CY421" s="103">
        <f t="shared" si="501"/>
        <v>0</v>
      </c>
      <c r="CZ421" s="103">
        <f t="shared" si="502"/>
        <v>0</v>
      </c>
      <c r="DA421" s="103">
        <f t="shared" si="503"/>
        <v>0</v>
      </c>
      <c r="DB421" s="103">
        <f t="shared" si="504"/>
        <v>2500</v>
      </c>
      <c r="DC421" s="103">
        <f t="shared" si="505"/>
        <v>2500</v>
      </c>
      <c r="DD421" s="103">
        <f t="shared" si="506"/>
        <v>0</v>
      </c>
      <c r="DE421" s="103">
        <f t="shared" si="507"/>
        <v>0</v>
      </c>
      <c r="DF421" s="104">
        <f>SUM(CT421:DE421)*VLOOKUP($I421,Escalation[],MATCH(CG$1,Escalation[#Headers]),FALSE)</f>
        <v>5329.4834418750015</v>
      </c>
      <c r="DG421" s="104">
        <f t="shared" si="508"/>
        <v>0</v>
      </c>
      <c r="DH421" s="104">
        <f t="shared" si="509"/>
        <v>2824.6262241937511</v>
      </c>
      <c r="DI421" s="104">
        <f t="shared" si="510"/>
        <v>8154.1096660687526</v>
      </c>
      <c r="DJ421" s="103">
        <f t="shared" si="511"/>
        <v>1865.3192046562503</v>
      </c>
      <c r="DK421" s="105">
        <f t="shared" si="512"/>
        <v>988.61917846781284</v>
      </c>
      <c r="DL421" s="110"/>
      <c r="DM421" s="102"/>
      <c r="DN421" s="102"/>
      <c r="DO421" s="102"/>
      <c r="DP421" s="102"/>
      <c r="DQ421" s="102"/>
      <c r="DR421" s="102"/>
      <c r="DS421" s="102"/>
      <c r="DT421" s="102"/>
      <c r="DU421" s="102"/>
      <c r="DV421" s="102"/>
      <c r="DW421" s="102"/>
      <c r="DX421" s="102">
        <f t="shared" si="513"/>
        <v>0</v>
      </c>
      <c r="DY421" s="103">
        <f t="shared" si="514"/>
        <v>0</v>
      </c>
      <c r="DZ421" s="103">
        <f t="shared" si="515"/>
        <v>0</v>
      </c>
      <c r="EA421" s="103">
        <f t="shared" si="516"/>
        <v>0</v>
      </c>
      <c r="EB421" s="103">
        <f t="shared" si="517"/>
        <v>0</v>
      </c>
      <c r="EC421" s="103">
        <f t="shared" si="518"/>
        <v>0</v>
      </c>
      <c r="ED421" s="103">
        <f t="shared" si="519"/>
        <v>0</v>
      </c>
      <c r="EE421" s="103">
        <f t="shared" si="520"/>
        <v>0</v>
      </c>
      <c r="EF421" s="103">
        <f t="shared" si="521"/>
        <v>0</v>
      </c>
      <c r="EG421" s="103">
        <f t="shared" si="522"/>
        <v>0</v>
      </c>
      <c r="EH421" s="103">
        <f t="shared" si="523"/>
        <v>0</v>
      </c>
      <c r="EI421" s="103">
        <f t="shared" si="524"/>
        <v>0</v>
      </c>
      <c r="EJ421" s="103">
        <f t="shared" si="525"/>
        <v>0</v>
      </c>
      <c r="EK421" s="104">
        <f>SUM(DY421:EJ421)*VLOOKUP($I421,Escalation[],MATCH(DL$1,Escalation[#Headers]),FALSE)</f>
        <v>0</v>
      </c>
      <c r="EL421" s="104">
        <f t="shared" si="526"/>
        <v>0</v>
      </c>
      <c r="EM421" s="104">
        <f t="shared" si="527"/>
        <v>0</v>
      </c>
      <c r="EN421" s="104">
        <f t="shared" si="528"/>
        <v>0</v>
      </c>
      <c r="EO421" s="103">
        <f t="shared" si="529"/>
        <v>0</v>
      </c>
      <c r="EP421" s="105">
        <f t="shared" si="530"/>
        <v>0</v>
      </c>
      <c r="EQ421" s="160">
        <f t="shared" si="531"/>
        <v>23951.070878568753</v>
      </c>
      <c r="ER421" s="1"/>
      <c r="ES421" s="82"/>
      <c r="ET421" s="82"/>
      <c r="EU421" s="82"/>
      <c r="EV421" s="82"/>
      <c r="EW421" s="22"/>
      <c r="EX421" s="22"/>
      <c r="EY421" s="34"/>
      <c r="EZ421" s="34"/>
      <c r="FA421" s="7"/>
      <c r="FB421" s="7"/>
      <c r="FC421" s="7"/>
      <c r="FD421" s="7"/>
    </row>
    <row r="422" spans="1:160" ht="158.4" hidden="1" x14ac:dyDescent="0.3">
      <c r="A422" s="1" t="s">
        <v>823</v>
      </c>
      <c r="B422" s="83">
        <v>1.2</v>
      </c>
      <c r="C422" t="s">
        <v>1395</v>
      </c>
      <c r="D422" s="28" t="s">
        <v>15</v>
      </c>
      <c r="E422" s="3" t="s">
        <v>25</v>
      </c>
      <c r="F422" s="2" t="s">
        <v>824</v>
      </c>
      <c r="G422" s="14" t="s">
        <v>825</v>
      </c>
      <c r="H422" s="1"/>
      <c r="I422" s="3" t="s">
        <v>19</v>
      </c>
      <c r="J422" s="5" t="s">
        <v>31</v>
      </c>
      <c r="K422" s="3" t="s">
        <v>137</v>
      </c>
      <c r="L422" s="6" t="s">
        <v>22</v>
      </c>
      <c r="M422" s="38">
        <v>77</v>
      </c>
      <c r="N422" s="43">
        <v>77</v>
      </c>
      <c r="O422" s="23">
        <v>0</v>
      </c>
      <c r="P422" s="48">
        <v>0</v>
      </c>
      <c r="Q422" s="5" t="s">
        <v>23</v>
      </c>
      <c r="R422" s="1" t="s">
        <v>24</v>
      </c>
      <c r="S422" s="71">
        <f>VLOOKUP(R422,Contingencies!$A$2:$D$7,4,FALSE)</f>
        <v>0.09</v>
      </c>
      <c r="T422" s="22">
        <f t="shared" si="464"/>
        <v>1982.1186</v>
      </c>
      <c r="U422" s="33">
        <f t="shared" si="538"/>
        <v>0</v>
      </c>
      <c r="V422" s="90" t="s">
        <v>826</v>
      </c>
      <c r="W422" s="110"/>
      <c r="X422" s="102"/>
      <c r="Y422" s="102"/>
      <c r="Z422" s="102"/>
      <c r="AA422" s="102"/>
      <c r="AB422" s="102"/>
      <c r="AC422" s="102"/>
      <c r="AD422" s="102"/>
      <c r="AE422" s="114"/>
      <c r="AF422" s="115"/>
      <c r="AG422" s="115">
        <v>280</v>
      </c>
      <c r="AH422" s="125"/>
      <c r="AI422" s="102">
        <f t="shared" si="532"/>
        <v>280</v>
      </c>
      <c r="AJ422" s="103">
        <f t="shared" si="465"/>
        <v>0</v>
      </c>
      <c r="AK422" s="103">
        <f t="shared" si="466"/>
        <v>0</v>
      </c>
      <c r="AL422" s="103">
        <f t="shared" si="467"/>
        <v>0</v>
      </c>
      <c r="AM422" s="103">
        <f t="shared" si="468"/>
        <v>0</v>
      </c>
      <c r="AN422" s="103">
        <f t="shared" si="469"/>
        <v>0</v>
      </c>
      <c r="AO422" s="103">
        <f t="shared" si="470"/>
        <v>0</v>
      </c>
      <c r="AP422" s="103">
        <f t="shared" si="471"/>
        <v>0</v>
      </c>
      <c r="AQ422" s="103">
        <f t="shared" si="472"/>
        <v>0</v>
      </c>
      <c r="AR422" s="103">
        <f t="shared" si="473"/>
        <v>0</v>
      </c>
      <c r="AS422" s="103">
        <f t="shared" si="474"/>
        <v>0</v>
      </c>
      <c r="AT422" s="103">
        <f t="shared" si="475"/>
        <v>21560</v>
      </c>
      <c r="AU422" s="103">
        <f t="shared" si="476"/>
        <v>0</v>
      </c>
      <c r="AV422" s="104">
        <f>SUM(AJ422:AU422)*VLOOKUP($I422,Escalation[],MATCH(W$1,Escalation[#Headers]),FALSE)</f>
        <v>22023.54</v>
      </c>
      <c r="AW422" s="104">
        <f t="shared" si="533"/>
        <v>0</v>
      </c>
      <c r="AX422" s="104">
        <f t="shared" si="534"/>
        <v>0</v>
      </c>
      <c r="AY422" s="104">
        <f t="shared" si="535"/>
        <v>22023.54</v>
      </c>
      <c r="AZ422" s="103">
        <f t="shared" si="536"/>
        <v>1982.1186</v>
      </c>
      <c r="BA422" s="105">
        <f t="shared" si="537"/>
        <v>0</v>
      </c>
      <c r="BB422" s="124"/>
      <c r="BC422" s="125"/>
      <c r="BD422" s="102"/>
      <c r="BE422" s="102"/>
      <c r="BF422" s="102"/>
      <c r="BG422" s="102"/>
      <c r="BH422" s="102"/>
      <c r="BI422" s="102"/>
      <c r="BJ422" s="102"/>
      <c r="BK422" s="102"/>
      <c r="BL422" s="102"/>
      <c r="BM422" s="102"/>
      <c r="BN422" s="102">
        <f t="shared" si="477"/>
        <v>0</v>
      </c>
      <c r="BO422" s="103">
        <f t="shared" si="478"/>
        <v>0</v>
      </c>
      <c r="BP422" s="103">
        <f t="shared" si="479"/>
        <v>0</v>
      </c>
      <c r="BQ422" s="103">
        <f t="shared" si="480"/>
        <v>0</v>
      </c>
      <c r="BR422" s="103">
        <f t="shared" si="481"/>
        <v>0</v>
      </c>
      <c r="BS422" s="103">
        <f t="shared" si="482"/>
        <v>0</v>
      </c>
      <c r="BT422" s="103">
        <f t="shared" si="483"/>
        <v>0</v>
      </c>
      <c r="BU422" s="103">
        <f t="shared" si="484"/>
        <v>0</v>
      </c>
      <c r="BV422" s="103">
        <f t="shared" si="485"/>
        <v>0</v>
      </c>
      <c r="BW422" s="103">
        <f t="shared" si="486"/>
        <v>0</v>
      </c>
      <c r="BX422" s="103">
        <f t="shared" si="487"/>
        <v>0</v>
      </c>
      <c r="BY422" s="103">
        <f t="shared" si="488"/>
        <v>0</v>
      </c>
      <c r="BZ422" s="103">
        <f t="shared" si="489"/>
        <v>0</v>
      </c>
      <c r="CA422" s="104">
        <f>SUM(BO422:BZ422)*VLOOKUP($I422,Escalation[],MATCH(BB$1,Escalation[#Headers]),FALSE)</f>
        <v>0</v>
      </c>
      <c r="CB422" s="104">
        <f t="shared" si="490"/>
        <v>0</v>
      </c>
      <c r="CC422" s="104">
        <f t="shared" si="491"/>
        <v>0</v>
      </c>
      <c r="CD422" s="104">
        <f t="shared" si="492"/>
        <v>0</v>
      </c>
      <c r="CE422" s="103">
        <f t="shared" si="493"/>
        <v>0</v>
      </c>
      <c r="CF422" s="105">
        <f t="shared" si="494"/>
        <v>0</v>
      </c>
      <c r="CG422" s="110"/>
      <c r="CH422" s="102"/>
      <c r="CI422" s="102"/>
      <c r="CJ422" s="102"/>
      <c r="CK422" s="102"/>
      <c r="CL422" s="102"/>
      <c r="CM422" s="102"/>
      <c r="CN422" s="102"/>
      <c r="CO422" s="102"/>
      <c r="CP422" s="102"/>
      <c r="CQ422" s="102"/>
      <c r="CR422" s="102"/>
      <c r="CS422" s="102">
        <f t="shared" si="495"/>
        <v>0</v>
      </c>
      <c r="CT422" s="103">
        <f t="shared" si="496"/>
        <v>0</v>
      </c>
      <c r="CU422" s="103">
        <f t="shared" si="497"/>
        <v>0</v>
      </c>
      <c r="CV422" s="103">
        <f t="shared" si="498"/>
        <v>0</v>
      </c>
      <c r="CW422" s="103">
        <f t="shared" si="499"/>
        <v>0</v>
      </c>
      <c r="CX422" s="103">
        <f t="shared" si="500"/>
        <v>0</v>
      </c>
      <c r="CY422" s="103">
        <f t="shared" si="501"/>
        <v>0</v>
      </c>
      <c r="CZ422" s="103">
        <f t="shared" si="502"/>
        <v>0</v>
      </c>
      <c r="DA422" s="103">
        <f t="shared" si="503"/>
        <v>0</v>
      </c>
      <c r="DB422" s="103">
        <f t="shared" si="504"/>
        <v>0</v>
      </c>
      <c r="DC422" s="103">
        <f t="shared" si="505"/>
        <v>0</v>
      </c>
      <c r="DD422" s="103">
        <f t="shared" si="506"/>
        <v>0</v>
      </c>
      <c r="DE422" s="103">
        <f t="shared" si="507"/>
        <v>0</v>
      </c>
      <c r="DF422" s="104">
        <f>SUM(CT422:DE422)*VLOOKUP($I422,Escalation[],MATCH(CG$1,Escalation[#Headers]),FALSE)</f>
        <v>0</v>
      </c>
      <c r="DG422" s="104">
        <f t="shared" si="508"/>
        <v>0</v>
      </c>
      <c r="DH422" s="104">
        <f t="shared" si="509"/>
        <v>0</v>
      </c>
      <c r="DI422" s="104">
        <f t="shared" si="510"/>
        <v>0</v>
      </c>
      <c r="DJ422" s="103">
        <f t="shared" si="511"/>
        <v>0</v>
      </c>
      <c r="DK422" s="105">
        <f t="shared" si="512"/>
        <v>0</v>
      </c>
      <c r="DL422" s="110"/>
      <c r="DM422" s="102"/>
      <c r="DN422" s="102"/>
      <c r="DO422" s="102"/>
      <c r="DP422" s="102"/>
      <c r="DQ422" s="102"/>
      <c r="DR422" s="102"/>
      <c r="DS422" s="102"/>
      <c r="DT422" s="102"/>
      <c r="DU422" s="102"/>
      <c r="DV422" s="102"/>
      <c r="DW422" s="102"/>
      <c r="DX422" s="102">
        <f t="shared" si="513"/>
        <v>0</v>
      </c>
      <c r="DY422" s="103">
        <f t="shared" si="514"/>
        <v>0</v>
      </c>
      <c r="DZ422" s="103">
        <f t="shared" si="515"/>
        <v>0</v>
      </c>
      <c r="EA422" s="103">
        <f t="shared" si="516"/>
        <v>0</v>
      </c>
      <c r="EB422" s="103">
        <f t="shared" si="517"/>
        <v>0</v>
      </c>
      <c r="EC422" s="103">
        <f t="shared" si="518"/>
        <v>0</v>
      </c>
      <c r="ED422" s="103">
        <f t="shared" si="519"/>
        <v>0</v>
      </c>
      <c r="EE422" s="103">
        <f t="shared" si="520"/>
        <v>0</v>
      </c>
      <c r="EF422" s="103">
        <f t="shared" si="521"/>
        <v>0</v>
      </c>
      <c r="EG422" s="103">
        <f t="shared" si="522"/>
        <v>0</v>
      </c>
      <c r="EH422" s="103">
        <f t="shared" si="523"/>
        <v>0</v>
      </c>
      <c r="EI422" s="103">
        <f t="shared" si="524"/>
        <v>0</v>
      </c>
      <c r="EJ422" s="103">
        <f t="shared" si="525"/>
        <v>0</v>
      </c>
      <c r="EK422" s="104">
        <f>SUM(DY422:EJ422)*VLOOKUP($I422,Escalation[],MATCH(DL$1,Escalation[#Headers]),FALSE)</f>
        <v>0</v>
      </c>
      <c r="EL422" s="104">
        <f t="shared" si="526"/>
        <v>0</v>
      </c>
      <c r="EM422" s="104">
        <f t="shared" si="527"/>
        <v>0</v>
      </c>
      <c r="EN422" s="104">
        <f t="shared" si="528"/>
        <v>0</v>
      </c>
      <c r="EO422" s="103">
        <f t="shared" si="529"/>
        <v>0</v>
      </c>
      <c r="EP422" s="105">
        <f t="shared" si="530"/>
        <v>0</v>
      </c>
      <c r="EQ422" s="160">
        <f t="shared" si="531"/>
        <v>22023.54</v>
      </c>
      <c r="ER422" s="1"/>
      <c r="ES422" s="82"/>
      <c r="ET422" s="82"/>
      <c r="EU422" s="82"/>
      <c r="EV422" s="82"/>
      <c r="EW422" s="22"/>
      <c r="EX422" s="22"/>
      <c r="EY422" s="34"/>
      <c r="EZ422" s="34"/>
      <c r="FA422" s="7"/>
      <c r="FB422" s="7"/>
      <c r="FC422" s="7"/>
      <c r="FD422" s="7"/>
    </row>
    <row r="423" spans="1:160" ht="118.8" hidden="1" x14ac:dyDescent="0.3">
      <c r="A423" s="1" t="s">
        <v>823</v>
      </c>
      <c r="B423" s="83">
        <v>1.2</v>
      </c>
      <c r="C423" t="s">
        <v>1395</v>
      </c>
      <c r="D423" s="28" t="s">
        <v>15</v>
      </c>
      <c r="E423" s="3" t="s">
        <v>25</v>
      </c>
      <c r="F423" s="2" t="s">
        <v>824</v>
      </c>
      <c r="G423" s="14" t="s">
        <v>827</v>
      </c>
      <c r="H423" s="1"/>
      <c r="I423" s="3" t="s">
        <v>19</v>
      </c>
      <c r="J423" s="5" t="s">
        <v>31</v>
      </c>
      <c r="K423" s="3" t="s">
        <v>35</v>
      </c>
      <c r="L423" s="6" t="s">
        <v>22</v>
      </c>
      <c r="M423" s="38">
        <v>115</v>
      </c>
      <c r="N423" s="43">
        <v>115</v>
      </c>
      <c r="O423" s="23">
        <v>0</v>
      </c>
      <c r="P423" s="48">
        <v>0</v>
      </c>
      <c r="Q423" s="5" t="s">
        <v>23</v>
      </c>
      <c r="R423" s="1" t="s">
        <v>24</v>
      </c>
      <c r="S423" s="71">
        <f>VLOOKUP(R423,Contingencies!$A$2:$D$7,4,FALSE)</f>
        <v>0.09</v>
      </c>
      <c r="T423" s="22">
        <f t="shared" si="464"/>
        <v>3171.7574999999997</v>
      </c>
      <c r="U423" s="33">
        <f t="shared" si="538"/>
        <v>0</v>
      </c>
      <c r="V423" s="90" t="s">
        <v>828</v>
      </c>
      <c r="W423" s="110"/>
      <c r="X423" s="102"/>
      <c r="Y423" s="102"/>
      <c r="Z423" s="102"/>
      <c r="AA423" s="102"/>
      <c r="AB423" s="102"/>
      <c r="AC423" s="102"/>
      <c r="AD423" s="102"/>
      <c r="AE423" s="114"/>
      <c r="AF423" s="115"/>
      <c r="AG423" s="115">
        <v>300</v>
      </c>
      <c r="AH423" s="125"/>
      <c r="AI423" s="102">
        <f t="shared" si="532"/>
        <v>300</v>
      </c>
      <c r="AJ423" s="103">
        <f t="shared" si="465"/>
        <v>0</v>
      </c>
      <c r="AK423" s="103">
        <f t="shared" si="466"/>
        <v>0</v>
      </c>
      <c r="AL423" s="103">
        <f t="shared" si="467"/>
        <v>0</v>
      </c>
      <c r="AM423" s="103">
        <f t="shared" si="468"/>
        <v>0</v>
      </c>
      <c r="AN423" s="103">
        <f t="shared" si="469"/>
        <v>0</v>
      </c>
      <c r="AO423" s="103">
        <f t="shared" si="470"/>
        <v>0</v>
      </c>
      <c r="AP423" s="103">
        <f t="shared" si="471"/>
        <v>0</v>
      </c>
      <c r="AQ423" s="103">
        <f t="shared" si="472"/>
        <v>0</v>
      </c>
      <c r="AR423" s="103">
        <f t="shared" si="473"/>
        <v>0</v>
      </c>
      <c r="AS423" s="103">
        <f t="shared" si="474"/>
        <v>0</v>
      </c>
      <c r="AT423" s="103">
        <f t="shared" si="475"/>
        <v>34500</v>
      </c>
      <c r="AU423" s="103">
        <f t="shared" si="476"/>
        <v>0</v>
      </c>
      <c r="AV423" s="104">
        <f>SUM(AJ423:AU423)*VLOOKUP($I423,Escalation[],MATCH(W$1,Escalation[#Headers]),FALSE)</f>
        <v>35241.75</v>
      </c>
      <c r="AW423" s="104">
        <f t="shared" si="533"/>
        <v>0</v>
      </c>
      <c r="AX423" s="104">
        <f t="shared" si="534"/>
        <v>0</v>
      </c>
      <c r="AY423" s="104">
        <f t="shared" si="535"/>
        <v>35241.75</v>
      </c>
      <c r="AZ423" s="103">
        <f t="shared" si="536"/>
        <v>3171.7574999999997</v>
      </c>
      <c r="BA423" s="105">
        <f t="shared" si="537"/>
        <v>0</v>
      </c>
      <c r="BB423" s="124"/>
      <c r="BC423" s="125"/>
      <c r="BD423" s="102"/>
      <c r="BE423" s="102"/>
      <c r="BF423" s="102"/>
      <c r="BG423" s="102"/>
      <c r="BH423" s="102"/>
      <c r="BI423" s="102"/>
      <c r="BJ423" s="102"/>
      <c r="BK423" s="102"/>
      <c r="BL423" s="102"/>
      <c r="BM423" s="102"/>
      <c r="BN423" s="102">
        <f t="shared" si="477"/>
        <v>0</v>
      </c>
      <c r="BO423" s="103">
        <f t="shared" si="478"/>
        <v>0</v>
      </c>
      <c r="BP423" s="103">
        <f t="shared" si="479"/>
        <v>0</v>
      </c>
      <c r="BQ423" s="103">
        <f t="shared" si="480"/>
        <v>0</v>
      </c>
      <c r="BR423" s="103">
        <f t="shared" si="481"/>
        <v>0</v>
      </c>
      <c r="BS423" s="103">
        <f t="shared" si="482"/>
        <v>0</v>
      </c>
      <c r="BT423" s="103">
        <f t="shared" si="483"/>
        <v>0</v>
      </c>
      <c r="BU423" s="103">
        <f t="shared" si="484"/>
        <v>0</v>
      </c>
      <c r="BV423" s="103">
        <f t="shared" si="485"/>
        <v>0</v>
      </c>
      <c r="BW423" s="103">
        <f t="shared" si="486"/>
        <v>0</v>
      </c>
      <c r="BX423" s="103">
        <f t="shared" si="487"/>
        <v>0</v>
      </c>
      <c r="BY423" s="103">
        <f t="shared" si="488"/>
        <v>0</v>
      </c>
      <c r="BZ423" s="103">
        <f t="shared" si="489"/>
        <v>0</v>
      </c>
      <c r="CA423" s="104">
        <f>SUM(BO423:BZ423)*VLOOKUP($I423,Escalation[],MATCH(BB$1,Escalation[#Headers]),FALSE)</f>
        <v>0</v>
      </c>
      <c r="CB423" s="104">
        <f t="shared" si="490"/>
        <v>0</v>
      </c>
      <c r="CC423" s="104">
        <f t="shared" si="491"/>
        <v>0</v>
      </c>
      <c r="CD423" s="104">
        <f t="shared" si="492"/>
        <v>0</v>
      </c>
      <c r="CE423" s="103">
        <f t="shared" si="493"/>
        <v>0</v>
      </c>
      <c r="CF423" s="105">
        <f t="shared" si="494"/>
        <v>0</v>
      </c>
      <c r="CG423" s="110"/>
      <c r="CH423" s="102"/>
      <c r="CI423" s="102"/>
      <c r="CJ423" s="102"/>
      <c r="CK423" s="102"/>
      <c r="CL423" s="102"/>
      <c r="CM423" s="102"/>
      <c r="CN423" s="102"/>
      <c r="CO423" s="102"/>
      <c r="CP423" s="102"/>
      <c r="CQ423" s="102"/>
      <c r="CR423" s="102"/>
      <c r="CS423" s="102">
        <f t="shared" si="495"/>
        <v>0</v>
      </c>
      <c r="CT423" s="103">
        <f t="shared" si="496"/>
        <v>0</v>
      </c>
      <c r="CU423" s="103">
        <f t="shared" si="497"/>
        <v>0</v>
      </c>
      <c r="CV423" s="103">
        <f t="shared" si="498"/>
        <v>0</v>
      </c>
      <c r="CW423" s="103">
        <f t="shared" si="499"/>
        <v>0</v>
      </c>
      <c r="CX423" s="103">
        <f t="shared" si="500"/>
        <v>0</v>
      </c>
      <c r="CY423" s="103">
        <f t="shared" si="501"/>
        <v>0</v>
      </c>
      <c r="CZ423" s="103">
        <f t="shared" si="502"/>
        <v>0</v>
      </c>
      <c r="DA423" s="103">
        <f t="shared" si="503"/>
        <v>0</v>
      </c>
      <c r="DB423" s="103">
        <f t="shared" si="504"/>
        <v>0</v>
      </c>
      <c r="DC423" s="103">
        <f t="shared" si="505"/>
        <v>0</v>
      </c>
      <c r="DD423" s="103">
        <f t="shared" si="506"/>
        <v>0</v>
      </c>
      <c r="DE423" s="103">
        <f t="shared" si="507"/>
        <v>0</v>
      </c>
      <c r="DF423" s="104">
        <f>SUM(CT423:DE423)*VLOOKUP($I423,Escalation[],MATCH(CG$1,Escalation[#Headers]),FALSE)</f>
        <v>0</v>
      </c>
      <c r="DG423" s="104">
        <f t="shared" si="508"/>
        <v>0</v>
      </c>
      <c r="DH423" s="104">
        <f t="shared" si="509"/>
        <v>0</v>
      </c>
      <c r="DI423" s="104">
        <f t="shared" si="510"/>
        <v>0</v>
      </c>
      <c r="DJ423" s="103">
        <f t="shared" si="511"/>
        <v>0</v>
      </c>
      <c r="DK423" s="105">
        <f t="shared" si="512"/>
        <v>0</v>
      </c>
      <c r="DL423" s="110"/>
      <c r="DM423" s="102"/>
      <c r="DN423" s="102"/>
      <c r="DO423" s="102"/>
      <c r="DP423" s="102"/>
      <c r="DQ423" s="102"/>
      <c r="DR423" s="102"/>
      <c r="DS423" s="102"/>
      <c r="DT423" s="102"/>
      <c r="DU423" s="102"/>
      <c r="DV423" s="102"/>
      <c r="DW423" s="102"/>
      <c r="DX423" s="102">
        <f t="shared" si="513"/>
        <v>0</v>
      </c>
      <c r="DY423" s="103">
        <f t="shared" si="514"/>
        <v>0</v>
      </c>
      <c r="DZ423" s="103">
        <f t="shared" si="515"/>
        <v>0</v>
      </c>
      <c r="EA423" s="103">
        <f t="shared" si="516"/>
        <v>0</v>
      </c>
      <c r="EB423" s="103">
        <f t="shared" si="517"/>
        <v>0</v>
      </c>
      <c r="EC423" s="103">
        <f t="shared" si="518"/>
        <v>0</v>
      </c>
      <c r="ED423" s="103">
        <f t="shared" si="519"/>
        <v>0</v>
      </c>
      <c r="EE423" s="103">
        <f t="shared" si="520"/>
        <v>0</v>
      </c>
      <c r="EF423" s="103">
        <f t="shared" si="521"/>
        <v>0</v>
      </c>
      <c r="EG423" s="103">
        <f t="shared" si="522"/>
        <v>0</v>
      </c>
      <c r="EH423" s="103">
        <f t="shared" si="523"/>
        <v>0</v>
      </c>
      <c r="EI423" s="103">
        <f t="shared" si="524"/>
        <v>0</v>
      </c>
      <c r="EJ423" s="103">
        <f t="shared" si="525"/>
        <v>0</v>
      </c>
      <c r="EK423" s="104">
        <f>SUM(DY423:EJ423)*VLOOKUP($I423,Escalation[],MATCH(DL$1,Escalation[#Headers]),FALSE)</f>
        <v>0</v>
      </c>
      <c r="EL423" s="104">
        <f t="shared" si="526"/>
        <v>0</v>
      </c>
      <c r="EM423" s="104">
        <f t="shared" si="527"/>
        <v>0</v>
      </c>
      <c r="EN423" s="104">
        <f t="shared" si="528"/>
        <v>0</v>
      </c>
      <c r="EO423" s="103">
        <f t="shared" si="529"/>
        <v>0</v>
      </c>
      <c r="EP423" s="105">
        <f t="shared" si="530"/>
        <v>0</v>
      </c>
      <c r="EQ423" s="160">
        <f t="shared" si="531"/>
        <v>35241.75</v>
      </c>
      <c r="ER423" s="1"/>
      <c r="ES423" s="82"/>
      <c r="ET423" s="82"/>
      <c r="EU423" s="82"/>
      <c r="EV423" s="82"/>
      <c r="EW423" s="22"/>
      <c r="EX423" s="22"/>
      <c r="EY423" s="34"/>
      <c r="EZ423" s="34"/>
      <c r="FA423" s="7"/>
      <c r="FB423" s="7"/>
      <c r="FC423" s="7"/>
      <c r="FD423" s="7"/>
    </row>
    <row r="424" spans="1:160" ht="145.19999999999999" hidden="1" x14ac:dyDescent="0.3">
      <c r="A424" s="1" t="s">
        <v>823</v>
      </c>
      <c r="B424" s="83">
        <v>1.2</v>
      </c>
      <c r="C424" t="s">
        <v>1395</v>
      </c>
      <c r="D424" s="28" t="s">
        <v>15</v>
      </c>
      <c r="E424" s="3" t="s">
        <v>25</v>
      </c>
      <c r="F424" s="1" t="s">
        <v>824</v>
      </c>
      <c r="G424" s="14" t="s">
        <v>829</v>
      </c>
      <c r="H424" s="1"/>
      <c r="I424" s="3" t="s">
        <v>135</v>
      </c>
      <c r="J424" s="5" t="s">
        <v>135</v>
      </c>
      <c r="K424" s="3"/>
      <c r="L424" s="6" t="s">
        <v>22</v>
      </c>
      <c r="M424" s="38"/>
      <c r="N424" s="45">
        <v>1</v>
      </c>
      <c r="O424" s="24">
        <v>0</v>
      </c>
      <c r="P424" s="48">
        <v>0.53</v>
      </c>
      <c r="Q424" s="5" t="s">
        <v>23</v>
      </c>
      <c r="R424" s="1" t="s">
        <v>24</v>
      </c>
      <c r="S424" s="71">
        <f>VLOOKUP(R424,Contingencies!$A$2:$D$7,4,FALSE)</f>
        <v>0.09</v>
      </c>
      <c r="T424" s="22">
        <f t="shared" si="464"/>
        <v>703.30275000000006</v>
      </c>
      <c r="U424" s="33">
        <f t="shared" si="538"/>
        <v>243.62775000000002</v>
      </c>
      <c r="V424" s="90" t="s">
        <v>830</v>
      </c>
      <c r="W424" s="110"/>
      <c r="X424" s="102"/>
      <c r="Y424" s="102"/>
      <c r="Z424" s="102"/>
      <c r="AA424" s="102"/>
      <c r="AB424" s="102"/>
      <c r="AC424" s="102"/>
      <c r="AD424" s="102"/>
      <c r="AE424" s="112"/>
      <c r="AF424" s="112"/>
      <c r="AG424" s="115">
        <v>5000</v>
      </c>
      <c r="AH424" s="125"/>
      <c r="AI424" s="102">
        <f t="shared" si="532"/>
        <v>0</v>
      </c>
      <c r="AJ424" s="103">
        <f t="shared" si="465"/>
        <v>0</v>
      </c>
      <c r="AK424" s="103">
        <f t="shared" si="466"/>
        <v>0</v>
      </c>
      <c r="AL424" s="103">
        <f t="shared" si="467"/>
        <v>0</v>
      </c>
      <c r="AM424" s="103">
        <f t="shared" si="468"/>
        <v>0</v>
      </c>
      <c r="AN424" s="103">
        <f t="shared" si="469"/>
        <v>0</v>
      </c>
      <c r="AO424" s="103">
        <f t="shared" si="470"/>
        <v>0</v>
      </c>
      <c r="AP424" s="103">
        <f t="shared" si="471"/>
        <v>0</v>
      </c>
      <c r="AQ424" s="103">
        <f t="shared" si="472"/>
        <v>0</v>
      </c>
      <c r="AR424" s="103">
        <f t="shared" si="473"/>
        <v>0</v>
      </c>
      <c r="AS424" s="103">
        <f t="shared" si="474"/>
        <v>0</v>
      </c>
      <c r="AT424" s="103">
        <f t="shared" si="475"/>
        <v>5000</v>
      </c>
      <c r="AU424" s="103">
        <f t="shared" si="476"/>
        <v>0</v>
      </c>
      <c r="AV424" s="104">
        <f>SUM(AJ424:AU424)*VLOOKUP($I424,Escalation[],MATCH(W$1,Escalation[#Headers]),FALSE)</f>
        <v>5107.5</v>
      </c>
      <c r="AW424" s="104">
        <f t="shared" si="533"/>
        <v>0</v>
      </c>
      <c r="AX424" s="104">
        <f t="shared" si="534"/>
        <v>2706.9749999999999</v>
      </c>
      <c r="AY424" s="104">
        <f t="shared" si="535"/>
        <v>7814.4750000000004</v>
      </c>
      <c r="AZ424" s="103">
        <f t="shared" si="536"/>
        <v>459.67500000000001</v>
      </c>
      <c r="BA424" s="105">
        <f t="shared" si="537"/>
        <v>243.62774999999999</v>
      </c>
      <c r="BB424" s="124"/>
      <c r="BC424" s="125"/>
      <c r="BD424" s="102"/>
      <c r="BE424" s="102"/>
      <c r="BF424" s="102"/>
      <c r="BG424" s="102"/>
      <c r="BH424" s="102"/>
      <c r="BI424" s="102"/>
      <c r="BJ424" s="102"/>
      <c r="BK424" s="102"/>
      <c r="BL424" s="102"/>
      <c r="BM424" s="102"/>
      <c r="BN424" s="102">
        <f t="shared" si="477"/>
        <v>0</v>
      </c>
      <c r="BO424" s="103">
        <f t="shared" si="478"/>
        <v>0</v>
      </c>
      <c r="BP424" s="103">
        <f t="shared" si="479"/>
        <v>0</v>
      </c>
      <c r="BQ424" s="103">
        <f t="shared" si="480"/>
        <v>0</v>
      </c>
      <c r="BR424" s="103">
        <f t="shared" si="481"/>
        <v>0</v>
      </c>
      <c r="BS424" s="103">
        <f t="shared" si="482"/>
        <v>0</v>
      </c>
      <c r="BT424" s="103">
        <f t="shared" si="483"/>
        <v>0</v>
      </c>
      <c r="BU424" s="103">
        <f t="shared" si="484"/>
        <v>0</v>
      </c>
      <c r="BV424" s="103">
        <f t="shared" si="485"/>
        <v>0</v>
      </c>
      <c r="BW424" s="103">
        <f t="shared" si="486"/>
        <v>0</v>
      </c>
      <c r="BX424" s="103">
        <f t="shared" si="487"/>
        <v>0</v>
      </c>
      <c r="BY424" s="103">
        <f t="shared" si="488"/>
        <v>0</v>
      </c>
      <c r="BZ424" s="103">
        <f t="shared" si="489"/>
        <v>0</v>
      </c>
      <c r="CA424" s="104">
        <f>SUM(BO424:BZ424)*VLOOKUP($I424,Escalation[],MATCH(BB$1,Escalation[#Headers]),FALSE)</f>
        <v>0</v>
      </c>
      <c r="CB424" s="104">
        <f t="shared" si="490"/>
        <v>0</v>
      </c>
      <c r="CC424" s="104">
        <f t="shared" si="491"/>
        <v>0</v>
      </c>
      <c r="CD424" s="104">
        <f t="shared" si="492"/>
        <v>0</v>
      </c>
      <c r="CE424" s="103">
        <f t="shared" si="493"/>
        <v>0</v>
      </c>
      <c r="CF424" s="105">
        <f t="shared" si="494"/>
        <v>0</v>
      </c>
      <c r="CG424" s="110"/>
      <c r="CH424" s="102"/>
      <c r="CI424" s="102"/>
      <c r="CJ424" s="102"/>
      <c r="CK424" s="102"/>
      <c r="CL424" s="102"/>
      <c r="CM424" s="102"/>
      <c r="CN424" s="102"/>
      <c r="CO424" s="102"/>
      <c r="CP424" s="102"/>
      <c r="CQ424" s="102"/>
      <c r="CR424" s="102"/>
      <c r="CS424" s="102">
        <f t="shared" si="495"/>
        <v>0</v>
      </c>
      <c r="CT424" s="103">
        <f t="shared" si="496"/>
        <v>0</v>
      </c>
      <c r="CU424" s="103">
        <f t="shared" si="497"/>
        <v>0</v>
      </c>
      <c r="CV424" s="103">
        <f t="shared" si="498"/>
        <v>0</v>
      </c>
      <c r="CW424" s="103">
        <f t="shared" si="499"/>
        <v>0</v>
      </c>
      <c r="CX424" s="103">
        <f t="shared" si="500"/>
        <v>0</v>
      </c>
      <c r="CY424" s="103">
        <f t="shared" si="501"/>
        <v>0</v>
      </c>
      <c r="CZ424" s="103">
        <f t="shared" si="502"/>
        <v>0</v>
      </c>
      <c r="DA424" s="103">
        <f t="shared" si="503"/>
        <v>0</v>
      </c>
      <c r="DB424" s="103">
        <f t="shared" si="504"/>
        <v>0</v>
      </c>
      <c r="DC424" s="103">
        <f t="shared" si="505"/>
        <v>0</v>
      </c>
      <c r="DD424" s="103">
        <f t="shared" si="506"/>
        <v>0</v>
      </c>
      <c r="DE424" s="103">
        <f t="shared" si="507"/>
        <v>0</v>
      </c>
      <c r="DF424" s="104">
        <f>SUM(CT424:DE424)*VLOOKUP($I424,Escalation[],MATCH(CG$1,Escalation[#Headers]),FALSE)</f>
        <v>0</v>
      </c>
      <c r="DG424" s="104">
        <f t="shared" si="508"/>
        <v>0</v>
      </c>
      <c r="DH424" s="104">
        <f t="shared" si="509"/>
        <v>0</v>
      </c>
      <c r="DI424" s="104">
        <f t="shared" si="510"/>
        <v>0</v>
      </c>
      <c r="DJ424" s="103">
        <f t="shared" si="511"/>
        <v>0</v>
      </c>
      <c r="DK424" s="105">
        <f t="shared" si="512"/>
        <v>0</v>
      </c>
      <c r="DL424" s="110"/>
      <c r="DM424" s="102"/>
      <c r="DN424" s="102"/>
      <c r="DO424" s="102"/>
      <c r="DP424" s="102"/>
      <c r="DQ424" s="102"/>
      <c r="DR424" s="102"/>
      <c r="DS424" s="102"/>
      <c r="DT424" s="102"/>
      <c r="DU424" s="102"/>
      <c r="DV424" s="102"/>
      <c r="DW424" s="102"/>
      <c r="DX424" s="102">
        <f t="shared" si="513"/>
        <v>0</v>
      </c>
      <c r="DY424" s="103">
        <f t="shared" si="514"/>
        <v>0</v>
      </c>
      <c r="DZ424" s="103">
        <f t="shared" si="515"/>
        <v>0</v>
      </c>
      <c r="EA424" s="103">
        <f t="shared" si="516"/>
        <v>0</v>
      </c>
      <c r="EB424" s="103">
        <f t="shared" si="517"/>
        <v>0</v>
      </c>
      <c r="EC424" s="103">
        <f t="shared" si="518"/>
        <v>0</v>
      </c>
      <c r="ED424" s="103">
        <f t="shared" si="519"/>
        <v>0</v>
      </c>
      <c r="EE424" s="103">
        <f t="shared" si="520"/>
        <v>0</v>
      </c>
      <c r="EF424" s="103">
        <f t="shared" si="521"/>
        <v>0</v>
      </c>
      <c r="EG424" s="103">
        <f t="shared" si="522"/>
        <v>0</v>
      </c>
      <c r="EH424" s="103">
        <f t="shared" si="523"/>
        <v>0</v>
      </c>
      <c r="EI424" s="103">
        <f t="shared" si="524"/>
        <v>0</v>
      </c>
      <c r="EJ424" s="103">
        <f t="shared" si="525"/>
        <v>0</v>
      </c>
      <c r="EK424" s="104">
        <f>SUM(DY424:EJ424)*VLOOKUP($I424,Escalation[],MATCH(DL$1,Escalation[#Headers]),FALSE)</f>
        <v>0</v>
      </c>
      <c r="EL424" s="104">
        <f t="shared" si="526"/>
        <v>0</v>
      </c>
      <c r="EM424" s="104">
        <f t="shared" si="527"/>
        <v>0</v>
      </c>
      <c r="EN424" s="104">
        <f t="shared" si="528"/>
        <v>0</v>
      </c>
      <c r="EO424" s="103">
        <f t="shared" si="529"/>
        <v>0</v>
      </c>
      <c r="EP424" s="105">
        <f t="shared" si="530"/>
        <v>0</v>
      </c>
      <c r="EQ424" s="160">
        <f t="shared" si="531"/>
        <v>7814.4750000000004</v>
      </c>
      <c r="ER424" s="1"/>
      <c r="ES424" s="82"/>
      <c r="ET424" s="82"/>
      <c r="EU424" s="82"/>
      <c r="EV424" s="82"/>
      <c r="EW424" s="22"/>
      <c r="EX424" s="22"/>
      <c r="EY424" s="34"/>
      <c r="EZ424" s="34"/>
      <c r="FA424" s="7"/>
      <c r="FB424" s="7"/>
      <c r="FC424" s="7"/>
      <c r="FD424" s="7"/>
    </row>
    <row r="425" spans="1:160" ht="250.8" hidden="1" x14ac:dyDescent="0.3">
      <c r="A425" s="1" t="s">
        <v>823</v>
      </c>
      <c r="B425" s="83">
        <v>1.2</v>
      </c>
      <c r="C425" t="s">
        <v>1395</v>
      </c>
      <c r="D425" s="28" t="s">
        <v>15</v>
      </c>
      <c r="E425" s="3" t="s">
        <v>25</v>
      </c>
      <c r="F425" s="1" t="s">
        <v>824</v>
      </c>
      <c r="G425" s="14" t="s">
        <v>831</v>
      </c>
      <c r="H425" s="1"/>
      <c r="I425" s="3" t="s">
        <v>135</v>
      </c>
      <c r="J425" s="5" t="s">
        <v>135</v>
      </c>
      <c r="K425" s="3"/>
      <c r="L425" s="6" t="s">
        <v>22</v>
      </c>
      <c r="M425" s="38"/>
      <c r="N425" s="45">
        <v>1</v>
      </c>
      <c r="O425" s="24">
        <v>0</v>
      </c>
      <c r="P425" s="48">
        <v>0.53</v>
      </c>
      <c r="Q425" s="5" t="s">
        <v>23</v>
      </c>
      <c r="R425" s="1" t="s">
        <v>24</v>
      </c>
      <c r="S425" s="71">
        <f>VLOOKUP(R425,Contingencies!$A$2:$D$7,4,FALSE)</f>
        <v>0.09</v>
      </c>
      <c r="T425" s="22">
        <f t="shared" si="464"/>
        <v>309.45321000000007</v>
      </c>
      <c r="U425" s="33">
        <f t="shared" si="538"/>
        <v>107.19621000000002</v>
      </c>
      <c r="V425" s="90" t="s">
        <v>832</v>
      </c>
      <c r="W425" s="110"/>
      <c r="X425" s="102"/>
      <c r="Y425" s="102"/>
      <c r="Z425" s="102"/>
      <c r="AA425" s="102"/>
      <c r="AB425" s="102"/>
      <c r="AC425" s="102"/>
      <c r="AD425" s="102">
        <v>1000</v>
      </c>
      <c r="AE425" s="114">
        <v>1000</v>
      </c>
      <c r="AF425" s="115">
        <v>200</v>
      </c>
      <c r="AG425" s="115"/>
      <c r="AH425" s="125"/>
      <c r="AI425" s="102">
        <f t="shared" si="532"/>
        <v>0</v>
      </c>
      <c r="AJ425" s="103">
        <f t="shared" si="465"/>
        <v>0</v>
      </c>
      <c r="AK425" s="103">
        <f t="shared" si="466"/>
        <v>0</v>
      </c>
      <c r="AL425" s="103">
        <f t="shared" si="467"/>
        <v>0</v>
      </c>
      <c r="AM425" s="103">
        <f t="shared" si="468"/>
        <v>0</v>
      </c>
      <c r="AN425" s="103">
        <f t="shared" si="469"/>
        <v>0</v>
      </c>
      <c r="AO425" s="103">
        <f t="shared" si="470"/>
        <v>0</v>
      </c>
      <c r="AP425" s="103">
        <f t="shared" si="471"/>
        <v>0</v>
      </c>
      <c r="AQ425" s="103">
        <f t="shared" si="472"/>
        <v>1000</v>
      </c>
      <c r="AR425" s="103">
        <f t="shared" si="473"/>
        <v>1000</v>
      </c>
      <c r="AS425" s="103">
        <f t="shared" si="474"/>
        <v>200</v>
      </c>
      <c r="AT425" s="103">
        <f t="shared" si="475"/>
        <v>0</v>
      </c>
      <c r="AU425" s="103">
        <f t="shared" si="476"/>
        <v>0</v>
      </c>
      <c r="AV425" s="104">
        <f>SUM(AJ425:AU425)*VLOOKUP($I425,Escalation[],MATCH(W$1,Escalation[#Headers]),FALSE)</f>
        <v>2247.3000000000002</v>
      </c>
      <c r="AW425" s="104">
        <f t="shared" si="533"/>
        <v>0</v>
      </c>
      <c r="AX425" s="104">
        <f t="shared" si="534"/>
        <v>1191.0690000000002</v>
      </c>
      <c r="AY425" s="104">
        <f t="shared" si="535"/>
        <v>3438.3690000000006</v>
      </c>
      <c r="AZ425" s="103">
        <f t="shared" si="536"/>
        <v>202.25700000000001</v>
      </c>
      <c r="BA425" s="105">
        <f t="shared" si="537"/>
        <v>107.19621000000001</v>
      </c>
      <c r="BB425" s="124"/>
      <c r="BC425" s="125"/>
      <c r="BD425" s="102"/>
      <c r="BE425" s="102"/>
      <c r="BF425" s="102"/>
      <c r="BG425" s="102"/>
      <c r="BH425" s="102"/>
      <c r="BI425" s="102"/>
      <c r="BJ425" s="102"/>
      <c r="BK425" s="102"/>
      <c r="BL425" s="102"/>
      <c r="BM425" s="102"/>
      <c r="BN425" s="102">
        <f t="shared" si="477"/>
        <v>0</v>
      </c>
      <c r="BO425" s="103">
        <f t="shared" si="478"/>
        <v>0</v>
      </c>
      <c r="BP425" s="103">
        <f t="shared" si="479"/>
        <v>0</v>
      </c>
      <c r="BQ425" s="103">
        <f t="shared" si="480"/>
        <v>0</v>
      </c>
      <c r="BR425" s="103">
        <f t="shared" si="481"/>
        <v>0</v>
      </c>
      <c r="BS425" s="103">
        <f t="shared" si="482"/>
        <v>0</v>
      </c>
      <c r="BT425" s="103">
        <f t="shared" si="483"/>
        <v>0</v>
      </c>
      <c r="BU425" s="103">
        <f t="shared" si="484"/>
        <v>0</v>
      </c>
      <c r="BV425" s="103">
        <f t="shared" si="485"/>
        <v>0</v>
      </c>
      <c r="BW425" s="103">
        <f t="shared" si="486"/>
        <v>0</v>
      </c>
      <c r="BX425" s="103">
        <f t="shared" si="487"/>
        <v>0</v>
      </c>
      <c r="BY425" s="103">
        <f t="shared" si="488"/>
        <v>0</v>
      </c>
      <c r="BZ425" s="103">
        <f t="shared" si="489"/>
        <v>0</v>
      </c>
      <c r="CA425" s="104">
        <f>SUM(BO425:BZ425)*VLOOKUP($I425,Escalation[],MATCH(BB$1,Escalation[#Headers]),FALSE)</f>
        <v>0</v>
      </c>
      <c r="CB425" s="104">
        <f t="shared" si="490"/>
        <v>0</v>
      </c>
      <c r="CC425" s="104">
        <f t="shared" si="491"/>
        <v>0</v>
      </c>
      <c r="CD425" s="104">
        <f t="shared" si="492"/>
        <v>0</v>
      </c>
      <c r="CE425" s="103">
        <f t="shared" si="493"/>
        <v>0</v>
      </c>
      <c r="CF425" s="105">
        <f t="shared" si="494"/>
        <v>0</v>
      </c>
      <c r="CG425" s="110"/>
      <c r="CH425" s="102"/>
      <c r="CI425" s="102"/>
      <c r="CJ425" s="102"/>
      <c r="CK425" s="102"/>
      <c r="CL425" s="102"/>
      <c r="CM425" s="102"/>
      <c r="CN425" s="102"/>
      <c r="CO425" s="102"/>
      <c r="CP425" s="102"/>
      <c r="CQ425" s="102"/>
      <c r="CR425" s="102"/>
      <c r="CS425" s="102">
        <f t="shared" si="495"/>
        <v>0</v>
      </c>
      <c r="CT425" s="103">
        <f t="shared" si="496"/>
        <v>0</v>
      </c>
      <c r="CU425" s="103">
        <f t="shared" si="497"/>
        <v>0</v>
      </c>
      <c r="CV425" s="103">
        <f t="shared" si="498"/>
        <v>0</v>
      </c>
      <c r="CW425" s="103">
        <f t="shared" si="499"/>
        <v>0</v>
      </c>
      <c r="CX425" s="103">
        <f t="shared" si="500"/>
        <v>0</v>
      </c>
      <c r="CY425" s="103">
        <f t="shared" si="501"/>
        <v>0</v>
      </c>
      <c r="CZ425" s="103">
        <f t="shared" si="502"/>
        <v>0</v>
      </c>
      <c r="DA425" s="103">
        <f t="shared" si="503"/>
        <v>0</v>
      </c>
      <c r="DB425" s="103">
        <f t="shared" si="504"/>
        <v>0</v>
      </c>
      <c r="DC425" s="103">
        <f t="shared" si="505"/>
        <v>0</v>
      </c>
      <c r="DD425" s="103">
        <f t="shared" si="506"/>
        <v>0</v>
      </c>
      <c r="DE425" s="103">
        <f t="shared" si="507"/>
        <v>0</v>
      </c>
      <c r="DF425" s="104">
        <f>SUM(CT425:DE425)*VLOOKUP($I425,Escalation[],MATCH(CG$1,Escalation[#Headers]),FALSE)</f>
        <v>0</v>
      </c>
      <c r="DG425" s="104">
        <f t="shared" si="508"/>
        <v>0</v>
      </c>
      <c r="DH425" s="104">
        <f t="shared" si="509"/>
        <v>0</v>
      </c>
      <c r="DI425" s="104">
        <f t="shared" si="510"/>
        <v>0</v>
      </c>
      <c r="DJ425" s="103">
        <f t="shared" si="511"/>
        <v>0</v>
      </c>
      <c r="DK425" s="105">
        <f t="shared" si="512"/>
        <v>0</v>
      </c>
      <c r="DL425" s="110"/>
      <c r="DM425" s="102"/>
      <c r="DN425" s="102"/>
      <c r="DO425" s="102"/>
      <c r="DP425" s="102"/>
      <c r="DQ425" s="102"/>
      <c r="DR425" s="102"/>
      <c r="DS425" s="102"/>
      <c r="DT425" s="102"/>
      <c r="DU425" s="102"/>
      <c r="DV425" s="102"/>
      <c r="DW425" s="102"/>
      <c r="DX425" s="102">
        <f t="shared" si="513"/>
        <v>0</v>
      </c>
      <c r="DY425" s="103">
        <f t="shared" si="514"/>
        <v>0</v>
      </c>
      <c r="DZ425" s="103">
        <f t="shared" si="515"/>
        <v>0</v>
      </c>
      <c r="EA425" s="103">
        <f t="shared" si="516"/>
        <v>0</v>
      </c>
      <c r="EB425" s="103">
        <f t="shared" si="517"/>
        <v>0</v>
      </c>
      <c r="EC425" s="103">
        <f t="shared" si="518"/>
        <v>0</v>
      </c>
      <c r="ED425" s="103">
        <f t="shared" si="519"/>
        <v>0</v>
      </c>
      <c r="EE425" s="103">
        <f t="shared" si="520"/>
        <v>0</v>
      </c>
      <c r="EF425" s="103">
        <f t="shared" si="521"/>
        <v>0</v>
      </c>
      <c r="EG425" s="103">
        <f t="shared" si="522"/>
        <v>0</v>
      </c>
      <c r="EH425" s="103">
        <f t="shared" si="523"/>
        <v>0</v>
      </c>
      <c r="EI425" s="103">
        <f t="shared" si="524"/>
        <v>0</v>
      </c>
      <c r="EJ425" s="103">
        <f t="shared" si="525"/>
        <v>0</v>
      </c>
      <c r="EK425" s="104">
        <f>SUM(DY425:EJ425)*VLOOKUP($I425,Escalation[],MATCH(DL$1,Escalation[#Headers]),FALSE)</f>
        <v>0</v>
      </c>
      <c r="EL425" s="104">
        <f t="shared" si="526"/>
        <v>0</v>
      </c>
      <c r="EM425" s="104">
        <f t="shared" si="527"/>
        <v>0</v>
      </c>
      <c r="EN425" s="104">
        <f t="shared" si="528"/>
        <v>0</v>
      </c>
      <c r="EO425" s="103">
        <f t="shared" si="529"/>
        <v>0</v>
      </c>
      <c r="EP425" s="105">
        <f t="shared" si="530"/>
        <v>0</v>
      </c>
      <c r="EQ425" s="160">
        <f t="shared" si="531"/>
        <v>3438.3690000000006</v>
      </c>
      <c r="ER425" s="1"/>
      <c r="ES425" s="82"/>
      <c r="ET425" s="82"/>
      <c r="EU425" s="82"/>
      <c r="EV425" s="82"/>
      <c r="EW425" s="22"/>
      <c r="EX425" s="22"/>
      <c r="EY425" s="34"/>
      <c r="EZ425" s="34"/>
      <c r="FA425" s="7"/>
      <c r="FB425" s="7"/>
      <c r="FC425" s="7"/>
      <c r="FD425" s="7"/>
    </row>
    <row r="426" spans="1:160" ht="290.39999999999998" hidden="1" x14ac:dyDescent="0.3">
      <c r="A426" s="1" t="s">
        <v>823</v>
      </c>
      <c r="B426" s="83">
        <v>1.2</v>
      </c>
      <c r="C426" t="s">
        <v>1395</v>
      </c>
      <c r="D426" s="28" t="s">
        <v>15</v>
      </c>
      <c r="E426" s="3" t="s">
        <v>25</v>
      </c>
      <c r="F426" s="1" t="s">
        <v>824</v>
      </c>
      <c r="G426" s="14" t="s">
        <v>833</v>
      </c>
      <c r="H426" s="1" t="s">
        <v>834</v>
      </c>
      <c r="I426" s="3" t="s">
        <v>125</v>
      </c>
      <c r="J426" s="5" t="s">
        <v>125</v>
      </c>
      <c r="K426" s="3"/>
      <c r="L426" s="6" t="s">
        <v>22</v>
      </c>
      <c r="M426" s="38"/>
      <c r="N426" s="45">
        <v>1</v>
      </c>
      <c r="O426" s="24">
        <v>0</v>
      </c>
      <c r="P426" s="48">
        <v>0.53</v>
      </c>
      <c r="Q426" s="5" t="s">
        <v>23</v>
      </c>
      <c r="R426" s="1" t="s">
        <v>24</v>
      </c>
      <c r="S426" s="71">
        <f>VLOOKUP(R426,Contingencies!$A$2:$D$7,4,FALSE)</f>
        <v>0.09</v>
      </c>
      <c r="T426" s="22">
        <f t="shared" si="464"/>
        <v>900.22752000000003</v>
      </c>
      <c r="U426" s="33">
        <f t="shared" si="538"/>
        <v>311.84352000000001</v>
      </c>
      <c r="V426" s="90" t="s">
        <v>835</v>
      </c>
      <c r="W426" s="110"/>
      <c r="X426" s="102"/>
      <c r="Y426" s="102"/>
      <c r="Z426" s="102"/>
      <c r="AA426" s="102"/>
      <c r="AB426" s="102"/>
      <c r="AC426" s="102"/>
      <c r="AD426" s="102"/>
      <c r="AE426" s="114"/>
      <c r="AF426" s="115"/>
      <c r="AG426" s="115">
        <v>6400</v>
      </c>
      <c r="AH426" s="125"/>
      <c r="AI426" s="102">
        <f t="shared" si="532"/>
        <v>0</v>
      </c>
      <c r="AJ426" s="103">
        <f t="shared" si="465"/>
        <v>0</v>
      </c>
      <c r="AK426" s="103">
        <f t="shared" si="466"/>
        <v>0</v>
      </c>
      <c r="AL426" s="103">
        <f t="shared" si="467"/>
        <v>0</v>
      </c>
      <c r="AM426" s="103">
        <f t="shared" si="468"/>
        <v>0</v>
      </c>
      <c r="AN426" s="103">
        <f t="shared" si="469"/>
        <v>0</v>
      </c>
      <c r="AO426" s="103">
        <f t="shared" si="470"/>
        <v>0</v>
      </c>
      <c r="AP426" s="103">
        <f t="shared" si="471"/>
        <v>0</v>
      </c>
      <c r="AQ426" s="103">
        <f t="shared" si="472"/>
        <v>0</v>
      </c>
      <c r="AR426" s="103">
        <f t="shared" si="473"/>
        <v>0</v>
      </c>
      <c r="AS426" s="103">
        <f t="shared" si="474"/>
        <v>0</v>
      </c>
      <c r="AT426" s="103">
        <f t="shared" si="475"/>
        <v>6400</v>
      </c>
      <c r="AU426" s="103">
        <f t="shared" si="476"/>
        <v>0</v>
      </c>
      <c r="AV426" s="104">
        <f>SUM(AJ426:AU426)*VLOOKUP($I426,Escalation[],MATCH(W$1,Escalation[#Headers]),FALSE)</f>
        <v>6537.6</v>
      </c>
      <c r="AW426" s="104">
        <f t="shared" si="533"/>
        <v>0</v>
      </c>
      <c r="AX426" s="104">
        <f t="shared" si="534"/>
        <v>3464.9280000000003</v>
      </c>
      <c r="AY426" s="104">
        <f t="shared" si="535"/>
        <v>10002.528</v>
      </c>
      <c r="AZ426" s="103">
        <f t="shared" si="536"/>
        <v>588.38400000000001</v>
      </c>
      <c r="BA426" s="105">
        <f t="shared" si="537"/>
        <v>311.84352000000001</v>
      </c>
      <c r="BB426" s="124"/>
      <c r="BC426" s="125"/>
      <c r="BD426" s="102"/>
      <c r="BE426" s="102"/>
      <c r="BF426" s="102"/>
      <c r="BG426" s="102"/>
      <c r="BH426" s="102"/>
      <c r="BI426" s="102"/>
      <c r="BJ426" s="102"/>
      <c r="BK426" s="102"/>
      <c r="BL426" s="102"/>
      <c r="BM426" s="102"/>
      <c r="BN426" s="102">
        <f t="shared" si="477"/>
        <v>0</v>
      </c>
      <c r="BO426" s="103">
        <f t="shared" si="478"/>
        <v>0</v>
      </c>
      <c r="BP426" s="103">
        <f t="shared" si="479"/>
        <v>0</v>
      </c>
      <c r="BQ426" s="103">
        <f t="shared" si="480"/>
        <v>0</v>
      </c>
      <c r="BR426" s="103">
        <f t="shared" si="481"/>
        <v>0</v>
      </c>
      <c r="BS426" s="103">
        <f t="shared" si="482"/>
        <v>0</v>
      </c>
      <c r="BT426" s="103">
        <f t="shared" si="483"/>
        <v>0</v>
      </c>
      <c r="BU426" s="103">
        <f t="shared" si="484"/>
        <v>0</v>
      </c>
      <c r="BV426" s="103">
        <f t="shared" si="485"/>
        <v>0</v>
      </c>
      <c r="BW426" s="103">
        <f t="shared" si="486"/>
        <v>0</v>
      </c>
      <c r="BX426" s="103">
        <f t="shared" si="487"/>
        <v>0</v>
      </c>
      <c r="BY426" s="103">
        <f t="shared" si="488"/>
        <v>0</v>
      </c>
      <c r="BZ426" s="103">
        <f t="shared" si="489"/>
        <v>0</v>
      </c>
      <c r="CA426" s="104">
        <f>SUM(BO426:BZ426)*VLOOKUP($I426,Escalation[],MATCH(BB$1,Escalation[#Headers]),FALSE)</f>
        <v>0</v>
      </c>
      <c r="CB426" s="104">
        <f t="shared" si="490"/>
        <v>0</v>
      </c>
      <c r="CC426" s="104">
        <f t="shared" si="491"/>
        <v>0</v>
      </c>
      <c r="CD426" s="104">
        <f t="shared" si="492"/>
        <v>0</v>
      </c>
      <c r="CE426" s="103">
        <f t="shared" si="493"/>
        <v>0</v>
      </c>
      <c r="CF426" s="105">
        <f t="shared" si="494"/>
        <v>0</v>
      </c>
      <c r="CG426" s="110"/>
      <c r="CH426" s="102"/>
      <c r="CI426" s="102"/>
      <c r="CJ426" s="102"/>
      <c r="CK426" s="102"/>
      <c r="CL426" s="102"/>
      <c r="CM426" s="102"/>
      <c r="CN426" s="102"/>
      <c r="CO426" s="102"/>
      <c r="CP426" s="102"/>
      <c r="CQ426" s="102"/>
      <c r="CR426" s="102"/>
      <c r="CS426" s="102">
        <f t="shared" si="495"/>
        <v>0</v>
      </c>
      <c r="CT426" s="103">
        <f t="shared" si="496"/>
        <v>0</v>
      </c>
      <c r="CU426" s="103">
        <f t="shared" si="497"/>
        <v>0</v>
      </c>
      <c r="CV426" s="103">
        <f t="shared" si="498"/>
        <v>0</v>
      </c>
      <c r="CW426" s="103">
        <f t="shared" si="499"/>
        <v>0</v>
      </c>
      <c r="CX426" s="103">
        <f t="shared" si="500"/>
        <v>0</v>
      </c>
      <c r="CY426" s="103">
        <f t="shared" si="501"/>
        <v>0</v>
      </c>
      <c r="CZ426" s="103">
        <f t="shared" si="502"/>
        <v>0</v>
      </c>
      <c r="DA426" s="103">
        <f t="shared" si="503"/>
        <v>0</v>
      </c>
      <c r="DB426" s="103">
        <f t="shared" si="504"/>
        <v>0</v>
      </c>
      <c r="DC426" s="103">
        <f t="shared" si="505"/>
        <v>0</v>
      </c>
      <c r="DD426" s="103">
        <f t="shared" si="506"/>
        <v>0</v>
      </c>
      <c r="DE426" s="103">
        <f t="shared" si="507"/>
        <v>0</v>
      </c>
      <c r="DF426" s="104">
        <f>SUM(CT426:DE426)*VLOOKUP($I426,Escalation[],MATCH(CG$1,Escalation[#Headers]),FALSE)</f>
        <v>0</v>
      </c>
      <c r="DG426" s="104">
        <f t="shared" si="508"/>
        <v>0</v>
      </c>
      <c r="DH426" s="104">
        <f t="shared" si="509"/>
        <v>0</v>
      </c>
      <c r="DI426" s="104">
        <f t="shared" si="510"/>
        <v>0</v>
      </c>
      <c r="DJ426" s="103">
        <f t="shared" si="511"/>
        <v>0</v>
      </c>
      <c r="DK426" s="105">
        <f t="shared" si="512"/>
        <v>0</v>
      </c>
      <c r="DL426" s="110"/>
      <c r="DM426" s="102"/>
      <c r="DN426" s="102"/>
      <c r="DO426" s="102"/>
      <c r="DP426" s="102"/>
      <c r="DQ426" s="102"/>
      <c r="DR426" s="102"/>
      <c r="DS426" s="102"/>
      <c r="DT426" s="102"/>
      <c r="DU426" s="102"/>
      <c r="DV426" s="102"/>
      <c r="DW426" s="102"/>
      <c r="DX426" s="102">
        <f t="shared" si="513"/>
        <v>0</v>
      </c>
      <c r="DY426" s="103">
        <f t="shared" si="514"/>
        <v>0</v>
      </c>
      <c r="DZ426" s="103">
        <f t="shared" si="515"/>
        <v>0</v>
      </c>
      <c r="EA426" s="103">
        <f t="shared" si="516"/>
        <v>0</v>
      </c>
      <c r="EB426" s="103">
        <f t="shared" si="517"/>
        <v>0</v>
      </c>
      <c r="EC426" s="103">
        <f t="shared" si="518"/>
        <v>0</v>
      </c>
      <c r="ED426" s="103">
        <f t="shared" si="519"/>
        <v>0</v>
      </c>
      <c r="EE426" s="103">
        <f t="shared" si="520"/>
        <v>0</v>
      </c>
      <c r="EF426" s="103">
        <f t="shared" si="521"/>
        <v>0</v>
      </c>
      <c r="EG426" s="103">
        <f t="shared" si="522"/>
        <v>0</v>
      </c>
      <c r="EH426" s="103">
        <f t="shared" si="523"/>
        <v>0</v>
      </c>
      <c r="EI426" s="103">
        <f t="shared" si="524"/>
        <v>0</v>
      </c>
      <c r="EJ426" s="103">
        <f t="shared" si="525"/>
        <v>0</v>
      </c>
      <c r="EK426" s="104">
        <f>SUM(DY426:EJ426)*VLOOKUP($I426,Escalation[],MATCH(DL$1,Escalation[#Headers]),FALSE)</f>
        <v>0</v>
      </c>
      <c r="EL426" s="104">
        <f t="shared" si="526"/>
        <v>0</v>
      </c>
      <c r="EM426" s="104">
        <f t="shared" si="527"/>
        <v>0</v>
      </c>
      <c r="EN426" s="104">
        <f t="shared" si="528"/>
        <v>0</v>
      </c>
      <c r="EO426" s="103">
        <f t="shared" si="529"/>
        <v>0</v>
      </c>
      <c r="EP426" s="105">
        <f t="shared" si="530"/>
        <v>0</v>
      </c>
      <c r="EQ426" s="160">
        <f t="shared" si="531"/>
        <v>10002.528</v>
      </c>
      <c r="ER426" s="1"/>
      <c r="ES426" s="82"/>
      <c r="ET426" s="82"/>
      <c r="EU426" s="82"/>
      <c r="EV426" s="82"/>
      <c r="EW426" s="22"/>
      <c r="EX426" s="22"/>
      <c r="EY426" s="34"/>
      <c r="EZ426" s="34"/>
      <c r="FA426" s="7"/>
      <c r="FB426" s="7"/>
      <c r="FC426" s="7"/>
      <c r="FD426" s="7"/>
    </row>
    <row r="427" spans="1:160" ht="290.39999999999998" hidden="1" x14ac:dyDescent="0.3">
      <c r="A427" s="1" t="s">
        <v>823</v>
      </c>
      <c r="B427" s="83">
        <v>1.2</v>
      </c>
      <c r="C427" t="s">
        <v>1395</v>
      </c>
      <c r="D427" s="28" t="s">
        <v>15</v>
      </c>
      <c r="E427" s="3" t="s">
        <v>25</v>
      </c>
      <c r="F427" s="2" t="s">
        <v>824</v>
      </c>
      <c r="G427" s="14" t="s">
        <v>833</v>
      </c>
      <c r="H427" s="1" t="s">
        <v>128</v>
      </c>
      <c r="I427" s="3" t="s">
        <v>125</v>
      </c>
      <c r="J427" s="5" t="s">
        <v>125</v>
      </c>
      <c r="K427" s="3"/>
      <c r="L427" s="6" t="s">
        <v>22</v>
      </c>
      <c r="M427" s="38"/>
      <c r="N427" s="42">
        <v>1</v>
      </c>
      <c r="O427" s="23">
        <v>0</v>
      </c>
      <c r="P427" s="48">
        <v>0.53</v>
      </c>
      <c r="Q427" s="5" t="s">
        <v>23</v>
      </c>
      <c r="R427" s="1" t="s">
        <v>24</v>
      </c>
      <c r="S427" s="71">
        <f>VLOOKUP(R427,Contingencies!$A$2:$D$7,4,FALSE)</f>
        <v>0.09</v>
      </c>
      <c r="T427" s="22">
        <f t="shared" si="464"/>
        <v>253.18899000000002</v>
      </c>
      <c r="U427" s="33">
        <f t="shared" si="538"/>
        <v>87.705990000000014</v>
      </c>
      <c r="V427" s="90" t="s">
        <v>836</v>
      </c>
      <c r="W427" s="110"/>
      <c r="X427" s="102"/>
      <c r="Y427" s="102"/>
      <c r="Z427" s="102"/>
      <c r="AA427" s="102"/>
      <c r="AB427" s="102"/>
      <c r="AC427" s="102"/>
      <c r="AD427" s="102"/>
      <c r="AE427" s="114"/>
      <c r="AF427" s="115"/>
      <c r="AG427" s="115">
        <v>1800</v>
      </c>
      <c r="AH427" s="125"/>
      <c r="AI427" s="102">
        <f t="shared" si="532"/>
        <v>0</v>
      </c>
      <c r="AJ427" s="103">
        <f t="shared" si="465"/>
        <v>0</v>
      </c>
      <c r="AK427" s="103">
        <f t="shared" si="466"/>
        <v>0</v>
      </c>
      <c r="AL427" s="103">
        <f t="shared" si="467"/>
        <v>0</v>
      </c>
      <c r="AM427" s="103">
        <f t="shared" si="468"/>
        <v>0</v>
      </c>
      <c r="AN427" s="103">
        <f t="shared" si="469"/>
        <v>0</v>
      </c>
      <c r="AO427" s="103">
        <f t="shared" si="470"/>
        <v>0</v>
      </c>
      <c r="AP427" s="103">
        <f t="shared" si="471"/>
        <v>0</v>
      </c>
      <c r="AQ427" s="103">
        <f t="shared" si="472"/>
        <v>0</v>
      </c>
      <c r="AR427" s="103">
        <f t="shared" si="473"/>
        <v>0</v>
      </c>
      <c r="AS427" s="103">
        <f t="shared" si="474"/>
        <v>0</v>
      </c>
      <c r="AT427" s="103">
        <f t="shared" si="475"/>
        <v>1800</v>
      </c>
      <c r="AU427" s="103">
        <f t="shared" si="476"/>
        <v>0</v>
      </c>
      <c r="AV427" s="104">
        <f>SUM(AJ427:AU427)*VLOOKUP($I427,Escalation[],MATCH(W$1,Escalation[#Headers]),FALSE)</f>
        <v>1838.7</v>
      </c>
      <c r="AW427" s="104">
        <f t="shared" si="533"/>
        <v>0</v>
      </c>
      <c r="AX427" s="104">
        <f t="shared" si="534"/>
        <v>974.51100000000008</v>
      </c>
      <c r="AY427" s="104">
        <f t="shared" si="535"/>
        <v>2813.2110000000002</v>
      </c>
      <c r="AZ427" s="103">
        <f t="shared" si="536"/>
        <v>165.483</v>
      </c>
      <c r="BA427" s="105">
        <f t="shared" si="537"/>
        <v>87.70599</v>
      </c>
      <c r="BB427" s="124"/>
      <c r="BC427" s="125"/>
      <c r="BD427" s="102"/>
      <c r="BE427" s="102"/>
      <c r="BF427" s="102"/>
      <c r="BG427" s="102"/>
      <c r="BH427" s="102"/>
      <c r="BI427" s="102"/>
      <c r="BJ427" s="102"/>
      <c r="BK427" s="102"/>
      <c r="BL427" s="102"/>
      <c r="BM427" s="102"/>
      <c r="BN427" s="102">
        <f t="shared" si="477"/>
        <v>0</v>
      </c>
      <c r="BO427" s="103">
        <f t="shared" si="478"/>
        <v>0</v>
      </c>
      <c r="BP427" s="103">
        <f t="shared" si="479"/>
        <v>0</v>
      </c>
      <c r="BQ427" s="103">
        <f t="shared" si="480"/>
        <v>0</v>
      </c>
      <c r="BR427" s="103">
        <f t="shared" si="481"/>
        <v>0</v>
      </c>
      <c r="BS427" s="103">
        <f t="shared" si="482"/>
        <v>0</v>
      </c>
      <c r="BT427" s="103">
        <f t="shared" si="483"/>
        <v>0</v>
      </c>
      <c r="BU427" s="103">
        <f t="shared" si="484"/>
        <v>0</v>
      </c>
      <c r="BV427" s="103">
        <f t="shared" si="485"/>
        <v>0</v>
      </c>
      <c r="BW427" s="103">
        <f t="shared" si="486"/>
        <v>0</v>
      </c>
      <c r="BX427" s="103">
        <f t="shared" si="487"/>
        <v>0</v>
      </c>
      <c r="BY427" s="103">
        <f t="shared" si="488"/>
        <v>0</v>
      </c>
      <c r="BZ427" s="103">
        <f t="shared" si="489"/>
        <v>0</v>
      </c>
      <c r="CA427" s="104">
        <f>SUM(BO427:BZ427)*VLOOKUP($I427,Escalation[],MATCH(BB$1,Escalation[#Headers]),FALSE)</f>
        <v>0</v>
      </c>
      <c r="CB427" s="104">
        <f t="shared" si="490"/>
        <v>0</v>
      </c>
      <c r="CC427" s="104">
        <f t="shared" si="491"/>
        <v>0</v>
      </c>
      <c r="CD427" s="104">
        <f t="shared" si="492"/>
        <v>0</v>
      </c>
      <c r="CE427" s="103">
        <f t="shared" si="493"/>
        <v>0</v>
      </c>
      <c r="CF427" s="105">
        <f t="shared" si="494"/>
        <v>0</v>
      </c>
      <c r="CG427" s="110"/>
      <c r="CH427" s="102"/>
      <c r="CI427" s="102"/>
      <c r="CJ427" s="102"/>
      <c r="CK427" s="102"/>
      <c r="CL427" s="102"/>
      <c r="CM427" s="102"/>
      <c r="CN427" s="102"/>
      <c r="CO427" s="102"/>
      <c r="CP427" s="102"/>
      <c r="CQ427" s="102"/>
      <c r="CR427" s="102"/>
      <c r="CS427" s="102">
        <f t="shared" si="495"/>
        <v>0</v>
      </c>
      <c r="CT427" s="103">
        <f t="shared" si="496"/>
        <v>0</v>
      </c>
      <c r="CU427" s="103">
        <f t="shared" si="497"/>
        <v>0</v>
      </c>
      <c r="CV427" s="103">
        <f t="shared" si="498"/>
        <v>0</v>
      </c>
      <c r="CW427" s="103">
        <f t="shared" si="499"/>
        <v>0</v>
      </c>
      <c r="CX427" s="103">
        <f t="shared" si="500"/>
        <v>0</v>
      </c>
      <c r="CY427" s="103">
        <f t="shared" si="501"/>
        <v>0</v>
      </c>
      <c r="CZ427" s="103">
        <f t="shared" si="502"/>
        <v>0</v>
      </c>
      <c r="DA427" s="103">
        <f t="shared" si="503"/>
        <v>0</v>
      </c>
      <c r="DB427" s="103">
        <f t="shared" si="504"/>
        <v>0</v>
      </c>
      <c r="DC427" s="103">
        <f t="shared" si="505"/>
        <v>0</v>
      </c>
      <c r="DD427" s="103">
        <f t="shared" si="506"/>
        <v>0</v>
      </c>
      <c r="DE427" s="103">
        <f t="shared" si="507"/>
        <v>0</v>
      </c>
      <c r="DF427" s="104">
        <f>SUM(CT427:DE427)*VLOOKUP($I427,Escalation[],MATCH(CG$1,Escalation[#Headers]),FALSE)</f>
        <v>0</v>
      </c>
      <c r="DG427" s="104">
        <f t="shared" si="508"/>
        <v>0</v>
      </c>
      <c r="DH427" s="104">
        <f t="shared" si="509"/>
        <v>0</v>
      </c>
      <c r="DI427" s="104">
        <f t="shared" si="510"/>
        <v>0</v>
      </c>
      <c r="DJ427" s="103">
        <f t="shared" si="511"/>
        <v>0</v>
      </c>
      <c r="DK427" s="105">
        <f t="shared" si="512"/>
        <v>0</v>
      </c>
      <c r="DL427" s="110"/>
      <c r="DM427" s="102"/>
      <c r="DN427" s="102"/>
      <c r="DO427" s="102"/>
      <c r="DP427" s="102"/>
      <c r="DQ427" s="102"/>
      <c r="DR427" s="102"/>
      <c r="DS427" s="102"/>
      <c r="DT427" s="102"/>
      <c r="DU427" s="102"/>
      <c r="DV427" s="102"/>
      <c r="DW427" s="102"/>
      <c r="DX427" s="102">
        <f t="shared" si="513"/>
        <v>0</v>
      </c>
      <c r="DY427" s="103">
        <f t="shared" si="514"/>
        <v>0</v>
      </c>
      <c r="DZ427" s="103">
        <f t="shared" si="515"/>
        <v>0</v>
      </c>
      <c r="EA427" s="103">
        <f t="shared" si="516"/>
        <v>0</v>
      </c>
      <c r="EB427" s="103">
        <f t="shared" si="517"/>
        <v>0</v>
      </c>
      <c r="EC427" s="103">
        <f t="shared" si="518"/>
        <v>0</v>
      </c>
      <c r="ED427" s="103">
        <f t="shared" si="519"/>
        <v>0</v>
      </c>
      <c r="EE427" s="103">
        <f t="shared" si="520"/>
        <v>0</v>
      </c>
      <c r="EF427" s="103">
        <f t="shared" si="521"/>
        <v>0</v>
      </c>
      <c r="EG427" s="103">
        <f t="shared" si="522"/>
        <v>0</v>
      </c>
      <c r="EH427" s="103">
        <f t="shared" si="523"/>
        <v>0</v>
      </c>
      <c r="EI427" s="103">
        <f t="shared" si="524"/>
        <v>0</v>
      </c>
      <c r="EJ427" s="103">
        <f t="shared" si="525"/>
        <v>0</v>
      </c>
      <c r="EK427" s="104">
        <f>SUM(DY427:EJ427)*VLOOKUP($I427,Escalation[],MATCH(DL$1,Escalation[#Headers]),FALSE)</f>
        <v>0</v>
      </c>
      <c r="EL427" s="104">
        <f t="shared" si="526"/>
        <v>0</v>
      </c>
      <c r="EM427" s="104">
        <f t="shared" si="527"/>
        <v>0</v>
      </c>
      <c r="EN427" s="104">
        <f t="shared" si="528"/>
        <v>0</v>
      </c>
      <c r="EO427" s="103">
        <f t="shared" si="529"/>
        <v>0</v>
      </c>
      <c r="EP427" s="105">
        <f t="shared" si="530"/>
        <v>0</v>
      </c>
      <c r="EQ427" s="160">
        <f t="shared" si="531"/>
        <v>2813.2110000000002</v>
      </c>
      <c r="ER427" s="1"/>
      <c r="ES427" s="82"/>
      <c r="ET427" s="82"/>
      <c r="EU427" s="82"/>
      <c r="EV427" s="82"/>
      <c r="EW427" s="22"/>
      <c r="EX427" s="22"/>
      <c r="EY427" s="34"/>
      <c r="EZ427" s="34"/>
      <c r="FA427" s="7"/>
      <c r="FB427" s="7"/>
      <c r="FC427" s="7"/>
      <c r="FD427" s="7"/>
    </row>
    <row r="428" spans="1:160" ht="158.4" hidden="1" x14ac:dyDescent="0.3">
      <c r="A428" s="1" t="s">
        <v>837</v>
      </c>
      <c r="B428" s="83">
        <v>1.2</v>
      </c>
      <c r="C428" t="s">
        <v>1395</v>
      </c>
      <c r="D428" s="28" t="s">
        <v>15</v>
      </c>
      <c r="E428" s="3" t="s">
        <v>25</v>
      </c>
      <c r="F428" s="2" t="s">
        <v>838</v>
      </c>
      <c r="G428" s="14" t="s">
        <v>839</v>
      </c>
      <c r="H428" s="1"/>
      <c r="I428" s="3" t="s">
        <v>19</v>
      </c>
      <c r="J428" s="5" t="s">
        <v>31</v>
      </c>
      <c r="K428" s="3" t="s">
        <v>137</v>
      </c>
      <c r="L428" s="6" t="s">
        <v>22</v>
      </c>
      <c r="M428" s="38">
        <v>77</v>
      </c>
      <c r="N428" s="43">
        <v>77</v>
      </c>
      <c r="O428" s="23">
        <v>0</v>
      </c>
      <c r="P428" s="48">
        <v>0</v>
      </c>
      <c r="Q428" s="5" t="s">
        <v>23</v>
      </c>
      <c r="R428" s="1" t="s">
        <v>24</v>
      </c>
      <c r="S428" s="71">
        <f>VLOOKUP(R428,Contingencies!$A$2:$D$7,4,FALSE)</f>
        <v>0.09</v>
      </c>
      <c r="T428" s="22">
        <f t="shared" si="464"/>
        <v>3239.5746398400001</v>
      </c>
      <c r="U428" s="33">
        <f t="shared" si="538"/>
        <v>0</v>
      </c>
      <c r="V428" s="90" t="s">
        <v>840</v>
      </c>
      <c r="W428" s="110"/>
      <c r="X428" s="102"/>
      <c r="Y428" s="102"/>
      <c r="Z428" s="102"/>
      <c r="AA428" s="102"/>
      <c r="AB428" s="102"/>
      <c r="AC428" s="102"/>
      <c r="AD428" s="102"/>
      <c r="AE428" s="125"/>
      <c r="AF428" s="142"/>
      <c r="AG428" s="142"/>
      <c r="AH428" s="125"/>
      <c r="AI428" s="102">
        <f t="shared" si="532"/>
        <v>0</v>
      </c>
      <c r="AJ428" s="103">
        <f t="shared" si="465"/>
        <v>0</v>
      </c>
      <c r="AK428" s="103">
        <f t="shared" si="466"/>
        <v>0</v>
      </c>
      <c r="AL428" s="103">
        <f t="shared" si="467"/>
        <v>0</v>
      </c>
      <c r="AM428" s="103">
        <f t="shared" si="468"/>
        <v>0</v>
      </c>
      <c r="AN428" s="103">
        <f t="shared" si="469"/>
        <v>0</v>
      </c>
      <c r="AO428" s="103">
        <f t="shared" si="470"/>
        <v>0</v>
      </c>
      <c r="AP428" s="103">
        <f t="shared" si="471"/>
        <v>0</v>
      </c>
      <c r="AQ428" s="103">
        <f t="shared" si="472"/>
        <v>0</v>
      </c>
      <c r="AR428" s="103">
        <f t="shared" si="473"/>
        <v>0</v>
      </c>
      <c r="AS428" s="103">
        <f t="shared" si="474"/>
        <v>0</v>
      </c>
      <c r="AT428" s="103">
        <f t="shared" si="475"/>
        <v>0</v>
      </c>
      <c r="AU428" s="103">
        <f t="shared" si="476"/>
        <v>0</v>
      </c>
      <c r="AV428" s="104">
        <f>SUM(AJ428:AU428)*VLOOKUP($I428,Escalation[],MATCH(W$1,Escalation[#Headers]),FALSE)</f>
        <v>0</v>
      </c>
      <c r="AW428" s="104">
        <f t="shared" si="533"/>
        <v>0</v>
      </c>
      <c r="AX428" s="104">
        <f t="shared" si="534"/>
        <v>0</v>
      </c>
      <c r="AY428" s="104">
        <f t="shared" si="535"/>
        <v>0</v>
      </c>
      <c r="AZ428" s="103">
        <f t="shared" si="536"/>
        <v>0</v>
      </c>
      <c r="BA428" s="105">
        <f t="shared" si="537"/>
        <v>0</v>
      </c>
      <c r="BB428" s="110"/>
      <c r="BC428" s="102"/>
      <c r="BD428" s="102"/>
      <c r="BE428" s="102"/>
      <c r="BF428" s="102"/>
      <c r="BG428" s="102"/>
      <c r="BH428" s="102"/>
      <c r="BI428" s="102"/>
      <c r="BJ428" s="112"/>
      <c r="BK428" s="115">
        <v>224</v>
      </c>
      <c r="BL428" s="115">
        <v>224</v>
      </c>
      <c r="BM428" s="102"/>
      <c r="BN428" s="102">
        <f t="shared" si="477"/>
        <v>448</v>
      </c>
      <c r="BO428" s="103">
        <f t="shared" si="478"/>
        <v>0</v>
      </c>
      <c r="BP428" s="103">
        <f t="shared" si="479"/>
        <v>0</v>
      </c>
      <c r="BQ428" s="103">
        <f t="shared" si="480"/>
        <v>0</v>
      </c>
      <c r="BR428" s="103">
        <f t="shared" si="481"/>
        <v>0</v>
      </c>
      <c r="BS428" s="103">
        <f t="shared" si="482"/>
        <v>0</v>
      </c>
      <c r="BT428" s="103">
        <f t="shared" si="483"/>
        <v>0</v>
      </c>
      <c r="BU428" s="103">
        <f t="shared" si="484"/>
        <v>0</v>
      </c>
      <c r="BV428" s="103">
        <f t="shared" si="485"/>
        <v>0</v>
      </c>
      <c r="BW428" s="103">
        <f t="shared" si="486"/>
        <v>0</v>
      </c>
      <c r="BX428" s="103">
        <f t="shared" si="487"/>
        <v>17248</v>
      </c>
      <c r="BY428" s="103">
        <f t="shared" si="488"/>
        <v>17248</v>
      </c>
      <c r="BZ428" s="103">
        <f t="shared" si="489"/>
        <v>0</v>
      </c>
      <c r="CA428" s="104">
        <f>SUM(BO428:BZ428)*VLOOKUP($I428,Escalation[],MATCH(BB$1,Escalation[#Headers]),FALSE)</f>
        <v>35995.273776000002</v>
      </c>
      <c r="CB428" s="104">
        <f t="shared" si="490"/>
        <v>0</v>
      </c>
      <c r="CC428" s="104">
        <f t="shared" si="491"/>
        <v>0</v>
      </c>
      <c r="CD428" s="104">
        <f t="shared" si="492"/>
        <v>35995.273776000002</v>
      </c>
      <c r="CE428" s="103">
        <f t="shared" si="493"/>
        <v>3239.5746398400001</v>
      </c>
      <c r="CF428" s="105">
        <f t="shared" si="494"/>
        <v>0</v>
      </c>
      <c r="CG428" s="110"/>
      <c r="CH428" s="102"/>
      <c r="CI428" s="102"/>
      <c r="CJ428" s="102"/>
      <c r="CK428" s="102"/>
      <c r="CL428" s="102"/>
      <c r="CM428" s="102"/>
      <c r="CN428" s="102"/>
      <c r="CO428" s="102"/>
      <c r="CP428" s="102"/>
      <c r="CQ428" s="102"/>
      <c r="CR428" s="102"/>
      <c r="CS428" s="102">
        <f t="shared" si="495"/>
        <v>0</v>
      </c>
      <c r="CT428" s="103">
        <f t="shared" si="496"/>
        <v>0</v>
      </c>
      <c r="CU428" s="103">
        <f t="shared" si="497"/>
        <v>0</v>
      </c>
      <c r="CV428" s="103">
        <f t="shared" si="498"/>
        <v>0</v>
      </c>
      <c r="CW428" s="103">
        <f t="shared" si="499"/>
        <v>0</v>
      </c>
      <c r="CX428" s="103">
        <f t="shared" si="500"/>
        <v>0</v>
      </c>
      <c r="CY428" s="103">
        <f t="shared" si="501"/>
        <v>0</v>
      </c>
      <c r="CZ428" s="103">
        <f t="shared" si="502"/>
        <v>0</v>
      </c>
      <c r="DA428" s="103">
        <f t="shared" si="503"/>
        <v>0</v>
      </c>
      <c r="DB428" s="103">
        <f t="shared" si="504"/>
        <v>0</v>
      </c>
      <c r="DC428" s="103">
        <f t="shared" si="505"/>
        <v>0</v>
      </c>
      <c r="DD428" s="103">
        <f t="shared" si="506"/>
        <v>0</v>
      </c>
      <c r="DE428" s="103">
        <f t="shared" si="507"/>
        <v>0</v>
      </c>
      <c r="DF428" s="104">
        <f>SUM(CT428:DE428)*VLOOKUP($I428,Escalation[],MATCH(CG$1,Escalation[#Headers]),FALSE)</f>
        <v>0</v>
      </c>
      <c r="DG428" s="104">
        <f t="shared" si="508"/>
        <v>0</v>
      </c>
      <c r="DH428" s="104">
        <f t="shared" si="509"/>
        <v>0</v>
      </c>
      <c r="DI428" s="104">
        <f t="shared" si="510"/>
        <v>0</v>
      </c>
      <c r="DJ428" s="103">
        <f t="shared" si="511"/>
        <v>0</v>
      </c>
      <c r="DK428" s="105">
        <f t="shared" si="512"/>
        <v>0</v>
      </c>
      <c r="DL428" s="110"/>
      <c r="DM428" s="102"/>
      <c r="DN428" s="102"/>
      <c r="DO428" s="102"/>
      <c r="DP428" s="102"/>
      <c r="DQ428" s="102"/>
      <c r="DR428" s="102"/>
      <c r="DS428" s="102"/>
      <c r="DT428" s="102"/>
      <c r="DU428" s="102"/>
      <c r="DV428" s="102"/>
      <c r="DW428" s="102"/>
      <c r="DX428" s="102">
        <f t="shared" si="513"/>
        <v>0</v>
      </c>
      <c r="DY428" s="103">
        <f t="shared" si="514"/>
        <v>0</v>
      </c>
      <c r="DZ428" s="103">
        <f t="shared" si="515"/>
        <v>0</v>
      </c>
      <c r="EA428" s="103">
        <f t="shared" si="516"/>
        <v>0</v>
      </c>
      <c r="EB428" s="103">
        <f t="shared" si="517"/>
        <v>0</v>
      </c>
      <c r="EC428" s="103">
        <f t="shared" si="518"/>
        <v>0</v>
      </c>
      <c r="ED428" s="103">
        <f t="shared" si="519"/>
        <v>0</v>
      </c>
      <c r="EE428" s="103">
        <f t="shared" si="520"/>
        <v>0</v>
      </c>
      <c r="EF428" s="103">
        <f t="shared" si="521"/>
        <v>0</v>
      </c>
      <c r="EG428" s="103">
        <f t="shared" si="522"/>
        <v>0</v>
      </c>
      <c r="EH428" s="103">
        <f t="shared" si="523"/>
        <v>0</v>
      </c>
      <c r="EI428" s="103">
        <f t="shared" si="524"/>
        <v>0</v>
      </c>
      <c r="EJ428" s="103">
        <f t="shared" si="525"/>
        <v>0</v>
      </c>
      <c r="EK428" s="104">
        <f>SUM(DY428:EJ428)*VLOOKUP($I428,Escalation[],MATCH(DL$1,Escalation[#Headers]),FALSE)</f>
        <v>0</v>
      </c>
      <c r="EL428" s="104">
        <f t="shared" si="526"/>
        <v>0</v>
      </c>
      <c r="EM428" s="104">
        <f t="shared" si="527"/>
        <v>0</v>
      </c>
      <c r="EN428" s="104">
        <f t="shared" si="528"/>
        <v>0</v>
      </c>
      <c r="EO428" s="103">
        <f t="shared" si="529"/>
        <v>0</v>
      </c>
      <c r="EP428" s="105">
        <f t="shared" si="530"/>
        <v>0</v>
      </c>
      <c r="EQ428" s="160">
        <f t="shared" si="531"/>
        <v>35995.273776000002</v>
      </c>
      <c r="ER428" s="1"/>
      <c r="ES428" s="82"/>
      <c r="ET428" s="82"/>
      <c r="EU428" s="82"/>
      <c r="EV428" s="82"/>
      <c r="EW428" s="22"/>
      <c r="EX428" s="22"/>
      <c r="EY428" s="34"/>
      <c r="EZ428" s="34"/>
      <c r="FA428" s="7"/>
      <c r="FB428" s="7"/>
      <c r="FC428" s="7"/>
      <c r="FD428" s="7"/>
    </row>
    <row r="429" spans="1:160" ht="118.8" hidden="1" x14ac:dyDescent="0.3">
      <c r="A429" s="1" t="s">
        <v>837</v>
      </c>
      <c r="B429" s="83">
        <v>1.2</v>
      </c>
      <c r="C429" t="s">
        <v>1395</v>
      </c>
      <c r="D429" s="28" t="s">
        <v>15</v>
      </c>
      <c r="E429" s="3" t="s">
        <v>25</v>
      </c>
      <c r="F429" s="2" t="s">
        <v>838</v>
      </c>
      <c r="G429" s="14" t="s">
        <v>841</v>
      </c>
      <c r="H429" s="1"/>
      <c r="I429" s="3" t="s">
        <v>19</v>
      </c>
      <c r="J429" s="5" t="s">
        <v>31</v>
      </c>
      <c r="K429" s="3" t="s">
        <v>35</v>
      </c>
      <c r="L429" s="6" t="s">
        <v>22</v>
      </c>
      <c r="M429" s="38">
        <v>115</v>
      </c>
      <c r="N429" s="43">
        <v>115</v>
      </c>
      <c r="O429" s="23">
        <v>0</v>
      </c>
      <c r="P429" s="48">
        <v>0</v>
      </c>
      <c r="Q429" s="5" t="s">
        <v>23</v>
      </c>
      <c r="R429" s="1" t="s">
        <v>24</v>
      </c>
      <c r="S429" s="71">
        <f>VLOOKUP(R429,Contingencies!$A$2:$D$7,4,FALSE)</f>
        <v>0.09</v>
      </c>
      <c r="T429" s="22">
        <f t="shared" si="464"/>
        <v>3239.9502862500008</v>
      </c>
      <c r="U429" s="33">
        <f t="shared" si="538"/>
        <v>0</v>
      </c>
      <c r="V429" s="90" t="s">
        <v>828</v>
      </c>
      <c r="W429" s="110"/>
      <c r="X429" s="102"/>
      <c r="Y429" s="102"/>
      <c r="Z429" s="102"/>
      <c r="AA429" s="102"/>
      <c r="AB429" s="102"/>
      <c r="AC429" s="102"/>
      <c r="AD429" s="102"/>
      <c r="AE429" s="125"/>
      <c r="AF429" s="142"/>
      <c r="AG429" s="142"/>
      <c r="AH429" s="125"/>
      <c r="AI429" s="102">
        <f t="shared" si="532"/>
        <v>0</v>
      </c>
      <c r="AJ429" s="103">
        <f t="shared" si="465"/>
        <v>0</v>
      </c>
      <c r="AK429" s="103">
        <f t="shared" si="466"/>
        <v>0</v>
      </c>
      <c r="AL429" s="103">
        <f t="shared" si="467"/>
        <v>0</v>
      </c>
      <c r="AM429" s="103">
        <f t="shared" si="468"/>
        <v>0</v>
      </c>
      <c r="AN429" s="103">
        <f t="shared" si="469"/>
        <v>0</v>
      </c>
      <c r="AO429" s="103">
        <f t="shared" si="470"/>
        <v>0</v>
      </c>
      <c r="AP429" s="103">
        <f t="shared" si="471"/>
        <v>0</v>
      </c>
      <c r="AQ429" s="103">
        <f t="shared" si="472"/>
        <v>0</v>
      </c>
      <c r="AR429" s="103">
        <f t="shared" si="473"/>
        <v>0</v>
      </c>
      <c r="AS429" s="103">
        <f t="shared" si="474"/>
        <v>0</v>
      </c>
      <c r="AT429" s="103">
        <f t="shared" si="475"/>
        <v>0</v>
      </c>
      <c r="AU429" s="103">
        <f t="shared" si="476"/>
        <v>0</v>
      </c>
      <c r="AV429" s="104">
        <f>SUM(AJ429:AU429)*VLOOKUP($I429,Escalation[],MATCH(W$1,Escalation[#Headers]),FALSE)</f>
        <v>0</v>
      </c>
      <c r="AW429" s="104">
        <f t="shared" si="533"/>
        <v>0</v>
      </c>
      <c r="AX429" s="104">
        <f t="shared" si="534"/>
        <v>0</v>
      </c>
      <c r="AY429" s="104">
        <f t="shared" si="535"/>
        <v>0</v>
      </c>
      <c r="AZ429" s="103">
        <f t="shared" si="536"/>
        <v>0</v>
      </c>
      <c r="BA429" s="105">
        <f t="shared" si="537"/>
        <v>0</v>
      </c>
      <c r="BB429" s="110"/>
      <c r="BC429" s="102"/>
      <c r="BD429" s="102"/>
      <c r="BE429" s="102"/>
      <c r="BF429" s="102"/>
      <c r="BG429" s="102"/>
      <c r="BH429" s="102"/>
      <c r="BI429" s="102"/>
      <c r="BJ429" s="112"/>
      <c r="BK429" s="115">
        <v>150</v>
      </c>
      <c r="BL429" s="115">
        <v>150</v>
      </c>
      <c r="BM429" s="102"/>
      <c r="BN429" s="102">
        <f t="shared" si="477"/>
        <v>300</v>
      </c>
      <c r="BO429" s="103">
        <f t="shared" si="478"/>
        <v>0</v>
      </c>
      <c r="BP429" s="103">
        <f t="shared" si="479"/>
        <v>0</v>
      </c>
      <c r="BQ429" s="103">
        <f t="shared" si="480"/>
        <v>0</v>
      </c>
      <c r="BR429" s="103">
        <f t="shared" si="481"/>
        <v>0</v>
      </c>
      <c r="BS429" s="103">
        <f t="shared" si="482"/>
        <v>0</v>
      </c>
      <c r="BT429" s="103">
        <f t="shared" si="483"/>
        <v>0</v>
      </c>
      <c r="BU429" s="103">
        <f t="shared" si="484"/>
        <v>0</v>
      </c>
      <c r="BV429" s="103">
        <f t="shared" si="485"/>
        <v>0</v>
      </c>
      <c r="BW429" s="103">
        <f t="shared" si="486"/>
        <v>0</v>
      </c>
      <c r="BX429" s="103">
        <f t="shared" si="487"/>
        <v>17250</v>
      </c>
      <c r="BY429" s="103">
        <f t="shared" si="488"/>
        <v>17250</v>
      </c>
      <c r="BZ429" s="103">
        <f t="shared" si="489"/>
        <v>0</v>
      </c>
      <c r="CA429" s="104">
        <f>SUM(BO429:BZ429)*VLOOKUP($I429,Escalation[],MATCH(BB$1,Escalation[#Headers]),FALSE)</f>
        <v>35999.447625000008</v>
      </c>
      <c r="CB429" s="104">
        <f t="shared" si="490"/>
        <v>0</v>
      </c>
      <c r="CC429" s="104">
        <f t="shared" si="491"/>
        <v>0</v>
      </c>
      <c r="CD429" s="104">
        <f t="shared" si="492"/>
        <v>35999.447625000008</v>
      </c>
      <c r="CE429" s="103">
        <f t="shared" si="493"/>
        <v>3239.9502862500008</v>
      </c>
      <c r="CF429" s="105">
        <f t="shared" si="494"/>
        <v>0</v>
      </c>
      <c r="CG429" s="110"/>
      <c r="CH429" s="102"/>
      <c r="CI429" s="102"/>
      <c r="CJ429" s="102"/>
      <c r="CK429" s="102"/>
      <c r="CL429" s="102"/>
      <c r="CM429" s="102"/>
      <c r="CN429" s="102"/>
      <c r="CO429" s="102"/>
      <c r="CP429" s="102"/>
      <c r="CQ429" s="102"/>
      <c r="CR429" s="102"/>
      <c r="CS429" s="102">
        <f t="shared" si="495"/>
        <v>0</v>
      </c>
      <c r="CT429" s="103">
        <f t="shared" si="496"/>
        <v>0</v>
      </c>
      <c r="CU429" s="103">
        <f t="shared" si="497"/>
        <v>0</v>
      </c>
      <c r="CV429" s="103">
        <f t="shared" si="498"/>
        <v>0</v>
      </c>
      <c r="CW429" s="103">
        <f t="shared" si="499"/>
        <v>0</v>
      </c>
      <c r="CX429" s="103">
        <f t="shared" si="500"/>
        <v>0</v>
      </c>
      <c r="CY429" s="103">
        <f t="shared" si="501"/>
        <v>0</v>
      </c>
      <c r="CZ429" s="103">
        <f t="shared" si="502"/>
        <v>0</v>
      </c>
      <c r="DA429" s="103">
        <f t="shared" si="503"/>
        <v>0</v>
      </c>
      <c r="DB429" s="103">
        <f t="shared" si="504"/>
        <v>0</v>
      </c>
      <c r="DC429" s="103">
        <f t="shared" si="505"/>
        <v>0</v>
      </c>
      <c r="DD429" s="103">
        <f t="shared" si="506"/>
        <v>0</v>
      </c>
      <c r="DE429" s="103">
        <f t="shared" si="507"/>
        <v>0</v>
      </c>
      <c r="DF429" s="104">
        <f>SUM(CT429:DE429)*VLOOKUP($I429,Escalation[],MATCH(CG$1,Escalation[#Headers]),FALSE)</f>
        <v>0</v>
      </c>
      <c r="DG429" s="104">
        <f t="shared" si="508"/>
        <v>0</v>
      </c>
      <c r="DH429" s="104">
        <f t="shared" si="509"/>
        <v>0</v>
      </c>
      <c r="DI429" s="104">
        <f t="shared" si="510"/>
        <v>0</v>
      </c>
      <c r="DJ429" s="103">
        <f t="shared" si="511"/>
        <v>0</v>
      </c>
      <c r="DK429" s="105">
        <f t="shared" si="512"/>
        <v>0</v>
      </c>
      <c r="DL429" s="110"/>
      <c r="DM429" s="102"/>
      <c r="DN429" s="102"/>
      <c r="DO429" s="102"/>
      <c r="DP429" s="102"/>
      <c r="DQ429" s="102"/>
      <c r="DR429" s="102"/>
      <c r="DS429" s="102"/>
      <c r="DT429" s="102"/>
      <c r="DU429" s="102"/>
      <c r="DV429" s="102"/>
      <c r="DW429" s="102"/>
      <c r="DX429" s="102">
        <f t="shared" si="513"/>
        <v>0</v>
      </c>
      <c r="DY429" s="103">
        <f t="shared" si="514"/>
        <v>0</v>
      </c>
      <c r="DZ429" s="103">
        <f t="shared" si="515"/>
        <v>0</v>
      </c>
      <c r="EA429" s="103">
        <f t="shared" si="516"/>
        <v>0</v>
      </c>
      <c r="EB429" s="103">
        <f t="shared" si="517"/>
        <v>0</v>
      </c>
      <c r="EC429" s="103">
        <f t="shared" si="518"/>
        <v>0</v>
      </c>
      <c r="ED429" s="103">
        <f t="shared" si="519"/>
        <v>0</v>
      </c>
      <c r="EE429" s="103">
        <f t="shared" si="520"/>
        <v>0</v>
      </c>
      <c r="EF429" s="103">
        <f t="shared" si="521"/>
        <v>0</v>
      </c>
      <c r="EG429" s="103">
        <f t="shared" si="522"/>
        <v>0</v>
      </c>
      <c r="EH429" s="103">
        <f t="shared" si="523"/>
        <v>0</v>
      </c>
      <c r="EI429" s="103">
        <f t="shared" si="524"/>
        <v>0</v>
      </c>
      <c r="EJ429" s="103">
        <f t="shared" si="525"/>
        <v>0</v>
      </c>
      <c r="EK429" s="104">
        <f>SUM(DY429:EJ429)*VLOOKUP($I429,Escalation[],MATCH(DL$1,Escalation[#Headers]),FALSE)</f>
        <v>0</v>
      </c>
      <c r="EL429" s="104">
        <f t="shared" si="526"/>
        <v>0</v>
      </c>
      <c r="EM429" s="104">
        <f t="shared" si="527"/>
        <v>0</v>
      </c>
      <c r="EN429" s="104">
        <f t="shared" si="528"/>
        <v>0</v>
      </c>
      <c r="EO429" s="103">
        <f t="shared" si="529"/>
        <v>0</v>
      </c>
      <c r="EP429" s="105">
        <f t="shared" si="530"/>
        <v>0</v>
      </c>
      <c r="EQ429" s="160">
        <f t="shared" si="531"/>
        <v>35999.447625000008</v>
      </c>
      <c r="ER429" s="1"/>
      <c r="ES429" s="82"/>
      <c r="ET429" s="82"/>
      <c r="EU429" s="82"/>
      <c r="EV429" s="82"/>
      <c r="EW429" s="22"/>
      <c r="EX429" s="22"/>
      <c r="EY429" s="34"/>
      <c r="EZ429" s="34"/>
      <c r="FA429" s="7"/>
      <c r="FB429" s="7"/>
      <c r="FC429" s="7"/>
      <c r="FD429" s="7"/>
    </row>
    <row r="430" spans="1:160" ht="145.19999999999999" hidden="1" x14ac:dyDescent="0.3">
      <c r="A430" s="1" t="s">
        <v>837</v>
      </c>
      <c r="B430" s="83">
        <v>1.2</v>
      </c>
      <c r="C430" t="s">
        <v>1395</v>
      </c>
      <c r="D430" s="28" t="s">
        <v>15</v>
      </c>
      <c r="E430" s="3" t="s">
        <v>25</v>
      </c>
      <c r="F430" s="1" t="s">
        <v>838</v>
      </c>
      <c r="G430" s="14" t="s">
        <v>842</v>
      </c>
      <c r="H430" s="1"/>
      <c r="I430" s="3" t="s">
        <v>135</v>
      </c>
      <c r="J430" s="5" t="s">
        <v>135</v>
      </c>
      <c r="K430" s="3"/>
      <c r="L430" s="6" t="s">
        <v>22</v>
      </c>
      <c r="M430" s="38"/>
      <c r="N430" s="45">
        <v>1</v>
      </c>
      <c r="O430" s="24">
        <v>0</v>
      </c>
      <c r="P430" s="48">
        <v>0.53</v>
      </c>
      <c r="Q430" s="5" t="s">
        <v>23</v>
      </c>
      <c r="R430" s="1" t="s">
        <v>24</v>
      </c>
      <c r="S430" s="71">
        <f>VLOOKUP(R430,Contingencies!$A$2:$D$7,4,FALSE)</f>
        <v>0.09</v>
      </c>
      <c r="T430" s="22">
        <f t="shared" si="464"/>
        <v>359.21187956250009</v>
      </c>
      <c r="U430" s="33">
        <f t="shared" si="538"/>
        <v>124.43287331250004</v>
      </c>
      <c r="V430" s="90" t="s">
        <v>843</v>
      </c>
      <c r="W430" s="110"/>
      <c r="X430" s="102"/>
      <c r="Y430" s="102"/>
      <c r="Z430" s="102"/>
      <c r="AA430" s="102"/>
      <c r="AB430" s="102"/>
      <c r="AC430" s="102"/>
      <c r="AD430" s="102"/>
      <c r="AE430" s="125"/>
      <c r="AF430" s="126"/>
      <c r="AG430" s="126"/>
      <c r="AH430" s="125"/>
      <c r="AI430" s="102">
        <f t="shared" si="532"/>
        <v>0</v>
      </c>
      <c r="AJ430" s="103">
        <f t="shared" si="465"/>
        <v>0</v>
      </c>
      <c r="AK430" s="103">
        <f t="shared" si="466"/>
        <v>0</v>
      </c>
      <c r="AL430" s="103">
        <f t="shared" si="467"/>
        <v>0</v>
      </c>
      <c r="AM430" s="103">
        <f t="shared" si="468"/>
        <v>0</v>
      </c>
      <c r="AN430" s="103">
        <f t="shared" si="469"/>
        <v>0</v>
      </c>
      <c r="AO430" s="103">
        <f t="shared" si="470"/>
        <v>0</v>
      </c>
      <c r="AP430" s="103">
        <f t="shared" si="471"/>
        <v>0</v>
      </c>
      <c r="AQ430" s="103">
        <f t="shared" si="472"/>
        <v>0</v>
      </c>
      <c r="AR430" s="103">
        <f t="shared" si="473"/>
        <v>0</v>
      </c>
      <c r="AS430" s="103">
        <f t="shared" si="474"/>
        <v>0</v>
      </c>
      <c r="AT430" s="103">
        <f t="shared" si="475"/>
        <v>0</v>
      </c>
      <c r="AU430" s="103">
        <f t="shared" si="476"/>
        <v>0</v>
      </c>
      <c r="AV430" s="104">
        <f>SUM(AJ430:AU430)*VLOOKUP($I430,Escalation[],MATCH(W$1,Escalation[#Headers]),FALSE)</f>
        <v>0</v>
      </c>
      <c r="AW430" s="104">
        <f t="shared" si="533"/>
        <v>0</v>
      </c>
      <c r="AX430" s="104">
        <f t="shared" si="534"/>
        <v>0</v>
      </c>
      <c r="AY430" s="104">
        <f t="shared" si="535"/>
        <v>0</v>
      </c>
      <c r="AZ430" s="103">
        <f t="shared" si="536"/>
        <v>0</v>
      </c>
      <c r="BA430" s="105">
        <f t="shared" si="537"/>
        <v>0</v>
      </c>
      <c r="BB430" s="124"/>
      <c r="BC430" s="125"/>
      <c r="BD430" s="102"/>
      <c r="BE430" s="102"/>
      <c r="BF430" s="102"/>
      <c r="BG430" s="102"/>
      <c r="BH430" s="102"/>
      <c r="BI430" s="102">
        <v>2500</v>
      </c>
      <c r="BJ430" s="112"/>
      <c r="BK430" s="112"/>
      <c r="BL430" s="112"/>
      <c r="BM430" s="102"/>
      <c r="BN430" s="102">
        <f t="shared" si="477"/>
        <v>0</v>
      </c>
      <c r="BO430" s="103">
        <f t="shared" si="478"/>
        <v>0</v>
      </c>
      <c r="BP430" s="103">
        <f t="shared" si="479"/>
        <v>0</v>
      </c>
      <c r="BQ430" s="103">
        <f t="shared" si="480"/>
        <v>0</v>
      </c>
      <c r="BR430" s="103">
        <f t="shared" si="481"/>
        <v>0</v>
      </c>
      <c r="BS430" s="103">
        <f t="shared" si="482"/>
        <v>0</v>
      </c>
      <c r="BT430" s="103">
        <f t="shared" si="483"/>
        <v>0</v>
      </c>
      <c r="BU430" s="103">
        <f t="shared" si="484"/>
        <v>0</v>
      </c>
      <c r="BV430" s="103">
        <f t="shared" si="485"/>
        <v>2500</v>
      </c>
      <c r="BW430" s="103">
        <f t="shared" si="486"/>
        <v>0</v>
      </c>
      <c r="BX430" s="103">
        <f t="shared" si="487"/>
        <v>0</v>
      </c>
      <c r="BY430" s="103">
        <f t="shared" si="488"/>
        <v>0</v>
      </c>
      <c r="BZ430" s="103">
        <f t="shared" si="489"/>
        <v>0</v>
      </c>
      <c r="CA430" s="104">
        <f>SUM(BO430:BZ430)*VLOOKUP($I430,Escalation[],MATCH(BB$1,Escalation[#Headers]),FALSE)</f>
        <v>2608.6556250000003</v>
      </c>
      <c r="CB430" s="104">
        <f t="shared" si="490"/>
        <v>0</v>
      </c>
      <c r="CC430" s="104">
        <f t="shared" si="491"/>
        <v>1382.5874812500003</v>
      </c>
      <c r="CD430" s="104">
        <f t="shared" si="492"/>
        <v>3991.2431062500009</v>
      </c>
      <c r="CE430" s="103">
        <f t="shared" si="493"/>
        <v>234.77900625000001</v>
      </c>
      <c r="CF430" s="105">
        <f t="shared" si="494"/>
        <v>124.43287331250002</v>
      </c>
      <c r="CG430" s="110"/>
      <c r="CH430" s="102"/>
      <c r="CI430" s="102"/>
      <c r="CJ430" s="102"/>
      <c r="CK430" s="102"/>
      <c r="CL430" s="102"/>
      <c r="CM430" s="102"/>
      <c r="CN430" s="102"/>
      <c r="CO430" s="102"/>
      <c r="CP430" s="102"/>
      <c r="CQ430" s="102"/>
      <c r="CR430" s="102"/>
      <c r="CS430" s="102">
        <f t="shared" si="495"/>
        <v>0</v>
      </c>
      <c r="CT430" s="103">
        <f t="shared" si="496"/>
        <v>0</v>
      </c>
      <c r="CU430" s="103">
        <f t="shared" si="497"/>
        <v>0</v>
      </c>
      <c r="CV430" s="103">
        <f t="shared" si="498"/>
        <v>0</v>
      </c>
      <c r="CW430" s="103">
        <f t="shared" si="499"/>
        <v>0</v>
      </c>
      <c r="CX430" s="103">
        <f t="shared" si="500"/>
        <v>0</v>
      </c>
      <c r="CY430" s="103">
        <f t="shared" si="501"/>
        <v>0</v>
      </c>
      <c r="CZ430" s="103">
        <f t="shared" si="502"/>
        <v>0</v>
      </c>
      <c r="DA430" s="103">
        <f t="shared" si="503"/>
        <v>0</v>
      </c>
      <c r="DB430" s="103">
        <f t="shared" si="504"/>
        <v>0</v>
      </c>
      <c r="DC430" s="103">
        <f t="shared" si="505"/>
        <v>0</v>
      </c>
      <c r="DD430" s="103">
        <f t="shared" si="506"/>
        <v>0</v>
      </c>
      <c r="DE430" s="103">
        <f t="shared" si="507"/>
        <v>0</v>
      </c>
      <c r="DF430" s="104">
        <f>SUM(CT430:DE430)*VLOOKUP($I430,Escalation[],MATCH(CG$1,Escalation[#Headers]),FALSE)</f>
        <v>0</v>
      </c>
      <c r="DG430" s="104">
        <f t="shared" si="508"/>
        <v>0</v>
      </c>
      <c r="DH430" s="104">
        <f t="shared" si="509"/>
        <v>0</v>
      </c>
      <c r="DI430" s="104">
        <f t="shared" si="510"/>
        <v>0</v>
      </c>
      <c r="DJ430" s="103">
        <f t="shared" si="511"/>
        <v>0</v>
      </c>
      <c r="DK430" s="105">
        <f t="shared" si="512"/>
        <v>0</v>
      </c>
      <c r="DL430" s="110"/>
      <c r="DM430" s="102"/>
      <c r="DN430" s="102"/>
      <c r="DO430" s="102"/>
      <c r="DP430" s="102"/>
      <c r="DQ430" s="102"/>
      <c r="DR430" s="102"/>
      <c r="DS430" s="102"/>
      <c r="DT430" s="102"/>
      <c r="DU430" s="102"/>
      <c r="DV430" s="102"/>
      <c r="DW430" s="102"/>
      <c r="DX430" s="102">
        <f t="shared" si="513"/>
        <v>0</v>
      </c>
      <c r="DY430" s="103">
        <f t="shared" si="514"/>
        <v>0</v>
      </c>
      <c r="DZ430" s="103">
        <f t="shared" si="515"/>
        <v>0</v>
      </c>
      <c r="EA430" s="103">
        <f t="shared" si="516"/>
        <v>0</v>
      </c>
      <c r="EB430" s="103">
        <f t="shared" si="517"/>
        <v>0</v>
      </c>
      <c r="EC430" s="103">
        <f t="shared" si="518"/>
        <v>0</v>
      </c>
      <c r="ED430" s="103">
        <f t="shared" si="519"/>
        <v>0</v>
      </c>
      <c r="EE430" s="103">
        <f t="shared" si="520"/>
        <v>0</v>
      </c>
      <c r="EF430" s="103">
        <f t="shared" si="521"/>
        <v>0</v>
      </c>
      <c r="EG430" s="103">
        <f t="shared" si="522"/>
        <v>0</v>
      </c>
      <c r="EH430" s="103">
        <f t="shared" si="523"/>
        <v>0</v>
      </c>
      <c r="EI430" s="103">
        <f t="shared" si="524"/>
        <v>0</v>
      </c>
      <c r="EJ430" s="103">
        <f t="shared" si="525"/>
        <v>0</v>
      </c>
      <c r="EK430" s="104">
        <f>SUM(DY430:EJ430)*VLOOKUP($I430,Escalation[],MATCH(DL$1,Escalation[#Headers]),FALSE)</f>
        <v>0</v>
      </c>
      <c r="EL430" s="104">
        <f t="shared" si="526"/>
        <v>0</v>
      </c>
      <c r="EM430" s="104">
        <f t="shared" si="527"/>
        <v>0</v>
      </c>
      <c r="EN430" s="104">
        <f t="shared" si="528"/>
        <v>0</v>
      </c>
      <c r="EO430" s="103">
        <f t="shared" si="529"/>
        <v>0</v>
      </c>
      <c r="EP430" s="105">
        <f t="shared" si="530"/>
        <v>0</v>
      </c>
      <c r="EQ430" s="160">
        <f t="shared" si="531"/>
        <v>3991.2431062500009</v>
      </c>
      <c r="ER430" s="1"/>
      <c r="ES430" s="82"/>
      <c r="ET430" s="82"/>
      <c r="EU430" s="82"/>
      <c r="EV430" s="82"/>
      <c r="EW430" s="22"/>
      <c r="EX430" s="22"/>
      <c r="EY430" s="34"/>
      <c r="EZ430" s="34"/>
      <c r="FA430" s="7"/>
      <c r="FB430" s="7"/>
      <c r="FC430" s="7"/>
      <c r="FD430" s="7"/>
    </row>
    <row r="431" spans="1:160" ht="211.2" hidden="1" x14ac:dyDescent="0.3">
      <c r="A431" s="1" t="s">
        <v>837</v>
      </c>
      <c r="B431" s="83">
        <v>1.2</v>
      </c>
      <c r="C431" t="s">
        <v>1395</v>
      </c>
      <c r="D431" s="28" t="s">
        <v>15</v>
      </c>
      <c r="E431" s="3" t="s">
        <v>25</v>
      </c>
      <c r="F431" s="1" t="s">
        <v>838</v>
      </c>
      <c r="G431" s="14" t="s">
        <v>844</v>
      </c>
      <c r="H431" s="1"/>
      <c r="I431" s="3" t="s">
        <v>135</v>
      </c>
      <c r="J431" s="5" t="s">
        <v>135</v>
      </c>
      <c r="K431" s="3"/>
      <c r="L431" s="6" t="s">
        <v>22</v>
      </c>
      <c r="M431" s="38"/>
      <c r="N431" s="45">
        <v>1</v>
      </c>
      <c r="O431" s="24">
        <v>0</v>
      </c>
      <c r="P431" s="48">
        <v>0.53</v>
      </c>
      <c r="Q431" s="5" t="s">
        <v>23</v>
      </c>
      <c r="R431" s="1" t="s">
        <v>24</v>
      </c>
      <c r="S431" s="71">
        <f>VLOOKUP(R431,Contingencies!$A$2:$D$7,4,FALSE)</f>
        <v>0.09</v>
      </c>
      <c r="T431" s="22">
        <f t="shared" si="464"/>
        <v>359.21187956250009</v>
      </c>
      <c r="U431" s="33">
        <f t="shared" si="538"/>
        <v>124.43287331250004</v>
      </c>
      <c r="V431" s="90" t="s">
        <v>845</v>
      </c>
      <c r="W431" s="110"/>
      <c r="X431" s="102"/>
      <c r="Y431" s="102"/>
      <c r="Z431" s="102"/>
      <c r="AA431" s="102"/>
      <c r="AB431" s="102"/>
      <c r="AC431" s="102"/>
      <c r="AD431" s="102"/>
      <c r="AE431" s="125"/>
      <c r="AF431" s="126"/>
      <c r="AG431" s="126"/>
      <c r="AH431" s="125"/>
      <c r="AI431" s="102">
        <f t="shared" si="532"/>
        <v>0</v>
      </c>
      <c r="AJ431" s="103">
        <f t="shared" si="465"/>
        <v>0</v>
      </c>
      <c r="AK431" s="103">
        <f t="shared" si="466"/>
        <v>0</v>
      </c>
      <c r="AL431" s="103">
        <f t="shared" si="467"/>
        <v>0</v>
      </c>
      <c r="AM431" s="103">
        <f t="shared" si="468"/>
        <v>0</v>
      </c>
      <c r="AN431" s="103">
        <f t="shared" si="469"/>
        <v>0</v>
      </c>
      <c r="AO431" s="103">
        <f t="shared" si="470"/>
        <v>0</v>
      </c>
      <c r="AP431" s="103">
        <f t="shared" si="471"/>
        <v>0</v>
      </c>
      <c r="AQ431" s="103">
        <f t="shared" si="472"/>
        <v>0</v>
      </c>
      <c r="AR431" s="103">
        <f t="shared" si="473"/>
        <v>0</v>
      </c>
      <c r="AS431" s="103">
        <f t="shared" si="474"/>
        <v>0</v>
      </c>
      <c r="AT431" s="103">
        <f t="shared" si="475"/>
        <v>0</v>
      </c>
      <c r="AU431" s="103">
        <f t="shared" si="476"/>
        <v>0</v>
      </c>
      <c r="AV431" s="104">
        <f>SUM(AJ431:AU431)*VLOOKUP($I431,Escalation[],MATCH(W$1,Escalation[#Headers]),FALSE)</f>
        <v>0</v>
      </c>
      <c r="AW431" s="104">
        <f t="shared" si="533"/>
        <v>0</v>
      </c>
      <c r="AX431" s="104">
        <f t="shared" si="534"/>
        <v>0</v>
      </c>
      <c r="AY431" s="104">
        <f t="shared" si="535"/>
        <v>0</v>
      </c>
      <c r="AZ431" s="103">
        <f t="shared" si="536"/>
        <v>0</v>
      </c>
      <c r="BA431" s="105">
        <f t="shared" si="537"/>
        <v>0</v>
      </c>
      <c r="BB431" s="124"/>
      <c r="BC431" s="125"/>
      <c r="BD431" s="102"/>
      <c r="BE431" s="102"/>
      <c r="BF431" s="102"/>
      <c r="BG431" s="102"/>
      <c r="BH431" s="102"/>
      <c r="BI431" s="102">
        <v>1000</v>
      </c>
      <c r="BJ431" s="112">
        <v>1000</v>
      </c>
      <c r="BK431" s="112">
        <v>500</v>
      </c>
      <c r="BL431" s="112"/>
      <c r="BM431" s="102"/>
      <c r="BN431" s="102">
        <f t="shared" si="477"/>
        <v>0</v>
      </c>
      <c r="BO431" s="103">
        <f t="shared" si="478"/>
        <v>0</v>
      </c>
      <c r="BP431" s="103">
        <f t="shared" si="479"/>
        <v>0</v>
      </c>
      <c r="BQ431" s="103">
        <f t="shared" si="480"/>
        <v>0</v>
      </c>
      <c r="BR431" s="103">
        <f t="shared" si="481"/>
        <v>0</v>
      </c>
      <c r="BS431" s="103">
        <f t="shared" si="482"/>
        <v>0</v>
      </c>
      <c r="BT431" s="103">
        <f t="shared" si="483"/>
        <v>0</v>
      </c>
      <c r="BU431" s="103">
        <f t="shared" si="484"/>
        <v>0</v>
      </c>
      <c r="BV431" s="103">
        <f t="shared" si="485"/>
        <v>1000</v>
      </c>
      <c r="BW431" s="103">
        <f t="shared" si="486"/>
        <v>1000</v>
      </c>
      <c r="BX431" s="103">
        <f t="shared" si="487"/>
        <v>500</v>
      </c>
      <c r="BY431" s="103">
        <f t="shared" si="488"/>
        <v>0</v>
      </c>
      <c r="BZ431" s="103">
        <f t="shared" si="489"/>
        <v>0</v>
      </c>
      <c r="CA431" s="104">
        <f>SUM(BO431:BZ431)*VLOOKUP($I431,Escalation[],MATCH(BB$1,Escalation[#Headers]),FALSE)</f>
        <v>2608.6556250000003</v>
      </c>
      <c r="CB431" s="104">
        <f t="shared" si="490"/>
        <v>0</v>
      </c>
      <c r="CC431" s="104">
        <f t="shared" si="491"/>
        <v>1382.5874812500003</v>
      </c>
      <c r="CD431" s="104">
        <f t="shared" si="492"/>
        <v>3991.2431062500009</v>
      </c>
      <c r="CE431" s="103">
        <f t="shared" si="493"/>
        <v>234.77900625000001</v>
      </c>
      <c r="CF431" s="105">
        <f t="shared" si="494"/>
        <v>124.43287331250002</v>
      </c>
      <c r="CG431" s="110"/>
      <c r="CH431" s="102"/>
      <c r="CI431" s="102"/>
      <c r="CJ431" s="102"/>
      <c r="CK431" s="102"/>
      <c r="CL431" s="102"/>
      <c r="CM431" s="102"/>
      <c r="CN431" s="102"/>
      <c r="CO431" s="102"/>
      <c r="CP431" s="102"/>
      <c r="CQ431" s="102"/>
      <c r="CR431" s="102"/>
      <c r="CS431" s="102">
        <f t="shared" si="495"/>
        <v>0</v>
      </c>
      <c r="CT431" s="103">
        <f t="shared" si="496"/>
        <v>0</v>
      </c>
      <c r="CU431" s="103">
        <f t="shared" si="497"/>
        <v>0</v>
      </c>
      <c r="CV431" s="103">
        <f t="shared" si="498"/>
        <v>0</v>
      </c>
      <c r="CW431" s="103">
        <f t="shared" si="499"/>
        <v>0</v>
      </c>
      <c r="CX431" s="103">
        <f t="shared" si="500"/>
        <v>0</v>
      </c>
      <c r="CY431" s="103">
        <f t="shared" si="501"/>
        <v>0</v>
      </c>
      <c r="CZ431" s="103">
        <f t="shared" si="502"/>
        <v>0</v>
      </c>
      <c r="DA431" s="103">
        <f t="shared" si="503"/>
        <v>0</v>
      </c>
      <c r="DB431" s="103">
        <f t="shared" si="504"/>
        <v>0</v>
      </c>
      <c r="DC431" s="103">
        <f t="shared" si="505"/>
        <v>0</v>
      </c>
      <c r="DD431" s="103">
        <f t="shared" si="506"/>
        <v>0</v>
      </c>
      <c r="DE431" s="103">
        <f t="shared" si="507"/>
        <v>0</v>
      </c>
      <c r="DF431" s="104">
        <f>SUM(CT431:DE431)*VLOOKUP($I431,Escalation[],MATCH(CG$1,Escalation[#Headers]),FALSE)</f>
        <v>0</v>
      </c>
      <c r="DG431" s="104">
        <f t="shared" si="508"/>
        <v>0</v>
      </c>
      <c r="DH431" s="104">
        <f t="shared" si="509"/>
        <v>0</v>
      </c>
      <c r="DI431" s="104">
        <f t="shared" si="510"/>
        <v>0</v>
      </c>
      <c r="DJ431" s="103">
        <f t="shared" si="511"/>
        <v>0</v>
      </c>
      <c r="DK431" s="105">
        <f t="shared" si="512"/>
        <v>0</v>
      </c>
      <c r="DL431" s="110"/>
      <c r="DM431" s="102"/>
      <c r="DN431" s="102"/>
      <c r="DO431" s="102"/>
      <c r="DP431" s="102"/>
      <c r="DQ431" s="102"/>
      <c r="DR431" s="102"/>
      <c r="DS431" s="102"/>
      <c r="DT431" s="102"/>
      <c r="DU431" s="102"/>
      <c r="DV431" s="102"/>
      <c r="DW431" s="102"/>
      <c r="DX431" s="102">
        <f t="shared" si="513"/>
        <v>0</v>
      </c>
      <c r="DY431" s="103">
        <f t="shared" si="514"/>
        <v>0</v>
      </c>
      <c r="DZ431" s="103">
        <f t="shared" si="515"/>
        <v>0</v>
      </c>
      <c r="EA431" s="103">
        <f t="shared" si="516"/>
        <v>0</v>
      </c>
      <c r="EB431" s="103">
        <f t="shared" si="517"/>
        <v>0</v>
      </c>
      <c r="EC431" s="103">
        <f t="shared" si="518"/>
        <v>0</v>
      </c>
      <c r="ED431" s="103">
        <f t="shared" si="519"/>
        <v>0</v>
      </c>
      <c r="EE431" s="103">
        <f t="shared" si="520"/>
        <v>0</v>
      </c>
      <c r="EF431" s="103">
        <f t="shared" si="521"/>
        <v>0</v>
      </c>
      <c r="EG431" s="103">
        <f t="shared" si="522"/>
        <v>0</v>
      </c>
      <c r="EH431" s="103">
        <f t="shared" si="523"/>
        <v>0</v>
      </c>
      <c r="EI431" s="103">
        <f t="shared" si="524"/>
        <v>0</v>
      </c>
      <c r="EJ431" s="103">
        <f t="shared" si="525"/>
        <v>0</v>
      </c>
      <c r="EK431" s="104">
        <f>SUM(DY431:EJ431)*VLOOKUP($I431,Escalation[],MATCH(DL$1,Escalation[#Headers]),FALSE)</f>
        <v>0</v>
      </c>
      <c r="EL431" s="104">
        <f t="shared" si="526"/>
        <v>0</v>
      </c>
      <c r="EM431" s="104">
        <f t="shared" si="527"/>
        <v>0</v>
      </c>
      <c r="EN431" s="104">
        <f t="shared" si="528"/>
        <v>0</v>
      </c>
      <c r="EO431" s="103">
        <f t="shared" si="529"/>
        <v>0</v>
      </c>
      <c r="EP431" s="105">
        <f t="shared" si="530"/>
        <v>0</v>
      </c>
      <c r="EQ431" s="160">
        <f t="shared" si="531"/>
        <v>3991.2431062500009</v>
      </c>
      <c r="ER431" s="1"/>
      <c r="ES431" s="82"/>
      <c r="ET431" s="82"/>
      <c r="EU431" s="82"/>
      <c r="EV431" s="82"/>
      <c r="EW431" s="22"/>
      <c r="EX431" s="22"/>
      <c r="EY431" s="34"/>
      <c r="EZ431" s="34"/>
      <c r="FA431" s="7"/>
      <c r="FB431" s="7"/>
      <c r="FC431" s="7"/>
      <c r="FD431" s="7"/>
    </row>
    <row r="432" spans="1:160" ht="224.4" hidden="1" x14ac:dyDescent="0.3">
      <c r="A432" s="1" t="s">
        <v>837</v>
      </c>
      <c r="B432" s="83">
        <v>1.2</v>
      </c>
      <c r="C432" t="s">
        <v>1395</v>
      </c>
      <c r="D432" s="28" t="s">
        <v>15</v>
      </c>
      <c r="E432" s="3" t="s">
        <v>25</v>
      </c>
      <c r="F432" s="1" t="s">
        <v>838</v>
      </c>
      <c r="G432" s="14" t="s">
        <v>846</v>
      </c>
      <c r="H432" s="1" t="s">
        <v>834</v>
      </c>
      <c r="I432" s="3" t="s">
        <v>125</v>
      </c>
      <c r="J432" s="5" t="s">
        <v>125</v>
      </c>
      <c r="K432" s="3"/>
      <c r="L432" s="6" t="s">
        <v>22</v>
      </c>
      <c r="M432" s="38"/>
      <c r="N432" s="45">
        <v>1</v>
      </c>
      <c r="O432" s="24">
        <v>0</v>
      </c>
      <c r="P432" s="48">
        <v>0.53</v>
      </c>
      <c r="Q432" s="5" t="s">
        <v>23</v>
      </c>
      <c r="R432" s="1" t="s">
        <v>24</v>
      </c>
      <c r="S432" s="71">
        <f>VLOOKUP(R432,Contingencies!$A$2:$D$7,4,FALSE)</f>
        <v>0.09</v>
      </c>
      <c r="T432" s="22">
        <f t="shared" si="464"/>
        <v>1379.3736175200004</v>
      </c>
      <c r="U432" s="33">
        <f t="shared" si="538"/>
        <v>477.82223352000017</v>
      </c>
      <c r="V432" s="90" t="s">
        <v>847</v>
      </c>
      <c r="W432" s="110"/>
      <c r="X432" s="102"/>
      <c r="Y432" s="102"/>
      <c r="Z432" s="102"/>
      <c r="AA432" s="102"/>
      <c r="AB432" s="102"/>
      <c r="AC432" s="102"/>
      <c r="AD432" s="102"/>
      <c r="AE432" s="125"/>
      <c r="AF432" s="120"/>
      <c r="AG432" s="120"/>
      <c r="AH432" s="125"/>
      <c r="AI432" s="102">
        <f t="shared" si="532"/>
        <v>0</v>
      </c>
      <c r="AJ432" s="103">
        <f t="shared" si="465"/>
        <v>0</v>
      </c>
      <c r="AK432" s="103">
        <f t="shared" si="466"/>
        <v>0</v>
      </c>
      <c r="AL432" s="103">
        <f t="shared" si="467"/>
        <v>0</v>
      </c>
      <c r="AM432" s="103">
        <f t="shared" si="468"/>
        <v>0</v>
      </c>
      <c r="AN432" s="103">
        <f t="shared" si="469"/>
        <v>0</v>
      </c>
      <c r="AO432" s="103">
        <f t="shared" si="470"/>
        <v>0</v>
      </c>
      <c r="AP432" s="103">
        <f t="shared" si="471"/>
        <v>0</v>
      </c>
      <c r="AQ432" s="103">
        <f t="shared" si="472"/>
        <v>0</v>
      </c>
      <c r="AR432" s="103">
        <f t="shared" si="473"/>
        <v>0</v>
      </c>
      <c r="AS432" s="103">
        <f t="shared" si="474"/>
        <v>0</v>
      </c>
      <c r="AT432" s="103">
        <f t="shared" si="475"/>
        <v>0</v>
      </c>
      <c r="AU432" s="103">
        <f t="shared" si="476"/>
        <v>0</v>
      </c>
      <c r="AV432" s="104">
        <f>SUM(AJ432:AU432)*VLOOKUP($I432,Escalation[],MATCH(W$1,Escalation[#Headers]),FALSE)</f>
        <v>0</v>
      </c>
      <c r="AW432" s="104">
        <f t="shared" si="533"/>
        <v>0</v>
      </c>
      <c r="AX432" s="104">
        <f t="shared" si="534"/>
        <v>0</v>
      </c>
      <c r="AY432" s="104">
        <f t="shared" si="535"/>
        <v>0</v>
      </c>
      <c r="AZ432" s="103">
        <f t="shared" si="536"/>
        <v>0</v>
      </c>
      <c r="BA432" s="105">
        <f t="shared" si="537"/>
        <v>0</v>
      </c>
      <c r="BB432" s="110"/>
      <c r="BC432" s="102"/>
      <c r="BD432" s="102"/>
      <c r="BE432" s="102"/>
      <c r="BF432" s="102"/>
      <c r="BG432" s="102"/>
      <c r="BH432" s="102"/>
      <c r="BI432" s="102"/>
      <c r="BJ432" s="114"/>
      <c r="BK432" s="114">
        <v>4800</v>
      </c>
      <c r="BL432" s="114">
        <v>4800</v>
      </c>
      <c r="BM432" s="102"/>
      <c r="BN432" s="102">
        <f t="shared" si="477"/>
        <v>0</v>
      </c>
      <c r="BO432" s="103">
        <f t="shared" si="478"/>
        <v>0</v>
      </c>
      <c r="BP432" s="103">
        <f t="shared" si="479"/>
        <v>0</v>
      </c>
      <c r="BQ432" s="103">
        <f t="shared" si="480"/>
        <v>0</v>
      </c>
      <c r="BR432" s="103">
        <f t="shared" si="481"/>
        <v>0</v>
      </c>
      <c r="BS432" s="103">
        <f t="shared" si="482"/>
        <v>0</v>
      </c>
      <c r="BT432" s="103">
        <f t="shared" si="483"/>
        <v>0</v>
      </c>
      <c r="BU432" s="103">
        <f t="shared" si="484"/>
        <v>0</v>
      </c>
      <c r="BV432" s="103">
        <f t="shared" si="485"/>
        <v>0</v>
      </c>
      <c r="BW432" s="103">
        <f t="shared" si="486"/>
        <v>0</v>
      </c>
      <c r="BX432" s="103">
        <f t="shared" si="487"/>
        <v>4800</v>
      </c>
      <c r="BY432" s="103">
        <f t="shared" si="488"/>
        <v>4800</v>
      </c>
      <c r="BZ432" s="103">
        <f t="shared" si="489"/>
        <v>0</v>
      </c>
      <c r="CA432" s="104">
        <f>SUM(BO432:BZ432)*VLOOKUP($I432,Escalation[],MATCH(BB$1,Escalation[#Headers]),FALSE)</f>
        <v>10017.237600000002</v>
      </c>
      <c r="CB432" s="104">
        <f t="shared" si="490"/>
        <v>0</v>
      </c>
      <c r="CC432" s="104">
        <f t="shared" si="491"/>
        <v>5309.1359280000015</v>
      </c>
      <c r="CD432" s="104">
        <f t="shared" si="492"/>
        <v>15326.373528000004</v>
      </c>
      <c r="CE432" s="103">
        <f t="shared" si="493"/>
        <v>901.55138400000021</v>
      </c>
      <c r="CF432" s="105">
        <f t="shared" si="494"/>
        <v>477.82223352000011</v>
      </c>
      <c r="CG432" s="110"/>
      <c r="CH432" s="102"/>
      <c r="CI432" s="102"/>
      <c r="CJ432" s="102"/>
      <c r="CK432" s="102"/>
      <c r="CL432" s="102"/>
      <c r="CM432" s="102"/>
      <c r="CN432" s="102"/>
      <c r="CO432" s="102"/>
      <c r="CP432" s="102"/>
      <c r="CQ432" s="102"/>
      <c r="CR432" s="102"/>
      <c r="CS432" s="102">
        <f t="shared" si="495"/>
        <v>0</v>
      </c>
      <c r="CT432" s="103">
        <f t="shared" si="496"/>
        <v>0</v>
      </c>
      <c r="CU432" s="103">
        <f t="shared" si="497"/>
        <v>0</v>
      </c>
      <c r="CV432" s="103">
        <f t="shared" si="498"/>
        <v>0</v>
      </c>
      <c r="CW432" s="103">
        <f t="shared" si="499"/>
        <v>0</v>
      </c>
      <c r="CX432" s="103">
        <f t="shared" si="500"/>
        <v>0</v>
      </c>
      <c r="CY432" s="103">
        <f t="shared" si="501"/>
        <v>0</v>
      </c>
      <c r="CZ432" s="103">
        <f t="shared" si="502"/>
        <v>0</v>
      </c>
      <c r="DA432" s="103">
        <f t="shared" si="503"/>
        <v>0</v>
      </c>
      <c r="DB432" s="103">
        <f t="shared" si="504"/>
        <v>0</v>
      </c>
      <c r="DC432" s="103">
        <f t="shared" si="505"/>
        <v>0</v>
      </c>
      <c r="DD432" s="103">
        <f t="shared" si="506"/>
        <v>0</v>
      </c>
      <c r="DE432" s="103">
        <f t="shared" si="507"/>
        <v>0</v>
      </c>
      <c r="DF432" s="104">
        <f>SUM(CT432:DE432)*VLOOKUP($I432,Escalation[],MATCH(CG$1,Escalation[#Headers]),FALSE)</f>
        <v>0</v>
      </c>
      <c r="DG432" s="104">
        <f t="shared" si="508"/>
        <v>0</v>
      </c>
      <c r="DH432" s="104">
        <f t="shared" si="509"/>
        <v>0</v>
      </c>
      <c r="DI432" s="104">
        <f t="shared" si="510"/>
        <v>0</v>
      </c>
      <c r="DJ432" s="103">
        <f t="shared" si="511"/>
        <v>0</v>
      </c>
      <c r="DK432" s="105">
        <f t="shared" si="512"/>
        <v>0</v>
      </c>
      <c r="DL432" s="110"/>
      <c r="DM432" s="102"/>
      <c r="DN432" s="102"/>
      <c r="DO432" s="102"/>
      <c r="DP432" s="102"/>
      <c r="DQ432" s="102"/>
      <c r="DR432" s="102"/>
      <c r="DS432" s="102"/>
      <c r="DT432" s="102"/>
      <c r="DU432" s="102"/>
      <c r="DV432" s="102"/>
      <c r="DW432" s="102"/>
      <c r="DX432" s="102">
        <f t="shared" si="513"/>
        <v>0</v>
      </c>
      <c r="DY432" s="103">
        <f t="shared" si="514"/>
        <v>0</v>
      </c>
      <c r="DZ432" s="103">
        <f t="shared" si="515"/>
        <v>0</v>
      </c>
      <c r="EA432" s="103">
        <f t="shared" si="516"/>
        <v>0</v>
      </c>
      <c r="EB432" s="103">
        <f t="shared" si="517"/>
        <v>0</v>
      </c>
      <c r="EC432" s="103">
        <f t="shared" si="518"/>
        <v>0</v>
      </c>
      <c r="ED432" s="103">
        <f t="shared" si="519"/>
        <v>0</v>
      </c>
      <c r="EE432" s="103">
        <f t="shared" si="520"/>
        <v>0</v>
      </c>
      <c r="EF432" s="103">
        <f t="shared" si="521"/>
        <v>0</v>
      </c>
      <c r="EG432" s="103">
        <f t="shared" si="522"/>
        <v>0</v>
      </c>
      <c r="EH432" s="103">
        <f t="shared" si="523"/>
        <v>0</v>
      </c>
      <c r="EI432" s="103">
        <f t="shared" si="524"/>
        <v>0</v>
      </c>
      <c r="EJ432" s="103">
        <f t="shared" si="525"/>
        <v>0</v>
      </c>
      <c r="EK432" s="104">
        <f>SUM(DY432:EJ432)*VLOOKUP($I432,Escalation[],MATCH(DL$1,Escalation[#Headers]),FALSE)</f>
        <v>0</v>
      </c>
      <c r="EL432" s="104">
        <f t="shared" si="526"/>
        <v>0</v>
      </c>
      <c r="EM432" s="104">
        <f t="shared" si="527"/>
        <v>0</v>
      </c>
      <c r="EN432" s="104">
        <f t="shared" si="528"/>
        <v>0</v>
      </c>
      <c r="EO432" s="103">
        <f t="shared" si="529"/>
        <v>0</v>
      </c>
      <c r="EP432" s="105">
        <f t="shared" si="530"/>
        <v>0</v>
      </c>
      <c r="EQ432" s="160">
        <f t="shared" si="531"/>
        <v>15326.373528000004</v>
      </c>
      <c r="ER432" s="1"/>
      <c r="ES432" s="82"/>
      <c r="ET432" s="82"/>
      <c r="EU432" s="82"/>
      <c r="EV432" s="82"/>
      <c r="EW432" s="22"/>
      <c r="EX432" s="22"/>
      <c r="EY432" s="34"/>
      <c r="EZ432" s="34"/>
      <c r="FA432" s="7"/>
      <c r="FB432" s="7"/>
      <c r="FC432" s="7"/>
      <c r="FD432" s="7"/>
    </row>
    <row r="433" spans="1:160" ht="224.4" hidden="1" x14ac:dyDescent="0.3">
      <c r="A433" s="1" t="s">
        <v>837</v>
      </c>
      <c r="B433" s="83">
        <v>1.2</v>
      </c>
      <c r="C433" t="s">
        <v>1395</v>
      </c>
      <c r="D433" s="28" t="s">
        <v>15</v>
      </c>
      <c r="E433" s="3" t="s">
        <v>25</v>
      </c>
      <c r="F433" s="2" t="s">
        <v>838</v>
      </c>
      <c r="G433" s="14" t="s">
        <v>848</v>
      </c>
      <c r="H433" s="1" t="s">
        <v>128</v>
      </c>
      <c r="I433" s="3" t="s">
        <v>125</v>
      </c>
      <c r="J433" s="5" t="s">
        <v>125</v>
      </c>
      <c r="K433" s="3"/>
      <c r="L433" s="6" t="s">
        <v>22</v>
      </c>
      <c r="M433" s="38"/>
      <c r="N433" s="42">
        <v>1</v>
      </c>
      <c r="O433" s="23">
        <v>0</v>
      </c>
      <c r="P433" s="48">
        <v>0.53</v>
      </c>
      <c r="Q433" s="5" t="s">
        <v>23</v>
      </c>
      <c r="R433" s="1" t="s">
        <v>24</v>
      </c>
      <c r="S433" s="71">
        <f>VLOOKUP(R433,Contingencies!$A$2:$D$7,4,FALSE)</f>
        <v>0.09</v>
      </c>
      <c r="T433" s="22">
        <f t="shared" si="464"/>
        <v>775.89765985500014</v>
      </c>
      <c r="U433" s="33">
        <f t="shared" si="538"/>
        <v>268.77500635500007</v>
      </c>
      <c r="V433" s="90" t="s">
        <v>849</v>
      </c>
      <c r="W433" s="110"/>
      <c r="X433" s="102"/>
      <c r="Y433" s="102"/>
      <c r="Z433" s="102"/>
      <c r="AA433" s="102"/>
      <c r="AB433" s="102"/>
      <c r="AC433" s="102"/>
      <c r="AD433" s="102"/>
      <c r="AE433" s="125"/>
      <c r="AF433" s="120"/>
      <c r="AG433" s="120"/>
      <c r="AH433" s="125"/>
      <c r="AI433" s="102">
        <f t="shared" si="532"/>
        <v>0</v>
      </c>
      <c r="AJ433" s="103">
        <f t="shared" si="465"/>
        <v>0</v>
      </c>
      <c r="AK433" s="103">
        <f t="shared" si="466"/>
        <v>0</v>
      </c>
      <c r="AL433" s="103">
        <f t="shared" si="467"/>
        <v>0</v>
      </c>
      <c r="AM433" s="103">
        <f t="shared" si="468"/>
        <v>0</v>
      </c>
      <c r="AN433" s="103">
        <f t="shared" si="469"/>
        <v>0</v>
      </c>
      <c r="AO433" s="103">
        <f t="shared" si="470"/>
        <v>0</v>
      </c>
      <c r="AP433" s="103">
        <f t="shared" si="471"/>
        <v>0</v>
      </c>
      <c r="AQ433" s="103">
        <f t="shared" si="472"/>
        <v>0</v>
      </c>
      <c r="AR433" s="103">
        <f t="shared" si="473"/>
        <v>0</v>
      </c>
      <c r="AS433" s="103">
        <f t="shared" si="474"/>
        <v>0</v>
      </c>
      <c r="AT433" s="103">
        <f t="shared" si="475"/>
        <v>0</v>
      </c>
      <c r="AU433" s="103">
        <f t="shared" si="476"/>
        <v>0</v>
      </c>
      <c r="AV433" s="104">
        <f>SUM(AJ433:AU433)*VLOOKUP($I433,Escalation[],MATCH(W$1,Escalation[#Headers]),FALSE)</f>
        <v>0</v>
      </c>
      <c r="AW433" s="104">
        <f t="shared" si="533"/>
        <v>0</v>
      </c>
      <c r="AX433" s="104">
        <f t="shared" si="534"/>
        <v>0</v>
      </c>
      <c r="AY433" s="104">
        <f t="shared" si="535"/>
        <v>0</v>
      </c>
      <c r="AZ433" s="103">
        <f t="shared" si="536"/>
        <v>0</v>
      </c>
      <c r="BA433" s="105">
        <f t="shared" si="537"/>
        <v>0</v>
      </c>
      <c r="BB433" s="110"/>
      <c r="BC433" s="102"/>
      <c r="BD433" s="102"/>
      <c r="BE433" s="102"/>
      <c r="BF433" s="102"/>
      <c r="BG433" s="102"/>
      <c r="BH433" s="102"/>
      <c r="BI433" s="102"/>
      <c r="BJ433" s="114"/>
      <c r="BK433" s="114">
        <v>2700</v>
      </c>
      <c r="BL433" s="114">
        <v>2700</v>
      </c>
      <c r="BM433" s="102"/>
      <c r="BN433" s="102">
        <f t="shared" si="477"/>
        <v>0</v>
      </c>
      <c r="BO433" s="103">
        <f t="shared" si="478"/>
        <v>0</v>
      </c>
      <c r="BP433" s="103">
        <f t="shared" si="479"/>
        <v>0</v>
      </c>
      <c r="BQ433" s="103">
        <f t="shared" si="480"/>
        <v>0</v>
      </c>
      <c r="BR433" s="103">
        <f t="shared" si="481"/>
        <v>0</v>
      </c>
      <c r="BS433" s="103">
        <f t="shared" si="482"/>
        <v>0</v>
      </c>
      <c r="BT433" s="103">
        <f t="shared" si="483"/>
        <v>0</v>
      </c>
      <c r="BU433" s="103">
        <f t="shared" si="484"/>
        <v>0</v>
      </c>
      <c r="BV433" s="103">
        <f t="shared" si="485"/>
        <v>0</v>
      </c>
      <c r="BW433" s="103">
        <f t="shared" si="486"/>
        <v>0</v>
      </c>
      <c r="BX433" s="103">
        <f t="shared" si="487"/>
        <v>2700</v>
      </c>
      <c r="BY433" s="103">
        <f t="shared" si="488"/>
        <v>2700</v>
      </c>
      <c r="BZ433" s="103">
        <f t="shared" si="489"/>
        <v>0</v>
      </c>
      <c r="CA433" s="104">
        <f>SUM(BO433:BZ433)*VLOOKUP($I433,Escalation[],MATCH(BB$1,Escalation[#Headers]),FALSE)</f>
        <v>5634.6961500000007</v>
      </c>
      <c r="CB433" s="104">
        <f t="shared" si="490"/>
        <v>0</v>
      </c>
      <c r="CC433" s="104">
        <f t="shared" si="491"/>
        <v>2986.3889595000005</v>
      </c>
      <c r="CD433" s="104">
        <f t="shared" si="492"/>
        <v>8621.0851095000016</v>
      </c>
      <c r="CE433" s="103">
        <f t="shared" si="493"/>
        <v>507.12265350000007</v>
      </c>
      <c r="CF433" s="105">
        <f t="shared" si="494"/>
        <v>268.77500635500002</v>
      </c>
      <c r="CG433" s="110"/>
      <c r="CH433" s="102"/>
      <c r="CI433" s="102"/>
      <c r="CJ433" s="102"/>
      <c r="CK433" s="102"/>
      <c r="CL433" s="102"/>
      <c r="CM433" s="102"/>
      <c r="CN433" s="102"/>
      <c r="CO433" s="102"/>
      <c r="CP433" s="102"/>
      <c r="CQ433" s="102"/>
      <c r="CR433" s="102"/>
      <c r="CS433" s="102">
        <f t="shared" si="495"/>
        <v>0</v>
      </c>
      <c r="CT433" s="103">
        <f t="shared" si="496"/>
        <v>0</v>
      </c>
      <c r="CU433" s="103">
        <f t="shared" si="497"/>
        <v>0</v>
      </c>
      <c r="CV433" s="103">
        <f t="shared" si="498"/>
        <v>0</v>
      </c>
      <c r="CW433" s="103">
        <f t="shared" si="499"/>
        <v>0</v>
      </c>
      <c r="CX433" s="103">
        <f t="shared" si="500"/>
        <v>0</v>
      </c>
      <c r="CY433" s="103">
        <f t="shared" si="501"/>
        <v>0</v>
      </c>
      <c r="CZ433" s="103">
        <f t="shared" si="502"/>
        <v>0</v>
      </c>
      <c r="DA433" s="103">
        <f t="shared" si="503"/>
        <v>0</v>
      </c>
      <c r="DB433" s="103">
        <f t="shared" si="504"/>
        <v>0</v>
      </c>
      <c r="DC433" s="103">
        <f t="shared" si="505"/>
        <v>0</v>
      </c>
      <c r="DD433" s="103">
        <f t="shared" si="506"/>
        <v>0</v>
      </c>
      <c r="DE433" s="103">
        <f t="shared" si="507"/>
        <v>0</v>
      </c>
      <c r="DF433" s="104">
        <f>SUM(CT433:DE433)*VLOOKUP($I433,Escalation[],MATCH(CG$1,Escalation[#Headers]),FALSE)</f>
        <v>0</v>
      </c>
      <c r="DG433" s="104">
        <f t="shared" si="508"/>
        <v>0</v>
      </c>
      <c r="DH433" s="104">
        <f t="shared" si="509"/>
        <v>0</v>
      </c>
      <c r="DI433" s="104">
        <f t="shared" si="510"/>
        <v>0</v>
      </c>
      <c r="DJ433" s="103">
        <f t="shared" si="511"/>
        <v>0</v>
      </c>
      <c r="DK433" s="105">
        <f t="shared" si="512"/>
        <v>0</v>
      </c>
      <c r="DL433" s="110"/>
      <c r="DM433" s="102"/>
      <c r="DN433" s="102"/>
      <c r="DO433" s="102"/>
      <c r="DP433" s="102"/>
      <c r="DQ433" s="102"/>
      <c r="DR433" s="102"/>
      <c r="DS433" s="102"/>
      <c r="DT433" s="102"/>
      <c r="DU433" s="102"/>
      <c r="DV433" s="102"/>
      <c r="DW433" s="102"/>
      <c r="DX433" s="102">
        <f t="shared" si="513"/>
        <v>0</v>
      </c>
      <c r="DY433" s="103">
        <f t="shared" si="514"/>
        <v>0</v>
      </c>
      <c r="DZ433" s="103">
        <f t="shared" si="515"/>
        <v>0</v>
      </c>
      <c r="EA433" s="103">
        <f t="shared" si="516"/>
        <v>0</v>
      </c>
      <c r="EB433" s="103">
        <f t="shared" si="517"/>
        <v>0</v>
      </c>
      <c r="EC433" s="103">
        <f t="shared" si="518"/>
        <v>0</v>
      </c>
      <c r="ED433" s="103">
        <f t="shared" si="519"/>
        <v>0</v>
      </c>
      <c r="EE433" s="103">
        <f t="shared" si="520"/>
        <v>0</v>
      </c>
      <c r="EF433" s="103">
        <f t="shared" si="521"/>
        <v>0</v>
      </c>
      <c r="EG433" s="103">
        <f t="shared" si="522"/>
        <v>0</v>
      </c>
      <c r="EH433" s="103">
        <f t="shared" si="523"/>
        <v>0</v>
      </c>
      <c r="EI433" s="103">
        <f t="shared" si="524"/>
        <v>0</v>
      </c>
      <c r="EJ433" s="103">
        <f t="shared" si="525"/>
        <v>0</v>
      </c>
      <c r="EK433" s="104">
        <f>SUM(DY433:EJ433)*VLOOKUP($I433,Escalation[],MATCH(DL$1,Escalation[#Headers]),FALSE)</f>
        <v>0</v>
      </c>
      <c r="EL433" s="104">
        <f t="shared" si="526"/>
        <v>0</v>
      </c>
      <c r="EM433" s="104">
        <f t="shared" si="527"/>
        <v>0</v>
      </c>
      <c r="EN433" s="104">
        <f t="shared" si="528"/>
        <v>0</v>
      </c>
      <c r="EO433" s="103">
        <f t="shared" si="529"/>
        <v>0</v>
      </c>
      <c r="EP433" s="105">
        <f t="shared" si="530"/>
        <v>0</v>
      </c>
      <c r="EQ433" s="160">
        <f t="shared" si="531"/>
        <v>8621.0851095000016</v>
      </c>
      <c r="ER433" s="1"/>
      <c r="ES433" s="82"/>
      <c r="ET433" s="82"/>
      <c r="EU433" s="82"/>
      <c r="EV433" s="82"/>
      <c r="EW433" s="22"/>
      <c r="EX433" s="22"/>
      <c r="EY433" s="34"/>
      <c r="EZ433" s="34"/>
      <c r="FA433" s="7"/>
      <c r="FB433" s="7"/>
      <c r="FC433" s="7"/>
      <c r="FD433" s="7"/>
    </row>
    <row r="434" spans="1:160" ht="171.6" hidden="1" x14ac:dyDescent="0.3">
      <c r="A434" s="11" t="s">
        <v>850</v>
      </c>
      <c r="B434" s="84">
        <v>1.2</v>
      </c>
      <c r="C434" t="s">
        <v>1395</v>
      </c>
      <c r="D434" s="28" t="s">
        <v>15</v>
      </c>
      <c r="E434" s="3" t="s">
        <v>25</v>
      </c>
      <c r="F434" s="15" t="s">
        <v>851</v>
      </c>
      <c r="G434" s="14" t="s">
        <v>852</v>
      </c>
      <c r="H434" s="1"/>
      <c r="I434" s="9" t="s">
        <v>19</v>
      </c>
      <c r="J434" s="17" t="s">
        <v>31</v>
      </c>
      <c r="K434" s="9" t="s">
        <v>137</v>
      </c>
      <c r="L434" s="18" t="s">
        <v>22</v>
      </c>
      <c r="M434" s="38">
        <v>77</v>
      </c>
      <c r="N434" s="46">
        <v>77</v>
      </c>
      <c r="O434" s="25">
        <v>0</v>
      </c>
      <c r="P434" s="49">
        <v>0</v>
      </c>
      <c r="Q434" s="17" t="s">
        <v>23</v>
      </c>
      <c r="R434" s="1" t="s">
        <v>24</v>
      </c>
      <c r="S434" s="71">
        <f>VLOOKUP(R434,Contingencies!$A$2:$D$7,4,FALSE)</f>
        <v>0.09</v>
      </c>
      <c r="T434" s="22">
        <f t="shared" si="464"/>
        <v>19855.352967579365</v>
      </c>
      <c r="U434" s="33">
        <f t="shared" si="538"/>
        <v>0</v>
      </c>
      <c r="V434" s="91" t="s">
        <v>853</v>
      </c>
      <c r="W434" s="110"/>
      <c r="X434" s="102"/>
      <c r="Y434" s="102"/>
      <c r="Z434" s="102"/>
      <c r="AA434" s="102"/>
      <c r="AB434" s="102"/>
      <c r="AC434" s="102"/>
      <c r="AD434" s="102"/>
      <c r="AE434" s="125"/>
      <c r="AF434" s="125"/>
      <c r="AG434" s="125"/>
      <c r="AH434" s="102"/>
      <c r="AI434" s="102">
        <f t="shared" si="532"/>
        <v>0</v>
      </c>
      <c r="AJ434" s="103">
        <f t="shared" si="465"/>
        <v>0</v>
      </c>
      <c r="AK434" s="103">
        <f t="shared" si="466"/>
        <v>0</v>
      </c>
      <c r="AL434" s="103">
        <f t="shared" si="467"/>
        <v>0</v>
      </c>
      <c r="AM434" s="103">
        <f t="shared" si="468"/>
        <v>0</v>
      </c>
      <c r="AN434" s="103">
        <f t="shared" si="469"/>
        <v>0</v>
      </c>
      <c r="AO434" s="103">
        <f t="shared" si="470"/>
        <v>0</v>
      </c>
      <c r="AP434" s="103">
        <f t="shared" si="471"/>
        <v>0</v>
      </c>
      <c r="AQ434" s="103">
        <f t="shared" si="472"/>
        <v>0</v>
      </c>
      <c r="AR434" s="103">
        <f t="shared" si="473"/>
        <v>0</v>
      </c>
      <c r="AS434" s="103">
        <f t="shared" si="474"/>
        <v>0</v>
      </c>
      <c r="AT434" s="103">
        <f t="shared" si="475"/>
        <v>0</v>
      </c>
      <c r="AU434" s="103">
        <f t="shared" si="476"/>
        <v>0</v>
      </c>
      <c r="AV434" s="104">
        <f>SUM(AJ434:AU434)*VLOOKUP($I434,Escalation[],MATCH(W$1,Escalation[#Headers]),FALSE)</f>
        <v>0</v>
      </c>
      <c r="AW434" s="104">
        <f t="shared" si="533"/>
        <v>0</v>
      </c>
      <c r="AX434" s="104">
        <f t="shared" si="534"/>
        <v>0</v>
      </c>
      <c r="AY434" s="104">
        <f t="shared" si="535"/>
        <v>0</v>
      </c>
      <c r="AZ434" s="103">
        <f t="shared" si="536"/>
        <v>0</v>
      </c>
      <c r="BA434" s="105">
        <f t="shared" si="537"/>
        <v>0</v>
      </c>
      <c r="BB434" s="110"/>
      <c r="BC434" s="102"/>
      <c r="BD434" s="102"/>
      <c r="BE434" s="102"/>
      <c r="BF434" s="102"/>
      <c r="BG434" s="102"/>
      <c r="BH434" s="102"/>
      <c r="BI434" s="102"/>
      <c r="BJ434" s="125"/>
      <c r="BK434" s="125"/>
      <c r="BL434" s="125"/>
      <c r="BM434" s="102"/>
      <c r="BN434" s="102">
        <f t="shared" si="477"/>
        <v>0</v>
      </c>
      <c r="BO434" s="103">
        <f t="shared" si="478"/>
        <v>0</v>
      </c>
      <c r="BP434" s="103">
        <f t="shared" si="479"/>
        <v>0</v>
      </c>
      <c r="BQ434" s="103">
        <f t="shared" si="480"/>
        <v>0</v>
      </c>
      <c r="BR434" s="103">
        <f t="shared" si="481"/>
        <v>0</v>
      </c>
      <c r="BS434" s="103">
        <f t="shared" si="482"/>
        <v>0</v>
      </c>
      <c r="BT434" s="103">
        <f t="shared" si="483"/>
        <v>0</v>
      </c>
      <c r="BU434" s="103">
        <f t="shared" si="484"/>
        <v>0</v>
      </c>
      <c r="BV434" s="103">
        <f t="shared" si="485"/>
        <v>0</v>
      </c>
      <c r="BW434" s="103">
        <f t="shared" si="486"/>
        <v>0</v>
      </c>
      <c r="BX434" s="103">
        <f t="shared" si="487"/>
        <v>0</v>
      </c>
      <c r="BY434" s="103">
        <f t="shared" si="488"/>
        <v>0</v>
      </c>
      <c r="BZ434" s="103">
        <f t="shared" si="489"/>
        <v>0</v>
      </c>
      <c r="CA434" s="104">
        <f>SUM(BO434:BZ434)*VLOOKUP($I434,Escalation[],MATCH(BB$1,Escalation[#Headers]),FALSE)</f>
        <v>0</v>
      </c>
      <c r="CB434" s="104">
        <f t="shared" si="490"/>
        <v>0</v>
      </c>
      <c r="CC434" s="104">
        <f t="shared" si="491"/>
        <v>0</v>
      </c>
      <c r="CD434" s="104">
        <f t="shared" si="492"/>
        <v>0</v>
      </c>
      <c r="CE434" s="103">
        <f t="shared" si="493"/>
        <v>0</v>
      </c>
      <c r="CF434" s="105">
        <f t="shared" si="494"/>
        <v>0</v>
      </c>
      <c r="CG434" s="110"/>
      <c r="CH434" s="102"/>
      <c r="CI434" s="102"/>
      <c r="CJ434" s="102"/>
      <c r="CK434" s="102"/>
      <c r="CL434" s="102"/>
      <c r="CM434" s="102"/>
      <c r="CN434" s="112"/>
      <c r="CO434" s="112"/>
      <c r="CP434" s="114">
        <v>1344</v>
      </c>
      <c r="CQ434" s="114">
        <v>1344</v>
      </c>
      <c r="CR434" s="102"/>
      <c r="CS434" s="102">
        <f t="shared" si="495"/>
        <v>2688</v>
      </c>
      <c r="CT434" s="103">
        <f t="shared" si="496"/>
        <v>0</v>
      </c>
      <c r="CU434" s="103">
        <f t="shared" si="497"/>
        <v>0</v>
      </c>
      <c r="CV434" s="103">
        <f t="shared" si="498"/>
        <v>0</v>
      </c>
      <c r="CW434" s="103">
        <f t="shared" si="499"/>
        <v>0</v>
      </c>
      <c r="CX434" s="103">
        <f t="shared" si="500"/>
        <v>0</v>
      </c>
      <c r="CY434" s="103">
        <f t="shared" si="501"/>
        <v>0</v>
      </c>
      <c r="CZ434" s="103">
        <f t="shared" si="502"/>
        <v>0</v>
      </c>
      <c r="DA434" s="103">
        <f t="shared" si="503"/>
        <v>0</v>
      </c>
      <c r="DB434" s="103">
        <f t="shared" si="504"/>
        <v>0</v>
      </c>
      <c r="DC434" s="103">
        <f t="shared" si="505"/>
        <v>103488</v>
      </c>
      <c r="DD434" s="103">
        <f t="shared" si="506"/>
        <v>103488</v>
      </c>
      <c r="DE434" s="103">
        <f t="shared" si="507"/>
        <v>0</v>
      </c>
      <c r="DF434" s="104">
        <f>SUM(CT434:DE434)*VLOOKUP($I434,Escalation[],MATCH(CG$1,Escalation[#Headers]),FALSE)</f>
        <v>220615.03297310407</v>
      </c>
      <c r="DG434" s="104">
        <f t="shared" si="508"/>
        <v>0</v>
      </c>
      <c r="DH434" s="104">
        <f t="shared" si="509"/>
        <v>0</v>
      </c>
      <c r="DI434" s="104">
        <f t="shared" si="510"/>
        <v>220615.03297310407</v>
      </c>
      <c r="DJ434" s="103">
        <f t="shared" si="511"/>
        <v>19855.352967579365</v>
      </c>
      <c r="DK434" s="105">
        <f t="shared" si="512"/>
        <v>0</v>
      </c>
      <c r="DL434" s="110"/>
      <c r="DM434" s="102"/>
      <c r="DN434" s="102"/>
      <c r="DO434" s="102"/>
      <c r="DP434" s="102"/>
      <c r="DQ434" s="102"/>
      <c r="DR434" s="102"/>
      <c r="DS434" s="102"/>
      <c r="DT434" s="102"/>
      <c r="DU434" s="102"/>
      <c r="DV434" s="102"/>
      <c r="DW434" s="102"/>
      <c r="DX434" s="102">
        <f t="shared" si="513"/>
        <v>0</v>
      </c>
      <c r="DY434" s="103">
        <f t="shared" si="514"/>
        <v>0</v>
      </c>
      <c r="DZ434" s="103">
        <f t="shared" si="515"/>
        <v>0</v>
      </c>
      <c r="EA434" s="103">
        <f t="shared" si="516"/>
        <v>0</v>
      </c>
      <c r="EB434" s="103">
        <f t="shared" si="517"/>
        <v>0</v>
      </c>
      <c r="EC434" s="103">
        <f t="shared" si="518"/>
        <v>0</v>
      </c>
      <c r="ED434" s="103">
        <f t="shared" si="519"/>
        <v>0</v>
      </c>
      <c r="EE434" s="103">
        <f t="shared" si="520"/>
        <v>0</v>
      </c>
      <c r="EF434" s="103">
        <f t="shared" si="521"/>
        <v>0</v>
      </c>
      <c r="EG434" s="103">
        <f t="shared" si="522"/>
        <v>0</v>
      </c>
      <c r="EH434" s="103">
        <f t="shared" si="523"/>
        <v>0</v>
      </c>
      <c r="EI434" s="103">
        <f t="shared" si="524"/>
        <v>0</v>
      </c>
      <c r="EJ434" s="103">
        <f t="shared" si="525"/>
        <v>0</v>
      </c>
      <c r="EK434" s="104">
        <f>SUM(DY434:EJ434)*VLOOKUP($I434,Escalation[],MATCH(DL$1,Escalation[#Headers]),FALSE)</f>
        <v>0</v>
      </c>
      <c r="EL434" s="104">
        <f t="shared" si="526"/>
        <v>0</v>
      </c>
      <c r="EM434" s="104">
        <f t="shared" si="527"/>
        <v>0</v>
      </c>
      <c r="EN434" s="104">
        <f t="shared" si="528"/>
        <v>0</v>
      </c>
      <c r="EO434" s="103">
        <f t="shared" si="529"/>
        <v>0</v>
      </c>
      <c r="EP434" s="105">
        <f t="shared" si="530"/>
        <v>0</v>
      </c>
      <c r="EQ434" s="160">
        <f t="shared" si="531"/>
        <v>220615.03297310407</v>
      </c>
      <c r="ER434" s="11"/>
      <c r="ES434" s="82"/>
      <c r="ET434" s="82"/>
      <c r="EU434" s="82"/>
      <c r="EV434" s="82"/>
      <c r="EW434" s="22"/>
      <c r="EX434" s="22"/>
      <c r="EY434" s="34"/>
      <c r="EZ434" s="34"/>
      <c r="FA434" s="7"/>
      <c r="FB434" s="7"/>
      <c r="FC434" s="7"/>
      <c r="FD434" s="7"/>
    </row>
    <row r="435" spans="1:160" ht="158.4" hidden="1" x14ac:dyDescent="0.3">
      <c r="A435" s="11" t="s">
        <v>850</v>
      </c>
      <c r="B435" s="84">
        <v>1.2</v>
      </c>
      <c r="C435" t="s">
        <v>1395</v>
      </c>
      <c r="D435" s="28" t="s">
        <v>15</v>
      </c>
      <c r="E435" s="3" t="s">
        <v>25</v>
      </c>
      <c r="F435" s="15" t="s">
        <v>851</v>
      </c>
      <c r="G435" s="14" t="s">
        <v>854</v>
      </c>
      <c r="H435" s="1"/>
      <c r="I435" s="9" t="s">
        <v>19</v>
      </c>
      <c r="J435" s="17" t="s">
        <v>31</v>
      </c>
      <c r="K435" s="9" t="s">
        <v>35</v>
      </c>
      <c r="L435" s="18" t="s">
        <v>22</v>
      </c>
      <c r="M435" s="38">
        <v>115</v>
      </c>
      <c r="N435" s="46">
        <v>115</v>
      </c>
      <c r="O435" s="25">
        <v>0</v>
      </c>
      <c r="P435" s="49">
        <v>0</v>
      </c>
      <c r="Q435" s="17" t="s">
        <v>23</v>
      </c>
      <c r="R435" s="1" t="s">
        <v>24</v>
      </c>
      <c r="S435" s="71">
        <f>VLOOKUP(R435,Contingencies!$A$2:$D$7,4,FALSE)</f>
        <v>0.09</v>
      </c>
      <c r="T435" s="22">
        <f t="shared" si="464"/>
        <v>6619.2184348087512</v>
      </c>
      <c r="U435" s="33">
        <f t="shared" si="538"/>
        <v>0</v>
      </c>
      <c r="V435" s="91" t="s">
        <v>855</v>
      </c>
      <c r="W435" s="110"/>
      <c r="X435" s="102"/>
      <c r="Y435" s="102"/>
      <c r="Z435" s="102"/>
      <c r="AA435" s="102"/>
      <c r="AB435" s="102"/>
      <c r="AC435" s="102"/>
      <c r="AD435" s="102"/>
      <c r="AE435" s="125"/>
      <c r="AF435" s="125"/>
      <c r="AG435" s="125"/>
      <c r="AH435" s="102"/>
      <c r="AI435" s="102">
        <f t="shared" si="532"/>
        <v>0</v>
      </c>
      <c r="AJ435" s="103">
        <f t="shared" si="465"/>
        <v>0</v>
      </c>
      <c r="AK435" s="103">
        <f t="shared" si="466"/>
        <v>0</v>
      </c>
      <c r="AL435" s="103">
        <f t="shared" si="467"/>
        <v>0</v>
      </c>
      <c r="AM435" s="103">
        <f t="shared" si="468"/>
        <v>0</v>
      </c>
      <c r="AN435" s="103">
        <f t="shared" si="469"/>
        <v>0</v>
      </c>
      <c r="AO435" s="103">
        <f t="shared" si="470"/>
        <v>0</v>
      </c>
      <c r="AP435" s="103">
        <f t="shared" si="471"/>
        <v>0</v>
      </c>
      <c r="AQ435" s="103">
        <f t="shared" si="472"/>
        <v>0</v>
      </c>
      <c r="AR435" s="103">
        <f t="shared" si="473"/>
        <v>0</v>
      </c>
      <c r="AS435" s="103">
        <f t="shared" si="474"/>
        <v>0</v>
      </c>
      <c r="AT435" s="103">
        <f t="shared" si="475"/>
        <v>0</v>
      </c>
      <c r="AU435" s="103">
        <f t="shared" si="476"/>
        <v>0</v>
      </c>
      <c r="AV435" s="104">
        <f>SUM(AJ435:AU435)*VLOOKUP($I435,Escalation[],MATCH(W$1,Escalation[#Headers]),FALSE)</f>
        <v>0</v>
      </c>
      <c r="AW435" s="104">
        <f t="shared" si="533"/>
        <v>0</v>
      </c>
      <c r="AX435" s="104">
        <f t="shared" si="534"/>
        <v>0</v>
      </c>
      <c r="AY435" s="104">
        <f t="shared" si="535"/>
        <v>0</v>
      </c>
      <c r="AZ435" s="103">
        <f t="shared" si="536"/>
        <v>0</v>
      </c>
      <c r="BA435" s="105">
        <f t="shared" si="537"/>
        <v>0</v>
      </c>
      <c r="BB435" s="110"/>
      <c r="BC435" s="102"/>
      <c r="BD435" s="102"/>
      <c r="BE435" s="102"/>
      <c r="BF435" s="102"/>
      <c r="BG435" s="102"/>
      <c r="BH435" s="102"/>
      <c r="BI435" s="102"/>
      <c r="BJ435" s="125"/>
      <c r="BK435" s="125"/>
      <c r="BL435" s="125"/>
      <c r="BM435" s="102"/>
      <c r="BN435" s="102">
        <f t="shared" si="477"/>
        <v>0</v>
      </c>
      <c r="BO435" s="103">
        <f t="shared" si="478"/>
        <v>0</v>
      </c>
      <c r="BP435" s="103">
        <f t="shared" si="479"/>
        <v>0</v>
      </c>
      <c r="BQ435" s="103">
        <f t="shared" si="480"/>
        <v>0</v>
      </c>
      <c r="BR435" s="103">
        <f t="shared" si="481"/>
        <v>0</v>
      </c>
      <c r="BS435" s="103">
        <f t="shared" si="482"/>
        <v>0</v>
      </c>
      <c r="BT435" s="103">
        <f t="shared" si="483"/>
        <v>0</v>
      </c>
      <c r="BU435" s="103">
        <f t="shared" si="484"/>
        <v>0</v>
      </c>
      <c r="BV435" s="103">
        <f t="shared" si="485"/>
        <v>0</v>
      </c>
      <c r="BW435" s="103">
        <f t="shared" si="486"/>
        <v>0</v>
      </c>
      <c r="BX435" s="103">
        <f t="shared" si="487"/>
        <v>0</v>
      </c>
      <c r="BY435" s="103">
        <f t="shared" si="488"/>
        <v>0</v>
      </c>
      <c r="BZ435" s="103">
        <f t="shared" si="489"/>
        <v>0</v>
      </c>
      <c r="CA435" s="104">
        <f>SUM(BO435:BZ435)*VLOOKUP($I435,Escalation[],MATCH(BB$1,Escalation[#Headers]),FALSE)</f>
        <v>0</v>
      </c>
      <c r="CB435" s="104">
        <f t="shared" si="490"/>
        <v>0</v>
      </c>
      <c r="CC435" s="104">
        <f t="shared" si="491"/>
        <v>0</v>
      </c>
      <c r="CD435" s="104">
        <f t="shared" si="492"/>
        <v>0</v>
      </c>
      <c r="CE435" s="103">
        <f t="shared" si="493"/>
        <v>0</v>
      </c>
      <c r="CF435" s="105">
        <f t="shared" si="494"/>
        <v>0</v>
      </c>
      <c r="CG435" s="110"/>
      <c r="CH435" s="102"/>
      <c r="CI435" s="102"/>
      <c r="CJ435" s="102"/>
      <c r="CK435" s="102"/>
      <c r="CL435" s="102"/>
      <c r="CM435" s="102"/>
      <c r="CN435" s="112"/>
      <c r="CO435" s="112"/>
      <c r="CP435" s="114">
        <v>300</v>
      </c>
      <c r="CQ435" s="114">
        <v>300</v>
      </c>
      <c r="CR435" s="102"/>
      <c r="CS435" s="102">
        <f t="shared" si="495"/>
        <v>600</v>
      </c>
      <c r="CT435" s="103">
        <f t="shared" si="496"/>
        <v>0</v>
      </c>
      <c r="CU435" s="103">
        <f t="shared" si="497"/>
        <v>0</v>
      </c>
      <c r="CV435" s="103">
        <f t="shared" si="498"/>
        <v>0</v>
      </c>
      <c r="CW435" s="103">
        <f t="shared" si="499"/>
        <v>0</v>
      </c>
      <c r="CX435" s="103">
        <f t="shared" si="500"/>
        <v>0</v>
      </c>
      <c r="CY435" s="103">
        <f t="shared" si="501"/>
        <v>0</v>
      </c>
      <c r="CZ435" s="103">
        <f t="shared" si="502"/>
        <v>0</v>
      </c>
      <c r="DA435" s="103">
        <f t="shared" si="503"/>
        <v>0</v>
      </c>
      <c r="DB435" s="103">
        <f t="shared" si="504"/>
        <v>0</v>
      </c>
      <c r="DC435" s="103">
        <f t="shared" si="505"/>
        <v>34500</v>
      </c>
      <c r="DD435" s="103">
        <f t="shared" si="506"/>
        <v>34500</v>
      </c>
      <c r="DE435" s="103">
        <f t="shared" si="507"/>
        <v>0</v>
      </c>
      <c r="DF435" s="104">
        <f>SUM(CT435:DE435)*VLOOKUP($I435,Escalation[],MATCH(CG$1,Escalation[#Headers]),FALSE)</f>
        <v>73546.871497875021</v>
      </c>
      <c r="DG435" s="104">
        <f t="shared" si="508"/>
        <v>0</v>
      </c>
      <c r="DH435" s="104">
        <f t="shared" si="509"/>
        <v>0</v>
      </c>
      <c r="DI435" s="104">
        <f t="shared" si="510"/>
        <v>73546.871497875021</v>
      </c>
      <c r="DJ435" s="103">
        <f t="shared" si="511"/>
        <v>6619.2184348087512</v>
      </c>
      <c r="DK435" s="105">
        <f t="shared" si="512"/>
        <v>0</v>
      </c>
      <c r="DL435" s="110"/>
      <c r="DM435" s="102"/>
      <c r="DN435" s="102"/>
      <c r="DO435" s="102"/>
      <c r="DP435" s="102"/>
      <c r="DQ435" s="102"/>
      <c r="DR435" s="102"/>
      <c r="DS435" s="102"/>
      <c r="DT435" s="102"/>
      <c r="DU435" s="102"/>
      <c r="DV435" s="102"/>
      <c r="DW435" s="102"/>
      <c r="DX435" s="102">
        <f t="shared" si="513"/>
        <v>0</v>
      </c>
      <c r="DY435" s="103">
        <f t="shared" si="514"/>
        <v>0</v>
      </c>
      <c r="DZ435" s="103">
        <f t="shared" si="515"/>
        <v>0</v>
      </c>
      <c r="EA435" s="103">
        <f t="shared" si="516"/>
        <v>0</v>
      </c>
      <c r="EB435" s="103">
        <f t="shared" si="517"/>
        <v>0</v>
      </c>
      <c r="EC435" s="103">
        <f t="shared" si="518"/>
        <v>0</v>
      </c>
      <c r="ED435" s="103">
        <f t="shared" si="519"/>
        <v>0</v>
      </c>
      <c r="EE435" s="103">
        <f t="shared" si="520"/>
        <v>0</v>
      </c>
      <c r="EF435" s="103">
        <f t="shared" si="521"/>
        <v>0</v>
      </c>
      <c r="EG435" s="103">
        <f t="shared" si="522"/>
        <v>0</v>
      </c>
      <c r="EH435" s="103">
        <f t="shared" si="523"/>
        <v>0</v>
      </c>
      <c r="EI435" s="103">
        <f t="shared" si="524"/>
        <v>0</v>
      </c>
      <c r="EJ435" s="103">
        <f t="shared" si="525"/>
        <v>0</v>
      </c>
      <c r="EK435" s="104">
        <f>SUM(DY435:EJ435)*VLOOKUP($I435,Escalation[],MATCH(DL$1,Escalation[#Headers]),FALSE)</f>
        <v>0</v>
      </c>
      <c r="EL435" s="104">
        <f t="shared" si="526"/>
        <v>0</v>
      </c>
      <c r="EM435" s="104">
        <f t="shared" si="527"/>
        <v>0</v>
      </c>
      <c r="EN435" s="104">
        <f t="shared" si="528"/>
        <v>0</v>
      </c>
      <c r="EO435" s="103">
        <f t="shared" si="529"/>
        <v>0</v>
      </c>
      <c r="EP435" s="105">
        <f t="shared" si="530"/>
        <v>0</v>
      </c>
      <c r="EQ435" s="160">
        <f t="shared" si="531"/>
        <v>73546.871497875021</v>
      </c>
      <c r="ER435" s="11"/>
      <c r="ES435" s="82"/>
      <c r="ET435" s="82"/>
      <c r="EU435" s="82"/>
      <c r="EV435" s="82"/>
      <c r="EW435" s="22"/>
      <c r="EX435" s="22"/>
      <c r="EY435" s="34"/>
      <c r="EZ435" s="34"/>
      <c r="FA435" s="7"/>
      <c r="FB435" s="7"/>
      <c r="FC435" s="7"/>
      <c r="FD435" s="7"/>
    </row>
    <row r="436" spans="1:160" ht="184.8" hidden="1" x14ac:dyDescent="0.3">
      <c r="A436" s="1" t="s">
        <v>850</v>
      </c>
      <c r="B436" s="83">
        <v>1.2</v>
      </c>
      <c r="C436" t="s">
        <v>1395</v>
      </c>
      <c r="D436" s="28" t="s">
        <v>15</v>
      </c>
      <c r="E436" s="3" t="s">
        <v>25</v>
      </c>
      <c r="F436" s="1" t="s">
        <v>851</v>
      </c>
      <c r="G436" s="14" t="s">
        <v>856</v>
      </c>
      <c r="H436" s="1"/>
      <c r="I436" s="3" t="s">
        <v>135</v>
      </c>
      <c r="J436" s="5" t="s">
        <v>135</v>
      </c>
      <c r="K436" s="3"/>
      <c r="L436" s="6" t="s">
        <v>22</v>
      </c>
      <c r="M436" s="38"/>
      <c r="N436" s="45">
        <v>1</v>
      </c>
      <c r="O436" s="24">
        <v>0</v>
      </c>
      <c r="P436" s="48">
        <v>0.53</v>
      </c>
      <c r="Q436" s="5" t="s">
        <v>23</v>
      </c>
      <c r="R436" s="1" t="s">
        <v>24</v>
      </c>
      <c r="S436" s="71">
        <f>VLOOKUP(R436,Contingencies!$A$2:$D$7,4,FALSE)</f>
        <v>0.09</v>
      </c>
      <c r="T436" s="22">
        <f t="shared" si="464"/>
        <v>733.86986994618769</v>
      </c>
      <c r="U436" s="33">
        <f t="shared" si="538"/>
        <v>254.21636017743759</v>
      </c>
      <c r="V436" s="90" t="s">
        <v>857</v>
      </c>
      <c r="W436" s="110"/>
      <c r="X436" s="102"/>
      <c r="Y436" s="102"/>
      <c r="Z436" s="102"/>
      <c r="AA436" s="102"/>
      <c r="AB436" s="102"/>
      <c r="AC436" s="102"/>
      <c r="AD436" s="102"/>
      <c r="AE436" s="125"/>
      <c r="AF436" s="126"/>
      <c r="AG436" s="126"/>
      <c r="AH436" s="125"/>
      <c r="AI436" s="102">
        <f t="shared" si="532"/>
        <v>0</v>
      </c>
      <c r="AJ436" s="103">
        <f t="shared" si="465"/>
        <v>0</v>
      </c>
      <c r="AK436" s="103">
        <f t="shared" si="466"/>
        <v>0</v>
      </c>
      <c r="AL436" s="103">
        <f t="shared" si="467"/>
        <v>0</v>
      </c>
      <c r="AM436" s="103">
        <f t="shared" si="468"/>
        <v>0</v>
      </c>
      <c r="AN436" s="103">
        <f t="shared" si="469"/>
        <v>0</v>
      </c>
      <c r="AO436" s="103">
        <f t="shared" si="470"/>
        <v>0</v>
      </c>
      <c r="AP436" s="103">
        <f t="shared" si="471"/>
        <v>0</v>
      </c>
      <c r="AQ436" s="103">
        <f t="shared" si="472"/>
        <v>0</v>
      </c>
      <c r="AR436" s="103">
        <f t="shared" si="473"/>
        <v>0</v>
      </c>
      <c r="AS436" s="103">
        <f t="shared" si="474"/>
        <v>0</v>
      </c>
      <c r="AT436" s="103">
        <f t="shared" si="475"/>
        <v>0</v>
      </c>
      <c r="AU436" s="103">
        <f t="shared" si="476"/>
        <v>0</v>
      </c>
      <c r="AV436" s="104">
        <f>SUM(AJ436:AU436)*VLOOKUP($I436,Escalation[],MATCH(W$1,Escalation[#Headers]),FALSE)</f>
        <v>0</v>
      </c>
      <c r="AW436" s="104">
        <f t="shared" si="533"/>
        <v>0</v>
      </c>
      <c r="AX436" s="104">
        <f t="shared" si="534"/>
        <v>0</v>
      </c>
      <c r="AY436" s="104">
        <f t="shared" si="535"/>
        <v>0</v>
      </c>
      <c r="AZ436" s="103">
        <f t="shared" si="536"/>
        <v>0</v>
      </c>
      <c r="BA436" s="105">
        <f t="shared" si="537"/>
        <v>0</v>
      </c>
      <c r="BB436" s="124"/>
      <c r="BC436" s="125"/>
      <c r="BD436" s="102"/>
      <c r="BE436" s="102"/>
      <c r="BF436" s="102"/>
      <c r="BG436" s="102"/>
      <c r="BH436" s="102"/>
      <c r="BI436" s="102"/>
      <c r="BJ436" s="125"/>
      <c r="BK436" s="102"/>
      <c r="BL436" s="102"/>
      <c r="BM436" s="102"/>
      <c r="BN436" s="102">
        <f t="shared" si="477"/>
        <v>0</v>
      </c>
      <c r="BO436" s="103">
        <f t="shared" si="478"/>
        <v>0</v>
      </c>
      <c r="BP436" s="103">
        <f t="shared" si="479"/>
        <v>0</v>
      </c>
      <c r="BQ436" s="103">
        <f t="shared" si="480"/>
        <v>0</v>
      </c>
      <c r="BR436" s="103">
        <f t="shared" si="481"/>
        <v>0</v>
      </c>
      <c r="BS436" s="103">
        <f t="shared" si="482"/>
        <v>0</v>
      </c>
      <c r="BT436" s="103">
        <f t="shared" si="483"/>
        <v>0</v>
      </c>
      <c r="BU436" s="103">
        <f t="shared" si="484"/>
        <v>0</v>
      </c>
      <c r="BV436" s="103">
        <f t="shared" si="485"/>
        <v>0</v>
      </c>
      <c r="BW436" s="103">
        <f t="shared" si="486"/>
        <v>0</v>
      </c>
      <c r="BX436" s="103">
        <f t="shared" si="487"/>
        <v>0</v>
      </c>
      <c r="BY436" s="103">
        <f t="shared" si="488"/>
        <v>0</v>
      </c>
      <c r="BZ436" s="103">
        <f t="shared" si="489"/>
        <v>0</v>
      </c>
      <c r="CA436" s="104">
        <f>SUM(BO436:BZ436)*VLOOKUP($I436,Escalation[],MATCH(BB$1,Escalation[#Headers]),FALSE)</f>
        <v>0</v>
      </c>
      <c r="CB436" s="104">
        <f t="shared" si="490"/>
        <v>0</v>
      </c>
      <c r="CC436" s="104">
        <f t="shared" si="491"/>
        <v>0</v>
      </c>
      <c r="CD436" s="104">
        <f t="shared" si="492"/>
        <v>0</v>
      </c>
      <c r="CE436" s="103">
        <f t="shared" si="493"/>
        <v>0</v>
      </c>
      <c r="CF436" s="105">
        <f t="shared" si="494"/>
        <v>0</v>
      </c>
      <c r="CG436" s="110"/>
      <c r="CH436" s="102"/>
      <c r="CI436" s="102"/>
      <c r="CJ436" s="102"/>
      <c r="CK436" s="102"/>
      <c r="CL436" s="102"/>
      <c r="CM436" s="102"/>
      <c r="CN436" s="112">
        <v>2000</v>
      </c>
      <c r="CO436" s="112">
        <v>3000</v>
      </c>
      <c r="CP436" s="114"/>
      <c r="CQ436" s="114"/>
      <c r="CR436" s="102"/>
      <c r="CS436" s="102">
        <f t="shared" si="495"/>
        <v>0</v>
      </c>
      <c r="CT436" s="103">
        <f t="shared" si="496"/>
        <v>0</v>
      </c>
      <c r="CU436" s="103">
        <f t="shared" si="497"/>
        <v>0</v>
      </c>
      <c r="CV436" s="103">
        <f t="shared" si="498"/>
        <v>0</v>
      </c>
      <c r="CW436" s="103">
        <f t="shared" si="499"/>
        <v>0</v>
      </c>
      <c r="CX436" s="103">
        <f t="shared" si="500"/>
        <v>0</v>
      </c>
      <c r="CY436" s="103">
        <f t="shared" si="501"/>
        <v>0</v>
      </c>
      <c r="CZ436" s="103">
        <f t="shared" si="502"/>
        <v>0</v>
      </c>
      <c r="DA436" s="103">
        <f t="shared" si="503"/>
        <v>2000</v>
      </c>
      <c r="DB436" s="103">
        <f t="shared" si="504"/>
        <v>3000</v>
      </c>
      <c r="DC436" s="103">
        <f t="shared" si="505"/>
        <v>0</v>
      </c>
      <c r="DD436" s="103">
        <f t="shared" si="506"/>
        <v>0</v>
      </c>
      <c r="DE436" s="103">
        <f t="shared" si="507"/>
        <v>0</v>
      </c>
      <c r="DF436" s="104">
        <f>SUM(CT436:DE436)*VLOOKUP($I436,Escalation[],MATCH(CG$1,Escalation[#Headers]),FALSE)</f>
        <v>5329.4834418750015</v>
      </c>
      <c r="DG436" s="104">
        <f t="shared" si="508"/>
        <v>0</v>
      </c>
      <c r="DH436" s="104">
        <f t="shared" si="509"/>
        <v>2824.6262241937511</v>
      </c>
      <c r="DI436" s="104">
        <f t="shared" si="510"/>
        <v>8154.1096660687526</v>
      </c>
      <c r="DJ436" s="103">
        <f t="shared" si="511"/>
        <v>479.6535097687501</v>
      </c>
      <c r="DK436" s="105">
        <f t="shared" si="512"/>
        <v>254.21636017743759</v>
      </c>
      <c r="DL436" s="110"/>
      <c r="DM436" s="102"/>
      <c r="DN436" s="102"/>
      <c r="DO436" s="102"/>
      <c r="DP436" s="102"/>
      <c r="DQ436" s="102"/>
      <c r="DR436" s="102"/>
      <c r="DS436" s="102"/>
      <c r="DT436" s="102"/>
      <c r="DU436" s="102"/>
      <c r="DV436" s="102"/>
      <c r="DW436" s="102"/>
      <c r="DX436" s="102">
        <f t="shared" si="513"/>
        <v>0</v>
      </c>
      <c r="DY436" s="103">
        <f t="shared" si="514"/>
        <v>0</v>
      </c>
      <c r="DZ436" s="103">
        <f t="shared" si="515"/>
        <v>0</v>
      </c>
      <c r="EA436" s="103">
        <f t="shared" si="516"/>
        <v>0</v>
      </c>
      <c r="EB436" s="103">
        <f t="shared" si="517"/>
        <v>0</v>
      </c>
      <c r="EC436" s="103">
        <f t="shared" si="518"/>
        <v>0</v>
      </c>
      <c r="ED436" s="103">
        <f t="shared" si="519"/>
        <v>0</v>
      </c>
      <c r="EE436" s="103">
        <f t="shared" si="520"/>
        <v>0</v>
      </c>
      <c r="EF436" s="103">
        <f t="shared" si="521"/>
        <v>0</v>
      </c>
      <c r="EG436" s="103">
        <f t="shared" si="522"/>
        <v>0</v>
      </c>
      <c r="EH436" s="103">
        <f t="shared" si="523"/>
        <v>0</v>
      </c>
      <c r="EI436" s="103">
        <f t="shared" si="524"/>
        <v>0</v>
      </c>
      <c r="EJ436" s="103">
        <f t="shared" si="525"/>
        <v>0</v>
      </c>
      <c r="EK436" s="104">
        <f>SUM(DY436:EJ436)*VLOOKUP($I436,Escalation[],MATCH(DL$1,Escalation[#Headers]),FALSE)</f>
        <v>0</v>
      </c>
      <c r="EL436" s="104">
        <f t="shared" si="526"/>
        <v>0</v>
      </c>
      <c r="EM436" s="104">
        <f t="shared" si="527"/>
        <v>0</v>
      </c>
      <c r="EN436" s="104">
        <f t="shared" si="528"/>
        <v>0</v>
      </c>
      <c r="EO436" s="103">
        <f t="shared" si="529"/>
        <v>0</v>
      </c>
      <c r="EP436" s="105">
        <f t="shared" si="530"/>
        <v>0</v>
      </c>
      <c r="EQ436" s="160">
        <f t="shared" si="531"/>
        <v>8154.1096660687526</v>
      </c>
      <c r="ER436" s="1"/>
      <c r="ES436" s="82"/>
      <c r="ET436" s="82"/>
      <c r="EU436" s="82"/>
      <c r="EV436" s="82"/>
      <c r="EW436" s="22"/>
      <c r="EX436" s="22"/>
      <c r="EY436" s="34"/>
      <c r="EZ436" s="34"/>
      <c r="FA436" s="7"/>
      <c r="FB436" s="7"/>
      <c r="FC436" s="7"/>
      <c r="FD436" s="7"/>
    </row>
    <row r="437" spans="1:160" ht="211.2" hidden="1" x14ac:dyDescent="0.3">
      <c r="A437" s="1" t="s">
        <v>850</v>
      </c>
      <c r="B437" s="83">
        <v>1.2</v>
      </c>
      <c r="C437" t="s">
        <v>1395</v>
      </c>
      <c r="D437" s="28" t="s">
        <v>15</v>
      </c>
      <c r="E437" s="3" t="s">
        <v>25</v>
      </c>
      <c r="F437" s="1" t="s">
        <v>851</v>
      </c>
      <c r="G437" s="14" t="s">
        <v>858</v>
      </c>
      <c r="H437" s="1"/>
      <c r="I437" s="3" t="s">
        <v>135</v>
      </c>
      <c r="J437" s="5" t="s">
        <v>135</v>
      </c>
      <c r="K437" s="3"/>
      <c r="L437" s="6" t="s">
        <v>22</v>
      </c>
      <c r="M437" s="38"/>
      <c r="N437" s="45">
        <v>1</v>
      </c>
      <c r="O437" s="24">
        <v>0</v>
      </c>
      <c r="P437" s="48">
        <v>0.53</v>
      </c>
      <c r="Q437" s="5" t="s">
        <v>23</v>
      </c>
      <c r="R437" s="1" t="s">
        <v>24</v>
      </c>
      <c r="S437" s="71">
        <f>VLOOKUP(R437,Contingencies!$A$2:$D$7,4,FALSE)</f>
        <v>0.09</v>
      </c>
      <c r="T437" s="22">
        <f t="shared" si="464"/>
        <v>660.48288295156897</v>
      </c>
      <c r="U437" s="33">
        <f t="shared" si="538"/>
        <v>228.79472415969383</v>
      </c>
      <c r="V437" s="90" t="s">
        <v>845</v>
      </c>
      <c r="W437" s="110"/>
      <c r="X437" s="102"/>
      <c r="Y437" s="102"/>
      <c r="Z437" s="102"/>
      <c r="AA437" s="102"/>
      <c r="AB437" s="102"/>
      <c r="AC437" s="102"/>
      <c r="AD437" s="102"/>
      <c r="AE437" s="125"/>
      <c r="AF437" s="126"/>
      <c r="AG437" s="126"/>
      <c r="AH437" s="125"/>
      <c r="AI437" s="102">
        <f t="shared" si="532"/>
        <v>0</v>
      </c>
      <c r="AJ437" s="103">
        <f t="shared" si="465"/>
        <v>0</v>
      </c>
      <c r="AK437" s="103">
        <f t="shared" si="466"/>
        <v>0</v>
      </c>
      <c r="AL437" s="103">
        <f t="shared" si="467"/>
        <v>0</v>
      </c>
      <c r="AM437" s="103">
        <f t="shared" si="468"/>
        <v>0</v>
      </c>
      <c r="AN437" s="103">
        <f t="shared" si="469"/>
        <v>0</v>
      </c>
      <c r="AO437" s="103">
        <f t="shared" si="470"/>
        <v>0</v>
      </c>
      <c r="AP437" s="103">
        <f t="shared" si="471"/>
        <v>0</v>
      </c>
      <c r="AQ437" s="103">
        <f t="shared" si="472"/>
        <v>0</v>
      </c>
      <c r="AR437" s="103">
        <f t="shared" si="473"/>
        <v>0</v>
      </c>
      <c r="AS437" s="103">
        <f t="shared" si="474"/>
        <v>0</v>
      </c>
      <c r="AT437" s="103">
        <f t="shared" si="475"/>
        <v>0</v>
      </c>
      <c r="AU437" s="103">
        <f t="shared" si="476"/>
        <v>0</v>
      </c>
      <c r="AV437" s="104">
        <f>SUM(AJ437:AU437)*VLOOKUP($I437,Escalation[],MATCH(W$1,Escalation[#Headers]),FALSE)</f>
        <v>0</v>
      </c>
      <c r="AW437" s="104">
        <f t="shared" si="533"/>
        <v>0</v>
      </c>
      <c r="AX437" s="104">
        <f t="shared" si="534"/>
        <v>0</v>
      </c>
      <c r="AY437" s="104">
        <f t="shared" si="535"/>
        <v>0</v>
      </c>
      <c r="AZ437" s="103">
        <f t="shared" si="536"/>
        <v>0</v>
      </c>
      <c r="BA437" s="105">
        <f t="shared" si="537"/>
        <v>0</v>
      </c>
      <c r="BB437" s="124"/>
      <c r="BC437" s="125"/>
      <c r="BD437" s="102"/>
      <c r="BE437" s="102"/>
      <c r="BF437" s="102"/>
      <c r="BG437" s="102"/>
      <c r="BH437" s="102"/>
      <c r="BI437" s="102"/>
      <c r="BJ437" s="125"/>
      <c r="BK437" s="102"/>
      <c r="BL437" s="102"/>
      <c r="BM437" s="102"/>
      <c r="BN437" s="102">
        <f t="shared" si="477"/>
        <v>0</v>
      </c>
      <c r="BO437" s="103">
        <f t="shared" si="478"/>
        <v>0</v>
      </c>
      <c r="BP437" s="103">
        <f t="shared" si="479"/>
        <v>0</v>
      </c>
      <c r="BQ437" s="103">
        <f t="shared" si="480"/>
        <v>0</v>
      </c>
      <c r="BR437" s="103">
        <f t="shared" si="481"/>
        <v>0</v>
      </c>
      <c r="BS437" s="103">
        <f t="shared" si="482"/>
        <v>0</v>
      </c>
      <c r="BT437" s="103">
        <f t="shared" si="483"/>
        <v>0</v>
      </c>
      <c r="BU437" s="103">
        <f t="shared" si="484"/>
        <v>0</v>
      </c>
      <c r="BV437" s="103">
        <f t="shared" si="485"/>
        <v>0</v>
      </c>
      <c r="BW437" s="103">
        <f t="shared" si="486"/>
        <v>0</v>
      </c>
      <c r="BX437" s="103">
        <f t="shared" si="487"/>
        <v>0</v>
      </c>
      <c r="BY437" s="103">
        <f t="shared" si="488"/>
        <v>0</v>
      </c>
      <c r="BZ437" s="103">
        <f t="shared" si="489"/>
        <v>0</v>
      </c>
      <c r="CA437" s="104">
        <f>SUM(BO437:BZ437)*VLOOKUP($I437,Escalation[],MATCH(BB$1,Escalation[#Headers]),FALSE)</f>
        <v>0</v>
      </c>
      <c r="CB437" s="104">
        <f t="shared" si="490"/>
        <v>0</v>
      </c>
      <c r="CC437" s="104">
        <f t="shared" si="491"/>
        <v>0</v>
      </c>
      <c r="CD437" s="104">
        <f t="shared" si="492"/>
        <v>0</v>
      </c>
      <c r="CE437" s="103">
        <f t="shared" si="493"/>
        <v>0</v>
      </c>
      <c r="CF437" s="105">
        <f t="shared" si="494"/>
        <v>0</v>
      </c>
      <c r="CG437" s="110"/>
      <c r="CH437" s="102"/>
      <c r="CI437" s="102"/>
      <c r="CJ437" s="102"/>
      <c r="CK437" s="102"/>
      <c r="CL437" s="102"/>
      <c r="CM437" s="102"/>
      <c r="CN437" s="112">
        <v>2000</v>
      </c>
      <c r="CO437" s="112">
        <v>2000</v>
      </c>
      <c r="CP437" s="114">
        <v>500</v>
      </c>
      <c r="CQ437" s="114"/>
      <c r="CR437" s="102"/>
      <c r="CS437" s="102">
        <f t="shared" si="495"/>
        <v>0</v>
      </c>
      <c r="CT437" s="103">
        <f t="shared" si="496"/>
        <v>0</v>
      </c>
      <c r="CU437" s="103">
        <f t="shared" si="497"/>
        <v>0</v>
      </c>
      <c r="CV437" s="103">
        <f t="shared" si="498"/>
        <v>0</v>
      </c>
      <c r="CW437" s="103">
        <f t="shared" si="499"/>
        <v>0</v>
      </c>
      <c r="CX437" s="103">
        <f t="shared" si="500"/>
        <v>0</v>
      </c>
      <c r="CY437" s="103">
        <f t="shared" si="501"/>
        <v>0</v>
      </c>
      <c r="CZ437" s="103">
        <f t="shared" si="502"/>
        <v>0</v>
      </c>
      <c r="DA437" s="103">
        <f t="shared" si="503"/>
        <v>2000</v>
      </c>
      <c r="DB437" s="103">
        <f t="shared" si="504"/>
        <v>2000</v>
      </c>
      <c r="DC437" s="103">
        <f t="shared" si="505"/>
        <v>500</v>
      </c>
      <c r="DD437" s="103">
        <f t="shared" si="506"/>
        <v>0</v>
      </c>
      <c r="DE437" s="103">
        <f t="shared" si="507"/>
        <v>0</v>
      </c>
      <c r="DF437" s="104">
        <f>SUM(CT437:DE437)*VLOOKUP($I437,Escalation[],MATCH(CG$1,Escalation[#Headers]),FALSE)</f>
        <v>4796.5350976875015</v>
      </c>
      <c r="DG437" s="104">
        <f t="shared" si="508"/>
        <v>0</v>
      </c>
      <c r="DH437" s="104">
        <f t="shared" si="509"/>
        <v>2542.1636017743758</v>
      </c>
      <c r="DI437" s="104">
        <f t="shared" si="510"/>
        <v>7338.6986994618774</v>
      </c>
      <c r="DJ437" s="103">
        <f t="shared" si="511"/>
        <v>431.68815879187514</v>
      </c>
      <c r="DK437" s="105">
        <f t="shared" si="512"/>
        <v>228.79472415969383</v>
      </c>
      <c r="DL437" s="110"/>
      <c r="DM437" s="102"/>
      <c r="DN437" s="102"/>
      <c r="DO437" s="102"/>
      <c r="DP437" s="102"/>
      <c r="DQ437" s="102"/>
      <c r="DR437" s="102"/>
      <c r="DS437" s="102"/>
      <c r="DT437" s="102"/>
      <c r="DU437" s="102"/>
      <c r="DV437" s="102"/>
      <c r="DW437" s="102"/>
      <c r="DX437" s="102">
        <f t="shared" si="513"/>
        <v>0</v>
      </c>
      <c r="DY437" s="103">
        <f t="shared" si="514"/>
        <v>0</v>
      </c>
      <c r="DZ437" s="103">
        <f t="shared" si="515"/>
        <v>0</v>
      </c>
      <c r="EA437" s="103">
        <f t="shared" si="516"/>
        <v>0</v>
      </c>
      <c r="EB437" s="103">
        <f t="shared" si="517"/>
        <v>0</v>
      </c>
      <c r="EC437" s="103">
        <f t="shared" si="518"/>
        <v>0</v>
      </c>
      <c r="ED437" s="103">
        <f t="shared" si="519"/>
        <v>0</v>
      </c>
      <c r="EE437" s="103">
        <f t="shared" si="520"/>
        <v>0</v>
      </c>
      <c r="EF437" s="103">
        <f t="shared" si="521"/>
        <v>0</v>
      </c>
      <c r="EG437" s="103">
        <f t="shared" si="522"/>
        <v>0</v>
      </c>
      <c r="EH437" s="103">
        <f t="shared" si="523"/>
        <v>0</v>
      </c>
      <c r="EI437" s="103">
        <f t="shared" si="524"/>
        <v>0</v>
      </c>
      <c r="EJ437" s="103">
        <f t="shared" si="525"/>
        <v>0</v>
      </c>
      <c r="EK437" s="104">
        <f>SUM(DY437:EJ437)*VLOOKUP($I437,Escalation[],MATCH(DL$1,Escalation[#Headers]),FALSE)</f>
        <v>0</v>
      </c>
      <c r="EL437" s="104">
        <f t="shared" si="526"/>
        <v>0</v>
      </c>
      <c r="EM437" s="104">
        <f t="shared" si="527"/>
        <v>0</v>
      </c>
      <c r="EN437" s="104">
        <f t="shared" si="528"/>
        <v>0</v>
      </c>
      <c r="EO437" s="103">
        <f t="shared" si="529"/>
        <v>0</v>
      </c>
      <c r="EP437" s="105">
        <f t="shared" si="530"/>
        <v>0</v>
      </c>
      <c r="EQ437" s="160">
        <f t="shared" si="531"/>
        <v>7338.6986994618774</v>
      </c>
      <c r="ER437" s="1"/>
      <c r="ES437" s="82"/>
      <c r="ET437" s="82"/>
      <c r="EU437" s="82"/>
      <c r="EV437" s="82"/>
      <c r="EW437" s="22"/>
      <c r="EX437" s="22"/>
      <c r="EY437" s="34"/>
      <c r="EZ437" s="34"/>
      <c r="FA437" s="7"/>
      <c r="FB437" s="7"/>
      <c r="FC437" s="7"/>
      <c r="FD437" s="7"/>
    </row>
    <row r="438" spans="1:160" ht="224.4" hidden="1" x14ac:dyDescent="0.3">
      <c r="A438" s="1" t="s">
        <v>850</v>
      </c>
      <c r="B438" s="83">
        <v>1.2</v>
      </c>
      <c r="C438" t="s">
        <v>1395</v>
      </c>
      <c r="D438" s="28" t="s">
        <v>15</v>
      </c>
      <c r="E438" s="3" t="s">
        <v>25</v>
      </c>
      <c r="F438" s="1" t="s">
        <v>851</v>
      </c>
      <c r="G438" s="14" t="s">
        <v>859</v>
      </c>
      <c r="H438" s="1" t="s">
        <v>834</v>
      </c>
      <c r="I438" s="3" t="s">
        <v>125</v>
      </c>
      <c r="J438" s="5" t="s">
        <v>125</v>
      </c>
      <c r="K438" s="3"/>
      <c r="L438" s="6" t="s">
        <v>22</v>
      </c>
      <c r="M438" s="38"/>
      <c r="N438" s="45">
        <v>1</v>
      </c>
      <c r="O438" s="24">
        <v>0</v>
      </c>
      <c r="P438" s="48">
        <v>0.53</v>
      </c>
      <c r="Q438" s="5" t="s">
        <v>23</v>
      </c>
      <c r="R438" s="1" t="s">
        <v>24</v>
      </c>
      <c r="S438" s="71">
        <f>VLOOKUP(R438,Contingencies!$A$2:$D$7,4,FALSE)</f>
        <v>0.09</v>
      </c>
      <c r="T438" s="22">
        <f t="shared" si="464"/>
        <v>2818.0603005933608</v>
      </c>
      <c r="U438" s="33">
        <f t="shared" si="538"/>
        <v>976.19082308136035</v>
      </c>
      <c r="V438" s="90" t="s">
        <v>860</v>
      </c>
      <c r="W438" s="110"/>
      <c r="X438" s="102"/>
      <c r="Y438" s="102"/>
      <c r="Z438" s="102"/>
      <c r="AA438" s="102"/>
      <c r="AB438" s="102"/>
      <c r="AC438" s="102"/>
      <c r="AD438" s="102"/>
      <c r="AE438" s="102"/>
      <c r="AF438" s="102"/>
      <c r="AG438" s="102"/>
      <c r="AH438" s="102"/>
      <c r="AI438" s="102">
        <f t="shared" si="532"/>
        <v>0</v>
      </c>
      <c r="AJ438" s="103">
        <f t="shared" si="465"/>
        <v>0</v>
      </c>
      <c r="AK438" s="103">
        <f t="shared" si="466"/>
        <v>0</v>
      </c>
      <c r="AL438" s="103">
        <f t="shared" si="467"/>
        <v>0</v>
      </c>
      <c r="AM438" s="103">
        <f t="shared" si="468"/>
        <v>0</v>
      </c>
      <c r="AN438" s="103">
        <f t="shared" si="469"/>
        <v>0</v>
      </c>
      <c r="AO438" s="103">
        <f t="shared" si="470"/>
        <v>0</v>
      </c>
      <c r="AP438" s="103">
        <f t="shared" si="471"/>
        <v>0</v>
      </c>
      <c r="AQ438" s="103">
        <f t="shared" si="472"/>
        <v>0</v>
      </c>
      <c r="AR438" s="103">
        <f t="shared" si="473"/>
        <v>0</v>
      </c>
      <c r="AS438" s="103">
        <f t="shared" si="474"/>
        <v>0</v>
      </c>
      <c r="AT438" s="103">
        <f t="shared" si="475"/>
        <v>0</v>
      </c>
      <c r="AU438" s="103">
        <f t="shared" si="476"/>
        <v>0</v>
      </c>
      <c r="AV438" s="104">
        <f>SUM(AJ438:AU438)*VLOOKUP($I438,Escalation[],MATCH(W$1,Escalation[#Headers]),FALSE)</f>
        <v>0</v>
      </c>
      <c r="AW438" s="104">
        <f t="shared" si="533"/>
        <v>0</v>
      </c>
      <c r="AX438" s="104">
        <f t="shared" si="534"/>
        <v>0</v>
      </c>
      <c r="AY438" s="104">
        <f t="shared" si="535"/>
        <v>0</v>
      </c>
      <c r="AZ438" s="103">
        <f t="shared" si="536"/>
        <v>0</v>
      </c>
      <c r="BA438" s="105">
        <f t="shared" si="537"/>
        <v>0</v>
      </c>
      <c r="BB438" s="110"/>
      <c r="BC438" s="102"/>
      <c r="BD438" s="102"/>
      <c r="BE438" s="102"/>
      <c r="BF438" s="102"/>
      <c r="BG438" s="102"/>
      <c r="BH438" s="102"/>
      <c r="BI438" s="102"/>
      <c r="BJ438" s="125"/>
      <c r="BK438" s="120"/>
      <c r="BL438" s="120"/>
      <c r="BM438" s="102"/>
      <c r="BN438" s="102">
        <f t="shared" si="477"/>
        <v>0</v>
      </c>
      <c r="BO438" s="103">
        <f t="shared" si="478"/>
        <v>0</v>
      </c>
      <c r="BP438" s="103">
        <f t="shared" si="479"/>
        <v>0</v>
      </c>
      <c r="BQ438" s="103">
        <f t="shared" si="480"/>
        <v>0</v>
      </c>
      <c r="BR438" s="103">
        <f t="shared" si="481"/>
        <v>0</v>
      </c>
      <c r="BS438" s="103">
        <f t="shared" si="482"/>
        <v>0</v>
      </c>
      <c r="BT438" s="103">
        <f t="shared" si="483"/>
        <v>0</v>
      </c>
      <c r="BU438" s="103">
        <f t="shared" si="484"/>
        <v>0</v>
      </c>
      <c r="BV438" s="103">
        <f t="shared" si="485"/>
        <v>0</v>
      </c>
      <c r="BW438" s="103">
        <f t="shared" si="486"/>
        <v>0</v>
      </c>
      <c r="BX438" s="103">
        <f t="shared" si="487"/>
        <v>0</v>
      </c>
      <c r="BY438" s="103">
        <f t="shared" si="488"/>
        <v>0</v>
      </c>
      <c r="BZ438" s="103">
        <f t="shared" si="489"/>
        <v>0</v>
      </c>
      <c r="CA438" s="104">
        <f>SUM(BO438:BZ438)*VLOOKUP($I438,Escalation[],MATCH(BB$1,Escalation[#Headers]),FALSE)</f>
        <v>0</v>
      </c>
      <c r="CB438" s="104">
        <f t="shared" si="490"/>
        <v>0</v>
      </c>
      <c r="CC438" s="104">
        <f t="shared" si="491"/>
        <v>0</v>
      </c>
      <c r="CD438" s="104">
        <f t="shared" si="492"/>
        <v>0</v>
      </c>
      <c r="CE438" s="103">
        <f t="shared" si="493"/>
        <v>0</v>
      </c>
      <c r="CF438" s="105">
        <f t="shared" si="494"/>
        <v>0</v>
      </c>
      <c r="CG438" s="110"/>
      <c r="CH438" s="102"/>
      <c r="CI438" s="102"/>
      <c r="CJ438" s="102"/>
      <c r="CK438" s="102"/>
      <c r="CL438" s="102"/>
      <c r="CM438" s="102"/>
      <c r="CN438" s="112"/>
      <c r="CO438" s="112"/>
      <c r="CP438" s="114">
        <v>9600</v>
      </c>
      <c r="CQ438" s="114">
        <v>9600</v>
      </c>
      <c r="CR438" s="102"/>
      <c r="CS438" s="102">
        <f t="shared" si="495"/>
        <v>0</v>
      </c>
      <c r="CT438" s="103">
        <f t="shared" si="496"/>
        <v>0</v>
      </c>
      <c r="CU438" s="103">
        <f t="shared" si="497"/>
        <v>0</v>
      </c>
      <c r="CV438" s="103">
        <f t="shared" si="498"/>
        <v>0</v>
      </c>
      <c r="CW438" s="103">
        <f t="shared" si="499"/>
        <v>0</v>
      </c>
      <c r="CX438" s="103">
        <f t="shared" si="500"/>
        <v>0</v>
      </c>
      <c r="CY438" s="103">
        <f t="shared" si="501"/>
        <v>0</v>
      </c>
      <c r="CZ438" s="103">
        <f t="shared" si="502"/>
        <v>0</v>
      </c>
      <c r="DA438" s="103">
        <f t="shared" si="503"/>
        <v>0</v>
      </c>
      <c r="DB438" s="103">
        <f t="shared" si="504"/>
        <v>0</v>
      </c>
      <c r="DC438" s="103">
        <f t="shared" si="505"/>
        <v>9600</v>
      </c>
      <c r="DD438" s="103">
        <f t="shared" si="506"/>
        <v>9600</v>
      </c>
      <c r="DE438" s="103">
        <f t="shared" si="507"/>
        <v>0</v>
      </c>
      <c r="DF438" s="104">
        <f>SUM(CT438:DE438)*VLOOKUP($I438,Escalation[],MATCH(CG$1,Escalation[#Headers]),FALSE)</f>
        <v>20465.216416800005</v>
      </c>
      <c r="DG438" s="104">
        <f t="shared" si="508"/>
        <v>0</v>
      </c>
      <c r="DH438" s="104">
        <f t="shared" si="509"/>
        <v>10846.564700904004</v>
      </c>
      <c r="DI438" s="104">
        <f t="shared" si="510"/>
        <v>31311.781117704009</v>
      </c>
      <c r="DJ438" s="103">
        <f t="shared" si="511"/>
        <v>1841.8694775120005</v>
      </c>
      <c r="DK438" s="105">
        <f t="shared" si="512"/>
        <v>976.19082308136035</v>
      </c>
      <c r="DL438" s="110"/>
      <c r="DM438" s="102"/>
      <c r="DN438" s="102"/>
      <c r="DO438" s="102"/>
      <c r="DP438" s="102"/>
      <c r="DQ438" s="102"/>
      <c r="DR438" s="102"/>
      <c r="DS438" s="102"/>
      <c r="DT438" s="102"/>
      <c r="DU438" s="102"/>
      <c r="DV438" s="102"/>
      <c r="DW438" s="102"/>
      <c r="DX438" s="102">
        <f t="shared" si="513"/>
        <v>0</v>
      </c>
      <c r="DY438" s="103">
        <f t="shared" si="514"/>
        <v>0</v>
      </c>
      <c r="DZ438" s="103">
        <f t="shared" si="515"/>
        <v>0</v>
      </c>
      <c r="EA438" s="103">
        <f t="shared" si="516"/>
        <v>0</v>
      </c>
      <c r="EB438" s="103">
        <f t="shared" si="517"/>
        <v>0</v>
      </c>
      <c r="EC438" s="103">
        <f t="shared" si="518"/>
        <v>0</v>
      </c>
      <c r="ED438" s="103">
        <f t="shared" si="519"/>
        <v>0</v>
      </c>
      <c r="EE438" s="103">
        <f t="shared" si="520"/>
        <v>0</v>
      </c>
      <c r="EF438" s="103">
        <f t="shared" si="521"/>
        <v>0</v>
      </c>
      <c r="EG438" s="103">
        <f t="shared" si="522"/>
        <v>0</v>
      </c>
      <c r="EH438" s="103">
        <f t="shared" si="523"/>
        <v>0</v>
      </c>
      <c r="EI438" s="103">
        <f t="shared" si="524"/>
        <v>0</v>
      </c>
      <c r="EJ438" s="103">
        <f t="shared" si="525"/>
        <v>0</v>
      </c>
      <c r="EK438" s="104">
        <f>SUM(DY438:EJ438)*VLOOKUP($I438,Escalation[],MATCH(DL$1,Escalation[#Headers]),FALSE)</f>
        <v>0</v>
      </c>
      <c r="EL438" s="104">
        <f t="shared" si="526"/>
        <v>0</v>
      </c>
      <c r="EM438" s="104">
        <f t="shared" si="527"/>
        <v>0</v>
      </c>
      <c r="EN438" s="104">
        <f t="shared" si="528"/>
        <v>0</v>
      </c>
      <c r="EO438" s="103">
        <f t="shared" si="529"/>
        <v>0</v>
      </c>
      <c r="EP438" s="105">
        <f t="shared" si="530"/>
        <v>0</v>
      </c>
      <c r="EQ438" s="160">
        <f t="shared" si="531"/>
        <v>31311.781117704009</v>
      </c>
      <c r="ER438" s="1"/>
      <c r="ES438" s="82"/>
      <c r="ET438" s="82"/>
      <c r="EU438" s="82"/>
      <c r="EV438" s="82"/>
      <c r="EW438" s="22"/>
      <c r="EX438" s="22"/>
      <c r="EY438" s="34"/>
      <c r="EZ438" s="34"/>
      <c r="FA438" s="7"/>
      <c r="FB438" s="7"/>
      <c r="FC438" s="7"/>
      <c r="FD438" s="7"/>
    </row>
    <row r="439" spans="1:160" ht="224.4" hidden="1" x14ac:dyDescent="0.3">
      <c r="A439" s="1" t="s">
        <v>850</v>
      </c>
      <c r="B439" s="83">
        <v>1.2</v>
      </c>
      <c r="C439" t="s">
        <v>1395</v>
      </c>
      <c r="D439" s="28" t="s">
        <v>15</v>
      </c>
      <c r="E439" s="3" t="s">
        <v>25</v>
      </c>
      <c r="F439" s="2" t="s">
        <v>851</v>
      </c>
      <c r="G439" s="14" t="s">
        <v>859</v>
      </c>
      <c r="H439" s="1" t="s">
        <v>128</v>
      </c>
      <c r="I439" s="3" t="s">
        <v>125</v>
      </c>
      <c r="J439" s="5" t="s">
        <v>125</v>
      </c>
      <c r="K439" s="3"/>
      <c r="L439" s="6" t="s">
        <v>22</v>
      </c>
      <c r="M439" s="38"/>
      <c r="N439" s="42">
        <v>1</v>
      </c>
      <c r="O439" s="23">
        <v>0</v>
      </c>
      <c r="P439" s="48">
        <v>0.53</v>
      </c>
      <c r="Q439" s="5" t="s">
        <v>23</v>
      </c>
      <c r="R439" s="1" t="s">
        <v>24</v>
      </c>
      <c r="S439" s="71">
        <f>VLOOKUP(R439,Contingencies!$A$2:$D$7,4,FALSE)</f>
        <v>0.09</v>
      </c>
      <c r="T439" s="22">
        <f t="shared" si="464"/>
        <v>3170.3178381675311</v>
      </c>
      <c r="U439" s="33">
        <f t="shared" si="538"/>
        <v>1098.2146759665304</v>
      </c>
      <c r="V439" s="90" t="s">
        <v>861</v>
      </c>
      <c r="W439" s="110"/>
      <c r="X439" s="102"/>
      <c r="Y439" s="102"/>
      <c r="Z439" s="102"/>
      <c r="AA439" s="102"/>
      <c r="AB439" s="102"/>
      <c r="AC439" s="102"/>
      <c r="AD439" s="102"/>
      <c r="AE439" s="102"/>
      <c r="AF439" s="102"/>
      <c r="AG439" s="102"/>
      <c r="AH439" s="102"/>
      <c r="AI439" s="102">
        <f t="shared" si="532"/>
        <v>0</v>
      </c>
      <c r="AJ439" s="103">
        <f t="shared" si="465"/>
        <v>0</v>
      </c>
      <c r="AK439" s="103">
        <f t="shared" si="466"/>
        <v>0</v>
      </c>
      <c r="AL439" s="103">
        <f t="shared" si="467"/>
        <v>0</v>
      </c>
      <c r="AM439" s="103">
        <f t="shared" si="468"/>
        <v>0</v>
      </c>
      <c r="AN439" s="103">
        <f t="shared" si="469"/>
        <v>0</v>
      </c>
      <c r="AO439" s="103">
        <f t="shared" si="470"/>
        <v>0</v>
      </c>
      <c r="AP439" s="103">
        <f t="shared" si="471"/>
        <v>0</v>
      </c>
      <c r="AQ439" s="103">
        <f t="shared" si="472"/>
        <v>0</v>
      </c>
      <c r="AR439" s="103">
        <f t="shared" si="473"/>
        <v>0</v>
      </c>
      <c r="AS439" s="103">
        <f t="shared" si="474"/>
        <v>0</v>
      </c>
      <c r="AT439" s="103">
        <f t="shared" si="475"/>
        <v>0</v>
      </c>
      <c r="AU439" s="103">
        <f t="shared" si="476"/>
        <v>0</v>
      </c>
      <c r="AV439" s="104">
        <f>SUM(AJ439:AU439)*VLOOKUP($I439,Escalation[],MATCH(W$1,Escalation[#Headers]),FALSE)</f>
        <v>0</v>
      </c>
      <c r="AW439" s="104">
        <f t="shared" si="533"/>
        <v>0</v>
      </c>
      <c r="AX439" s="104">
        <f t="shared" si="534"/>
        <v>0</v>
      </c>
      <c r="AY439" s="104">
        <f t="shared" si="535"/>
        <v>0</v>
      </c>
      <c r="AZ439" s="103">
        <f t="shared" si="536"/>
        <v>0</v>
      </c>
      <c r="BA439" s="105">
        <f t="shared" si="537"/>
        <v>0</v>
      </c>
      <c r="BB439" s="110"/>
      <c r="BC439" s="102"/>
      <c r="BD439" s="102"/>
      <c r="BE439" s="102"/>
      <c r="BF439" s="102"/>
      <c r="BG439" s="102"/>
      <c r="BH439" s="102"/>
      <c r="BI439" s="102"/>
      <c r="BJ439" s="125"/>
      <c r="BK439" s="120"/>
      <c r="BL439" s="120"/>
      <c r="BM439" s="102"/>
      <c r="BN439" s="102">
        <f t="shared" si="477"/>
        <v>0</v>
      </c>
      <c r="BO439" s="103">
        <f t="shared" si="478"/>
        <v>0</v>
      </c>
      <c r="BP439" s="103">
        <f t="shared" si="479"/>
        <v>0</v>
      </c>
      <c r="BQ439" s="103">
        <f t="shared" si="480"/>
        <v>0</v>
      </c>
      <c r="BR439" s="103">
        <f t="shared" si="481"/>
        <v>0</v>
      </c>
      <c r="BS439" s="103">
        <f t="shared" si="482"/>
        <v>0</v>
      </c>
      <c r="BT439" s="103">
        <f t="shared" si="483"/>
        <v>0</v>
      </c>
      <c r="BU439" s="103">
        <f t="shared" si="484"/>
        <v>0</v>
      </c>
      <c r="BV439" s="103">
        <f t="shared" si="485"/>
        <v>0</v>
      </c>
      <c r="BW439" s="103">
        <f t="shared" si="486"/>
        <v>0</v>
      </c>
      <c r="BX439" s="103">
        <f t="shared" si="487"/>
        <v>0</v>
      </c>
      <c r="BY439" s="103">
        <f t="shared" si="488"/>
        <v>0</v>
      </c>
      <c r="BZ439" s="103">
        <f t="shared" si="489"/>
        <v>0</v>
      </c>
      <c r="CA439" s="104">
        <f>SUM(BO439:BZ439)*VLOOKUP($I439,Escalation[],MATCH(BB$1,Escalation[#Headers]),FALSE)</f>
        <v>0</v>
      </c>
      <c r="CB439" s="104">
        <f t="shared" si="490"/>
        <v>0</v>
      </c>
      <c r="CC439" s="104">
        <f t="shared" si="491"/>
        <v>0</v>
      </c>
      <c r="CD439" s="104">
        <f t="shared" si="492"/>
        <v>0</v>
      </c>
      <c r="CE439" s="103">
        <f t="shared" si="493"/>
        <v>0</v>
      </c>
      <c r="CF439" s="105">
        <f t="shared" si="494"/>
        <v>0</v>
      </c>
      <c r="CG439" s="110"/>
      <c r="CH439" s="102"/>
      <c r="CI439" s="102"/>
      <c r="CJ439" s="102"/>
      <c r="CK439" s="102"/>
      <c r="CL439" s="102"/>
      <c r="CM439" s="102"/>
      <c r="CN439" s="112"/>
      <c r="CO439" s="112"/>
      <c r="CP439" s="114">
        <v>10800</v>
      </c>
      <c r="CQ439" s="114">
        <v>10800</v>
      </c>
      <c r="CR439" s="102"/>
      <c r="CS439" s="102">
        <f t="shared" si="495"/>
        <v>0</v>
      </c>
      <c r="CT439" s="103">
        <f t="shared" si="496"/>
        <v>0</v>
      </c>
      <c r="CU439" s="103">
        <f t="shared" si="497"/>
        <v>0</v>
      </c>
      <c r="CV439" s="103">
        <f t="shared" si="498"/>
        <v>0</v>
      </c>
      <c r="CW439" s="103">
        <f t="shared" si="499"/>
        <v>0</v>
      </c>
      <c r="CX439" s="103">
        <f t="shared" si="500"/>
        <v>0</v>
      </c>
      <c r="CY439" s="103">
        <f t="shared" si="501"/>
        <v>0</v>
      </c>
      <c r="CZ439" s="103">
        <f t="shared" si="502"/>
        <v>0</v>
      </c>
      <c r="DA439" s="103">
        <f t="shared" si="503"/>
        <v>0</v>
      </c>
      <c r="DB439" s="103">
        <f t="shared" si="504"/>
        <v>0</v>
      </c>
      <c r="DC439" s="103">
        <f t="shared" si="505"/>
        <v>10800</v>
      </c>
      <c r="DD439" s="103">
        <f t="shared" si="506"/>
        <v>10800</v>
      </c>
      <c r="DE439" s="103">
        <f t="shared" si="507"/>
        <v>0</v>
      </c>
      <c r="DF439" s="104">
        <f>SUM(CT439:DE439)*VLOOKUP($I439,Escalation[],MATCH(CG$1,Escalation[#Headers]),FALSE)</f>
        <v>23023.368468900007</v>
      </c>
      <c r="DG439" s="104">
        <f t="shared" si="508"/>
        <v>0</v>
      </c>
      <c r="DH439" s="104">
        <f t="shared" si="509"/>
        <v>12202.385288517005</v>
      </c>
      <c r="DI439" s="104">
        <f t="shared" si="510"/>
        <v>35225.753757417013</v>
      </c>
      <c r="DJ439" s="103">
        <f t="shared" si="511"/>
        <v>2072.1031622010005</v>
      </c>
      <c r="DK439" s="105">
        <f t="shared" si="512"/>
        <v>1098.2146759665304</v>
      </c>
      <c r="DL439" s="110"/>
      <c r="DM439" s="102"/>
      <c r="DN439" s="102"/>
      <c r="DO439" s="102"/>
      <c r="DP439" s="102"/>
      <c r="DQ439" s="102"/>
      <c r="DR439" s="102"/>
      <c r="DS439" s="102"/>
      <c r="DT439" s="102"/>
      <c r="DU439" s="102"/>
      <c r="DV439" s="102"/>
      <c r="DW439" s="102"/>
      <c r="DX439" s="102">
        <f t="shared" si="513"/>
        <v>0</v>
      </c>
      <c r="DY439" s="103">
        <f t="shared" si="514"/>
        <v>0</v>
      </c>
      <c r="DZ439" s="103">
        <f t="shared" si="515"/>
        <v>0</v>
      </c>
      <c r="EA439" s="103">
        <f t="shared" si="516"/>
        <v>0</v>
      </c>
      <c r="EB439" s="103">
        <f t="shared" si="517"/>
        <v>0</v>
      </c>
      <c r="EC439" s="103">
        <f t="shared" si="518"/>
        <v>0</v>
      </c>
      <c r="ED439" s="103">
        <f t="shared" si="519"/>
        <v>0</v>
      </c>
      <c r="EE439" s="103">
        <f t="shared" si="520"/>
        <v>0</v>
      </c>
      <c r="EF439" s="103">
        <f t="shared" si="521"/>
        <v>0</v>
      </c>
      <c r="EG439" s="103">
        <f t="shared" si="522"/>
        <v>0</v>
      </c>
      <c r="EH439" s="103">
        <f t="shared" si="523"/>
        <v>0</v>
      </c>
      <c r="EI439" s="103">
        <f t="shared" si="524"/>
        <v>0</v>
      </c>
      <c r="EJ439" s="103">
        <f t="shared" si="525"/>
        <v>0</v>
      </c>
      <c r="EK439" s="104">
        <f>SUM(DY439:EJ439)*VLOOKUP($I439,Escalation[],MATCH(DL$1,Escalation[#Headers]),FALSE)</f>
        <v>0</v>
      </c>
      <c r="EL439" s="104">
        <f t="shared" si="526"/>
        <v>0</v>
      </c>
      <c r="EM439" s="104">
        <f t="shared" si="527"/>
        <v>0</v>
      </c>
      <c r="EN439" s="104">
        <f t="shared" si="528"/>
        <v>0</v>
      </c>
      <c r="EO439" s="103">
        <f t="shared" si="529"/>
        <v>0</v>
      </c>
      <c r="EP439" s="105">
        <f t="shared" si="530"/>
        <v>0</v>
      </c>
      <c r="EQ439" s="160">
        <f t="shared" si="531"/>
        <v>35225.753757417013</v>
      </c>
      <c r="ER439" s="1"/>
      <c r="ES439" s="82"/>
      <c r="ET439" s="82"/>
      <c r="EU439" s="82"/>
      <c r="EV439" s="82"/>
      <c r="EW439" s="22"/>
      <c r="EX439" s="22"/>
      <c r="EY439" s="34"/>
      <c r="EZ439" s="34"/>
      <c r="FA439" s="7"/>
      <c r="FB439" s="7"/>
      <c r="FC439" s="7"/>
      <c r="FD439" s="7"/>
    </row>
    <row r="440" spans="1:160" ht="118.8" hidden="1" x14ac:dyDescent="0.3">
      <c r="A440" s="1" t="s">
        <v>862</v>
      </c>
      <c r="B440" s="83">
        <v>1.2</v>
      </c>
      <c r="C440" t="s">
        <v>1395</v>
      </c>
      <c r="D440" s="28" t="s">
        <v>15</v>
      </c>
      <c r="E440" s="3" t="s">
        <v>25</v>
      </c>
      <c r="F440" s="1" t="s">
        <v>863</v>
      </c>
      <c r="G440" s="14" t="s">
        <v>864</v>
      </c>
      <c r="H440" s="1"/>
      <c r="I440" s="3" t="s">
        <v>19</v>
      </c>
      <c r="J440" s="5" t="s">
        <v>31</v>
      </c>
      <c r="K440" s="3" t="s">
        <v>35</v>
      </c>
      <c r="L440" s="6" t="s">
        <v>22</v>
      </c>
      <c r="M440" s="38">
        <v>115</v>
      </c>
      <c r="N440" s="43">
        <v>115</v>
      </c>
      <c r="O440" s="23">
        <v>0</v>
      </c>
      <c r="P440" s="48">
        <v>0</v>
      </c>
      <c r="Q440" s="5" t="s">
        <v>23</v>
      </c>
      <c r="R440" s="1" t="s">
        <v>24</v>
      </c>
      <c r="S440" s="71">
        <f>VLOOKUP(R440,Contingencies!$A$2:$D$7,4,FALSE)</f>
        <v>0.09</v>
      </c>
      <c r="T440" s="22">
        <f t="shared" si="464"/>
        <v>264.76873739235009</v>
      </c>
      <c r="U440" s="33">
        <f t="shared" si="538"/>
        <v>0</v>
      </c>
      <c r="V440" s="90" t="s">
        <v>865</v>
      </c>
      <c r="W440" s="110"/>
      <c r="X440" s="102"/>
      <c r="Y440" s="102"/>
      <c r="Z440" s="102"/>
      <c r="AA440" s="102"/>
      <c r="AB440" s="102"/>
      <c r="AC440" s="102"/>
      <c r="AD440" s="102"/>
      <c r="AE440" s="102"/>
      <c r="AF440" s="102"/>
      <c r="AG440" s="102"/>
      <c r="AH440" s="102"/>
      <c r="AI440" s="102">
        <f t="shared" si="532"/>
        <v>0</v>
      </c>
      <c r="AJ440" s="103">
        <f t="shared" si="465"/>
        <v>0</v>
      </c>
      <c r="AK440" s="103">
        <f t="shared" si="466"/>
        <v>0</v>
      </c>
      <c r="AL440" s="103">
        <f t="shared" si="467"/>
        <v>0</v>
      </c>
      <c r="AM440" s="103">
        <f t="shared" si="468"/>
        <v>0</v>
      </c>
      <c r="AN440" s="103">
        <f t="shared" si="469"/>
        <v>0</v>
      </c>
      <c r="AO440" s="103">
        <f t="shared" si="470"/>
        <v>0</v>
      </c>
      <c r="AP440" s="103">
        <f t="shared" si="471"/>
        <v>0</v>
      </c>
      <c r="AQ440" s="103">
        <f t="shared" si="472"/>
        <v>0</v>
      </c>
      <c r="AR440" s="103">
        <f t="shared" si="473"/>
        <v>0</v>
      </c>
      <c r="AS440" s="103">
        <f t="shared" si="474"/>
        <v>0</v>
      </c>
      <c r="AT440" s="103">
        <f t="shared" si="475"/>
        <v>0</v>
      </c>
      <c r="AU440" s="103">
        <f t="shared" si="476"/>
        <v>0</v>
      </c>
      <c r="AV440" s="104">
        <f>SUM(AJ440:AU440)*VLOOKUP($I440,Escalation[],MATCH(W$1,Escalation[#Headers]),FALSE)</f>
        <v>0</v>
      </c>
      <c r="AW440" s="104">
        <f t="shared" si="533"/>
        <v>0</v>
      </c>
      <c r="AX440" s="104">
        <f t="shared" si="534"/>
        <v>0</v>
      </c>
      <c r="AY440" s="104">
        <f t="shared" si="535"/>
        <v>0</v>
      </c>
      <c r="AZ440" s="103">
        <f t="shared" si="536"/>
        <v>0</v>
      </c>
      <c r="BA440" s="105">
        <f t="shared" si="537"/>
        <v>0</v>
      </c>
      <c r="BB440" s="110"/>
      <c r="BC440" s="102"/>
      <c r="BD440" s="102"/>
      <c r="BE440" s="102"/>
      <c r="BF440" s="102"/>
      <c r="BG440" s="102"/>
      <c r="BH440" s="102"/>
      <c r="BI440" s="102"/>
      <c r="BJ440" s="125"/>
      <c r="BK440" s="125"/>
      <c r="BL440" s="125"/>
      <c r="BM440" s="102"/>
      <c r="BN440" s="102">
        <f t="shared" si="477"/>
        <v>0</v>
      </c>
      <c r="BO440" s="103">
        <f t="shared" si="478"/>
        <v>0</v>
      </c>
      <c r="BP440" s="103">
        <f t="shared" si="479"/>
        <v>0</v>
      </c>
      <c r="BQ440" s="103">
        <f t="shared" si="480"/>
        <v>0</v>
      </c>
      <c r="BR440" s="103">
        <f t="shared" si="481"/>
        <v>0</v>
      </c>
      <c r="BS440" s="103">
        <f t="shared" si="482"/>
        <v>0</v>
      </c>
      <c r="BT440" s="103">
        <f t="shared" si="483"/>
        <v>0</v>
      </c>
      <c r="BU440" s="103">
        <f t="shared" si="484"/>
        <v>0</v>
      </c>
      <c r="BV440" s="103">
        <f t="shared" si="485"/>
        <v>0</v>
      </c>
      <c r="BW440" s="103">
        <f t="shared" si="486"/>
        <v>0</v>
      </c>
      <c r="BX440" s="103">
        <f t="shared" si="487"/>
        <v>0</v>
      </c>
      <c r="BY440" s="103">
        <f t="shared" si="488"/>
        <v>0</v>
      </c>
      <c r="BZ440" s="103">
        <f t="shared" si="489"/>
        <v>0</v>
      </c>
      <c r="CA440" s="104">
        <f>SUM(BO440:BZ440)*VLOOKUP($I440,Escalation[],MATCH(BB$1,Escalation[#Headers]),FALSE)</f>
        <v>0</v>
      </c>
      <c r="CB440" s="104">
        <f t="shared" si="490"/>
        <v>0</v>
      </c>
      <c r="CC440" s="104">
        <f t="shared" si="491"/>
        <v>0</v>
      </c>
      <c r="CD440" s="104">
        <f t="shared" si="492"/>
        <v>0</v>
      </c>
      <c r="CE440" s="103">
        <f t="shared" si="493"/>
        <v>0</v>
      </c>
      <c r="CF440" s="105">
        <f t="shared" si="494"/>
        <v>0</v>
      </c>
      <c r="CG440" s="110"/>
      <c r="CH440" s="102"/>
      <c r="CI440" s="102"/>
      <c r="CJ440" s="102"/>
      <c r="CK440" s="102"/>
      <c r="CL440" s="102"/>
      <c r="CM440" s="102"/>
      <c r="CN440" s="102"/>
      <c r="CO440" s="102"/>
      <c r="CP440" s="125">
        <v>24</v>
      </c>
      <c r="CQ440" s="144"/>
      <c r="CR440" s="102"/>
      <c r="CS440" s="102">
        <f t="shared" si="495"/>
        <v>24</v>
      </c>
      <c r="CT440" s="103">
        <f t="shared" si="496"/>
        <v>0</v>
      </c>
      <c r="CU440" s="103">
        <f t="shared" si="497"/>
        <v>0</v>
      </c>
      <c r="CV440" s="103">
        <f t="shared" si="498"/>
        <v>0</v>
      </c>
      <c r="CW440" s="103">
        <f t="shared" si="499"/>
        <v>0</v>
      </c>
      <c r="CX440" s="103">
        <f t="shared" si="500"/>
        <v>0</v>
      </c>
      <c r="CY440" s="103">
        <f t="shared" si="501"/>
        <v>0</v>
      </c>
      <c r="CZ440" s="103">
        <f t="shared" si="502"/>
        <v>0</v>
      </c>
      <c r="DA440" s="103">
        <f t="shared" si="503"/>
        <v>0</v>
      </c>
      <c r="DB440" s="103">
        <f t="shared" si="504"/>
        <v>0</v>
      </c>
      <c r="DC440" s="103">
        <f t="shared" si="505"/>
        <v>2760</v>
      </c>
      <c r="DD440" s="103">
        <f t="shared" si="506"/>
        <v>0</v>
      </c>
      <c r="DE440" s="103">
        <f t="shared" si="507"/>
        <v>0</v>
      </c>
      <c r="DF440" s="104">
        <f>SUM(CT440:DE440)*VLOOKUP($I440,Escalation[],MATCH(CG$1,Escalation[#Headers]),FALSE)</f>
        <v>2941.8748599150008</v>
      </c>
      <c r="DG440" s="104">
        <f t="shared" si="508"/>
        <v>0</v>
      </c>
      <c r="DH440" s="104">
        <f t="shared" si="509"/>
        <v>0</v>
      </c>
      <c r="DI440" s="104">
        <f t="shared" si="510"/>
        <v>2941.8748599150008</v>
      </c>
      <c r="DJ440" s="103">
        <f t="shared" si="511"/>
        <v>264.76873739235009</v>
      </c>
      <c r="DK440" s="105">
        <f t="shared" si="512"/>
        <v>0</v>
      </c>
      <c r="DL440" s="110"/>
      <c r="DM440" s="102"/>
      <c r="DN440" s="102"/>
      <c r="DO440" s="102"/>
      <c r="DP440" s="102"/>
      <c r="DQ440" s="102"/>
      <c r="DR440" s="102"/>
      <c r="DS440" s="102"/>
      <c r="DT440" s="102"/>
      <c r="DU440" s="102"/>
      <c r="DV440" s="102"/>
      <c r="DW440" s="102"/>
      <c r="DX440" s="102">
        <f t="shared" si="513"/>
        <v>0</v>
      </c>
      <c r="DY440" s="103">
        <f t="shared" si="514"/>
        <v>0</v>
      </c>
      <c r="DZ440" s="103">
        <f t="shared" si="515"/>
        <v>0</v>
      </c>
      <c r="EA440" s="103">
        <f t="shared" si="516"/>
        <v>0</v>
      </c>
      <c r="EB440" s="103">
        <f t="shared" si="517"/>
        <v>0</v>
      </c>
      <c r="EC440" s="103">
        <f t="shared" si="518"/>
        <v>0</v>
      </c>
      <c r="ED440" s="103">
        <f t="shared" si="519"/>
        <v>0</v>
      </c>
      <c r="EE440" s="103">
        <f t="shared" si="520"/>
        <v>0</v>
      </c>
      <c r="EF440" s="103">
        <f t="shared" si="521"/>
        <v>0</v>
      </c>
      <c r="EG440" s="103">
        <f t="shared" si="522"/>
        <v>0</v>
      </c>
      <c r="EH440" s="103">
        <f t="shared" si="523"/>
        <v>0</v>
      </c>
      <c r="EI440" s="103">
        <f t="shared" si="524"/>
        <v>0</v>
      </c>
      <c r="EJ440" s="103">
        <f t="shared" si="525"/>
        <v>0</v>
      </c>
      <c r="EK440" s="104">
        <f>SUM(DY440:EJ440)*VLOOKUP($I440,Escalation[],MATCH(DL$1,Escalation[#Headers]),FALSE)</f>
        <v>0</v>
      </c>
      <c r="EL440" s="104">
        <f t="shared" si="526"/>
        <v>0</v>
      </c>
      <c r="EM440" s="104">
        <f t="shared" si="527"/>
        <v>0</v>
      </c>
      <c r="EN440" s="104">
        <f t="shared" si="528"/>
        <v>0</v>
      </c>
      <c r="EO440" s="103">
        <f t="shared" si="529"/>
        <v>0</v>
      </c>
      <c r="EP440" s="105">
        <f t="shared" si="530"/>
        <v>0</v>
      </c>
      <c r="EQ440" s="160">
        <f t="shared" si="531"/>
        <v>2941.8748599150008</v>
      </c>
      <c r="ER440" s="1"/>
      <c r="ES440" s="82"/>
      <c r="ET440" s="82"/>
      <c r="EU440" s="82"/>
      <c r="EV440" s="82"/>
      <c r="EW440" s="22"/>
      <c r="EX440" s="22"/>
      <c r="EY440" s="34"/>
      <c r="EZ440" s="34"/>
      <c r="FA440" s="7"/>
      <c r="FB440" s="7"/>
      <c r="FC440" s="7"/>
      <c r="FD440" s="7"/>
    </row>
    <row r="441" spans="1:160" ht="105.6" hidden="1" x14ac:dyDescent="0.3">
      <c r="A441" s="2" t="s">
        <v>866</v>
      </c>
      <c r="B441" s="83">
        <v>1.2</v>
      </c>
      <c r="C441" t="s">
        <v>1395</v>
      </c>
      <c r="D441" s="28" t="s">
        <v>15</v>
      </c>
      <c r="E441" s="3" t="s">
        <v>25</v>
      </c>
      <c r="F441" s="1" t="s">
        <v>867</v>
      </c>
      <c r="G441" s="19" t="s">
        <v>868</v>
      </c>
      <c r="H441" s="1"/>
      <c r="I441" s="3" t="s">
        <v>19</v>
      </c>
      <c r="J441" s="5" t="s">
        <v>31</v>
      </c>
      <c r="K441" s="3" t="s">
        <v>35</v>
      </c>
      <c r="L441" s="6" t="s">
        <v>129</v>
      </c>
      <c r="M441" s="38">
        <v>115</v>
      </c>
      <c r="N441" s="44">
        <v>115</v>
      </c>
      <c r="O441" s="24">
        <v>0</v>
      </c>
      <c r="P441" s="48">
        <v>0</v>
      </c>
      <c r="Q441" s="5" t="s">
        <v>23</v>
      </c>
      <c r="R441" s="1" t="s">
        <v>24</v>
      </c>
      <c r="S441" s="71">
        <f>VLOOKUP(R441,Contingencies!$A$2:$D$7,4,FALSE)</f>
        <v>0.09</v>
      </c>
      <c r="T441" s="22">
        <f t="shared" si="464"/>
        <v>1397.2393607796002</v>
      </c>
      <c r="U441" s="33">
        <f t="shared" si="538"/>
        <v>0</v>
      </c>
      <c r="V441" s="90" t="s">
        <v>869</v>
      </c>
      <c r="W441" s="110"/>
      <c r="X441" s="102"/>
      <c r="Y441" s="102"/>
      <c r="Z441" s="102"/>
      <c r="AA441" s="102"/>
      <c r="AB441" s="102"/>
      <c r="AC441" s="102"/>
      <c r="AD441" s="102"/>
      <c r="AE441" s="112"/>
      <c r="AF441" s="112"/>
      <c r="AG441" s="112"/>
      <c r="AH441" s="112"/>
      <c r="AI441" s="102">
        <f t="shared" si="532"/>
        <v>0</v>
      </c>
      <c r="AJ441" s="103">
        <f t="shared" si="465"/>
        <v>0</v>
      </c>
      <c r="AK441" s="103">
        <f t="shared" si="466"/>
        <v>0</v>
      </c>
      <c r="AL441" s="103">
        <f t="shared" si="467"/>
        <v>0</v>
      </c>
      <c r="AM441" s="103">
        <f t="shared" si="468"/>
        <v>0</v>
      </c>
      <c r="AN441" s="103">
        <f t="shared" si="469"/>
        <v>0</v>
      </c>
      <c r="AO441" s="103">
        <f t="shared" si="470"/>
        <v>0</v>
      </c>
      <c r="AP441" s="103">
        <f t="shared" si="471"/>
        <v>0</v>
      </c>
      <c r="AQ441" s="103">
        <f t="shared" si="472"/>
        <v>0</v>
      </c>
      <c r="AR441" s="103">
        <f t="shared" si="473"/>
        <v>0</v>
      </c>
      <c r="AS441" s="103">
        <f t="shared" si="474"/>
        <v>0</v>
      </c>
      <c r="AT441" s="103">
        <f t="shared" si="475"/>
        <v>0</v>
      </c>
      <c r="AU441" s="103">
        <f t="shared" si="476"/>
        <v>0</v>
      </c>
      <c r="AV441" s="104">
        <f>SUM(AJ441:AU441)*VLOOKUP($I441,Escalation[],MATCH(W$1,Escalation[#Headers]),FALSE)</f>
        <v>0</v>
      </c>
      <c r="AW441" s="104">
        <f t="shared" si="533"/>
        <v>0</v>
      </c>
      <c r="AX441" s="104">
        <f t="shared" si="534"/>
        <v>0</v>
      </c>
      <c r="AY441" s="104">
        <f t="shared" si="535"/>
        <v>0</v>
      </c>
      <c r="AZ441" s="103">
        <f t="shared" si="536"/>
        <v>0</v>
      </c>
      <c r="BA441" s="105">
        <f t="shared" si="537"/>
        <v>0</v>
      </c>
      <c r="BB441" s="111"/>
      <c r="BC441" s="114">
        <v>40</v>
      </c>
      <c r="BD441" s="114"/>
      <c r="BE441" s="114"/>
      <c r="BF441" s="114">
        <v>24</v>
      </c>
      <c r="BG441" s="102"/>
      <c r="BH441" s="102"/>
      <c r="BI441" s="102"/>
      <c r="BJ441" s="102"/>
      <c r="BK441" s="102"/>
      <c r="BL441" s="102"/>
      <c r="BM441" s="102"/>
      <c r="BN441" s="102">
        <f t="shared" si="477"/>
        <v>64</v>
      </c>
      <c r="BO441" s="103">
        <f t="shared" si="478"/>
        <v>0</v>
      </c>
      <c r="BP441" s="103">
        <f t="shared" si="479"/>
        <v>4600</v>
      </c>
      <c r="BQ441" s="103">
        <f t="shared" si="480"/>
        <v>0</v>
      </c>
      <c r="BR441" s="103">
        <f t="shared" si="481"/>
        <v>0</v>
      </c>
      <c r="BS441" s="103">
        <f t="shared" si="482"/>
        <v>2760</v>
      </c>
      <c r="BT441" s="103">
        <f t="shared" si="483"/>
        <v>0</v>
      </c>
      <c r="BU441" s="103">
        <f t="shared" si="484"/>
        <v>0</v>
      </c>
      <c r="BV441" s="103">
        <f t="shared" si="485"/>
        <v>0</v>
      </c>
      <c r="BW441" s="103">
        <f t="shared" si="486"/>
        <v>0</v>
      </c>
      <c r="BX441" s="103">
        <f t="shared" si="487"/>
        <v>0</v>
      </c>
      <c r="BY441" s="103">
        <f t="shared" si="488"/>
        <v>0</v>
      </c>
      <c r="BZ441" s="103">
        <f t="shared" si="489"/>
        <v>0</v>
      </c>
      <c r="CA441" s="104">
        <f>SUM(BO441:BZ441)*VLOOKUP($I441,Escalation[],MATCH(BB$1,Escalation[#Headers]),FALSE)</f>
        <v>7679.882160000001</v>
      </c>
      <c r="CB441" s="104">
        <f t="shared" si="490"/>
        <v>0</v>
      </c>
      <c r="CC441" s="104">
        <f t="shared" si="491"/>
        <v>0</v>
      </c>
      <c r="CD441" s="104">
        <f t="shared" si="492"/>
        <v>7679.882160000001</v>
      </c>
      <c r="CE441" s="103">
        <f t="shared" si="493"/>
        <v>691.18939440000008</v>
      </c>
      <c r="CF441" s="105">
        <f t="shared" si="494"/>
        <v>0</v>
      </c>
      <c r="CG441" s="110"/>
      <c r="CH441" s="125">
        <v>40</v>
      </c>
      <c r="CI441" s="125"/>
      <c r="CJ441" s="125"/>
      <c r="CK441" s="125">
        <v>24</v>
      </c>
      <c r="CL441" s="102"/>
      <c r="CM441" s="102"/>
      <c r="CN441" s="102"/>
      <c r="CO441" s="102"/>
      <c r="CP441" s="102"/>
      <c r="CQ441" s="102"/>
      <c r="CR441" s="102"/>
      <c r="CS441" s="102">
        <f t="shared" si="495"/>
        <v>64</v>
      </c>
      <c r="CT441" s="103">
        <f t="shared" si="496"/>
        <v>0</v>
      </c>
      <c r="CU441" s="103">
        <f t="shared" si="497"/>
        <v>4600</v>
      </c>
      <c r="CV441" s="103">
        <f t="shared" si="498"/>
        <v>0</v>
      </c>
      <c r="CW441" s="103">
        <f t="shared" si="499"/>
        <v>0</v>
      </c>
      <c r="CX441" s="103">
        <f t="shared" si="500"/>
        <v>2760</v>
      </c>
      <c r="CY441" s="103">
        <f t="shared" si="501"/>
        <v>0</v>
      </c>
      <c r="CZ441" s="103">
        <f t="shared" si="502"/>
        <v>0</v>
      </c>
      <c r="DA441" s="103">
        <f t="shared" si="503"/>
        <v>0</v>
      </c>
      <c r="DB441" s="103">
        <f t="shared" si="504"/>
        <v>0</v>
      </c>
      <c r="DC441" s="103">
        <f t="shared" si="505"/>
        <v>0</v>
      </c>
      <c r="DD441" s="103">
        <f t="shared" si="506"/>
        <v>0</v>
      </c>
      <c r="DE441" s="103">
        <f t="shared" si="507"/>
        <v>0</v>
      </c>
      <c r="DF441" s="104">
        <f>SUM(CT441:DE441)*VLOOKUP($I441,Escalation[],MATCH(CG$1,Escalation[#Headers]),FALSE)</f>
        <v>7844.9996264400024</v>
      </c>
      <c r="DG441" s="104">
        <f t="shared" si="508"/>
        <v>0</v>
      </c>
      <c r="DH441" s="104">
        <f t="shared" si="509"/>
        <v>0</v>
      </c>
      <c r="DI441" s="104">
        <f t="shared" si="510"/>
        <v>7844.9996264400024</v>
      </c>
      <c r="DJ441" s="103">
        <f t="shared" si="511"/>
        <v>706.04996637960016</v>
      </c>
      <c r="DK441" s="105">
        <f t="shared" si="512"/>
        <v>0</v>
      </c>
      <c r="DL441" s="110"/>
      <c r="DM441" s="102"/>
      <c r="DN441" s="102"/>
      <c r="DO441" s="102"/>
      <c r="DP441" s="102"/>
      <c r="DQ441" s="102"/>
      <c r="DR441" s="102"/>
      <c r="DS441" s="102"/>
      <c r="DT441" s="102"/>
      <c r="DU441" s="102"/>
      <c r="DV441" s="102"/>
      <c r="DW441" s="102"/>
      <c r="DX441" s="102">
        <f t="shared" si="513"/>
        <v>0</v>
      </c>
      <c r="DY441" s="103">
        <f t="shared" si="514"/>
        <v>0</v>
      </c>
      <c r="DZ441" s="103">
        <f t="shared" si="515"/>
        <v>0</v>
      </c>
      <c r="EA441" s="103">
        <f t="shared" si="516"/>
        <v>0</v>
      </c>
      <c r="EB441" s="103">
        <f t="shared" si="517"/>
        <v>0</v>
      </c>
      <c r="EC441" s="103">
        <f t="shared" si="518"/>
        <v>0</v>
      </c>
      <c r="ED441" s="103">
        <f t="shared" si="519"/>
        <v>0</v>
      </c>
      <c r="EE441" s="103">
        <f t="shared" si="520"/>
        <v>0</v>
      </c>
      <c r="EF441" s="103">
        <f t="shared" si="521"/>
        <v>0</v>
      </c>
      <c r="EG441" s="103">
        <f t="shared" si="522"/>
        <v>0</v>
      </c>
      <c r="EH441" s="103">
        <f t="shared" si="523"/>
        <v>0</v>
      </c>
      <c r="EI441" s="103">
        <f t="shared" si="524"/>
        <v>0</v>
      </c>
      <c r="EJ441" s="103">
        <f t="shared" si="525"/>
        <v>0</v>
      </c>
      <c r="EK441" s="104">
        <f>SUM(DY441:EJ441)*VLOOKUP($I441,Escalation[],MATCH(DL$1,Escalation[#Headers]),FALSE)</f>
        <v>0</v>
      </c>
      <c r="EL441" s="104">
        <f t="shared" si="526"/>
        <v>0</v>
      </c>
      <c r="EM441" s="104">
        <f t="shared" si="527"/>
        <v>0</v>
      </c>
      <c r="EN441" s="104">
        <f t="shared" si="528"/>
        <v>0</v>
      </c>
      <c r="EO441" s="103">
        <f t="shared" si="529"/>
        <v>0</v>
      </c>
      <c r="EP441" s="105">
        <f t="shared" si="530"/>
        <v>0</v>
      </c>
      <c r="EQ441" s="160">
        <f t="shared" si="531"/>
        <v>15524.881786440004</v>
      </c>
      <c r="ER441" s="1"/>
      <c r="ES441" s="82"/>
      <c r="ET441" s="82"/>
      <c r="EU441" s="82"/>
      <c r="EV441" s="82"/>
      <c r="EW441" s="22"/>
      <c r="EX441" s="22"/>
      <c r="EY441" s="34"/>
      <c r="EZ441" s="34"/>
      <c r="FA441" s="7"/>
      <c r="FB441" s="7"/>
      <c r="FC441" s="7"/>
      <c r="FD441" s="7"/>
    </row>
    <row r="442" spans="1:160" ht="105.6" hidden="1" x14ac:dyDescent="0.3">
      <c r="A442" s="2" t="s">
        <v>866</v>
      </c>
      <c r="B442" s="83">
        <v>1.2</v>
      </c>
      <c r="C442" t="s">
        <v>1395</v>
      </c>
      <c r="D442" s="3" t="s">
        <v>15</v>
      </c>
      <c r="E442" s="28" t="s">
        <v>1540</v>
      </c>
      <c r="F442" s="11" t="s">
        <v>867</v>
      </c>
      <c r="G442" s="19" t="s">
        <v>870</v>
      </c>
      <c r="H442" s="2" t="s">
        <v>110</v>
      </c>
      <c r="I442" s="3" t="s">
        <v>19</v>
      </c>
      <c r="J442" s="5" t="s">
        <v>31</v>
      </c>
      <c r="K442" s="3" t="s">
        <v>871</v>
      </c>
      <c r="L442" s="6" t="s">
        <v>129</v>
      </c>
      <c r="M442" s="38">
        <v>60.69</v>
      </c>
      <c r="N442" s="43">
        <v>46</v>
      </c>
      <c r="O442" s="23">
        <v>0.35</v>
      </c>
      <c r="P442" s="48">
        <v>0.53</v>
      </c>
      <c r="Q442" s="5" t="s">
        <v>23</v>
      </c>
      <c r="R442" s="1" t="s">
        <v>24</v>
      </c>
      <c r="S442" s="71">
        <f>VLOOKUP(R442,Contingencies!$A$2:$D$7,4,FALSE)</f>
        <v>0.09</v>
      </c>
      <c r="T442" s="22">
        <f t="shared" si="464"/>
        <v>753.42766362559928</v>
      </c>
      <c r="U442" s="33">
        <f t="shared" si="538"/>
        <v>260.99128217095927</v>
      </c>
      <c r="V442" s="90" t="s">
        <v>872</v>
      </c>
      <c r="W442" s="110"/>
      <c r="X442" s="102"/>
      <c r="Y442" s="102"/>
      <c r="Z442" s="102"/>
      <c r="AA442" s="102"/>
      <c r="AB442" s="102"/>
      <c r="AC442" s="102"/>
      <c r="AD442" s="102"/>
      <c r="AE442" s="112"/>
      <c r="AF442" s="112"/>
      <c r="AG442" s="112"/>
      <c r="AH442" s="112"/>
      <c r="AI442" s="102">
        <f t="shared" si="532"/>
        <v>0</v>
      </c>
      <c r="AJ442" s="103">
        <f t="shared" si="465"/>
        <v>0</v>
      </c>
      <c r="AK442" s="103">
        <f t="shared" si="466"/>
        <v>0</v>
      </c>
      <c r="AL442" s="103">
        <f t="shared" si="467"/>
        <v>0</v>
      </c>
      <c r="AM442" s="103">
        <f t="shared" si="468"/>
        <v>0</v>
      </c>
      <c r="AN442" s="103">
        <f t="shared" si="469"/>
        <v>0</v>
      </c>
      <c r="AO442" s="103">
        <f t="shared" si="470"/>
        <v>0</v>
      </c>
      <c r="AP442" s="103">
        <f t="shared" si="471"/>
        <v>0</v>
      </c>
      <c r="AQ442" s="103">
        <f t="shared" si="472"/>
        <v>0</v>
      </c>
      <c r="AR442" s="103">
        <f t="shared" si="473"/>
        <v>0</v>
      </c>
      <c r="AS442" s="103">
        <f t="shared" si="474"/>
        <v>0</v>
      </c>
      <c r="AT442" s="103">
        <f t="shared" si="475"/>
        <v>0</v>
      </c>
      <c r="AU442" s="103">
        <f t="shared" si="476"/>
        <v>0</v>
      </c>
      <c r="AV442" s="104">
        <f>SUM(AJ442:AU442)*VLOOKUP($I442,Escalation[],MATCH(W$1,Escalation[#Headers]),FALSE)</f>
        <v>0</v>
      </c>
      <c r="AW442" s="104">
        <f t="shared" si="533"/>
        <v>0</v>
      </c>
      <c r="AX442" s="104">
        <f t="shared" si="534"/>
        <v>0</v>
      </c>
      <c r="AY442" s="104">
        <f t="shared" si="535"/>
        <v>0</v>
      </c>
      <c r="AZ442" s="103">
        <f t="shared" si="536"/>
        <v>0</v>
      </c>
      <c r="BA442" s="105">
        <f t="shared" si="537"/>
        <v>0</v>
      </c>
      <c r="BB442" s="111"/>
      <c r="BC442" s="112">
        <v>40</v>
      </c>
      <c r="BD442" s="112"/>
      <c r="BE442" s="112"/>
      <c r="BF442" s="112">
        <v>24</v>
      </c>
      <c r="BG442" s="102"/>
      <c r="BH442" s="102"/>
      <c r="BI442" s="102"/>
      <c r="BJ442" s="102"/>
      <c r="BK442" s="102"/>
      <c r="BL442" s="102"/>
      <c r="BM442" s="102"/>
      <c r="BN442" s="102">
        <f t="shared" si="477"/>
        <v>64</v>
      </c>
      <c r="BO442" s="103">
        <f t="shared" si="478"/>
        <v>0</v>
      </c>
      <c r="BP442" s="103">
        <f t="shared" si="479"/>
        <v>2427.6</v>
      </c>
      <c r="BQ442" s="103">
        <f t="shared" si="480"/>
        <v>0</v>
      </c>
      <c r="BR442" s="103">
        <f t="shared" si="481"/>
        <v>0</v>
      </c>
      <c r="BS442" s="103">
        <f t="shared" si="482"/>
        <v>1456.56</v>
      </c>
      <c r="BT442" s="103">
        <f t="shared" si="483"/>
        <v>0</v>
      </c>
      <c r="BU442" s="103">
        <f t="shared" si="484"/>
        <v>0</v>
      </c>
      <c r="BV442" s="103">
        <f t="shared" si="485"/>
        <v>0</v>
      </c>
      <c r="BW442" s="103">
        <f t="shared" si="486"/>
        <v>0</v>
      </c>
      <c r="BX442" s="103">
        <f t="shared" si="487"/>
        <v>0</v>
      </c>
      <c r="BY442" s="103">
        <f t="shared" si="488"/>
        <v>0</v>
      </c>
      <c r="BZ442" s="103">
        <f t="shared" si="489"/>
        <v>0</v>
      </c>
      <c r="CA442" s="104">
        <f>SUM(BO442:BZ442)*VLOOKUP($I442,Escalation[],MATCH(BB$1,Escalation[#Headers]),FALSE)</f>
        <v>4052.9743329600005</v>
      </c>
      <c r="CB442" s="104">
        <f t="shared" si="490"/>
        <v>1418.5410165360001</v>
      </c>
      <c r="CC442" s="104">
        <f t="shared" si="491"/>
        <v>2899.9031352328802</v>
      </c>
      <c r="CD442" s="104">
        <f t="shared" si="492"/>
        <v>8371.4184847288816</v>
      </c>
      <c r="CE442" s="103">
        <f t="shared" si="493"/>
        <v>492.43638145464001</v>
      </c>
      <c r="CF442" s="105">
        <f t="shared" si="494"/>
        <v>260.99128217095921</v>
      </c>
      <c r="CG442" s="110"/>
      <c r="CH442" s="102"/>
      <c r="CI442" s="102"/>
      <c r="CJ442" s="102"/>
      <c r="CK442" s="102"/>
      <c r="CL442" s="102"/>
      <c r="CM442" s="102"/>
      <c r="CN442" s="102"/>
      <c r="CO442" s="102"/>
      <c r="CP442" s="102"/>
      <c r="CQ442" s="102"/>
      <c r="CR442" s="102"/>
      <c r="CS442" s="102">
        <f t="shared" si="495"/>
        <v>0</v>
      </c>
      <c r="CT442" s="103">
        <f t="shared" si="496"/>
        <v>0</v>
      </c>
      <c r="CU442" s="103">
        <f t="shared" si="497"/>
        <v>0</v>
      </c>
      <c r="CV442" s="103">
        <f t="shared" si="498"/>
        <v>0</v>
      </c>
      <c r="CW442" s="103">
        <f t="shared" si="499"/>
        <v>0</v>
      </c>
      <c r="CX442" s="103">
        <f t="shared" si="500"/>
        <v>0</v>
      </c>
      <c r="CY442" s="103">
        <f t="shared" si="501"/>
        <v>0</v>
      </c>
      <c r="CZ442" s="103">
        <f t="shared" si="502"/>
        <v>0</v>
      </c>
      <c r="DA442" s="103">
        <f t="shared" si="503"/>
        <v>0</v>
      </c>
      <c r="DB442" s="103">
        <f t="shared" si="504"/>
        <v>0</v>
      </c>
      <c r="DC442" s="103">
        <f t="shared" si="505"/>
        <v>0</v>
      </c>
      <c r="DD442" s="103">
        <f t="shared" si="506"/>
        <v>0</v>
      </c>
      <c r="DE442" s="103">
        <f t="shared" si="507"/>
        <v>0</v>
      </c>
      <c r="DF442" s="104">
        <f>SUM(CT442:DE442)*VLOOKUP($I442,Escalation[],MATCH(CG$1,Escalation[#Headers]),FALSE)</f>
        <v>0</v>
      </c>
      <c r="DG442" s="104">
        <f t="shared" si="508"/>
        <v>0</v>
      </c>
      <c r="DH442" s="104">
        <f t="shared" si="509"/>
        <v>0</v>
      </c>
      <c r="DI442" s="104">
        <f t="shared" si="510"/>
        <v>0</v>
      </c>
      <c r="DJ442" s="103">
        <f t="shared" si="511"/>
        <v>0</v>
      </c>
      <c r="DK442" s="105">
        <f t="shared" si="512"/>
        <v>0</v>
      </c>
      <c r="DL442" s="110"/>
      <c r="DM442" s="102"/>
      <c r="DN442" s="102"/>
      <c r="DO442" s="102"/>
      <c r="DP442" s="102"/>
      <c r="DQ442" s="102"/>
      <c r="DR442" s="102"/>
      <c r="DS442" s="102"/>
      <c r="DT442" s="102"/>
      <c r="DU442" s="102"/>
      <c r="DV442" s="102"/>
      <c r="DW442" s="102"/>
      <c r="DX442" s="102">
        <f t="shared" si="513"/>
        <v>0</v>
      </c>
      <c r="DY442" s="103">
        <f t="shared" si="514"/>
        <v>0</v>
      </c>
      <c r="DZ442" s="103">
        <f t="shared" si="515"/>
        <v>0</v>
      </c>
      <c r="EA442" s="103">
        <f t="shared" si="516"/>
        <v>0</v>
      </c>
      <c r="EB442" s="103">
        <f t="shared" si="517"/>
        <v>0</v>
      </c>
      <c r="EC442" s="103">
        <f t="shared" si="518"/>
        <v>0</v>
      </c>
      <c r="ED442" s="103">
        <f t="shared" si="519"/>
        <v>0</v>
      </c>
      <c r="EE442" s="103">
        <f t="shared" si="520"/>
        <v>0</v>
      </c>
      <c r="EF442" s="103">
        <f t="shared" si="521"/>
        <v>0</v>
      </c>
      <c r="EG442" s="103">
        <f t="shared" si="522"/>
        <v>0</v>
      </c>
      <c r="EH442" s="103">
        <f t="shared" si="523"/>
        <v>0</v>
      </c>
      <c r="EI442" s="103">
        <f t="shared" si="524"/>
        <v>0</v>
      </c>
      <c r="EJ442" s="103">
        <f t="shared" si="525"/>
        <v>0</v>
      </c>
      <c r="EK442" s="104">
        <f>SUM(DY442:EJ442)*VLOOKUP($I442,Escalation[],MATCH(DL$1,Escalation[#Headers]),FALSE)</f>
        <v>0</v>
      </c>
      <c r="EL442" s="104">
        <f t="shared" si="526"/>
        <v>0</v>
      </c>
      <c r="EM442" s="104">
        <f t="shared" si="527"/>
        <v>0</v>
      </c>
      <c r="EN442" s="104">
        <f t="shared" si="528"/>
        <v>0</v>
      </c>
      <c r="EO442" s="103">
        <f t="shared" si="529"/>
        <v>0</v>
      </c>
      <c r="EP442" s="105">
        <f t="shared" si="530"/>
        <v>0</v>
      </c>
      <c r="EQ442" s="160">
        <f t="shared" si="531"/>
        <v>8371.4184847288816</v>
      </c>
      <c r="ER442" s="1"/>
      <c r="ES442" s="82"/>
      <c r="ET442" s="82"/>
      <c r="EU442" s="82"/>
      <c r="EV442" s="82"/>
      <c r="EW442" s="22"/>
      <c r="EX442" s="22"/>
      <c r="EY442" s="34"/>
      <c r="EZ442" s="34"/>
      <c r="FA442" s="7"/>
      <c r="FB442" s="7"/>
      <c r="FC442" s="7"/>
      <c r="FD442" s="7"/>
    </row>
    <row r="443" spans="1:160" ht="118.8" hidden="1" x14ac:dyDescent="0.3">
      <c r="A443" s="2" t="s">
        <v>866</v>
      </c>
      <c r="B443" s="83">
        <v>1.2</v>
      </c>
      <c r="C443" t="s">
        <v>1395</v>
      </c>
      <c r="D443" s="28" t="s">
        <v>15</v>
      </c>
      <c r="E443" s="3" t="s">
        <v>25</v>
      </c>
      <c r="F443" s="11" t="s">
        <v>867</v>
      </c>
      <c r="G443" s="19" t="s">
        <v>873</v>
      </c>
      <c r="H443" s="1"/>
      <c r="I443" s="3" t="s">
        <v>19</v>
      </c>
      <c r="J443" s="5" t="s">
        <v>31</v>
      </c>
      <c r="K443" s="3" t="s">
        <v>137</v>
      </c>
      <c r="L443" s="6" t="s">
        <v>129</v>
      </c>
      <c r="M443" s="38">
        <v>77</v>
      </c>
      <c r="N443" s="43">
        <v>77</v>
      </c>
      <c r="O443" s="23">
        <v>0</v>
      </c>
      <c r="P443" s="48">
        <v>0</v>
      </c>
      <c r="Q443" s="5" t="s">
        <v>23</v>
      </c>
      <c r="R443" s="1" t="s">
        <v>24</v>
      </c>
      <c r="S443" s="71">
        <f>VLOOKUP(R443,Contingencies!$A$2:$D$7,4,FALSE)</f>
        <v>0.09</v>
      </c>
      <c r="T443" s="22">
        <f t="shared" si="464"/>
        <v>1388.3891313600002</v>
      </c>
      <c r="U443" s="33">
        <f t="shared" si="538"/>
        <v>0</v>
      </c>
      <c r="V443" s="90" t="s">
        <v>874</v>
      </c>
      <c r="W443" s="110"/>
      <c r="X443" s="102"/>
      <c r="Y443" s="102"/>
      <c r="Z443" s="102"/>
      <c r="AA443" s="102"/>
      <c r="AB443" s="102"/>
      <c r="AC443" s="102"/>
      <c r="AD443" s="102"/>
      <c r="AE443" s="112"/>
      <c r="AF443" s="112"/>
      <c r="AG443" s="112"/>
      <c r="AH443" s="112"/>
      <c r="AI443" s="102">
        <f t="shared" si="532"/>
        <v>0</v>
      </c>
      <c r="AJ443" s="103">
        <f t="shared" si="465"/>
        <v>0</v>
      </c>
      <c r="AK443" s="103">
        <f t="shared" si="466"/>
        <v>0</v>
      </c>
      <c r="AL443" s="103">
        <f t="shared" si="467"/>
        <v>0</v>
      </c>
      <c r="AM443" s="103">
        <f t="shared" si="468"/>
        <v>0</v>
      </c>
      <c r="AN443" s="103">
        <f t="shared" si="469"/>
        <v>0</v>
      </c>
      <c r="AO443" s="103">
        <f t="shared" si="470"/>
        <v>0</v>
      </c>
      <c r="AP443" s="103">
        <f t="shared" si="471"/>
        <v>0</v>
      </c>
      <c r="AQ443" s="103">
        <f t="shared" si="472"/>
        <v>0</v>
      </c>
      <c r="AR443" s="103">
        <f t="shared" si="473"/>
        <v>0</v>
      </c>
      <c r="AS443" s="103">
        <f t="shared" si="474"/>
        <v>0</v>
      </c>
      <c r="AT443" s="103">
        <f t="shared" si="475"/>
        <v>0</v>
      </c>
      <c r="AU443" s="103">
        <f t="shared" si="476"/>
        <v>0</v>
      </c>
      <c r="AV443" s="104">
        <f>SUM(AJ443:AU443)*VLOOKUP($I443,Escalation[],MATCH(W$1,Escalation[#Headers]),FALSE)</f>
        <v>0</v>
      </c>
      <c r="AW443" s="104">
        <f t="shared" si="533"/>
        <v>0</v>
      </c>
      <c r="AX443" s="104">
        <f t="shared" si="534"/>
        <v>0</v>
      </c>
      <c r="AY443" s="104">
        <f t="shared" si="535"/>
        <v>0</v>
      </c>
      <c r="AZ443" s="103">
        <f t="shared" si="536"/>
        <v>0</v>
      </c>
      <c r="BA443" s="105">
        <f t="shared" si="537"/>
        <v>0</v>
      </c>
      <c r="BB443" s="111"/>
      <c r="BC443" s="112">
        <v>120</v>
      </c>
      <c r="BD443" s="112"/>
      <c r="BE443" s="112"/>
      <c r="BF443" s="112">
        <v>72</v>
      </c>
      <c r="BG443" s="102"/>
      <c r="BH443" s="102"/>
      <c r="BI443" s="102"/>
      <c r="BJ443" s="102"/>
      <c r="BK443" s="102"/>
      <c r="BL443" s="102"/>
      <c r="BM443" s="102"/>
      <c r="BN443" s="102">
        <f t="shared" si="477"/>
        <v>192</v>
      </c>
      <c r="BO443" s="103">
        <f t="shared" si="478"/>
        <v>0</v>
      </c>
      <c r="BP443" s="103">
        <f t="shared" si="479"/>
        <v>9240</v>
      </c>
      <c r="BQ443" s="103">
        <f t="shared" si="480"/>
        <v>0</v>
      </c>
      <c r="BR443" s="103">
        <f t="shared" si="481"/>
        <v>0</v>
      </c>
      <c r="BS443" s="103">
        <f t="shared" si="482"/>
        <v>5544</v>
      </c>
      <c r="BT443" s="103">
        <f t="shared" si="483"/>
        <v>0</v>
      </c>
      <c r="BU443" s="103">
        <f t="shared" si="484"/>
        <v>0</v>
      </c>
      <c r="BV443" s="103">
        <f t="shared" si="485"/>
        <v>0</v>
      </c>
      <c r="BW443" s="103">
        <f t="shared" si="486"/>
        <v>0</v>
      </c>
      <c r="BX443" s="103">
        <f t="shared" si="487"/>
        <v>0</v>
      </c>
      <c r="BY443" s="103">
        <f t="shared" si="488"/>
        <v>0</v>
      </c>
      <c r="BZ443" s="103">
        <f t="shared" si="489"/>
        <v>0</v>
      </c>
      <c r="CA443" s="104">
        <f>SUM(BO443:BZ443)*VLOOKUP($I443,Escalation[],MATCH(BB$1,Escalation[#Headers]),FALSE)</f>
        <v>15426.545904000002</v>
      </c>
      <c r="CB443" s="104">
        <f t="shared" si="490"/>
        <v>0</v>
      </c>
      <c r="CC443" s="104">
        <f t="shared" si="491"/>
        <v>0</v>
      </c>
      <c r="CD443" s="104">
        <f t="shared" si="492"/>
        <v>15426.545904000002</v>
      </c>
      <c r="CE443" s="103">
        <f t="shared" si="493"/>
        <v>1388.3891313600002</v>
      </c>
      <c r="CF443" s="105">
        <f t="shared" si="494"/>
        <v>0</v>
      </c>
      <c r="CG443" s="110"/>
      <c r="CH443" s="102"/>
      <c r="CI443" s="102"/>
      <c r="CJ443" s="102"/>
      <c r="CK443" s="102"/>
      <c r="CL443" s="102"/>
      <c r="CM443" s="102"/>
      <c r="CN443" s="102"/>
      <c r="CO443" s="102"/>
      <c r="CP443" s="102"/>
      <c r="CQ443" s="102"/>
      <c r="CR443" s="102"/>
      <c r="CS443" s="102">
        <f t="shared" si="495"/>
        <v>0</v>
      </c>
      <c r="CT443" s="103">
        <f t="shared" si="496"/>
        <v>0</v>
      </c>
      <c r="CU443" s="103">
        <f t="shared" si="497"/>
        <v>0</v>
      </c>
      <c r="CV443" s="103">
        <f t="shared" si="498"/>
        <v>0</v>
      </c>
      <c r="CW443" s="103">
        <f t="shared" si="499"/>
        <v>0</v>
      </c>
      <c r="CX443" s="103">
        <f t="shared" si="500"/>
        <v>0</v>
      </c>
      <c r="CY443" s="103">
        <f t="shared" si="501"/>
        <v>0</v>
      </c>
      <c r="CZ443" s="103">
        <f t="shared" si="502"/>
        <v>0</v>
      </c>
      <c r="DA443" s="103">
        <f t="shared" si="503"/>
        <v>0</v>
      </c>
      <c r="DB443" s="103">
        <f t="shared" si="504"/>
        <v>0</v>
      </c>
      <c r="DC443" s="103">
        <f t="shared" si="505"/>
        <v>0</v>
      </c>
      <c r="DD443" s="103">
        <f t="shared" si="506"/>
        <v>0</v>
      </c>
      <c r="DE443" s="103">
        <f t="shared" si="507"/>
        <v>0</v>
      </c>
      <c r="DF443" s="104">
        <f>SUM(CT443:DE443)*VLOOKUP($I443,Escalation[],MATCH(CG$1,Escalation[#Headers]),FALSE)</f>
        <v>0</v>
      </c>
      <c r="DG443" s="104">
        <f t="shared" si="508"/>
        <v>0</v>
      </c>
      <c r="DH443" s="104">
        <f t="shared" si="509"/>
        <v>0</v>
      </c>
      <c r="DI443" s="104">
        <f t="shared" si="510"/>
        <v>0</v>
      </c>
      <c r="DJ443" s="103">
        <f t="shared" si="511"/>
        <v>0</v>
      </c>
      <c r="DK443" s="105">
        <f t="shared" si="512"/>
        <v>0</v>
      </c>
      <c r="DL443" s="110"/>
      <c r="DM443" s="102"/>
      <c r="DN443" s="102"/>
      <c r="DO443" s="102"/>
      <c r="DP443" s="102"/>
      <c r="DQ443" s="102"/>
      <c r="DR443" s="102"/>
      <c r="DS443" s="102"/>
      <c r="DT443" s="102"/>
      <c r="DU443" s="102"/>
      <c r="DV443" s="102"/>
      <c r="DW443" s="102"/>
      <c r="DX443" s="102">
        <f t="shared" si="513"/>
        <v>0</v>
      </c>
      <c r="DY443" s="103">
        <f t="shared" si="514"/>
        <v>0</v>
      </c>
      <c r="DZ443" s="103">
        <f t="shared" si="515"/>
        <v>0</v>
      </c>
      <c r="EA443" s="103">
        <f t="shared" si="516"/>
        <v>0</v>
      </c>
      <c r="EB443" s="103">
        <f t="shared" si="517"/>
        <v>0</v>
      </c>
      <c r="EC443" s="103">
        <f t="shared" si="518"/>
        <v>0</v>
      </c>
      <c r="ED443" s="103">
        <f t="shared" si="519"/>
        <v>0</v>
      </c>
      <c r="EE443" s="103">
        <f t="shared" si="520"/>
        <v>0</v>
      </c>
      <c r="EF443" s="103">
        <f t="shared" si="521"/>
        <v>0</v>
      </c>
      <c r="EG443" s="103">
        <f t="shared" si="522"/>
        <v>0</v>
      </c>
      <c r="EH443" s="103">
        <f t="shared" si="523"/>
        <v>0</v>
      </c>
      <c r="EI443" s="103">
        <f t="shared" si="524"/>
        <v>0</v>
      </c>
      <c r="EJ443" s="103">
        <f t="shared" si="525"/>
        <v>0</v>
      </c>
      <c r="EK443" s="104">
        <f>SUM(DY443:EJ443)*VLOOKUP($I443,Escalation[],MATCH(DL$1,Escalation[#Headers]),FALSE)</f>
        <v>0</v>
      </c>
      <c r="EL443" s="104">
        <f t="shared" si="526"/>
        <v>0</v>
      </c>
      <c r="EM443" s="104">
        <f t="shared" si="527"/>
        <v>0</v>
      </c>
      <c r="EN443" s="104">
        <f t="shared" si="528"/>
        <v>0</v>
      </c>
      <c r="EO443" s="103">
        <f t="shared" si="529"/>
        <v>0</v>
      </c>
      <c r="EP443" s="105">
        <f t="shared" si="530"/>
        <v>0</v>
      </c>
      <c r="EQ443" s="160">
        <f t="shared" si="531"/>
        <v>15426.545904000002</v>
      </c>
      <c r="ER443" s="1"/>
      <c r="ES443" s="82"/>
      <c r="ET443" s="82"/>
      <c r="EU443" s="82"/>
      <c r="EV443" s="82"/>
      <c r="EW443" s="22"/>
      <c r="EX443" s="22"/>
      <c r="EY443" s="34"/>
      <c r="EZ443" s="34"/>
      <c r="FA443" s="7"/>
      <c r="FB443" s="7"/>
      <c r="FC443" s="7"/>
      <c r="FD443" s="7"/>
    </row>
    <row r="444" spans="1:160" ht="105.6" hidden="1" x14ac:dyDescent="0.3">
      <c r="A444" s="2" t="s">
        <v>866</v>
      </c>
      <c r="B444" s="83">
        <v>1.2</v>
      </c>
      <c r="C444" t="s">
        <v>1395</v>
      </c>
      <c r="D444" s="28" t="s">
        <v>15</v>
      </c>
      <c r="E444" s="3" t="s">
        <v>25</v>
      </c>
      <c r="F444" s="11" t="s">
        <v>867</v>
      </c>
      <c r="G444" s="19" t="s">
        <v>875</v>
      </c>
      <c r="H444" s="1"/>
      <c r="I444" s="3" t="s">
        <v>19</v>
      </c>
      <c r="J444" s="5" t="s">
        <v>31</v>
      </c>
      <c r="K444" s="3" t="s">
        <v>35</v>
      </c>
      <c r="L444" s="6" t="s">
        <v>129</v>
      </c>
      <c r="M444" s="38">
        <v>115</v>
      </c>
      <c r="N444" s="43">
        <v>115</v>
      </c>
      <c r="O444" s="23">
        <v>0</v>
      </c>
      <c r="P444" s="48">
        <v>0</v>
      </c>
      <c r="Q444" s="5" t="s">
        <v>23</v>
      </c>
      <c r="R444" s="1" t="s">
        <v>24</v>
      </c>
      <c r="S444" s="71">
        <f>VLOOKUP(R444,Contingencies!$A$2:$D$7,4,FALSE)</f>
        <v>0.09</v>
      </c>
      <c r="T444" s="22">
        <f t="shared" si="464"/>
        <v>6220.704549600001</v>
      </c>
      <c r="U444" s="33">
        <f t="shared" si="538"/>
        <v>0</v>
      </c>
      <c r="V444" s="90" t="s">
        <v>876</v>
      </c>
      <c r="W444" s="110"/>
      <c r="X444" s="102"/>
      <c r="Y444" s="102"/>
      <c r="Z444" s="102"/>
      <c r="AA444" s="102"/>
      <c r="AB444" s="102"/>
      <c r="AC444" s="102"/>
      <c r="AD444" s="102"/>
      <c r="AE444" s="112"/>
      <c r="AF444" s="112"/>
      <c r="AG444" s="112"/>
      <c r="AH444" s="112"/>
      <c r="AI444" s="102">
        <f t="shared" si="532"/>
        <v>0</v>
      </c>
      <c r="AJ444" s="103">
        <f t="shared" si="465"/>
        <v>0</v>
      </c>
      <c r="AK444" s="103">
        <f t="shared" si="466"/>
        <v>0</v>
      </c>
      <c r="AL444" s="103">
        <f t="shared" si="467"/>
        <v>0</v>
      </c>
      <c r="AM444" s="103">
        <f t="shared" si="468"/>
        <v>0</v>
      </c>
      <c r="AN444" s="103">
        <f t="shared" si="469"/>
        <v>0</v>
      </c>
      <c r="AO444" s="103">
        <f t="shared" si="470"/>
        <v>0</v>
      </c>
      <c r="AP444" s="103">
        <f t="shared" si="471"/>
        <v>0</v>
      </c>
      <c r="AQ444" s="103">
        <f t="shared" si="472"/>
        <v>0</v>
      </c>
      <c r="AR444" s="103">
        <f t="shared" si="473"/>
        <v>0</v>
      </c>
      <c r="AS444" s="103">
        <f t="shared" si="474"/>
        <v>0</v>
      </c>
      <c r="AT444" s="103">
        <f t="shared" si="475"/>
        <v>0</v>
      </c>
      <c r="AU444" s="103">
        <f t="shared" si="476"/>
        <v>0</v>
      </c>
      <c r="AV444" s="104">
        <f>SUM(AJ444:AU444)*VLOOKUP($I444,Escalation[],MATCH(W$1,Escalation[#Headers]),FALSE)</f>
        <v>0</v>
      </c>
      <c r="AW444" s="104">
        <f t="shared" si="533"/>
        <v>0</v>
      </c>
      <c r="AX444" s="104">
        <f t="shared" si="534"/>
        <v>0</v>
      </c>
      <c r="AY444" s="104">
        <f t="shared" si="535"/>
        <v>0</v>
      </c>
      <c r="AZ444" s="103">
        <f t="shared" si="536"/>
        <v>0</v>
      </c>
      <c r="BA444" s="105">
        <f t="shared" si="537"/>
        <v>0</v>
      </c>
      <c r="BB444" s="111"/>
      <c r="BC444" s="112">
        <v>280</v>
      </c>
      <c r="BD444" s="112">
        <v>128</v>
      </c>
      <c r="BE444" s="112"/>
      <c r="BF444" s="112">
        <v>168</v>
      </c>
      <c r="BG444" s="102"/>
      <c r="BH444" s="102"/>
      <c r="BI444" s="102"/>
      <c r="BJ444" s="102"/>
      <c r="BK444" s="102"/>
      <c r="BL444" s="102"/>
      <c r="BM444" s="102"/>
      <c r="BN444" s="102">
        <f t="shared" si="477"/>
        <v>576</v>
      </c>
      <c r="BO444" s="103">
        <f t="shared" si="478"/>
        <v>0</v>
      </c>
      <c r="BP444" s="103">
        <f t="shared" si="479"/>
        <v>32200</v>
      </c>
      <c r="BQ444" s="103">
        <f t="shared" si="480"/>
        <v>14720</v>
      </c>
      <c r="BR444" s="103">
        <f t="shared" si="481"/>
        <v>0</v>
      </c>
      <c r="BS444" s="103">
        <f t="shared" si="482"/>
        <v>19320</v>
      </c>
      <c r="BT444" s="103">
        <f t="shared" si="483"/>
        <v>0</v>
      </c>
      <c r="BU444" s="103">
        <f t="shared" si="484"/>
        <v>0</v>
      </c>
      <c r="BV444" s="103">
        <f t="shared" si="485"/>
        <v>0</v>
      </c>
      <c r="BW444" s="103">
        <f t="shared" si="486"/>
        <v>0</v>
      </c>
      <c r="BX444" s="103">
        <f t="shared" si="487"/>
        <v>0</v>
      </c>
      <c r="BY444" s="103">
        <f t="shared" si="488"/>
        <v>0</v>
      </c>
      <c r="BZ444" s="103">
        <f t="shared" si="489"/>
        <v>0</v>
      </c>
      <c r="CA444" s="104">
        <f>SUM(BO444:BZ444)*VLOOKUP($I444,Escalation[],MATCH(BB$1,Escalation[#Headers]),FALSE)</f>
        <v>69118.939440000016</v>
      </c>
      <c r="CB444" s="104">
        <f t="shared" si="490"/>
        <v>0</v>
      </c>
      <c r="CC444" s="104">
        <f t="shared" si="491"/>
        <v>0</v>
      </c>
      <c r="CD444" s="104">
        <f t="shared" si="492"/>
        <v>69118.939440000016</v>
      </c>
      <c r="CE444" s="103">
        <f t="shared" si="493"/>
        <v>6220.704549600001</v>
      </c>
      <c r="CF444" s="105">
        <f t="shared" si="494"/>
        <v>0</v>
      </c>
      <c r="CG444" s="110"/>
      <c r="CH444" s="102"/>
      <c r="CI444" s="102"/>
      <c r="CJ444" s="102"/>
      <c r="CK444" s="102"/>
      <c r="CL444" s="102"/>
      <c r="CM444" s="102"/>
      <c r="CN444" s="102"/>
      <c r="CO444" s="102"/>
      <c r="CP444" s="102"/>
      <c r="CQ444" s="102"/>
      <c r="CR444" s="102"/>
      <c r="CS444" s="102">
        <f t="shared" si="495"/>
        <v>0</v>
      </c>
      <c r="CT444" s="103">
        <f t="shared" si="496"/>
        <v>0</v>
      </c>
      <c r="CU444" s="103">
        <f t="shared" si="497"/>
        <v>0</v>
      </c>
      <c r="CV444" s="103">
        <f t="shared" si="498"/>
        <v>0</v>
      </c>
      <c r="CW444" s="103">
        <f t="shared" si="499"/>
        <v>0</v>
      </c>
      <c r="CX444" s="103">
        <f t="shared" si="500"/>
        <v>0</v>
      </c>
      <c r="CY444" s="103">
        <f t="shared" si="501"/>
        <v>0</v>
      </c>
      <c r="CZ444" s="103">
        <f t="shared" si="502"/>
        <v>0</v>
      </c>
      <c r="DA444" s="103">
        <f t="shared" si="503"/>
        <v>0</v>
      </c>
      <c r="DB444" s="103">
        <f t="shared" si="504"/>
        <v>0</v>
      </c>
      <c r="DC444" s="103">
        <f t="shared" si="505"/>
        <v>0</v>
      </c>
      <c r="DD444" s="103">
        <f t="shared" si="506"/>
        <v>0</v>
      </c>
      <c r="DE444" s="103">
        <f t="shared" si="507"/>
        <v>0</v>
      </c>
      <c r="DF444" s="104">
        <f>SUM(CT444:DE444)*VLOOKUP($I444,Escalation[],MATCH(CG$1,Escalation[#Headers]),FALSE)</f>
        <v>0</v>
      </c>
      <c r="DG444" s="104">
        <f t="shared" si="508"/>
        <v>0</v>
      </c>
      <c r="DH444" s="104">
        <f t="shared" si="509"/>
        <v>0</v>
      </c>
      <c r="DI444" s="104">
        <f t="shared" si="510"/>
        <v>0</v>
      </c>
      <c r="DJ444" s="103">
        <f t="shared" si="511"/>
        <v>0</v>
      </c>
      <c r="DK444" s="105">
        <f t="shared" si="512"/>
        <v>0</v>
      </c>
      <c r="DL444" s="110"/>
      <c r="DM444" s="102"/>
      <c r="DN444" s="102"/>
      <c r="DO444" s="102"/>
      <c r="DP444" s="102"/>
      <c r="DQ444" s="102"/>
      <c r="DR444" s="102"/>
      <c r="DS444" s="102"/>
      <c r="DT444" s="102"/>
      <c r="DU444" s="102"/>
      <c r="DV444" s="102"/>
      <c r="DW444" s="102"/>
      <c r="DX444" s="102">
        <f t="shared" si="513"/>
        <v>0</v>
      </c>
      <c r="DY444" s="103">
        <f t="shared" si="514"/>
        <v>0</v>
      </c>
      <c r="DZ444" s="103">
        <f t="shared" si="515"/>
        <v>0</v>
      </c>
      <c r="EA444" s="103">
        <f t="shared" si="516"/>
        <v>0</v>
      </c>
      <c r="EB444" s="103">
        <f t="shared" si="517"/>
        <v>0</v>
      </c>
      <c r="EC444" s="103">
        <f t="shared" si="518"/>
        <v>0</v>
      </c>
      <c r="ED444" s="103">
        <f t="shared" si="519"/>
        <v>0</v>
      </c>
      <c r="EE444" s="103">
        <f t="shared" si="520"/>
        <v>0</v>
      </c>
      <c r="EF444" s="103">
        <f t="shared" si="521"/>
        <v>0</v>
      </c>
      <c r="EG444" s="103">
        <f t="shared" si="522"/>
        <v>0</v>
      </c>
      <c r="EH444" s="103">
        <f t="shared" si="523"/>
        <v>0</v>
      </c>
      <c r="EI444" s="103">
        <f t="shared" si="524"/>
        <v>0</v>
      </c>
      <c r="EJ444" s="103">
        <f t="shared" si="525"/>
        <v>0</v>
      </c>
      <c r="EK444" s="104">
        <f>SUM(DY444:EJ444)*VLOOKUP($I444,Escalation[],MATCH(DL$1,Escalation[#Headers]),FALSE)</f>
        <v>0</v>
      </c>
      <c r="EL444" s="104">
        <f t="shared" si="526"/>
        <v>0</v>
      </c>
      <c r="EM444" s="104">
        <f t="shared" si="527"/>
        <v>0</v>
      </c>
      <c r="EN444" s="104">
        <f t="shared" si="528"/>
        <v>0</v>
      </c>
      <c r="EO444" s="103">
        <f t="shared" si="529"/>
        <v>0</v>
      </c>
      <c r="EP444" s="105">
        <f t="shared" si="530"/>
        <v>0</v>
      </c>
      <c r="EQ444" s="160">
        <f t="shared" si="531"/>
        <v>69118.939440000016</v>
      </c>
      <c r="ER444" s="1"/>
      <c r="ES444" s="82"/>
      <c r="ET444" s="82"/>
      <c r="EU444" s="82"/>
      <c r="EV444" s="82"/>
      <c r="EW444" s="22"/>
      <c r="EX444" s="22"/>
      <c r="EY444" s="34"/>
      <c r="EZ444" s="34"/>
      <c r="FA444" s="7"/>
      <c r="FB444" s="7"/>
      <c r="FC444" s="7"/>
      <c r="FD444" s="7"/>
    </row>
    <row r="445" spans="1:160" ht="145.19999999999999" hidden="1" x14ac:dyDescent="0.3">
      <c r="A445" s="2" t="s">
        <v>866</v>
      </c>
      <c r="B445" s="83">
        <v>1.2</v>
      </c>
      <c r="C445" t="s">
        <v>1395</v>
      </c>
      <c r="D445" s="28" t="s">
        <v>15</v>
      </c>
      <c r="E445" s="3" t="s">
        <v>25</v>
      </c>
      <c r="F445" s="11" t="s">
        <v>867</v>
      </c>
      <c r="G445" s="19" t="s">
        <v>877</v>
      </c>
      <c r="H445" s="1"/>
      <c r="I445" s="3" t="s">
        <v>135</v>
      </c>
      <c r="J445" s="5" t="s">
        <v>135</v>
      </c>
      <c r="K445" s="3"/>
      <c r="L445" s="6" t="s">
        <v>129</v>
      </c>
      <c r="M445" s="38"/>
      <c r="N445" s="42">
        <v>1</v>
      </c>
      <c r="O445" s="23">
        <v>0</v>
      </c>
      <c r="P445" s="48">
        <v>0.53</v>
      </c>
      <c r="Q445" s="5" t="s">
        <v>23</v>
      </c>
      <c r="R445" s="1" t="s">
        <v>24</v>
      </c>
      <c r="S445" s="71">
        <f>VLOOKUP(R445,Contingencies!$A$2:$D$7,4,FALSE)</f>
        <v>0.09</v>
      </c>
      <c r="T445" s="22">
        <f t="shared" si="464"/>
        <v>2138.04036</v>
      </c>
      <c r="U445" s="33">
        <f t="shared" si="538"/>
        <v>740.62835999999993</v>
      </c>
      <c r="V445" s="90" t="s">
        <v>878</v>
      </c>
      <c r="W445" s="110"/>
      <c r="X445" s="102"/>
      <c r="Y445" s="102"/>
      <c r="Z445" s="102"/>
      <c r="AA445" s="102"/>
      <c r="AB445" s="102"/>
      <c r="AC445" s="102"/>
      <c r="AD445" s="102"/>
      <c r="AE445" s="114">
        <v>7600</v>
      </c>
      <c r="AF445" s="114"/>
      <c r="AG445" s="114">
        <v>7600</v>
      </c>
      <c r="AH445" s="112"/>
      <c r="AI445" s="102">
        <f t="shared" si="532"/>
        <v>0</v>
      </c>
      <c r="AJ445" s="103">
        <f t="shared" si="465"/>
        <v>0</v>
      </c>
      <c r="AK445" s="103">
        <f t="shared" si="466"/>
        <v>0</v>
      </c>
      <c r="AL445" s="103">
        <f t="shared" si="467"/>
        <v>0</v>
      </c>
      <c r="AM445" s="103">
        <f t="shared" si="468"/>
        <v>0</v>
      </c>
      <c r="AN445" s="103">
        <f t="shared" si="469"/>
        <v>0</v>
      </c>
      <c r="AO445" s="103">
        <f t="shared" si="470"/>
        <v>0</v>
      </c>
      <c r="AP445" s="103">
        <f t="shared" si="471"/>
        <v>0</v>
      </c>
      <c r="AQ445" s="103">
        <f t="shared" si="472"/>
        <v>0</v>
      </c>
      <c r="AR445" s="103">
        <f t="shared" si="473"/>
        <v>7600</v>
      </c>
      <c r="AS445" s="103">
        <f t="shared" si="474"/>
        <v>0</v>
      </c>
      <c r="AT445" s="103">
        <f t="shared" si="475"/>
        <v>7600</v>
      </c>
      <c r="AU445" s="103">
        <f t="shared" si="476"/>
        <v>0</v>
      </c>
      <c r="AV445" s="104">
        <f>SUM(AJ445:AU445)*VLOOKUP($I445,Escalation[],MATCH(W$1,Escalation[#Headers]),FALSE)</f>
        <v>15526.800000000001</v>
      </c>
      <c r="AW445" s="104">
        <f t="shared" si="533"/>
        <v>0</v>
      </c>
      <c r="AX445" s="104">
        <f t="shared" si="534"/>
        <v>8229.2040000000015</v>
      </c>
      <c r="AY445" s="104">
        <f t="shared" si="535"/>
        <v>23756.004000000001</v>
      </c>
      <c r="AZ445" s="103">
        <f t="shared" si="536"/>
        <v>1397.412</v>
      </c>
      <c r="BA445" s="105">
        <f t="shared" si="537"/>
        <v>740.62836000000016</v>
      </c>
      <c r="BB445" s="111"/>
      <c r="BC445" s="112"/>
      <c r="BD445" s="112"/>
      <c r="BE445" s="112"/>
      <c r="BF445" s="112"/>
      <c r="BG445" s="102"/>
      <c r="BH445" s="102"/>
      <c r="BI445" s="102"/>
      <c r="BJ445" s="102"/>
      <c r="BK445" s="102"/>
      <c r="BL445" s="102"/>
      <c r="BM445" s="102"/>
      <c r="BN445" s="102">
        <f t="shared" si="477"/>
        <v>0</v>
      </c>
      <c r="BO445" s="103">
        <f t="shared" si="478"/>
        <v>0</v>
      </c>
      <c r="BP445" s="103">
        <f t="shared" si="479"/>
        <v>0</v>
      </c>
      <c r="BQ445" s="103">
        <f t="shared" si="480"/>
        <v>0</v>
      </c>
      <c r="BR445" s="103">
        <f t="shared" si="481"/>
        <v>0</v>
      </c>
      <c r="BS445" s="103">
        <f t="shared" si="482"/>
        <v>0</v>
      </c>
      <c r="BT445" s="103">
        <f t="shared" si="483"/>
        <v>0</v>
      </c>
      <c r="BU445" s="103">
        <f t="shared" si="484"/>
        <v>0</v>
      </c>
      <c r="BV445" s="103">
        <f t="shared" si="485"/>
        <v>0</v>
      </c>
      <c r="BW445" s="103">
        <f t="shared" si="486"/>
        <v>0</v>
      </c>
      <c r="BX445" s="103">
        <f t="shared" si="487"/>
        <v>0</v>
      </c>
      <c r="BY445" s="103">
        <f t="shared" si="488"/>
        <v>0</v>
      </c>
      <c r="BZ445" s="103">
        <f t="shared" si="489"/>
        <v>0</v>
      </c>
      <c r="CA445" s="104">
        <f>SUM(BO445:BZ445)*VLOOKUP($I445,Escalation[],MATCH(BB$1,Escalation[#Headers]),FALSE)</f>
        <v>0</v>
      </c>
      <c r="CB445" s="104">
        <f t="shared" si="490"/>
        <v>0</v>
      </c>
      <c r="CC445" s="104">
        <f t="shared" si="491"/>
        <v>0</v>
      </c>
      <c r="CD445" s="104">
        <f t="shared" si="492"/>
        <v>0</v>
      </c>
      <c r="CE445" s="103">
        <f t="shared" si="493"/>
        <v>0</v>
      </c>
      <c r="CF445" s="105">
        <f t="shared" si="494"/>
        <v>0</v>
      </c>
      <c r="CG445" s="110"/>
      <c r="CH445" s="102"/>
      <c r="CI445" s="102"/>
      <c r="CJ445" s="102"/>
      <c r="CK445" s="102"/>
      <c r="CL445" s="102"/>
      <c r="CM445" s="102"/>
      <c r="CN445" s="102"/>
      <c r="CO445" s="102"/>
      <c r="CP445" s="102"/>
      <c r="CQ445" s="102"/>
      <c r="CR445" s="102"/>
      <c r="CS445" s="102">
        <f t="shared" si="495"/>
        <v>0</v>
      </c>
      <c r="CT445" s="103">
        <f t="shared" si="496"/>
        <v>0</v>
      </c>
      <c r="CU445" s="103">
        <f t="shared" si="497"/>
        <v>0</v>
      </c>
      <c r="CV445" s="103">
        <f t="shared" si="498"/>
        <v>0</v>
      </c>
      <c r="CW445" s="103">
        <f t="shared" si="499"/>
        <v>0</v>
      </c>
      <c r="CX445" s="103">
        <f t="shared" si="500"/>
        <v>0</v>
      </c>
      <c r="CY445" s="103">
        <f t="shared" si="501"/>
        <v>0</v>
      </c>
      <c r="CZ445" s="103">
        <f t="shared" si="502"/>
        <v>0</v>
      </c>
      <c r="DA445" s="103">
        <f t="shared" si="503"/>
        <v>0</v>
      </c>
      <c r="DB445" s="103">
        <f t="shared" si="504"/>
        <v>0</v>
      </c>
      <c r="DC445" s="103">
        <f t="shared" si="505"/>
        <v>0</v>
      </c>
      <c r="DD445" s="103">
        <f t="shared" si="506"/>
        <v>0</v>
      </c>
      <c r="DE445" s="103">
        <f t="shared" si="507"/>
        <v>0</v>
      </c>
      <c r="DF445" s="104">
        <f>SUM(CT445:DE445)*VLOOKUP($I445,Escalation[],MATCH(CG$1,Escalation[#Headers]),FALSE)</f>
        <v>0</v>
      </c>
      <c r="DG445" s="104">
        <f t="shared" si="508"/>
        <v>0</v>
      </c>
      <c r="DH445" s="104">
        <f t="shared" si="509"/>
        <v>0</v>
      </c>
      <c r="DI445" s="104">
        <f t="shared" si="510"/>
        <v>0</v>
      </c>
      <c r="DJ445" s="103">
        <f t="shared" si="511"/>
        <v>0</v>
      </c>
      <c r="DK445" s="105">
        <f t="shared" si="512"/>
        <v>0</v>
      </c>
      <c r="DL445" s="110"/>
      <c r="DM445" s="102"/>
      <c r="DN445" s="102"/>
      <c r="DO445" s="102"/>
      <c r="DP445" s="102"/>
      <c r="DQ445" s="102"/>
      <c r="DR445" s="102"/>
      <c r="DS445" s="102"/>
      <c r="DT445" s="102"/>
      <c r="DU445" s="102"/>
      <c r="DV445" s="102"/>
      <c r="DW445" s="102"/>
      <c r="DX445" s="102">
        <f t="shared" si="513"/>
        <v>0</v>
      </c>
      <c r="DY445" s="103">
        <f t="shared" si="514"/>
        <v>0</v>
      </c>
      <c r="DZ445" s="103">
        <f t="shared" si="515"/>
        <v>0</v>
      </c>
      <c r="EA445" s="103">
        <f t="shared" si="516"/>
        <v>0</v>
      </c>
      <c r="EB445" s="103">
        <f t="shared" si="517"/>
        <v>0</v>
      </c>
      <c r="EC445" s="103">
        <f t="shared" si="518"/>
        <v>0</v>
      </c>
      <c r="ED445" s="103">
        <f t="shared" si="519"/>
        <v>0</v>
      </c>
      <c r="EE445" s="103">
        <f t="shared" si="520"/>
        <v>0</v>
      </c>
      <c r="EF445" s="103">
        <f t="shared" si="521"/>
        <v>0</v>
      </c>
      <c r="EG445" s="103">
        <f t="shared" si="522"/>
        <v>0</v>
      </c>
      <c r="EH445" s="103">
        <f t="shared" si="523"/>
        <v>0</v>
      </c>
      <c r="EI445" s="103">
        <f t="shared" si="524"/>
        <v>0</v>
      </c>
      <c r="EJ445" s="103">
        <f t="shared" si="525"/>
        <v>0</v>
      </c>
      <c r="EK445" s="104">
        <f>SUM(DY445:EJ445)*VLOOKUP($I445,Escalation[],MATCH(DL$1,Escalation[#Headers]),FALSE)</f>
        <v>0</v>
      </c>
      <c r="EL445" s="104">
        <f t="shared" si="526"/>
        <v>0</v>
      </c>
      <c r="EM445" s="104">
        <f t="shared" si="527"/>
        <v>0</v>
      </c>
      <c r="EN445" s="104">
        <f t="shared" si="528"/>
        <v>0</v>
      </c>
      <c r="EO445" s="103">
        <f t="shared" si="529"/>
        <v>0</v>
      </c>
      <c r="EP445" s="105">
        <f t="shared" si="530"/>
        <v>0</v>
      </c>
      <c r="EQ445" s="160">
        <f t="shared" si="531"/>
        <v>23756.004000000001</v>
      </c>
      <c r="ER445" s="1"/>
      <c r="ES445" s="82"/>
      <c r="ET445" s="82"/>
      <c r="EU445" s="82"/>
      <c r="EV445" s="82"/>
      <c r="EW445" s="22"/>
      <c r="EX445" s="22"/>
      <c r="EY445" s="34"/>
      <c r="EZ445" s="34"/>
      <c r="FA445" s="7"/>
      <c r="FB445" s="7"/>
      <c r="FC445" s="7"/>
      <c r="FD445" s="7"/>
    </row>
    <row r="446" spans="1:160" ht="92.4" hidden="1" x14ac:dyDescent="0.3">
      <c r="A446" s="15" t="s">
        <v>866</v>
      </c>
      <c r="B446" s="84">
        <v>1.2</v>
      </c>
      <c r="C446" t="s">
        <v>1395</v>
      </c>
      <c r="D446" s="28" t="s">
        <v>15</v>
      </c>
      <c r="E446" s="3" t="s">
        <v>25</v>
      </c>
      <c r="F446" s="11" t="s">
        <v>867</v>
      </c>
      <c r="G446" s="19" t="s">
        <v>877</v>
      </c>
      <c r="H446" s="11" t="s">
        <v>834</v>
      </c>
      <c r="I446" s="9" t="s">
        <v>125</v>
      </c>
      <c r="J446" s="17" t="s">
        <v>125</v>
      </c>
      <c r="K446" s="3"/>
      <c r="L446" s="18" t="s">
        <v>129</v>
      </c>
      <c r="M446" s="38"/>
      <c r="N446" s="42">
        <v>1</v>
      </c>
      <c r="O446" s="25">
        <v>0</v>
      </c>
      <c r="P446" s="49">
        <v>0.53</v>
      </c>
      <c r="Q446" s="17" t="s">
        <v>23</v>
      </c>
      <c r="R446" s="11" t="s">
        <v>24</v>
      </c>
      <c r="S446" s="71">
        <f>VLOOKUP(R446,Contingencies!$A$2:$D$7,4,FALSE)</f>
        <v>0.09</v>
      </c>
      <c r="T446" s="22">
        <f t="shared" si="464"/>
        <v>3544.6458600000005</v>
      </c>
      <c r="U446" s="33">
        <f t="shared" si="538"/>
        <v>1227.8838600000004</v>
      </c>
      <c r="V446" s="91" t="s">
        <v>879</v>
      </c>
      <c r="W446" s="110"/>
      <c r="X446" s="102"/>
      <c r="Y446" s="102"/>
      <c r="Z446" s="102"/>
      <c r="AA446" s="102"/>
      <c r="AB446" s="102"/>
      <c r="AC446" s="102"/>
      <c r="AD446" s="102"/>
      <c r="AE446" s="115"/>
      <c r="AF446" s="115">
        <v>12600</v>
      </c>
      <c r="AG446" s="115">
        <v>12600</v>
      </c>
      <c r="AH446" s="112"/>
      <c r="AI446" s="102">
        <f t="shared" si="532"/>
        <v>0</v>
      </c>
      <c r="AJ446" s="103">
        <f t="shared" si="465"/>
        <v>0</v>
      </c>
      <c r="AK446" s="103">
        <f t="shared" si="466"/>
        <v>0</v>
      </c>
      <c r="AL446" s="103">
        <f t="shared" si="467"/>
        <v>0</v>
      </c>
      <c r="AM446" s="103">
        <f t="shared" si="468"/>
        <v>0</v>
      </c>
      <c r="AN446" s="103">
        <f t="shared" si="469"/>
        <v>0</v>
      </c>
      <c r="AO446" s="103">
        <f t="shared" si="470"/>
        <v>0</v>
      </c>
      <c r="AP446" s="103">
        <f t="shared" si="471"/>
        <v>0</v>
      </c>
      <c r="AQ446" s="103">
        <f t="shared" si="472"/>
        <v>0</v>
      </c>
      <c r="AR446" s="103">
        <f t="shared" si="473"/>
        <v>0</v>
      </c>
      <c r="AS446" s="103">
        <f t="shared" si="474"/>
        <v>12600</v>
      </c>
      <c r="AT446" s="103">
        <f t="shared" si="475"/>
        <v>12600</v>
      </c>
      <c r="AU446" s="103">
        <f t="shared" si="476"/>
        <v>0</v>
      </c>
      <c r="AV446" s="104">
        <f>SUM(AJ446:AU446)*VLOOKUP($I446,Escalation[],MATCH(W$1,Escalation[#Headers]),FALSE)</f>
        <v>25741.800000000003</v>
      </c>
      <c r="AW446" s="104">
        <f t="shared" si="533"/>
        <v>0</v>
      </c>
      <c r="AX446" s="104">
        <f t="shared" si="534"/>
        <v>13643.154000000002</v>
      </c>
      <c r="AY446" s="104">
        <f t="shared" si="535"/>
        <v>39384.954000000005</v>
      </c>
      <c r="AZ446" s="103">
        <f t="shared" si="536"/>
        <v>2316.7620000000002</v>
      </c>
      <c r="BA446" s="105">
        <f t="shared" si="537"/>
        <v>1227.8838600000001</v>
      </c>
      <c r="BB446" s="111"/>
      <c r="BC446" s="112"/>
      <c r="BD446" s="112"/>
      <c r="BE446" s="112"/>
      <c r="BF446" s="112"/>
      <c r="BG446" s="102"/>
      <c r="BH446" s="102"/>
      <c r="BI446" s="102"/>
      <c r="BJ446" s="102"/>
      <c r="BK446" s="102"/>
      <c r="BL446" s="102"/>
      <c r="BM446" s="102"/>
      <c r="BN446" s="102">
        <f t="shared" si="477"/>
        <v>0</v>
      </c>
      <c r="BO446" s="103">
        <f t="shared" si="478"/>
        <v>0</v>
      </c>
      <c r="BP446" s="103">
        <f t="shared" si="479"/>
        <v>0</v>
      </c>
      <c r="BQ446" s="103">
        <f t="shared" si="480"/>
        <v>0</v>
      </c>
      <c r="BR446" s="103">
        <f t="shared" si="481"/>
        <v>0</v>
      </c>
      <c r="BS446" s="103">
        <f t="shared" si="482"/>
        <v>0</v>
      </c>
      <c r="BT446" s="103">
        <f t="shared" si="483"/>
        <v>0</v>
      </c>
      <c r="BU446" s="103">
        <f t="shared" si="484"/>
        <v>0</v>
      </c>
      <c r="BV446" s="103">
        <f t="shared" si="485"/>
        <v>0</v>
      </c>
      <c r="BW446" s="103">
        <f t="shared" si="486"/>
        <v>0</v>
      </c>
      <c r="BX446" s="103">
        <f t="shared" si="487"/>
        <v>0</v>
      </c>
      <c r="BY446" s="103">
        <f t="shared" si="488"/>
        <v>0</v>
      </c>
      <c r="BZ446" s="103">
        <f t="shared" si="489"/>
        <v>0</v>
      </c>
      <c r="CA446" s="104">
        <f>SUM(BO446:BZ446)*VLOOKUP($I446,Escalation[],MATCH(BB$1,Escalation[#Headers]),FALSE)</f>
        <v>0</v>
      </c>
      <c r="CB446" s="104">
        <f t="shared" si="490"/>
        <v>0</v>
      </c>
      <c r="CC446" s="104">
        <f t="shared" si="491"/>
        <v>0</v>
      </c>
      <c r="CD446" s="104">
        <f t="shared" si="492"/>
        <v>0</v>
      </c>
      <c r="CE446" s="103">
        <f t="shared" si="493"/>
        <v>0</v>
      </c>
      <c r="CF446" s="105">
        <f t="shared" si="494"/>
        <v>0</v>
      </c>
      <c r="CG446" s="110"/>
      <c r="CH446" s="102"/>
      <c r="CI446" s="102"/>
      <c r="CJ446" s="102"/>
      <c r="CK446" s="102"/>
      <c r="CL446" s="102"/>
      <c r="CM446" s="102"/>
      <c r="CN446" s="102"/>
      <c r="CO446" s="102"/>
      <c r="CP446" s="102"/>
      <c r="CQ446" s="102"/>
      <c r="CR446" s="102"/>
      <c r="CS446" s="102">
        <f t="shared" si="495"/>
        <v>0</v>
      </c>
      <c r="CT446" s="103">
        <f t="shared" si="496"/>
        <v>0</v>
      </c>
      <c r="CU446" s="103">
        <f t="shared" si="497"/>
        <v>0</v>
      </c>
      <c r="CV446" s="103">
        <f t="shared" si="498"/>
        <v>0</v>
      </c>
      <c r="CW446" s="103">
        <f t="shared" si="499"/>
        <v>0</v>
      </c>
      <c r="CX446" s="103">
        <f t="shared" si="500"/>
        <v>0</v>
      </c>
      <c r="CY446" s="103">
        <f t="shared" si="501"/>
        <v>0</v>
      </c>
      <c r="CZ446" s="103">
        <f t="shared" si="502"/>
        <v>0</v>
      </c>
      <c r="DA446" s="103">
        <f t="shared" si="503"/>
        <v>0</v>
      </c>
      <c r="DB446" s="103">
        <f t="shared" si="504"/>
        <v>0</v>
      </c>
      <c r="DC446" s="103">
        <f t="shared" si="505"/>
        <v>0</v>
      </c>
      <c r="DD446" s="103">
        <f t="shared" si="506"/>
        <v>0</v>
      </c>
      <c r="DE446" s="103">
        <f t="shared" si="507"/>
        <v>0</v>
      </c>
      <c r="DF446" s="104">
        <f>SUM(CT446:DE446)*VLOOKUP($I446,Escalation[],MATCH(CG$1,Escalation[#Headers]),FALSE)</f>
        <v>0</v>
      </c>
      <c r="DG446" s="104">
        <f t="shared" si="508"/>
        <v>0</v>
      </c>
      <c r="DH446" s="104">
        <f t="shared" si="509"/>
        <v>0</v>
      </c>
      <c r="DI446" s="104">
        <f t="shared" si="510"/>
        <v>0</v>
      </c>
      <c r="DJ446" s="103">
        <f t="shared" si="511"/>
        <v>0</v>
      </c>
      <c r="DK446" s="105">
        <f t="shared" si="512"/>
        <v>0</v>
      </c>
      <c r="DL446" s="110"/>
      <c r="DM446" s="102"/>
      <c r="DN446" s="102"/>
      <c r="DO446" s="102"/>
      <c r="DP446" s="102"/>
      <c r="DQ446" s="102"/>
      <c r="DR446" s="102"/>
      <c r="DS446" s="102"/>
      <c r="DT446" s="102"/>
      <c r="DU446" s="102"/>
      <c r="DV446" s="102"/>
      <c r="DW446" s="102"/>
      <c r="DX446" s="102">
        <f t="shared" si="513"/>
        <v>0</v>
      </c>
      <c r="DY446" s="103">
        <f t="shared" si="514"/>
        <v>0</v>
      </c>
      <c r="DZ446" s="103">
        <f t="shared" si="515"/>
        <v>0</v>
      </c>
      <c r="EA446" s="103">
        <f t="shared" si="516"/>
        <v>0</v>
      </c>
      <c r="EB446" s="103">
        <f t="shared" si="517"/>
        <v>0</v>
      </c>
      <c r="EC446" s="103">
        <f t="shared" si="518"/>
        <v>0</v>
      </c>
      <c r="ED446" s="103">
        <f t="shared" si="519"/>
        <v>0</v>
      </c>
      <c r="EE446" s="103">
        <f t="shared" si="520"/>
        <v>0</v>
      </c>
      <c r="EF446" s="103">
        <f t="shared" si="521"/>
        <v>0</v>
      </c>
      <c r="EG446" s="103">
        <f t="shared" si="522"/>
        <v>0</v>
      </c>
      <c r="EH446" s="103">
        <f t="shared" si="523"/>
        <v>0</v>
      </c>
      <c r="EI446" s="103">
        <f t="shared" si="524"/>
        <v>0</v>
      </c>
      <c r="EJ446" s="103">
        <f t="shared" si="525"/>
        <v>0</v>
      </c>
      <c r="EK446" s="104">
        <f>SUM(DY446:EJ446)*VLOOKUP($I446,Escalation[],MATCH(DL$1,Escalation[#Headers]),FALSE)</f>
        <v>0</v>
      </c>
      <c r="EL446" s="104">
        <f t="shared" si="526"/>
        <v>0</v>
      </c>
      <c r="EM446" s="104">
        <f t="shared" si="527"/>
        <v>0</v>
      </c>
      <c r="EN446" s="104">
        <f t="shared" si="528"/>
        <v>0</v>
      </c>
      <c r="EO446" s="103">
        <f t="shared" si="529"/>
        <v>0</v>
      </c>
      <c r="EP446" s="105">
        <f t="shared" si="530"/>
        <v>0</v>
      </c>
      <c r="EQ446" s="160">
        <f t="shared" si="531"/>
        <v>39384.954000000005</v>
      </c>
      <c r="ER446" s="11"/>
      <c r="ES446" s="82"/>
      <c r="ET446" s="82"/>
      <c r="EU446" s="82"/>
      <c r="EV446" s="82"/>
      <c r="EW446" s="22"/>
      <c r="EX446" s="22"/>
      <c r="EY446" s="34"/>
      <c r="EZ446" s="34"/>
      <c r="FA446" s="7"/>
      <c r="FB446" s="7"/>
      <c r="FC446" s="7"/>
      <c r="FD446" s="7"/>
    </row>
    <row r="447" spans="1:160" ht="145.19999999999999" hidden="1" x14ac:dyDescent="0.3">
      <c r="A447" s="2" t="s">
        <v>881</v>
      </c>
      <c r="B447" s="83">
        <v>1.2</v>
      </c>
      <c r="C447" t="s">
        <v>1395</v>
      </c>
      <c r="D447" s="28" t="s">
        <v>15</v>
      </c>
      <c r="E447" s="3" t="s">
        <v>25</v>
      </c>
      <c r="F447" s="1" t="s">
        <v>882</v>
      </c>
      <c r="G447" s="19" t="s">
        <v>883</v>
      </c>
      <c r="H447" s="2"/>
      <c r="I447" s="3" t="s">
        <v>19</v>
      </c>
      <c r="J447" s="5" t="s">
        <v>31</v>
      </c>
      <c r="K447" s="3" t="s">
        <v>35</v>
      </c>
      <c r="L447" s="6" t="s">
        <v>22</v>
      </c>
      <c r="M447" s="39">
        <v>85.185185185185205</v>
      </c>
      <c r="N447" s="43">
        <v>115</v>
      </c>
      <c r="O447" s="23">
        <v>0</v>
      </c>
      <c r="P447" s="48">
        <v>0</v>
      </c>
      <c r="Q447" s="5" t="s">
        <v>880</v>
      </c>
      <c r="R447" s="1" t="s">
        <v>41</v>
      </c>
      <c r="S447" s="71">
        <f>VLOOKUP(R447,Contingencies!$A$2:$D$7,4,FALSE)</f>
        <v>0.125</v>
      </c>
      <c r="T447" s="22">
        <f t="shared" si="464"/>
        <v>50999.217468750023</v>
      </c>
      <c r="U447" s="33">
        <f t="shared" si="538"/>
        <v>0</v>
      </c>
      <c r="V447" s="90" t="s">
        <v>884</v>
      </c>
      <c r="W447" s="110"/>
      <c r="X447" s="102"/>
      <c r="Y447" s="102"/>
      <c r="Z447" s="102"/>
      <c r="AA447" s="102"/>
      <c r="AB447" s="102"/>
      <c r="AC447" s="102"/>
      <c r="AD447" s="102"/>
      <c r="AE447" s="112"/>
      <c r="AF447" s="112"/>
      <c r="AG447" s="112"/>
      <c r="AH447" s="112"/>
      <c r="AI447" s="102">
        <f t="shared" si="532"/>
        <v>0</v>
      </c>
      <c r="AJ447" s="103">
        <f t="shared" si="465"/>
        <v>0</v>
      </c>
      <c r="AK447" s="103">
        <f t="shared" si="466"/>
        <v>0</v>
      </c>
      <c r="AL447" s="103">
        <f t="shared" si="467"/>
        <v>0</v>
      </c>
      <c r="AM447" s="103">
        <f t="shared" si="468"/>
        <v>0</v>
      </c>
      <c r="AN447" s="103">
        <f t="shared" si="469"/>
        <v>0</v>
      </c>
      <c r="AO447" s="103">
        <f t="shared" si="470"/>
        <v>0</v>
      </c>
      <c r="AP447" s="103">
        <f t="shared" si="471"/>
        <v>0</v>
      </c>
      <c r="AQ447" s="103">
        <f t="shared" si="472"/>
        <v>0</v>
      </c>
      <c r="AR447" s="103">
        <f t="shared" si="473"/>
        <v>0</v>
      </c>
      <c r="AS447" s="103">
        <f t="shared" si="474"/>
        <v>0</v>
      </c>
      <c r="AT447" s="103">
        <f t="shared" si="475"/>
        <v>0</v>
      </c>
      <c r="AU447" s="103">
        <f t="shared" si="476"/>
        <v>0</v>
      </c>
      <c r="AV447" s="104">
        <f>SUM(AJ447:AU447)*VLOOKUP($I447,Escalation[],MATCH(W$1,Escalation[#Headers]),FALSE)</f>
        <v>0</v>
      </c>
      <c r="AW447" s="104">
        <f t="shared" si="533"/>
        <v>0</v>
      </c>
      <c r="AX447" s="104">
        <f t="shared" si="534"/>
        <v>0</v>
      </c>
      <c r="AY447" s="104">
        <f t="shared" si="535"/>
        <v>0</v>
      </c>
      <c r="AZ447" s="103">
        <f t="shared" si="536"/>
        <v>0</v>
      </c>
      <c r="BA447" s="105">
        <f t="shared" si="537"/>
        <v>0</v>
      </c>
      <c r="BB447" s="111"/>
      <c r="BC447" s="112">
        <v>1044</v>
      </c>
      <c r="BD447" s="112">
        <v>1818</v>
      </c>
      <c r="BE447" s="112">
        <v>1728</v>
      </c>
      <c r="BF447" s="112"/>
      <c r="BG447" s="102"/>
      <c r="BH447" s="102"/>
      <c r="BI447" s="102"/>
      <c r="BJ447" s="102"/>
      <c r="BK447" s="102"/>
      <c r="BL447" s="102"/>
      <c r="BM447" s="102"/>
      <c r="BN447" s="102">
        <f t="shared" si="477"/>
        <v>4590</v>
      </c>
      <c r="BO447" s="103">
        <f t="shared" si="478"/>
        <v>0</v>
      </c>
      <c r="BP447" s="103">
        <f t="shared" si="479"/>
        <v>88933.333333333358</v>
      </c>
      <c r="BQ447" s="103">
        <f t="shared" si="480"/>
        <v>154866.66666666672</v>
      </c>
      <c r="BR447" s="103">
        <f t="shared" si="481"/>
        <v>147200.00000000003</v>
      </c>
      <c r="BS447" s="103">
        <f t="shared" si="482"/>
        <v>0</v>
      </c>
      <c r="BT447" s="103">
        <f t="shared" si="483"/>
        <v>0</v>
      </c>
      <c r="BU447" s="103">
        <f t="shared" si="484"/>
        <v>0</v>
      </c>
      <c r="BV447" s="103">
        <f t="shared" si="485"/>
        <v>0</v>
      </c>
      <c r="BW447" s="103">
        <f t="shared" si="486"/>
        <v>0</v>
      </c>
      <c r="BX447" s="103">
        <f t="shared" si="487"/>
        <v>0</v>
      </c>
      <c r="BY447" s="103">
        <f t="shared" si="488"/>
        <v>0</v>
      </c>
      <c r="BZ447" s="103">
        <f t="shared" si="489"/>
        <v>0</v>
      </c>
      <c r="CA447" s="104">
        <f>SUM(BO447:BZ447)*VLOOKUP($I447,Escalation[],MATCH(BB$1,Escalation[#Headers]),FALSE)</f>
        <v>407993.73975000018</v>
      </c>
      <c r="CB447" s="104">
        <f t="shared" si="490"/>
        <v>0</v>
      </c>
      <c r="CC447" s="104">
        <f t="shared" si="491"/>
        <v>0</v>
      </c>
      <c r="CD447" s="104">
        <f t="shared" si="492"/>
        <v>407993.73975000018</v>
      </c>
      <c r="CE447" s="103">
        <f t="shared" si="493"/>
        <v>50999.217468750023</v>
      </c>
      <c r="CF447" s="105">
        <f t="shared" si="494"/>
        <v>0</v>
      </c>
      <c r="CG447" s="110"/>
      <c r="CH447" s="102"/>
      <c r="CI447" s="102"/>
      <c r="CJ447" s="102"/>
      <c r="CK447" s="102"/>
      <c r="CL447" s="102"/>
      <c r="CM447" s="102"/>
      <c r="CN447" s="102"/>
      <c r="CO447" s="102"/>
      <c r="CP447" s="102"/>
      <c r="CQ447" s="102"/>
      <c r="CR447" s="102"/>
      <c r="CS447" s="102">
        <f t="shared" si="495"/>
        <v>0</v>
      </c>
      <c r="CT447" s="103">
        <f t="shared" si="496"/>
        <v>0</v>
      </c>
      <c r="CU447" s="103">
        <f t="shared" si="497"/>
        <v>0</v>
      </c>
      <c r="CV447" s="103">
        <f t="shared" si="498"/>
        <v>0</v>
      </c>
      <c r="CW447" s="103">
        <f t="shared" si="499"/>
        <v>0</v>
      </c>
      <c r="CX447" s="103">
        <f t="shared" si="500"/>
        <v>0</v>
      </c>
      <c r="CY447" s="103">
        <f t="shared" si="501"/>
        <v>0</v>
      </c>
      <c r="CZ447" s="103">
        <f t="shared" si="502"/>
        <v>0</v>
      </c>
      <c r="DA447" s="103">
        <f t="shared" si="503"/>
        <v>0</v>
      </c>
      <c r="DB447" s="103">
        <f t="shared" si="504"/>
        <v>0</v>
      </c>
      <c r="DC447" s="103">
        <f t="shared" si="505"/>
        <v>0</v>
      </c>
      <c r="DD447" s="103">
        <f t="shared" si="506"/>
        <v>0</v>
      </c>
      <c r="DE447" s="103">
        <f t="shared" si="507"/>
        <v>0</v>
      </c>
      <c r="DF447" s="104">
        <f>SUM(CT447:DE447)*VLOOKUP($I447,Escalation[],MATCH(CG$1,Escalation[#Headers]),FALSE)</f>
        <v>0</v>
      </c>
      <c r="DG447" s="104">
        <f t="shared" si="508"/>
        <v>0</v>
      </c>
      <c r="DH447" s="104">
        <f t="shared" si="509"/>
        <v>0</v>
      </c>
      <c r="DI447" s="104">
        <f t="shared" si="510"/>
        <v>0</v>
      </c>
      <c r="DJ447" s="103">
        <f t="shared" si="511"/>
        <v>0</v>
      </c>
      <c r="DK447" s="105">
        <f t="shared" si="512"/>
        <v>0</v>
      </c>
      <c r="DL447" s="110"/>
      <c r="DM447" s="102"/>
      <c r="DN447" s="102"/>
      <c r="DO447" s="102"/>
      <c r="DP447" s="102"/>
      <c r="DQ447" s="102"/>
      <c r="DR447" s="102"/>
      <c r="DS447" s="102"/>
      <c r="DT447" s="102"/>
      <c r="DU447" s="102"/>
      <c r="DV447" s="102"/>
      <c r="DW447" s="102"/>
      <c r="DX447" s="102">
        <f t="shared" si="513"/>
        <v>0</v>
      </c>
      <c r="DY447" s="103">
        <f t="shared" si="514"/>
        <v>0</v>
      </c>
      <c r="DZ447" s="103">
        <f t="shared" si="515"/>
        <v>0</v>
      </c>
      <c r="EA447" s="103">
        <f t="shared" si="516"/>
        <v>0</v>
      </c>
      <c r="EB447" s="103">
        <f t="shared" si="517"/>
        <v>0</v>
      </c>
      <c r="EC447" s="103">
        <f t="shared" si="518"/>
        <v>0</v>
      </c>
      <c r="ED447" s="103">
        <f t="shared" si="519"/>
        <v>0</v>
      </c>
      <c r="EE447" s="103">
        <f t="shared" si="520"/>
        <v>0</v>
      </c>
      <c r="EF447" s="103">
        <f t="shared" si="521"/>
        <v>0</v>
      </c>
      <c r="EG447" s="103">
        <f t="shared" si="522"/>
        <v>0</v>
      </c>
      <c r="EH447" s="103">
        <f t="shared" si="523"/>
        <v>0</v>
      </c>
      <c r="EI447" s="103">
        <f t="shared" si="524"/>
        <v>0</v>
      </c>
      <c r="EJ447" s="103">
        <f t="shared" si="525"/>
        <v>0</v>
      </c>
      <c r="EK447" s="104">
        <f>SUM(DY447:EJ447)*VLOOKUP($I447,Escalation[],MATCH(DL$1,Escalation[#Headers]),FALSE)</f>
        <v>0</v>
      </c>
      <c r="EL447" s="104">
        <f t="shared" si="526"/>
        <v>0</v>
      </c>
      <c r="EM447" s="104">
        <f t="shared" si="527"/>
        <v>0</v>
      </c>
      <c r="EN447" s="104">
        <f t="shared" si="528"/>
        <v>0</v>
      </c>
      <c r="EO447" s="103">
        <f t="shared" si="529"/>
        <v>0</v>
      </c>
      <c r="EP447" s="105">
        <f t="shared" si="530"/>
        <v>0</v>
      </c>
      <c r="EQ447" s="160">
        <f t="shared" si="531"/>
        <v>407993.73975000018</v>
      </c>
      <c r="ER447" s="1"/>
      <c r="ES447" s="82"/>
      <c r="ET447" s="82"/>
      <c r="EU447" s="82"/>
      <c r="EV447" s="82"/>
      <c r="EW447" s="22"/>
      <c r="EX447" s="22"/>
      <c r="EY447" s="34"/>
      <c r="EZ447" s="34"/>
      <c r="FA447" s="7"/>
      <c r="FB447" s="7"/>
      <c r="FC447" s="7"/>
      <c r="FD447" s="7"/>
    </row>
    <row r="448" spans="1:160" ht="132" hidden="1" x14ac:dyDescent="0.3">
      <c r="A448" s="2" t="s">
        <v>881</v>
      </c>
      <c r="B448" s="83">
        <v>1.2</v>
      </c>
      <c r="C448" t="s">
        <v>1395</v>
      </c>
      <c r="D448" s="28" t="s">
        <v>15</v>
      </c>
      <c r="E448" s="3" t="s">
        <v>25</v>
      </c>
      <c r="F448" s="1" t="s">
        <v>882</v>
      </c>
      <c r="G448" s="19" t="s">
        <v>885</v>
      </c>
      <c r="H448" s="2"/>
      <c r="I448" s="3" t="s">
        <v>19</v>
      </c>
      <c r="J448" s="5" t="s">
        <v>31</v>
      </c>
      <c r="K448" s="3" t="s">
        <v>137</v>
      </c>
      <c r="L448" s="6" t="s">
        <v>22</v>
      </c>
      <c r="M448" s="39">
        <v>57.037037037037003</v>
      </c>
      <c r="N448" s="43">
        <v>77</v>
      </c>
      <c r="O448" s="23">
        <v>0</v>
      </c>
      <c r="P448" s="48">
        <v>0</v>
      </c>
      <c r="Q448" s="5" t="s">
        <v>880</v>
      </c>
      <c r="R448" s="1" t="s">
        <v>41</v>
      </c>
      <c r="S448" s="71">
        <f>VLOOKUP(R448,Contingencies!$A$2:$D$7,4,FALSE)</f>
        <v>0.125</v>
      </c>
      <c r="T448" s="22">
        <f t="shared" si="464"/>
        <v>10980.701077499994</v>
      </c>
      <c r="U448" s="33">
        <f t="shared" si="538"/>
        <v>0</v>
      </c>
      <c r="V448" s="90" t="s">
        <v>886</v>
      </c>
      <c r="W448" s="110"/>
      <c r="X448" s="102"/>
      <c r="Y448" s="102"/>
      <c r="Z448" s="102"/>
      <c r="AA448" s="102"/>
      <c r="AB448" s="102"/>
      <c r="AC448" s="102"/>
      <c r="AD448" s="102"/>
      <c r="AE448" s="112"/>
      <c r="AF448" s="112"/>
      <c r="AG448" s="112"/>
      <c r="AH448" s="112"/>
      <c r="AI448" s="102">
        <f t="shared" si="532"/>
        <v>0</v>
      </c>
      <c r="AJ448" s="103">
        <f t="shared" si="465"/>
        <v>0</v>
      </c>
      <c r="AK448" s="103">
        <f t="shared" si="466"/>
        <v>0</v>
      </c>
      <c r="AL448" s="103">
        <f t="shared" si="467"/>
        <v>0</v>
      </c>
      <c r="AM448" s="103">
        <f t="shared" si="468"/>
        <v>0</v>
      </c>
      <c r="AN448" s="103">
        <f t="shared" si="469"/>
        <v>0</v>
      </c>
      <c r="AO448" s="103">
        <f t="shared" si="470"/>
        <v>0</v>
      </c>
      <c r="AP448" s="103">
        <f t="shared" si="471"/>
        <v>0</v>
      </c>
      <c r="AQ448" s="103">
        <f t="shared" si="472"/>
        <v>0</v>
      </c>
      <c r="AR448" s="103">
        <f t="shared" si="473"/>
        <v>0</v>
      </c>
      <c r="AS448" s="103">
        <f t="shared" si="474"/>
        <v>0</v>
      </c>
      <c r="AT448" s="103">
        <f t="shared" si="475"/>
        <v>0</v>
      </c>
      <c r="AU448" s="103">
        <f t="shared" si="476"/>
        <v>0</v>
      </c>
      <c r="AV448" s="104">
        <f>SUM(AJ448:AU448)*VLOOKUP($I448,Escalation[],MATCH(W$1,Escalation[#Headers]),FALSE)</f>
        <v>0</v>
      </c>
      <c r="AW448" s="104">
        <f t="shared" si="533"/>
        <v>0</v>
      </c>
      <c r="AX448" s="104">
        <f t="shared" si="534"/>
        <v>0</v>
      </c>
      <c r="AY448" s="104">
        <f t="shared" si="535"/>
        <v>0</v>
      </c>
      <c r="AZ448" s="103">
        <f t="shared" si="536"/>
        <v>0</v>
      </c>
      <c r="BA448" s="105">
        <f t="shared" si="537"/>
        <v>0</v>
      </c>
      <c r="BB448" s="111"/>
      <c r="BC448" s="112">
        <v>279</v>
      </c>
      <c r="BD448" s="112">
        <v>549</v>
      </c>
      <c r="BE448" s="112">
        <v>648</v>
      </c>
      <c r="BF448" s="112"/>
      <c r="BG448" s="102"/>
      <c r="BH448" s="102"/>
      <c r="BI448" s="102"/>
      <c r="BJ448" s="102"/>
      <c r="BK448" s="102"/>
      <c r="BL448" s="102"/>
      <c r="BM448" s="102"/>
      <c r="BN448" s="102">
        <f t="shared" si="477"/>
        <v>1476</v>
      </c>
      <c r="BO448" s="103">
        <f t="shared" si="478"/>
        <v>0</v>
      </c>
      <c r="BP448" s="103">
        <f t="shared" si="479"/>
        <v>15913.333333333323</v>
      </c>
      <c r="BQ448" s="103">
        <f t="shared" si="480"/>
        <v>31313.333333333314</v>
      </c>
      <c r="BR448" s="103">
        <f t="shared" si="481"/>
        <v>36959.999999999978</v>
      </c>
      <c r="BS448" s="103">
        <f t="shared" si="482"/>
        <v>0</v>
      </c>
      <c r="BT448" s="103">
        <f t="shared" si="483"/>
        <v>0</v>
      </c>
      <c r="BU448" s="103">
        <f t="shared" si="484"/>
        <v>0</v>
      </c>
      <c r="BV448" s="103">
        <f t="shared" si="485"/>
        <v>0</v>
      </c>
      <c r="BW448" s="103">
        <f t="shared" si="486"/>
        <v>0</v>
      </c>
      <c r="BX448" s="103">
        <f t="shared" si="487"/>
        <v>0</v>
      </c>
      <c r="BY448" s="103">
        <f t="shared" si="488"/>
        <v>0</v>
      </c>
      <c r="BZ448" s="103">
        <f t="shared" si="489"/>
        <v>0</v>
      </c>
      <c r="CA448" s="104">
        <f>SUM(BO448:BZ448)*VLOOKUP($I448,Escalation[],MATCH(BB$1,Escalation[#Headers]),FALSE)</f>
        <v>87845.608619999955</v>
      </c>
      <c r="CB448" s="104">
        <f t="shared" si="490"/>
        <v>0</v>
      </c>
      <c r="CC448" s="104">
        <f t="shared" si="491"/>
        <v>0</v>
      </c>
      <c r="CD448" s="104">
        <f t="shared" si="492"/>
        <v>87845.608619999955</v>
      </c>
      <c r="CE448" s="103">
        <f t="shared" si="493"/>
        <v>10980.701077499994</v>
      </c>
      <c r="CF448" s="105">
        <f t="shared" si="494"/>
        <v>0</v>
      </c>
      <c r="CG448" s="110"/>
      <c r="CH448" s="102"/>
      <c r="CI448" s="102"/>
      <c r="CJ448" s="102"/>
      <c r="CK448" s="102"/>
      <c r="CL448" s="102"/>
      <c r="CM448" s="102"/>
      <c r="CN448" s="102"/>
      <c r="CO448" s="102"/>
      <c r="CP448" s="102"/>
      <c r="CQ448" s="102"/>
      <c r="CR448" s="102"/>
      <c r="CS448" s="102">
        <f t="shared" si="495"/>
        <v>0</v>
      </c>
      <c r="CT448" s="103">
        <f t="shared" si="496"/>
        <v>0</v>
      </c>
      <c r="CU448" s="103">
        <f t="shared" si="497"/>
        <v>0</v>
      </c>
      <c r="CV448" s="103">
        <f t="shared" si="498"/>
        <v>0</v>
      </c>
      <c r="CW448" s="103">
        <f t="shared" si="499"/>
        <v>0</v>
      </c>
      <c r="CX448" s="103">
        <f t="shared" si="500"/>
        <v>0</v>
      </c>
      <c r="CY448" s="103">
        <f t="shared" si="501"/>
        <v>0</v>
      </c>
      <c r="CZ448" s="103">
        <f t="shared" si="502"/>
        <v>0</v>
      </c>
      <c r="DA448" s="103">
        <f t="shared" si="503"/>
        <v>0</v>
      </c>
      <c r="DB448" s="103">
        <f t="shared" si="504"/>
        <v>0</v>
      </c>
      <c r="DC448" s="103">
        <f t="shared" si="505"/>
        <v>0</v>
      </c>
      <c r="DD448" s="103">
        <f t="shared" si="506"/>
        <v>0</v>
      </c>
      <c r="DE448" s="103">
        <f t="shared" si="507"/>
        <v>0</v>
      </c>
      <c r="DF448" s="104">
        <f>SUM(CT448:DE448)*VLOOKUP($I448,Escalation[],MATCH(CG$1,Escalation[#Headers]),FALSE)</f>
        <v>0</v>
      </c>
      <c r="DG448" s="104">
        <f t="shared" si="508"/>
        <v>0</v>
      </c>
      <c r="DH448" s="104">
        <f t="shared" si="509"/>
        <v>0</v>
      </c>
      <c r="DI448" s="104">
        <f t="shared" si="510"/>
        <v>0</v>
      </c>
      <c r="DJ448" s="103">
        <f t="shared" si="511"/>
        <v>0</v>
      </c>
      <c r="DK448" s="105">
        <f t="shared" si="512"/>
        <v>0</v>
      </c>
      <c r="DL448" s="110"/>
      <c r="DM448" s="102"/>
      <c r="DN448" s="102"/>
      <c r="DO448" s="102"/>
      <c r="DP448" s="102"/>
      <c r="DQ448" s="102"/>
      <c r="DR448" s="102"/>
      <c r="DS448" s="102"/>
      <c r="DT448" s="102"/>
      <c r="DU448" s="102"/>
      <c r="DV448" s="102"/>
      <c r="DW448" s="102"/>
      <c r="DX448" s="102">
        <f t="shared" si="513"/>
        <v>0</v>
      </c>
      <c r="DY448" s="103">
        <f t="shared" si="514"/>
        <v>0</v>
      </c>
      <c r="DZ448" s="103">
        <f t="shared" si="515"/>
        <v>0</v>
      </c>
      <c r="EA448" s="103">
        <f t="shared" si="516"/>
        <v>0</v>
      </c>
      <c r="EB448" s="103">
        <f t="shared" si="517"/>
        <v>0</v>
      </c>
      <c r="EC448" s="103">
        <f t="shared" si="518"/>
        <v>0</v>
      </c>
      <c r="ED448" s="103">
        <f t="shared" si="519"/>
        <v>0</v>
      </c>
      <c r="EE448" s="103">
        <f t="shared" si="520"/>
        <v>0</v>
      </c>
      <c r="EF448" s="103">
        <f t="shared" si="521"/>
        <v>0</v>
      </c>
      <c r="EG448" s="103">
        <f t="shared" si="522"/>
        <v>0</v>
      </c>
      <c r="EH448" s="103">
        <f t="shared" si="523"/>
        <v>0</v>
      </c>
      <c r="EI448" s="103">
        <f t="shared" si="524"/>
        <v>0</v>
      </c>
      <c r="EJ448" s="103">
        <f t="shared" si="525"/>
        <v>0</v>
      </c>
      <c r="EK448" s="104">
        <f>SUM(DY448:EJ448)*VLOOKUP($I448,Escalation[],MATCH(DL$1,Escalation[#Headers]),FALSE)</f>
        <v>0</v>
      </c>
      <c r="EL448" s="104">
        <f t="shared" si="526"/>
        <v>0</v>
      </c>
      <c r="EM448" s="104">
        <f t="shared" si="527"/>
        <v>0</v>
      </c>
      <c r="EN448" s="104">
        <f t="shared" si="528"/>
        <v>0</v>
      </c>
      <c r="EO448" s="103">
        <f t="shared" si="529"/>
        <v>0</v>
      </c>
      <c r="EP448" s="105">
        <f t="shared" si="530"/>
        <v>0</v>
      </c>
      <c r="EQ448" s="160">
        <f t="shared" si="531"/>
        <v>87845.608619999955</v>
      </c>
      <c r="ER448" s="1"/>
      <c r="ES448" s="82"/>
      <c r="ET448" s="82"/>
      <c r="EU448" s="82"/>
      <c r="EV448" s="82"/>
      <c r="EW448" s="22"/>
      <c r="EX448" s="22"/>
      <c r="EY448" s="34"/>
      <c r="EZ448" s="34"/>
      <c r="FA448" s="7"/>
      <c r="FB448" s="7"/>
      <c r="FC448" s="7"/>
      <c r="FD448" s="7"/>
    </row>
    <row r="449" spans="1:160" ht="145.19999999999999" hidden="1" x14ac:dyDescent="0.3">
      <c r="A449" s="2" t="s">
        <v>881</v>
      </c>
      <c r="B449" s="83">
        <v>1.2</v>
      </c>
      <c r="C449" t="s">
        <v>1395</v>
      </c>
      <c r="D449" s="3" t="s">
        <v>15</v>
      </c>
      <c r="E449" s="28" t="s">
        <v>1540</v>
      </c>
      <c r="F449" s="1" t="s">
        <v>882</v>
      </c>
      <c r="G449" s="19" t="s">
        <v>887</v>
      </c>
      <c r="H449" s="2" t="s">
        <v>110</v>
      </c>
      <c r="I449" s="3" t="s">
        <v>19</v>
      </c>
      <c r="J449" s="5" t="s">
        <v>31</v>
      </c>
      <c r="K449" s="3" t="s">
        <v>871</v>
      </c>
      <c r="L449" s="6" t="s">
        <v>22</v>
      </c>
      <c r="M449" s="39">
        <v>44.96</v>
      </c>
      <c r="N449" s="43">
        <v>46</v>
      </c>
      <c r="O449" s="23">
        <v>0.35</v>
      </c>
      <c r="P449" s="48">
        <v>0.53</v>
      </c>
      <c r="Q449" s="5" t="s">
        <v>880</v>
      </c>
      <c r="R449" s="1" t="s">
        <v>24</v>
      </c>
      <c r="S449" s="71">
        <f>VLOOKUP(R449,Contingencies!$A$2:$D$7,4,FALSE)</f>
        <v>0.09</v>
      </c>
      <c r="T449" s="22">
        <f t="shared" si="464"/>
        <v>2590.1636399407498</v>
      </c>
      <c r="U449" s="33">
        <f t="shared" si="538"/>
        <v>897.24622821476964</v>
      </c>
      <c r="V449" s="90" t="s">
        <v>888</v>
      </c>
      <c r="W449" s="110"/>
      <c r="X449" s="102"/>
      <c r="Y449" s="102"/>
      <c r="Z449" s="102"/>
      <c r="AA449" s="102"/>
      <c r="AB449" s="102"/>
      <c r="AC449" s="102"/>
      <c r="AD449" s="102"/>
      <c r="AE449" s="112"/>
      <c r="AF449" s="112"/>
      <c r="AG449" s="112"/>
      <c r="AH449" s="112"/>
      <c r="AI449" s="102">
        <f t="shared" si="532"/>
        <v>0</v>
      </c>
      <c r="AJ449" s="103">
        <f t="shared" si="465"/>
        <v>0</v>
      </c>
      <c r="AK449" s="103">
        <f t="shared" si="466"/>
        <v>0</v>
      </c>
      <c r="AL449" s="103">
        <f t="shared" si="467"/>
        <v>0</v>
      </c>
      <c r="AM449" s="103">
        <f t="shared" si="468"/>
        <v>0</v>
      </c>
      <c r="AN449" s="103">
        <f t="shared" si="469"/>
        <v>0</v>
      </c>
      <c r="AO449" s="103">
        <f t="shared" si="470"/>
        <v>0</v>
      </c>
      <c r="AP449" s="103">
        <f t="shared" si="471"/>
        <v>0</v>
      </c>
      <c r="AQ449" s="103">
        <f t="shared" si="472"/>
        <v>0</v>
      </c>
      <c r="AR449" s="103">
        <f t="shared" si="473"/>
        <v>0</v>
      </c>
      <c r="AS449" s="103">
        <f t="shared" si="474"/>
        <v>0</v>
      </c>
      <c r="AT449" s="103">
        <f t="shared" si="475"/>
        <v>0</v>
      </c>
      <c r="AU449" s="103">
        <f t="shared" si="476"/>
        <v>0</v>
      </c>
      <c r="AV449" s="104">
        <f>SUM(AJ449:AU449)*VLOOKUP($I449,Escalation[],MATCH(W$1,Escalation[#Headers]),FALSE)</f>
        <v>0</v>
      </c>
      <c r="AW449" s="104">
        <f t="shared" si="533"/>
        <v>0</v>
      </c>
      <c r="AX449" s="104">
        <f t="shared" si="534"/>
        <v>0</v>
      </c>
      <c r="AY449" s="104">
        <f t="shared" si="535"/>
        <v>0</v>
      </c>
      <c r="AZ449" s="103">
        <f t="shared" si="536"/>
        <v>0</v>
      </c>
      <c r="BA449" s="105">
        <f t="shared" si="537"/>
        <v>0</v>
      </c>
      <c r="BB449" s="111"/>
      <c r="BC449" s="112">
        <v>162</v>
      </c>
      <c r="BD449" s="112">
        <v>135</v>
      </c>
      <c r="BE449" s="112"/>
      <c r="BF449" s="112"/>
      <c r="BG449" s="102"/>
      <c r="BH449" s="102"/>
      <c r="BI449" s="102"/>
      <c r="BJ449" s="102"/>
      <c r="BK449" s="102"/>
      <c r="BL449" s="102"/>
      <c r="BM449" s="102"/>
      <c r="BN449" s="102">
        <f t="shared" si="477"/>
        <v>297</v>
      </c>
      <c r="BO449" s="103">
        <f t="shared" si="478"/>
        <v>0</v>
      </c>
      <c r="BP449" s="103">
        <f t="shared" si="479"/>
        <v>7283.52</v>
      </c>
      <c r="BQ449" s="103">
        <f t="shared" si="480"/>
        <v>6069.6</v>
      </c>
      <c r="BR449" s="103">
        <f t="shared" si="481"/>
        <v>0</v>
      </c>
      <c r="BS449" s="103">
        <f t="shared" si="482"/>
        <v>0</v>
      </c>
      <c r="BT449" s="103">
        <f t="shared" si="483"/>
        <v>0</v>
      </c>
      <c r="BU449" s="103">
        <f t="shared" si="484"/>
        <v>0</v>
      </c>
      <c r="BV449" s="103">
        <f t="shared" si="485"/>
        <v>0</v>
      </c>
      <c r="BW449" s="103">
        <f t="shared" si="486"/>
        <v>0</v>
      </c>
      <c r="BX449" s="103">
        <f t="shared" si="487"/>
        <v>0</v>
      </c>
      <c r="BY449" s="103">
        <f t="shared" si="488"/>
        <v>0</v>
      </c>
      <c r="BZ449" s="103">
        <f t="shared" si="489"/>
        <v>0</v>
      </c>
      <c r="CA449" s="104">
        <f>SUM(BO449:BZ449)*VLOOKUP($I449,Escalation[],MATCH(BB$1,Escalation[#Headers]),FALSE)</f>
        <v>13933.476639720002</v>
      </c>
      <c r="CB449" s="104">
        <f t="shared" si="490"/>
        <v>4876.7168239020002</v>
      </c>
      <c r="CC449" s="104">
        <f t="shared" si="491"/>
        <v>9969.4025357196624</v>
      </c>
      <c r="CD449" s="104">
        <f t="shared" si="492"/>
        <v>28779.595999341665</v>
      </c>
      <c r="CE449" s="103">
        <f t="shared" si="493"/>
        <v>1692.9174117259802</v>
      </c>
      <c r="CF449" s="105">
        <f t="shared" si="494"/>
        <v>897.24622821476953</v>
      </c>
      <c r="CG449" s="110"/>
      <c r="CH449" s="102"/>
      <c r="CI449" s="102"/>
      <c r="CJ449" s="102"/>
      <c r="CK449" s="102"/>
      <c r="CL449" s="102"/>
      <c r="CM449" s="102"/>
      <c r="CN449" s="102"/>
      <c r="CO449" s="102"/>
      <c r="CP449" s="102"/>
      <c r="CQ449" s="102"/>
      <c r="CR449" s="102"/>
      <c r="CS449" s="102">
        <f t="shared" si="495"/>
        <v>0</v>
      </c>
      <c r="CT449" s="103">
        <f t="shared" si="496"/>
        <v>0</v>
      </c>
      <c r="CU449" s="103">
        <f t="shared" si="497"/>
        <v>0</v>
      </c>
      <c r="CV449" s="103">
        <f t="shared" si="498"/>
        <v>0</v>
      </c>
      <c r="CW449" s="103">
        <f t="shared" si="499"/>
        <v>0</v>
      </c>
      <c r="CX449" s="103">
        <f t="shared" si="500"/>
        <v>0</v>
      </c>
      <c r="CY449" s="103">
        <f t="shared" si="501"/>
        <v>0</v>
      </c>
      <c r="CZ449" s="103">
        <f t="shared" si="502"/>
        <v>0</v>
      </c>
      <c r="DA449" s="103">
        <f t="shared" si="503"/>
        <v>0</v>
      </c>
      <c r="DB449" s="103">
        <f t="shared" si="504"/>
        <v>0</v>
      </c>
      <c r="DC449" s="103">
        <f t="shared" si="505"/>
        <v>0</v>
      </c>
      <c r="DD449" s="103">
        <f t="shared" si="506"/>
        <v>0</v>
      </c>
      <c r="DE449" s="103">
        <f t="shared" si="507"/>
        <v>0</v>
      </c>
      <c r="DF449" s="104">
        <f>SUM(CT449:DE449)*VLOOKUP($I449,Escalation[],MATCH(CG$1,Escalation[#Headers]),FALSE)</f>
        <v>0</v>
      </c>
      <c r="DG449" s="104">
        <f t="shared" si="508"/>
        <v>0</v>
      </c>
      <c r="DH449" s="104">
        <f t="shared" si="509"/>
        <v>0</v>
      </c>
      <c r="DI449" s="104">
        <f t="shared" si="510"/>
        <v>0</v>
      </c>
      <c r="DJ449" s="103">
        <f t="shared" si="511"/>
        <v>0</v>
      </c>
      <c r="DK449" s="105">
        <f t="shared" si="512"/>
        <v>0</v>
      </c>
      <c r="DL449" s="110"/>
      <c r="DM449" s="102"/>
      <c r="DN449" s="102"/>
      <c r="DO449" s="102"/>
      <c r="DP449" s="102"/>
      <c r="DQ449" s="102"/>
      <c r="DR449" s="102"/>
      <c r="DS449" s="102"/>
      <c r="DT449" s="102"/>
      <c r="DU449" s="102"/>
      <c r="DV449" s="102"/>
      <c r="DW449" s="102"/>
      <c r="DX449" s="102">
        <f t="shared" si="513"/>
        <v>0</v>
      </c>
      <c r="DY449" s="103">
        <f t="shared" si="514"/>
        <v>0</v>
      </c>
      <c r="DZ449" s="103">
        <f t="shared" si="515"/>
        <v>0</v>
      </c>
      <c r="EA449" s="103">
        <f t="shared" si="516"/>
        <v>0</v>
      </c>
      <c r="EB449" s="103">
        <f t="shared" si="517"/>
        <v>0</v>
      </c>
      <c r="EC449" s="103">
        <f t="shared" si="518"/>
        <v>0</v>
      </c>
      <c r="ED449" s="103">
        <f t="shared" si="519"/>
        <v>0</v>
      </c>
      <c r="EE449" s="103">
        <f t="shared" si="520"/>
        <v>0</v>
      </c>
      <c r="EF449" s="103">
        <f t="shared" si="521"/>
        <v>0</v>
      </c>
      <c r="EG449" s="103">
        <f t="shared" si="522"/>
        <v>0</v>
      </c>
      <c r="EH449" s="103">
        <f t="shared" si="523"/>
        <v>0</v>
      </c>
      <c r="EI449" s="103">
        <f t="shared" si="524"/>
        <v>0</v>
      </c>
      <c r="EJ449" s="103">
        <f t="shared" si="525"/>
        <v>0</v>
      </c>
      <c r="EK449" s="104">
        <f>SUM(DY449:EJ449)*VLOOKUP($I449,Escalation[],MATCH(DL$1,Escalation[#Headers]),FALSE)</f>
        <v>0</v>
      </c>
      <c r="EL449" s="104">
        <f t="shared" si="526"/>
        <v>0</v>
      </c>
      <c r="EM449" s="104">
        <f t="shared" si="527"/>
        <v>0</v>
      </c>
      <c r="EN449" s="104">
        <f t="shared" si="528"/>
        <v>0</v>
      </c>
      <c r="EO449" s="103">
        <f t="shared" si="529"/>
        <v>0</v>
      </c>
      <c r="EP449" s="105">
        <f t="shared" si="530"/>
        <v>0</v>
      </c>
      <c r="EQ449" s="160">
        <f t="shared" si="531"/>
        <v>28779.595999341665</v>
      </c>
      <c r="ER449" s="1"/>
      <c r="ES449" s="82"/>
      <c r="ET449" s="82"/>
      <c r="EU449" s="82"/>
      <c r="EV449" s="82"/>
      <c r="EW449" s="22"/>
      <c r="EX449" s="22"/>
      <c r="EY449" s="34"/>
      <c r="EZ449" s="34"/>
      <c r="FA449" s="7"/>
      <c r="FB449" s="7"/>
      <c r="FC449" s="7"/>
      <c r="FD449" s="7"/>
    </row>
    <row r="450" spans="1:160" ht="105.6" hidden="1" x14ac:dyDescent="0.3">
      <c r="A450" s="2" t="s">
        <v>889</v>
      </c>
      <c r="B450" s="83">
        <v>1.2</v>
      </c>
      <c r="C450" t="s">
        <v>1395</v>
      </c>
      <c r="D450" s="28" t="s">
        <v>15</v>
      </c>
      <c r="E450" s="3" t="s">
        <v>25</v>
      </c>
      <c r="F450" s="11" t="s">
        <v>890</v>
      </c>
      <c r="G450" s="19" t="s">
        <v>891</v>
      </c>
      <c r="H450" s="2"/>
      <c r="I450" s="3" t="s">
        <v>19</v>
      </c>
      <c r="J450" s="5" t="s">
        <v>31</v>
      </c>
      <c r="K450" s="3" t="s">
        <v>35</v>
      </c>
      <c r="L450" s="6" t="s">
        <v>129</v>
      </c>
      <c r="M450" s="38">
        <v>115</v>
      </c>
      <c r="N450" s="44">
        <v>115</v>
      </c>
      <c r="O450" s="24">
        <v>0</v>
      </c>
      <c r="P450" s="48">
        <v>0</v>
      </c>
      <c r="Q450" s="5" t="s">
        <v>23</v>
      </c>
      <c r="R450" s="1" t="s">
        <v>24</v>
      </c>
      <c r="S450" s="71">
        <f>VLOOKUP(R450,Contingencies!$A$2:$D$7,4,FALSE)</f>
        <v>0.09</v>
      </c>
      <c r="T450" s="22">
        <f t="shared" si="464"/>
        <v>706.04996637960016</v>
      </c>
      <c r="U450" s="33">
        <f t="shared" si="538"/>
        <v>0</v>
      </c>
      <c r="V450" s="90" t="s">
        <v>869</v>
      </c>
      <c r="W450" s="110"/>
      <c r="X450" s="102"/>
      <c r="Y450" s="102"/>
      <c r="Z450" s="102"/>
      <c r="AA450" s="102"/>
      <c r="AB450" s="102"/>
      <c r="AC450" s="102"/>
      <c r="AD450" s="102"/>
      <c r="AE450" s="102"/>
      <c r="AF450" s="102"/>
      <c r="AG450" s="102"/>
      <c r="AH450" s="102"/>
      <c r="AI450" s="102">
        <f t="shared" si="532"/>
        <v>0</v>
      </c>
      <c r="AJ450" s="103">
        <f t="shared" si="465"/>
        <v>0</v>
      </c>
      <c r="AK450" s="103">
        <f t="shared" si="466"/>
        <v>0</v>
      </c>
      <c r="AL450" s="103">
        <f t="shared" si="467"/>
        <v>0</v>
      </c>
      <c r="AM450" s="103">
        <f t="shared" si="468"/>
        <v>0</v>
      </c>
      <c r="AN450" s="103">
        <f t="shared" si="469"/>
        <v>0</v>
      </c>
      <c r="AO450" s="103">
        <f t="shared" si="470"/>
        <v>0</v>
      </c>
      <c r="AP450" s="103">
        <f t="shared" si="471"/>
        <v>0</v>
      </c>
      <c r="AQ450" s="103">
        <f t="shared" si="472"/>
        <v>0</v>
      </c>
      <c r="AR450" s="103">
        <f t="shared" si="473"/>
        <v>0</v>
      </c>
      <c r="AS450" s="103">
        <f t="shared" si="474"/>
        <v>0</v>
      </c>
      <c r="AT450" s="103">
        <f t="shared" si="475"/>
        <v>0</v>
      </c>
      <c r="AU450" s="103">
        <f t="shared" si="476"/>
        <v>0</v>
      </c>
      <c r="AV450" s="104">
        <f>SUM(AJ450:AU450)*VLOOKUP($I450,Escalation[],MATCH(W$1,Escalation[#Headers]),FALSE)</f>
        <v>0</v>
      </c>
      <c r="AW450" s="104">
        <f t="shared" si="533"/>
        <v>0</v>
      </c>
      <c r="AX450" s="104">
        <f t="shared" si="534"/>
        <v>0</v>
      </c>
      <c r="AY450" s="104">
        <f t="shared" si="535"/>
        <v>0</v>
      </c>
      <c r="AZ450" s="103">
        <f t="shared" si="536"/>
        <v>0</v>
      </c>
      <c r="BA450" s="105">
        <f t="shared" si="537"/>
        <v>0</v>
      </c>
      <c r="BB450" s="110"/>
      <c r="BC450" s="125"/>
      <c r="BD450" s="125"/>
      <c r="BE450" s="125"/>
      <c r="BF450" s="125"/>
      <c r="BG450" s="102"/>
      <c r="BH450" s="102"/>
      <c r="BI450" s="102"/>
      <c r="BJ450" s="102"/>
      <c r="BK450" s="112"/>
      <c r="BL450" s="112"/>
      <c r="BM450" s="112"/>
      <c r="BN450" s="102">
        <f t="shared" si="477"/>
        <v>0</v>
      </c>
      <c r="BO450" s="103">
        <f t="shared" si="478"/>
        <v>0</v>
      </c>
      <c r="BP450" s="103">
        <f t="shared" si="479"/>
        <v>0</v>
      </c>
      <c r="BQ450" s="103">
        <f t="shared" si="480"/>
        <v>0</v>
      </c>
      <c r="BR450" s="103">
        <f t="shared" si="481"/>
        <v>0</v>
      </c>
      <c r="BS450" s="103">
        <f t="shared" si="482"/>
        <v>0</v>
      </c>
      <c r="BT450" s="103">
        <f t="shared" si="483"/>
        <v>0</v>
      </c>
      <c r="BU450" s="103">
        <f t="shared" si="484"/>
        <v>0</v>
      </c>
      <c r="BV450" s="103">
        <f t="shared" si="485"/>
        <v>0</v>
      </c>
      <c r="BW450" s="103">
        <f t="shared" si="486"/>
        <v>0</v>
      </c>
      <c r="BX450" s="103">
        <f t="shared" si="487"/>
        <v>0</v>
      </c>
      <c r="BY450" s="103">
        <f t="shared" si="488"/>
        <v>0</v>
      </c>
      <c r="BZ450" s="103">
        <f t="shared" si="489"/>
        <v>0</v>
      </c>
      <c r="CA450" s="104">
        <f>SUM(BO450:BZ450)*VLOOKUP($I450,Escalation[],MATCH(BB$1,Escalation[#Headers]),FALSE)</f>
        <v>0</v>
      </c>
      <c r="CB450" s="104">
        <f t="shared" si="490"/>
        <v>0</v>
      </c>
      <c r="CC450" s="104">
        <f t="shared" si="491"/>
        <v>0</v>
      </c>
      <c r="CD450" s="104">
        <f t="shared" si="492"/>
        <v>0</v>
      </c>
      <c r="CE450" s="103">
        <f t="shared" si="493"/>
        <v>0</v>
      </c>
      <c r="CF450" s="105">
        <f t="shared" si="494"/>
        <v>0</v>
      </c>
      <c r="CG450" s="111"/>
      <c r="CH450" s="114">
        <v>40</v>
      </c>
      <c r="CI450" s="114"/>
      <c r="CJ450" s="114"/>
      <c r="CK450" s="114">
        <v>24</v>
      </c>
      <c r="CL450" s="102"/>
      <c r="CM450" s="102"/>
      <c r="CN450" s="102"/>
      <c r="CO450" s="102"/>
      <c r="CP450" s="102"/>
      <c r="CQ450" s="102"/>
      <c r="CR450" s="102"/>
      <c r="CS450" s="102">
        <f t="shared" si="495"/>
        <v>64</v>
      </c>
      <c r="CT450" s="103">
        <f t="shared" si="496"/>
        <v>0</v>
      </c>
      <c r="CU450" s="103">
        <f t="shared" si="497"/>
        <v>4600</v>
      </c>
      <c r="CV450" s="103">
        <f t="shared" si="498"/>
        <v>0</v>
      </c>
      <c r="CW450" s="103">
        <f t="shared" si="499"/>
        <v>0</v>
      </c>
      <c r="CX450" s="103">
        <f t="shared" si="500"/>
        <v>2760</v>
      </c>
      <c r="CY450" s="103">
        <f t="shared" si="501"/>
        <v>0</v>
      </c>
      <c r="CZ450" s="103">
        <f t="shared" si="502"/>
        <v>0</v>
      </c>
      <c r="DA450" s="103">
        <f t="shared" si="503"/>
        <v>0</v>
      </c>
      <c r="DB450" s="103">
        <f t="shared" si="504"/>
        <v>0</v>
      </c>
      <c r="DC450" s="103">
        <f t="shared" si="505"/>
        <v>0</v>
      </c>
      <c r="DD450" s="103">
        <f t="shared" si="506"/>
        <v>0</v>
      </c>
      <c r="DE450" s="103">
        <f t="shared" si="507"/>
        <v>0</v>
      </c>
      <c r="DF450" s="104">
        <f>SUM(CT450:DE450)*VLOOKUP($I450,Escalation[],MATCH(CG$1,Escalation[#Headers]),FALSE)</f>
        <v>7844.9996264400024</v>
      </c>
      <c r="DG450" s="104">
        <f t="shared" si="508"/>
        <v>0</v>
      </c>
      <c r="DH450" s="104">
        <f t="shared" si="509"/>
        <v>0</v>
      </c>
      <c r="DI450" s="104">
        <f t="shared" si="510"/>
        <v>7844.9996264400024</v>
      </c>
      <c r="DJ450" s="103">
        <f t="shared" si="511"/>
        <v>706.04996637960016</v>
      </c>
      <c r="DK450" s="105">
        <f t="shared" si="512"/>
        <v>0</v>
      </c>
      <c r="DL450" s="110"/>
      <c r="DM450" s="102"/>
      <c r="DN450" s="102"/>
      <c r="DO450" s="102"/>
      <c r="DP450" s="102"/>
      <c r="DQ450" s="102"/>
      <c r="DR450" s="102"/>
      <c r="DS450" s="102"/>
      <c r="DT450" s="102"/>
      <c r="DU450" s="102"/>
      <c r="DV450" s="102"/>
      <c r="DW450" s="102"/>
      <c r="DX450" s="102">
        <f t="shared" si="513"/>
        <v>0</v>
      </c>
      <c r="DY450" s="103">
        <f t="shared" si="514"/>
        <v>0</v>
      </c>
      <c r="DZ450" s="103">
        <f t="shared" si="515"/>
        <v>0</v>
      </c>
      <c r="EA450" s="103">
        <f t="shared" si="516"/>
        <v>0</v>
      </c>
      <c r="EB450" s="103">
        <f t="shared" si="517"/>
        <v>0</v>
      </c>
      <c r="EC450" s="103">
        <f t="shared" si="518"/>
        <v>0</v>
      </c>
      <c r="ED450" s="103">
        <f t="shared" si="519"/>
        <v>0</v>
      </c>
      <c r="EE450" s="103">
        <f t="shared" si="520"/>
        <v>0</v>
      </c>
      <c r="EF450" s="103">
        <f t="shared" si="521"/>
        <v>0</v>
      </c>
      <c r="EG450" s="103">
        <f t="shared" si="522"/>
        <v>0</v>
      </c>
      <c r="EH450" s="103">
        <f t="shared" si="523"/>
        <v>0</v>
      </c>
      <c r="EI450" s="103">
        <f t="shared" si="524"/>
        <v>0</v>
      </c>
      <c r="EJ450" s="103">
        <f t="shared" si="525"/>
        <v>0</v>
      </c>
      <c r="EK450" s="104">
        <f>SUM(DY450:EJ450)*VLOOKUP($I450,Escalation[],MATCH(DL$1,Escalation[#Headers]),FALSE)</f>
        <v>0</v>
      </c>
      <c r="EL450" s="104">
        <f t="shared" si="526"/>
        <v>0</v>
      </c>
      <c r="EM450" s="104">
        <f t="shared" si="527"/>
        <v>0</v>
      </c>
      <c r="EN450" s="104">
        <f t="shared" si="528"/>
        <v>0</v>
      </c>
      <c r="EO450" s="103">
        <f t="shared" si="529"/>
        <v>0</v>
      </c>
      <c r="EP450" s="105">
        <f t="shared" si="530"/>
        <v>0</v>
      </c>
      <c r="EQ450" s="160">
        <f t="shared" si="531"/>
        <v>7844.9996264400024</v>
      </c>
      <c r="ER450" s="1"/>
      <c r="ES450" s="82"/>
      <c r="ET450" s="82"/>
      <c r="EU450" s="82"/>
      <c r="EV450" s="82"/>
      <c r="EW450" s="22"/>
      <c r="EX450" s="22"/>
      <c r="EY450" s="34"/>
      <c r="EZ450" s="34"/>
      <c r="FA450" s="7"/>
      <c r="FB450" s="7"/>
      <c r="FC450" s="7"/>
      <c r="FD450" s="7"/>
    </row>
    <row r="451" spans="1:160" ht="105.6" hidden="1" x14ac:dyDescent="0.3">
      <c r="A451" s="2" t="s">
        <v>889</v>
      </c>
      <c r="B451" s="83">
        <v>1.2</v>
      </c>
      <c r="C451" t="s">
        <v>1395</v>
      </c>
      <c r="D451" s="3" t="s">
        <v>15</v>
      </c>
      <c r="E451" s="28" t="s">
        <v>1540</v>
      </c>
      <c r="F451" s="11" t="s">
        <v>890</v>
      </c>
      <c r="G451" s="19" t="s">
        <v>892</v>
      </c>
      <c r="H451" s="2" t="s">
        <v>110</v>
      </c>
      <c r="I451" s="3" t="s">
        <v>19</v>
      </c>
      <c r="J451" s="5" t="s">
        <v>31</v>
      </c>
      <c r="K451" s="3" t="s">
        <v>871</v>
      </c>
      <c r="L451" s="6" t="s">
        <v>129</v>
      </c>
      <c r="M451" s="38">
        <v>60.69</v>
      </c>
      <c r="N451" s="43">
        <v>46</v>
      </c>
      <c r="O451" s="23">
        <v>0.35</v>
      </c>
      <c r="P451" s="48">
        <v>0.53</v>
      </c>
      <c r="Q451" s="5" t="s">
        <v>23</v>
      </c>
      <c r="R451" s="1" t="s">
        <v>24</v>
      </c>
      <c r="S451" s="71">
        <f>VLOOKUP(R451,Contingencies!$A$2:$D$7,4,FALSE)</f>
        <v>0.09</v>
      </c>
      <c r="T451" s="22">
        <f t="shared" ref="T451:T514" si="539">S451*EQ451</f>
        <v>769.62635839354971</v>
      </c>
      <c r="U451" s="33">
        <f t="shared" si="538"/>
        <v>266.60259473763489</v>
      </c>
      <c r="V451" s="90" t="s">
        <v>872</v>
      </c>
      <c r="W451" s="110"/>
      <c r="X451" s="102"/>
      <c r="Y451" s="102"/>
      <c r="Z451" s="102"/>
      <c r="AA451" s="102"/>
      <c r="AB451" s="102"/>
      <c r="AC451" s="102"/>
      <c r="AD451" s="102"/>
      <c r="AE451" s="102"/>
      <c r="AF451" s="102"/>
      <c r="AG451" s="102"/>
      <c r="AH451" s="102"/>
      <c r="AI451" s="102">
        <f t="shared" si="532"/>
        <v>0</v>
      </c>
      <c r="AJ451" s="103">
        <f t="shared" ref="AJ451:AJ514" si="540">IF(ISNUMBER($M451),$M451,$N451)*W451</f>
        <v>0</v>
      </c>
      <c r="AK451" s="103">
        <f t="shared" ref="AK451:AK514" si="541">IF(ISNUMBER($M451),$M451,$N451)*X451</f>
        <v>0</v>
      </c>
      <c r="AL451" s="103">
        <f t="shared" ref="AL451:AL514" si="542">IF(ISNUMBER($M451),$M451,$N451)*Y451</f>
        <v>0</v>
      </c>
      <c r="AM451" s="103">
        <f t="shared" ref="AM451:AM514" si="543">IF(ISNUMBER($M451),$M451,$N451)*Z451</f>
        <v>0</v>
      </c>
      <c r="AN451" s="103">
        <f t="shared" ref="AN451:AN514" si="544">IF(ISNUMBER($M451),$M451,$N451)*AA451</f>
        <v>0</v>
      </c>
      <c r="AO451" s="103">
        <f t="shared" ref="AO451:AO514" si="545">IF(ISNUMBER($M451),$M451,$N451)*AB451</f>
        <v>0</v>
      </c>
      <c r="AP451" s="103">
        <f t="shared" ref="AP451:AP514" si="546">IF(ISNUMBER($M451),$M451,$N451)*AC451</f>
        <v>0</v>
      </c>
      <c r="AQ451" s="103">
        <f t="shared" ref="AQ451:AQ514" si="547">IF(ISNUMBER($M451),$M451,$N451)*AD451</f>
        <v>0</v>
      </c>
      <c r="AR451" s="103">
        <f t="shared" ref="AR451:AR514" si="548">IF(ISNUMBER($M451),$M451,$N451)*AE451</f>
        <v>0</v>
      </c>
      <c r="AS451" s="103">
        <f t="shared" ref="AS451:AS514" si="549">IF(ISNUMBER($M451),$M451,$N451)*AF451</f>
        <v>0</v>
      </c>
      <c r="AT451" s="103">
        <f t="shared" ref="AT451:AT514" si="550">IF(ISNUMBER($M451),$M451,$N451)*AG451</f>
        <v>0</v>
      </c>
      <c r="AU451" s="103">
        <f t="shared" ref="AU451:AU514" si="551">IF(ISNUMBER($M451),$M451,$N451)*AH451</f>
        <v>0</v>
      </c>
      <c r="AV451" s="104">
        <f>SUM(AJ451:AU451)*VLOOKUP($I451,Escalation[],MATCH(W$1,Escalation[#Headers]),FALSE)</f>
        <v>0</v>
      </c>
      <c r="AW451" s="104">
        <f t="shared" si="533"/>
        <v>0</v>
      </c>
      <c r="AX451" s="104">
        <f t="shared" si="534"/>
        <v>0</v>
      </c>
      <c r="AY451" s="104">
        <f t="shared" si="535"/>
        <v>0</v>
      </c>
      <c r="AZ451" s="103">
        <f t="shared" si="536"/>
        <v>0</v>
      </c>
      <c r="BA451" s="105">
        <f t="shared" si="537"/>
        <v>0</v>
      </c>
      <c r="BB451" s="110"/>
      <c r="BC451" s="125"/>
      <c r="BD451" s="125"/>
      <c r="BE451" s="125"/>
      <c r="BF451" s="125"/>
      <c r="BG451" s="102"/>
      <c r="BH451" s="102"/>
      <c r="BI451" s="102"/>
      <c r="BJ451" s="102"/>
      <c r="BK451" s="112"/>
      <c r="BL451" s="112"/>
      <c r="BM451" s="112"/>
      <c r="BN451" s="102">
        <f t="shared" ref="BN451:BN514" si="552">IF($I451="Labor Hours",SUM(BB451:BM451),0)</f>
        <v>0</v>
      </c>
      <c r="BO451" s="103">
        <f t="shared" ref="BO451:BO514" si="553">IF(ISNUMBER($M451),$M451,$N451)*BB451</f>
        <v>0</v>
      </c>
      <c r="BP451" s="103">
        <f t="shared" ref="BP451:BP514" si="554">IF(ISNUMBER($M451),$M451,$N451)*BC451</f>
        <v>0</v>
      </c>
      <c r="BQ451" s="103">
        <f t="shared" ref="BQ451:BQ514" si="555">IF(ISNUMBER($M451),$M451,$N451)*BD451</f>
        <v>0</v>
      </c>
      <c r="BR451" s="103">
        <f t="shared" ref="BR451:BR514" si="556">IF(ISNUMBER($M451),$M451,$N451)*BE451</f>
        <v>0</v>
      </c>
      <c r="BS451" s="103">
        <f t="shared" ref="BS451:BS514" si="557">IF(ISNUMBER($M451),$M451,$N451)*BF451</f>
        <v>0</v>
      </c>
      <c r="BT451" s="103">
        <f t="shared" ref="BT451:BT514" si="558">IF(ISNUMBER($M451),$M451,$N451)*BG451</f>
        <v>0</v>
      </c>
      <c r="BU451" s="103">
        <f t="shared" ref="BU451:BU514" si="559">IF(ISNUMBER($M451),$M451,$N451)*BH451</f>
        <v>0</v>
      </c>
      <c r="BV451" s="103">
        <f t="shared" ref="BV451:BV514" si="560">IF(ISNUMBER($M451),$M451,$N451)*BI451</f>
        <v>0</v>
      </c>
      <c r="BW451" s="103">
        <f t="shared" ref="BW451:BW514" si="561">IF(ISNUMBER($M451),$M451,$N451)*BJ451</f>
        <v>0</v>
      </c>
      <c r="BX451" s="103">
        <f t="shared" ref="BX451:BX514" si="562">IF(ISNUMBER($M451),$M451,$N451)*BK451</f>
        <v>0</v>
      </c>
      <c r="BY451" s="103">
        <f t="shared" ref="BY451:BY514" si="563">IF(ISNUMBER($M451),$M451,$N451)*BL451</f>
        <v>0</v>
      </c>
      <c r="BZ451" s="103">
        <f t="shared" ref="BZ451:BZ514" si="564">IF(ISNUMBER($M451),$M451,$N451)*BM451</f>
        <v>0</v>
      </c>
      <c r="CA451" s="104">
        <f>SUM(BO451:BZ451)*VLOOKUP($I451,Escalation[],MATCH(BB$1,Escalation[#Headers]),FALSE)</f>
        <v>0</v>
      </c>
      <c r="CB451" s="104">
        <f t="shared" ref="CB451:CB514" si="565">$O451*CA451</f>
        <v>0</v>
      </c>
      <c r="CC451" s="104">
        <f t="shared" ref="CC451:CC514" si="566">$P451*(CA451+CB451)</f>
        <v>0</v>
      </c>
      <c r="CD451" s="104">
        <f t="shared" ref="CD451:CD514" si="567">CA451+CB451+CC451</f>
        <v>0</v>
      </c>
      <c r="CE451" s="103">
        <f t="shared" ref="CE451:CE514" si="568">$S451*(CA451+CB451)</f>
        <v>0</v>
      </c>
      <c r="CF451" s="105">
        <f t="shared" ref="CF451:CF514" si="569">$S451*CC451</f>
        <v>0</v>
      </c>
      <c r="CG451" s="111"/>
      <c r="CH451" s="114">
        <v>40</v>
      </c>
      <c r="CI451" s="114"/>
      <c r="CJ451" s="114"/>
      <c r="CK451" s="114">
        <v>24</v>
      </c>
      <c r="CL451" s="102"/>
      <c r="CM451" s="102"/>
      <c r="CN451" s="102"/>
      <c r="CO451" s="102"/>
      <c r="CP451" s="102"/>
      <c r="CQ451" s="102"/>
      <c r="CR451" s="102"/>
      <c r="CS451" s="102">
        <f t="shared" ref="CS451:CS514" si="570">IF($I451="Labor Hours",SUM(CG451:CR451),0)</f>
        <v>64</v>
      </c>
      <c r="CT451" s="103">
        <f t="shared" ref="CT451:CT514" si="571">IF(ISNUMBER($M451),$M451,$N451)*CG451</f>
        <v>0</v>
      </c>
      <c r="CU451" s="103">
        <f t="shared" ref="CU451:CU514" si="572">IF(ISNUMBER($M451),$M451,$N451)*CH451</f>
        <v>2427.6</v>
      </c>
      <c r="CV451" s="103">
        <f t="shared" ref="CV451:CV514" si="573">IF(ISNUMBER($M451),$M451,$N451)*CI451</f>
        <v>0</v>
      </c>
      <c r="CW451" s="103">
        <f t="shared" ref="CW451:CW514" si="574">IF(ISNUMBER($M451),$M451,$N451)*CJ451</f>
        <v>0</v>
      </c>
      <c r="CX451" s="103">
        <f t="shared" ref="CX451:CX514" si="575">IF(ISNUMBER($M451),$M451,$N451)*CK451</f>
        <v>1456.56</v>
      </c>
      <c r="CY451" s="103">
        <f t="shared" ref="CY451:CY514" si="576">IF(ISNUMBER($M451),$M451,$N451)*CL451</f>
        <v>0</v>
      </c>
      <c r="CZ451" s="103">
        <f t="shared" ref="CZ451:CZ514" si="577">IF(ISNUMBER($M451),$M451,$N451)*CM451</f>
        <v>0</v>
      </c>
      <c r="DA451" s="103">
        <f t="shared" ref="DA451:DA514" si="578">IF(ISNUMBER($M451),$M451,$N451)*CN451</f>
        <v>0</v>
      </c>
      <c r="DB451" s="103">
        <f t="shared" ref="DB451:DB514" si="579">IF(ISNUMBER($M451),$M451,$N451)*CO451</f>
        <v>0</v>
      </c>
      <c r="DC451" s="103">
        <f t="shared" ref="DC451:DC514" si="580">IF(ISNUMBER($M451),$M451,$N451)*CP451</f>
        <v>0</v>
      </c>
      <c r="DD451" s="103">
        <f t="shared" ref="DD451:DD514" si="581">IF(ISNUMBER($M451),$M451,$N451)*CQ451</f>
        <v>0</v>
      </c>
      <c r="DE451" s="103">
        <f t="shared" ref="DE451:DE514" si="582">IF(ISNUMBER($M451),$M451,$N451)*CR451</f>
        <v>0</v>
      </c>
      <c r="DF451" s="104">
        <f>SUM(CT451:DE451)*VLOOKUP($I451,Escalation[],MATCH(CG$1,Escalation[#Headers]),FALSE)</f>
        <v>4140.1132811186408</v>
      </c>
      <c r="DG451" s="104">
        <f t="shared" ref="DG451:DG514" si="583">$O451*DF451</f>
        <v>1449.0396483915242</v>
      </c>
      <c r="DH451" s="104">
        <f t="shared" ref="DH451:DH514" si="584">$P451*(DF451+DG451)</f>
        <v>2962.2510526403876</v>
      </c>
      <c r="DI451" s="104">
        <f t="shared" ref="DI451:DI514" si="585">DF451+DG451+DH451</f>
        <v>8551.4039821505521</v>
      </c>
      <c r="DJ451" s="103">
        <f t="shared" ref="DJ451:DJ514" si="586">$S451*(DF451+DG451)</f>
        <v>503.02376365591476</v>
      </c>
      <c r="DK451" s="105">
        <f t="shared" ref="DK451:DK514" si="587">$S451*DH451</f>
        <v>266.60259473763489</v>
      </c>
      <c r="DL451" s="110"/>
      <c r="DM451" s="102"/>
      <c r="DN451" s="102"/>
      <c r="DO451" s="102"/>
      <c r="DP451" s="102"/>
      <c r="DQ451" s="102"/>
      <c r="DR451" s="102"/>
      <c r="DS451" s="102"/>
      <c r="DT451" s="102"/>
      <c r="DU451" s="102"/>
      <c r="DV451" s="102"/>
      <c r="DW451" s="102"/>
      <c r="DX451" s="102">
        <f t="shared" ref="DX451:DX514" si="588">IF($I451="Labor Hours",SUM(DL451:DW451),0)</f>
        <v>0</v>
      </c>
      <c r="DY451" s="103">
        <f t="shared" ref="DY451:DY514" si="589">IF(ISNUMBER($M451),$M451,$N451)*DL451</f>
        <v>0</v>
      </c>
      <c r="DZ451" s="103">
        <f t="shared" ref="DZ451:DZ514" si="590">IF(ISNUMBER($M451),$M451,$N451)*DM451</f>
        <v>0</v>
      </c>
      <c r="EA451" s="103">
        <f t="shared" ref="EA451:EA514" si="591">IF(ISNUMBER($M451),$M451,$N451)*DN451</f>
        <v>0</v>
      </c>
      <c r="EB451" s="103">
        <f t="shared" ref="EB451:EB514" si="592">IF(ISNUMBER($M451),$M451,$N451)*DO451</f>
        <v>0</v>
      </c>
      <c r="EC451" s="103">
        <f t="shared" ref="EC451:EC514" si="593">IF(ISNUMBER($M451),$M451,$N451)*DP451</f>
        <v>0</v>
      </c>
      <c r="ED451" s="103">
        <f t="shared" ref="ED451:ED514" si="594">IF(ISNUMBER($M451),$M451,$N451)*DQ451</f>
        <v>0</v>
      </c>
      <c r="EE451" s="103">
        <f t="shared" ref="EE451:EE514" si="595">IF(ISNUMBER($M451),$M451,$N451)*DR451</f>
        <v>0</v>
      </c>
      <c r="EF451" s="103">
        <f t="shared" ref="EF451:EF514" si="596">IF(ISNUMBER($M451),$M451,$N451)*DS451</f>
        <v>0</v>
      </c>
      <c r="EG451" s="103">
        <f t="shared" ref="EG451:EG514" si="597">IF(ISNUMBER($M451),$M451,$N451)*DT451</f>
        <v>0</v>
      </c>
      <c r="EH451" s="103">
        <f t="shared" ref="EH451:EH514" si="598">IF(ISNUMBER($M451),$M451,$N451)*DU451</f>
        <v>0</v>
      </c>
      <c r="EI451" s="103">
        <f t="shared" ref="EI451:EI514" si="599">IF(ISNUMBER($M451),$M451,$N451)*DV451</f>
        <v>0</v>
      </c>
      <c r="EJ451" s="103">
        <f t="shared" ref="EJ451:EJ514" si="600">IF(ISNUMBER($M451),$M451,$N451)*DW451</f>
        <v>0</v>
      </c>
      <c r="EK451" s="104">
        <f>SUM(DY451:EJ451)*VLOOKUP($I451,Escalation[],MATCH(DL$1,Escalation[#Headers]),FALSE)</f>
        <v>0</v>
      </c>
      <c r="EL451" s="104">
        <f t="shared" ref="EL451:EL514" si="601">$O451*EK451</f>
        <v>0</v>
      </c>
      <c r="EM451" s="104">
        <f t="shared" ref="EM451:EM514" si="602">$P451*(EK451+EL451)</f>
        <v>0</v>
      </c>
      <c r="EN451" s="104">
        <f t="shared" ref="EN451:EN514" si="603">EK451+EL451+EM451</f>
        <v>0</v>
      </c>
      <c r="EO451" s="103">
        <f t="shared" ref="EO451:EO514" si="604">$S451*(EK451+EL451)</f>
        <v>0</v>
      </c>
      <c r="EP451" s="105">
        <f t="shared" ref="EP451:EP514" si="605">$S451*EM451</f>
        <v>0</v>
      </c>
      <c r="EQ451" s="160">
        <f t="shared" ref="EQ451:EQ514" si="606">AY451+CD451+DI451+EN451</f>
        <v>8551.4039821505521</v>
      </c>
      <c r="ER451" s="1"/>
      <c r="ES451" s="82"/>
      <c r="ET451" s="82"/>
      <c r="EU451" s="82"/>
      <c r="EV451" s="82"/>
      <c r="EW451" s="22"/>
      <c r="EX451" s="22"/>
      <c r="EY451" s="34"/>
      <c r="EZ451" s="34"/>
      <c r="FA451" s="7"/>
      <c r="FB451" s="7"/>
      <c r="FC451" s="7"/>
      <c r="FD451" s="7"/>
    </row>
    <row r="452" spans="1:160" ht="92.4" hidden="1" x14ac:dyDescent="0.3">
      <c r="A452" s="2" t="s">
        <v>889</v>
      </c>
      <c r="B452" s="83">
        <v>1.2</v>
      </c>
      <c r="C452" t="s">
        <v>1395</v>
      </c>
      <c r="D452" s="28" t="s">
        <v>15</v>
      </c>
      <c r="E452" s="3" t="s">
        <v>25</v>
      </c>
      <c r="F452" s="11" t="s">
        <v>890</v>
      </c>
      <c r="G452" s="19" t="s">
        <v>893</v>
      </c>
      <c r="H452" s="1"/>
      <c r="I452" s="3" t="s">
        <v>19</v>
      </c>
      <c r="J452" s="5" t="s">
        <v>31</v>
      </c>
      <c r="K452" s="3" t="s">
        <v>137</v>
      </c>
      <c r="L452" s="6" t="s">
        <v>129</v>
      </c>
      <c r="M452" s="38">
        <v>77</v>
      </c>
      <c r="N452" s="43">
        <v>77</v>
      </c>
      <c r="O452" s="23">
        <v>0</v>
      </c>
      <c r="P452" s="48">
        <v>0</v>
      </c>
      <c r="Q452" s="5" t="s">
        <v>23</v>
      </c>
      <c r="R452" s="1" t="s">
        <v>24</v>
      </c>
      <c r="S452" s="71">
        <f>VLOOKUP(R452,Contingencies!$A$2:$D$7,4,FALSE)</f>
        <v>0.09</v>
      </c>
      <c r="T452" s="22">
        <f t="shared" si="539"/>
        <v>2836.4789953684804</v>
      </c>
      <c r="U452" s="33">
        <f t="shared" si="538"/>
        <v>0</v>
      </c>
      <c r="V452" s="90" t="s">
        <v>894</v>
      </c>
      <c r="W452" s="110"/>
      <c r="X452" s="102"/>
      <c r="Y452" s="102"/>
      <c r="Z452" s="102"/>
      <c r="AA452" s="102"/>
      <c r="AB452" s="102"/>
      <c r="AC452" s="102"/>
      <c r="AD452" s="102"/>
      <c r="AE452" s="125"/>
      <c r="AF452" s="125"/>
      <c r="AG452" s="125"/>
      <c r="AH452" s="125"/>
      <c r="AI452" s="102">
        <f t="shared" ref="AI452:AI515" si="607">IF($I452="Labor Hours",SUM(W452:AH452),0)</f>
        <v>0</v>
      </c>
      <c r="AJ452" s="103">
        <f t="shared" si="540"/>
        <v>0</v>
      </c>
      <c r="AK452" s="103">
        <f t="shared" si="541"/>
        <v>0</v>
      </c>
      <c r="AL452" s="103">
        <f t="shared" si="542"/>
        <v>0</v>
      </c>
      <c r="AM452" s="103">
        <f t="shared" si="543"/>
        <v>0</v>
      </c>
      <c r="AN452" s="103">
        <f t="shared" si="544"/>
        <v>0</v>
      </c>
      <c r="AO452" s="103">
        <f t="shared" si="545"/>
        <v>0</v>
      </c>
      <c r="AP452" s="103">
        <f t="shared" si="546"/>
        <v>0</v>
      </c>
      <c r="AQ452" s="103">
        <f t="shared" si="547"/>
        <v>0</v>
      </c>
      <c r="AR452" s="103">
        <f t="shared" si="548"/>
        <v>0</v>
      </c>
      <c r="AS452" s="103">
        <f t="shared" si="549"/>
        <v>0</v>
      </c>
      <c r="AT452" s="103">
        <f t="shared" si="550"/>
        <v>0</v>
      </c>
      <c r="AU452" s="103">
        <f t="shared" si="551"/>
        <v>0</v>
      </c>
      <c r="AV452" s="104">
        <f>SUM(AJ452:AU452)*VLOOKUP($I452,Escalation[],MATCH(W$1,Escalation[#Headers]),FALSE)</f>
        <v>0</v>
      </c>
      <c r="AW452" s="104">
        <f t="shared" ref="AW452:AW515" si="608">$O452*AV452</f>
        <v>0</v>
      </c>
      <c r="AX452" s="104">
        <f t="shared" ref="AX452:AX515" si="609">$P452*(AV452+AW452)</f>
        <v>0</v>
      </c>
      <c r="AY452" s="104">
        <f t="shared" ref="AY452:AY515" si="610">AV452+AW452+AX452</f>
        <v>0</v>
      </c>
      <c r="AZ452" s="103">
        <f t="shared" ref="AZ452:AZ515" si="611">$S452*(AV452+AW452)</f>
        <v>0</v>
      </c>
      <c r="BA452" s="105">
        <f t="shared" ref="BA452:BA515" si="612">$S452*AX452</f>
        <v>0</v>
      </c>
      <c r="BB452" s="110"/>
      <c r="BC452" s="125"/>
      <c r="BD452" s="125"/>
      <c r="BE452" s="125"/>
      <c r="BF452" s="125"/>
      <c r="BG452" s="102"/>
      <c r="BH452" s="102"/>
      <c r="BI452" s="102"/>
      <c r="BJ452" s="102"/>
      <c r="BK452" s="112"/>
      <c r="BL452" s="112"/>
      <c r="BM452" s="112"/>
      <c r="BN452" s="102">
        <f t="shared" si="552"/>
        <v>0</v>
      </c>
      <c r="BO452" s="103">
        <f t="shared" si="553"/>
        <v>0</v>
      </c>
      <c r="BP452" s="103">
        <f t="shared" si="554"/>
        <v>0</v>
      </c>
      <c r="BQ452" s="103">
        <f t="shared" si="555"/>
        <v>0</v>
      </c>
      <c r="BR452" s="103">
        <f t="shared" si="556"/>
        <v>0</v>
      </c>
      <c r="BS452" s="103">
        <f t="shared" si="557"/>
        <v>0</v>
      </c>
      <c r="BT452" s="103">
        <f t="shared" si="558"/>
        <v>0</v>
      </c>
      <c r="BU452" s="103">
        <f t="shared" si="559"/>
        <v>0</v>
      </c>
      <c r="BV452" s="103">
        <f t="shared" si="560"/>
        <v>0</v>
      </c>
      <c r="BW452" s="103">
        <f t="shared" si="561"/>
        <v>0</v>
      </c>
      <c r="BX452" s="103">
        <f t="shared" si="562"/>
        <v>0</v>
      </c>
      <c r="BY452" s="103">
        <f t="shared" si="563"/>
        <v>0</v>
      </c>
      <c r="BZ452" s="103">
        <f t="shared" si="564"/>
        <v>0</v>
      </c>
      <c r="CA452" s="104">
        <f>SUM(BO452:BZ452)*VLOOKUP($I452,Escalation[],MATCH(BB$1,Escalation[#Headers]),FALSE)</f>
        <v>0</v>
      </c>
      <c r="CB452" s="104">
        <f t="shared" si="565"/>
        <v>0</v>
      </c>
      <c r="CC452" s="104">
        <f t="shared" si="566"/>
        <v>0</v>
      </c>
      <c r="CD452" s="104">
        <f t="shared" si="567"/>
        <v>0</v>
      </c>
      <c r="CE452" s="103">
        <f t="shared" si="568"/>
        <v>0</v>
      </c>
      <c r="CF452" s="105">
        <f t="shared" si="569"/>
        <v>0</v>
      </c>
      <c r="CG452" s="111"/>
      <c r="CH452" s="114">
        <v>240</v>
      </c>
      <c r="CI452" s="114"/>
      <c r="CJ452" s="114"/>
      <c r="CK452" s="114">
        <v>144</v>
      </c>
      <c r="CL452" s="102"/>
      <c r="CM452" s="102"/>
      <c r="CN452" s="102"/>
      <c r="CO452" s="102"/>
      <c r="CP452" s="102"/>
      <c r="CQ452" s="102"/>
      <c r="CR452" s="102"/>
      <c r="CS452" s="102">
        <f t="shared" si="570"/>
        <v>384</v>
      </c>
      <c r="CT452" s="103">
        <f t="shared" si="571"/>
        <v>0</v>
      </c>
      <c r="CU452" s="103">
        <f t="shared" si="572"/>
        <v>18480</v>
      </c>
      <c r="CV452" s="103">
        <f t="shared" si="573"/>
        <v>0</v>
      </c>
      <c r="CW452" s="103">
        <f t="shared" si="574"/>
        <v>0</v>
      </c>
      <c r="CX452" s="103">
        <f t="shared" si="575"/>
        <v>11088</v>
      </c>
      <c r="CY452" s="103">
        <f t="shared" si="576"/>
        <v>0</v>
      </c>
      <c r="CZ452" s="103">
        <f t="shared" si="577"/>
        <v>0</v>
      </c>
      <c r="DA452" s="103">
        <f t="shared" si="578"/>
        <v>0</v>
      </c>
      <c r="DB452" s="103">
        <f t="shared" si="579"/>
        <v>0</v>
      </c>
      <c r="DC452" s="103">
        <f t="shared" si="580"/>
        <v>0</v>
      </c>
      <c r="DD452" s="103">
        <f t="shared" si="581"/>
        <v>0</v>
      </c>
      <c r="DE452" s="103">
        <f t="shared" si="582"/>
        <v>0</v>
      </c>
      <c r="DF452" s="104">
        <f>SUM(CT452:DE452)*VLOOKUP($I452,Escalation[],MATCH(CG$1,Escalation[#Headers]),FALSE)</f>
        <v>31516.433281872007</v>
      </c>
      <c r="DG452" s="104">
        <f t="shared" si="583"/>
        <v>0</v>
      </c>
      <c r="DH452" s="104">
        <f t="shared" si="584"/>
        <v>0</v>
      </c>
      <c r="DI452" s="104">
        <f t="shared" si="585"/>
        <v>31516.433281872007</v>
      </c>
      <c r="DJ452" s="103">
        <f t="shared" si="586"/>
        <v>2836.4789953684804</v>
      </c>
      <c r="DK452" s="105">
        <f t="shared" si="587"/>
        <v>0</v>
      </c>
      <c r="DL452" s="110"/>
      <c r="DM452" s="102"/>
      <c r="DN452" s="102"/>
      <c r="DO452" s="102"/>
      <c r="DP452" s="102"/>
      <c r="DQ452" s="102"/>
      <c r="DR452" s="102"/>
      <c r="DS452" s="102"/>
      <c r="DT452" s="102"/>
      <c r="DU452" s="102"/>
      <c r="DV452" s="102"/>
      <c r="DW452" s="102"/>
      <c r="DX452" s="102">
        <f t="shared" si="588"/>
        <v>0</v>
      </c>
      <c r="DY452" s="103">
        <f t="shared" si="589"/>
        <v>0</v>
      </c>
      <c r="DZ452" s="103">
        <f t="shared" si="590"/>
        <v>0</v>
      </c>
      <c r="EA452" s="103">
        <f t="shared" si="591"/>
        <v>0</v>
      </c>
      <c r="EB452" s="103">
        <f t="shared" si="592"/>
        <v>0</v>
      </c>
      <c r="EC452" s="103">
        <f t="shared" si="593"/>
        <v>0</v>
      </c>
      <c r="ED452" s="103">
        <f t="shared" si="594"/>
        <v>0</v>
      </c>
      <c r="EE452" s="103">
        <f t="shared" si="595"/>
        <v>0</v>
      </c>
      <c r="EF452" s="103">
        <f t="shared" si="596"/>
        <v>0</v>
      </c>
      <c r="EG452" s="103">
        <f t="shared" si="597"/>
        <v>0</v>
      </c>
      <c r="EH452" s="103">
        <f t="shared" si="598"/>
        <v>0</v>
      </c>
      <c r="EI452" s="103">
        <f t="shared" si="599"/>
        <v>0</v>
      </c>
      <c r="EJ452" s="103">
        <f t="shared" si="600"/>
        <v>0</v>
      </c>
      <c r="EK452" s="104">
        <f>SUM(DY452:EJ452)*VLOOKUP($I452,Escalation[],MATCH(DL$1,Escalation[#Headers]),FALSE)</f>
        <v>0</v>
      </c>
      <c r="EL452" s="104">
        <f t="shared" si="601"/>
        <v>0</v>
      </c>
      <c r="EM452" s="104">
        <f t="shared" si="602"/>
        <v>0</v>
      </c>
      <c r="EN452" s="104">
        <f t="shared" si="603"/>
        <v>0</v>
      </c>
      <c r="EO452" s="103">
        <f t="shared" si="604"/>
        <v>0</v>
      </c>
      <c r="EP452" s="105">
        <f t="shared" si="605"/>
        <v>0</v>
      </c>
      <c r="EQ452" s="160">
        <f t="shared" si="606"/>
        <v>31516.433281872007</v>
      </c>
      <c r="ER452" s="1"/>
      <c r="ES452" s="82"/>
      <c r="ET452" s="82"/>
      <c r="EU452" s="82"/>
      <c r="EV452" s="82"/>
      <c r="EW452" s="22"/>
      <c r="EX452" s="22"/>
      <c r="EY452" s="34"/>
      <c r="EZ452" s="34"/>
      <c r="FA452" s="7"/>
      <c r="FB452" s="7"/>
      <c r="FC452" s="7"/>
      <c r="FD452" s="7"/>
    </row>
    <row r="453" spans="1:160" ht="92.4" hidden="1" x14ac:dyDescent="0.3">
      <c r="A453" s="2" t="s">
        <v>889</v>
      </c>
      <c r="B453" s="83">
        <v>1.2</v>
      </c>
      <c r="C453" t="s">
        <v>1395</v>
      </c>
      <c r="D453" s="28" t="s">
        <v>15</v>
      </c>
      <c r="E453" s="3" t="s">
        <v>25</v>
      </c>
      <c r="F453" s="11" t="s">
        <v>890</v>
      </c>
      <c r="G453" s="19" t="s">
        <v>895</v>
      </c>
      <c r="H453" s="1"/>
      <c r="I453" s="3" t="s">
        <v>19</v>
      </c>
      <c r="J453" s="5" t="s">
        <v>31</v>
      </c>
      <c r="K453" s="3" t="s">
        <v>35</v>
      </c>
      <c r="L453" s="6" t="s">
        <v>129</v>
      </c>
      <c r="M453" s="38">
        <v>115</v>
      </c>
      <c r="N453" s="43">
        <v>115</v>
      </c>
      <c r="O453" s="23">
        <v>0</v>
      </c>
      <c r="P453" s="48">
        <v>0</v>
      </c>
      <c r="Q453" s="5" t="s">
        <v>23</v>
      </c>
      <c r="R453" s="1" t="s">
        <v>24</v>
      </c>
      <c r="S453" s="71">
        <f>VLOOKUP(R453,Contingencies!$A$2:$D$7,4,FALSE)</f>
        <v>0.09</v>
      </c>
      <c r="T453" s="22">
        <f t="shared" si="539"/>
        <v>6354.4496974164022</v>
      </c>
      <c r="U453" s="33">
        <f t="shared" ref="U453:U516" si="613">IF($J453="CapEx",0,T453*P453/(1+P453))</f>
        <v>0</v>
      </c>
      <c r="V453" s="90" t="s">
        <v>896</v>
      </c>
      <c r="W453" s="110"/>
      <c r="X453" s="102"/>
      <c r="Y453" s="102"/>
      <c r="Z453" s="102"/>
      <c r="AA453" s="102"/>
      <c r="AB453" s="102"/>
      <c r="AC453" s="102"/>
      <c r="AD453" s="102"/>
      <c r="AE453" s="125"/>
      <c r="AF453" s="125"/>
      <c r="AG453" s="125"/>
      <c r="AH453" s="125"/>
      <c r="AI453" s="102">
        <f t="shared" si="607"/>
        <v>0</v>
      </c>
      <c r="AJ453" s="103">
        <f t="shared" si="540"/>
        <v>0</v>
      </c>
      <c r="AK453" s="103">
        <f t="shared" si="541"/>
        <v>0</v>
      </c>
      <c r="AL453" s="103">
        <f t="shared" si="542"/>
        <v>0</v>
      </c>
      <c r="AM453" s="103">
        <f t="shared" si="543"/>
        <v>0</v>
      </c>
      <c r="AN453" s="103">
        <f t="shared" si="544"/>
        <v>0</v>
      </c>
      <c r="AO453" s="103">
        <f t="shared" si="545"/>
        <v>0</v>
      </c>
      <c r="AP453" s="103">
        <f t="shared" si="546"/>
        <v>0</v>
      </c>
      <c r="AQ453" s="103">
        <f t="shared" si="547"/>
        <v>0</v>
      </c>
      <c r="AR453" s="103">
        <f t="shared" si="548"/>
        <v>0</v>
      </c>
      <c r="AS453" s="103">
        <f t="shared" si="549"/>
        <v>0</v>
      </c>
      <c r="AT453" s="103">
        <f t="shared" si="550"/>
        <v>0</v>
      </c>
      <c r="AU453" s="103">
        <f t="shared" si="551"/>
        <v>0</v>
      </c>
      <c r="AV453" s="104">
        <f>SUM(AJ453:AU453)*VLOOKUP($I453,Escalation[],MATCH(W$1,Escalation[#Headers]),FALSE)</f>
        <v>0</v>
      </c>
      <c r="AW453" s="104">
        <f t="shared" si="608"/>
        <v>0</v>
      </c>
      <c r="AX453" s="104">
        <f t="shared" si="609"/>
        <v>0</v>
      </c>
      <c r="AY453" s="104">
        <f t="shared" si="610"/>
        <v>0</v>
      </c>
      <c r="AZ453" s="103">
        <f t="shared" si="611"/>
        <v>0</v>
      </c>
      <c r="BA453" s="105">
        <f t="shared" si="612"/>
        <v>0</v>
      </c>
      <c r="BB453" s="110"/>
      <c r="BC453" s="125"/>
      <c r="BD453" s="125"/>
      <c r="BE453" s="125"/>
      <c r="BF453" s="125"/>
      <c r="BG453" s="102"/>
      <c r="BH453" s="102"/>
      <c r="BI453" s="102"/>
      <c r="BJ453" s="102"/>
      <c r="BK453" s="112"/>
      <c r="BL453" s="112"/>
      <c r="BM453" s="112"/>
      <c r="BN453" s="102">
        <f t="shared" si="552"/>
        <v>0</v>
      </c>
      <c r="BO453" s="103">
        <f t="shared" si="553"/>
        <v>0</v>
      </c>
      <c r="BP453" s="103">
        <f t="shared" si="554"/>
        <v>0</v>
      </c>
      <c r="BQ453" s="103">
        <f t="shared" si="555"/>
        <v>0</v>
      </c>
      <c r="BR453" s="103">
        <f t="shared" si="556"/>
        <v>0</v>
      </c>
      <c r="BS453" s="103">
        <f t="shared" si="557"/>
        <v>0</v>
      </c>
      <c r="BT453" s="103">
        <f t="shared" si="558"/>
        <v>0</v>
      </c>
      <c r="BU453" s="103">
        <f t="shared" si="559"/>
        <v>0</v>
      </c>
      <c r="BV453" s="103">
        <f t="shared" si="560"/>
        <v>0</v>
      </c>
      <c r="BW453" s="103">
        <f t="shared" si="561"/>
        <v>0</v>
      </c>
      <c r="BX453" s="103">
        <f t="shared" si="562"/>
        <v>0</v>
      </c>
      <c r="BY453" s="103">
        <f t="shared" si="563"/>
        <v>0</v>
      </c>
      <c r="BZ453" s="103">
        <f t="shared" si="564"/>
        <v>0</v>
      </c>
      <c r="CA453" s="104">
        <f>SUM(BO453:BZ453)*VLOOKUP($I453,Escalation[],MATCH(BB$1,Escalation[#Headers]),FALSE)</f>
        <v>0</v>
      </c>
      <c r="CB453" s="104">
        <f t="shared" si="565"/>
        <v>0</v>
      </c>
      <c r="CC453" s="104">
        <f t="shared" si="566"/>
        <v>0</v>
      </c>
      <c r="CD453" s="104">
        <f t="shared" si="567"/>
        <v>0</v>
      </c>
      <c r="CE453" s="103">
        <f t="shared" si="568"/>
        <v>0</v>
      </c>
      <c r="CF453" s="105">
        <f t="shared" si="569"/>
        <v>0</v>
      </c>
      <c r="CG453" s="111"/>
      <c r="CH453" s="114">
        <v>280</v>
      </c>
      <c r="CI453" s="114">
        <v>128</v>
      </c>
      <c r="CJ453" s="114"/>
      <c r="CK453" s="114">
        <v>168</v>
      </c>
      <c r="CL453" s="102"/>
      <c r="CM453" s="102"/>
      <c r="CN453" s="102"/>
      <c r="CO453" s="102"/>
      <c r="CP453" s="102"/>
      <c r="CQ453" s="102"/>
      <c r="CR453" s="102"/>
      <c r="CS453" s="102">
        <f t="shared" si="570"/>
        <v>576</v>
      </c>
      <c r="CT453" s="103">
        <f t="shared" si="571"/>
        <v>0</v>
      </c>
      <c r="CU453" s="103">
        <f t="shared" si="572"/>
        <v>32200</v>
      </c>
      <c r="CV453" s="103">
        <f t="shared" si="573"/>
        <v>14720</v>
      </c>
      <c r="CW453" s="103">
        <f t="shared" si="574"/>
        <v>0</v>
      </c>
      <c r="CX453" s="103">
        <f t="shared" si="575"/>
        <v>19320</v>
      </c>
      <c r="CY453" s="103">
        <f t="shared" si="576"/>
        <v>0</v>
      </c>
      <c r="CZ453" s="103">
        <f t="shared" si="577"/>
        <v>0</v>
      </c>
      <c r="DA453" s="103">
        <f t="shared" si="578"/>
        <v>0</v>
      </c>
      <c r="DB453" s="103">
        <f t="shared" si="579"/>
        <v>0</v>
      </c>
      <c r="DC453" s="103">
        <f t="shared" si="580"/>
        <v>0</v>
      </c>
      <c r="DD453" s="103">
        <f t="shared" si="581"/>
        <v>0</v>
      </c>
      <c r="DE453" s="103">
        <f t="shared" si="582"/>
        <v>0</v>
      </c>
      <c r="DF453" s="104">
        <f>SUM(CT453:DE453)*VLOOKUP($I453,Escalation[],MATCH(CG$1,Escalation[#Headers]),FALSE)</f>
        <v>70604.996637960023</v>
      </c>
      <c r="DG453" s="104">
        <f t="shared" si="583"/>
        <v>0</v>
      </c>
      <c r="DH453" s="104">
        <f t="shared" si="584"/>
        <v>0</v>
      </c>
      <c r="DI453" s="104">
        <f t="shared" si="585"/>
        <v>70604.996637960023</v>
      </c>
      <c r="DJ453" s="103">
        <f t="shared" si="586"/>
        <v>6354.4496974164022</v>
      </c>
      <c r="DK453" s="105">
        <f t="shared" si="587"/>
        <v>0</v>
      </c>
      <c r="DL453" s="110"/>
      <c r="DM453" s="102"/>
      <c r="DN453" s="102"/>
      <c r="DO453" s="102"/>
      <c r="DP453" s="102"/>
      <c r="DQ453" s="102"/>
      <c r="DR453" s="102"/>
      <c r="DS453" s="102"/>
      <c r="DT453" s="102"/>
      <c r="DU453" s="102"/>
      <c r="DV453" s="102"/>
      <c r="DW453" s="102"/>
      <c r="DX453" s="102">
        <f t="shared" si="588"/>
        <v>0</v>
      </c>
      <c r="DY453" s="103">
        <f t="shared" si="589"/>
        <v>0</v>
      </c>
      <c r="DZ453" s="103">
        <f t="shared" si="590"/>
        <v>0</v>
      </c>
      <c r="EA453" s="103">
        <f t="shared" si="591"/>
        <v>0</v>
      </c>
      <c r="EB453" s="103">
        <f t="shared" si="592"/>
        <v>0</v>
      </c>
      <c r="EC453" s="103">
        <f t="shared" si="593"/>
        <v>0</v>
      </c>
      <c r="ED453" s="103">
        <f t="shared" si="594"/>
        <v>0</v>
      </c>
      <c r="EE453" s="103">
        <f t="shared" si="595"/>
        <v>0</v>
      </c>
      <c r="EF453" s="103">
        <f t="shared" si="596"/>
        <v>0</v>
      </c>
      <c r="EG453" s="103">
        <f t="shared" si="597"/>
        <v>0</v>
      </c>
      <c r="EH453" s="103">
        <f t="shared" si="598"/>
        <v>0</v>
      </c>
      <c r="EI453" s="103">
        <f t="shared" si="599"/>
        <v>0</v>
      </c>
      <c r="EJ453" s="103">
        <f t="shared" si="600"/>
        <v>0</v>
      </c>
      <c r="EK453" s="104">
        <f>SUM(DY453:EJ453)*VLOOKUP($I453,Escalation[],MATCH(DL$1,Escalation[#Headers]),FALSE)</f>
        <v>0</v>
      </c>
      <c r="EL453" s="104">
        <f t="shared" si="601"/>
        <v>0</v>
      </c>
      <c r="EM453" s="104">
        <f t="shared" si="602"/>
        <v>0</v>
      </c>
      <c r="EN453" s="104">
        <f t="shared" si="603"/>
        <v>0</v>
      </c>
      <c r="EO453" s="103">
        <f t="shared" si="604"/>
        <v>0</v>
      </c>
      <c r="EP453" s="105">
        <f t="shared" si="605"/>
        <v>0</v>
      </c>
      <c r="EQ453" s="160">
        <f t="shared" si="606"/>
        <v>70604.996637960023</v>
      </c>
      <c r="ER453" s="1"/>
      <c r="ES453" s="82"/>
      <c r="ET453" s="82"/>
      <c r="EU453" s="82"/>
      <c r="EV453" s="82"/>
      <c r="EW453" s="22"/>
      <c r="EX453" s="22"/>
      <c r="EY453" s="34"/>
      <c r="EZ453" s="34"/>
      <c r="FA453" s="7"/>
      <c r="FB453" s="7"/>
      <c r="FC453" s="7"/>
      <c r="FD453" s="7"/>
    </row>
    <row r="454" spans="1:160" ht="92.4" hidden="1" x14ac:dyDescent="0.3">
      <c r="A454" s="2" t="s">
        <v>889</v>
      </c>
      <c r="B454" s="83">
        <v>1.2</v>
      </c>
      <c r="C454" t="s">
        <v>1395</v>
      </c>
      <c r="D454" s="28" t="s">
        <v>15</v>
      </c>
      <c r="E454" s="3" t="s">
        <v>25</v>
      </c>
      <c r="F454" s="11" t="s">
        <v>890</v>
      </c>
      <c r="G454" s="19" t="s">
        <v>897</v>
      </c>
      <c r="H454" s="1"/>
      <c r="I454" s="3" t="s">
        <v>135</v>
      </c>
      <c r="J454" s="5" t="s">
        <v>135</v>
      </c>
      <c r="K454" s="3"/>
      <c r="L454" s="6" t="s">
        <v>129</v>
      </c>
      <c r="M454" s="38"/>
      <c r="N454" s="42">
        <v>1</v>
      </c>
      <c r="O454" s="23">
        <v>0</v>
      </c>
      <c r="P454" s="48">
        <v>0.53</v>
      </c>
      <c r="Q454" s="5" t="s">
        <v>23</v>
      </c>
      <c r="R454" s="1" t="s">
        <v>24</v>
      </c>
      <c r="S454" s="71">
        <f>VLOOKUP(R454,Contingencies!$A$2:$D$7,4,FALSE)</f>
        <v>0.09</v>
      </c>
      <c r="T454" s="22">
        <f t="shared" si="539"/>
        <v>2593.5097704412506</v>
      </c>
      <c r="U454" s="33">
        <f t="shared" si="613"/>
        <v>898.4053453162503</v>
      </c>
      <c r="V454" s="90" t="s">
        <v>898</v>
      </c>
      <c r="W454" s="110"/>
      <c r="X454" s="102"/>
      <c r="Y454" s="102"/>
      <c r="Z454" s="102"/>
      <c r="AA454" s="102"/>
      <c r="AB454" s="102"/>
      <c r="AC454" s="102"/>
      <c r="AD454" s="102"/>
      <c r="AE454" s="125"/>
      <c r="AF454" s="102"/>
      <c r="AG454" s="102"/>
      <c r="AH454" s="102"/>
      <c r="AI454" s="102">
        <f t="shared" si="607"/>
        <v>0</v>
      </c>
      <c r="AJ454" s="103">
        <f t="shared" si="540"/>
        <v>0</v>
      </c>
      <c r="AK454" s="103">
        <f t="shared" si="541"/>
        <v>0</v>
      </c>
      <c r="AL454" s="103">
        <f t="shared" si="542"/>
        <v>0</v>
      </c>
      <c r="AM454" s="103">
        <f t="shared" si="543"/>
        <v>0</v>
      </c>
      <c r="AN454" s="103">
        <f t="shared" si="544"/>
        <v>0</v>
      </c>
      <c r="AO454" s="103">
        <f t="shared" si="545"/>
        <v>0</v>
      </c>
      <c r="AP454" s="103">
        <f t="shared" si="546"/>
        <v>0</v>
      </c>
      <c r="AQ454" s="103">
        <f t="shared" si="547"/>
        <v>0</v>
      </c>
      <c r="AR454" s="103">
        <f t="shared" si="548"/>
        <v>0</v>
      </c>
      <c r="AS454" s="103">
        <f t="shared" si="549"/>
        <v>0</v>
      </c>
      <c r="AT454" s="103">
        <f t="shared" si="550"/>
        <v>0</v>
      </c>
      <c r="AU454" s="103">
        <f t="shared" si="551"/>
        <v>0</v>
      </c>
      <c r="AV454" s="104">
        <f>SUM(AJ454:AU454)*VLOOKUP($I454,Escalation[],MATCH(W$1,Escalation[#Headers]),FALSE)</f>
        <v>0</v>
      </c>
      <c r="AW454" s="104">
        <f t="shared" si="608"/>
        <v>0</v>
      </c>
      <c r="AX454" s="104">
        <f t="shared" si="609"/>
        <v>0</v>
      </c>
      <c r="AY454" s="104">
        <f t="shared" si="610"/>
        <v>0</v>
      </c>
      <c r="AZ454" s="103">
        <f t="shared" si="611"/>
        <v>0</v>
      </c>
      <c r="BA454" s="105">
        <f t="shared" si="612"/>
        <v>0</v>
      </c>
      <c r="BB454" s="110"/>
      <c r="BC454" s="125"/>
      <c r="BD454" s="125"/>
      <c r="BE454" s="125"/>
      <c r="BF454" s="125"/>
      <c r="BG454" s="102"/>
      <c r="BH454" s="102"/>
      <c r="BI454" s="102"/>
      <c r="BJ454" s="102"/>
      <c r="BK454" s="115">
        <v>9025</v>
      </c>
      <c r="BL454" s="115">
        <v>9025</v>
      </c>
      <c r="BM454" s="114"/>
      <c r="BN454" s="102">
        <f t="shared" si="552"/>
        <v>0</v>
      </c>
      <c r="BO454" s="103">
        <f t="shared" si="553"/>
        <v>0</v>
      </c>
      <c r="BP454" s="103">
        <f t="shared" si="554"/>
        <v>0</v>
      </c>
      <c r="BQ454" s="103">
        <f t="shared" si="555"/>
        <v>0</v>
      </c>
      <c r="BR454" s="103">
        <f t="shared" si="556"/>
        <v>0</v>
      </c>
      <c r="BS454" s="103">
        <f t="shared" si="557"/>
        <v>0</v>
      </c>
      <c r="BT454" s="103">
        <f t="shared" si="558"/>
        <v>0</v>
      </c>
      <c r="BU454" s="103">
        <f t="shared" si="559"/>
        <v>0</v>
      </c>
      <c r="BV454" s="103">
        <f t="shared" si="560"/>
        <v>0</v>
      </c>
      <c r="BW454" s="103">
        <f t="shared" si="561"/>
        <v>0</v>
      </c>
      <c r="BX454" s="103">
        <f t="shared" si="562"/>
        <v>9025</v>
      </c>
      <c r="BY454" s="103">
        <f t="shared" si="563"/>
        <v>9025</v>
      </c>
      <c r="BZ454" s="103">
        <f t="shared" si="564"/>
        <v>0</v>
      </c>
      <c r="CA454" s="104">
        <f>SUM(BO454:BZ454)*VLOOKUP($I454,Escalation[],MATCH(BB$1,Escalation[#Headers]),FALSE)</f>
        <v>18834.493612500002</v>
      </c>
      <c r="CB454" s="104">
        <f t="shared" si="565"/>
        <v>0</v>
      </c>
      <c r="CC454" s="104">
        <f t="shared" si="566"/>
        <v>9982.2816146250025</v>
      </c>
      <c r="CD454" s="104">
        <f t="shared" si="567"/>
        <v>28816.775227125006</v>
      </c>
      <c r="CE454" s="103">
        <f t="shared" si="568"/>
        <v>1695.104425125</v>
      </c>
      <c r="CF454" s="105">
        <f t="shared" si="569"/>
        <v>898.40534531625019</v>
      </c>
      <c r="CG454" s="111"/>
      <c r="CH454" s="114"/>
      <c r="CI454" s="114"/>
      <c r="CJ454" s="114"/>
      <c r="CK454" s="114"/>
      <c r="CL454" s="102"/>
      <c r="CM454" s="102"/>
      <c r="CN454" s="102"/>
      <c r="CO454" s="102"/>
      <c r="CP454" s="102"/>
      <c r="CQ454" s="102"/>
      <c r="CR454" s="102"/>
      <c r="CS454" s="102">
        <f t="shared" si="570"/>
        <v>0</v>
      </c>
      <c r="CT454" s="103">
        <f t="shared" si="571"/>
        <v>0</v>
      </c>
      <c r="CU454" s="103">
        <f t="shared" si="572"/>
        <v>0</v>
      </c>
      <c r="CV454" s="103">
        <f t="shared" si="573"/>
        <v>0</v>
      </c>
      <c r="CW454" s="103">
        <f t="shared" si="574"/>
        <v>0</v>
      </c>
      <c r="CX454" s="103">
        <f t="shared" si="575"/>
        <v>0</v>
      </c>
      <c r="CY454" s="103">
        <f t="shared" si="576"/>
        <v>0</v>
      </c>
      <c r="CZ454" s="103">
        <f t="shared" si="577"/>
        <v>0</v>
      </c>
      <c r="DA454" s="103">
        <f t="shared" si="578"/>
        <v>0</v>
      </c>
      <c r="DB454" s="103">
        <f t="shared" si="579"/>
        <v>0</v>
      </c>
      <c r="DC454" s="103">
        <f t="shared" si="580"/>
        <v>0</v>
      </c>
      <c r="DD454" s="103">
        <f t="shared" si="581"/>
        <v>0</v>
      </c>
      <c r="DE454" s="103">
        <f t="shared" si="582"/>
        <v>0</v>
      </c>
      <c r="DF454" s="104">
        <f>SUM(CT454:DE454)*VLOOKUP($I454,Escalation[],MATCH(CG$1,Escalation[#Headers]),FALSE)</f>
        <v>0</v>
      </c>
      <c r="DG454" s="104">
        <f t="shared" si="583"/>
        <v>0</v>
      </c>
      <c r="DH454" s="104">
        <f t="shared" si="584"/>
        <v>0</v>
      </c>
      <c r="DI454" s="104">
        <f t="shared" si="585"/>
        <v>0</v>
      </c>
      <c r="DJ454" s="103">
        <f t="shared" si="586"/>
        <v>0</v>
      </c>
      <c r="DK454" s="105">
        <f t="shared" si="587"/>
        <v>0</v>
      </c>
      <c r="DL454" s="110"/>
      <c r="DM454" s="102"/>
      <c r="DN454" s="102"/>
      <c r="DO454" s="102"/>
      <c r="DP454" s="102"/>
      <c r="DQ454" s="102"/>
      <c r="DR454" s="102"/>
      <c r="DS454" s="102"/>
      <c r="DT454" s="102"/>
      <c r="DU454" s="102"/>
      <c r="DV454" s="102"/>
      <c r="DW454" s="102"/>
      <c r="DX454" s="102">
        <f t="shared" si="588"/>
        <v>0</v>
      </c>
      <c r="DY454" s="103">
        <f t="shared" si="589"/>
        <v>0</v>
      </c>
      <c r="DZ454" s="103">
        <f t="shared" si="590"/>
        <v>0</v>
      </c>
      <c r="EA454" s="103">
        <f t="shared" si="591"/>
        <v>0</v>
      </c>
      <c r="EB454" s="103">
        <f t="shared" si="592"/>
        <v>0</v>
      </c>
      <c r="EC454" s="103">
        <f t="shared" si="593"/>
        <v>0</v>
      </c>
      <c r="ED454" s="103">
        <f t="shared" si="594"/>
        <v>0</v>
      </c>
      <c r="EE454" s="103">
        <f t="shared" si="595"/>
        <v>0</v>
      </c>
      <c r="EF454" s="103">
        <f t="shared" si="596"/>
        <v>0</v>
      </c>
      <c r="EG454" s="103">
        <f t="shared" si="597"/>
        <v>0</v>
      </c>
      <c r="EH454" s="103">
        <f t="shared" si="598"/>
        <v>0</v>
      </c>
      <c r="EI454" s="103">
        <f t="shared" si="599"/>
        <v>0</v>
      </c>
      <c r="EJ454" s="103">
        <f t="shared" si="600"/>
        <v>0</v>
      </c>
      <c r="EK454" s="104">
        <f>SUM(DY454:EJ454)*VLOOKUP($I454,Escalation[],MATCH(DL$1,Escalation[#Headers]),FALSE)</f>
        <v>0</v>
      </c>
      <c r="EL454" s="104">
        <f t="shared" si="601"/>
        <v>0</v>
      </c>
      <c r="EM454" s="104">
        <f t="shared" si="602"/>
        <v>0</v>
      </c>
      <c r="EN454" s="104">
        <f t="shared" si="603"/>
        <v>0</v>
      </c>
      <c r="EO454" s="103">
        <f t="shared" si="604"/>
        <v>0</v>
      </c>
      <c r="EP454" s="105">
        <f t="shared" si="605"/>
        <v>0</v>
      </c>
      <c r="EQ454" s="160">
        <f t="shared" si="606"/>
        <v>28816.775227125006</v>
      </c>
      <c r="ER454" s="1"/>
      <c r="ES454" s="82"/>
      <c r="ET454" s="82"/>
      <c r="EU454" s="82"/>
      <c r="EV454" s="82"/>
      <c r="EW454" s="22"/>
      <c r="EX454" s="22"/>
      <c r="EY454" s="34"/>
      <c r="EZ454" s="34"/>
      <c r="FA454" s="7"/>
      <c r="FB454" s="7"/>
      <c r="FC454" s="7"/>
      <c r="FD454" s="7"/>
    </row>
    <row r="455" spans="1:160" ht="92.4" hidden="1" x14ac:dyDescent="0.3">
      <c r="A455" s="2" t="s">
        <v>889</v>
      </c>
      <c r="B455" s="83">
        <v>1.2</v>
      </c>
      <c r="C455" t="s">
        <v>1395</v>
      </c>
      <c r="D455" s="28" t="s">
        <v>15</v>
      </c>
      <c r="E455" s="3" t="s">
        <v>25</v>
      </c>
      <c r="F455" s="11" t="s">
        <v>890</v>
      </c>
      <c r="G455" s="19" t="s">
        <v>897</v>
      </c>
      <c r="H455" s="1" t="s">
        <v>834</v>
      </c>
      <c r="I455" s="3" t="s">
        <v>125</v>
      </c>
      <c r="J455" s="5" t="s">
        <v>125</v>
      </c>
      <c r="K455" s="3"/>
      <c r="L455" s="6" t="s">
        <v>129</v>
      </c>
      <c r="M455" s="38"/>
      <c r="N455" s="42">
        <v>1</v>
      </c>
      <c r="O455" s="23">
        <v>0</v>
      </c>
      <c r="P455" s="48">
        <v>0.53</v>
      </c>
      <c r="Q455" s="5" t="s">
        <v>23</v>
      </c>
      <c r="R455" s="1" t="s">
        <v>24</v>
      </c>
      <c r="S455" s="71">
        <f>VLOOKUP(R455,Contingencies!$A$2:$D$7,4,FALSE)</f>
        <v>0.09</v>
      </c>
      <c r="T455" s="22">
        <f t="shared" si="539"/>
        <v>4396.7534058450001</v>
      </c>
      <c r="U455" s="33">
        <f t="shared" si="613"/>
        <v>1523.0583693450001</v>
      </c>
      <c r="V455" s="90" t="s">
        <v>899</v>
      </c>
      <c r="W455" s="110"/>
      <c r="X455" s="102"/>
      <c r="Y455" s="102"/>
      <c r="Z455" s="102"/>
      <c r="AA455" s="102"/>
      <c r="AB455" s="102"/>
      <c r="AC455" s="102"/>
      <c r="AD455" s="102"/>
      <c r="AE455" s="125"/>
      <c r="AF455" s="102"/>
      <c r="AG455" s="102"/>
      <c r="AH455" s="102"/>
      <c r="AI455" s="102">
        <f t="shared" si="607"/>
        <v>0</v>
      </c>
      <c r="AJ455" s="103">
        <f t="shared" si="540"/>
        <v>0</v>
      </c>
      <c r="AK455" s="103">
        <f t="shared" si="541"/>
        <v>0</v>
      </c>
      <c r="AL455" s="103">
        <f t="shared" si="542"/>
        <v>0</v>
      </c>
      <c r="AM455" s="103">
        <f t="shared" si="543"/>
        <v>0</v>
      </c>
      <c r="AN455" s="103">
        <f t="shared" si="544"/>
        <v>0</v>
      </c>
      <c r="AO455" s="103">
        <f t="shared" si="545"/>
        <v>0</v>
      </c>
      <c r="AP455" s="103">
        <f t="shared" si="546"/>
        <v>0</v>
      </c>
      <c r="AQ455" s="103">
        <f t="shared" si="547"/>
        <v>0</v>
      </c>
      <c r="AR455" s="103">
        <f t="shared" si="548"/>
        <v>0</v>
      </c>
      <c r="AS455" s="103">
        <f t="shared" si="549"/>
        <v>0</v>
      </c>
      <c r="AT455" s="103">
        <f t="shared" si="550"/>
        <v>0</v>
      </c>
      <c r="AU455" s="103">
        <f t="shared" si="551"/>
        <v>0</v>
      </c>
      <c r="AV455" s="104">
        <f>SUM(AJ455:AU455)*VLOOKUP($I455,Escalation[],MATCH(W$1,Escalation[#Headers]),FALSE)</f>
        <v>0</v>
      </c>
      <c r="AW455" s="104">
        <f t="shared" si="608"/>
        <v>0</v>
      </c>
      <c r="AX455" s="104">
        <f t="shared" si="609"/>
        <v>0</v>
      </c>
      <c r="AY455" s="104">
        <f t="shared" si="610"/>
        <v>0</v>
      </c>
      <c r="AZ455" s="103">
        <f t="shared" si="611"/>
        <v>0</v>
      </c>
      <c r="BA455" s="105">
        <f t="shared" si="612"/>
        <v>0</v>
      </c>
      <c r="BB455" s="110"/>
      <c r="BC455" s="125"/>
      <c r="BD455" s="125"/>
      <c r="BE455" s="125"/>
      <c r="BF455" s="125"/>
      <c r="BG455" s="102"/>
      <c r="BH455" s="102"/>
      <c r="BI455" s="102"/>
      <c r="BJ455" s="102"/>
      <c r="BK455" s="114"/>
      <c r="BL455" s="115">
        <v>15300</v>
      </c>
      <c r="BM455" s="115">
        <v>15300</v>
      </c>
      <c r="BN455" s="102">
        <f t="shared" si="552"/>
        <v>0</v>
      </c>
      <c r="BO455" s="103">
        <f t="shared" si="553"/>
        <v>0</v>
      </c>
      <c r="BP455" s="103">
        <f t="shared" si="554"/>
        <v>0</v>
      </c>
      <c r="BQ455" s="103">
        <f t="shared" si="555"/>
        <v>0</v>
      </c>
      <c r="BR455" s="103">
        <f t="shared" si="556"/>
        <v>0</v>
      </c>
      <c r="BS455" s="103">
        <f t="shared" si="557"/>
        <v>0</v>
      </c>
      <c r="BT455" s="103">
        <f t="shared" si="558"/>
        <v>0</v>
      </c>
      <c r="BU455" s="103">
        <f t="shared" si="559"/>
        <v>0</v>
      </c>
      <c r="BV455" s="103">
        <f t="shared" si="560"/>
        <v>0</v>
      </c>
      <c r="BW455" s="103">
        <f t="shared" si="561"/>
        <v>0</v>
      </c>
      <c r="BX455" s="103">
        <f t="shared" si="562"/>
        <v>0</v>
      </c>
      <c r="BY455" s="103">
        <f t="shared" si="563"/>
        <v>15300</v>
      </c>
      <c r="BZ455" s="103">
        <f t="shared" si="564"/>
        <v>15300</v>
      </c>
      <c r="CA455" s="104">
        <f>SUM(BO455:BZ455)*VLOOKUP($I455,Escalation[],MATCH(BB$1,Escalation[#Headers]),FALSE)</f>
        <v>31929.944850000003</v>
      </c>
      <c r="CB455" s="104">
        <f t="shared" si="565"/>
        <v>0</v>
      </c>
      <c r="CC455" s="104">
        <f t="shared" si="566"/>
        <v>16922.870770500002</v>
      </c>
      <c r="CD455" s="104">
        <f t="shared" si="567"/>
        <v>48852.815620500005</v>
      </c>
      <c r="CE455" s="103">
        <f t="shared" si="568"/>
        <v>2873.6950365000002</v>
      </c>
      <c r="CF455" s="105">
        <f t="shared" si="569"/>
        <v>1523.0583693450001</v>
      </c>
      <c r="CG455" s="111"/>
      <c r="CH455" s="114"/>
      <c r="CI455" s="114"/>
      <c r="CJ455" s="114"/>
      <c r="CK455" s="114"/>
      <c r="CL455" s="102"/>
      <c r="CM455" s="102"/>
      <c r="CN455" s="102"/>
      <c r="CO455" s="102"/>
      <c r="CP455" s="102"/>
      <c r="CQ455" s="102"/>
      <c r="CR455" s="102"/>
      <c r="CS455" s="102">
        <f t="shared" si="570"/>
        <v>0</v>
      </c>
      <c r="CT455" s="103">
        <f t="shared" si="571"/>
        <v>0</v>
      </c>
      <c r="CU455" s="103">
        <f t="shared" si="572"/>
        <v>0</v>
      </c>
      <c r="CV455" s="103">
        <f t="shared" si="573"/>
        <v>0</v>
      </c>
      <c r="CW455" s="103">
        <f t="shared" si="574"/>
        <v>0</v>
      </c>
      <c r="CX455" s="103">
        <f t="shared" si="575"/>
        <v>0</v>
      </c>
      <c r="CY455" s="103">
        <f t="shared" si="576"/>
        <v>0</v>
      </c>
      <c r="CZ455" s="103">
        <f t="shared" si="577"/>
        <v>0</v>
      </c>
      <c r="DA455" s="103">
        <f t="shared" si="578"/>
        <v>0</v>
      </c>
      <c r="DB455" s="103">
        <f t="shared" si="579"/>
        <v>0</v>
      </c>
      <c r="DC455" s="103">
        <f t="shared" si="580"/>
        <v>0</v>
      </c>
      <c r="DD455" s="103">
        <f t="shared" si="581"/>
        <v>0</v>
      </c>
      <c r="DE455" s="103">
        <f t="shared" si="582"/>
        <v>0</v>
      </c>
      <c r="DF455" s="104">
        <f>SUM(CT455:DE455)*VLOOKUP($I455,Escalation[],MATCH(CG$1,Escalation[#Headers]),FALSE)</f>
        <v>0</v>
      </c>
      <c r="DG455" s="104">
        <f t="shared" si="583"/>
        <v>0</v>
      </c>
      <c r="DH455" s="104">
        <f t="shared" si="584"/>
        <v>0</v>
      </c>
      <c r="DI455" s="104">
        <f t="shared" si="585"/>
        <v>0</v>
      </c>
      <c r="DJ455" s="103">
        <f t="shared" si="586"/>
        <v>0</v>
      </c>
      <c r="DK455" s="105">
        <f t="shared" si="587"/>
        <v>0</v>
      </c>
      <c r="DL455" s="110"/>
      <c r="DM455" s="102"/>
      <c r="DN455" s="102"/>
      <c r="DO455" s="102"/>
      <c r="DP455" s="102"/>
      <c r="DQ455" s="102"/>
      <c r="DR455" s="102"/>
      <c r="DS455" s="102"/>
      <c r="DT455" s="102"/>
      <c r="DU455" s="102"/>
      <c r="DV455" s="102"/>
      <c r="DW455" s="102"/>
      <c r="DX455" s="102">
        <f t="shared" si="588"/>
        <v>0</v>
      </c>
      <c r="DY455" s="103">
        <f t="shared" si="589"/>
        <v>0</v>
      </c>
      <c r="DZ455" s="103">
        <f t="shared" si="590"/>
        <v>0</v>
      </c>
      <c r="EA455" s="103">
        <f t="shared" si="591"/>
        <v>0</v>
      </c>
      <c r="EB455" s="103">
        <f t="shared" si="592"/>
        <v>0</v>
      </c>
      <c r="EC455" s="103">
        <f t="shared" si="593"/>
        <v>0</v>
      </c>
      <c r="ED455" s="103">
        <f t="shared" si="594"/>
        <v>0</v>
      </c>
      <c r="EE455" s="103">
        <f t="shared" si="595"/>
        <v>0</v>
      </c>
      <c r="EF455" s="103">
        <f t="shared" si="596"/>
        <v>0</v>
      </c>
      <c r="EG455" s="103">
        <f t="shared" si="597"/>
        <v>0</v>
      </c>
      <c r="EH455" s="103">
        <f t="shared" si="598"/>
        <v>0</v>
      </c>
      <c r="EI455" s="103">
        <f t="shared" si="599"/>
        <v>0</v>
      </c>
      <c r="EJ455" s="103">
        <f t="shared" si="600"/>
        <v>0</v>
      </c>
      <c r="EK455" s="104">
        <f>SUM(DY455:EJ455)*VLOOKUP($I455,Escalation[],MATCH(DL$1,Escalation[#Headers]),FALSE)</f>
        <v>0</v>
      </c>
      <c r="EL455" s="104">
        <f t="shared" si="601"/>
        <v>0</v>
      </c>
      <c r="EM455" s="104">
        <f t="shared" si="602"/>
        <v>0</v>
      </c>
      <c r="EN455" s="104">
        <f t="shared" si="603"/>
        <v>0</v>
      </c>
      <c r="EO455" s="103">
        <f t="shared" si="604"/>
        <v>0</v>
      </c>
      <c r="EP455" s="105">
        <f t="shared" si="605"/>
        <v>0</v>
      </c>
      <c r="EQ455" s="160">
        <f t="shared" si="606"/>
        <v>48852.815620500005</v>
      </c>
      <c r="ER455" s="1"/>
      <c r="ES455" s="82"/>
      <c r="ET455" s="82"/>
      <c r="EU455" s="82"/>
      <c r="EV455" s="82"/>
      <c r="EW455" s="22"/>
      <c r="EX455" s="22"/>
      <c r="EY455" s="34"/>
      <c r="EZ455" s="34"/>
      <c r="FA455" s="7"/>
      <c r="FB455" s="7"/>
      <c r="FC455" s="7"/>
      <c r="FD455" s="7"/>
    </row>
    <row r="456" spans="1:160" ht="198" hidden="1" x14ac:dyDescent="0.3">
      <c r="A456" s="2" t="s">
        <v>900</v>
      </c>
      <c r="B456" s="83">
        <v>1.2</v>
      </c>
      <c r="C456" t="s">
        <v>1395</v>
      </c>
      <c r="D456" s="28" t="s">
        <v>15</v>
      </c>
      <c r="E456" s="3" t="s">
        <v>25</v>
      </c>
      <c r="F456" s="1" t="s">
        <v>901</v>
      </c>
      <c r="G456" s="14" t="s">
        <v>902</v>
      </c>
      <c r="H456" s="1"/>
      <c r="I456" s="3" t="s">
        <v>215</v>
      </c>
      <c r="J456" s="5" t="s">
        <v>215</v>
      </c>
      <c r="K456" s="3"/>
      <c r="L456" s="3" t="s">
        <v>22</v>
      </c>
      <c r="M456" s="38"/>
      <c r="N456" s="42">
        <v>1</v>
      </c>
      <c r="O456" s="23">
        <v>0</v>
      </c>
      <c r="P456" s="48">
        <v>0</v>
      </c>
      <c r="Q456" s="5" t="s">
        <v>880</v>
      </c>
      <c r="R456" s="1" t="s">
        <v>220</v>
      </c>
      <c r="S456" s="71">
        <f>VLOOKUP(R456,Contingencies!$A$2:$D$7,4,FALSE)</f>
        <v>0.2</v>
      </c>
      <c r="T456" s="22">
        <f t="shared" si="539"/>
        <v>2963.1927936825009</v>
      </c>
      <c r="U456" s="33">
        <f t="shared" si="613"/>
        <v>0</v>
      </c>
      <c r="V456" s="90" t="s">
        <v>903</v>
      </c>
      <c r="W456" s="110"/>
      <c r="X456" s="102"/>
      <c r="Y456" s="102"/>
      <c r="Z456" s="102"/>
      <c r="AA456" s="102"/>
      <c r="AB456" s="102"/>
      <c r="AC456" s="102"/>
      <c r="AD456" s="102"/>
      <c r="AE456" s="102"/>
      <c r="AF456" s="102"/>
      <c r="AG456" s="102"/>
      <c r="AH456" s="102"/>
      <c r="AI456" s="102">
        <f t="shared" si="607"/>
        <v>0</v>
      </c>
      <c r="AJ456" s="103">
        <f t="shared" si="540"/>
        <v>0</v>
      </c>
      <c r="AK456" s="103">
        <f t="shared" si="541"/>
        <v>0</v>
      </c>
      <c r="AL456" s="103">
        <f t="shared" si="542"/>
        <v>0</v>
      </c>
      <c r="AM456" s="103">
        <f t="shared" si="543"/>
        <v>0</v>
      </c>
      <c r="AN456" s="103">
        <f t="shared" si="544"/>
        <v>0</v>
      </c>
      <c r="AO456" s="103">
        <f t="shared" si="545"/>
        <v>0</v>
      </c>
      <c r="AP456" s="103">
        <f t="shared" si="546"/>
        <v>0</v>
      </c>
      <c r="AQ456" s="103">
        <f t="shared" si="547"/>
        <v>0</v>
      </c>
      <c r="AR456" s="103">
        <f t="shared" si="548"/>
        <v>0</v>
      </c>
      <c r="AS456" s="103">
        <f t="shared" si="549"/>
        <v>0</v>
      </c>
      <c r="AT456" s="103">
        <f t="shared" si="550"/>
        <v>0</v>
      </c>
      <c r="AU456" s="103">
        <f t="shared" si="551"/>
        <v>0</v>
      </c>
      <c r="AV456" s="104">
        <f>SUM(AJ456:AU456)*VLOOKUP($I456,Escalation[],MATCH(W$1,Escalation[#Headers]),FALSE)</f>
        <v>0</v>
      </c>
      <c r="AW456" s="104">
        <f t="shared" si="608"/>
        <v>0</v>
      </c>
      <c r="AX456" s="104">
        <f t="shared" si="609"/>
        <v>0</v>
      </c>
      <c r="AY456" s="104">
        <f t="shared" si="610"/>
        <v>0</v>
      </c>
      <c r="AZ456" s="103">
        <f t="shared" si="611"/>
        <v>0</v>
      </c>
      <c r="BA456" s="105">
        <f t="shared" si="612"/>
        <v>0</v>
      </c>
      <c r="BB456" s="110"/>
      <c r="BC456" s="125"/>
      <c r="BD456" s="125"/>
      <c r="BE456" s="125"/>
      <c r="BF456" s="125"/>
      <c r="BG456" s="102"/>
      <c r="BH456" s="102"/>
      <c r="BI456" s="102"/>
      <c r="BJ456" s="102"/>
      <c r="BK456" s="102"/>
      <c r="BL456" s="102"/>
      <c r="BM456" s="102"/>
      <c r="BN456" s="102">
        <f t="shared" si="552"/>
        <v>0</v>
      </c>
      <c r="BO456" s="103">
        <f t="shared" si="553"/>
        <v>0</v>
      </c>
      <c r="BP456" s="103">
        <f t="shared" si="554"/>
        <v>0</v>
      </c>
      <c r="BQ456" s="103">
        <f t="shared" si="555"/>
        <v>0</v>
      </c>
      <c r="BR456" s="103">
        <f t="shared" si="556"/>
        <v>0</v>
      </c>
      <c r="BS456" s="103">
        <f t="shared" si="557"/>
        <v>0</v>
      </c>
      <c r="BT456" s="103">
        <f t="shared" si="558"/>
        <v>0</v>
      </c>
      <c r="BU456" s="103">
        <f t="shared" si="559"/>
        <v>0</v>
      </c>
      <c r="BV456" s="103">
        <f t="shared" si="560"/>
        <v>0</v>
      </c>
      <c r="BW456" s="103">
        <f t="shared" si="561"/>
        <v>0</v>
      </c>
      <c r="BX456" s="103">
        <f t="shared" si="562"/>
        <v>0</v>
      </c>
      <c r="BY456" s="103">
        <f t="shared" si="563"/>
        <v>0</v>
      </c>
      <c r="BZ456" s="103">
        <f t="shared" si="564"/>
        <v>0</v>
      </c>
      <c r="CA456" s="104">
        <f>SUM(BO456:BZ456)*VLOOKUP($I456,Escalation[],MATCH(BB$1,Escalation[#Headers]),FALSE)</f>
        <v>0</v>
      </c>
      <c r="CB456" s="104">
        <f t="shared" si="565"/>
        <v>0</v>
      </c>
      <c r="CC456" s="104">
        <f t="shared" si="566"/>
        <v>0</v>
      </c>
      <c r="CD456" s="104">
        <f t="shared" si="567"/>
        <v>0</v>
      </c>
      <c r="CE456" s="103">
        <f t="shared" si="568"/>
        <v>0</v>
      </c>
      <c r="CF456" s="105">
        <f t="shared" si="569"/>
        <v>0</v>
      </c>
      <c r="CG456" s="110"/>
      <c r="CH456" s="155">
        <v>13900</v>
      </c>
      <c r="CI456" s="123"/>
      <c r="CJ456" s="123"/>
      <c r="CK456" s="125"/>
      <c r="CL456" s="102"/>
      <c r="CM456" s="102"/>
      <c r="CN456" s="102"/>
      <c r="CO456" s="102"/>
      <c r="CP456" s="102"/>
      <c r="CQ456" s="102"/>
      <c r="CR456" s="102"/>
      <c r="CS456" s="102">
        <f t="shared" si="570"/>
        <v>0</v>
      </c>
      <c r="CT456" s="103">
        <f t="shared" si="571"/>
        <v>0</v>
      </c>
      <c r="CU456" s="103">
        <f t="shared" si="572"/>
        <v>13900</v>
      </c>
      <c r="CV456" s="103">
        <f t="shared" si="573"/>
        <v>0</v>
      </c>
      <c r="CW456" s="103">
        <f t="shared" si="574"/>
        <v>0</v>
      </c>
      <c r="CX456" s="103">
        <f t="shared" si="575"/>
        <v>0</v>
      </c>
      <c r="CY456" s="103">
        <f t="shared" si="576"/>
        <v>0</v>
      </c>
      <c r="CZ456" s="103">
        <f t="shared" si="577"/>
        <v>0</v>
      </c>
      <c r="DA456" s="103">
        <f t="shared" si="578"/>
        <v>0</v>
      </c>
      <c r="DB456" s="103">
        <f t="shared" si="579"/>
        <v>0</v>
      </c>
      <c r="DC456" s="103">
        <f t="shared" si="580"/>
        <v>0</v>
      </c>
      <c r="DD456" s="103">
        <f t="shared" si="581"/>
        <v>0</v>
      </c>
      <c r="DE456" s="103">
        <f t="shared" si="582"/>
        <v>0</v>
      </c>
      <c r="DF456" s="104">
        <f>SUM(CT456:DE456)*VLOOKUP($I456,Escalation[],MATCH(CG$1,Escalation[#Headers]),FALSE)</f>
        <v>14815.963968412503</v>
      </c>
      <c r="DG456" s="104">
        <f t="shared" si="583"/>
        <v>0</v>
      </c>
      <c r="DH456" s="104">
        <f t="shared" si="584"/>
        <v>0</v>
      </c>
      <c r="DI456" s="104">
        <f t="shared" si="585"/>
        <v>14815.963968412503</v>
      </c>
      <c r="DJ456" s="103">
        <f t="shared" si="586"/>
        <v>2963.1927936825009</v>
      </c>
      <c r="DK456" s="105">
        <f t="shared" si="587"/>
        <v>0</v>
      </c>
      <c r="DL456" s="110"/>
      <c r="DM456" s="102"/>
      <c r="DN456" s="102"/>
      <c r="DO456" s="102"/>
      <c r="DP456" s="102"/>
      <c r="DQ456" s="102"/>
      <c r="DR456" s="102"/>
      <c r="DS456" s="102"/>
      <c r="DT456" s="102"/>
      <c r="DU456" s="102"/>
      <c r="DV456" s="102"/>
      <c r="DW456" s="102"/>
      <c r="DX456" s="102">
        <f t="shared" si="588"/>
        <v>0</v>
      </c>
      <c r="DY456" s="103">
        <f t="shared" si="589"/>
        <v>0</v>
      </c>
      <c r="DZ456" s="103">
        <f t="shared" si="590"/>
        <v>0</v>
      </c>
      <c r="EA456" s="103">
        <f t="shared" si="591"/>
        <v>0</v>
      </c>
      <c r="EB456" s="103">
        <f t="shared" si="592"/>
        <v>0</v>
      </c>
      <c r="EC456" s="103">
        <f t="shared" si="593"/>
        <v>0</v>
      </c>
      <c r="ED456" s="103">
        <f t="shared" si="594"/>
        <v>0</v>
      </c>
      <c r="EE456" s="103">
        <f t="shared" si="595"/>
        <v>0</v>
      </c>
      <c r="EF456" s="103">
        <f t="shared" si="596"/>
        <v>0</v>
      </c>
      <c r="EG456" s="103">
        <f t="shared" si="597"/>
        <v>0</v>
      </c>
      <c r="EH456" s="103">
        <f t="shared" si="598"/>
        <v>0</v>
      </c>
      <c r="EI456" s="103">
        <f t="shared" si="599"/>
        <v>0</v>
      </c>
      <c r="EJ456" s="103">
        <f t="shared" si="600"/>
        <v>0</v>
      </c>
      <c r="EK456" s="104">
        <f>SUM(DY456:EJ456)*VLOOKUP($I456,Escalation[],MATCH(DL$1,Escalation[#Headers]),FALSE)</f>
        <v>0</v>
      </c>
      <c r="EL456" s="104">
        <f t="shared" si="601"/>
        <v>0</v>
      </c>
      <c r="EM456" s="104">
        <f t="shared" si="602"/>
        <v>0</v>
      </c>
      <c r="EN456" s="104">
        <f t="shared" si="603"/>
        <v>0</v>
      </c>
      <c r="EO456" s="103">
        <f t="shared" si="604"/>
        <v>0</v>
      </c>
      <c r="EP456" s="105">
        <f t="shared" si="605"/>
        <v>0</v>
      </c>
      <c r="EQ456" s="160">
        <f t="shared" si="606"/>
        <v>14815.963968412503</v>
      </c>
      <c r="ER456" s="1"/>
      <c r="ES456" s="82"/>
      <c r="ET456" s="82"/>
      <c r="EU456" s="82"/>
      <c r="EV456" s="82"/>
      <c r="EW456" s="22"/>
      <c r="EX456" s="22"/>
      <c r="EY456" s="34"/>
      <c r="EZ456" s="34"/>
      <c r="FA456" s="7"/>
      <c r="FB456" s="7"/>
      <c r="FC456" s="7"/>
      <c r="FD456" s="7"/>
    </row>
    <row r="457" spans="1:160" ht="198" hidden="1" x14ac:dyDescent="0.3">
      <c r="A457" s="2" t="s">
        <v>904</v>
      </c>
      <c r="B457" s="83">
        <v>1.2</v>
      </c>
      <c r="C457" t="s">
        <v>1395</v>
      </c>
      <c r="D457" s="28" t="s">
        <v>15</v>
      </c>
      <c r="E457" s="3" t="s">
        <v>25</v>
      </c>
      <c r="F457" s="1" t="s">
        <v>905</v>
      </c>
      <c r="G457" s="14" t="s">
        <v>906</v>
      </c>
      <c r="H457" s="1"/>
      <c r="I457" s="3" t="s">
        <v>215</v>
      </c>
      <c r="J457" s="5" t="s">
        <v>215</v>
      </c>
      <c r="K457" s="3"/>
      <c r="L457" s="3" t="s">
        <v>22</v>
      </c>
      <c r="M457" s="38"/>
      <c r="N457" s="42">
        <v>1</v>
      </c>
      <c r="O457" s="23">
        <v>0</v>
      </c>
      <c r="P457" s="48">
        <v>0</v>
      </c>
      <c r="Q457" s="5" t="s">
        <v>880</v>
      </c>
      <c r="R457" s="1" t="s">
        <v>220</v>
      </c>
      <c r="S457" s="71">
        <f>VLOOKUP(R457,Contingencies!$A$2:$D$7,4,FALSE)</f>
        <v>0.2</v>
      </c>
      <c r="T457" s="22">
        <f t="shared" si="539"/>
        <v>2963.1927936825009</v>
      </c>
      <c r="U457" s="33">
        <f t="shared" si="613"/>
        <v>0</v>
      </c>
      <c r="V457" s="90" t="s">
        <v>903</v>
      </c>
      <c r="W457" s="110"/>
      <c r="X457" s="102"/>
      <c r="Y457" s="102"/>
      <c r="Z457" s="102"/>
      <c r="AA457" s="102"/>
      <c r="AB457" s="102"/>
      <c r="AC457" s="102"/>
      <c r="AD457" s="102"/>
      <c r="AE457" s="102"/>
      <c r="AF457" s="102"/>
      <c r="AG457" s="102"/>
      <c r="AH457" s="102"/>
      <c r="AI457" s="102">
        <f t="shared" si="607"/>
        <v>0</v>
      </c>
      <c r="AJ457" s="103">
        <f t="shared" si="540"/>
        <v>0</v>
      </c>
      <c r="AK457" s="103">
        <f t="shared" si="541"/>
        <v>0</v>
      </c>
      <c r="AL457" s="103">
        <f t="shared" si="542"/>
        <v>0</v>
      </c>
      <c r="AM457" s="103">
        <f t="shared" si="543"/>
        <v>0</v>
      </c>
      <c r="AN457" s="103">
        <f t="shared" si="544"/>
        <v>0</v>
      </c>
      <c r="AO457" s="103">
        <f t="shared" si="545"/>
        <v>0</v>
      </c>
      <c r="AP457" s="103">
        <f t="shared" si="546"/>
        <v>0</v>
      </c>
      <c r="AQ457" s="103">
        <f t="shared" si="547"/>
        <v>0</v>
      </c>
      <c r="AR457" s="103">
        <f t="shared" si="548"/>
        <v>0</v>
      </c>
      <c r="AS457" s="103">
        <f t="shared" si="549"/>
        <v>0</v>
      </c>
      <c r="AT457" s="103">
        <f t="shared" si="550"/>
        <v>0</v>
      </c>
      <c r="AU457" s="103">
        <f t="shared" si="551"/>
        <v>0</v>
      </c>
      <c r="AV457" s="104">
        <f>SUM(AJ457:AU457)*VLOOKUP($I457,Escalation[],MATCH(W$1,Escalation[#Headers]),FALSE)</f>
        <v>0</v>
      </c>
      <c r="AW457" s="104">
        <f t="shared" si="608"/>
        <v>0</v>
      </c>
      <c r="AX457" s="104">
        <f t="shared" si="609"/>
        <v>0</v>
      </c>
      <c r="AY457" s="104">
        <f t="shared" si="610"/>
        <v>0</v>
      </c>
      <c r="AZ457" s="103">
        <f t="shared" si="611"/>
        <v>0</v>
      </c>
      <c r="BA457" s="105">
        <f t="shared" si="612"/>
        <v>0</v>
      </c>
      <c r="BB457" s="110"/>
      <c r="BC457" s="125"/>
      <c r="BD457" s="125"/>
      <c r="BE457" s="125"/>
      <c r="BF457" s="125"/>
      <c r="BG457" s="102"/>
      <c r="BH457" s="102"/>
      <c r="BI457" s="102"/>
      <c r="BJ457" s="102"/>
      <c r="BK457" s="102"/>
      <c r="BL457" s="102"/>
      <c r="BM457" s="102"/>
      <c r="BN457" s="102">
        <f t="shared" si="552"/>
        <v>0</v>
      </c>
      <c r="BO457" s="103">
        <f t="shared" si="553"/>
        <v>0</v>
      </c>
      <c r="BP457" s="103">
        <f t="shared" si="554"/>
        <v>0</v>
      </c>
      <c r="BQ457" s="103">
        <f t="shared" si="555"/>
        <v>0</v>
      </c>
      <c r="BR457" s="103">
        <f t="shared" si="556"/>
        <v>0</v>
      </c>
      <c r="BS457" s="103">
        <f t="shared" si="557"/>
        <v>0</v>
      </c>
      <c r="BT457" s="103">
        <f t="shared" si="558"/>
        <v>0</v>
      </c>
      <c r="BU457" s="103">
        <f t="shared" si="559"/>
        <v>0</v>
      </c>
      <c r="BV457" s="103">
        <f t="shared" si="560"/>
        <v>0</v>
      </c>
      <c r="BW457" s="103">
        <f t="shared" si="561"/>
        <v>0</v>
      </c>
      <c r="BX457" s="103">
        <f t="shared" si="562"/>
        <v>0</v>
      </c>
      <c r="BY457" s="103">
        <f t="shared" si="563"/>
        <v>0</v>
      </c>
      <c r="BZ457" s="103">
        <f t="shared" si="564"/>
        <v>0</v>
      </c>
      <c r="CA457" s="104">
        <f>SUM(BO457:BZ457)*VLOOKUP($I457,Escalation[],MATCH(BB$1,Escalation[#Headers]),FALSE)</f>
        <v>0</v>
      </c>
      <c r="CB457" s="104">
        <f t="shared" si="565"/>
        <v>0</v>
      </c>
      <c r="CC457" s="104">
        <f t="shared" si="566"/>
        <v>0</v>
      </c>
      <c r="CD457" s="104">
        <f t="shared" si="567"/>
        <v>0</v>
      </c>
      <c r="CE457" s="103">
        <f t="shared" si="568"/>
        <v>0</v>
      </c>
      <c r="CF457" s="105">
        <f t="shared" si="569"/>
        <v>0</v>
      </c>
      <c r="CG457" s="110"/>
      <c r="CH457" s="155">
        <v>13900</v>
      </c>
      <c r="CI457" s="122"/>
      <c r="CJ457" s="123"/>
      <c r="CK457" s="125"/>
      <c r="CL457" s="102"/>
      <c r="CM457" s="102"/>
      <c r="CN457" s="102"/>
      <c r="CO457" s="102"/>
      <c r="CP457" s="102"/>
      <c r="CQ457" s="102"/>
      <c r="CR457" s="102"/>
      <c r="CS457" s="102">
        <f t="shared" si="570"/>
        <v>0</v>
      </c>
      <c r="CT457" s="103">
        <f t="shared" si="571"/>
        <v>0</v>
      </c>
      <c r="CU457" s="103">
        <f t="shared" si="572"/>
        <v>13900</v>
      </c>
      <c r="CV457" s="103">
        <f t="shared" si="573"/>
        <v>0</v>
      </c>
      <c r="CW457" s="103">
        <f t="shared" si="574"/>
        <v>0</v>
      </c>
      <c r="CX457" s="103">
        <f t="shared" si="575"/>
        <v>0</v>
      </c>
      <c r="CY457" s="103">
        <f t="shared" si="576"/>
        <v>0</v>
      </c>
      <c r="CZ457" s="103">
        <f t="shared" si="577"/>
        <v>0</v>
      </c>
      <c r="DA457" s="103">
        <f t="shared" si="578"/>
        <v>0</v>
      </c>
      <c r="DB457" s="103">
        <f t="shared" si="579"/>
        <v>0</v>
      </c>
      <c r="DC457" s="103">
        <f t="shared" si="580"/>
        <v>0</v>
      </c>
      <c r="DD457" s="103">
        <f t="shared" si="581"/>
        <v>0</v>
      </c>
      <c r="DE457" s="103">
        <f t="shared" si="582"/>
        <v>0</v>
      </c>
      <c r="DF457" s="104">
        <f>SUM(CT457:DE457)*VLOOKUP($I457,Escalation[],MATCH(CG$1,Escalation[#Headers]),FALSE)</f>
        <v>14815.963968412503</v>
      </c>
      <c r="DG457" s="104">
        <f t="shared" si="583"/>
        <v>0</v>
      </c>
      <c r="DH457" s="104">
        <f t="shared" si="584"/>
        <v>0</v>
      </c>
      <c r="DI457" s="104">
        <f t="shared" si="585"/>
        <v>14815.963968412503</v>
      </c>
      <c r="DJ457" s="103">
        <f t="shared" si="586"/>
        <v>2963.1927936825009</v>
      </c>
      <c r="DK457" s="105">
        <f t="shared" si="587"/>
        <v>0</v>
      </c>
      <c r="DL457" s="110"/>
      <c r="DM457" s="102"/>
      <c r="DN457" s="102"/>
      <c r="DO457" s="102"/>
      <c r="DP457" s="102"/>
      <c r="DQ457" s="102"/>
      <c r="DR457" s="102"/>
      <c r="DS457" s="102"/>
      <c r="DT457" s="102"/>
      <c r="DU457" s="102"/>
      <c r="DV457" s="102"/>
      <c r="DW457" s="102"/>
      <c r="DX457" s="102">
        <f t="shared" si="588"/>
        <v>0</v>
      </c>
      <c r="DY457" s="103">
        <f t="shared" si="589"/>
        <v>0</v>
      </c>
      <c r="DZ457" s="103">
        <f t="shared" si="590"/>
        <v>0</v>
      </c>
      <c r="EA457" s="103">
        <f t="shared" si="591"/>
        <v>0</v>
      </c>
      <c r="EB457" s="103">
        <f t="shared" si="592"/>
        <v>0</v>
      </c>
      <c r="EC457" s="103">
        <f t="shared" si="593"/>
        <v>0</v>
      </c>
      <c r="ED457" s="103">
        <f t="shared" si="594"/>
        <v>0</v>
      </c>
      <c r="EE457" s="103">
        <f t="shared" si="595"/>
        <v>0</v>
      </c>
      <c r="EF457" s="103">
        <f t="shared" si="596"/>
        <v>0</v>
      </c>
      <c r="EG457" s="103">
        <f t="shared" si="597"/>
        <v>0</v>
      </c>
      <c r="EH457" s="103">
        <f t="shared" si="598"/>
        <v>0</v>
      </c>
      <c r="EI457" s="103">
        <f t="shared" si="599"/>
        <v>0</v>
      </c>
      <c r="EJ457" s="103">
        <f t="shared" si="600"/>
        <v>0</v>
      </c>
      <c r="EK457" s="104">
        <f>SUM(DY457:EJ457)*VLOOKUP($I457,Escalation[],MATCH(DL$1,Escalation[#Headers]),FALSE)</f>
        <v>0</v>
      </c>
      <c r="EL457" s="104">
        <f t="shared" si="601"/>
        <v>0</v>
      </c>
      <c r="EM457" s="104">
        <f t="shared" si="602"/>
        <v>0</v>
      </c>
      <c r="EN457" s="104">
        <f t="shared" si="603"/>
        <v>0</v>
      </c>
      <c r="EO457" s="103">
        <f t="shared" si="604"/>
        <v>0</v>
      </c>
      <c r="EP457" s="105">
        <f t="shared" si="605"/>
        <v>0</v>
      </c>
      <c r="EQ457" s="160">
        <f t="shared" si="606"/>
        <v>14815.963968412503</v>
      </c>
      <c r="ER457" s="1"/>
      <c r="ES457" s="82"/>
      <c r="ET457" s="82"/>
      <c r="EU457" s="82"/>
      <c r="EV457" s="82"/>
      <c r="EW457" s="22"/>
      <c r="EX457" s="22"/>
      <c r="EY457" s="34"/>
      <c r="EZ457" s="34"/>
      <c r="FA457" s="7"/>
      <c r="FB457" s="7"/>
      <c r="FC457" s="7"/>
      <c r="FD457" s="7"/>
    </row>
    <row r="458" spans="1:160" ht="198" hidden="1" x14ac:dyDescent="0.3">
      <c r="A458" s="2" t="s">
        <v>907</v>
      </c>
      <c r="B458" s="83">
        <v>1.2</v>
      </c>
      <c r="C458" t="s">
        <v>1395</v>
      </c>
      <c r="D458" s="28" t="s">
        <v>15</v>
      </c>
      <c r="E458" s="3" t="s">
        <v>25</v>
      </c>
      <c r="F458" s="1" t="s">
        <v>908</v>
      </c>
      <c r="G458" s="14" t="s">
        <v>909</v>
      </c>
      <c r="H458" s="1"/>
      <c r="I458" s="3" t="s">
        <v>215</v>
      </c>
      <c r="J458" s="5" t="s">
        <v>215</v>
      </c>
      <c r="K458" s="3"/>
      <c r="L458" s="3" t="s">
        <v>22</v>
      </c>
      <c r="M458" s="38"/>
      <c r="N458" s="42">
        <v>1</v>
      </c>
      <c r="O458" s="23">
        <v>0</v>
      </c>
      <c r="P458" s="48">
        <v>0</v>
      </c>
      <c r="Q458" s="5" t="s">
        <v>880</v>
      </c>
      <c r="R458" s="1" t="s">
        <v>220</v>
      </c>
      <c r="S458" s="71">
        <f>VLOOKUP(R458,Contingencies!$A$2:$D$7,4,FALSE)</f>
        <v>0.2</v>
      </c>
      <c r="T458" s="22">
        <f t="shared" si="539"/>
        <v>2963.1927936825009</v>
      </c>
      <c r="U458" s="33">
        <f t="shared" si="613"/>
        <v>0</v>
      </c>
      <c r="V458" s="90" t="s">
        <v>903</v>
      </c>
      <c r="W458" s="110"/>
      <c r="X458" s="102"/>
      <c r="Y458" s="102"/>
      <c r="Z458" s="102"/>
      <c r="AA458" s="102"/>
      <c r="AB458" s="102"/>
      <c r="AC458" s="102"/>
      <c r="AD458" s="102"/>
      <c r="AE458" s="102"/>
      <c r="AF458" s="102"/>
      <c r="AG458" s="102"/>
      <c r="AH458" s="102"/>
      <c r="AI458" s="102">
        <f t="shared" si="607"/>
        <v>0</v>
      </c>
      <c r="AJ458" s="103">
        <f t="shared" si="540"/>
        <v>0</v>
      </c>
      <c r="AK458" s="103">
        <f t="shared" si="541"/>
        <v>0</v>
      </c>
      <c r="AL458" s="103">
        <f t="shared" si="542"/>
        <v>0</v>
      </c>
      <c r="AM458" s="103">
        <f t="shared" si="543"/>
        <v>0</v>
      </c>
      <c r="AN458" s="103">
        <f t="shared" si="544"/>
        <v>0</v>
      </c>
      <c r="AO458" s="103">
        <f t="shared" si="545"/>
        <v>0</v>
      </c>
      <c r="AP458" s="103">
        <f t="shared" si="546"/>
        <v>0</v>
      </c>
      <c r="AQ458" s="103">
        <f t="shared" si="547"/>
        <v>0</v>
      </c>
      <c r="AR458" s="103">
        <f t="shared" si="548"/>
        <v>0</v>
      </c>
      <c r="AS458" s="103">
        <f t="shared" si="549"/>
        <v>0</v>
      </c>
      <c r="AT458" s="103">
        <f t="shared" si="550"/>
        <v>0</v>
      </c>
      <c r="AU458" s="103">
        <f t="shared" si="551"/>
        <v>0</v>
      </c>
      <c r="AV458" s="104">
        <f>SUM(AJ458:AU458)*VLOOKUP($I458,Escalation[],MATCH(W$1,Escalation[#Headers]),FALSE)</f>
        <v>0</v>
      </c>
      <c r="AW458" s="104">
        <f t="shared" si="608"/>
        <v>0</v>
      </c>
      <c r="AX458" s="104">
        <f t="shared" si="609"/>
        <v>0</v>
      </c>
      <c r="AY458" s="104">
        <f t="shared" si="610"/>
        <v>0</v>
      </c>
      <c r="AZ458" s="103">
        <f t="shared" si="611"/>
        <v>0</v>
      </c>
      <c r="BA458" s="105">
        <f t="shared" si="612"/>
        <v>0</v>
      </c>
      <c r="BB458" s="110"/>
      <c r="BC458" s="125"/>
      <c r="BD458" s="125"/>
      <c r="BE458" s="125"/>
      <c r="BF458" s="125"/>
      <c r="BG458" s="102"/>
      <c r="BH458" s="102"/>
      <c r="BI458" s="102"/>
      <c r="BJ458" s="102"/>
      <c r="BK458" s="102"/>
      <c r="BL458" s="102"/>
      <c r="BM458" s="102"/>
      <c r="BN458" s="102">
        <f t="shared" si="552"/>
        <v>0</v>
      </c>
      <c r="BO458" s="103">
        <f t="shared" si="553"/>
        <v>0</v>
      </c>
      <c r="BP458" s="103">
        <f t="shared" si="554"/>
        <v>0</v>
      </c>
      <c r="BQ458" s="103">
        <f t="shared" si="555"/>
        <v>0</v>
      </c>
      <c r="BR458" s="103">
        <f t="shared" si="556"/>
        <v>0</v>
      </c>
      <c r="BS458" s="103">
        <f t="shared" si="557"/>
        <v>0</v>
      </c>
      <c r="BT458" s="103">
        <f t="shared" si="558"/>
        <v>0</v>
      </c>
      <c r="BU458" s="103">
        <f t="shared" si="559"/>
        <v>0</v>
      </c>
      <c r="BV458" s="103">
        <f t="shared" si="560"/>
        <v>0</v>
      </c>
      <c r="BW458" s="103">
        <f t="shared" si="561"/>
        <v>0</v>
      </c>
      <c r="BX458" s="103">
        <f t="shared" si="562"/>
        <v>0</v>
      </c>
      <c r="BY458" s="103">
        <f t="shared" si="563"/>
        <v>0</v>
      </c>
      <c r="BZ458" s="103">
        <f t="shared" si="564"/>
        <v>0</v>
      </c>
      <c r="CA458" s="104">
        <f>SUM(BO458:BZ458)*VLOOKUP($I458,Escalation[],MATCH(BB$1,Escalation[#Headers]),FALSE)</f>
        <v>0</v>
      </c>
      <c r="CB458" s="104">
        <f t="shared" si="565"/>
        <v>0</v>
      </c>
      <c r="CC458" s="104">
        <f t="shared" si="566"/>
        <v>0</v>
      </c>
      <c r="CD458" s="104">
        <f t="shared" si="567"/>
        <v>0</v>
      </c>
      <c r="CE458" s="103">
        <f t="shared" si="568"/>
        <v>0</v>
      </c>
      <c r="CF458" s="105">
        <f t="shared" si="569"/>
        <v>0</v>
      </c>
      <c r="CG458" s="110"/>
      <c r="CH458" s="123"/>
      <c r="CI458" s="155">
        <v>13900</v>
      </c>
      <c r="CJ458" s="123"/>
      <c r="CK458" s="125"/>
      <c r="CL458" s="102"/>
      <c r="CM458" s="102"/>
      <c r="CN458" s="102"/>
      <c r="CO458" s="102"/>
      <c r="CP458" s="102"/>
      <c r="CQ458" s="102"/>
      <c r="CR458" s="102"/>
      <c r="CS458" s="102">
        <f t="shared" si="570"/>
        <v>0</v>
      </c>
      <c r="CT458" s="103">
        <f t="shared" si="571"/>
        <v>0</v>
      </c>
      <c r="CU458" s="103">
        <f t="shared" si="572"/>
        <v>0</v>
      </c>
      <c r="CV458" s="103">
        <f t="shared" si="573"/>
        <v>13900</v>
      </c>
      <c r="CW458" s="103">
        <f t="shared" si="574"/>
        <v>0</v>
      </c>
      <c r="CX458" s="103">
        <f t="shared" si="575"/>
        <v>0</v>
      </c>
      <c r="CY458" s="103">
        <f t="shared" si="576"/>
        <v>0</v>
      </c>
      <c r="CZ458" s="103">
        <f t="shared" si="577"/>
        <v>0</v>
      </c>
      <c r="DA458" s="103">
        <f t="shared" si="578"/>
        <v>0</v>
      </c>
      <c r="DB458" s="103">
        <f t="shared" si="579"/>
        <v>0</v>
      </c>
      <c r="DC458" s="103">
        <f t="shared" si="580"/>
        <v>0</v>
      </c>
      <c r="DD458" s="103">
        <f t="shared" si="581"/>
        <v>0</v>
      </c>
      <c r="DE458" s="103">
        <f t="shared" si="582"/>
        <v>0</v>
      </c>
      <c r="DF458" s="104">
        <f>SUM(CT458:DE458)*VLOOKUP($I458,Escalation[],MATCH(CG$1,Escalation[#Headers]),FALSE)</f>
        <v>14815.963968412503</v>
      </c>
      <c r="DG458" s="104">
        <f t="shared" si="583"/>
        <v>0</v>
      </c>
      <c r="DH458" s="104">
        <f t="shared" si="584"/>
        <v>0</v>
      </c>
      <c r="DI458" s="104">
        <f t="shared" si="585"/>
        <v>14815.963968412503</v>
      </c>
      <c r="DJ458" s="103">
        <f t="shared" si="586"/>
        <v>2963.1927936825009</v>
      </c>
      <c r="DK458" s="105">
        <f t="shared" si="587"/>
        <v>0</v>
      </c>
      <c r="DL458" s="110"/>
      <c r="DM458" s="102"/>
      <c r="DN458" s="102"/>
      <c r="DO458" s="102"/>
      <c r="DP458" s="102"/>
      <c r="DQ458" s="102"/>
      <c r="DR458" s="102"/>
      <c r="DS458" s="102"/>
      <c r="DT458" s="102"/>
      <c r="DU458" s="102"/>
      <c r="DV458" s="102"/>
      <c r="DW458" s="102"/>
      <c r="DX458" s="102">
        <f t="shared" si="588"/>
        <v>0</v>
      </c>
      <c r="DY458" s="103">
        <f t="shared" si="589"/>
        <v>0</v>
      </c>
      <c r="DZ458" s="103">
        <f t="shared" si="590"/>
        <v>0</v>
      </c>
      <c r="EA458" s="103">
        <f t="shared" si="591"/>
        <v>0</v>
      </c>
      <c r="EB458" s="103">
        <f t="shared" si="592"/>
        <v>0</v>
      </c>
      <c r="EC458" s="103">
        <f t="shared" si="593"/>
        <v>0</v>
      </c>
      <c r="ED458" s="103">
        <f t="shared" si="594"/>
        <v>0</v>
      </c>
      <c r="EE458" s="103">
        <f t="shared" si="595"/>
        <v>0</v>
      </c>
      <c r="EF458" s="103">
        <f t="shared" si="596"/>
        <v>0</v>
      </c>
      <c r="EG458" s="103">
        <f t="shared" si="597"/>
        <v>0</v>
      </c>
      <c r="EH458" s="103">
        <f t="shared" si="598"/>
        <v>0</v>
      </c>
      <c r="EI458" s="103">
        <f t="shared" si="599"/>
        <v>0</v>
      </c>
      <c r="EJ458" s="103">
        <f t="shared" si="600"/>
        <v>0</v>
      </c>
      <c r="EK458" s="104">
        <f>SUM(DY458:EJ458)*VLOOKUP($I458,Escalation[],MATCH(DL$1,Escalation[#Headers]),FALSE)</f>
        <v>0</v>
      </c>
      <c r="EL458" s="104">
        <f t="shared" si="601"/>
        <v>0</v>
      </c>
      <c r="EM458" s="104">
        <f t="shared" si="602"/>
        <v>0</v>
      </c>
      <c r="EN458" s="104">
        <f t="shared" si="603"/>
        <v>0</v>
      </c>
      <c r="EO458" s="103">
        <f t="shared" si="604"/>
        <v>0</v>
      </c>
      <c r="EP458" s="105">
        <f t="shared" si="605"/>
        <v>0</v>
      </c>
      <c r="EQ458" s="160">
        <f t="shared" si="606"/>
        <v>14815.963968412503</v>
      </c>
      <c r="ER458" s="1"/>
      <c r="ES458" s="82"/>
      <c r="ET458" s="82"/>
      <c r="EU458" s="82"/>
      <c r="EV458" s="82"/>
      <c r="EW458" s="22"/>
      <c r="EX458" s="22"/>
      <c r="EY458" s="34"/>
      <c r="EZ458" s="34"/>
      <c r="FA458" s="7"/>
      <c r="FB458" s="7"/>
      <c r="FC458" s="7"/>
      <c r="FD458" s="7"/>
    </row>
    <row r="459" spans="1:160" ht="145.19999999999999" hidden="1" x14ac:dyDescent="0.3">
      <c r="A459" s="2" t="s">
        <v>910</v>
      </c>
      <c r="B459" s="83">
        <v>1.2</v>
      </c>
      <c r="C459" t="s">
        <v>1395</v>
      </c>
      <c r="D459" s="28" t="s">
        <v>15</v>
      </c>
      <c r="E459" s="3" t="s">
        <v>25</v>
      </c>
      <c r="F459" s="1" t="s">
        <v>911</v>
      </c>
      <c r="G459" s="14" t="s">
        <v>912</v>
      </c>
      <c r="H459" s="1"/>
      <c r="I459" s="3" t="s">
        <v>19</v>
      </c>
      <c r="J459" s="5" t="s">
        <v>31</v>
      </c>
      <c r="K459" s="3" t="s">
        <v>35</v>
      </c>
      <c r="L459" s="6" t="s">
        <v>22</v>
      </c>
      <c r="M459" s="39">
        <v>85.185185185185205</v>
      </c>
      <c r="N459" s="43">
        <v>115</v>
      </c>
      <c r="O459" s="23">
        <v>0</v>
      </c>
      <c r="P459" s="48">
        <v>0</v>
      </c>
      <c r="Q459" s="5" t="s">
        <v>880</v>
      </c>
      <c r="R459" s="1" t="s">
        <v>41</v>
      </c>
      <c r="S459" s="71">
        <f>VLOOKUP(R459,Contingencies!$A$2:$D$7,4,FALSE)</f>
        <v>0.125</v>
      </c>
      <c r="T459" s="22">
        <f t="shared" si="539"/>
        <v>50563.474154789095</v>
      </c>
      <c r="U459" s="33">
        <f t="shared" si="613"/>
        <v>0</v>
      </c>
      <c r="V459" s="90" t="s">
        <v>913</v>
      </c>
      <c r="W459" s="110"/>
      <c r="X459" s="102"/>
      <c r="Y459" s="102"/>
      <c r="Z459" s="102"/>
      <c r="AA459" s="102"/>
      <c r="AB459" s="102"/>
      <c r="AC459" s="102"/>
      <c r="AD459" s="102"/>
      <c r="AE459" s="102"/>
      <c r="AF459" s="102"/>
      <c r="AG459" s="102"/>
      <c r="AH459" s="102"/>
      <c r="AI459" s="102">
        <f t="shared" si="607"/>
        <v>0</v>
      </c>
      <c r="AJ459" s="103">
        <f t="shared" si="540"/>
        <v>0</v>
      </c>
      <c r="AK459" s="103">
        <f t="shared" si="541"/>
        <v>0</v>
      </c>
      <c r="AL459" s="103">
        <f t="shared" si="542"/>
        <v>0</v>
      </c>
      <c r="AM459" s="103">
        <f t="shared" si="543"/>
        <v>0</v>
      </c>
      <c r="AN459" s="103">
        <f t="shared" si="544"/>
        <v>0</v>
      </c>
      <c r="AO459" s="103">
        <f t="shared" si="545"/>
        <v>0</v>
      </c>
      <c r="AP459" s="103">
        <f t="shared" si="546"/>
        <v>0</v>
      </c>
      <c r="AQ459" s="103">
        <f t="shared" si="547"/>
        <v>0</v>
      </c>
      <c r="AR459" s="103">
        <f t="shared" si="548"/>
        <v>0</v>
      </c>
      <c r="AS459" s="103">
        <f t="shared" si="549"/>
        <v>0</v>
      </c>
      <c r="AT459" s="103">
        <f t="shared" si="550"/>
        <v>0</v>
      </c>
      <c r="AU459" s="103">
        <f t="shared" si="551"/>
        <v>0</v>
      </c>
      <c r="AV459" s="104">
        <f>SUM(AJ459:AU459)*VLOOKUP($I459,Escalation[],MATCH(W$1,Escalation[#Headers]),FALSE)</f>
        <v>0</v>
      </c>
      <c r="AW459" s="104">
        <f t="shared" si="608"/>
        <v>0</v>
      </c>
      <c r="AX459" s="104">
        <f t="shared" si="609"/>
        <v>0</v>
      </c>
      <c r="AY459" s="104">
        <f t="shared" si="610"/>
        <v>0</v>
      </c>
      <c r="AZ459" s="103">
        <f t="shared" si="611"/>
        <v>0</v>
      </c>
      <c r="BA459" s="105">
        <f t="shared" si="612"/>
        <v>0</v>
      </c>
      <c r="BB459" s="110"/>
      <c r="BC459" s="102"/>
      <c r="BD459" s="102"/>
      <c r="BE459" s="102"/>
      <c r="BF459" s="102"/>
      <c r="BG459" s="102"/>
      <c r="BH459" s="102"/>
      <c r="BI459" s="102"/>
      <c r="BJ459" s="102"/>
      <c r="BK459" s="102"/>
      <c r="BL459" s="102"/>
      <c r="BM459" s="102"/>
      <c r="BN459" s="102">
        <f t="shared" si="552"/>
        <v>0</v>
      </c>
      <c r="BO459" s="103">
        <f t="shared" si="553"/>
        <v>0</v>
      </c>
      <c r="BP459" s="103">
        <f t="shared" si="554"/>
        <v>0</v>
      </c>
      <c r="BQ459" s="103">
        <f t="shared" si="555"/>
        <v>0</v>
      </c>
      <c r="BR459" s="103">
        <f t="shared" si="556"/>
        <v>0</v>
      </c>
      <c r="BS459" s="103">
        <f t="shared" si="557"/>
        <v>0</v>
      </c>
      <c r="BT459" s="103">
        <f t="shared" si="558"/>
        <v>0</v>
      </c>
      <c r="BU459" s="103">
        <f t="shared" si="559"/>
        <v>0</v>
      </c>
      <c r="BV459" s="103">
        <f t="shared" si="560"/>
        <v>0</v>
      </c>
      <c r="BW459" s="103">
        <f t="shared" si="561"/>
        <v>0</v>
      </c>
      <c r="BX459" s="103">
        <f t="shared" si="562"/>
        <v>0</v>
      </c>
      <c r="BY459" s="103">
        <f t="shared" si="563"/>
        <v>0</v>
      </c>
      <c r="BZ459" s="103">
        <f t="shared" si="564"/>
        <v>0</v>
      </c>
      <c r="CA459" s="104">
        <f>SUM(BO459:BZ459)*VLOOKUP($I459,Escalation[],MATCH(BB$1,Escalation[#Headers]),FALSE)</f>
        <v>0</v>
      </c>
      <c r="CB459" s="104">
        <f t="shared" si="565"/>
        <v>0</v>
      </c>
      <c r="CC459" s="104">
        <f t="shared" si="566"/>
        <v>0</v>
      </c>
      <c r="CD459" s="104">
        <f t="shared" si="567"/>
        <v>0</v>
      </c>
      <c r="CE459" s="103">
        <f t="shared" si="568"/>
        <v>0</v>
      </c>
      <c r="CF459" s="105">
        <f t="shared" si="569"/>
        <v>0</v>
      </c>
      <c r="CG459" s="124"/>
      <c r="CH459" s="112">
        <v>990</v>
      </c>
      <c r="CI459" s="112">
        <v>1818</v>
      </c>
      <c r="CJ459" s="112">
        <v>1647</v>
      </c>
      <c r="CK459" s="112"/>
      <c r="CL459" s="102"/>
      <c r="CM459" s="102"/>
      <c r="CN459" s="102"/>
      <c r="CO459" s="102"/>
      <c r="CP459" s="102"/>
      <c r="CQ459" s="102"/>
      <c r="CR459" s="102"/>
      <c r="CS459" s="102">
        <f t="shared" si="570"/>
        <v>4455</v>
      </c>
      <c r="CT459" s="103">
        <f t="shared" si="571"/>
        <v>0</v>
      </c>
      <c r="CU459" s="103">
        <f t="shared" si="572"/>
        <v>84333.333333333358</v>
      </c>
      <c r="CV459" s="103">
        <f t="shared" si="573"/>
        <v>154866.66666666672</v>
      </c>
      <c r="CW459" s="103">
        <f t="shared" si="574"/>
        <v>140300.00000000003</v>
      </c>
      <c r="CX459" s="103">
        <f t="shared" si="575"/>
        <v>0</v>
      </c>
      <c r="CY459" s="103">
        <f t="shared" si="576"/>
        <v>0</v>
      </c>
      <c r="CZ459" s="103">
        <f t="shared" si="577"/>
        <v>0</v>
      </c>
      <c r="DA459" s="103">
        <f t="shared" si="578"/>
        <v>0</v>
      </c>
      <c r="DB459" s="103">
        <f t="shared" si="579"/>
        <v>0</v>
      </c>
      <c r="DC459" s="103">
        <f t="shared" si="580"/>
        <v>0</v>
      </c>
      <c r="DD459" s="103">
        <f t="shared" si="581"/>
        <v>0</v>
      </c>
      <c r="DE459" s="103">
        <f t="shared" si="582"/>
        <v>0</v>
      </c>
      <c r="DF459" s="104">
        <f>SUM(CT459:DE459)*VLOOKUP($I459,Escalation[],MATCH(CG$1,Escalation[#Headers]),FALSE)</f>
        <v>404507.79323831276</v>
      </c>
      <c r="DG459" s="104">
        <f t="shared" si="583"/>
        <v>0</v>
      </c>
      <c r="DH459" s="104">
        <f t="shared" si="584"/>
        <v>0</v>
      </c>
      <c r="DI459" s="104">
        <f t="shared" si="585"/>
        <v>404507.79323831276</v>
      </c>
      <c r="DJ459" s="103">
        <f t="shared" si="586"/>
        <v>50563.474154789095</v>
      </c>
      <c r="DK459" s="105">
        <f t="shared" si="587"/>
        <v>0</v>
      </c>
      <c r="DL459" s="110"/>
      <c r="DM459" s="102"/>
      <c r="DN459" s="102"/>
      <c r="DO459" s="102"/>
      <c r="DP459" s="102"/>
      <c r="DQ459" s="102"/>
      <c r="DR459" s="102"/>
      <c r="DS459" s="102"/>
      <c r="DT459" s="102"/>
      <c r="DU459" s="102"/>
      <c r="DV459" s="102"/>
      <c r="DW459" s="102"/>
      <c r="DX459" s="102">
        <f t="shared" si="588"/>
        <v>0</v>
      </c>
      <c r="DY459" s="103">
        <f t="shared" si="589"/>
        <v>0</v>
      </c>
      <c r="DZ459" s="103">
        <f t="shared" si="590"/>
        <v>0</v>
      </c>
      <c r="EA459" s="103">
        <f t="shared" si="591"/>
        <v>0</v>
      </c>
      <c r="EB459" s="103">
        <f t="shared" si="592"/>
        <v>0</v>
      </c>
      <c r="EC459" s="103">
        <f t="shared" si="593"/>
        <v>0</v>
      </c>
      <c r="ED459" s="103">
        <f t="shared" si="594"/>
        <v>0</v>
      </c>
      <c r="EE459" s="103">
        <f t="shared" si="595"/>
        <v>0</v>
      </c>
      <c r="EF459" s="103">
        <f t="shared" si="596"/>
        <v>0</v>
      </c>
      <c r="EG459" s="103">
        <f t="shared" si="597"/>
        <v>0</v>
      </c>
      <c r="EH459" s="103">
        <f t="shared" si="598"/>
        <v>0</v>
      </c>
      <c r="EI459" s="103">
        <f t="shared" si="599"/>
        <v>0</v>
      </c>
      <c r="EJ459" s="103">
        <f t="shared" si="600"/>
        <v>0</v>
      </c>
      <c r="EK459" s="104">
        <f>SUM(DY459:EJ459)*VLOOKUP($I459,Escalation[],MATCH(DL$1,Escalation[#Headers]),FALSE)</f>
        <v>0</v>
      </c>
      <c r="EL459" s="104">
        <f t="shared" si="601"/>
        <v>0</v>
      </c>
      <c r="EM459" s="104">
        <f t="shared" si="602"/>
        <v>0</v>
      </c>
      <c r="EN459" s="104">
        <f t="shared" si="603"/>
        <v>0</v>
      </c>
      <c r="EO459" s="103">
        <f t="shared" si="604"/>
        <v>0</v>
      </c>
      <c r="EP459" s="105">
        <f t="shared" si="605"/>
        <v>0</v>
      </c>
      <c r="EQ459" s="160">
        <f t="shared" si="606"/>
        <v>404507.79323831276</v>
      </c>
      <c r="ER459" s="1"/>
      <c r="ES459" s="82"/>
      <c r="ET459" s="82"/>
      <c r="EU459" s="82"/>
      <c r="EV459" s="82"/>
      <c r="EW459" s="22"/>
      <c r="EX459" s="22"/>
      <c r="EY459" s="34"/>
      <c r="EZ459" s="34"/>
      <c r="FA459" s="7"/>
      <c r="FB459" s="7"/>
      <c r="FC459" s="7"/>
      <c r="FD459" s="7"/>
    </row>
    <row r="460" spans="1:160" ht="132" hidden="1" x14ac:dyDescent="0.3">
      <c r="A460" s="2" t="s">
        <v>910</v>
      </c>
      <c r="B460" s="83">
        <v>1.2</v>
      </c>
      <c r="C460" t="s">
        <v>1395</v>
      </c>
      <c r="D460" s="28" t="s">
        <v>15</v>
      </c>
      <c r="E460" s="3" t="s">
        <v>25</v>
      </c>
      <c r="F460" s="1" t="s">
        <v>911</v>
      </c>
      <c r="G460" s="14" t="s">
        <v>914</v>
      </c>
      <c r="H460" s="1"/>
      <c r="I460" s="3" t="s">
        <v>19</v>
      </c>
      <c r="J460" s="5" t="s">
        <v>31</v>
      </c>
      <c r="K460" s="3" t="s">
        <v>137</v>
      </c>
      <c r="L460" s="6" t="s">
        <v>22</v>
      </c>
      <c r="M460" s="39">
        <v>57.037037037037003</v>
      </c>
      <c r="N460" s="43">
        <v>77</v>
      </c>
      <c r="O460" s="23">
        <v>0</v>
      </c>
      <c r="P460" s="48">
        <v>0</v>
      </c>
      <c r="Q460" s="5" t="s">
        <v>880</v>
      </c>
      <c r="R460" s="1" t="s">
        <v>41</v>
      </c>
      <c r="S460" s="71">
        <f>VLOOKUP(R460,Contingencies!$A$2:$D$7,4,FALSE)</f>
        <v>0.125</v>
      </c>
      <c r="T460" s="22">
        <f t="shared" si="539"/>
        <v>25648.139064023428</v>
      </c>
      <c r="U460" s="33">
        <f t="shared" si="613"/>
        <v>0</v>
      </c>
      <c r="V460" s="90" t="s">
        <v>915</v>
      </c>
      <c r="W460" s="110"/>
      <c r="X460" s="102"/>
      <c r="Y460" s="102"/>
      <c r="Z460" s="102"/>
      <c r="AA460" s="102"/>
      <c r="AB460" s="102"/>
      <c r="AC460" s="102"/>
      <c r="AD460" s="102"/>
      <c r="AE460" s="102"/>
      <c r="AF460" s="102"/>
      <c r="AG460" s="102"/>
      <c r="AH460" s="102"/>
      <c r="AI460" s="102">
        <f t="shared" si="607"/>
        <v>0</v>
      </c>
      <c r="AJ460" s="103">
        <f t="shared" si="540"/>
        <v>0</v>
      </c>
      <c r="AK460" s="103">
        <f t="shared" si="541"/>
        <v>0</v>
      </c>
      <c r="AL460" s="103">
        <f t="shared" si="542"/>
        <v>0</v>
      </c>
      <c r="AM460" s="103">
        <f t="shared" si="543"/>
        <v>0</v>
      </c>
      <c r="AN460" s="103">
        <f t="shared" si="544"/>
        <v>0</v>
      </c>
      <c r="AO460" s="103">
        <f t="shared" si="545"/>
        <v>0</v>
      </c>
      <c r="AP460" s="103">
        <f t="shared" si="546"/>
        <v>0</v>
      </c>
      <c r="AQ460" s="103">
        <f t="shared" si="547"/>
        <v>0</v>
      </c>
      <c r="AR460" s="103">
        <f t="shared" si="548"/>
        <v>0</v>
      </c>
      <c r="AS460" s="103">
        <f t="shared" si="549"/>
        <v>0</v>
      </c>
      <c r="AT460" s="103">
        <f t="shared" si="550"/>
        <v>0</v>
      </c>
      <c r="AU460" s="103">
        <f t="shared" si="551"/>
        <v>0</v>
      </c>
      <c r="AV460" s="104">
        <f>SUM(AJ460:AU460)*VLOOKUP($I460,Escalation[],MATCH(W$1,Escalation[#Headers]),FALSE)</f>
        <v>0</v>
      </c>
      <c r="AW460" s="104">
        <f t="shared" si="608"/>
        <v>0</v>
      </c>
      <c r="AX460" s="104">
        <f t="shared" si="609"/>
        <v>0</v>
      </c>
      <c r="AY460" s="104">
        <f t="shared" si="610"/>
        <v>0</v>
      </c>
      <c r="AZ460" s="103">
        <f t="shared" si="611"/>
        <v>0</v>
      </c>
      <c r="BA460" s="105">
        <f t="shared" si="612"/>
        <v>0</v>
      </c>
      <c r="BB460" s="110"/>
      <c r="BC460" s="102"/>
      <c r="BD460" s="102"/>
      <c r="BE460" s="102"/>
      <c r="BF460" s="102"/>
      <c r="BG460" s="102"/>
      <c r="BH460" s="102"/>
      <c r="BI460" s="102"/>
      <c r="BJ460" s="102"/>
      <c r="BK460" s="102"/>
      <c r="BL460" s="102"/>
      <c r="BM460" s="102"/>
      <c r="BN460" s="102">
        <f t="shared" si="552"/>
        <v>0</v>
      </c>
      <c r="BO460" s="103">
        <f t="shared" si="553"/>
        <v>0</v>
      </c>
      <c r="BP460" s="103">
        <f t="shared" si="554"/>
        <v>0</v>
      </c>
      <c r="BQ460" s="103">
        <f t="shared" si="555"/>
        <v>0</v>
      </c>
      <c r="BR460" s="103">
        <f t="shared" si="556"/>
        <v>0</v>
      </c>
      <c r="BS460" s="103">
        <f t="shared" si="557"/>
        <v>0</v>
      </c>
      <c r="BT460" s="103">
        <f t="shared" si="558"/>
        <v>0</v>
      </c>
      <c r="BU460" s="103">
        <f t="shared" si="559"/>
        <v>0</v>
      </c>
      <c r="BV460" s="103">
        <f t="shared" si="560"/>
        <v>0</v>
      </c>
      <c r="BW460" s="103">
        <f t="shared" si="561"/>
        <v>0</v>
      </c>
      <c r="BX460" s="103">
        <f t="shared" si="562"/>
        <v>0</v>
      </c>
      <c r="BY460" s="103">
        <f t="shared" si="563"/>
        <v>0</v>
      </c>
      <c r="BZ460" s="103">
        <f t="shared" si="564"/>
        <v>0</v>
      </c>
      <c r="CA460" s="104">
        <f>SUM(BO460:BZ460)*VLOOKUP($I460,Escalation[],MATCH(BB$1,Escalation[#Headers]),FALSE)</f>
        <v>0</v>
      </c>
      <c r="CB460" s="104">
        <f t="shared" si="565"/>
        <v>0</v>
      </c>
      <c r="CC460" s="104">
        <f t="shared" si="566"/>
        <v>0</v>
      </c>
      <c r="CD460" s="104">
        <f t="shared" si="567"/>
        <v>0</v>
      </c>
      <c r="CE460" s="103">
        <f t="shared" si="568"/>
        <v>0</v>
      </c>
      <c r="CF460" s="105">
        <f t="shared" si="569"/>
        <v>0</v>
      </c>
      <c r="CG460" s="124"/>
      <c r="CH460" s="112">
        <v>819</v>
      </c>
      <c r="CI460" s="112">
        <v>1197</v>
      </c>
      <c r="CJ460" s="112">
        <v>1359</v>
      </c>
      <c r="CK460" s="112"/>
      <c r="CL460" s="102"/>
      <c r="CM460" s="102"/>
      <c r="CN460" s="102"/>
      <c r="CO460" s="102"/>
      <c r="CP460" s="102"/>
      <c r="CQ460" s="102"/>
      <c r="CR460" s="102"/>
      <c r="CS460" s="102">
        <f t="shared" si="570"/>
        <v>3375</v>
      </c>
      <c r="CT460" s="103">
        <f t="shared" si="571"/>
        <v>0</v>
      </c>
      <c r="CU460" s="103">
        <f t="shared" si="572"/>
        <v>46713.333333333307</v>
      </c>
      <c r="CV460" s="103">
        <f t="shared" si="573"/>
        <v>68273.333333333285</v>
      </c>
      <c r="CW460" s="103">
        <f t="shared" si="574"/>
        <v>77513.333333333285</v>
      </c>
      <c r="CX460" s="103">
        <f t="shared" si="575"/>
        <v>0</v>
      </c>
      <c r="CY460" s="103">
        <f t="shared" si="576"/>
        <v>0</v>
      </c>
      <c r="CZ460" s="103">
        <f t="shared" si="577"/>
        <v>0</v>
      </c>
      <c r="DA460" s="103">
        <f t="shared" si="578"/>
        <v>0</v>
      </c>
      <c r="DB460" s="103">
        <f t="shared" si="579"/>
        <v>0</v>
      </c>
      <c r="DC460" s="103">
        <f t="shared" si="580"/>
        <v>0</v>
      </c>
      <c r="DD460" s="103">
        <f t="shared" si="581"/>
        <v>0</v>
      </c>
      <c r="DE460" s="103">
        <f t="shared" si="582"/>
        <v>0</v>
      </c>
      <c r="DF460" s="104">
        <f>SUM(CT460:DE460)*VLOOKUP($I460,Escalation[],MATCH(CG$1,Escalation[#Headers]),FALSE)</f>
        <v>205185.11251218742</v>
      </c>
      <c r="DG460" s="104">
        <f t="shared" si="583"/>
        <v>0</v>
      </c>
      <c r="DH460" s="104">
        <f t="shared" si="584"/>
        <v>0</v>
      </c>
      <c r="DI460" s="104">
        <f t="shared" si="585"/>
        <v>205185.11251218742</v>
      </c>
      <c r="DJ460" s="103">
        <f t="shared" si="586"/>
        <v>25648.139064023428</v>
      </c>
      <c r="DK460" s="105">
        <f t="shared" si="587"/>
        <v>0</v>
      </c>
      <c r="DL460" s="110"/>
      <c r="DM460" s="102"/>
      <c r="DN460" s="102"/>
      <c r="DO460" s="102"/>
      <c r="DP460" s="102"/>
      <c r="DQ460" s="102"/>
      <c r="DR460" s="102"/>
      <c r="DS460" s="102"/>
      <c r="DT460" s="102"/>
      <c r="DU460" s="102"/>
      <c r="DV460" s="102"/>
      <c r="DW460" s="102"/>
      <c r="DX460" s="102">
        <f t="shared" si="588"/>
        <v>0</v>
      </c>
      <c r="DY460" s="103">
        <f t="shared" si="589"/>
        <v>0</v>
      </c>
      <c r="DZ460" s="103">
        <f t="shared" si="590"/>
        <v>0</v>
      </c>
      <c r="EA460" s="103">
        <f t="shared" si="591"/>
        <v>0</v>
      </c>
      <c r="EB460" s="103">
        <f t="shared" si="592"/>
        <v>0</v>
      </c>
      <c r="EC460" s="103">
        <f t="shared" si="593"/>
        <v>0</v>
      </c>
      <c r="ED460" s="103">
        <f t="shared" si="594"/>
        <v>0</v>
      </c>
      <c r="EE460" s="103">
        <f t="shared" si="595"/>
        <v>0</v>
      </c>
      <c r="EF460" s="103">
        <f t="shared" si="596"/>
        <v>0</v>
      </c>
      <c r="EG460" s="103">
        <f t="shared" si="597"/>
        <v>0</v>
      </c>
      <c r="EH460" s="103">
        <f t="shared" si="598"/>
        <v>0</v>
      </c>
      <c r="EI460" s="103">
        <f t="shared" si="599"/>
        <v>0</v>
      </c>
      <c r="EJ460" s="103">
        <f t="shared" si="600"/>
        <v>0</v>
      </c>
      <c r="EK460" s="104">
        <f>SUM(DY460:EJ460)*VLOOKUP($I460,Escalation[],MATCH(DL$1,Escalation[#Headers]),FALSE)</f>
        <v>0</v>
      </c>
      <c r="EL460" s="104">
        <f t="shared" si="601"/>
        <v>0</v>
      </c>
      <c r="EM460" s="104">
        <f t="shared" si="602"/>
        <v>0</v>
      </c>
      <c r="EN460" s="104">
        <f t="shared" si="603"/>
        <v>0</v>
      </c>
      <c r="EO460" s="103">
        <f t="shared" si="604"/>
        <v>0</v>
      </c>
      <c r="EP460" s="105">
        <f t="shared" si="605"/>
        <v>0</v>
      </c>
      <c r="EQ460" s="160">
        <f t="shared" si="606"/>
        <v>205185.11251218742</v>
      </c>
      <c r="ER460" s="1"/>
      <c r="ES460" s="82"/>
      <c r="ET460" s="82"/>
      <c r="EU460" s="82"/>
      <c r="EV460" s="82"/>
      <c r="EW460" s="22"/>
      <c r="EX460" s="22"/>
      <c r="EY460" s="34"/>
      <c r="EZ460" s="34"/>
      <c r="FA460" s="7"/>
      <c r="FB460" s="7"/>
      <c r="FC460" s="7"/>
      <c r="FD460" s="7"/>
    </row>
    <row r="461" spans="1:160" ht="145.19999999999999" hidden="1" x14ac:dyDescent="0.3">
      <c r="A461" s="2" t="s">
        <v>910</v>
      </c>
      <c r="B461" s="83">
        <v>1.2</v>
      </c>
      <c r="C461" t="s">
        <v>1395</v>
      </c>
      <c r="D461" s="3" t="s">
        <v>15</v>
      </c>
      <c r="E461" s="28" t="s">
        <v>1540</v>
      </c>
      <c r="F461" s="1" t="s">
        <v>911</v>
      </c>
      <c r="G461" s="14" t="s">
        <v>916</v>
      </c>
      <c r="H461" s="2" t="s">
        <v>110</v>
      </c>
      <c r="I461" s="3" t="s">
        <v>19</v>
      </c>
      <c r="J461" s="5" t="s">
        <v>31</v>
      </c>
      <c r="K461" s="3" t="s">
        <v>871</v>
      </c>
      <c r="L461" s="6" t="s">
        <v>22</v>
      </c>
      <c r="M461" s="39">
        <v>44.96</v>
      </c>
      <c r="N461" s="43">
        <v>46</v>
      </c>
      <c r="O461" s="23">
        <v>0.35</v>
      </c>
      <c r="P461" s="48">
        <v>0.53</v>
      </c>
      <c r="Q461" s="5" t="s">
        <v>880</v>
      </c>
      <c r="R461" s="1" t="s">
        <v>41</v>
      </c>
      <c r="S461" s="71">
        <f>VLOOKUP(R461,Contingencies!$A$2:$D$7,4,FALSE)</f>
        <v>0.125</v>
      </c>
      <c r="T461" s="22">
        <f t="shared" si="539"/>
        <v>4714.130528778529</v>
      </c>
      <c r="U461" s="33">
        <f t="shared" si="613"/>
        <v>1632.999464217399</v>
      </c>
      <c r="V461" s="90" t="s">
        <v>917</v>
      </c>
      <c r="W461" s="110"/>
      <c r="X461" s="102"/>
      <c r="Y461" s="102"/>
      <c r="Z461" s="102"/>
      <c r="AA461" s="102"/>
      <c r="AB461" s="102"/>
      <c r="AC461" s="102"/>
      <c r="AD461" s="102"/>
      <c r="AE461" s="102"/>
      <c r="AF461" s="102"/>
      <c r="AG461" s="102"/>
      <c r="AH461" s="102"/>
      <c r="AI461" s="102">
        <f t="shared" si="607"/>
        <v>0</v>
      </c>
      <c r="AJ461" s="103">
        <f t="shared" si="540"/>
        <v>0</v>
      </c>
      <c r="AK461" s="103">
        <f t="shared" si="541"/>
        <v>0</v>
      </c>
      <c r="AL461" s="103">
        <f t="shared" si="542"/>
        <v>0</v>
      </c>
      <c r="AM461" s="103">
        <f t="shared" si="543"/>
        <v>0</v>
      </c>
      <c r="AN461" s="103">
        <f t="shared" si="544"/>
        <v>0</v>
      </c>
      <c r="AO461" s="103">
        <f t="shared" si="545"/>
        <v>0</v>
      </c>
      <c r="AP461" s="103">
        <f t="shared" si="546"/>
        <v>0</v>
      </c>
      <c r="AQ461" s="103">
        <f t="shared" si="547"/>
        <v>0</v>
      </c>
      <c r="AR461" s="103">
        <f t="shared" si="548"/>
        <v>0</v>
      </c>
      <c r="AS461" s="103">
        <f t="shared" si="549"/>
        <v>0</v>
      </c>
      <c r="AT461" s="103">
        <f t="shared" si="550"/>
        <v>0</v>
      </c>
      <c r="AU461" s="103">
        <f t="shared" si="551"/>
        <v>0</v>
      </c>
      <c r="AV461" s="104">
        <f>SUM(AJ461:AU461)*VLOOKUP($I461,Escalation[],MATCH(W$1,Escalation[#Headers]),FALSE)</f>
        <v>0</v>
      </c>
      <c r="AW461" s="104">
        <f t="shared" si="608"/>
        <v>0</v>
      </c>
      <c r="AX461" s="104">
        <f t="shared" si="609"/>
        <v>0</v>
      </c>
      <c r="AY461" s="104">
        <f t="shared" si="610"/>
        <v>0</v>
      </c>
      <c r="AZ461" s="103">
        <f t="shared" si="611"/>
        <v>0</v>
      </c>
      <c r="BA461" s="105">
        <f t="shared" si="612"/>
        <v>0</v>
      </c>
      <c r="BB461" s="110"/>
      <c r="BC461" s="102"/>
      <c r="BD461" s="102"/>
      <c r="BE461" s="102"/>
      <c r="BF461" s="102"/>
      <c r="BG461" s="102"/>
      <c r="BH461" s="102"/>
      <c r="BI461" s="102"/>
      <c r="BJ461" s="102"/>
      <c r="BK461" s="102"/>
      <c r="BL461" s="102"/>
      <c r="BM461" s="102"/>
      <c r="BN461" s="102">
        <f t="shared" si="552"/>
        <v>0</v>
      </c>
      <c r="BO461" s="103">
        <f t="shared" si="553"/>
        <v>0</v>
      </c>
      <c r="BP461" s="103">
        <f t="shared" si="554"/>
        <v>0</v>
      </c>
      <c r="BQ461" s="103">
        <f t="shared" si="555"/>
        <v>0</v>
      </c>
      <c r="BR461" s="103">
        <f t="shared" si="556"/>
        <v>0</v>
      </c>
      <c r="BS461" s="103">
        <f t="shared" si="557"/>
        <v>0</v>
      </c>
      <c r="BT461" s="103">
        <f t="shared" si="558"/>
        <v>0</v>
      </c>
      <c r="BU461" s="103">
        <f t="shared" si="559"/>
        <v>0</v>
      </c>
      <c r="BV461" s="103">
        <f t="shared" si="560"/>
        <v>0</v>
      </c>
      <c r="BW461" s="103">
        <f t="shared" si="561"/>
        <v>0</v>
      </c>
      <c r="BX461" s="103">
        <f t="shared" si="562"/>
        <v>0</v>
      </c>
      <c r="BY461" s="103">
        <f t="shared" si="563"/>
        <v>0</v>
      </c>
      <c r="BZ461" s="103">
        <f t="shared" si="564"/>
        <v>0</v>
      </c>
      <c r="CA461" s="104">
        <f>SUM(BO461:BZ461)*VLOOKUP($I461,Escalation[],MATCH(BB$1,Escalation[#Headers]),FALSE)</f>
        <v>0</v>
      </c>
      <c r="CB461" s="104">
        <f t="shared" si="565"/>
        <v>0</v>
      </c>
      <c r="CC461" s="104">
        <f t="shared" si="566"/>
        <v>0</v>
      </c>
      <c r="CD461" s="104">
        <f t="shared" si="567"/>
        <v>0</v>
      </c>
      <c r="CE461" s="103">
        <f t="shared" si="568"/>
        <v>0</v>
      </c>
      <c r="CF461" s="105">
        <f t="shared" si="569"/>
        <v>0</v>
      </c>
      <c r="CG461" s="124"/>
      <c r="CH461" s="112">
        <v>48</v>
      </c>
      <c r="CI461" s="112">
        <v>225</v>
      </c>
      <c r="CJ461" s="112">
        <v>108</v>
      </c>
      <c r="CK461" s="112"/>
      <c r="CL461" s="102"/>
      <c r="CM461" s="102"/>
      <c r="CN461" s="102"/>
      <c r="CO461" s="102"/>
      <c r="CP461" s="102"/>
      <c r="CQ461" s="102"/>
      <c r="CR461" s="102"/>
      <c r="CS461" s="102">
        <f t="shared" si="570"/>
        <v>381</v>
      </c>
      <c r="CT461" s="103">
        <f t="shared" si="571"/>
        <v>0</v>
      </c>
      <c r="CU461" s="103">
        <f t="shared" si="572"/>
        <v>2158.08</v>
      </c>
      <c r="CV461" s="103">
        <f t="shared" si="573"/>
        <v>10116</v>
      </c>
      <c r="CW461" s="103">
        <f t="shared" si="574"/>
        <v>4855.68</v>
      </c>
      <c r="CX461" s="103">
        <f t="shared" si="575"/>
        <v>0</v>
      </c>
      <c r="CY461" s="103">
        <f t="shared" si="576"/>
        <v>0</v>
      </c>
      <c r="CZ461" s="103">
        <f t="shared" si="577"/>
        <v>0</v>
      </c>
      <c r="DA461" s="103">
        <f t="shared" si="578"/>
        <v>0</v>
      </c>
      <c r="DB461" s="103">
        <f t="shared" si="579"/>
        <v>0</v>
      </c>
      <c r="DC461" s="103">
        <f t="shared" si="580"/>
        <v>0</v>
      </c>
      <c r="DD461" s="103">
        <f t="shared" si="581"/>
        <v>0</v>
      </c>
      <c r="DE461" s="103">
        <f t="shared" si="582"/>
        <v>0</v>
      </c>
      <c r="DF461" s="104">
        <f>SUM(CT461:DE461)*VLOOKUP($I461,Escalation[],MATCH(CG$1,Escalation[#Headers]),FALSE)</f>
        <v>18258.554456658549</v>
      </c>
      <c r="DG461" s="104">
        <f t="shared" si="583"/>
        <v>6390.494059830492</v>
      </c>
      <c r="DH461" s="104">
        <f t="shared" si="584"/>
        <v>13063.995713739192</v>
      </c>
      <c r="DI461" s="104">
        <f t="shared" si="585"/>
        <v>37713.044230228232</v>
      </c>
      <c r="DJ461" s="103">
        <f t="shared" si="586"/>
        <v>3081.1310645611302</v>
      </c>
      <c r="DK461" s="105">
        <f t="shared" si="587"/>
        <v>1632.999464217399</v>
      </c>
      <c r="DL461" s="110"/>
      <c r="DM461" s="102"/>
      <c r="DN461" s="102"/>
      <c r="DO461" s="102"/>
      <c r="DP461" s="102"/>
      <c r="DQ461" s="102"/>
      <c r="DR461" s="102"/>
      <c r="DS461" s="102"/>
      <c r="DT461" s="102"/>
      <c r="DU461" s="102"/>
      <c r="DV461" s="102"/>
      <c r="DW461" s="102"/>
      <c r="DX461" s="102">
        <f t="shared" si="588"/>
        <v>0</v>
      </c>
      <c r="DY461" s="103">
        <f t="shared" si="589"/>
        <v>0</v>
      </c>
      <c r="DZ461" s="103">
        <f t="shared" si="590"/>
        <v>0</v>
      </c>
      <c r="EA461" s="103">
        <f t="shared" si="591"/>
        <v>0</v>
      </c>
      <c r="EB461" s="103">
        <f t="shared" si="592"/>
        <v>0</v>
      </c>
      <c r="EC461" s="103">
        <f t="shared" si="593"/>
        <v>0</v>
      </c>
      <c r="ED461" s="103">
        <f t="shared" si="594"/>
        <v>0</v>
      </c>
      <c r="EE461" s="103">
        <f t="shared" si="595"/>
        <v>0</v>
      </c>
      <c r="EF461" s="103">
        <f t="shared" si="596"/>
        <v>0</v>
      </c>
      <c r="EG461" s="103">
        <f t="shared" si="597"/>
        <v>0</v>
      </c>
      <c r="EH461" s="103">
        <f t="shared" si="598"/>
        <v>0</v>
      </c>
      <c r="EI461" s="103">
        <f t="shared" si="599"/>
        <v>0</v>
      </c>
      <c r="EJ461" s="103">
        <f t="shared" si="600"/>
        <v>0</v>
      </c>
      <c r="EK461" s="104">
        <f>SUM(DY461:EJ461)*VLOOKUP($I461,Escalation[],MATCH(DL$1,Escalation[#Headers]),FALSE)</f>
        <v>0</v>
      </c>
      <c r="EL461" s="104">
        <f t="shared" si="601"/>
        <v>0</v>
      </c>
      <c r="EM461" s="104">
        <f t="shared" si="602"/>
        <v>0</v>
      </c>
      <c r="EN461" s="104">
        <f t="shared" si="603"/>
        <v>0</v>
      </c>
      <c r="EO461" s="103">
        <f t="shared" si="604"/>
        <v>0</v>
      </c>
      <c r="EP461" s="105">
        <f t="shared" si="605"/>
        <v>0</v>
      </c>
      <c r="EQ461" s="160">
        <f t="shared" si="606"/>
        <v>37713.044230228232</v>
      </c>
      <c r="ER461" s="1"/>
      <c r="ES461" s="82"/>
      <c r="ET461" s="82"/>
      <c r="EU461" s="82"/>
      <c r="EV461" s="82"/>
      <c r="EW461" s="22"/>
      <c r="EX461" s="22"/>
      <c r="EY461" s="34"/>
      <c r="EZ461" s="34"/>
      <c r="FA461" s="7"/>
      <c r="FB461" s="7"/>
      <c r="FC461" s="7"/>
      <c r="FD461" s="7"/>
    </row>
    <row r="462" spans="1:160" ht="105.6" hidden="1" x14ac:dyDescent="0.3">
      <c r="A462" s="2" t="s">
        <v>918</v>
      </c>
      <c r="B462" s="83">
        <v>1.2</v>
      </c>
      <c r="C462" t="s">
        <v>1395</v>
      </c>
      <c r="D462" s="28" t="s">
        <v>15</v>
      </c>
      <c r="E462" s="3" t="s">
        <v>25</v>
      </c>
      <c r="F462" s="11" t="s">
        <v>919</v>
      </c>
      <c r="G462" s="19" t="s">
        <v>920</v>
      </c>
      <c r="H462" s="1"/>
      <c r="I462" s="3" t="s">
        <v>19</v>
      </c>
      <c r="J462" s="5" t="s">
        <v>31</v>
      </c>
      <c r="K462" s="3" t="s">
        <v>35</v>
      </c>
      <c r="L462" s="6" t="s">
        <v>129</v>
      </c>
      <c r="M462" s="38">
        <v>115</v>
      </c>
      <c r="N462" s="44">
        <v>115</v>
      </c>
      <c r="O462" s="24">
        <v>0</v>
      </c>
      <c r="P462" s="48">
        <v>0</v>
      </c>
      <c r="Q462" s="5" t="s">
        <v>23</v>
      </c>
      <c r="R462" s="1" t="s">
        <v>24</v>
      </c>
      <c r="S462" s="71">
        <f>VLOOKUP(R462,Contingencies!$A$2:$D$7,4,FALSE)</f>
        <v>0.09</v>
      </c>
      <c r="T462" s="22">
        <f t="shared" si="539"/>
        <v>721.23004065676162</v>
      </c>
      <c r="U462" s="33">
        <f t="shared" si="613"/>
        <v>0</v>
      </c>
      <c r="V462" s="90" t="s">
        <v>921</v>
      </c>
      <c r="W462" s="110"/>
      <c r="X462" s="102"/>
      <c r="Y462" s="102"/>
      <c r="Z462" s="102"/>
      <c r="AA462" s="102"/>
      <c r="AB462" s="102"/>
      <c r="AC462" s="102"/>
      <c r="AD462" s="102"/>
      <c r="AE462" s="102"/>
      <c r="AF462" s="102"/>
      <c r="AG462" s="102"/>
      <c r="AH462" s="102"/>
      <c r="AI462" s="102">
        <f t="shared" si="607"/>
        <v>0</v>
      </c>
      <c r="AJ462" s="103">
        <f t="shared" si="540"/>
        <v>0</v>
      </c>
      <c r="AK462" s="103">
        <f t="shared" si="541"/>
        <v>0</v>
      </c>
      <c r="AL462" s="103">
        <f t="shared" si="542"/>
        <v>0</v>
      </c>
      <c r="AM462" s="103">
        <f t="shared" si="543"/>
        <v>0</v>
      </c>
      <c r="AN462" s="103">
        <f t="shared" si="544"/>
        <v>0</v>
      </c>
      <c r="AO462" s="103">
        <f t="shared" si="545"/>
        <v>0</v>
      </c>
      <c r="AP462" s="103">
        <f t="shared" si="546"/>
        <v>0</v>
      </c>
      <c r="AQ462" s="103">
        <f t="shared" si="547"/>
        <v>0</v>
      </c>
      <c r="AR462" s="103">
        <f t="shared" si="548"/>
        <v>0</v>
      </c>
      <c r="AS462" s="103">
        <f t="shared" si="549"/>
        <v>0</v>
      </c>
      <c r="AT462" s="103">
        <f t="shared" si="550"/>
        <v>0</v>
      </c>
      <c r="AU462" s="103">
        <f t="shared" si="551"/>
        <v>0</v>
      </c>
      <c r="AV462" s="104">
        <f>SUM(AJ462:AU462)*VLOOKUP($I462,Escalation[],MATCH(W$1,Escalation[#Headers]),FALSE)</f>
        <v>0</v>
      </c>
      <c r="AW462" s="104">
        <f t="shared" si="608"/>
        <v>0</v>
      </c>
      <c r="AX462" s="104">
        <f t="shared" si="609"/>
        <v>0</v>
      </c>
      <c r="AY462" s="104">
        <f t="shared" si="610"/>
        <v>0</v>
      </c>
      <c r="AZ462" s="103">
        <f t="shared" si="611"/>
        <v>0</v>
      </c>
      <c r="BA462" s="105">
        <f t="shared" si="612"/>
        <v>0</v>
      </c>
      <c r="BB462" s="110"/>
      <c r="BC462" s="102"/>
      <c r="BD462" s="102"/>
      <c r="BE462" s="102"/>
      <c r="BF462" s="102"/>
      <c r="BG462" s="102"/>
      <c r="BH462" s="102"/>
      <c r="BI462" s="102"/>
      <c r="BJ462" s="102"/>
      <c r="BK462" s="102"/>
      <c r="BL462" s="102"/>
      <c r="BM462" s="102"/>
      <c r="BN462" s="102">
        <f t="shared" si="552"/>
        <v>0</v>
      </c>
      <c r="BO462" s="103">
        <f t="shared" si="553"/>
        <v>0</v>
      </c>
      <c r="BP462" s="103">
        <f t="shared" si="554"/>
        <v>0</v>
      </c>
      <c r="BQ462" s="103">
        <f t="shared" si="555"/>
        <v>0</v>
      </c>
      <c r="BR462" s="103">
        <f t="shared" si="556"/>
        <v>0</v>
      </c>
      <c r="BS462" s="103">
        <f t="shared" si="557"/>
        <v>0</v>
      </c>
      <c r="BT462" s="103">
        <f t="shared" si="558"/>
        <v>0</v>
      </c>
      <c r="BU462" s="103">
        <f t="shared" si="559"/>
        <v>0</v>
      </c>
      <c r="BV462" s="103">
        <f t="shared" si="560"/>
        <v>0</v>
      </c>
      <c r="BW462" s="103">
        <f t="shared" si="561"/>
        <v>0</v>
      </c>
      <c r="BX462" s="103">
        <f t="shared" si="562"/>
        <v>0</v>
      </c>
      <c r="BY462" s="103">
        <f t="shared" si="563"/>
        <v>0</v>
      </c>
      <c r="BZ462" s="103">
        <f t="shared" si="564"/>
        <v>0</v>
      </c>
      <c r="CA462" s="104">
        <f>SUM(BO462:BZ462)*VLOOKUP($I462,Escalation[],MATCH(BB$1,Escalation[#Headers]),FALSE)</f>
        <v>0</v>
      </c>
      <c r="CB462" s="104">
        <f t="shared" si="565"/>
        <v>0</v>
      </c>
      <c r="CC462" s="104">
        <f t="shared" si="566"/>
        <v>0</v>
      </c>
      <c r="CD462" s="104">
        <f t="shared" si="567"/>
        <v>0</v>
      </c>
      <c r="CE462" s="103">
        <f t="shared" si="568"/>
        <v>0</v>
      </c>
      <c r="CF462" s="105">
        <f t="shared" si="569"/>
        <v>0</v>
      </c>
      <c r="CG462" s="124"/>
      <c r="CH462" s="125"/>
      <c r="CI462" s="125"/>
      <c r="CJ462" s="125"/>
      <c r="CK462" s="125"/>
      <c r="CL462" s="102"/>
      <c r="CM462" s="102"/>
      <c r="CN462" s="102"/>
      <c r="CO462" s="112"/>
      <c r="CP462" s="112"/>
      <c r="CQ462" s="112"/>
      <c r="CR462" s="112"/>
      <c r="CS462" s="102">
        <f t="shared" si="570"/>
        <v>0</v>
      </c>
      <c r="CT462" s="103">
        <f t="shared" si="571"/>
        <v>0</v>
      </c>
      <c r="CU462" s="103">
        <f t="shared" si="572"/>
        <v>0</v>
      </c>
      <c r="CV462" s="103">
        <f t="shared" si="573"/>
        <v>0</v>
      </c>
      <c r="CW462" s="103">
        <f t="shared" si="574"/>
        <v>0</v>
      </c>
      <c r="CX462" s="103">
        <f t="shared" si="575"/>
        <v>0</v>
      </c>
      <c r="CY462" s="103">
        <f t="shared" si="576"/>
        <v>0</v>
      </c>
      <c r="CZ462" s="103">
        <f t="shared" si="577"/>
        <v>0</v>
      </c>
      <c r="DA462" s="103">
        <f t="shared" si="578"/>
        <v>0</v>
      </c>
      <c r="DB462" s="103">
        <f t="shared" si="579"/>
        <v>0</v>
      </c>
      <c r="DC462" s="103">
        <f t="shared" si="580"/>
        <v>0</v>
      </c>
      <c r="DD462" s="103">
        <f t="shared" si="581"/>
        <v>0</v>
      </c>
      <c r="DE462" s="103">
        <f t="shared" si="582"/>
        <v>0</v>
      </c>
      <c r="DF462" s="104">
        <f>SUM(CT462:DE462)*VLOOKUP($I462,Escalation[],MATCH(CG$1,Escalation[#Headers]),FALSE)</f>
        <v>0</v>
      </c>
      <c r="DG462" s="104">
        <f t="shared" si="583"/>
        <v>0</v>
      </c>
      <c r="DH462" s="104">
        <f t="shared" si="584"/>
        <v>0</v>
      </c>
      <c r="DI462" s="104">
        <f t="shared" si="585"/>
        <v>0</v>
      </c>
      <c r="DJ462" s="103">
        <f t="shared" si="586"/>
        <v>0</v>
      </c>
      <c r="DK462" s="105">
        <f t="shared" si="587"/>
        <v>0</v>
      </c>
      <c r="DL462" s="111"/>
      <c r="DM462" s="114">
        <v>40</v>
      </c>
      <c r="DN462" s="114"/>
      <c r="DO462" s="112"/>
      <c r="DP462" s="114">
        <v>24</v>
      </c>
      <c r="DQ462" s="112"/>
      <c r="DR462" s="102"/>
      <c r="DS462" s="102"/>
      <c r="DT462" s="102"/>
      <c r="DU462" s="102"/>
      <c r="DV462" s="102"/>
      <c r="DW462" s="102"/>
      <c r="DX462" s="102">
        <f t="shared" si="588"/>
        <v>64</v>
      </c>
      <c r="DY462" s="103">
        <f t="shared" si="589"/>
        <v>0</v>
      </c>
      <c r="DZ462" s="103">
        <f t="shared" si="590"/>
        <v>4600</v>
      </c>
      <c r="EA462" s="103">
        <f t="shared" si="591"/>
        <v>0</v>
      </c>
      <c r="EB462" s="103">
        <f t="shared" si="592"/>
        <v>0</v>
      </c>
      <c r="EC462" s="103">
        <f t="shared" si="593"/>
        <v>2760</v>
      </c>
      <c r="ED462" s="103">
        <f t="shared" si="594"/>
        <v>0</v>
      </c>
      <c r="EE462" s="103">
        <f t="shared" si="595"/>
        <v>0</v>
      </c>
      <c r="EF462" s="103">
        <f t="shared" si="596"/>
        <v>0</v>
      </c>
      <c r="EG462" s="103">
        <f t="shared" si="597"/>
        <v>0</v>
      </c>
      <c r="EH462" s="103">
        <f t="shared" si="598"/>
        <v>0</v>
      </c>
      <c r="EI462" s="103">
        <f t="shared" si="599"/>
        <v>0</v>
      </c>
      <c r="EJ462" s="103">
        <f t="shared" si="600"/>
        <v>0</v>
      </c>
      <c r="EK462" s="104">
        <f>SUM(DY462:EJ462)*VLOOKUP($I462,Escalation[],MATCH(DL$1,Escalation[#Headers]),FALSE)</f>
        <v>8013.6671184084626</v>
      </c>
      <c r="EL462" s="104">
        <f t="shared" si="601"/>
        <v>0</v>
      </c>
      <c r="EM462" s="104">
        <f t="shared" si="602"/>
        <v>0</v>
      </c>
      <c r="EN462" s="104">
        <f t="shared" si="603"/>
        <v>8013.6671184084626</v>
      </c>
      <c r="EO462" s="103">
        <f t="shared" si="604"/>
        <v>721.23004065676162</v>
      </c>
      <c r="EP462" s="105">
        <f t="shared" si="605"/>
        <v>0</v>
      </c>
      <c r="EQ462" s="160">
        <f t="shared" si="606"/>
        <v>8013.6671184084626</v>
      </c>
      <c r="ER462" s="1"/>
      <c r="ES462" s="82"/>
      <c r="ET462" s="82"/>
      <c r="EU462" s="82"/>
      <c r="EV462" s="82"/>
      <c r="EW462" s="22"/>
      <c r="EX462" s="22"/>
      <c r="EY462" s="34"/>
      <c r="EZ462" s="34"/>
      <c r="FA462" s="7"/>
      <c r="FB462" s="7"/>
      <c r="FC462" s="7"/>
      <c r="FD462" s="7"/>
    </row>
    <row r="463" spans="1:160" ht="105.6" hidden="1" x14ac:dyDescent="0.3">
      <c r="A463" s="2" t="s">
        <v>918</v>
      </c>
      <c r="B463" s="83">
        <v>1.2</v>
      </c>
      <c r="C463" t="s">
        <v>1395</v>
      </c>
      <c r="D463" s="3" t="s">
        <v>15</v>
      </c>
      <c r="E463" s="28" t="s">
        <v>1540</v>
      </c>
      <c r="F463" s="11" t="s">
        <v>919</v>
      </c>
      <c r="G463" s="19" t="s">
        <v>922</v>
      </c>
      <c r="H463" s="2" t="s">
        <v>110</v>
      </c>
      <c r="I463" s="3" t="s">
        <v>19</v>
      </c>
      <c r="J463" s="5" t="s">
        <v>31</v>
      </c>
      <c r="K463" s="3" t="s">
        <v>871</v>
      </c>
      <c r="L463" s="6" t="s">
        <v>129</v>
      </c>
      <c r="M463" s="38">
        <v>60.69</v>
      </c>
      <c r="N463" s="43">
        <v>46</v>
      </c>
      <c r="O463" s="23">
        <v>0.35</v>
      </c>
      <c r="P463" s="48">
        <v>0.53</v>
      </c>
      <c r="Q463" s="5" t="s">
        <v>23</v>
      </c>
      <c r="R463" s="1" t="s">
        <v>24</v>
      </c>
      <c r="S463" s="71">
        <f>VLOOKUP(R463,Contingencies!$A$2:$D$7,4,FALSE)</f>
        <v>0.09</v>
      </c>
      <c r="T463" s="22">
        <f t="shared" si="539"/>
        <v>786.17332509901121</v>
      </c>
      <c r="U463" s="33">
        <f t="shared" si="613"/>
        <v>272.33455052449409</v>
      </c>
      <c r="V463" s="90" t="s">
        <v>923</v>
      </c>
      <c r="W463" s="110"/>
      <c r="X463" s="102"/>
      <c r="Y463" s="102"/>
      <c r="Z463" s="102"/>
      <c r="AA463" s="102"/>
      <c r="AB463" s="102"/>
      <c r="AC463" s="102"/>
      <c r="AD463" s="102"/>
      <c r="AE463" s="102"/>
      <c r="AF463" s="102"/>
      <c r="AG463" s="102"/>
      <c r="AH463" s="102"/>
      <c r="AI463" s="102">
        <f t="shared" si="607"/>
        <v>0</v>
      </c>
      <c r="AJ463" s="103">
        <f t="shared" si="540"/>
        <v>0</v>
      </c>
      <c r="AK463" s="103">
        <f t="shared" si="541"/>
        <v>0</v>
      </c>
      <c r="AL463" s="103">
        <f t="shared" si="542"/>
        <v>0</v>
      </c>
      <c r="AM463" s="103">
        <f t="shared" si="543"/>
        <v>0</v>
      </c>
      <c r="AN463" s="103">
        <f t="shared" si="544"/>
        <v>0</v>
      </c>
      <c r="AO463" s="103">
        <f t="shared" si="545"/>
        <v>0</v>
      </c>
      <c r="AP463" s="103">
        <f t="shared" si="546"/>
        <v>0</v>
      </c>
      <c r="AQ463" s="103">
        <f t="shared" si="547"/>
        <v>0</v>
      </c>
      <c r="AR463" s="103">
        <f t="shared" si="548"/>
        <v>0</v>
      </c>
      <c r="AS463" s="103">
        <f t="shared" si="549"/>
        <v>0</v>
      </c>
      <c r="AT463" s="103">
        <f t="shared" si="550"/>
        <v>0</v>
      </c>
      <c r="AU463" s="103">
        <f t="shared" si="551"/>
        <v>0</v>
      </c>
      <c r="AV463" s="104">
        <f>SUM(AJ463:AU463)*VLOOKUP($I463,Escalation[],MATCH(W$1,Escalation[#Headers]),FALSE)</f>
        <v>0</v>
      </c>
      <c r="AW463" s="104">
        <f t="shared" si="608"/>
        <v>0</v>
      </c>
      <c r="AX463" s="104">
        <f t="shared" si="609"/>
        <v>0</v>
      </c>
      <c r="AY463" s="104">
        <f t="shared" si="610"/>
        <v>0</v>
      </c>
      <c r="AZ463" s="103">
        <f t="shared" si="611"/>
        <v>0</v>
      </c>
      <c r="BA463" s="105">
        <f t="shared" si="612"/>
        <v>0</v>
      </c>
      <c r="BB463" s="110"/>
      <c r="BC463" s="102"/>
      <c r="BD463" s="102"/>
      <c r="BE463" s="102"/>
      <c r="BF463" s="102"/>
      <c r="BG463" s="102"/>
      <c r="BH463" s="102"/>
      <c r="BI463" s="102"/>
      <c r="BJ463" s="102"/>
      <c r="BK463" s="102"/>
      <c r="BL463" s="102"/>
      <c r="BM463" s="102"/>
      <c r="BN463" s="102">
        <f t="shared" si="552"/>
        <v>0</v>
      </c>
      <c r="BO463" s="103">
        <f t="shared" si="553"/>
        <v>0</v>
      </c>
      <c r="BP463" s="103">
        <f t="shared" si="554"/>
        <v>0</v>
      </c>
      <c r="BQ463" s="103">
        <f t="shared" si="555"/>
        <v>0</v>
      </c>
      <c r="BR463" s="103">
        <f t="shared" si="556"/>
        <v>0</v>
      </c>
      <c r="BS463" s="103">
        <f t="shared" si="557"/>
        <v>0</v>
      </c>
      <c r="BT463" s="103">
        <f t="shared" si="558"/>
        <v>0</v>
      </c>
      <c r="BU463" s="103">
        <f t="shared" si="559"/>
        <v>0</v>
      </c>
      <c r="BV463" s="103">
        <f t="shared" si="560"/>
        <v>0</v>
      </c>
      <c r="BW463" s="103">
        <f t="shared" si="561"/>
        <v>0</v>
      </c>
      <c r="BX463" s="103">
        <f t="shared" si="562"/>
        <v>0</v>
      </c>
      <c r="BY463" s="103">
        <f t="shared" si="563"/>
        <v>0</v>
      </c>
      <c r="BZ463" s="103">
        <f t="shared" si="564"/>
        <v>0</v>
      </c>
      <c r="CA463" s="104">
        <f>SUM(BO463:BZ463)*VLOOKUP($I463,Escalation[],MATCH(BB$1,Escalation[#Headers]),FALSE)</f>
        <v>0</v>
      </c>
      <c r="CB463" s="104">
        <f t="shared" si="565"/>
        <v>0</v>
      </c>
      <c r="CC463" s="104">
        <f t="shared" si="566"/>
        <v>0</v>
      </c>
      <c r="CD463" s="104">
        <f t="shared" si="567"/>
        <v>0</v>
      </c>
      <c r="CE463" s="103">
        <f t="shared" si="568"/>
        <v>0</v>
      </c>
      <c r="CF463" s="105">
        <f t="shared" si="569"/>
        <v>0</v>
      </c>
      <c r="CG463" s="124"/>
      <c r="CH463" s="125"/>
      <c r="CI463" s="125"/>
      <c r="CJ463" s="125"/>
      <c r="CK463" s="125"/>
      <c r="CL463" s="102"/>
      <c r="CM463" s="102"/>
      <c r="CN463" s="102"/>
      <c r="CO463" s="112"/>
      <c r="CP463" s="112"/>
      <c r="CQ463" s="112"/>
      <c r="CR463" s="112"/>
      <c r="CS463" s="102">
        <f t="shared" si="570"/>
        <v>0</v>
      </c>
      <c r="CT463" s="103">
        <f t="shared" si="571"/>
        <v>0</v>
      </c>
      <c r="CU463" s="103">
        <f t="shared" si="572"/>
        <v>0</v>
      </c>
      <c r="CV463" s="103">
        <f t="shared" si="573"/>
        <v>0</v>
      </c>
      <c r="CW463" s="103">
        <f t="shared" si="574"/>
        <v>0</v>
      </c>
      <c r="CX463" s="103">
        <f t="shared" si="575"/>
        <v>0</v>
      </c>
      <c r="CY463" s="103">
        <f t="shared" si="576"/>
        <v>0</v>
      </c>
      <c r="CZ463" s="103">
        <f t="shared" si="577"/>
        <v>0</v>
      </c>
      <c r="DA463" s="103">
        <f t="shared" si="578"/>
        <v>0</v>
      </c>
      <c r="DB463" s="103">
        <f t="shared" si="579"/>
        <v>0</v>
      </c>
      <c r="DC463" s="103">
        <f t="shared" si="580"/>
        <v>0</v>
      </c>
      <c r="DD463" s="103">
        <f t="shared" si="581"/>
        <v>0</v>
      </c>
      <c r="DE463" s="103">
        <f t="shared" si="582"/>
        <v>0</v>
      </c>
      <c r="DF463" s="104">
        <f>SUM(CT463:DE463)*VLOOKUP($I463,Escalation[],MATCH(CG$1,Escalation[#Headers]),FALSE)</f>
        <v>0</v>
      </c>
      <c r="DG463" s="104">
        <f t="shared" si="583"/>
        <v>0</v>
      </c>
      <c r="DH463" s="104">
        <f t="shared" si="584"/>
        <v>0</v>
      </c>
      <c r="DI463" s="104">
        <f t="shared" si="585"/>
        <v>0</v>
      </c>
      <c r="DJ463" s="103">
        <f t="shared" si="586"/>
        <v>0</v>
      </c>
      <c r="DK463" s="105">
        <f t="shared" si="587"/>
        <v>0</v>
      </c>
      <c r="DL463" s="111"/>
      <c r="DM463" s="114">
        <v>40</v>
      </c>
      <c r="DN463" s="114"/>
      <c r="DO463" s="114">
        <v>24</v>
      </c>
      <c r="DP463" s="112"/>
      <c r="DQ463" s="112"/>
      <c r="DR463" s="102"/>
      <c r="DS463" s="102"/>
      <c r="DT463" s="102"/>
      <c r="DU463" s="102"/>
      <c r="DV463" s="102"/>
      <c r="DW463" s="102"/>
      <c r="DX463" s="102">
        <f t="shared" si="588"/>
        <v>64</v>
      </c>
      <c r="DY463" s="103">
        <f t="shared" si="589"/>
        <v>0</v>
      </c>
      <c r="DZ463" s="103">
        <f t="shared" si="590"/>
        <v>2427.6</v>
      </c>
      <c r="EA463" s="103">
        <f t="shared" si="591"/>
        <v>0</v>
      </c>
      <c r="EB463" s="103">
        <f t="shared" si="592"/>
        <v>1456.56</v>
      </c>
      <c r="EC463" s="103">
        <f t="shared" si="593"/>
        <v>0</v>
      </c>
      <c r="ED463" s="103">
        <f t="shared" si="594"/>
        <v>0</v>
      </c>
      <c r="EE463" s="103">
        <f t="shared" si="595"/>
        <v>0</v>
      </c>
      <c r="EF463" s="103">
        <f t="shared" si="596"/>
        <v>0</v>
      </c>
      <c r="EG463" s="103">
        <f t="shared" si="597"/>
        <v>0</v>
      </c>
      <c r="EH463" s="103">
        <f t="shared" si="598"/>
        <v>0</v>
      </c>
      <c r="EI463" s="103">
        <f t="shared" si="599"/>
        <v>0</v>
      </c>
      <c r="EJ463" s="103">
        <f t="shared" si="600"/>
        <v>0</v>
      </c>
      <c r="EK463" s="104">
        <f>SUM(DY463:EJ463)*VLOOKUP($I463,Escalation[],MATCH(DL$1,Escalation[#Headers]),FALSE)</f>
        <v>4229.125716662692</v>
      </c>
      <c r="EL463" s="104">
        <f t="shared" si="601"/>
        <v>1480.194000831942</v>
      </c>
      <c r="EM463" s="104">
        <f t="shared" si="602"/>
        <v>3025.9394502721566</v>
      </c>
      <c r="EN463" s="104">
        <f t="shared" si="603"/>
        <v>8735.2591677667915</v>
      </c>
      <c r="EO463" s="103">
        <f t="shared" si="604"/>
        <v>513.83877457451706</v>
      </c>
      <c r="EP463" s="105">
        <f t="shared" si="605"/>
        <v>272.33455052449409</v>
      </c>
      <c r="EQ463" s="160">
        <f t="shared" si="606"/>
        <v>8735.2591677667915</v>
      </c>
      <c r="ER463" s="1"/>
      <c r="ES463" s="82"/>
      <c r="ET463" s="82"/>
      <c r="EU463" s="82"/>
      <c r="EV463" s="82"/>
      <c r="EW463" s="22"/>
      <c r="EX463" s="22"/>
      <c r="EY463" s="34"/>
      <c r="EZ463" s="34"/>
      <c r="FA463" s="7"/>
      <c r="FB463" s="7"/>
      <c r="FC463" s="7"/>
      <c r="FD463" s="7"/>
    </row>
    <row r="464" spans="1:160" ht="105.6" hidden="1" x14ac:dyDescent="0.3">
      <c r="A464" s="2" t="s">
        <v>918</v>
      </c>
      <c r="B464" s="83">
        <v>1.2</v>
      </c>
      <c r="C464" t="s">
        <v>1395</v>
      </c>
      <c r="D464" s="28" t="s">
        <v>15</v>
      </c>
      <c r="E464" s="3" t="s">
        <v>25</v>
      </c>
      <c r="F464" s="11" t="s">
        <v>919</v>
      </c>
      <c r="G464" s="19" t="s">
        <v>924</v>
      </c>
      <c r="H464" s="1"/>
      <c r="I464" s="3" t="s">
        <v>19</v>
      </c>
      <c r="J464" s="5" t="s">
        <v>31</v>
      </c>
      <c r="K464" s="3" t="s">
        <v>35</v>
      </c>
      <c r="L464" s="6" t="s">
        <v>129</v>
      </c>
      <c r="M464" s="38">
        <v>115</v>
      </c>
      <c r="N464" s="43">
        <v>115</v>
      </c>
      <c r="O464" s="23">
        <v>0</v>
      </c>
      <c r="P464" s="48">
        <v>0</v>
      </c>
      <c r="Q464" s="5" t="s">
        <v>23</v>
      </c>
      <c r="R464" s="1" t="s">
        <v>24</v>
      </c>
      <c r="S464" s="71">
        <f>VLOOKUP(R464,Contingencies!$A$2:$D$7,4,FALSE)</f>
        <v>0.09</v>
      </c>
      <c r="T464" s="22">
        <f t="shared" si="539"/>
        <v>14424.600813135232</v>
      </c>
      <c r="U464" s="33">
        <f t="shared" si="613"/>
        <v>0</v>
      </c>
      <c r="V464" s="90" t="s">
        <v>925</v>
      </c>
      <c r="W464" s="110"/>
      <c r="X464" s="102"/>
      <c r="Y464" s="102"/>
      <c r="Z464" s="102"/>
      <c r="AA464" s="102"/>
      <c r="AB464" s="102"/>
      <c r="AC464" s="102"/>
      <c r="AD464" s="102"/>
      <c r="AE464" s="102"/>
      <c r="AF464" s="102"/>
      <c r="AG464" s="102"/>
      <c r="AH464" s="102"/>
      <c r="AI464" s="102">
        <f t="shared" si="607"/>
        <v>0</v>
      </c>
      <c r="AJ464" s="103">
        <f t="shared" si="540"/>
        <v>0</v>
      </c>
      <c r="AK464" s="103">
        <f t="shared" si="541"/>
        <v>0</v>
      </c>
      <c r="AL464" s="103">
        <f t="shared" si="542"/>
        <v>0</v>
      </c>
      <c r="AM464" s="103">
        <f t="shared" si="543"/>
        <v>0</v>
      </c>
      <c r="AN464" s="103">
        <f t="shared" si="544"/>
        <v>0</v>
      </c>
      <c r="AO464" s="103">
        <f t="shared" si="545"/>
        <v>0</v>
      </c>
      <c r="AP464" s="103">
        <f t="shared" si="546"/>
        <v>0</v>
      </c>
      <c r="AQ464" s="103">
        <f t="shared" si="547"/>
        <v>0</v>
      </c>
      <c r="AR464" s="103">
        <f t="shared" si="548"/>
        <v>0</v>
      </c>
      <c r="AS464" s="103">
        <f t="shared" si="549"/>
        <v>0</v>
      </c>
      <c r="AT464" s="103">
        <f t="shared" si="550"/>
        <v>0</v>
      </c>
      <c r="AU464" s="103">
        <f t="shared" si="551"/>
        <v>0</v>
      </c>
      <c r="AV464" s="104">
        <f>SUM(AJ464:AU464)*VLOOKUP($I464,Escalation[],MATCH(W$1,Escalation[#Headers]),FALSE)</f>
        <v>0</v>
      </c>
      <c r="AW464" s="104">
        <f t="shared" si="608"/>
        <v>0</v>
      </c>
      <c r="AX464" s="104">
        <f t="shared" si="609"/>
        <v>0</v>
      </c>
      <c r="AY464" s="104">
        <f t="shared" si="610"/>
        <v>0</v>
      </c>
      <c r="AZ464" s="103">
        <f t="shared" si="611"/>
        <v>0</v>
      </c>
      <c r="BA464" s="105">
        <f t="shared" si="612"/>
        <v>0</v>
      </c>
      <c r="BB464" s="110"/>
      <c r="BC464" s="102"/>
      <c r="BD464" s="102"/>
      <c r="BE464" s="102"/>
      <c r="BF464" s="102"/>
      <c r="BG464" s="102"/>
      <c r="BH464" s="102"/>
      <c r="BI464" s="102"/>
      <c r="BJ464" s="102"/>
      <c r="BK464" s="125"/>
      <c r="BL464" s="125"/>
      <c r="BM464" s="102"/>
      <c r="BN464" s="102">
        <f t="shared" si="552"/>
        <v>0</v>
      </c>
      <c r="BO464" s="103">
        <f t="shared" si="553"/>
        <v>0</v>
      </c>
      <c r="BP464" s="103">
        <f t="shared" si="554"/>
        <v>0</v>
      </c>
      <c r="BQ464" s="103">
        <f t="shared" si="555"/>
        <v>0</v>
      </c>
      <c r="BR464" s="103">
        <f t="shared" si="556"/>
        <v>0</v>
      </c>
      <c r="BS464" s="103">
        <f t="shared" si="557"/>
        <v>0</v>
      </c>
      <c r="BT464" s="103">
        <f t="shared" si="558"/>
        <v>0</v>
      </c>
      <c r="BU464" s="103">
        <f t="shared" si="559"/>
        <v>0</v>
      </c>
      <c r="BV464" s="103">
        <f t="shared" si="560"/>
        <v>0</v>
      </c>
      <c r="BW464" s="103">
        <f t="shared" si="561"/>
        <v>0</v>
      </c>
      <c r="BX464" s="103">
        <f t="shared" si="562"/>
        <v>0</v>
      </c>
      <c r="BY464" s="103">
        <f t="shared" si="563"/>
        <v>0</v>
      </c>
      <c r="BZ464" s="103">
        <f t="shared" si="564"/>
        <v>0</v>
      </c>
      <c r="CA464" s="104">
        <f>SUM(BO464:BZ464)*VLOOKUP($I464,Escalation[],MATCH(BB$1,Escalation[#Headers]),FALSE)</f>
        <v>0</v>
      </c>
      <c r="CB464" s="104">
        <f t="shared" si="565"/>
        <v>0</v>
      </c>
      <c r="CC464" s="104">
        <f t="shared" si="566"/>
        <v>0</v>
      </c>
      <c r="CD464" s="104">
        <f t="shared" si="567"/>
        <v>0</v>
      </c>
      <c r="CE464" s="103">
        <f t="shared" si="568"/>
        <v>0</v>
      </c>
      <c r="CF464" s="105">
        <f t="shared" si="569"/>
        <v>0</v>
      </c>
      <c r="CG464" s="124"/>
      <c r="CH464" s="125"/>
      <c r="CI464" s="125"/>
      <c r="CJ464" s="125"/>
      <c r="CK464" s="125"/>
      <c r="CL464" s="102"/>
      <c r="CM464" s="102"/>
      <c r="CN464" s="102"/>
      <c r="CO464" s="112"/>
      <c r="CP464" s="112"/>
      <c r="CQ464" s="112"/>
      <c r="CR464" s="112"/>
      <c r="CS464" s="102">
        <f t="shared" si="570"/>
        <v>0</v>
      </c>
      <c r="CT464" s="103">
        <f t="shared" si="571"/>
        <v>0</v>
      </c>
      <c r="CU464" s="103">
        <f t="shared" si="572"/>
        <v>0</v>
      </c>
      <c r="CV464" s="103">
        <f t="shared" si="573"/>
        <v>0</v>
      </c>
      <c r="CW464" s="103">
        <f t="shared" si="574"/>
        <v>0</v>
      </c>
      <c r="CX464" s="103">
        <f t="shared" si="575"/>
        <v>0</v>
      </c>
      <c r="CY464" s="103">
        <f t="shared" si="576"/>
        <v>0</v>
      </c>
      <c r="CZ464" s="103">
        <f t="shared" si="577"/>
        <v>0</v>
      </c>
      <c r="DA464" s="103">
        <f t="shared" si="578"/>
        <v>0</v>
      </c>
      <c r="DB464" s="103">
        <f t="shared" si="579"/>
        <v>0</v>
      </c>
      <c r="DC464" s="103">
        <f t="shared" si="580"/>
        <v>0</v>
      </c>
      <c r="DD464" s="103">
        <f t="shared" si="581"/>
        <v>0</v>
      </c>
      <c r="DE464" s="103">
        <f t="shared" si="582"/>
        <v>0</v>
      </c>
      <c r="DF464" s="104">
        <f>SUM(CT464:DE464)*VLOOKUP($I464,Escalation[],MATCH(CG$1,Escalation[#Headers]),FALSE)</f>
        <v>0</v>
      </c>
      <c r="DG464" s="104">
        <f t="shared" si="583"/>
        <v>0</v>
      </c>
      <c r="DH464" s="104">
        <f t="shared" si="584"/>
        <v>0</v>
      </c>
      <c r="DI464" s="104">
        <f t="shared" si="585"/>
        <v>0</v>
      </c>
      <c r="DJ464" s="103">
        <f t="shared" si="586"/>
        <v>0</v>
      </c>
      <c r="DK464" s="105">
        <f t="shared" si="587"/>
        <v>0</v>
      </c>
      <c r="DL464" s="111"/>
      <c r="DM464" s="114">
        <v>800</v>
      </c>
      <c r="DN464" s="114"/>
      <c r="DO464" s="114">
        <v>480</v>
      </c>
      <c r="DP464" s="114"/>
      <c r="DQ464" s="112"/>
      <c r="DR464" s="102"/>
      <c r="DS464" s="102"/>
      <c r="DT464" s="102"/>
      <c r="DU464" s="102"/>
      <c r="DV464" s="102"/>
      <c r="DW464" s="102"/>
      <c r="DX464" s="102">
        <f t="shared" si="588"/>
        <v>1280</v>
      </c>
      <c r="DY464" s="103">
        <f t="shared" si="589"/>
        <v>0</v>
      </c>
      <c r="DZ464" s="103">
        <f t="shared" si="590"/>
        <v>92000</v>
      </c>
      <c r="EA464" s="103">
        <f t="shared" si="591"/>
        <v>0</v>
      </c>
      <c r="EB464" s="103">
        <f t="shared" si="592"/>
        <v>55200</v>
      </c>
      <c r="EC464" s="103">
        <f t="shared" si="593"/>
        <v>0</v>
      </c>
      <c r="ED464" s="103">
        <f t="shared" si="594"/>
        <v>0</v>
      </c>
      <c r="EE464" s="103">
        <f t="shared" si="595"/>
        <v>0</v>
      </c>
      <c r="EF464" s="103">
        <f t="shared" si="596"/>
        <v>0</v>
      </c>
      <c r="EG464" s="103">
        <f t="shared" si="597"/>
        <v>0</v>
      </c>
      <c r="EH464" s="103">
        <f t="shared" si="598"/>
        <v>0</v>
      </c>
      <c r="EI464" s="103">
        <f t="shared" si="599"/>
        <v>0</v>
      </c>
      <c r="EJ464" s="103">
        <f t="shared" si="600"/>
        <v>0</v>
      </c>
      <c r="EK464" s="104">
        <f>SUM(DY464:EJ464)*VLOOKUP($I464,Escalation[],MATCH(DL$1,Escalation[#Headers]),FALSE)</f>
        <v>160273.34236816925</v>
      </c>
      <c r="EL464" s="104">
        <f t="shared" si="601"/>
        <v>0</v>
      </c>
      <c r="EM464" s="104">
        <f t="shared" si="602"/>
        <v>0</v>
      </c>
      <c r="EN464" s="104">
        <f t="shared" si="603"/>
        <v>160273.34236816925</v>
      </c>
      <c r="EO464" s="103">
        <f t="shared" si="604"/>
        <v>14424.600813135232</v>
      </c>
      <c r="EP464" s="105">
        <f t="shared" si="605"/>
        <v>0</v>
      </c>
      <c r="EQ464" s="160">
        <f t="shared" si="606"/>
        <v>160273.34236816925</v>
      </c>
      <c r="ER464" s="1"/>
      <c r="ES464" s="82"/>
      <c r="ET464" s="82"/>
      <c r="EU464" s="82"/>
      <c r="EV464" s="82"/>
      <c r="EW464" s="22"/>
      <c r="EX464" s="22"/>
      <c r="EY464" s="34"/>
      <c r="EZ464" s="34"/>
      <c r="FA464" s="7"/>
      <c r="FB464" s="7"/>
      <c r="FC464" s="7"/>
      <c r="FD464" s="7"/>
    </row>
    <row r="465" spans="1:160" ht="92.4" hidden="1" x14ac:dyDescent="0.3">
      <c r="A465" s="2" t="s">
        <v>918</v>
      </c>
      <c r="B465" s="83">
        <v>1.2</v>
      </c>
      <c r="C465" t="s">
        <v>1395</v>
      </c>
      <c r="D465" s="28" t="s">
        <v>15</v>
      </c>
      <c r="E465" s="3" t="s">
        <v>25</v>
      </c>
      <c r="F465" s="11" t="s">
        <v>919</v>
      </c>
      <c r="G465" s="19" t="s">
        <v>926</v>
      </c>
      <c r="H465" s="1"/>
      <c r="I465" s="3" t="s">
        <v>19</v>
      </c>
      <c r="J465" s="5" t="s">
        <v>31</v>
      </c>
      <c r="K465" s="3" t="s">
        <v>35</v>
      </c>
      <c r="L465" s="6" t="s">
        <v>129</v>
      </c>
      <c r="M465" s="38">
        <v>115</v>
      </c>
      <c r="N465" s="43">
        <v>115</v>
      </c>
      <c r="O465" s="23">
        <v>0</v>
      </c>
      <c r="P465" s="48">
        <v>0</v>
      </c>
      <c r="Q465" s="5" t="s">
        <v>23</v>
      </c>
      <c r="R465" s="1" t="s">
        <v>24</v>
      </c>
      <c r="S465" s="71">
        <f>VLOOKUP(R465,Contingencies!$A$2:$D$7,4,FALSE)</f>
        <v>0.09</v>
      </c>
      <c r="T465" s="22">
        <f t="shared" si="539"/>
        <v>5769.8403252540929</v>
      </c>
      <c r="U465" s="33">
        <f t="shared" si="613"/>
        <v>0</v>
      </c>
      <c r="V465" s="90" t="s">
        <v>927</v>
      </c>
      <c r="W465" s="110"/>
      <c r="X465" s="102"/>
      <c r="Y465" s="102"/>
      <c r="Z465" s="102"/>
      <c r="AA465" s="102"/>
      <c r="AB465" s="102"/>
      <c r="AC465" s="102"/>
      <c r="AD465" s="102"/>
      <c r="AE465" s="102"/>
      <c r="AF465" s="102"/>
      <c r="AG465" s="102"/>
      <c r="AH465" s="102"/>
      <c r="AI465" s="102">
        <f t="shared" si="607"/>
        <v>0</v>
      </c>
      <c r="AJ465" s="103">
        <f t="shared" si="540"/>
        <v>0</v>
      </c>
      <c r="AK465" s="103">
        <f t="shared" si="541"/>
        <v>0</v>
      </c>
      <c r="AL465" s="103">
        <f t="shared" si="542"/>
        <v>0</v>
      </c>
      <c r="AM465" s="103">
        <f t="shared" si="543"/>
        <v>0</v>
      </c>
      <c r="AN465" s="103">
        <f t="shared" si="544"/>
        <v>0</v>
      </c>
      <c r="AO465" s="103">
        <f t="shared" si="545"/>
        <v>0</v>
      </c>
      <c r="AP465" s="103">
        <f t="shared" si="546"/>
        <v>0</v>
      </c>
      <c r="AQ465" s="103">
        <f t="shared" si="547"/>
        <v>0</v>
      </c>
      <c r="AR465" s="103">
        <f t="shared" si="548"/>
        <v>0</v>
      </c>
      <c r="AS465" s="103">
        <f t="shared" si="549"/>
        <v>0</v>
      </c>
      <c r="AT465" s="103">
        <f t="shared" si="550"/>
        <v>0</v>
      </c>
      <c r="AU465" s="103">
        <f t="shared" si="551"/>
        <v>0</v>
      </c>
      <c r="AV465" s="104">
        <f>SUM(AJ465:AU465)*VLOOKUP($I465,Escalation[],MATCH(W$1,Escalation[#Headers]),FALSE)</f>
        <v>0</v>
      </c>
      <c r="AW465" s="104">
        <f t="shared" si="608"/>
        <v>0</v>
      </c>
      <c r="AX465" s="104">
        <f t="shared" si="609"/>
        <v>0</v>
      </c>
      <c r="AY465" s="104">
        <f t="shared" si="610"/>
        <v>0</v>
      </c>
      <c r="AZ465" s="103">
        <f t="shared" si="611"/>
        <v>0</v>
      </c>
      <c r="BA465" s="105">
        <f t="shared" si="612"/>
        <v>0</v>
      </c>
      <c r="BB465" s="110"/>
      <c r="BC465" s="102"/>
      <c r="BD465" s="102"/>
      <c r="BE465" s="102"/>
      <c r="BF465" s="102"/>
      <c r="BG465" s="102"/>
      <c r="BH465" s="102"/>
      <c r="BI465" s="102"/>
      <c r="BJ465" s="102"/>
      <c r="BK465" s="125"/>
      <c r="BL465" s="125"/>
      <c r="BM465" s="102"/>
      <c r="BN465" s="102">
        <f t="shared" si="552"/>
        <v>0</v>
      </c>
      <c r="BO465" s="103">
        <f t="shared" si="553"/>
        <v>0</v>
      </c>
      <c r="BP465" s="103">
        <f t="shared" si="554"/>
        <v>0</v>
      </c>
      <c r="BQ465" s="103">
        <f t="shared" si="555"/>
        <v>0</v>
      </c>
      <c r="BR465" s="103">
        <f t="shared" si="556"/>
        <v>0</v>
      </c>
      <c r="BS465" s="103">
        <f t="shared" si="557"/>
        <v>0</v>
      </c>
      <c r="BT465" s="103">
        <f t="shared" si="558"/>
        <v>0</v>
      </c>
      <c r="BU465" s="103">
        <f t="shared" si="559"/>
        <v>0</v>
      </c>
      <c r="BV465" s="103">
        <f t="shared" si="560"/>
        <v>0</v>
      </c>
      <c r="BW465" s="103">
        <f t="shared" si="561"/>
        <v>0</v>
      </c>
      <c r="BX465" s="103">
        <f t="shared" si="562"/>
        <v>0</v>
      </c>
      <c r="BY465" s="103">
        <f t="shared" si="563"/>
        <v>0</v>
      </c>
      <c r="BZ465" s="103">
        <f t="shared" si="564"/>
        <v>0</v>
      </c>
      <c r="CA465" s="104">
        <f>SUM(BO465:BZ465)*VLOOKUP($I465,Escalation[],MATCH(BB$1,Escalation[#Headers]),FALSE)</f>
        <v>0</v>
      </c>
      <c r="CB465" s="104">
        <f t="shared" si="565"/>
        <v>0</v>
      </c>
      <c r="CC465" s="104">
        <f t="shared" si="566"/>
        <v>0</v>
      </c>
      <c r="CD465" s="104">
        <f t="shared" si="567"/>
        <v>0</v>
      </c>
      <c r="CE465" s="103">
        <f t="shared" si="568"/>
        <v>0</v>
      </c>
      <c r="CF465" s="105">
        <f t="shared" si="569"/>
        <v>0</v>
      </c>
      <c r="CG465" s="124"/>
      <c r="CH465" s="125"/>
      <c r="CI465" s="125"/>
      <c r="CJ465" s="125"/>
      <c r="CK465" s="125"/>
      <c r="CL465" s="102"/>
      <c r="CM465" s="102"/>
      <c r="CN465" s="102"/>
      <c r="CO465" s="112"/>
      <c r="CP465" s="112"/>
      <c r="CQ465" s="112"/>
      <c r="CR465" s="112"/>
      <c r="CS465" s="102">
        <f t="shared" si="570"/>
        <v>0</v>
      </c>
      <c r="CT465" s="103">
        <f t="shared" si="571"/>
        <v>0</v>
      </c>
      <c r="CU465" s="103">
        <f t="shared" si="572"/>
        <v>0</v>
      </c>
      <c r="CV465" s="103">
        <f t="shared" si="573"/>
        <v>0</v>
      </c>
      <c r="CW465" s="103">
        <f t="shared" si="574"/>
        <v>0</v>
      </c>
      <c r="CX465" s="103">
        <f t="shared" si="575"/>
        <v>0</v>
      </c>
      <c r="CY465" s="103">
        <f t="shared" si="576"/>
        <v>0</v>
      </c>
      <c r="CZ465" s="103">
        <f t="shared" si="577"/>
        <v>0</v>
      </c>
      <c r="DA465" s="103">
        <f t="shared" si="578"/>
        <v>0</v>
      </c>
      <c r="DB465" s="103">
        <f t="shared" si="579"/>
        <v>0</v>
      </c>
      <c r="DC465" s="103">
        <f t="shared" si="580"/>
        <v>0</v>
      </c>
      <c r="DD465" s="103">
        <f t="shared" si="581"/>
        <v>0</v>
      </c>
      <c r="DE465" s="103">
        <f t="shared" si="582"/>
        <v>0</v>
      </c>
      <c r="DF465" s="104">
        <f>SUM(CT465:DE465)*VLOOKUP($I465,Escalation[],MATCH(CG$1,Escalation[#Headers]),FALSE)</f>
        <v>0</v>
      </c>
      <c r="DG465" s="104">
        <f t="shared" si="583"/>
        <v>0</v>
      </c>
      <c r="DH465" s="104">
        <f t="shared" si="584"/>
        <v>0</v>
      </c>
      <c r="DI465" s="104">
        <f t="shared" si="585"/>
        <v>0</v>
      </c>
      <c r="DJ465" s="103">
        <f t="shared" si="586"/>
        <v>0</v>
      </c>
      <c r="DK465" s="105">
        <f t="shared" si="587"/>
        <v>0</v>
      </c>
      <c r="DL465" s="111"/>
      <c r="DM465" s="114">
        <v>320</v>
      </c>
      <c r="DN465" s="114"/>
      <c r="DO465" s="114">
        <v>192</v>
      </c>
      <c r="DP465" s="114"/>
      <c r="DQ465" s="112"/>
      <c r="DR465" s="102"/>
      <c r="DS465" s="102"/>
      <c r="DT465" s="102"/>
      <c r="DU465" s="102"/>
      <c r="DV465" s="102"/>
      <c r="DW465" s="102"/>
      <c r="DX465" s="102">
        <f t="shared" si="588"/>
        <v>512</v>
      </c>
      <c r="DY465" s="103">
        <f t="shared" si="589"/>
        <v>0</v>
      </c>
      <c r="DZ465" s="103">
        <f t="shared" si="590"/>
        <v>36800</v>
      </c>
      <c r="EA465" s="103">
        <f t="shared" si="591"/>
        <v>0</v>
      </c>
      <c r="EB465" s="103">
        <f t="shared" si="592"/>
        <v>22080</v>
      </c>
      <c r="EC465" s="103">
        <f t="shared" si="593"/>
        <v>0</v>
      </c>
      <c r="ED465" s="103">
        <f t="shared" si="594"/>
        <v>0</v>
      </c>
      <c r="EE465" s="103">
        <f t="shared" si="595"/>
        <v>0</v>
      </c>
      <c r="EF465" s="103">
        <f t="shared" si="596"/>
        <v>0</v>
      </c>
      <c r="EG465" s="103">
        <f t="shared" si="597"/>
        <v>0</v>
      </c>
      <c r="EH465" s="103">
        <f t="shared" si="598"/>
        <v>0</v>
      </c>
      <c r="EI465" s="103">
        <f t="shared" si="599"/>
        <v>0</v>
      </c>
      <c r="EJ465" s="103">
        <f t="shared" si="600"/>
        <v>0</v>
      </c>
      <c r="EK465" s="104">
        <f>SUM(DY465:EJ465)*VLOOKUP($I465,Escalation[],MATCH(DL$1,Escalation[#Headers]),FALSE)</f>
        <v>64109.3369472677</v>
      </c>
      <c r="EL465" s="104">
        <f t="shared" si="601"/>
        <v>0</v>
      </c>
      <c r="EM465" s="104">
        <f t="shared" si="602"/>
        <v>0</v>
      </c>
      <c r="EN465" s="104">
        <f t="shared" si="603"/>
        <v>64109.3369472677</v>
      </c>
      <c r="EO465" s="103">
        <f t="shared" si="604"/>
        <v>5769.8403252540929</v>
      </c>
      <c r="EP465" s="105">
        <f t="shared" si="605"/>
        <v>0</v>
      </c>
      <c r="EQ465" s="160">
        <f t="shared" si="606"/>
        <v>64109.3369472677</v>
      </c>
      <c r="ER465" s="1"/>
      <c r="ES465" s="82"/>
      <c r="ET465" s="82"/>
      <c r="EU465" s="82"/>
      <c r="EV465" s="82"/>
      <c r="EW465" s="22"/>
      <c r="EX465" s="22"/>
      <c r="EY465" s="34"/>
      <c r="EZ465" s="34"/>
      <c r="FA465" s="7"/>
      <c r="FB465" s="7"/>
      <c r="FC465" s="7"/>
      <c r="FD465" s="7"/>
    </row>
    <row r="466" spans="1:160" ht="105.6" hidden="1" x14ac:dyDescent="0.3">
      <c r="A466" s="2" t="s">
        <v>918</v>
      </c>
      <c r="B466" s="83">
        <v>1.2</v>
      </c>
      <c r="C466" t="s">
        <v>1395</v>
      </c>
      <c r="D466" s="28" t="s">
        <v>15</v>
      </c>
      <c r="E466" s="3" t="s">
        <v>25</v>
      </c>
      <c r="F466" s="11" t="s">
        <v>919</v>
      </c>
      <c r="G466" s="19" t="s">
        <v>928</v>
      </c>
      <c r="H466" s="1"/>
      <c r="I466" s="3" t="s">
        <v>135</v>
      </c>
      <c r="J466" s="5" t="s">
        <v>135</v>
      </c>
      <c r="K466" s="3"/>
      <c r="L466" s="6" t="s">
        <v>129</v>
      </c>
      <c r="M466" s="38"/>
      <c r="N466" s="42">
        <v>1</v>
      </c>
      <c r="O466" s="23">
        <v>0</v>
      </c>
      <c r="P466" s="48">
        <v>0.53</v>
      </c>
      <c r="Q466" s="5" t="s">
        <v>23</v>
      </c>
      <c r="R466" s="1" t="s">
        <v>24</v>
      </c>
      <c r="S466" s="71">
        <f>VLOOKUP(R466,Contingencies!$A$2:$D$7,4,FALSE)</f>
        <v>0.09</v>
      </c>
      <c r="T466" s="22">
        <f t="shared" si="539"/>
        <v>4601.3640845625969</v>
      </c>
      <c r="U466" s="33">
        <f t="shared" si="613"/>
        <v>1593.9365783125336</v>
      </c>
      <c r="V466" s="90" t="s">
        <v>929</v>
      </c>
      <c r="W466" s="110"/>
      <c r="X466" s="102"/>
      <c r="Y466" s="102"/>
      <c r="Z466" s="102"/>
      <c r="AA466" s="102"/>
      <c r="AB466" s="102"/>
      <c r="AC466" s="102"/>
      <c r="AD466" s="102"/>
      <c r="AE466" s="102"/>
      <c r="AF466" s="102"/>
      <c r="AG466" s="102"/>
      <c r="AH466" s="102"/>
      <c r="AI466" s="102">
        <f t="shared" si="607"/>
        <v>0</v>
      </c>
      <c r="AJ466" s="103">
        <f t="shared" si="540"/>
        <v>0</v>
      </c>
      <c r="AK466" s="103">
        <f t="shared" si="541"/>
        <v>0</v>
      </c>
      <c r="AL466" s="103">
        <f t="shared" si="542"/>
        <v>0</v>
      </c>
      <c r="AM466" s="103">
        <f t="shared" si="543"/>
        <v>0</v>
      </c>
      <c r="AN466" s="103">
        <f t="shared" si="544"/>
        <v>0</v>
      </c>
      <c r="AO466" s="103">
        <f t="shared" si="545"/>
        <v>0</v>
      </c>
      <c r="AP466" s="103">
        <f t="shared" si="546"/>
        <v>0</v>
      </c>
      <c r="AQ466" s="103">
        <f t="shared" si="547"/>
        <v>0</v>
      </c>
      <c r="AR466" s="103">
        <f t="shared" si="548"/>
        <v>0</v>
      </c>
      <c r="AS466" s="103">
        <f t="shared" si="549"/>
        <v>0</v>
      </c>
      <c r="AT466" s="103">
        <f t="shared" si="550"/>
        <v>0</v>
      </c>
      <c r="AU466" s="103">
        <f t="shared" si="551"/>
        <v>0</v>
      </c>
      <c r="AV466" s="104">
        <f>SUM(AJ466:AU466)*VLOOKUP($I466,Escalation[],MATCH(W$1,Escalation[#Headers]),FALSE)</f>
        <v>0</v>
      </c>
      <c r="AW466" s="104">
        <f t="shared" si="608"/>
        <v>0</v>
      </c>
      <c r="AX466" s="104">
        <f t="shared" si="609"/>
        <v>0</v>
      </c>
      <c r="AY466" s="104">
        <f t="shared" si="610"/>
        <v>0</v>
      </c>
      <c r="AZ466" s="103">
        <f t="shared" si="611"/>
        <v>0</v>
      </c>
      <c r="BA466" s="105">
        <f t="shared" si="612"/>
        <v>0</v>
      </c>
      <c r="BB466" s="110"/>
      <c r="BC466" s="102"/>
      <c r="BD466" s="102"/>
      <c r="BE466" s="102"/>
      <c r="BF466" s="102"/>
      <c r="BG466" s="102"/>
      <c r="BH466" s="102"/>
      <c r="BI466" s="102"/>
      <c r="BJ466" s="125"/>
      <c r="BK466" s="125"/>
      <c r="BL466" s="125"/>
      <c r="BM466" s="125"/>
      <c r="BN466" s="102">
        <f t="shared" si="552"/>
        <v>0</v>
      </c>
      <c r="BO466" s="103">
        <f t="shared" si="553"/>
        <v>0</v>
      </c>
      <c r="BP466" s="103">
        <f t="shared" si="554"/>
        <v>0</v>
      </c>
      <c r="BQ466" s="103">
        <f t="shared" si="555"/>
        <v>0</v>
      </c>
      <c r="BR466" s="103">
        <f t="shared" si="556"/>
        <v>0</v>
      </c>
      <c r="BS466" s="103">
        <f t="shared" si="557"/>
        <v>0</v>
      </c>
      <c r="BT466" s="103">
        <f t="shared" si="558"/>
        <v>0</v>
      </c>
      <c r="BU466" s="103">
        <f t="shared" si="559"/>
        <v>0</v>
      </c>
      <c r="BV466" s="103">
        <f t="shared" si="560"/>
        <v>0</v>
      </c>
      <c r="BW466" s="103">
        <f t="shared" si="561"/>
        <v>0</v>
      </c>
      <c r="BX466" s="103">
        <f t="shared" si="562"/>
        <v>0</v>
      </c>
      <c r="BY466" s="103">
        <f t="shared" si="563"/>
        <v>0</v>
      </c>
      <c r="BZ466" s="103">
        <f t="shared" si="564"/>
        <v>0</v>
      </c>
      <c r="CA466" s="104">
        <f>SUM(BO466:BZ466)*VLOOKUP($I466,Escalation[],MATCH(BB$1,Escalation[#Headers]),FALSE)</f>
        <v>0</v>
      </c>
      <c r="CB466" s="104">
        <f t="shared" si="565"/>
        <v>0</v>
      </c>
      <c r="CC466" s="104">
        <f t="shared" si="566"/>
        <v>0</v>
      </c>
      <c r="CD466" s="104">
        <f t="shared" si="567"/>
        <v>0</v>
      </c>
      <c r="CE466" s="103">
        <f t="shared" si="568"/>
        <v>0</v>
      </c>
      <c r="CF466" s="105">
        <f t="shared" si="569"/>
        <v>0</v>
      </c>
      <c r="CG466" s="124"/>
      <c r="CH466" s="125"/>
      <c r="CI466" s="125"/>
      <c r="CJ466" s="125"/>
      <c r="CK466" s="125"/>
      <c r="CL466" s="102"/>
      <c r="CM466" s="102"/>
      <c r="CN466" s="102"/>
      <c r="CO466" s="114">
        <v>15675</v>
      </c>
      <c r="CP466" s="114">
        <v>15675</v>
      </c>
      <c r="CQ466" s="114"/>
      <c r="CR466" s="114"/>
      <c r="CS466" s="102">
        <f t="shared" si="570"/>
        <v>0</v>
      </c>
      <c r="CT466" s="103">
        <f t="shared" si="571"/>
        <v>0</v>
      </c>
      <c r="CU466" s="103">
        <f t="shared" si="572"/>
        <v>0</v>
      </c>
      <c r="CV466" s="103">
        <f t="shared" si="573"/>
        <v>0</v>
      </c>
      <c r="CW466" s="103">
        <f t="shared" si="574"/>
        <v>0</v>
      </c>
      <c r="CX466" s="103">
        <f t="shared" si="575"/>
        <v>0</v>
      </c>
      <c r="CY466" s="103">
        <f t="shared" si="576"/>
        <v>0</v>
      </c>
      <c r="CZ466" s="103">
        <f t="shared" si="577"/>
        <v>0</v>
      </c>
      <c r="DA466" s="103">
        <f t="shared" si="578"/>
        <v>0</v>
      </c>
      <c r="DB466" s="103">
        <f t="shared" si="579"/>
        <v>15675</v>
      </c>
      <c r="DC466" s="103">
        <f t="shared" si="580"/>
        <v>15675</v>
      </c>
      <c r="DD466" s="103">
        <f t="shared" si="581"/>
        <v>0</v>
      </c>
      <c r="DE466" s="103">
        <f t="shared" si="582"/>
        <v>0</v>
      </c>
      <c r="DF466" s="104">
        <f>SUM(CT466:DE466)*VLOOKUP($I466,Escalation[],MATCH(CG$1,Escalation[#Headers]),FALSE)</f>
        <v>33415.861180556261</v>
      </c>
      <c r="DG466" s="104">
        <f t="shared" si="583"/>
        <v>0</v>
      </c>
      <c r="DH466" s="104">
        <f t="shared" si="584"/>
        <v>17710.406425694819</v>
      </c>
      <c r="DI466" s="104">
        <f t="shared" si="585"/>
        <v>51126.26760625108</v>
      </c>
      <c r="DJ466" s="103">
        <f t="shared" si="586"/>
        <v>3007.4275062500633</v>
      </c>
      <c r="DK466" s="105">
        <f t="shared" si="587"/>
        <v>1593.9365783125336</v>
      </c>
      <c r="DL466" s="111"/>
      <c r="DM466" s="114"/>
      <c r="DN466" s="114"/>
      <c r="DO466" s="114"/>
      <c r="DP466" s="114"/>
      <c r="DQ466" s="112"/>
      <c r="DR466" s="102"/>
      <c r="DS466" s="102"/>
      <c r="DT466" s="102"/>
      <c r="DU466" s="102"/>
      <c r="DV466" s="102"/>
      <c r="DW466" s="102"/>
      <c r="DX466" s="102">
        <f t="shared" si="588"/>
        <v>0</v>
      </c>
      <c r="DY466" s="103">
        <f t="shared" si="589"/>
        <v>0</v>
      </c>
      <c r="DZ466" s="103">
        <f t="shared" si="590"/>
        <v>0</v>
      </c>
      <c r="EA466" s="103">
        <f t="shared" si="591"/>
        <v>0</v>
      </c>
      <c r="EB466" s="103">
        <f t="shared" si="592"/>
        <v>0</v>
      </c>
      <c r="EC466" s="103">
        <f t="shared" si="593"/>
        <v>0</v>
      </c>
      <c r="ED466" s="103">
        <f t="shared" si="594"/>
        <v>0</v>
      </c>
      <c r="EE466" s="103">
        <f t="shared" si="595"/>
        <v>0</v>
      </c>
      <c r="EF466" s="103">
        <f t="shared" si="596"/>
        <v>0</v>
      </c>
      <c r="EG466" s="103">
        <f t="shared" si="597"/>
        <v>0</v>
      </c>
      <c r="EH466" s="103">
        <f t="shared" si="598"/>
        <v>0</v>
      </c>
      <c r="EI466" s="103">
        <f t="shared" si="599"/>
        <v>0</v>
      </c>
      <c r="EJ466" s="103">
        <f t="shared" si="600"/>
        <v>0</v>
      </c>
      <c r="EK466" s="104">
        <f>SUM(DY466:EJ466)*VLOOKUP($I466,Escalation[],MATCH(DL$1,Escalation[#Headers]),FALSE)</f>
        <v>0</v>
      </c>
      <c r="EL466" s="104">
        <f t="shared" si="601"/>
        <v>0</v>
      </c>
      <c r="EM466" s="104">
        <f t="shared" si="602"/>
        <v>0</v>
      </c>
      <c r="EN466" s="104">
        <f t="shared" si="603"/>
        <v>0</v>
      </c>
      <c r="EO466" s="103">
        <f t="shared" si="604"/>
        <v>0</v>
      </c>
      <c r="EP466" s="105">
        <f t="shared" si="605"/>
        <v>0</v>
      </c>
      <c r="EQ466" s="160">
        <f t="shared" si="606"/>
        <v>51126.26760625108</v>
      </c>
      <c r="ER466" s="1"/>
      <c r="ES466" s="82"/>
      <c r="ET466" s="82"/>
      <c r="EU466" s="82"/>
      <c r="EV466" s="82"/>
      <c r="EW466" s="22"/>
      <c r="EX466" s="22"/>
      <c r="EY466" s="34"/>
      <c r="EZ466" s="34"/>
      <c r="FA466" s="7"/>
      <c r="FB466" s="7"/>
      <c r="FC466" s="7"/>
      <c r="FD466" s="7"/>
    </row>
    <row r="467" spans="1:160" ht="92.4" hidden="1" x14ac:dyDescent="0.3">
      <c r="A467" s="2" t="s">
        <v>918</v>
      </c>
      <c r="B467" s="83">
        <v>1.2</v>
      </c>
      <c r="C467" t="s">
        <v>1395</v>
      </c>
      <c r="D467" s="28" t="s">
        <v>15</v>
      </c>
      <c r="E467" s="3" t="s">
        <v>25</v>
      </c>
      <c r="F467" s="11" t="s">
        <v>919</v>
      </c>
      <c r="G467" s="19" t="s">
        <v>930</v>
      </c>
      <c r="H467" s="1" t="s">
        <v>834</v>
      </c>
      <c r="I467" s="3" t="s">
        <v>125</v>
      </c>
      <c r="J467" s="5" t="s">
        <v>125</v>
      </c>
      <c r="K467" s="3"/>
      <c r="L467" s="6" t="s">
        <v>129</v>
      </c>
      <c r="M467" s="38"/>
      <c r="N467" s="42">
        <v>1</v>
      </c>
      <c r="O467" s="23">
        <v>0</v>
      </c>
      <c r="P467" s="48">
        <v>0.53</v>
      </c>
      <c r="Q467" s="5" t="s">
        <v>23</v>
      </c>
      <c r="R467" s="1" t="s">
        <v>24</v>
      </c>
      <c r="S467" s="71">
        <f>VLOOKUP(R467,Contingencies!$A$2:$D$7,4,FALSE)</f>
        <v>0.09</v>
      </c>
      <c r="T467" s="22">
        <f t="shared" si="539"/>
        <v>7661.6014422382004</v>
      </c>
      <c r="U467" s="33">
        <f t="shared" si="613"/>
        <v>2654.0188002524487</v>
      </c>
      <c r="V467" s="90" t="s">
        <v>931</v>
      </c>
      <c r="W467" s="110"/>
      <c r="X467" s="102"/>
      <c r="Y467" s="102"/>
      <c r="Z467" s="102"/>
      <c r="AA467" s="102"/>
      <c r="AB467" s="102"/>
      <c r="AC467" s="102"/>
      <c r="AD467" s="102"/>
      <c r="AE467" s="102"/>
      <c r="AF467" s="102"/>
      <c r="AG467" s="102"/>
      <c r="AH467" s="102"/>
      <c r="AI467" s="102">
        <f t="shared" si="607"/>
        <v>0</v>
      </c>
      <c r="AJ467" s="103">
        <f t="shared" si="540"/>
        <v>0</v>
      </c>
      <c r="AK467" s="103">
        <f t="shared" si="541"/>
        <v>0</v>
      </c>
      <c r="AL467" s="103">
        <f t="shared" si="542"/>
        <v>0</v>
      </c>
      <c r="AM467" s="103">
        <f t="shared" si="543"/>
        <v>0</v>
      </c>
      <c r="AN467" s="103">
        <f t="shared" si="544"/>
        <v>0</v>
      </c>
      <c r="AO467" s="103">
        <f t="shared" si="545"/>
        <v>0</v>
      </c>
      <c r="AP467" s="103">
        <f t="shared" si="546"/>
        <v>0</v>
      </c>
      <c r="AQ467" s="103">
        <f t="shared" si="547"/>
        <v>0</v>
      </c>
      <c r="AR467" s="103">
        <f t="shared" si="548"/>
        <v>0</v>
      </c>
      <c r="AS467" s="103">
        <f t="shared" si="549"/>
        <v>0</v>
      </c>
      <c r="AT467" s="103">
        <f t="shared" si="550"/>
        <v>0</v>
      </c>
      <c r="AU467" s="103">
        <f t="shared" si="551"/>
        <v>0</v>
      </c>
      <c r="AV467" s="104">
        <f>SUM(AJ467:AU467)*VLOOKUP($I467,Escalation[],MATCH(W$1,Escalation[#Headers]),FALSE)</f>
        <v>0</v>
      </c>
      <c r="AW467" s="104">
        <f t="shared" si="608"/>
        <v>0</v>
      </c>
      <c r="AX467" s="104">
        <f t="shared" si="609"/>
        <v>0</v>
      </c>
      <c r="AY467" s="104">
        <f t="shared" si="610"/>
        <v>0</v>
      </c>
      <c r="AZ467" s="103">
        <f t="shared" si="611"/>
        <v>0</v>
      </c>
      <c r="BA467" s="105">
        <f t="shared" si="612"/>
        <v>0</v>
      </c>
      <c r="BB467" s="110"/>
      <c r="BC467" s="102"/>
      <c r="BD467" s="102"/>
      <c r="BE467" s="102"/>
      <c r="BF467" s="102"/>
      <c r="BG467" s="102"/>
      <c r="BH467" s="102"/>
      <c r="BI467" s="102"/>
      <c r="BJ467" s="125"/>
      <c r="BK467" s="125"/>
      <c r="BL467" s="125"/>
      <c r="BM467" s="125"/>
      <c r="BN467" s="102">
        <f t="shared" si="552"/>
        <v>0</v>
      </c>
      <c r="BO467" s="103">
        <f t="shared" si="553"/>
        <v>0</v>
      </c>
      <c r="BP467" s="103">
        <f t="shared" si="554"/>
        <v>0</v>
      </c>
      <c r="BQ467" s="103">
        <f t="shared" si="555"/>
        <v>0</v>
      </c>
      <c r="BR467" s="103">
        <f t="shared" si="556"/>
        <v>0</v>
      </c>
      <c r="BS467" s="103">
        <f t="shared" si="557"/>
        <v>0</v>
      </c>
      <c r="BT467" s="103">
        <f t="shared" si="558"/>
        <v>0</v>
      </c>
      <c r="BU467" s="103">
        <f t="shared" si="559"/>
        <v>0</v>
      </c>
      <c r="BV467" s="103">
        <f t="shared" si="560"/>
        <v>0</v>
      </c>
      <c r="BW467" s="103">
        <f t="shared" si="561"/>
        <v>0</v>
      </c>
      <c r="BX467" s="103">
        <f t="shared" si="562"/>
        <v>0</v>
      </c>
      <c r="BY467" s="103">
        <f t="shared" si="563"/>
        <v>0</v>
      </c>
      <c r="BZ467" s="103">
        <f t="shared" si="564"/>
        <v>0</v>
      </c>
      <c r="CA467" s="104">
        <f>SUM(BO467:BZ467)*VLOOKUP($I467,Escalation[],MATCH(BB$1,Escalation[#Headers]),FALSE)</f>
        <v>0</v>
      </c>
      <c r="CB467" s="104">
        <f t="shared" si="565"/>
        <v>0</v>
      </c>
      <c r="CC467" s="104">
        <f t="shared" si="566"/>
        <v>0</v>
      </c>
      <c r="CD467" s="104">
        <f t="shared" si="567"/>
        <v>0</v>
      </c>
      <c r="CE467" s="103">
        <f t="shared" si="568"/>
        <v>0</v>
      </c>
      <c r="CF467" s="105">
        <f t="shared" si="569"/>
        <v>0</v>
      </c>
      <c r="CG467" s="124"/>
      <c r="CH467" s="125"/>
      <c r="CI467" s="125"/>
      <c r="CJ467" s="125"/>
      <c r="CK467" s="125"/>
      <c r="CL467" s="102"/>
      <c r="CM467" s="102"/>
      <c r="CN467" s="102"/>
      <c r="CO467" s="114"/>
      <c r="CP467" s="114"/>
      <c r="CQ467" s="114">
        <v>26100</v>
      </c>
      <c r="CR467" s="114">
        <v>26100</v>
      </c>
      <c r="CS467" s="102">
        <f t="shared" si="570"/>
        <v>0</v>
      </c>
      <c r="CT467" s="103">
        <f t="shared" si="571"/>
        <v>0</v>
      </c>
      <c r="CU467" s="103">
        <f t="shared" si="572"/>
        <v>0</v>
      </c>
      <c r="CV467" s="103">
        <f t="shared" si="573"/>
        <v>0</v>
      </c>
      <c r="CW467" s="103">
        <f t="shared" si="574"/>
        <v>0</v>
      </c>
      <c r="CX467" s="103">
        <f t="shared" si="575"/>
        <v>0</v>
      </c>
      <c r="CY467" s="103">
        <f t="shared" si="576"/>
        <v>0</v>
      </c>
      <c r="CZ467" s="103">
        <f t="shared" si="577"/>
        <v>0</v>
      </c>
      <c r="DA467" s="103">
        <f t="shared" si="578"/>
        <v>0</v>
      </c>
      <c r="DB467" s="103">
        <f t="shared" si="579"/>
        <v>0</v>
      </c>
      <c r="DC467" s="103">
        <f t="shared" si="580"/>
        <v>0</v>
      </c>
      <c r="DD467" s="103">
        <f t="shared" si="581"/>
        <v>26100</v>
      </c>
      <c r="DE467" s="103">
        <f t="shared" si="582"/>
        <v>26100</v>
      </c>
      <c r="DF467" s="104">
        <f>SUM(CT467:DE467)*VLOOKUP($I467,Escalation[],MATCH(CG$1,Escalation[#Headers]),FALSE)</f>
        <v>55639.807133175018</v>
      </c>
      <c r="DG467" s="104">
        <f t="shared" si="583"/>
        <v>0</v>
      </c>
      <c r="DH467" s="104">
        <f t="shared" si="584"/>
        <v>29489.097780582761</v>
      </c>
      <c r="DI467" s="104">
        <f t="shared" si="585"/>
        <v>85128.904913757782</v>
      </c>
      <c r="DJ467" s="103">
        <f t="shared" si="586"/>
        <v>5007.5826419857513</v>
      </c>
      <c r="DK467" s="105">
        <f t="shared" si="587"/>
        <v>2654.0188002524483</v>
      </c>
      <c r="DL467" s="111"/>
      <c r="DM467" s="114"/>
      <c r="DN467" s="114"/>
      <c r="DO467" s="114"/>
      <c r="DP467" s="114"/>
      <c r="DQ467" s="112"/>
      <c r="DR467" s="102"/>
      <c r="DS467" s="102"/>
      <c r="DT467" s="102"/>
      <c r="DU467" s="102"/>
      <c r="DV467" s="102"/>
      <c r="DW467" s="102"/>
      <c r="DX467" s="102">
        <f t="shared" si="588"/>
        <v>0</v>
      </c>
      <c r="DY467" s="103">
        <f t="shared" si="589"/>
        <v>0</v>
      </c>
      <c r="DZ467" s="103">
        <f t="shared" si="590"/>
        <v>0</v>
      </c>
      <c r="EA467" s="103">
        <f t="shared" si="591"/>
        <v>0</v>
      </c>
      <c r="EB467" s="103">
        <f t="shared" si="592"/>
        <v>0</v>
      </c>
      <c r="EC467" s="103">
        <f t="shared" si="593"/>
        <v>0</v>
      </c>
      <c r="ED467" s="103">
        <f t="shared" si="594"/>
        <v>0</v>
      </c>
      <c r="EE467" s="103">
        <f t="shared" si="595"/>
        <v>0</v>
      </c>
      <c r="EF467" s="103">
        <f t="shared" si="596"/>
        <v>0</v>
      </c>
      <c r="EG467" s="103">
        <f t="shared" si="597"/>
        <v>0</v>
      </c>
      <c r="EH467" s="103">
        <f t="shared" si="598"/>
        <v>0</v>
      </c>
      <c r="EI467" s="103">
        <f t="shared" si="599"/>
        <v>0</v>
      </c>
      <c r="EJ467" s="103">
        <f t="shared" si="600"/>
        <v>0</v>
      </c>
      <c r="EK467" s="104">
        <f>SUM(DY467:EJ467)*VLOOKUP($I467,Escalation[],MATCH(DL$1,Escalation[#Headers]),FALSE)</f>
        <v>0</v>
      </c>
      <c r="EL467" s="104">
        <f t="shared" si="601"/>
        <v>0</v>
      </c>
      <c r="EM467" s="104">
        <f t="shared" si="602"/>
        <v>0</v>
      </c>
      <c r="EN467" s="104">
        <f t="shared" si="603"/>
        <v>0</v>
      </c>
      <c r="EO467" s="103">
        <f t="shared" si="604"/>
        <v>0</v>
      </c>
      <c r="EP467" s="105">
        <f t="shared" si="605"/>
        <v>0</v>
      </c>
      <c r="EQ467" s="160">
        <f t="shared" si="606"/>
        <v>85128.904913757782</v>
      </c>
      <c r="ER467" s="1"/>
      <c r="ES467" s="82"/>
      <c r="ET467" s="82"/>
      <c r="EU467" s="82"/>
      <c r="EV467" s="82"/>
      <c r="EW467" s="22"/>
      <c r="EX467" s="22"/>
      <c r="EY467" s="34"/>
      <c r="EZ467" s="34"/>
      <c r="FA467" s="7"/>
      <c r="FB467" s="7"/>
      <c r="FC467" s="7"/>
      <c r="FD467" s="7"/>
    </row>
    <row r="468" spans="1:160" ht="145.19999999999999" hidden="1" x14ac:dyDescent="0.3">
      <c r="A468" s="2" t="s">
        <v>932</v>
      </c>
      <c r="B468" s="83">
        <v>1.2</v>
      </c>
      <c r="C468" t="s">
        <v>1395</v>
      </c>
      <c r="D468" s="28" t="s">
        <v>15</v>
      </c>
      <c r="E468" s="3" t="s">
        <v>25</v>
      </c>
      <c r="F468" s="1" t="s">
        <v>933</v>
      </c>
      <c r="G468" s="19" t="s">
        <v>934</v>
      </c>
      <c r="H468" s="1"/>
      <c r="I468" s="3" t="s">
        <v>19</v>
      </c>
      <c r="J468" s="5" t="s">
        <v>31</v>
      </c>
      <c r="K468" s="3" t="s">
        <v>35</v>
      </c>
      <c r="L468" s="6" t="s">
        <v>22</v>
      </c>
      <c r="M468" s="39">
        <v>85.185185185185205</v>
      </c>
      <c r="N468" s="43">
        <v>115</v>
      </c>
      <c r="O468" s="23">
        <v>0</v>
      </c>
      <c r="P468" s="48">
        <v>0</v>
      </c>
      <c r="Q468" s="5" t="s">
        <v>880</v>
      </c>
      <c r="R468" s="1" t="s">
        <v>41</v>
      </c>
      <c r="S468" s="71">
        <f>VLOOKUP(R468,Contingencies!$A$2:$D$7,4,FALSE)</f>
        <v>0.125</v>
      </c>
      <c r="T468" s="22">
        <f t="shared" si="539"/>
        <v>46850.736147986987</v>
      </c>
      <c r="U468" s="33">
        <f t="shared" si="613"/>
        <v>0</v>
      </c>
      <c r="V468" s="90" t="s">
        <v>913</v>
      </c>
      <c r="W468" s="110"/>
      <c r="X468" s="102"/>
      <c r="Y468" s="102"/>
      <c r="Z468" s="102"/>
      <c r="AA468" s="102"/>
      <c r="AB468" s="102"/>
      <c r="AC468" s="102"/>
      <c r="AD468" s="102"/>
      <c r="AE468" s="102"/>
      <c r="AF468" s="102"/>
      <c r="AG468" s="102"/>
      <c r="AH468" s="102"/>
      <c r="AI468" s="102">
        <f t="shared" si="607"/>
        <v>0</v>
      </c>
      <c r="AJ468" s="103">
        <f t="shared" si="540"/>
        <v>0</v>
      </c>
      <c r="AK468" s="103">
        <f t="shared" si="541"/>
        <v>0</v>
      </c>
      <c r="AL468" s="103">
        <f t="shared" si="542"/>
        <v>0</v>
      </c>
      <c r="AM468" s="103">
        <f t="shared" si="543"/>
        <v>0</v>
      </c>
      <c r="AN468" s="103">
        <f t="shared" si="544"/>
        <v>0</v>
      </c>
      <c r="AO468" s="103">
        <f t="shared" si="545"/>
        <v>0</v>
      </c>
      <c r="AP468" s="103">
        <f t="shared" si="546"/>
        <v>0</v>
      </c>
      <c r="AQ468" s="103">
        <f t="shared" si="547"/>
        <v>0</v>
      </c>
      <c r="AR468" s="103">
        <f t="shared" si="548"/>
        <v>0</v>
      </c>
      <c r="AS468" s="103">
        <f t="shared" si="549"/>
        <v>0</v>
      </c>
      <c r="AT468" s="103">
        <f t="shared" si="550"/>
        <v>0</v>
      </c>
      <c r="AU468" s="103">
        <f t="shared" si="551"/>
        <v>0</v>
      </c>
      <c r="AV468" s="104">
        <f>SUM(AJ468:AU468)*VLOOKUP($I468,Escalation[],MATCH(W$1,Escalation[#Headers]),FALSE)</f>
        <v>0</v>
      </c>
      <c r="AW468" s="104">
        <f t="shared" si="608"/>
        <v>0</v>
      </c>
      <c r="AX468" s="104">
        <f t="shared" si="609"/>
        <v>0</v>
      </c>
      <c r="AY468" s="104">
        <f t="shared" si="610"/>
        <v>0</v>
      </c>
      <c r="AZ468" s="103">
        <f t="shared" si="611"/>
        <v>0</v>
      </c>
      <c r="BA468" s="105">
        <f t="shared" si="612"/>
        <v>0</v>
      </c>
      <c r="BB468" s="110"/>
      <c r="BC468" s="102"/>
      <c r="BD468" s="102"/>
      <c r="BE468" s="102"/>
      <c r="BF468" s="102"/>
      <c r="BG468" s="102"/>
      <c r="BH468" s="102"/>
      <c r="BI468" s="102"/>
      <c r="BJ468" s="102"/>
      <c r="BK468" s="102"/>
      <c r="BL468" s="102"/>
      <c r="BM468" s="102"/>
      <c r="BN468" s="102">
        <f t="shared" si="552"/>
        <v>0</v>
      </c>
      <c r="BO468" s="103">
        <f t="shared" si="553"/>
        <v>0</v>
      </c>
      <c r="BP468" s="103">
        <f t="shared" si="554"/>
        <v>0</v>
      </c>
      <c r="BQ468" s="103">
        <f t="shared" si="555"/>
        <v>0</v>
      </c>
      <c r="BR468" s="103">
        <f t="shared" si="556"/>
        <v>0</v>
      </c>
      <c r="BS468" s="103">
        <f t="shared" si="557"/>
        <v>0</v>
      </c>
      <c r="BT468" s="103">
        <f t="shared" si="558"/>
        <v>0</v>
      </c>
      <c r="BU468" s="103">
        <f t="shared" si="559"/>
        <v>0</v>
      </c>
      <c r="BV468" s="103">
        <f t="shared" si="560"/>
        <v>0</v>
      </c>
      <c r="BW468" s="103">
        <f t="shared" si="561"/>
        <v>0</v>
      </c>
      <c r="BX468" s="103">
        <f t="shared" si="562"/>
        <v>0</v>
      </c>
      <c r="BY468" s="103">
        <f t="shared" si="563"/>
        <v>0</v>
      </c>
      <c r="BZ468" s="103">
        <f t="shared" si="564"/>
        <v>0</v>
      </c>
      <c r="CA468" s="104">
        <f>SUM(BO468:BZ468)*VLOOKUP($I468,Escalation[],MATCH(BB$1,Escalation[#Headers]),FALSE)</f>
        <v>0</v>
      </c>
      <c r="CB468" s="104">
        <f t="shared" si="565"/>
        <v>0</v>
      </c>
      <c r="CC468" s="104">
        <f t="shared" si="566"/>
        <v>0</v>
      </c>
      <c r="CD468" s="104">
        <f t="shared" si="567"/>
        <v>0</v>
      </c>
      <c r="CE468" s="103">
        <f t="shared" si="568"/>
        <v>0</v>
      </c>
      <c r="CF468" s="105">
        <f t="shared" si="569"/>
        <v>0</v>
      </c>
      <c r="CG468" s="124"/>
      <c r="CH468" s="125"/>
      <c r="CI468" s="125"/>
      <c r="CJ468" s="125"/>
      <c r="CK468" s="125"/>
      <c r="CL468" s="102"/>
      <c r="CM468" s="102"/>
      <c r="CN468" s="102"/>
      <c r="CO468" s="102"/>
      <c r="CP468" s="102"/>
      <c r="CQ468" s="102"/>
      <c r="CR468" s="102"/>
      <c r="CS468" s="102">
        <f t="shared" si="570"/>
        <v>0</v>
      </c>
      <c r="CT468" s="103">
        <f t="shared" si="571"/>
        <v>0</v>
      </c>
      <c r="CU468" s="103">
        <f t="shared" si="572"/>
        <v>0</v>
      </c>
      <c r="CV468" s="103">
        <f t="shared" si="573"/>
        <v>0</v>
      </c>
      <c r="CW468" s="103">
        <f t="shared" si="574"/>
        <v>0</v>
      </c>
      <c r="CX468" s="103">
        <f t="shared" si="575"/>
        <v>0</v>
      </c>
      <c r="CY468" s="103">
        <f t="shared" si="576"/>
        <v>0</v>
      </c>
      <c r="CZ468" s="103">
        <f t="shared" si="577"/>
        <v>0</v>
      </c>
      <c r="DA468" s="103">
        <f t="shared" si="578"/>
        <v>0</v>
      </c>
      <c r="DB468" s="103">
        <f t="shared" si="579"/>
        <v>0</v>
      </c>
      <c r="DC468" s="103">
        <f t="shared" si="580"/>
        <v>0</v>
      </c>
      <c r="DD468" s="103">
        <f t="shared" si="581"/>
        <v>0</v>
      </c>
      <c r="DE468" s="103">
        <f t="shared" si="582"/>
        <v>0</v>
      </c>
      <c r="DF468" s="104">
        <f>SUM(CT468:DE468)*VLOOKUP($I468,Escalation[],MATCH(CG$1,Escalation[#Headers]),FALSE)</f>
        <v>0</v>
      </c>
      <c r="DG468" s="104">
        <f t="shared" si="583"/>
        <v>0</v>
      </c>
      <c r="DH468" s="104">
        <f t="shared" si="584"/>
        <v>0</v>
      </c>
      <c r="DI468" s="104">
        <f t="shared" si="585"/>
        <v>0</v>
      </c>
      <c r="DJ468" s="103">
        <f t="shared" si="586"/>
        <v>0</v>
      </c>
      <c r="DK468" s="105">
        <f t="shared" si="587"/>
        <v>0</v>
      </c>
      <c r="DL468" s="110"/>
      <c r="DM468" s="114">
        <v>702</v>
      </c>
      <c r="DN468" s="114">
        <v>1872</v>
      </c>
      <c r="DO468" s="114">
        <v>1467</v>
      </c>
      <c r="DP468" s="114"/>
      <c r="DQ468" s="102"/>
      <c r="DR468" s="102"/>
      <c r="DS468" s="102"/>
      <c r="DT468" s="102"/>
      <c r="DU468" s="102"/>
      <c r="DV468" s="102"/>
      <c r="DW468" s="102"/>
      <c r="DX468" s="102">
        <f t="shared" si="588"/>
        <v>4041</v>
      </c>
      <c r="DY468" s="103">
        <f t="shared" si="589"/>
        <v>0</v>
      </c>
      <c r="DZ468" s="103">
        <f t="shared" si="590"/>
        <v>59800.000000000015</v>
      </c>
      <c r="EA468" s="103">
        <f t="shared" si="591"/>
        <v>159466.66666666672</v>
      </c>
      <c r="EB468" s="103">
        <f t="shared" si="592"/>
        <v>124966.6666666667</v>
      </c>
      <c r="EC468" s="103">
        <f t="shared" si="593"/>
        <v>0</v>
      </c>
      <c r="ED468" s="103">
        <f t="shared" si="594"/>
        <v>0</v>
      </c>
      <c r="EE468" s="103">
        <f t="shared" si="595"/>
        <v>0</v>
      </c>
      <c r="EF468" s="103">
        <f t="shared" si="596"/>
        <v>0</v>
      </c>
      <c r="EG468" s="103">
        <f t="shared" si="597"/>
        <v>0</v>
      </c>
      <c r="EH468" s="103">
        <f t="shared" si="598"/>
        <v>0</v>
      </c>
      <c r="EI468" s="103">
        <f t="shared" si="599"/>
        <v>0</v>
      </c>
      <c r="EJ468" s="103">
        <f t="shared" si="600"/>
        <v>0</v>
      </c>
      <c r="EK468" s="104">
        <f>SUM(DY468:EJ468)*VLOOKUP($I468,Escalation[],MATCH(DL$1,Escalation[#Headers]),FALSE)</f>
        <v>374805.8891838959</v>
      </c>
      <c r="EL468" s="104">
        <f t="shared" si="601"/>
        <v>0</v>
      </c>
      <c r="EM468" s="104">
        <f t="shared" si="602"/>
        <v>0</v>
      </c>
      <c r="EN468" s="104">
        <f t="shared" si="603"/>
        <v>374805.8891838959</v>
      </c>
      <c r="EO468" s="103">
        <f t="shared" si="604"/>
        <v>46850.736147986987</v>
      </c>
      <c r="EP468" s="105">
        <f t="shared" si="605"/>
        <v>0</v>
      </c>
      <c r="EQ468" s="160">
        <f t="shared" si="606"/>
        <v>374805.8891838959</v>
      </c>
      <c r="ER468" s="1"/>
      <c r="ES468" s="82"/>
      <c r="ET468" s="82"/>
      <c r="EU468" s="82"/>
      <c r="EV468" s="82"/>
      <c r="EW468" s="22"/>
      <c r="EX468" s="22"/>
      <c r="EY468" s="34"/>
      <c r="EZ468" s="34"/>
      <c r="FA468" s="7"/>
      <c r="FB468" s="7"/>
      <c r="FC468" s="7"/>
      <c r="FD468" s="7"/>
    </row>
    <row r="469" spans="1:160" ht="132" hidden="1" x14ac:dyDescent="0.3">
      <c r="A469" s="2" t="s">
        <v>932</v>
      </c>
      <c r="B469" s="83">
        <v>1.2</v>
      </c>
      <c r="C469" t="s">
        <v>1395</v>
      </c>
      <c r="D469" s="28" t="s">
        <v>15</v>
      </c>
      <c r="E469" s="3" t="s">
        <v>25</v>
      </c>
      <c r="F469" s="1" t="s">
        <v>933</v>
      </c>
      <c r="G469" s="19" t="s">
        <v>935</v>
      </c>
      <c r="H469" s="1"/>
      <c r="I469" s="3" t="s">
        <v>19</v>
      </c>
      <c r="J469" s="5" t="s">
        <v>31</v>
      </c>
      <c r="K469" s="3" t="s">
        <v>137</v>
      </c>
      <c r="L469" s="6" t="s">
        <v>22</v>
      </c>
      <c r="M469" s="39">
        <v>57.037037037037003</v>
      </c>
      <c r="N469" s="43">
        <v>77</v>
      </c>
      <c r="O469" s="23">
        <v>0</v>
      </c>
      <c r="P469" s="48">
        <v>0</v>
      </c>
      <c r="Q469" s="5" t="s">
        <v>880</v>
      </c>
      <c r="R469" s="1" t="s">
        <v>41</v>
      </c>
      <c r="S469" s="71">
        <f>VLOOKUP(R469,Contingencies!$A$2:$D$7,4,FALSE)</f>
        <v>0.125</v>
      </c>
      <c r="T469" s="22">
        <f t="shared" si="539"/>
        <v>80694.688086011796</v>
      </c>
      <c r="U469" s="33">
        <f t="shared" si="613"/>
        <v>0</v>
      </c>
      <c r="V469" s="90" t="s">
        <v>915</v>
      </c>
      <c r="W469" s="110"/>
      <c r="X469" s="102"/>
      <c r="Y469" s="102"/>
      <c r="Z469" s="102"/>
      <c r="AA469" s="102"/>
      <c r="AB469" s="102"/>
      <c r="AC469" s="102"/>
      <c r="AD469" s="102"/>
      <c r="AE469" s="102"/>
      <c r="AF469" s="102"/>
      <c r="AG469" s="102"/>
      <c r="AH469" s="102"/>
      <c r="AI469" s="102">
        <f t="shared" si="607"/>
        <v>0</v>
      </c>
      <c r="AJ469" s="103">
        <f t="shared" si="540"/>
        <v>0</v>
      </c>
      <c r="AK469" s="103">
        <f t="shared" si="541"/>
        <v>0</v>
      </c>
      <c r="AL469" s="103">
        <f t="shared" si="542"/>
        <v>0</v>
      </c>
      <c r="AM469" s="103">
        <f t="shared" si="543"/>
        <v>0</v>
      </c>
      <c r="AN469" s="103">
        <f t="shared" si="544"/>
        <v>0</v>
      </c>
      <c r="AO469" s="103">
        <f t="shared" si="545"/>
        <v>0</v>
      </c>
      <c r="AP469" s="103">
        <f t="shared" si="546"/>
        <v>0</v>
      </c>
      <c r="AQ469" s="103">
        <f t="shared" si="547"/>
        <v>0</v>
      </c>
      <c r="AR469" s="103">
        <f t="shared" si="548"/>
        <v>0</v>
      </c>
      <c r="AS469" s="103">
        <f t="shared" si="549"/>
        <v>0</v>
      </c>
      <c r="AT469" s="103">
        <f t="shared" si="550"/>
        <v>0</v>
      </c>
      <c r="AU469" s="103">
        <f t="shared" si="551"/>
        <v>0</v>
      </c>
      <c r="AV469" s="104">
        <f>SUM(AJ469:AU469)*VLOOKUP($I469,Escalation[],MATCH(W$1,Escalation[#Headers]),FALSE)</f>
        <v>0</v>
      </c>
      <c r="AW469" s="104">
        <f t="shared" si="608"/>
        <v>0</v>
      </c>
      <c r="AX469" s="104">
        <f t="shared" si="609"/>
        <v>0</v>
      </c>
      <c r="AY469" s="104">
        <f t="shared" si="610"/>
        <v>0</v>
      </c>
      <c r="AZ469" s="103">
        <f t="shared" si="611"/>
        <v>0</v>
      </c>
      <c r="BA469" s="105">
        <f t="shared" si="612"/>
        <v>0</v>
      </c>
      <c r="BB469" s="110"/>
      <c r="BC469" s="102"/>
      <c r="BD469" s="102"/>
      <c r="BE469" s="102"/>
      <c r="BF469" s="102"/>
      <c r="BG469" s="102"/>
      <c r="BH469" s="102"/>
      <c r="BI469" s="102"/>
      <c r="BJ469" s="102"/>
      <c r="BK469" s="102"/>
      <c r="BL469" s="102"/>
      <c r="BM469" s="102"/>
      <c r="BN469" s="102">
        <f t="shared" si="552"/>
        <v>0</v>
      </c>
      <c r="BO469" s="103">
        <f t="shared" si="553"/>
        <v>0</v>
      </c>
      <c r="BP469" s="103">
        <f t="shared" si="554"/>
        <v>0</v>
      </c>
      <c r="BQ469" s="103">
        <f t="shared" si="555"/>
        <v>0</v>
      </c>
      <c r="BR469" s="103">
        <f t="shared" si="556"/>
        <v>0</v>
      </c>
      <c r="BS469" s="103">
        <f t="shared" si="557"/>
        <v>0</v>
      </c>
      <c r="BT469" s="103">
        <f t="shared" si="558"/>
        <v>0</v>
      </c>
      <c r="BU469" s="103">
        <f t="shared" si="559"/>
        <v>0</v>
      </c>
      <c r="BV469" s="103">
        <f t="shared" si="560"/>
        <v>0</v>
      </c>
      <c r="BW469" s="103">
        <f t="shared" si="561"/>
        <v>0</v>
      </c>
      <c r="BX469" s="103">
        <f t="shared" si="562"/>
        <v>0</v>
      </c>
      <c r="BY469" s="103">
        <f t="shared" si="563"/>
        <v>0</v>
      </c>
      <c r="BZ469" s="103">
        <f t="shared" si="564"/>
        <v>0</v>
      </c>
      <c r="CA469" s="104">
        <f>SUM(BO469:BZ469)*VLOOKUP($I469,Escalation[],MATCH(BB$1,Escalation[#Headers]),FALSE)</f>
        <v>0</v>
      </c>
      <c r="CB469" s="104">
        <f t="shared" si="565"/>
        <v>0</v>
      </c>
      <c r="CC469" s="104">
        <f t="shared" si="566"/>
        <v>0</v>
      </c>
      <c r="CD469" s="104">
        <f t="shared" si="567"/>
        <v>0</v>
      </c>
      <c r="CE469" s="103">
        <f t="shared" si="568"/>
        <v>0</v>
      </c>
      <c r="CF469" s="105">
        <f t="shared" si="569"/>
        <v>0</v>
      </c>
      <c r="CG469" s="124"/>
      <c r="CH469" s="125"/>
      <c r="CI469" s="125"/>
      <c r="CJ469" s="125"/>
      <c r="CK469" s="125"/>
      <c r="CL469" s="102"/>
      <c r="CM469" s="102"/>
      <c r="CN469" s="102"/>
      <c r="CO469" s="102"/>
      <c r="CP469" s="102"/>
      <c r="CQ469" s="102"/>
      <c r="CR469" s="102"/>
      <c r="CS469" s="102">
        <f t="shared" si="570"/>
        <v>0</v>
      </c>
      <c r="CT469" s="103">
        <f t="shared" si="571"/>
        <v>0</v>
      </c>
      <c r="CU469" s="103">
        <f t="shared" si="572"/>
        <v>0</v>
      </c>
      <c r="CV469" s="103">
        <f t="shared" si="573"/>
        <v>0</v>
      </c>
      <c r="CW469" s="103">
        <f t="shared" si="574"/>
        <v>0</v>
      </c>
      <c r="CX469" s="103">
        <f t="shared" si="575"/>
        <v>0</v>
      </c>
      <c r="CY469" s="103">
        <f t="shared" si="576"/>
        <v>0</v>
      </c>
      <c r="CZ469" s="103">
        <f t="shared" si="577"/>
        <v>0</v>
      </c>
      <c r="DA469" s="103">
        <f t="shared" si="578"/>
        <v>0</v>
      </c>
      <c r="DB469" s="103">
        <f t="shared" si="579"/>
        <v>0</v>
      </c>
      <c r="DC469" s="103">
        <f t="shared" si="580"/>
        <v>0</v>
      </c>
      <c r="DD469" s="103">
        <f t="shared" si="581"/>
        <v>0</v>
      </c>
      <c r="DE469" s="103">
        <f t="shared" si="582"/>
        <v>0</v>
      </c>
      <c r="DF469" s="104">
        <f>SUM(CT469:DE469)*VLOOKUP($I469,Escalation[],MATCH(CG$1,Escalation[#Headers]),FALSE)</f>
        <v>0</v>
      </c>
      <c r="DG469" s="104">
        <f t="shared" si="583"/>
        <v>0</v>
      </c>
      <c r="DH469" s="104">
        <f t="shared" si="584"/>
        <v>0</v>
      </c>
      <c r="DI469" s="104">
        <f t="shared" si="585"/>
        <v>0</v>
      </c>
      <c r="DJ469" s="103">
        <f t="shared" si="586"/>
        <v>0</v>
      </c>
      <c r="DK469" s="105">
        <f t="shared" si="587"/>
        <v>0</v>
      </c>
      <c r="DL469" s="110"/>
      <c r="DM469" s="114">
        <v>1890</v>
      </c>
      <c r="DN469" s="114">
        <v>4680</v>
      </c>
      <c r="DO469" s="114">
        <v>3825</v>
      </c>
      <c r="DP469" s="114"/>
      <c r="DQ469" s="102"/>
      <c r="DR469" s="102"/>
      <c r="DS469" s="102"/>
      <c r="DT469" s="102"/>
      <c r="DU469" s="102"/>
      <c r="DV469" s="102"/>
      <c r="DW469" s="102"/>
      <c r="DX469" s="102">
        <f t="shared" si="588"/>
        <v>10395</v>
      </c>
      <c r="DY469" s="103">
        <f t="shared" si="589"/>
        <v>0</v>
      </c>
      <c r="DZ469" s="103">
        <f t="shared" si="590"/>
        <v>107799.99999999994</v>
      </c>
      <c r="EA469" s="103">
        <f t="shared" si="591"/>
        <v>266933.3333333332</v>
      </c>
      <c r="EB469" s="103">
        <f t="shared" si="592"/>
        <v>218166.66666666654</v>
      </c>
      <c r="EC469" s="103">
        <f t="shared" si="593"/>
        <v>0</v>
      </c>
      <c r="ED469" s="103">
        <f t="shared" si="594"/>
        <v>0</v>
      </c>
      <c r="EE469" s="103">
        <f t="shared" si="595"/>
        <v>0</v>
      </c>
      <c r="EF469" s="103">
        <f t="shared" si="596"/>
        <v>0</v>
      </c>
      <c r="EG469" s="103">
        <f t="shared" si="597"/>
        <v>0</v>
      </c>
      <c r="EH469" s="103">
        <f t="shared" si="598"/>
        <v>0</v>
      </c>
      <c r="EI469" s="103">
        <f t="shared" si="599"/>
        <v>0</v>
      </c>
      <c r="EJ469" s="103">
        <f t="shared" si="600"/>
        <v>0</v>
      </c>
      <c r="EK469" s="104">
        <f>SUM(DY469:EJ469)*VLOOKUP($I469,Escalation[],MATCH(DL$1,Escalation[#Headers]),FALSE)</f>
        <v>645557.50468809437</v>
      </c>
      <c r="EL469" s="104">
        <f t="shared" si="601"/>
        <v>0</v>
      </c>
      <c r="EM469" s="104">
        <f t="shared" si="602"/>
        <v>0</v>
      </c>
      <c r="EN469" s="104">
        <f t="shared" si="603"/>
        <v>645557.50468809437</v>
      </c>
      <c r="EO469" s="103">
        <f t="shared" si="604"/>
        <v>80694.688086011796</v>
      </c>
      <c r="EP469" s="105">
        <f t="shared" si="605"/>
        <v>0</v>
      </c>
      <c r="EQ469" s="160">
        <f t="shared" si="606"/>
        <v>645557.50468809437</v>
      </c>
      <c r="ER469" s="1"/>
      <c r="ES469" s="82"/>
      <c r="ET469" s="82"/>
      <c r="EU469" s="82"/>
      <c r="EV469" s="82"/>
      <c r="EW469" s="22"/>
      <c r="EX469" s="22"/>
      <c r="EY469" s="34"/>
      <c r="EZ469" s="34"/>
      <c r="FA469" s="7"/>
      <c r="FB469" s="7"/>
      <c r="FC469" s="7"/>
      <c r="FD469" s="7"/>
    </row>
    <row r="470" spans="1:160" ht="145.19999999999999" hidden="1" x14ac:dyDescent="0.3">
      <c r="A470" s="2" t="s">
        <v>932</v>
      </c>
      <c r="B470" s="83">
        <v>1.2</v>
      </c>
      <c r="C470" t="s">
        <v>1395</v>
      </c>
      <c r="D470" s="3" t="s">
        <v>15</v>
      </c>
      <c r="E470" s="28" t="s">
        <v>1540</v>
      </c>
      <c r="F470" s="1" t="s">
        <v>933</v>
      </c>
      <c r="G470" s="19" t="s">
        <v>936</v>
      </c>
      <c r="H470" s="2" t="s">
        <v>110</v>
      </c>
      <c r="I470" s="3" t="s">
        <v>19</v>
      </c>
      <c r="J470" s="5" t="s">
        <v>31</v>
      </c>
      <c r="K470" s="3" t="s">
        <v>871</v>
      </c>
      <c r="L470" s="6" t="s">
        <v>22</v>
      </c>
      <c r="M470" s="39">
        <v>44.96</v>
      </c>
      <c r="N470" s="43">
        <v>46</v>
      </c>
      <c r="O470" s="23">
        <v>0.35</v>
      </c>
      <c r="P470" s="48">
        <v>0.53</v>
      </c>
      <c r="Q470" s="5" t="s">
        <v>880</v>
      </c>
      <c r="R470" s="1" t="s">
        <v>41</v>
      </c>
      <c r="S470" s="71">
        <f>VLOOKUP(R470,Contingencies!$A$2:$D$7,4,FALSE)</f>
        <v>0.125</v>
      </c>
      <c r="T470" s="22">
        <f t="shared" si="539"/>
        <v>7735.1086958271053</v>
      </c>
      <c r="U470" s="33">
        <f t="shared" si="613"/>
        <v>2679.4820972472976</v>
      </c>
      <c r="V470" s="90" t="s">
        <v>917</v>
      </c>
      <c r="W470" s="110"/>
      <c r="X470" s="102"/>
      <c r="Y470" s="102"/>
      <c r="Z470" s="102"/>
      <c r="AA470" s="102"/>
      <c r="AB470" s="102"/>
      <c r="AC470" s="102"/>
      <c r="AD470" s="102"/>
      <c r="AE470" s="102"/>
      <c r="AF470" s="102"/>
      <c r="AG470" s="102"/>
      <c r="AH470" s="102"/>
      <c r="AI470" s="102">
        <f t="shared" si="607"/>
        <v>0</v>
      </c>
      <c r="AJ470" s="103">
        <f t="shared" si="540"/>
        <v>0</v>
      </c>
      <c r="AK470" s="103">
        <f t="shared" si="541"/>
        <v>0</v>
      </c>
      <c r="AL470" s="103">
        <f t="shared" si="542"/>
        <v>0</v>
      </c>
      <c r="AM470" s="103">
        <f t="shared" si="543"/>
        <v>0</v>
      </c>
      <c r="AN470" s="103">
        <f t="shared" si="544"/>
        <v>0</v>
      </c>
      <c r="AO470" s="103">
        <f t="shared" si="545"/>
        <v>0</v>
      </c>
      <c r="AP470" s="103">
        <f t="shared" si="546"/>
        <v>0</v>
      </c>
      <c r="AQ470" s="103">
        <f t="shared" si="547"/>
        <v>0</v>
      </c>
      <c r="AR470" s="103">
        <f t="shared" si="548"/>
        <v>0</v>
      </c>
      <c r="AS470" s="103">
        <f t="shared" si="549"/>
        <v>0</v>
      </c>
      <c r="AT470" s="103">
        <f t="shared" si="550"/>
        <v>0</v>
      </c>
      <c r="AU470" s="103">
        <f t="shared" si="551"/>
        <v>0</v>
      </c>
      <c r="AV470" s="104">
        <f>SUM(AJ470:AU470)*VLOOKUP($I470,Escalation[],MATCH(W$1,Escalation[#Headers]),FALSE)</f>
        <v>0</v>
      </c>
      <c r="AW470" s="104">
        <f t="shared" si="608"/>
        <v>0</v>
      </c>
      <c r="AX470" s="104">
        <f t="shared" si="609"/>
        <v>0</v>
      </c>
      <c r="AY470" s="104">
        <f t="shared" si="610"/>
        <v>0</v>
      </c>
      <c r="AZ470" s="103">
        <f t="shared" si="611"/>
        <v>0</v>
      </c>
      <c r="BA470" s="105">
        <f t="shared" si="612"/>
        <v>0</v>
      </c>
      <c r="BB470" s="110"/>
      <c r="BC470" s="102"/>
      <c r="BD470" s="102"/>
      <c r="BE470" s="102"/>
      <c r="BF470" s="102"/>
      <c r="BG470" s="102"/>
      <c r="BH470" s="102"/>
      <c r="BI470" s="102"/>
      <c r="BJ470" s="102"/>
      <c r="BK470" s="102"/>
      <c r="BL470" s="102"/>
      <c r="BM470" s="102"/>
      <c r="BN470" s="102">
        <f t="shared" si="552"/>
        <v>0</v>
      </c>
      <c r="BO470" s="103">
        <f t="shared" si="553"/>
        <v>0</v>
      </c>
      <c r="BP470" s="103">
        <f t="shared" si="554"/>
        <v>0</v>
      </c>
      <c r="BQ470" s="103">
        <f t="shared" si="555"/>
        <v>0</v>
      </c>
      <c r="BR470" s="103">
        <f t="shared" si="556"/>
        <v>0</v>
      </c>
      <c r="BS470" s="103">
        <f t="shared" si="557"/>
        <v>0</v>
      </c>
      <c r="BT470" s="103">
        <f t="shared" si="558"/>
        <v>0</v>
      </c>
      <c r="BU470" s="103">
        <f t="shared" si="559"/>
        <v>0</v>
      </c>
      <c r="BV470" s="103">
        <f t="shared" si="560"/>
        <v>0</v>
      </c>
      <c r="BW470" s="103">
        <f t="shared" si="561"/>
        <v>0</v>
      </c>
      <c r="BX470" s="103">
        <f t="shared" si="562"/>
        <v>0</v>
      </c>
      <c r="BY470" s="103">
        <f t="shared" si="563"/>
        <v>0</v>
      </c>
      <c r="BZ470" s="103">
        <f t="shared" si="564"/>
        <v>0</v>
      </c>
      <c r="CA470" s="104">
        <f>SUM(BO470:BZ470)*VLOOKUP($I470,Escalation[],MATCH(BB$1,Escalation[#Headers]),FALSE)</f>
        <v>0</v>
      </c>
      <c r="CB470" s="104">
        <f t="shared" si="565"/>
        <v>0</v>
      </c>
      <c r="CC470" s="104">
        <f t="shared" si="566"/>
        <v>0</v>
      </c>
      <c r="CD470" s="104">
        <f t="shared" si="567"/>
        <v>0</v>
      </c>
      <c r="CE470" s="103">
        <f t="shared" si="568"/>
        <v>0</v>
      </c>
      <c r="CF470" s="105">
        <f t="shared" si="569"/>
        <v>0</v>
      </c>
      <c r="CG470" s="124"/>
      <c r="CH470" s="125"/>
      <c r="CI470" s="125"/>
      <c r="CJ470" s="125"/>
      <c r="CK470" s="125"/>
      <c r="CL470" s="102"/>
      <c r="CM470" s="102"/>
      <c r="CN470" s="102"/>
      <c r="CO470" s="102"/>
      <c r="CP470" s="102"/>
      <c r="CQ470" s="102"/>
      <c r="CR470" s="102"/>
      <c r="CS470" s="102">
        <f t="shared" si="570"/>
        <v>0</v>
      </c>
      <c r="CT470" s="103">
        <f t="shared" si="571"/>
        <v>0</v>
      </c>
      <c r="CU470" s="103">
        <f t="shared" si="572"/>
        <v>0</v>
      </c>
      <c r="CV470" s="103">
        <f t="shared" si="573"/>
        <v>0</v>
      </c>
      <c r="CW470" s="103">
        <f t="shared" si="574"/>
        <v>0</v>
      </c>
      <c r="CX470" s="103">
        <f t="shared" si="575"/>
        <v>0</v>
      </c>
      <c r="CY470" s="103">
        <f t="shared" si="576"/>
        <v>0</v>
      </c>
      <c r="CZ470" s="103">
        <f t="shared" si="577"/>
        <v>0</v>
      </c>
      <c r="DA470" s="103">
        <f t="shared" si="578"/>
        <v>0</v>
      </c>
      <c r="DB470" s="103">
        <f t="shared" si="579"/>
        <v>0</v>
      </c>
      <c r="DC470" s="103">
        <f t="shared" si="580"/>
        <v>0</v>
      </c>
      <c r="DD470" s="103">
        <f t="shared" si="581"/>
        <v>0</v>
      </c>
      <c r="DE470" s="103">
        <f t="shared" si="582"/>
        <v>0</v>
      </c>
      <c r="DF470" s="104">
        <f>SUM(CT470:DE470)*VLOOKUP($I470,Escalation[],MATCH(CG$1,Escalation[#Headers]),FALSE)</f>
        <v>0</v>
      </c>
      <c r="DG470" s="104">
        <f t="shared" si="583"/>
        <v>0</v>
      </c>
      <c r="DH470" s="104">
        <f t="shared" si="584"/>
        <v>0</v>
      </c>
      <c r="DI470" s="104">
        <f t="shared" si="585"/>
        <v>0</v>
      </c>
      <c r="DJ470" s="103">
        <f t="shared" si="586"/>
        <v>0</v>
      </c>
      <c r="DK470" s="105">
        <f t="shared" si="587"/>
        <v>0</v>
      </c>
      <c r="DL470" s="110"/>
      <c r="DM470" s="112">
        <v>144</v>
      </c>
      <c r="DN470" s="112">
        <v>234</v>
      </c>
      <c r="DO470" s="112">
        <v>234</v>
      </c>
      <c r="DP470" s="114"/>
      <c r="DQ470" s="102"/>
      <c r="DR470" s="102"/>
      <c r="DS470" s="102"/>
      <c r="DT470" s="102"/>
      <c r="DU470" s="102"/>
      <c r="DV470" s="102"/>
      <c r="DW470" s="102"/>
      <c r="DX470" s="102">
        <f t="shared" si="588"/>
        <v>612</v>
      </c>
      <c r="DY470" s="103">
        <f t="shared" si="589"/>
        <v>0</v>
      </c>
      <c r="DZ470" s="103">
        <f t="shared" si="590"/>
        <v>6474.24</v>
      </c>
      <c r="EA470" s="103">
        <f t="shared" si="591"/>
        <v>10520.64</v>
      </c>
      <c r="EB470" s="103">
        <f t="shared" si="592"/>
        <v>10520.64</v>
      </c>
      <c r="EC470" s="103">
        <f t="shared" si="593"/>
        <v>0</v>
      </c>
      <c r="ED470" s="103">
        <f t="shared" si="594"/>
        <v>0</v>
      </c>
      <c r="EE470" s="103">
        <f t="shared" si="595"/>
        <v>0</v>
      </c>
      <c r="EF470" s="103">
        <f t="shared" si="596"/>
        <v>0</v>
      </c>
      <c r="EG470" s="103">
        <f t="shared" si="597"/>
        <v>0</v>
      </c>
      <c r="EH470" s="103">
        <f t="shared" si="598"/>
        <v>0</v>
      </c>
      <c r="EI470" s="103">
        <f t="shared" si="599"/>
        <v>0</v>
      </c>
      <c r="EJ470" s="103">
        <f t="shared" si="600"/>
        <v>0</v>
      </c>
      <c r="EK470" s="104">
        <f>SUM(DY470:EJ470)*VLOOKUP($I470,Escalation[],MATCH(DL$1,Escalation[#Headers]),FALSE)</f>
        <v>29959.268732324785</v>
      </c>
      <c r="EL470" s="104">
        <f t="shared" si="601"/>
        <v>10485.744056313673</v>
      </c>
      <c r="EM470" s="104">
        <f t="shared" si="602"/>
        <v>21435.856777978384</v>
      </c>
      <c r="EN470" s="104">
        <f t="shared" si="603"/>
        <v>61880.869566616842</v>
      </c>
      <c r="EO470" s="103">
        <f t="shared" si="604"/>
        <v>5055.6265985798073</v>
      </c>
      <c r="EP470" s="105">
        <f t="shared" si="605"/>
        <v>2679.482097247298</v>
      </c>
      <c r="EQ470" s="160">
        <f t="shared" si="606"/>
        <v>61880.869566616842</v>
      </c>
      <c r="ER470" s="1"/>
      <c r="ES470" s="82"/>
      <c r="ET470" s="82"/>
      <c r="EU470" s="82"/>
      <c r="EV470" s="82"/>
      <c r="EW470" s="22"/>
      <c r="EX470" s="22"/>
      <c r="EY470" s="34"/>
      <c r="EZ470" s="34"/>
      <c r="FA470" s="7"/>
      <c r="FB470" s="7"/>
      <c r="FC470" s="7"/>
      <c r="FD470" s="7"/>
    </row>
    <row r="471" spans="1:160" ht="92.4" hidden="1" x14ac:dyDescent="0.3">
      <c r="A471" s="1" t="s">
        <v>937</v>
      </c>
      <c r="B471" s="83">
        <v>1.2</v>
      </c>
      <c r="C471" t="s">
        <v>1396</v>
      </c>
      <c r="D471" s="3" t="s">
        <v>15</v>
      </c>
      <c r="E471" s="28" t="s">
        <v>1540</v>
      </c>
      <c r="F471" s="1" t="s">
        <v>938</v>
      </c>
      <c r="G471" s="4" t="s">
        <v>939</v>
      </c>
      <c r="H471" s="1"/>
      <c r="I471" s="3" t="s">
        <v>215</v>
      </c>
      <c r="J471" s="5" t="s">
        <v>215</v>
      </c>
      <c r="K471" s="3"/>
      <c r="L471" s="3" t="s">
        <v>136</v>
      </c>
      <c r="M471" s="38"/>
      <c r="N471" s="42">
        <v>1</v>
      </c>
      <c r="O471" s="23">
        <v>0</v>
      </c>
      <c r="P471" s="48">
        <v>0</v>
      </c>
      <c r="Q471" s="5" t="s">
        <v>23</v>
      </c>
      <c r="R471" s="1" t="s">
        <v>220</v>
      </c>
      <c r="S471" s="71">
        <f>VLOOKUP(R471,Contingencies!$A$2:$D$7,4,FALSE)</f>
        <v>0.2</v>
      </c>
      <c r="T471" s="22">
        <f t="shared" si="539"/>
        <v>1726.9479000000003</v>
      </c>
      <c r="U471" s="33">
        <f t="shared" si="613"/>
        <v>0</v>
      </c>
      <c r="V471" s="90"/>
      <c r="W471" s="111">
        <v>8453</v>
      </c>
      <c r="X471" s="102"/>
      <c r="Y471" s="102"/>
      <c r="Z471" s="102"/>
      <c r="AA471" s="102"/>
      <c r="AB471" s="102"/>
      <c r="AC471" s="102"/>
      <c r="AD471" s="102"/>
      <c r="AE471" s="102"/>
      <c r="AF471" s="102"/>
      <c r="AG471" s="102"/>
      <c r="AH471" s="102"/>
      <c r="AI471" s="102">
        <f t="shared" si="607"/>
        <v>0</v>
      </c>
      <c r="AJ471" s="103">
        <f t="shared" si="540"/>
        <v>8453</v>
      </c>
      <c r="AK471" s="103">
        <f t="shared" si="541"/>
        <v>0</v>
      </c>
      <c r="AL471" s="103">
        <f t="shared" si="542"/>
        <v>0</v>
      </c>
      <c r="AM471" s="103">
        <f t="shared" si="543"/>
        <v>0</v>
      </c>
      <c r="AN471" s="103">
        <f t="shared" si="544"/>
        <v>0</v>
      </c>
      <c r="AO471" s="103">
        <f t="shared" si="545"/>
        <v>0</v>
      </c>
      <c r="AP471" s="103">
        <f t="shared" si="546"/>
        <v>0</v>
      </c>
      <c r="AQ471" s="103">
        <f t="shared" si="547"/>
        <v>0</v>
      </c>
      <c r="AR471" s="103">
        <f t="shared" si="548"/>
        <v>0</v>
      </c>
      <c r="AS471" s="103">
        <f t="shared" si="549"/>
        <v>0</v>
      </c>
      <c r="AT471" s="103">
        <f t="shared" si="550"/>
        <v>0</v>
      </c>
      <c r="AU471" s="103">
        <f t="shared" si="551"/>
        <v>0</v>
      </c>
      <c r="AV471" s="104">
        <f>SUM(AJ471:AU471)*VLOOKUP($I471,Escalation[],MATCH(W$1,Escalation[#Headers]),FALSE)</f>
        <v>8634.7395000000015</v>
      </c>
      <c r="AW471" s="104">
        <f t="shared" si="608"/>
        <v>0</v>
      </c>
      <c r="AX471" s="104">
        <f t="shared" si="609"/>
        <v>0</v>
      </c>
      <c r="AY471" s="104">
        <f t="shared" si="610"/>
        <v>8634.7395000000015</v>
      </c>
      <c r="AZ471" s="103">
        <f t="shared" si="611"/>
        <v>1726.9479000000003</v>
      </c>
      <c r="BA471" s="105">
        <f t="shared" si="612"/>
        <v>0</v>
      </c>
      <c r="BB471" s="110"/>
      <c r="BC471" s="102"/>
      <c r="BD471" s="102"/>
      <c r="BE471" s="102"/>
      <c r="BF471" s="102"/>
      <c r="BG471" s="102"/>
      <c r="BH471" s="102"/>
      <c r="BI471" s="102"/>
      <c r="BJ471" s="102"/>
      <c r="BK471" s="102"/>
      <c r="BL471" s="102"/>
      <c r="BM471" s="102"/>
      <c r="BN471" s="102">
        <f t="shared" si="552"/>
        <v>0</v>
      </c>
      <c r="BO471" s="103">
        <f t="shared" si="553"/>
        <v>0</v>
      </c>
      <c r="BP471" s="103">
        <f t="shared" si="554"/>
        <v>0</v>
      </c>
      <c r="BQ471" s="103">
        <f t="shared" si="555"/>
        <v>0</v>
      </c>
      <c r="BR471" s="103">
        <f t="shared" si="556"/>
        <v>0</v>
      </c>
      <c r="BS471" s="103">
        <f t="shared" si="557"/>
        <v>0</v>
      </c>
      <c r="BT471" s="103">
        <f t="shared" si="558"/>
        <v>0</v>
      </c>
      <c r="BU471" s="103">
        <f t="shared" si="559"/>
        <v>0</v>
      </c>
      <c r="BV471" s="103">
        <f t="shared" si="560"/>
        <v>0</v>
      </c>
      <c r="BW471" s="103">
        <f t="shared" si="561"/>
        <v>0</v>
      </c>
      <c r="BX471" s="103">
        <f t="shared" si="562"/>
        <v>0</v>
      </c>
      <c r="BY471" s="103">
        <f t="shared" si="563"/>
        <v>0</v>
      </c>
      <c r="BZ471" s="103">
        <f t="shared" si="564"/>
        <v>0</v>
      </c>
      <c r="CA471" s="104">
        <f>SUM(BO471:BZ471)*VLOOKUP($I471,Escalation[],MATCH(BB$1,Escalation[#Headers]),FALSE)</f>
        <v>0</v>
      </c>
      <c r="CB471" s="104">
        <f t="shared" si="565"/>
        <v>0</v>
      </c>
      <c r="CC471" s="104">
        <f t="shared" si="566"/>
        <v>0</v>
      </c>
      <c r="CD471" s="104">
        <f t="shared" si="567"/>
        <v>0</v>
      </c>
      <c r="CE471" s="103">
        <f t="shared" si="568"/>
        <v>0</v>
      </c>
      <c r="CF471" s="105">
        <f t="shared" si="569"/>
        <v>0</v>
      </c>
      <c r="CG471" s="110"/>
      <c r="CH471" s="102"/>
      <c r="CI471" s="102"/>
      <c r="CJ471" s="102"/>
      <c r="CK471" s="102"/>
      <c r="CL471" s="102"/>
      <c r="CM471" s="102"/>
      <c r="CN471" s="102"/>
      <c r="CO471" s="102"/>
      <c r="CP471" s="102"/>
      <c r="CQ471" s="102"/>
      <c r="CR471" s="102"/>
      <c r="CS471" s="102">
        <f t="shared" si="570"/>
        <v>0</v>
      </c>
      <c r="CT471" s="103">
        <f t="shared" si="571"/>
        <v>0</v>
      </c>
      <c r="CU471" s="103">
        <f t="shared" si="572"/>
        <v>0</v>
      </c>
      <c r="CV471" s="103">
        <f t="shared" si="573"/>
        <v>0</v>
      </c>
      <c r="CW471" s="103">
        <f t="shared" si="574"/>
        <v>0</v>
      </c>
      <c r="CX471" s="103">
        <f t="shared" si="575"/>
        <v>0</v>
      </c>
      <c r="CY471" s="103">
        <f t="shared" si="576"/>
        <v>0</v>
      </c>
      <c r="CZ471" s="103">
        <f t="shared" si="577"/>
        <v>0</v>
      </c>
      <c r="DA471" s="103">
        <f t="shared" si="578"/>
        <v>0</v>
      </c>
      <c r="DB471" s="103">
        <f t="shared" si="579"/>
        <v>0</v>
      </c>
      <c r="DC471" s="103">
        <f t="shared" si="580"/>
        <v>0</v>
      </c>
      <c r="DD471" s="103">
        <f t="shared" si="581"/>
        <v>0</v>
      </c>
      <c r="DE471" s="103">
        <f t="shared" si="582"/>
        <v>0</v>
      </c>
      <c r="DF471" s="104">
        <f>SUM(CT471:DE471)*VLOOKUP($I471,Escalation[],MATCH(CG$1,Escalation[#Headers]),FALSE)</f>
        <v>0</v>
      </c>
      <c r="DG471" s="104">
        <f t="shared" si="583"/>
        <v>0</v>
      </c>
      <c r="DH471" s="104">
        <f t="shared" si="584"/>
        <v>0</v>
      </c>
      <c r="DI471" s="104">
        <f t="shared" si="585"/>
        <v>0</v>
      </c>
      <c r="DJ471" s="103">
        <f t="shared" si="586"/>
        <v>0</v>
      </c>
      <c r="DK471" s="105">
        <f t="shared" si="587"/>
        <v>0</v>
      </c>
      <c r="DL471" s="110"/>
      <c r="DM471" s="102"/>
      <c r="DN471" s="102"/>
      <c r="DO471" s="102"/>
      <c r="DP471" s="102"/>
      <c r="DQ471" s="102"/>
      <c r="DR471" s="102"/>
      <c r="DS471" s="102"/>
      <c r="DT471" s="102"/>
      <c r="DU471" s="102"/>
      <c r="DV471" s="102"/>
      <c r="DW471" s="102"/>
      <c r="DX471" s="102">
        <f t="shared" si="588"/>
        <v>0</v>
      </c>
      <c r="DY471" s="103">
        <f t="shared" si="589"/>
        <v>0</v>
      </c>
      <c r="DZ471" s="103">
        <f t="shared" si="590"/>
        <v>0</v>
      </c>
      <c r="EA471" s="103">
        <f t="shared" si="591"/>
        <v>0</v>
      </c>
      <c r="EB471" s="103">
        <f t="shared" si="592"/>
        <v>0</v>
      </c>
      <c r="EC471" s="103">
        <f t="shared" si="593"/>
        <v>0</v>
      </c>
      <c r="ED471" s="103">
        <f t="shared" si="594"/>
        <v>0</v>
      </c>
      <c r="EE471" s="103">
        <f t="shared" si="595"/>
        <v>0</v>
      </c>
      <c r="EF471" s="103">
        <f t="shared" si="596"/>
        <v>0</v>
      </c>
      <c r="EG471" s="103">
        <f t="shared" si="597"/>
        <v>0</v>
      </c>
      <c r="EH471" s="103">
        <f t="shared" si="598"/>
        <v>0</v>
      </c>
      <c r="EI471" s="103">
        <f t="shared" si="599"/>
        <v>0</v>
      </c>
      <c r="EJ471" s="103">
        <f t="shared" si="600"/>
        <v>0</v>
      </c>
      <c r="EK471" s="104">
        <f>SUM(DY471:EJ471)*VLOOKUP($I471,Escalation[],MATCH(DL$1,Escalation[#Headers]),FALSE)</f>
        <v>0</v>
      </c>
      <c r="EL471" s="104">
        <f t="shared" si="601"/>
        <v>0</v>
      </c>
      <c r="EM471" s="104">
        <f t="shared" si="602"/>
        <v>0</v>
      </c>
      <c r="EN471" s="104">
        <f t="shared" si="603"/>
        <v>0</v>
      </c>
      <c r="EO471" s="103">
        <f t="shared" si="604"/>
        <v>0</v>
      </c>
      <c r="EP471" s="105">
        <f t="shared" si="605"/>
        <v>0</v>
      </c>
      <c r="EQ471" s="160">
        <f t="shared" si="606"/>
        <v>8634.7395000000015</v>
      </c>
      <c r="ER471" s="1"/>
      <c r="ES471" s="82"/>
      <c r="ET471" s="82"/>
      <c r="EU471" s="82"/>
      <c r="EV471" s="82"/>
      <c r="EW471" s="22"/>
      <c r="EX471" s="22"/>
      <c r="EY471" s="34"/>
      <c r="EZ471" s="34"/>
      <c r="FA471" s="7"/>
      <c r="FB471" s="7"/>
      <c r="FC471" s="7"/>
      <c r="FD471" s="7"/>
    </row>
    <row r="472" spans="1:160" ht="105.6" hidden="1" x14ac:dyDescent="0.3">
      <c r="A472" s="1" t="s">
        <v>940</v>
      </c>
      <c r="B472" s="83">
        <v>1.2</v>
      </c>
      <c r="C472" t="s">
        <v>1396</v>
      </c>
      <c r="D472" s="3" t="s">
        <v>15</v>
      </c>
      <c r="E472" s="28" t="s">
        <v>1540</v>
      </c>
      <c r="F472" s="1" t="s">
        <v>941</v>
      </c>
      <c r="G472" s="4" t="s">
        <v>942</v>
      </c>
      <c r="H472" s="1"/>
      <c r="I472" s="3" t="s">
        <v>215</v>
      </c>
      <c r="J472" s="5" t="s">
        <v>215</v>
      </c>
      <c r="K472" s="3"/>
      <c r="L472" s="3" t="s">
        <v>22</v>
      </c>
      <c r="M472" s="38"/>
      <c r="N472" s="42">
        <v>1</v>
      </c>
      <c r="O472" s="23">
        <v>0</v>
      </c>
      <c r="P472" s="48">
        <v>0</v>
      </c>
      <c r="Q472" s="5" t="s">
        <v>23</v>
      </c>
      <c r="R472" s="1" t="s">
        <v>224</v>
      </c>
      <c r="S472" s="71">
        <f>VLOOKUP(R472,Contingencies!$A$2:$D$7,4,FALSE)</f>
        <v>0.35</v>
      </c>
      <c r="T472" s="22">
        <f t="shared" si="539"/>
        <v>1983.9062249999999</v>
      </c>
      <c r="U472" s="33">
        <f t="shared" si="613"/>
        <v>0</v>
      </c>
      <c r="V472" s="90" t="s">
        <v>943</v>
      </c>
      <c r="W472" s="111">
        <v>5549</v>
      </c>
      <c r="X472" s="102"/>
      <c r="Y472" s="102"/>
      <c r="Z472" s="102"/>
      <c r="AA472" s="102"/>
      <c r="AB472" s="102"/>
      <c r="AC472" s="102"/>
      <c r="AD472" s="102"/>
      <c r="AE472" s="102"/>
      <c r="AF472" s="102"/>
      <c r="AG472" s="102"/>
      <c r="AH472" s="102"/>
      <c r="AI472" s="102">
        <f t="shared" si="607"/>
        <v>0</v>
      </c>
      <c r="AJ472" s="103">
        <f t="shared" si="540"/>
        <v>5549</v>
      </c>
      <c r="AK472" s="103">
        <f t="shared" si="541"/>
        <v>0</v>
      </c>
      <c r="AL472" s="103">
        <f t="shared" si="542"/>
        <v>0</v>
      </c>
      <c r="AM472" s="103">
        <f t="shared" si="543"/>
        <v>0</v>
      </c>
      <c r="AN472" s="103">
        <f t="shared" si="544"/>
        <v>0</v>
      </c>
      <c r="AO472" s="103">
        <f t="shared" si="545"/>
        <v>0</v>
      </c>
      <c r="AP472" s="103">
        <f t="shared" si="546"/>
        <v>0</v>
      </c>
      <c r="AQ472" s="103">
        <f t="shared" si="547"/>
        <v>0</v>
      </c>
      <c r="AR472" s="103">
        <f t="shared" si="548"/>
        <v>0</v>
      </c>
      <c r="AS472" s="103">
        <f t="shared" si="549"/>
        <v>0</v>
      </c>
      <c r="AT472" s="103">
        <f t="shared" si="550"/>
        <v>0</v>
      </c>
      <c r="AU472" s="103">
        <f t="shared" si="551"/>
        <v>0</v>
      </c>
      <c r="AV472" s="104">
        <f>SUM(AJ472:AU472)*VLOOKUP($I472,Escalation[],MATCH(W$1,Escalation[#Headers]),FALSE)</f>
        <v>5668.3035</v>
      </c>
      <c r="AW472" s="104">
        <f t="shared" si="608"/>
        <v>0</v>
      </c>
      <c r="AX472" s="104">
        <f t="shared" si="609"/>
        <v>0</v>
      </c>
      <c r="AY472" s="104">
        <f t="shared" si="610"/>
        <v>5668.3035</v>
      </c>
      <c r="AZ472" s="103">
        <f t="shared" si="611"/>
        <v>1983.9062249999999</v>
      </c>
      <c r="BA472" s="105">
        <f t="shared" si="612"/>
        <v>0</v>
      </c>
      <c r="BB472" s="110"/>
      <c r="BC472" s="102"/>
      <c r="BD472" s="102"/>
      <c r="BE472" s="102"/>
      <c r="BF472" s="102"/>
      <c r="BG472" s="102"/>
      <c r="BH472" s="102"/>
      <c r="BI472" s="102"/>
      <c r="BJ472" s="102"/>
      <c r="BK472" s="102"/>
      <c r="BL472" s="102"/>
      <c r="BM472" s="102"/>
      <c r="BN472" s="102">
        <f t="shared" si="552"/>
        <v>0</v>
      </c>
      <c r="BO472" s="103">
        <f t="shared" si="553"/>
        <v>0</v>
      </c>
      <c r="BP472" s="103">
        <f t="shared" si="554"/>
        <v>0</v>
      </c>
      <c r="BQ472" s="103">
        <f t="shared" si="555"/>
        <v>0</v>
      </c>
      <c r="BR472" s="103">
        <f t="shared" si="556"/>
        <v>0</v>
      </c>
      <c r="BS472" s="103">
        <f t="shared" si="557"/>
        <v>0</v>
      </c>
      <c r="BT472" s="103">
        <f t="shared" si="558"/>
        <v>0</v>
      </c>
      <c r="BU472" s="103">
        <f t="shared" si="559"/>
        <v>0</v>
      </c>
      <c r="BV472" s="103">
        <f t="shared" si="560"/>
        <v>0</v>
      </c>
      <c r="BW472" s="103">
        <f t="shared" si="561"/>
        <v>0</v>
      </c>
      <c r="BX472" s="103">
        <f t="shared" si="562"/>
        <v>0</v>
      </c>
      <c r="BY472" s="103">
        <f t="shared" si="563"/>
        <v>0</v>
      </c>
      <c r="BZ472" s="103">
        <f t="shared" si="564"/>
        <v>0</v>
      </c>
      <c r="CA472" s="104">
        <f>SUM(BO472:BZ472)*VLOOKUP($I472,Escalation[],MATCH(BB$1,Escalation[#Headers]),FALSE)</f>
        <v>0</v>
      </c>
      <c r="CB472" s="104">
        <f t="shared" si="565"/>
        <v>0</v>
      </c>
      <c r="CC472" s="104">
        <f t="shared" si="566"/>
        <v>0</v>
      </c>
      <c r="CD472" s="104">
        <f t="shared" si="567"/>
        <v>0</v>
      </c>
      <c r="CE472" s="103">
        <f t="shared" si="568"/>
        <v>0</v>
      </c>
      <c r="CF472" s="105">
        <f t="shared" si="569"/>
        <v>0</v>
      </c>
      <c r="CG472" s="110"/>
      <c r="CH472" s="102"/>
      <c r="CI472" s="102"/>
      <c r="CJ472" s="102"/>
      <c r="CK472" s="102"/>
      <c r="CL472" s="102"/>
      <c r="CM472" s="102"/>
      <c r="CN472" s="102"/>
      <c r="CO472" s="102"/>
      <c r="CP472" s="102"/>
      <c r="CQ472" s="102"/>
      <c r="CR472" s="102"/>
      <c r="CS472" s="102">
        <f t="shared" si="570"/>
        <v>0</v>
      </c>
      <c r="CT472" s="103">
        <f t="shared" si="571"/>
        <v>0</v>
      </c>
      <c r="CU472" s="103">
        <f t="shared" si="572"/>
        <v>0</v>
      </c>
      <c r="CV472" s="103">
        <f t="shared" si="573"/>
        <v>0</v>
      </c>
      <c r="CW472" s="103">
        <f t="shared" si="574"/>
        <v>0</v>
      </c>
      <c r="CX472" s="103">
        <f t="shared" si="575"/>
        <v>0</v>
      </c>
      <c r="CY472" s="103">
        <f t="shared" si="576"/>
        <v>0</v>
      </c>
      <c r="CZ472" s="103">
        <f t="shared" si="577"/>
        <v>0</v>
      </c>
      <c r="DA472" s="103">
        <f t="shared" si="578"/>
        <v>0</v>
      </c>
      <c r="DB472" s="103">
        <f t="shared" si="579"/>
        <v>0</v>
      </c>
      <c r="DC472" s="103">
        <f t="shared" si="580"/>
        <v>0</v>
      </c>
      <c r="DD472" s="103">
        <f t="shared" si="581"/>
        <v>0</v>
      </c>
      <c r="DE472" s="103">
        <f t="shared" si="582"/>
        <v>0</v>
      </c>
      <c r="DF472" s="104">
        <f>SUM(CT472:DE472)*VLOOKUP($I472,Escalation[],MATCH(CG$1,Escalation[#Headers]),FALSE)</f>
        <v>0</v>
      </c>
      <c r="DG472" s="104">
        <f t="shared" si="583"/>
        <v>0</v>
      </c>
      <c r="DH472" s="104">
        <f t="shared" si="584"/>
        <v>0</v>
      </c>
      <c r="DI472" s="104">
        <f t="shared" si="585"/>
        <v>0</v>
      </c>
      <c r="DJ472" s="103">
        <f t="shared" si="586"/>
        <v>0</v>
      </c>
      <c r="DK472" s="105">
        <f t="shared" si="587"/>
        <v>0</v>
      </c>
      <c r="DL472" s="110"/>
      <c r="DM472" s="102"/>
      <c r="DN472" s="102"/>
      <c r="DO472" s="102"/>
      <c r="DP472" s="102"/>
      <c r="DQ472" s="102"/>
      <c r="DR472" s="102"/>
      <c r="DS472" s="102"/>
      <c r="DT472" s="102"/>
      <c r="DU472" s="102"/>
      <c r="DV472" s="102"/>
      <c r="DW472" s="102"/>
      <c r="DX472" s="102">
        <f t="shared" si="588"/>
        <v>0</v>
      </c>
      <c r="DY472" s="103">
        <f t="shared" si="589"/>
        <v>0</v>
      </c>
      <c r="DZ472" s="103">
        <f t="shared" si="590"/>
        <v>0</v>
      </c>
      <c r="EA472" s="103">
        <f t="shared" si="591"/>
        <v>0</v>
      </c>
      <c r="EB472" s="103">
        <f t="shared" si="592"/>
        <v>0</v>
      </c>
      <c r="EC472" s="103">
        <f t="shared" si="593"/>
        <v>0</v>
      </c>
      <c r="ED472" s="103">
        <f t="shared" si="594"/>
        <v>0</v>
      </c>
      <c r="EE472" s="103">
        <f t="shared" si="595"/>
        <v>0</v>
      </c>
      <c r="EF472" s="103">
        <f t="shared" si="596"/>
        <v>0</v>
      </c>
      <c r="EG472" s="103">
        <f t="shared" si="597"/>
        <v>0</v>
      </c>
      <c r="EH472" s="103">
        <f t="shared" si="598"/>
        <v>0</v>
      </c>
      <c r="EI472" s="103">
        <f t="shared" si="599"/>
        <v>0</v>
      </c>
      <c r="EJ472" s="103">
        <f t="shared" si="600"/>
        <v>0</v>
      </c>
      <c r="EK472" s="104">
        <f>SUM(DY472:EJ472)*VLOOKUP($I472,Escalation[],MATCH(DL$1,Escalation[#Headers]),FALSE)</f>
        <v>0</v>
      </c>
      <c r="EL472" s="104">
        <f t="shared" si="601"/>
        <v>0</v>
      </c>
      <c r="EM472" s="104">
        <f t="shared" si="602"/>
        <v>0</v>
      </c>
      <c r="EN472" s="104">
        <f t="shared" si="603"/>
        <v>0</v>
      </c>
      <c r="EO472" s="103">
        <f t="shared" si="604"/>
        <v>0</v>
      </c>
      <c r="EP472" s="105">
        <f t="shared" si="605"/>
        <v>0</v>
      </c>
      <c r="EQ472" s="160">
        <f t="shared" si="606"/>
        <v>5668.3035</v>
      </c>
      <c r="ER472" s="1"/>
      <c r="ES472" s="82"/>
      <c r="ET472" s="82"/>
      <c r="EU472" s="82"/>
      <c r="EV472" s="82"/>
      <c r="EW472" s="22"/>
      <c r="EX472" s="22"/>
      <c r="EY472" s="34"/>
      <c r="EZ472" s="34"/>
      <c r="FA472" s="7"/>
      <c r="FB472" s="7"/>
      <c r="FC472" s="7"/>
      <c r="FD472" s="7"/>
    </row>
    <row r="473" spans="1:160" ht="92.4" hidden="1" x14ac:dyDescent="0.3">
      <c r="A473" s="1" t="s">
        <v>944</v>
      </c>
      <c r="B473" s="83">
        <v>1.2</v>
      </c>
      <c r="C473" t="s">
        <v>1396</v>
      </c>
      <c r="D473" s="3" t="s">
        <v>15</v>
      </c>
      <c r="E473" s="28" t="s">
        <v>1540</v>
      </c>
      <c r="F473" s="1" t="s">
        <v>945</v>
      </c>
      <c r="G473" s="14" t="s">
        <v>946</v>
      </c>
      <c r="H473" s="1"/>
      <c r="I473" s="3" t="s">
        <v>215</v>
      </c>
      <c r="J473" s="5" t="s">
        <v>215</v>
      </c>
      <c r="K473" s="3"/>
      <c r="L473" s="3" t="s">
        <v>136</v>
      </c>
      <c r="M473" s="38"/>
      <c r="N473" s="42">
        <v>1</v>
      </c>
      <c r="O473" s="23">
        <v>0</v>
      </c>
      <c r="P473" s="48">
        <v>0</v>
      </c>
      <c r="Q473" s="5" t="s">
        <v>23</v>
      </c>
      <c r="R473" s="1" t="s">
        <v>220</v>
      </c>
      <c r="S473" s="71">
        <f>VLOOKUP(R473,Contingencies!$A$2:$D$7,4,FALSE)</f>
        <v>0.2</v>
      </c>
      <c r="T473" s="22">
        <f t="shared" si="539"/>
        <v>22064.400000000005</v>
      </c>
      <c r="U473" s="33">
        <f t="shared" si="613"/>
        <v>0</v>
      </c>
      <c r="V473" s="90"/>
      <c r="W473" s="110"/>
      <c r="X473" s="112">
        <v>36000</v>
      </c>
      <c r="Y473" s="112">
        <v>36000</v>
      </c>
      <c r="Z473" s="112">
        <v>36000</v>
      </c>
      <c r="AA473" s="102"/>
      <c r="AB473" s="102"/>
      <c r="AC473" s="102"/>
      <c r="AD473" s="102"/>
      <c r="AE473" s="102"/>
      <c r="AF473" s="102"/>
      <c r="AG473" s="102"/>
      <c r="AH473" s="102"/>
      <c r="AI473" s="102">
        <f t="shared" si="607"/>
        <v>0</v>
      </c>
      <c r="AJ473" s="103">
        <f t="shared" si="540"/>
        <v>0</v>
      </c>
      <c r="AK473" s="103">
        <f t="shared" si="541"/>
        <v>36000</v>
      </c>
      <c r="AL473" s="103">
        <f t="shared" si="542"/>
        <v>36000</v>
      </c>
      <c r="AM473" s="103">
        <f t="shared" si="543"/>
        <v>36000</v>
      </c>
      <c r="AN473" s="103">
        <f t="shared" si="544"/>
        <v>0</v>
      </c>
      <c r="AO473" s="103">
        <f t="shared" si="545"/>
        <v>0</v>
      </c>
      <c r="AP473" s="103">
        <f t="shared" si="546"/>
        <v>0</v>
      </c>
      <c r="AQ473" s="103">
        <f t="shared" si="547"/>
        <v>0</v>
      </c>
      <c r="AR473" s="103">
        <f t="shared" si="548"/>
        <v>0</v>
      </c>
      <c r="AS473" s="103">
        <f t="shared" si="549"/>
        <v>0</v>
      </c>
      <c r="AT473" s="103">
        <f t="shared" si="550"/>
        <v>0</v>
      </c>
      <c r="AU473" s="103">
        <f t="shared" si="551"/>
        <v>0</v>
      </c>
      <c r="AV473" s="104">
        <f>SUM(AJ473:AU473)*VLOOKUP($I473,Escalation[],MATCH(W$1,Escalation[#Headers]),FALSE)</f>
        <v>110322.00000000001</v>
      </c>
      <c r="AW473" s="104">
        <f t="shared" si="608"/>
        <v>0</v>
      </c>
      <c r="AX473" s="104">
        <f t="shared" si="609"/>
        <v>0</v>
      </c>
      <c r="AY473" s="104">
        <f t="shared" si="610"/>
        <v>110322.00000000001</v>
      </c>
      <c r="AZ473" s="103">
        <f t="shared" si="611"/>
        <v>22064.400000000005</v>
      </c>
      <c r="BA473" s="105">
        <f t="shared" si="612"/>
        <v>0</v>
      </c>
      <c r="BB473" s="110"/>
      <c r="BC473" s="102"/>
      <c r="BD473" s="102"/>
      <c r="BE473" s="102"/>
      <c r="BF473" s="102"/>
      <c r="BG473" s="102"/>
      <c r="BH473" s="102"/>
      <c r="BI473" s="102"/>
      <c r="BJ473" s="102"/>
      <c r="BK473" s="102"/>
      <c r="BL473" s="102"/>
      <c r="BM473" s="102"/>
      <c r="BN473" s="102">
        <f t="shared" si="552"/>
        <v>0</v>
      </c>
      <c r="BO473" s="103">
        <f t="shared" si="553"/>
        <v>0</v>
      </c>
      <c r="BP473" s="103">
        <f t="shared" si="554"/>
        <v>0</v>
      </c>
      <c r="BQ473" s="103">
        <f t="shared" si="555"/>
        <v>0</v>
      </c>
      <c r="BR473" s="103">
        <f t="shared" si="556"/>
        <v>0</v>
      </c>
      <c r="BS473" s="103">
        <f t="shared" si="557"/>
        <v>0</v>
      </c>
      <c r="BT473" s="103">
        <f t="shared" si="558"/>
        <v>0</v>
      </c>
      <c r="BU473" s="103">
        <f t="shared" si="559"/>
        <v>0</v>
      </c>
      <c r="BV473" s="103">
        <f t="shared" si="560"/>
        <v>0</v>
      </c>
      <c r="BW473" s="103">
        <f t="shared" si="561"/>
        <v>0</v>
      </c>
      <c r="BX473" s="103">
        <f t="shared" si="562"/>
        <v>0</v>
      </c>
      <c r="BY473" s="103">
        <f t="shared" si="563"/>
        <v>0</v>
      </c>
      <c r="BZ473" s="103">
        <f t="shared" si="564"/>
        <v>0</v>
      </c>
      <c r="CA473" s="104">
        <f>SUM(BO473:BZ473)*VLOOKUP($I473,Escalation[],MATCH(BB$1,Escalation[#Headers]),FALSE)</f>
        <v>0</v>
      </c>
      <c r="CB473" s="104">
        <f t="shared" si="565"/>
        <v>0</v>
      </c>
      <c r="CC473" s="104">
        <f t="shared" si="566"/>
        <v>0</v>
      </c>
      <c r="CD473" s="104">
        <f t="shared" si="567"/>
        <v>0</v>
      </c>
      <c r="CE473" s="103">
        <f t="shared" si="568"/>
        <v>0</v>
      </c>
      <c r="CF473" s="105">
        <f t="shared" si="569"/>
        <v>0</v>
      </c>
      <c r="CG473" s="124"/>
      <c r="CH473" s="125"/>
      <c r="CI473" s="125"/>
      <c r="CJ473" s="125"/>
      <c r="CK473" s="125"/>
      <c r="CL473" s="102"/>
      <c r="CM473" s="102"/>
      <c r="CN473" s="102"/>
      <c r="CO473" s="102"/>
      <c r="CP473" s="102"/>
      <c r="CQ473" s="102"/>
      <c r="CR473" s="102"/>
      <c r="CS473" s="102">
        <f t="shared" si="570"/>
        <v>0</v>
      </c>
      <c r="CT473" s="103">
        <f t="shared" si="571"/>
        <v>0</v>
      </c>
      <c r="CU473" s="103">
        <f t="shared" si="572"/>
        <v>0</v>
      </c>
      <c r="CV473" s="103">
        <f t="shared" si="573"/>
        <v>0</v>
      </c>
      <c r="CW473" s="103">
        <f t="shared" si="574"/>
        <v>0</v>
      </c>
      <c r="CX473" s="103">
        <f t="shared" si="575"/>
        <v>0</v>
      </c>
      <c r="CY473" s="103">
        <f t="shared" si="576"/>
        <v>0</v>
      </c>
      <c r="CZ473" s="103">
        <f t="shared" si="577"/>
        <v>0</v>
      </c>
      <c r="DA473" s="103">
        <f t="shared" si="578"/>
        <v>0</v>
      </c>
      <c r="DB473" s="103">
        <f t="shared" si="579"/>
        <v>0</v>
      </c>
      <c r="DC473" s="103">
        <f t="shared" si="580"/>
        <v>0</v>
      </c>
      <c r="DD473" s="103">
        <f t="shared" si="581"/>
        <v>0</v>
      </c>
      <c r="DE473" s="103">
        <f t="shared" si="582"/>
        <v>0</v>
      </c>
      <c r="DF473" s="104">
        <f>SUM(CT473:DE473)*VLOOKUP($I473,Escalation[],MATCH(CG$1,Escalation[#Headers]),FALSE)</f>
        <v>0</v>
      </c>
      <c r="DG473" s="104">
        <f t="shared" si="583"/>
        <v>0</v>
      </c>
      <c r="DH473" s="104">
        <f t="shared" si="584"/>
        <v>0</v>
      </c>
      <c r="DI473" s="104">
        <f t="shared" si="585"/>
        <v>0</v>
      </c>
      <c r="DJ473" s="103">
        <f t="shared" si="586"/>
        <v>0</v>
      </c>
      <c r="DK473" s="105">
        <f t="shared" si="587"/>
        <v>0</v>
      </c>
      <c r="DL473" s="110"/>
      <c r="DM473" s="102"/>
      <c r="DN473" s="102"/>
      <c r="DO473" s="102"/>
      <c r="DP473" s="102"/>
      <c r="DQ473" s="102"/>
      <c r="DR473" s="102"/>
      <c r="DS473" s="102"/>
      <c r="DT473" s="102"/>
      <c r="DU473" s="102"/>
      <c r="DV473" s="102"/>
      <c r="DW473" s="102"/>
      <c r="DX473" s="102">
        <f t="shared" si="588"/>
        <v>0</v>
      </c>
      <c r="DY473" s="103">
        <f t="shared" si="589"/>
        <v>0</v>
      </c>
      <c r="DZ473" s="103">
        <f t="shared" si="590"/>
        <v>0</v>
      </c>
      <c r="EA473" s="103">
        <f t="shared" si="591"/>
        <v>0</v>
      </c>
      <c r="EB473" s="103">
        <f t="shared" si="592"/>
        <v>0</v>
      </c>
      <c r="EC473" s="103">
        <f t="shared" si="593"/>
        <v>0</v>
      </c>
      <c r="ED473" s="103">
        <f t="shared" si="594"/>
        <v>0</v>
      </c>
      <c r="EE473" s="103">
        <f t="shared" si="595"/>
        <v>0</v>
      </c>
      <c r="EF473" s="103">
        <f t="shared" si="596"/>
        <v>0</v>
      </c>
      <c r="EG473" s="103">
        <f t="shared" si="597"/>
        <v>0</v>
      </c>
      <c r="EH473" s="103">
        <f t="shared" si="598"/>
        <v>0</v>
      </c>
      <c r="EI473" s="103">
        <f t="shared" si="599"/>
        <v>0</v>
      </c>
      <c r="EJ473" s="103">
        <f t="shared" si="600"/>
        <v>0</v>
      </c>
      <c r="EK473" s="104">
        <f>SUM(DY473:EJ473)*VLOOKUP($I473,Escalation[],MATCH(DL$1,Escalation[#Headers]),FALSE)</f>
        <v>0</v>
      </c>
      <c r="EL473" s="104">
        <f t="shared" si="601"/>
        <v>0</v>
      </c>
      <c r="EM473" s="104">
        <f t="shared" si="602"/>
        <v>0</v>
      </c>
      <c r="EN473" s="104">
        <f t="shared" si="603"/>
        <v>0</v>
      </c>
      <c r="EO473" s="103">
        <f t="shared" si="604"/>
        <v>0</v>
      </c>
      <c r="EP473" s="105">
        <f t="shared" si="605"/>
        <v>0</v>
      </c>
      <c r="EQ473" s="160">
        <f t="shared" si="606"/>
        <v>110322.00000000001</v>
      </c>
      <c r="ER473" s="1"/>
      <c r="ES473" s="82"/>
      <c r="ET473" s="82"/>
      <c r="EU473" s="82"/>
      <c r="EV473" s="82"/>
      <c r="EW473" s="22"/>
      <c r="EX473" s="22"/>
      <c r="EY473" s="34"/>
      <c r="EZ473" s="34"/>
      <c r="FA473" s="7"/>
      <c r="FB473" s="7"/>
      <c r="FC473" s="7"/>
      <c r="FD473" s="7"/>
    </row>
    <row r="474" spans="1:160" ht="79.2" hidden="1" x14ac:dyDescent="0.3">
      <c r="A474" s="1" t="s">
        <v>947</v>
      </c>
      <c r="B474" s="83">
        <v>1.2</v>
      </c>
      <c r="C474" t="s">
        <v>1396</v>
      </c>
      <c r="D474" s="3" t="s">
        <v>15</v>
      </c>
      <c r="E474" s="28" t="s">
        <v>1540</v>
      </c>
      <c r="F474" s="1" t="s">
        <v>948</v>
      </c>
      <c r="G474" s="14" t="s">
        <v>949</v>
      </c>
      <c r="H474" s="1"/>
      <c r="I474" s="3" t="s">
        <v>215</v>
      </c>
      <c r="J474" s="5" t="s">
        <v>215</v>
      </c>
      <c r="K474" s="3"/>
      <c r="L474" s="3" t="s">
        <v>22</v>
      </c>
      <c r="M474" s="38"/>
      <c r="N474" s="42">
        <v>1</v>
      </c>
      <c r="O474" s="23">
        <v>0</v>
      </c>
      <c r="P474" s="48">
        <v>0</v>
      </c>
      <c r="Q474" s="5" t="s">
        <v>23</v>
      </c>
      <c r="R474" s="1" t="s">
        <v>224</v>
      </c>
      <c r="S474" s="71">
        <f>VLOOKUP(R474,Contingencies!$A$2:$D$7,4,FALSE)</f>
        <v>0.35</v>
      </c>
      <c r="T474" s="22">
        <f t="shared" si="539"/>
        <v>3539.4974999999999</v>
      </c>
      <c r="U474" s="33">
        <f t="shared" si="613"/>
        <v>0</v>
      </c>
      <c r="V474" s="90"/>
      <c r="W474" s="110"/>
      <c r="X474" s="112">
        <v>3300</v>
      </c>
      <c r="Y474" s="112">
        <v>3300</v>
      </c>
      <c r="Z474" s="112">
        <v>3300</v>
      </c>
      <c r="AA474" s="102"/>
      <c r="AB474" s="102"/>
      <c r="AC474" s="102"/>
      <c r="AD474" s="102"/>
      <c r="AE474" s="102"/>
      <c r="AF474" s="102"/>
      <c r="AG474" s="102"/>
      <c r="AH474" s="102"/>
      <c r="AI474" s="102">
        <f t="shared" si="607"/>
        <v>0</v>
      </c>
      <c r="AJ474" s="103">
        <f t="shared" si="540"/>
        <v>0</v>
      </c>
      <c r="AK474" s="103">
        <f t="shared" si="541"/>
        <v>3300</v>
      </c>
      <c r="AL474" s="103">
        <f t="shared" si="542"/>
        <v>3300</v>
      </c>
      <c r="AM474" s="103">
        <f t="shared" si="543"/>
        <v>3300</v>
      </c>
      <c r="AN474" s="103">
        <f t="shared" si="544"/>
        <v>0</v>
      </c>
      <c r="AO474" s="103">
        <f t="shared" si="545"/>
        <v>0</v>
      </c>
      <c r="AP474" s="103">
        <f t="shared" si="546"/>
        <v>0</v>
      </c>
      <c r="AQ474" s="103">
        <f t="shared" si="547"/>
        <v>0</v>
      </c>
      <c r="AR474" s="103">
        <f t="shared" si="548"/>
        <v>0</v>
      </c>
      <c r="AS474" s="103">
        <f t="shared" si="549"/>
        <v>0</v>
      </c>
      <c r="AT474" s="103">
        <f t="shared" si="550"/>
        <v>0</v>
      </c>
      <c r="AU474" s="103">
        <f t="shared" si="551"/>
        <v>0</v>
      </c>
      <c r="AV474" s="104">
        <f>SUM(AJ474:AU474)*VLOOKUP($I474,Escalation[],MATCH(W$1,Escalation[#Headers]),FALSE)</f>
        <v>10112.85</v>
      </c>
      <c r="AW474" s="104">
        <f t="shared" si="608"/>
        <v>0</v>
      </c>
      <c r="AX474" s="104">
        <f t="shared" si="609"/>
        <v>0</v>
      </c>
      <c r="AY474" s="104">
        <f t="shared" si="610"/>
        <v>10112.85</v>
      </c>
      <c r="AZ474" s="103">
        <f t="shared" si="611"/>
        <v>3539.4974999999999</v>
      </c>
      <c r="BA474" s="105">
        <f t="shared" si="612"/>
        <v>0</v>
      </c>
      <c r="BB474" s="110"/>
      <c r="BC474" s="102"/>
      <c r="BD474" s="102"/>
      <c r="BE474" s="102"/>
      <c r="BF474" s="102"/>
      <c r="BG474" s="102"/>
      <c r="BH474" s="102"/>
      <c r="BI474" s="102"/>
      <c r="BJ474" s="102"/>
      <c r="BK474" s="102"/>
      <c r="BL474" s="102"/>
      <c r="BM474" s="102"/>
      <c r="BN474" s="102">
        <f t="shared" si="552"/>
        <v>0</v>
      </c>
      <c r="BO474" s="103">
        <f t="shared" si="553"/>
        <v>0</v>
      </c>
      <c r="BP474" s="103">
        <f t="shared" si="554"/>
        <v>0</v>
      </c>
      <c r="BQ474" s="103">
        <f t="shared" si="555"/>
        <v>0</v>
      </c>
      <c r="BR474" s="103">
        <f t="shared" si="556"/>
        <v>0</v>
      </c>
      <c r="BS474" s="103">
        <f t="shared" si="557"/>
        <v>0</v>
      </c>
      <c r="BT474" s="103">
        <f t="shared" si="558"/>
        <v>0</v>
      </c>
      <c r="BU474" s="103">
        <f t="shared" si="559"/>
        <v>0</v>
      </c>
      <c r="BV474" s="103">
        <f t="shared" si="560"/>
        <v>0</v>
      </c>
      <c r="BW474" s="103">
        <f t="shared" si="561"/>
        <v>0</v>
      </c>
      <c r="BX474" s="103">
        <f t="shared" si="562"/>
        <v>0</v>
      </c>
      <c r="BY474" s="103">
        <f t="shared" si="563"/>
        <v>0</v>
      </c>
      <c r="BZ474" s="103">
        <f t="shared" si="564"/>
        <v>0</v>
      </c>
      <c r="CA474" s="104">
        <f>SUM(BO474:BZ474)*VLOOKUP($I474,Escalation[],MATCH(BB$1,Escalation[#Headers]),FALSE)</f>
        <v>0</v>
      </c>
      <c r="CB474" s="104">
        <f t="shared" si="565"/>
        <v>0</v>
      </c>
      <c r="CC474" s="104">
        <f t="shared" si="566"/>
        <v>0</v>
      </c>
      <c r="CD474" s="104">
        <f t="shared" si="567"/>
        <v>0</v>
      </c>
      <c r="CE474" s="103">
        <f t="shared" si="568"/>
        <v>0</v>
      </c>
      <c r="CF474" s="105">
        <f t="shared" si="569"/>
        <v>0</v>
      </c>
      <c r="CG474" s="124"/>
      <c r="CH474" s="125"/>
      <c r="CI474" s="125"/>
      <c r="CJ474" s="125"/>
      <c r="CK474" s="125"/>
      <c r="CL474" s="102"/>
      <c r="CM474" s="102"/>
      <c r="CN474" s="102"/>
      <c r="CO474" s="102"/>
      <c r="CP474" s="102"/>
      <c r="CQ474" s="102"/>
      <c r="CR474" s="102"/>
      <c r="CS474" s="102">
        <f t="shared" si="570"/>
        <v>0</v>
      </c>
      <c r="CT474" s="103">
        <f t="shared" si="571"/>
        <v>0</v>
      </c>
      <c r="CU474" s="103">
        <f t="shared" si="572"/>
        <v>0</v>
      </c>
      <c r="CV474" s="103">
        <f t="shared" si="573"/>
        <v>0</v>
      </c>
      <c r="CW474" s="103">
        <f t="shared" si="574"/>
        <v>0</v>
      </c>
      <c r="CX474" s="103">
        <f t="shared" si="575"/>
        <v>0</v>
      </c>
      <c r="CY474" s="103">
        <f t="shared" si="576"/>
        <v>0</v>
      </c>
      <c r="CZ474" s="103">
        <f t="shared" si="577"/>
        <v>0</v>
      </c>
      <c r="DA474" s="103">
        <f t="shared" si="578"/>
        <v>0</v>
      </c>
      <c r="DB474" s="103">
        <f t="shared" si="579"/>
        <v>0</v>
      </c>
      <c r="DC474" s="103">
        <f t="shared" si="580"/>
        <v>0</v>
      </c>
      <c r="DD474" s="103">
        <f t="shared" si="581"/>
        <v>0</v>
      </c>
      <c r="DE474" s="103">
        <f t="shared" si="582"/>
        <v>0</v>
      </c>
      <c r="DF474" s="104">
        <f>SUM(CT474:DE474)*VLOOKUP($I474,Escalation[],MATCH(CG$1,Escalation[#Headers]),FALSE)</f>
        <v>0</v>
      </c>
      <c r="DG474" s="104">
        <f t="shared" si="583"/>
        <v>0</v>
      </c>
      <c r="DH474" s="104">
        <f t="shared" si="584"/>
        <v>0</v>
      </c>
      <c r="DI474" s="104">
        <f t="shared" si="585"/>
        <v>0</v>
      </c>
      <c r="DJ474" s="103">
        <f t="shared" si="586"/>
        <v>0</v>
      </c>
      <c r="DK474" s="105">
        <f t="shared" si="587"/>
        <v>0</v>
      </c>
      <c r="DL474" s="110"/>
      <c r="DM474" s="102"/>
      <c r="DN474" s="102"/>
      <c r="DO474" s="102"/>
      <c r="DP474" s="102"/>
      <c r="DQ474" s="102"/>
      <c r="DR474" s="102"/>
      <c r="DS474" s="102"/>
      <c r="DT474" s="102"/>
      <c r="DU474" s="102"/>
      <c r="DV474" s="102"/>
      <c r="DW474" s="102"/>
      <c r="DX474" s="102">
        <f t="shared" si="588"/>
        <v>0</v>
      </c>
      <c r="DY474" s="103">
        <f t="shared" si="589"/>
        <v>0</v>
      </c>
      <c r="DZ474" s="103">
        <f t="shared" si="590"/>
        <v>0</v>
      </c>
      <c r="EA474" s="103">
        <f t="shared" si="591"/>
        <v>0</v>
      </c>
      <c r="EB474" s="103">
        <f t="shared" si="592"/>
        <v>0</v>
      </c>
      <c r="EC474" s="103">
        <f t="shared" si="593"/>
        <v>0</v>
      </c>
      <c r="ED474" s="103">
        <f t="shared" si="594"/>
        <v>0</v>
      </c>
      <c r="EE474" s="103">
        <f t="shared" si="595"/>
        <v>0</v>
      </c>
      <c r="EF474" s="103">
        <f t="shared" si="596"/>
        <v>0</v>
      </c>
      <c r="EG474" s="103">
        <f t="shared" si="597"/>
        <v>0</v>
      </c>
      <c r="EH474" s="103">
        <f t="shared" si="598"/>
        <v>0</v>
      </c>
      <c r="EI474" s="103">
        <f t="shared" si="599"/>
        <v>0</v>
      </c>
      <c r="EJ474" s="103">
        <f t="shared" si="600"/>
        <v>0</v>
      </c>
      <c r="EK474" s="104">
        <f>SUM(DY474:EJ474)*VLOOKUP($I474,Escalation[],MATCH(DL$1,Escalation[#Headers]),FALSE)</f>
        <v>0</v>
      </c>
      <c r="EL474" s="104">
        <f t="shared" si="601"/>
        <v>0</v>
      </c>
      <c r="EM474" s="104">
        <f t="shared" si="602"/>
        <v>0</v>
      </c>
      <c r="EN474" s="104">
        <f t="shared" si="603"/>
        <v>0</v>
      </c>
      <c r="EO474" s="103">
        <f t="shared" si="604"/>
        <v>0</v>
      </c>
      <c r="EP474" s="105">
        <f t="shared" si="605"/>
        <v>0</v>
      </c>
      <c r="EQ474" s="160">
        <f t="shared" si="606"/>
        <v>10112.85</v>
      </c>
      <c r="ER474" s="1"/>
      <c r="ES474" s="82"/>
      <c r="ET474" s="82"/>
      <c r="EU474" s="82"/>
      <c r="EV474" s="82"/>
      <c r="EW474" s="22"/>
      <c r="EX474" s="22"/>
      <c r="EY474" s="34"/>
      <c r="EZ474" s="34"/>
      <c r="FA474" s="7"/>
      <c r="FB474" s="7"/>
      <c r="FC474" s="7"/>
      <c r="FD474" s="7"/>
    </row>
    <row r="475" spans="1:160" ht="171.6" hidden="1" x14ac:dyDescent="0.3">
      <c r="A475" s="1" t="s">
        <v>950</v>
      </c>
      <c r="B475" s="83">
        <v>1.2</v>
      </c>
      <c r="C475" t="s">
        <v>1396</v>
      </c>
      <c r="D475" s="3" t="s">
        <v>15</v>
      </c>
      <c r="E475" s="28" t="s">
        <v>1540</v>
      </c>
      <c r="F475" s="1" t="s">
        <v>951</v>
      </c>
      <c r="G475" s="8" t="s">
        <v>952</v>
      </c>
      <c r="H475" s="1"/>
      <c r="I475" s="3" t="s">
        <v>215</v>
      </c>
      <c r="J475" s="5" t="s">
        <v>215</v>
      </c>
      <c r="K475" s="3"/>
      <c r="L475" s="3" t="s">
        <v>22</v>
      </c>
      <c r="M475" s="38"/>
      <c r="N475" s="42">
        <v>1</v>
      </c>
      <c r="O475" s="24">
        <v>0</v>
      </c>
      <c r="P475" s="48">
        <v>0</v>
      </c>
      <c r="Q475" s="5" t="s">
        <v>23</v>
      </c>
      <c r="R475" s="1" t="s">
        <v>224</v>
      </c>
      <c r="S475" s="71">
        <f>VLOOKUP(R475,Contingencies!$A$2:$D$7,4,FALSE)</f>
        <v>0.35</v>
      </c>
      <c r="T475" s="22">
        <f t="shared" si="539"/>
        <v>1753.0165800000002</v>
      </c>
      <c r="U475" s="33">
        <f t="shared" si="613"/>
        <v>0</v>
      </c>
      <c r="V475" s="90" t="s">
        <v>953</v>
      </c>
      <c r="W475" s="110"/>
      <c r="X475" s="102"/>
      <c r="Y475" s="102"/>
      <c r="Z475" s="102"/>
      <c r="AA475" s="102"/>
      <c r="AB475" s="102"/>
      <c r="AC475" s="102"/>
      <c r="AD475" s="102"/>
      <c r="AE475" s="102"/>
      <c r="AF475" s="102"/>
      <c r="AG475" s="102"/>
      <c r="AH475" s="102"/>
      <c r="AI475" s="102">
        <f t="shared" si="607"/>
        <v>0</v>
      </c>
      <c r="AJ475" s="103">
        <f t="shared" si="540"/>
        <v>0</v>
      </c>
      <c r="AK475" s="103">
        <f t="shared" si="541"/>
        <v>0</v>
      </c>
      <c r="AL475" s="103">
        <f t="shared" si="542"/>
        <v>0</v>
      </c>
      <c r="AM475" s="103">
        <f t="shared" si="543"/>
        <v>0</v>
      </c>
      <c r="AN475" s="103">
        <f t="shared" si="544"/>
        <v>0</v>
      </c>
      <c r="AO475" s="103">
        <f t="shared" si="545"/>
        <v>0</v>
      </c>
      <c r="AP475" s="103">
        <f t="shared" si="546"/>
        <v>0</v>
      </c>
      <c r="AQ475" s="103">
        <f t="shared" si="547"/>
        <v>0</v>
      </c>
      <c r="AR475" s="103">
        <f t="shared" si="548"/>
        <v>0</v>
      </c>
      <c r="AS475" s="103">
        <f t="shared" si="549"/>
        <v>0</v>
      </c>
      <c r="AT475" s="103">
        <f t="shared" si="550"/>
        <v>0</v>
      </c>
      <c r="AU475" s="103">
        <f t="shared" si="551"/>
        <v>0</v>
      </c>
      <c r="AV475" s="104">
        <f>SUM(AJ475:AU475)*VLOOKUP($I475,Escalation[],MATCH(W$1,Escalation[#Headers]),FALSE)</f>
        <v>0</v>
      </c>
      <c r="AW475" s="104">
        <f t="shared" si="608"/>
        <v>0</v>
      </c>
      <c r="AX475" s="104">
        <f t="shared" si="609"/>
        <v>0</v>
      </c>
      <c r="AY475" s="104">
        <f t="shared" si="610"/>
        <v>0</v>
      </c>
      <c r="AZ475" s="103">
        <f t="shared" si="611"/>
        <v>0</v>
      </c>
      <c r="BA475" s="105">
        <f t="shared" si="612"/>
        <v>0</v>
      </c>
      <c r="BB475" s="111"/>
      <c r="BC475" s="112"/>
      <c r="BD475" s="112">
        <v>600</v>
      </c>
      <c r="BE475" s="112">
        <v>600</v>
      </c>
      <c r="BF475" s="112">
        <v>600</v>
      </c>
      <c r="BG475" s="112"/>
      <c r="BH475" s="112">
        <v>2000</v>
      </c>
      <c r="BI475" s="112">
        <v>1000</v>
      </c>
      <c r="BJ475" s="112"/>
      <c r="BK475" s="112"/>
      <c r="BL475" s="112"/>
      <c r="BM475" s="112"/>
      <c r="BN475" s="102">
        <f t="shared" si="552"/>
        <v>0</v>
      </c>
      <c r="BO475" s="103">
        <f t="shared" si="553"/>
        <v>0</v>
      </c>
      <c r="BP475" s="103">
        <f t="shared" si="554"/>
        <v>0</v>
      </c>
      <c r="BQ475" s="103">
        <f t="shared" si="555"/>
        <v>600</v>
      </c>
      <c r="BR475" s="103">
        <f t="shared" si="556"/>
        <v>600</v>
      </c>
      <c r="BS475" s="103">
        <f t="shared" si="557"/>
        <v>600</v>
      </c>
      <c r="BT475" s="103">
        <f t="shared" si="558"/>
        <v>0</v>
      </c>
      <c r="BU475" s="103">
        <f t="shared" si="559"/>
        <v>2000</v>
      </c>
      <c r="BV475" s="103">
        <f t="shared" si="560"/>
        <v>1000</v>
      </c>
      <c r="BW475" s="103">
        <f t="shared" si="561"/>
        <v>0</v>
      </c>
      <c r="BX475" s="103">
        <f t="shared" si="562"/>
        <v>0</v>
      </c>
      <c r="BY475" s="103">
        <f t="shared" si="563"/>
        <v>0</v>
      </c>
      <c r="BZ475" s="103">
        <f t="shared" si="564"/>
        <v>0</v>
      </c>
      <c r="CA475" s="104">
        <f>SUM(BO475:BZ475)*VLOOKUP($I475,Escalation[],MATCH(BB$1,Escalation[#Headers]),FALSE)</f>
        <v>5008.6188000000011</v>
      </c>
      <c r="CB475" s="104">
        <f t="shared" si="565"/>
        <v>0</v>
      </c>
      <c r="CC475" s="104">
        <f t="shared" si="566"/>
        <v>0</v>
      </c>
      <c r="CD475" s="104">
        <f t="shared" si="567"/>
        <v>5008.6188000000011</v>
      </c>
      <c r="CE475" s="103">
        <f t="shared" si="568"/>
        <v>1753.0165800000002</v>
      </c>
      <c r="CF475" s="105">
        <f t="shared" si="569"/>
        <v>0</v>
      </c>
      <c r="CG475" s="118"/>
      <c r="CH475" s="125"/>
      <c r="CI475" s="125"/>
      <c r="CJ475" s="125"/>
      <c r="CK475" s="125"/>
      <c r="CL475" s="102"/>
      <c r="CM475" s="102"/>
      <c r="CN475" s="102"/>
      <c r="CO475" s="102"/>
      <c r="CP475" s="102"/>
      <c r="CQ475" s="102"/>
      <c r="CR475" s="102"/>
      <c r="CS475" s="102">
        <f t="shared" si="570"/>
        <v>0</v>
      </c>
      <c r="CT475" s="103">
        <f t="shared" si="571"/>
        <v>0</v>
      </c>
      <c r="CU475" s="103">
        <f t="shared" si="572"/>
        <v>0</v>
      </c>
      <c r="CV475" s="103">
        <f t="shared" si="573"/>
        <v>0</v>
      </c>
      <c r="CW475" s="103">
        <f t="shared" si="574"/>
        <v>0</v>
      </c>
      <c r="CX475" s="103">
        <f t="shared" si="575"/>
        <v>0</v>
      </c>
      <c r="CY475" s="103">
        <f t="shared" si="576"/>
        <v>0</v>
      </c>
      <c r="CZ475" s="103">
        <f t="shared" si="577"/>
        <v>0</v>
      </c>
      <c r="DA475" s="103">
        <f t="shared" si="578"/>
        <v>0</v>
      </c>
      <c r="DB475" s="103">
        <f t="shared" si="579"/>
        <v>0</v>
      </c>
      <c r="DC475" s="103">
        <f t="shared" si="580"/>
        <v>0</v>
      </c>
      <c r="DD475" s="103">
        <f t="shared" si="581"/>
        <v>0</v>
      </c>
      <c r="DE475" s="103">
        <f t="shared" si="582"/>
        <v>0</v>
      </c>
      <c r="DF475" s="104">
        <f>SUM(CT475:DE475)*VLOOKUP($I475,Escalation[],MATCH(CG$1,Escalation[#Headers]),FALSE)</f>
        <v>0</v>
      </c>
      <c r="DG475" s="104">
        <f t="shared" si="583"/>
        <v>0</v>
      </c>
      <c r="DH475" s="104">
        <f t="shared" si="584"/>
        <v>0</v>
      </c>
      <c r="DI475" s="104">
        <f t="shared" si="585"/>
        <v>0</v>
      </c>
      <c r="DJ475" s="103">
        <f t="shared" si="586"/>
        <v>0</v>
      </c>
      <c r="DK475" s="105">
        <f t="shared" si="587"/>
        <v>0</v>
      </c>
      <c r="DL475" s="110"/>
      <c r="DM475" s="102"/>
      <c r="DN475" s="102"/>
      <c r="DO475" s="102"/>
      <c r="DP475" s="102"/>
      <c r="DQ475" s="102"/>
      <c r="DR475" s="102"/>
      <c r="DS475" s="102"/>
      <c r="DT475" s="102"/>
      <c r="DU475" s="102"/>
      <c r="DV475" s="102"/>
      <c r="DW475" s="102"/>
      <c r="DX475" s="102">
        <f t="shared" si="588"/>
        <v>0</v>
      </c>
      <c r="DY475" s="103">
        <f t="shared" si="589"/>
        <v>0</v>
      </c>
      <c r="DZ475" s="103">
        <f t="shared" si="590"/>
        <v>0</v>
      </c>
      <c r="EA475" s="103">
        <f t="shared" si="591"/>
        <v>0</v>
      </c>
      <c r="EB475" s="103">
        <f t="shared" si="592"/>
        <v>0</v>
      </c>
      <c r="EC475" s="103">
        <f t="shared" si="593"/>
        <v>0</v>
      </c>
      <c r="ED475" s="103">
        <f t="shared" si="594"/>
        <v>0</v>
      </c>
      <c r="EE475" s="103">
        <f t="shared" si="595"/>
        <v>0</v>
      </c>
      <c r="EF475" s="103">
        <f t="shared" si="596"/>
        <v>0</v>
      </c>
      <c r="EG475" s="103">
        <f t="shared" si="597"/>
        <v>0</v>
      </c>
      <c r="EH475" s="103">
        <f t="shared" si="598"/>
        <v>0</v>
      </c>
      <c r="EI475" s="103">
        <f t="shared" si="599"/>
        <v>0</v>
      </c>
      <c r="EJ475" s="103">
        <f t="shared" si="600"/>
        <v>0</v>
      </c>
      <c r="EK475" s="104">
        <f>SUM(DY475:EJ475)*VLOOKUP($I475,Escalation[],MATCH(DL$1,Escalation[#Headers]),FALSE)</f>
        <v>0</v>
      </c>
      <c r="EL475" s="104">
        <f t="shared" si="601"/>
        <v>0</v>
      </c>
      <c r="EM475" s="104">
        <f t="shared" si="602"/>
        <v>0</v>
      </c>
      <c r="EN475" s="104">
        <f t="shared" si="603"/>
        <v>0</v>
      </c>
      <c r="EO475" s="103">
        <f t="shared" si="604"/>
        <v>0</v>
      </c>
      <c r="EP475" s="105">
        <f t="shared" si="605"/>
        <v>0</v>
      </c>
      <c r="EQ475" s="160">
        <f t="shared" si="606"/>
        <v>5008.6188000000011</v>
      </c>
      <c r="ER475" s="1"/>
      <c r="ES475" s="82"/>
      <c r="ET475" s="82"/>
      <c r="EU475" s="82"/>
      <c r="EV475" s="82"/>
      <c r="EW475" s="22"/>
      <c r="EX475" s="22"/>
      <c r="EY475" s="34"/>
      <c r="EZ475" s="34"/>
      <c r="FA475" s="7"/>
      <c r="FB475" s="7"/>
      <c r="FC475" s="7"/>
      <c r="FD475" s="7"/>
    </row>
    <row r="476" spans="1:160" ht="171.6" hidden="1" x14ac:dyDescent="0.3">
      <c r="A476" s="1" t="s">
        <v>950</v>
      </c>
      <c r="B476" s="83">
        <v>1.2</v>
      </c>
      <c r="C476" t="s">
        <v>1396</v>
      </c>
      <c r="D476" s="3" t="s">
        <v>15</v>
      </c>
      <c r="E476" s="28" t="s">
        <v>1540</v>
      </c>
      <c r="F476" s="1" t="s">
        <v>951</v>
      </c>
      <c r="G476" s="8" t="s">
        <v>952</v>
      </c>
      <c r="H476" s="1" t="s">
        <v>128</v>
      </c>
      <c r="I476" s="3" t="s">
        <v>125</v>
      </c>
      <c r="J476" s="5" t="s">
        <v>125</v>
      </c>
      <c r="K476" s="3"/>
      <c r="L476" s="6" t="s">
        <v>129</v>
      </c>
      <c r="M476" s="38"/>
      <c r="N476" s="42">
        <v>1</v>
      </c>
      <c r="O476" s="23">
        <v>0</v>
      </c>
      <c r="P476" s="48">
        <v>0.53</v>
      </c>
      <c r="Q476" s="5" t="s">
        <v>23</v>
      </c>
      <c r="R476" s="1" t="s">
        <v>24</v>
      </c>
      <c r="S476" s="71">
        <f>VLOOKUP(R476,Contingencies!$A$2:$D$7,4,FALSE)</f>
        <v>0.09</v>
      </c>
      <c r="T476" s="22">
        <f t="shared" si="539"/>
        <v>258.63255328500003</v>
      </c>
      <c r="U476" s="33">
        <f t="shared" si="613"/>
        <v>89.591668785000024</v>
      </c>
      <c r="V476" s="90" t="s">
        <v>954</v>
      </c>
      <c r="W476" s="110"/>
      <c r="X476" s="102"/>
      <c r="Y476" s="102"/>
      <c r="Z476" s="102"/>
      <c r="AA476" s="102"/>
      <c r="AB476" s="102"/>
      <c r="AC476" s="102"/>
      <c r="AD476" s="102"/>
      <c r="AE476" s="102"/>
      <c r="AF476" s="102"/>
      <c r="AG476" s="102"/>
      <c r="AH476" s="102"/>
      <c r="AI476" s="102">
        <f t="shared" si="607"/>
        <v>0</v>
      </c>
      <c r="AJ476" s="103">
        <f t="shared" si="540"/>
        <v>0</v>
      </c>
      <c r="AK476" s="103">
        <f t="shared" si="541"/>
        <v>0</v>
      </c>
      <c r="AL476" s="103">
        <f t="shared" si="542"/>
        <v>0</v>
      </c>
      <c r="AM476" s="103">
        <f t="shared" si="543"/>
        <v>0</v>
      </c>
      <c r="AN476" s="103">
        <f t="shared" si="544"/>
        <v>0</v>
      </c>
      <c r="AO476" s="103">
        <f t="shared" si="545"/>
        <v>0</v>
      </c>
      <c r="AP476" s="103">
        <f t="shared" si="546"/>
        <v>0</v>
      </c>
      <c r="AQ476" s="103">
        <f t="shared" si="547"/>
        <v>0</v>
      </c>
      <c r="AR476" s="103">
        <f t="shared" si="548"/>
        <v>0</v>
      </c>
      <c r="AS476" s="103">
        <f t="shared" si="549"/>
        <v>0</v>
      </c>
      <c r="AT476" s="103">
        <f t="shared" si="550"/>
        <v>0</v>
      </c>
      <c r="AU476" s="103">
        <f t="shared" si="551"/>
        <v>0</v>
      </c>
      <c r="AV476" s="104">
        <f>SUM(AJ476:AU476)*VLOOKUP($I476,Escalation[],MATCH(W$1,Escalation[#Headers]),FALSE)</f>
        <v>0</v>
      </c>
      <c r="AW476" s="104">
        <f t="shared" si="608"/>
        <v>0</v>
      </c>
      <c r="AX476" s="104">
        <f t="shared" si="609"/>
        <v>0</v>
      </c>
      <c r="AY476" s="104">
        <f t="shared" si="610"/>
        <v>0</v>
      </c>
      <c r="AZ476" s="103">
        <f t="shared" si="611"/>
        <v>0</v>
      </c>
      <c r="BA476" s="105">
        <f t="shared" si="612"/>
        <v>0</v>
      </c>
      <c r="BB476" s="111"/>
      <c r="BC476" s="112"/>
      <c r="BD476" s="112"/>
      <c r="BE476" s="112"/>
      <c r="BF476" s="112"/>
      <c r="BG476" s="112"/>
      <c r="BH476" s="112"/>
      <c r="BI476" s="112">
        <v>900</v>
      </c>
      <c r="BJ476" s="112">
        <v>900</v>
      </c>
      <c r="BK476" s="112"/>
      <c r="BL476" s="112"/>
      <c r="BM476" s="112"/>
      <c r="BN476" s="102">
        <f t="shared" si="552"/>
        <v>0</v>
      </c>
      <c r="BO476" s="103">
        <f t="shared" si="553"/>
        <v>0</v>
      </c>
      <c r="BP476" s="103">
        <f t="shared" si="554"/>
        <v>0</v>
      </c>
      <c r="BQ476" s="103">
        <f t="shared" si="555"/>
        <v>0</v>
      </c>
      <c r="BR476" s="103">
        <f t="shared" si="556"/>
        <v>0</v>
      </c>
      <c r="BS476" s="103">
        <f t="shared" si="557"/>
        <v>0</v>
      </c>
      <c r="BT476" s="103">
        <f t="shared" si="558"/>
        <v>0</v>
      </c>
      <c r="BU476" s="103">
        <f t="shared" si="559"/>
        <v>0</v>
      </c>
      <c r="BV476" s="103">
        <f t="shared" si="560"/>
        <v>900</v>
      </c>
      <c r="BW476" s="103">
        <f t="shared" si="561"/>
        <v>900</v>
      </c>
      <c r="BX476" s="103">
        <f t="shared" si="562"/>
        <v>0</v>
      </c>
      <c r="BY476" s="103">
        <f t="shared" si="563"/>
        <v>0</v>
      </c>
      <c r="BZ476" s="103">
        <f t="shared" si="564"/>
        <v>0</v>
      </c>
      <c r="CA476" s="104">
        <f>SUM(BO476:BZ476)*VLOOKUP($I476,Escalation[],MATCH(BB$1,Escalation[#Headers]),FALSE)</f>
        <v>1878.2320500000003</v>
      </c>
      <c r="CB476" s="104">
        <f t="shared" si="565"/>
        <v>0</v>
      </c>
      <c r="CC476" s="104">
        <f t="shared" si="566"/>
        <v>995.46298650000017</v>
      </c>
      <c r="CD476" s="104">
        <f t="shared" si="567"/>
        <v>2873.6950365000002</v>
      </c>
      <c r="CE476" s="103">
        <f t="shared" si="568"/>
        <v>169.04088450000003</v>
      </c>
      <c r="CF476" s="105">
        <f t="shared" si="569"/>
        <v>89.59166878500001</v>
      </c>
      <c r="CG476" s="118"/>
      <c r="CH476" s="125"/>
      <c r="CI476" s="125"/>
      <c r="CJ476" s="125"/>
      <c r="CK476" s="125"/>
      <c r="CL476" s="102"/>
      <c r="CM476" s="102"/>
      <c r="CN476" s="102"/>
      <c r="CO476" s="102"/>
      <c r="CP476" s="102"/>
      <c r="CQ476" s="102"/>
      <c r="CR476" s="102"/>
      <c r="CS476" s="102">
        <f t="shared" si="570"/>
        <v>0</v>
      </c>
      <c r="CT476" s="103">
        <f t="shared" si="571"/>
        <v>0</v>
      </c>
      <c r="CU476" s="103">
        <f t="shared" si="572"/>
        <v>0</v>
      </c>
      <c r="CV476" s="103">
        <f t="shared" si="573"/>
        <v>0</v>
      </c>
      <c r="CW476" s="103">
        <f t="shared" si="574"/>
        <v>0</v>
      </c>
      <c r="CX476" s="103">
        <f t="shared" si="575"/>
        <v>0</v>
      </c>
      <c r="CY476" s="103">
        <f t="shared" si="576"/>
        <v>0</v>
      </c>
      <c r="CZ476" s="103">
        <f t="shared" si="577"/>
        <v>0</v>
      </c>
      <c r="DA476" s="103">
        <f t="shared" si="578"/>
        <v>0</v>
      </c>
      <c r="DB476" s="103">
        <f t="shared" si="579"/>
        <v>0</v>
      </c>
      <c r="DC476" s="103">
        <f t="shared" si="580"/>
        <v>0</v>
      </c>
      <c r="DD476" s="103">
        <f t="shared" si="581"/>
        <v>0</v>
      </c>
      <c r="DE476" s="103">
        <f t="shared" si="582"/>
        <v>0</v>
      </c>
      <c r="DF476" s="104">
        <f>SUM(CT476:DE476)*VLOOKUP($I476,Escalation[],MATCH(CG$1,Escalation[#Headers]),FALSE)</f>
        <v>0</v>
      </c>
      <c r="DG476" s="104">
        <f t="shared" si="583"/>
        <v>0</v>
      </c>
      <c r="DH476" s="104">
        <f t="shared" si="584"/>
        <v>0</v>
      </c>
      <c r="DI476" s="104">
        <f t="shared" si="585"/>
        <v>0</v>
      </c>
      <c r="DJ476" s="103">
        <f t="shared" si="586"/>
        <v>0</v>
      </c>
      <c r="DK476" s="105">
        <f t="shared" si="587"/>
        <v>0</v>
      </c>
      <c r="DL476" s="110"/>
      <c r="DM476" s="102"/>
      <c r="DN476" s="102"/>
      <c r="DO476" s="102"/>
      <c r="DP476" s="102"/>
      <c r="DQ476" s="102"/>
      <c r="DR476" s="102"/>
      <c r="DS476" s="102"/>
      <c r="DT476" s="102"/>
      <c r="DU476" s="102"/>
      <c r="DV476" s="102"/>
      <c r="DW476" s="102"/>
      <c r="DX476" s="102">
        <f t="shared" si="588"/>
        <v>0</v>
      </c>
      <c r="DY476" s="103">
        <f t="shared" si="589"/>
        <v>0</v>
      </c>
      <c r="DZ476" s="103">
        <f t="shared" si="590"/>
        <v>0</v>
      </c>
      <c r="EA476" s="103">
        <f t="shared" si="591"/>
        <v>0</v>
      </c>
      <c r="EB476" s="103">
        <f t="shared" si="592"/>
        <v>0</v>
      </c>
      <c r="EC476" s="103">
        <f t="shared" si="593"/>
        <v>0</v>
      </c>
      <c r="ED476" s="103">
        <f t="shared" si="594"/>
        <v>0</v>
      </c>
      <c r="EE476" s="103">
        <f t="shared" si="595"/>
        <v>0</v>
      </c>
      <c r="EF476" s="103">
        <f t="shared" si="596"/>
        <v>0</v>
      </c>
      <c r="EG476" s="103">
        <f t="shared" si="597"/>
        <v>0</v>
      </c>
      <c r="EH476" s="103">
        <f t="shared" si="598"/>
        <v>0</v>
      </c>
      <c r="EI476" s="103">
        <f t="shared" si="599"/>
        <v>0</v>
      </c>
      <c r="EJ476" s="103">
        <f t="shared" si="600"/>
        <v>0</v>
      </c>
      <c r="EK476" s="104">
        <f>SUM(DY476:EJ476)*VLOOKUP($I476,Escalation[],MATCH(DL$1,Escalation[#Headers]),FALSE)</f>
        <v>0</v>
      </c>
      <c r="EL476" s="104">
        <f t="shared" si="601"/>
        <v>0</v>
      </c>
      <c r="EM476" s="104">
        <f t="shared" si="602"/>
        <v>0</v>
      </c>
      <c r="EN476" s="104">
        <f t="shared" si="603"/>
        <v>0</v>
      </c>
      <c r="EO476" s="103">
        <f t="shared" si="604"/>
        <v>0</v>
      </c>
      <c r="EP476" s="105">
        <f t="shared" si="605"/>
        <v>0</v>
      </c>
      <c r="EQ476" s="160">
        <f t="shared" si="606"/>
        <v>2873.6950365000002</v>
      </c>
      <c r="ER476" s="1"/>
      <c r="ES476" s="82"/>
      <c r="ET476" s="82"/>
      <c r="EU476" s="82"/>
      <c r="EV476" s="82"/>
      <c r="EW476" s="22"/>
      <c r="EX476" s="22"/>
      <c r="EY476" s="34"/>
      <c r="EZ476" s="34"/>
      <c r="FA476" s="7"/>
      <c r="FB476" s="7"/>
      <c r="FC476" s="7"/>
      <c r="FD476" s="7"/>
    </row>
    <row r="477" spans="1:160" ht="145.19999999999999" hidden="1" x14ac:dyDescent="0.3">
      <c r="A477" s="1" t="s">
        <v>956</v>
      </c>
      <c r="B477" s="83">
        <v>1.2</v>
      </c>
      <c r="C477" t="s">
        <v>1396</v>
      </c>
      <c r="D477" s="28" t="s">
        <v>15</v>
      </c>
      <c r="E477" s="3" t="s">
        <v>25</v>
      </c>
      <c r="F477" s="1" t="s">
        <v>957</v>
      </c>
      <c r="G477" s="8" t="s">
        <v>958</v>
      </c>
      <c r="H477" s="1" t="s">
        <v>955</v>
      </c>
      <c r="I477" s="3" t="s">
        <v>19</v>
      </c>
      <c r="J477" s="5" t="s">
        <v>31</v>
      </c>
      <c r="K477" s="3" t="s">
        <v>216</v>
      </c>
      <c r="L477" s="6" t="s">
        <v>22</v>
      </c>
      <c r="M477" s="38">
        <v>115</v>
      </c>
      <c r="N477" s="43">
        <v>115</v>
      </c>
      <c r="O477" s="24">
        <v>0</v>
      </c>
      <c r="P477" s="48">
        <v>0</v>
      </c>
      <c r="Q477" s="5" t="s">
        <v>23</v>
      </c>
      <c r="R477" s="1" t="s">
        <v>220</v>
      </c>
      <c r="S477" s="71">
        <f>VLOOKUP(R477,Contingencies!$A$2:$D$7,4,FALSE)</f>
        <v>0.2</v>
      </c>
      <c r="T477" s="22">
        <f t="shared" si="539"/>
        <v>1409.67</v>
      </c>
      <c r="U477" s="33">
        <f t="shared" si="613"/>
        <v>0</v>
      </c>
      <c r="V477" s="90" t="s">
        <v>959</v>
      </c>
      <c r="W477" s="111"/>
      <c r="X477" s="112"/>
      <c r="Y477" s="112"/>
      <c r="Z477" s="112"/>
      <c r="AA477" s="112"/>
      <c r="AB477" s="112"/>
      <c r="AC477" s="112"/>
      <c r="AD477" s="112">
        <v>10</v>
      </c>
      <c r="AE477" s="112">
        <v>20</v>
      </c>
      <c r="AF477" s="112">
        <v>20</v>
      </c>
      <c r="AG477" s="112">
        <v>10</v>
      </c>
      <c r="AH477" s="112"/>
      <c r="AI477" s="102">
        <f t="shared" si="607"/>
        <v>60</v>
      </c>
      <c r="AJ477" s="103">
        <f t="shared" si="540"/>
        <v>0</v>
      </c>
      <c r="AK477" s="103">
        <f t="shared" si="541"/>
        <v>0</v>
      </c>
      <c r="AL477" s="103">
        <f t="shared" si="542"/>
        <v>0</v>
      </c>
      <c r="AM477" s="103">
        <f t="shared" si="543"/>
        <v>0</v>
      </c>
      <c r="AN477" s="103">
        <f t="shared" si="544"/>
        <v>0</v>
      </c>
      <c r="AO477" s="103">
        <f t="shared" si="545"/>
        <v>0</v>
      </c>
      <c r="AP477" s="103">
        <f t="shared" si="546"/>
        <v>0</v>
      </c>
      <c r="AQ477" s="103">
        <f t="shared" si="547"/>
        <v>1150</v>
      </c>
      <c r="AR477" s="103">
        <f t="shared" si="548"/>
        <v>2300</v>
      </c>
      <c r="AS477" s="103">
        <f t="shared" si="549"/>
        <v>2300</v>
      </c>
      <c r="AT477" s="103">
        <f t="shared" si="550"/>
        <v>1150</v>
      </c>
      <c r="AU477" s="103">
        <f t="shared" si="551"/>
        <v>0</v>
      </c>
      <c r="AV477" s="104">
        <f>SUM(AJ477:AU477)*VLOOKUP($I477,Escalation[],MATCH(W$1,Escalation[#Headers]),FALSE)</f>
        <v>7048.35</v>
      </c>
      <c r="AW477" s="104">
        <f t="shared" si="608"/>
        <v>0</v>
      </c>
      <c r="AX477" s="104">
        <f t="shared" si="609"/>
        <v>0</v>
      </c>
      <c r="AY477" s="104">
        <f t="shared" si="610"/>
        <v>7048.35</v>
      </c>
      <c r="AZ477" s="103">
        <f t="shared" si="611"/>
        <v>1409.67</v>
      </c>
      <c r="BA477" s="105">
        <f t="shared" si="612"/>
        <v>0</v>
      </c>
      <c r="BB477" s="111"/>
      <c r="BC477" s="102"/>
      <c r="BD477" s="102"/>
      <c r="BE477" s="102"/>
      <c r="BF477" s="102"/>
      <c r="BG477" s="102"/>
      <c r="BH477" s="102"/>
      <c r="BI477" s="102"/>
      <c r="BJ477" s="102"/>
      <c r="BK477" s="102"/>
      <c r="BL477" s="102"/>
      <c r="BM477" s="102"/>
      <c r="BN477" s="102">
        <f t="shared" si="552"/>
        <v>0</v>
      </c>
      <c r="BO477" s="103">
        <f t="shared" si="553"/>
        <v>0</v>
      </c>
      <c r="BP477" s="103">
        <f t="shared" si="554"/>
        <v>0</v>
      </c>
      <c r="BQ477" s="103">
        <f t="shared" si="555"/>
        <v>0</v>
      </c>
      <c r="BR477" s="103">
        <f t="shared" si="556"/>
        <v>0</v>
      </c>
      <c r="BS477" s="103">
        <f t="shared" si="557"/>
        <v>0</v>
      </c>
      <c r="BT477" s="103">
        <f t="shared" si="558"/>
        <v>0</v>
      </c>
      <c r="BU477" s="103">
        <f t="shared" si="559"/>
        <v>0</v>
      </c>
      <c r="BV477" s="103">
        <f t="shared" si="560"/>
        <v>0</v>
      </c>
      <c r="BW477" s="103">
        <f t="shared" si="561"/>
        <v>0</v>
      </c>
      <c r="BX477" s="103">
        <f t="shared" si="562"/>
        <v>0</v>
      </c>
      <c r="BY477" s="103">
        <f t="shared" si="563"/>
        <v>0</v>
      </c>
      <c r="BZ477" s="103">
        <f t="shared" si="564"/>
        <v>0</v>
      </c>
      <c r="CA477" s="104">
        <f>SUM(BO477:BZ477)*VLOOKUP($I477,Escalation[],MATCH(BB$1,Escalation[#Headers]),FALSE)</f>
        <v>0</v>
      </c>
      <c r="CB477" s="104">
        <f t="shared" si="565"/>
        <v>0</v>
      </c>
      <c r="CC477" s="104">
        <f t="shared" si="566"/>
        <v>0</v>
      </c>
      <c r="CD477" s="104">
        <f t="shared" si="567"/>
        <v>0</v>
      </c>
      <c r="CE477" s="103">
        <f t="shared" si="568"/>
        <v>0</v>
      </c>
      <c r="CF477" s="105">
        <f t="shared" si="569"/>
        <v>0</v>
      </c>
      <c r="CG477" s="124"/>
      <c r="CH477" s="125"/>
      <c r="CI477" s="125"/>
      <c r="CJ477" s="125"/>
      <c r="CK477" s="125"/>
      <c r="CL477" s="102"/>
      <c r="CM477" s="102"/>
      <c r="CN477" s="102"/>
      <c r="CO477" s="102"/>
      <c r="CP477" s="102"/>
      <c r="CQ477" s="102"/>
      <c r="CR477" s="102"/>
      <c r="CS477" s="102">
        <f t="shared" si="570"/>
        <v>0</v>
      </c>
      <c r="CT477" s="103">
        <f t="shared" si="571"/>
        <v>0</v>
      </c>
      <c r="CU477" s="103">
        <f t="shared" si="572"/>
        <v>0</v>
      </c>
      <c r="CV477" s="103">
        <f t="shared" si="573"/>
        <v>0</v>
      </c>
      <c r="CW477" s="103">
        <f t="shared" si="574"/>
        <v>0</v>
      </c>
      <c r="CX477" s="103">
        <f t="shared" si="575"/>
        <v>0</v>
      </c>
      <c r="CY477" s="103">
        <f t="shared" si="576"/>
        <v>0</v>
      </c>
      <c r="CZ477" s="103">
        <f t="shared" si="577"/>
        <v>0</v>
      </c>
      <c r="DA477" s="103">
        <f t="shared" si="578"/>
        <v>0</v>
      </c>
      <c r="DB477" s="103">
        <f t="shared" si="579"/>
        <v>0</v>
      </c>
      <c r="DC477" s="103">
        <f t="shared" si="580"/>
        <v>0</v>
      </c>
      <c r="DD477" s="103">
        <f t="shared" si="581"/>
        <v>0</v>
      </c>
      <c r="DE477" s="103">
        <f t="shared" si="582"/>
        <v>0</v>
      </c>
      <c r="DF477" s="104">
        <f>SUM(CT477:DE477)*VLOOKUP($I477,Escalation[],MATCH(CG$1,Escalation[#Headers]),FALSE)</f>
        <v>0</v>
      </c>
      <c r="DG477" s="104">
        <f t="shared" si="583"/>
        <v>0</v>
      </c>
      <c r="DH477" s="104">
        <f t="shared" si="584"/>
        <v>0</v>
      </c>
      <c r="DI477" s="104">
        <f t="shared" si="585"/>
        <v>0</v>
      </c>
      <c r="DJ477" s="103">
        <f t="shared" si="586"/>
        <v>0</v>
      </c>
      <c r="DK477" s="105">
        <f t="shared" si="587"/>
        <v>0</v>
      </c>
      <c r="DL477" s="110"/>
      <c r="DM477" s="102"/>
      <c r="DN477" s="102"/>
      <c r="DO477" s="102"/>
      <c r="DP477" s="102"/>
      <c r="DQ477" s="102"/>
      <c r="DR477" s="102"/>
      <c r="DS477" s="102"/>
      <c r="DT477" s="102"/>
      <c r="DU477" s="102"/>
      <c r="DV477" s="102"/>
      <c r="DW477" s="102"/>
      <c r="DX477" s="102">
        <f t="shared" si="588"/>
        <v>0</v>
      </c>
      <c r="DY477" s="103">
        <f t="shared" si="589"/>
        <v>0</v>
      </c>
      <c r="DZ477" s="103">
        <f t="shared" si="590"/>
        <v>0</v>
      </c>
      <c r="EA477" s="103">
        <f t="shared" si="591"/>
        <v>0</v>
      </c>
      <c r="EB477" s="103">
        <f t="shared" si="592"/>
        <v>0</v>
      </c>
      <c r="EC477" s="103">
        <f t="shared" si="593"/>
        <v>0</v>
      </c>
      <c r="ED477" s="103">
        <f t="shared" si="594"/>
        <v>0</v>
      </c>
      <c r="EE477" s="103">
        <f t="shared" si="595"/>
        <v>0</v>
      </c>
      <c r="EF477" s="103">
        <f t="shared" si="596"/>
        <v>0</v>
      </c>
      <c r="EG477" s="103">
        <f t="shared" si="597"/>
        <v>0</v>
      </c>
      <c r="EH477" s="103">
        <f t="shared" si="598"/>
        <v>0</v>
      </c>
      <c r="EI477" s="103">
        <f t="shared" si="599"/>
        <v>0</v>
      </c>
      <c r="EJ477" s="103">
        <f t="shared" si="600"/>
        <v>0</v>
      </c>
      <c r="EK477" s="104">
        <f>SUM(DY477:EJ477)*VLOOKUP($I477,Escalation[],MATCH(DL$1,Escalation[#Headers]),FALSE)</f>
        <v>0</v>
      </c>
      <c r="EL477" s="104">
        <f t="shared" si="601"/>
        <v>0</v>
      </c>
      <c r="EM477" s="104">
        <f t="shared" si="602"/>
        <v>0</v>
      </c>
      <c r="EN477" s="104">
        <f t="shared" si="603"/>
        <v>0</v>
      </c>
      <c r="EO477" s="103">
        <f t="shared" si="604"/>
        <v>0</v>
      </c>
      <c r="EP477" s="105">
        <f t="shared" si="605"/>
        <v>0</v>
      </c>
      <c r="EQ477" s="160">
        <f t="shared" si="606"/>
        <v>7048.35</v>
      </c>
      <c r="ER477" s="1"/>
      <c r="ES477" s="82"/>
      <c r="ET477" s="82"/>
      <c r="EU477" s="82"/>
      <c r="EV477" s="82"/>
      <c r="EW477" s="22"/>
      <c r="EX477" s="22"/>
      <c r="EY477" s="34"/>
      <c r="EZ477" s="34"/>
      <c r="FA477" s="7"/>
      <c r="FB477" s="7"/>
      <c r="FC477" s="7"/>
      <c r="FD477" s="7"/>
    </row>
    <row r="478" spans="1:160" ht="145.19999999999999" hidden="1" x14ac:dyDescent="0.3">
      <c r="A478" s="1" t="s">
        <v>956</v>
      </c>
      <c r="B478" s="83">
        <v>1.2</v>
      </c>
      <c r="C478" t="s">
        <v>1396</v>
      </c>
      <c r="D478" s="28" t="s">
        <v>15</v>
      </c>
      <c r="E478" s="3" t="s">
        <v>25</v>
      </c>
      <c r="F478" s="1" t="s">
        <v>957</v>
      </c>
      <c r="G478" s="8" t="s">
        <v>958</v>
      </c>
      <c r="H478" s="1" t="s">
        <v>128</v>
      </c>
      <c r="I478" s="3" t="s">
        <v>125</v>
      </c>
      <c r="J478" s="5" t="s">
        <v>125</v>
      </c>
      <c r="K478" s="3"/>
      <c r="L478" s="6" t="s">
        <v>129</v>
      </c>
      <c r="M478" s="38"/>
      <c r="N478" s="42">
        <v>1</v>
      </c>
      <c r="O478" s="23">
        <v>0</v>
      </c>
      <c r="P478" s="48">
        <v>0.53</v>
      </c>
      <c r="Q478" s="5" t="s">
        <v>23</v>
      </c>
      <c r="R478" s="1" t="s">
        <v>24</v>
      </c>
      <c r="S478" s="71">
        <f>VLOOKUP(R478,Contingencies!$A$2:$D$7,4,FALSE)</f>
        <v>0.09</v>
      </c>
      <c r="T478" s="22">
        <f t="shared" si="539"/>
        <v>253.18899000000002</v>
      </c>
      <c r="U478" s="33">
        <f t="shared" si="613"/>
        <v>87.705990000000014</v>
      </c>
      <c r="V478" s="90" t="s">
        <v>960</v>
      </c>
      <c r="W478" s="111"/>
      <c r="X478" s="112"/>
      <c r="Y478" s="112"/>
      <c r="Z478" s="112"/>
      <c r="AA478" s="112"/>
      <c r="AB478" s="112"/>
      <c r="AC478" s="112"/>
      <c r="AD478" s="112">
        <v>450</v>
      </c>
      <c r="AE478" s="112">
        <v>450</v>
      </c>
      <c r="AF478" s="112">
        <v>450</v>
      </c>
      <c r="AG478" s="112">
        <v>450</v>
      </c>
      <c r="AH478" s="112"/>
      <c r="AI478" s="102">
        <f t="shared" si="607"/>
        <v>0</v>
      </c>
      <c r="AJ478" s="103">
        <f t="shared" si="540"/>
        <v>0</v>
      </c>
      <c r="AK478" s="103">
        <f t="shared" si="541"/>
        <v>0</v>
      </c>
      <c r="AL478" s="103">
        <f t="shared" si="542"/>
        <v>0</v>
      </c>
      <c r="AM478" s="103">
        <f t="shared" si="543"/>
        <v>0</v>
      </c>
      <c r="AN478" s="103">
        <f t="shared" si="544"/>
        <v>0</v>
      </c>
      <c r="AO478" s="103">
        <f t="shared" si="545"/>
        <v>0</v>
      </c>
      <c r="AP478" s="103">
        <f t="shared" si="546"/>
        <v>0</v>
      </c>
      <c r="AQ478" s="103">
        <f t="shared" si="547"/>
        <v>450</v>
      </c>
      <c r="AR478" s="103">
        <f t="shared" si="548"/>
        <v>450</v>
      </c>
      <c r="AS478" s="103">
        <f t="shared" si="549"/>
        <v>450</v>
      </c>
      <c r="AT478" s="103">
        <f t="shared" si="550"/>
        <v>450</v>
      </c>
      <c r="AU478" s="103">
        <f t="shared" si="551"/>
        <v>0</v>
      </c>
      <c r="AV478" s="104">
        <f>SUM(AJ478:AU478)*VLOOKUP($I478,Escalation[],MATCH(W$1,Escalation[#Headers]),FALSE)</f>
        <v>1838.7</v>
      </c>
      <c r="AW478" s="104">
        <f t="shared" si="608"/>
        <v>0</v>
      </c>
      <c r="AX478" s="104">
        <f t="shared" si="609"/>
        <v>974.51100000000008</v>
      </c>
      <c r="AY478" s="104">
        <f t="shared" si="610"/>
        <v>2813.2110000000002</v>
      </c>
      <c r="AZ478" s="103">
        <f t="shared" si="611"/>
        <v>165.483</v>
      </c>
      <c r="BA478" s="105">
        <f t="shared" si="612"/>
        <v>87.70599</v>
      </c>
      <c r="BB478" s="111"/>
      <c r="BC478" s="102"/>
      <c r="BD478" s="102"/>
      <c r="BE478" s="102"/>
      <c r="BF478" s="102"/>
      <c r="BG478" s="102"/>
      <c r="BH478" s="102"/>
      <c r="BI478" s="102"/>
      <c r="BJ478" s="102"/>
      <c r="BK478" s="102"/>
      <c r="BL478" s="102"/>
      <c r="BM478" s="102"/>
      <c r="BN478" s="102">
        <f t="shared" si="552"/>
        <v>0</v>
      </c>
      <c r="BO478" s="103">
        <f t="shared" si="553"/>
        <v>0</v>
      </c>
      <c r="BP478" s="103">
        <f t="shared" si="554"/>
        <v>0</v>
      </c>
      <c r="BQ478" s="103">
        <f t="shared" si="555"/>
        <v>0</v>
      </c>
      <c r="BR478" s="103">
        <f t="shared" si="556"/>
        <v>0</v>
      </c>
      <c r="BS478" s="103">
        <f t="shared" si="557"/>
        <v>0</v>
      </c>
      <c r="BT478" s="103">
        <f t="shared" si="558"/>
        <v>0</v>
      </c>
      <c r="BU478" s="103">
        <f t="shared" si="559"/>
        <v>0</v>
      </c>
      <c r="BV478" s="103">
        <f t="shared" si="560"/>
        <v>0</v>
      </c>
      <c r="BW478" s="103">
        <f t="shared" si="561"/>
        <v>0</v>
      </c>
      <c r="BX478" s="103">
        <f t="shared" si="562"/>
        <v>0</v>
      </c>
      <c r="BY478" s="103">
        <f t="shared" si="563"/>
        <v>0</v>
      </c>
      <c r="BZ478" s="103">
        <f t="shared" si="564"/>
        <v>0</v>
      </c>
      <c r="CA478" s="104">
        <f>SUM(BO478:BZ478)*VLOOKUP($I478,Escalation[],MATCH(BB$1,Escalation[#Headers]),FALSE)</f>
        <v>0</v>
      </c>
      <c r="CB478" s="104">
        <f t="shared" si="565"/>
        <v>0</v>
      </c>
      <c r="CC478" s="104">
        <f t="shared" si="566"/>
        <v>0</v>
      </c>
      <c r="CD478" s="104">
        <f t="shared" si="567"/>
        <v>0</v>
      </c>
      <c r="CE478" s="103">
        <f t="shared" si="568"/>
        <v>0</v>
      </c>
      <c r="CF478" s="105">
        <f t="shared" si="569"/>
        <v>0</v>
      </c>
      <c r="CG478" s="124"/>
      <c r="CH478" s="125"/>
      <c r="CI478" s="125"/>
      <c r="CJ478" s="125"/>
      <c r="CK478" s="125"/>
      <c r="CL478" s="102"/>
      <c r="CM478" s="102"/>
      <c r="CN478" s="102"/>
      <c r="CO478" s="102"/>
      <c r="CP478" s="102"/>
      <c r="CQ478" s="102"/>
      <c r="CR478" s="102"/>
      <c r="CS478" s="102">
        <f t="shared" si="570"/>
        <v>0</v>
      </c>
      <c r="CT478" s="103">
        <f t="shared" si="571"/>
        <v>0</v>
      </c>
      <c r="CU478" s="103">
        <f t="shared" si="572"/>
        <v>0</v>
      </c>
      <c r="CV478" s="103">
        <f t="shared" si="573"/>
        <v>0</v>
      </c>
      <c r="CW478" s="103">
        <f t="shared" si="574"/>
        <v>0</v>
      </c>
      <c r="CX478" s="103">
        <f t="shared" si="575"/>
        <v>0</v>
      </c>
      <c r="CY478" s="103">
        <f t="shared" si="576"/>
        <v>0</v>
      </c>
      <c r="CZ478" s="103">
        <f t="shared" si="577"/>
        <v>0</v>
      </c>
      <c r="DA478" s="103">
        <f t="shared" si="578"/>
        <v>0</v>
      </c>
      <c r="DB478" s="103">
        <f t="shared" si="579"/>
        <v>0</v>
      </c>
      <c r="DC478" s="103">
        <f t="shared" si="580"/>
        <v>0</v>
      </c>
      <c r="DD478" s="103">
        <f t="shared" si="581"/>
        <v>0</v>
      </c>
      <c r="DE478" s="103">
        <f t="shared" si="582"/>
        <v>0</v>
      </c>
      <c r="DF478" s="104">
        <f>SUM(CT478:DE478)*VLOOKUP($I478,Escalation[],MATCH(CG$1,Escalation[#Headers]),FALSE)</f>
        <v>0</v>
      </c>
      <c r="DG478" s="104">
        <f t="shared" si="583"/>
        <v>0</v>
      </c>
      <c r="DH478" s="104">
        <f t="shared" si="584"/>
        <v>0</v>
      </c>
      <c r="DI478" s="104">
        <f t="shared" si="585"/>
        <v>0</v>
      </c>
      <c r="DJ478" s="103">
        <f t="shared" si="586"/>
        <v>0</v>
      </c>
      <c r="DK478" s="105">
        <f t="shared" si="587"/>
        <v>0</v>
      </c>
      <c r="DL478" s="110"/>
      <c r="DM478" s="102"/>
      <c r="DN478" s="102"/>
      <c r="DO478" s="102"/>
      <c r="DP478" s="102"/>
      <c r="DQ478" s="102"/>
      <c r="DR478" s="102"/>
      <c r="DS478" s="102"/>
      <c r="DT478" s="102"/>
      <c r="DU478" s="102"/>
      <c r="DV478" s="102"/>
      <c r="DW478" s="102"/>
      <c r="DX478" s="102">
        <f t="shared" si="588"/>
        <v>0</v>
      </c>
      <c r="DY478" s="103">
        <f t="shared" si="589"/>
        <v>0</v>
      </c>
      <c r="DZ478" s="103">
        <f t="shared" si="590"/>
        <v>0</v>
      </c>
      <c r="EA478" s="103">
        <f t="shared" si="591"/>
        <v>0</v>
      </c>
      <c r="EB478" s="103">
        <f t="shared" si="592"/>
        <v>0</v>
      </c>
      <c r="EC478" s="103">
        <f t="shared" si="593"/>
        <v>0</v>
      </c>
      <c r="ED478" s="103">
        <f t="shared" si="594"/>
        <v>0</v>
      </c>
      <c r="EE478" s="103">
        <f t="shared" si="595"/>
        <v>0</v>
      </c>
      <c r="EF478" s="103">
        <f t="shared" si="596"/>
        <v>0</v>
      </c>
      <c r="EG478" s="103">
        <f t="shared" si="597"/>
        <v>0</v>
      </c>
      <c r="EH478" s="103">
        <f t="shared" si="598"/>
        <v>0</v>
      </c>
      <c r="EI478" s="103">
        <f t="shared" si="599"/>
        <v>0</v>
      </c>
      <c r="EJ478" s="103">
        <f t="shared" si="600"/>
        <v>0</v>
      </c>
      <c r="EK478" s="104">
        <f>SUM(DY478:EJ478)*VLOOKUP($I478,Escalation[],MATCH(DL$1,Escalation[#Headers]),FALSE)</f>
        <v>0</v>
      </c>
      <c r="EL478" s="104">
        <f t="shared" si="601"/>
        <v>0</v>
      </c>
      <c r="EM478" s="104">
        <f t="shared" si="602"/>
        <v>0</v>
      </c>
      <c r="EN478" s="104">
        <f t="shared" si="603"/>
        <v>0</v>
      </c>
      <c r="EO478" s="103">
        <f t="shared" si="604"/>
        <v>0</v>
      </c>
      <c r="EP478" s="105">
        <f t="shared" si="605"/>
        <v>0</v>
      </c>
      <c r="EQ478" s="160">
        <f t="shared" si="606"/>
        <v>2813.2110000000002</v>
      </c>
      <c r="ER478" s="1"/>
      <c r="ES478" s="82"/>
      <c r="ET478" s="82"/>
      <c r="EU478" s="82"/>
      <c r="EV478" s="82"/>
      <c r="EW478" s="22"/>
      <c r="EX478" s="22"/>
      <c r="EY478" s="34"/>
      <c r="EZ478" s="34"/>
      <c r="FA478" s="7"/>
      <c r="FB478" s="7"/>
      <c r="FC478" s="7"/>
      <c r="FD478" s="7"/>
    </row>
    <row r="479" spans="1:160" ht="145.19999999999999" hidden="1" x14ac:dyDescent="0.3">
      <c r="A479" s="1" t="s">
        <v>956</v>
      </c>
      <c r="B479" s="83">
        <v>1.2</v>
      </c>
      <c r="C479" t="s">
        <v>1396</v>
      </c>
      <c r="D479" s="3" t="s">
        <v>15</v>
      </c>
      <c r="E479" s="28" t="s">
        <v>1540</v>
      </c>
      <c r="F479" s="1" t="s">
        <v>957</v>
      </c>
      <c r="G479" s="8" t="s">
        <v>958</v>
      </c>
      <c r="H479" s="1"/>
      <c r="I479" s="3" t="s">
        <v>215</v>
      </c>
      <c r="J479" s="5" t="s">
        <v>215</v>
      </c>
      <c r="K479" s="3"/>
      <c r="L479" s="3" t="s">
        <v>22</v>
      </c>
      <c r="M479" s="38"/>
      <c r="N479" s="42">
        <v>1</v>
      </c>
      <c r="O479" s="23">
        <v>0</v>
      </c>
      <c r="P479" s="48">
        <v>0</v>
      </c>
      <c r="Q479" s="5" t="s">
        <v>23</v>
      </c>
      <c r="R479" s="1" t="s">
        <v>224</v>
      </c>
      <c r="S479" s="71">
        <f>VLOOKUP(R479,Contingencies!$A$2:$D$7,4,FALSE)</f>
        <v>0.35</v>
      </c>
      <c r="T479" s="22">
        <f t="shared" si="539"/>
        <v>1215.585</v>
      </c>
      <c r="U479" s="33">
        <f t="shared" si="613"/>
        <v>0</v>
      </c>
      <c r="V479" s="90" t="s">
        <v>961</v>
      </c>
      <c r="W479" s="111"/>
      <c r="X479" s="112"/>
      <c r="Y479" s="112"/>
      <c r="Z479" s="112"/>
      <c r="AA479" s="112"/>
      <c r="AB479" s="112"/>
      <c r="AC479" s="112"/>
      <c r="AD479" s="112">
        <v>1700</v>
      </c>
      <c r="AE479" s="112"/>
      <c r="AF479" s="112">
        <v>1700</v>
      </c>
      <c r="AG479" s="112"/>
      <c r="AH479" s="112"/>
      <c r="AI479" s="102">
        <f t="shared" si="607"/>
        <v>0</v>
      </c>
      <c r="AJ479" s="103">
        <f t="shared" si="540"/>
        <v>0</v>
      </c>
      <c r="AK479" s="103">
        <f t="shared" si="541"/>
        <v>0</v>
      </c>
      <c r="AL479" s="103">
        <f t="shared" si="542"/>
        <v>0</v>
      </c>
      <c r="AM479" s="103">
        <f t="shared" si="543"/>
        <v>0</v>
      </c>
      <c r="AN479" s="103">
        <f t="shared" si="544"/>
        <v>0</v>
      </c>
      <c r="AO479" s="103">
        <f t="shared" si="545"/>
        <v>0</v>
      </c>
      <c r="AP479" s="103">
        <f t="shared" si="546"/>
        <v>0</v>
      </c>
      <c r="AQ479" s="103">
        <f t="shared" si="547"/>
        <v>1700</v>
      </c>
      <c r="AR479" s="103">
        <f t="shared" si="548"/>
        <v>0</v>
      </c>
      <c r="AS479" s="103">
        <f t="shared" si="549"/>
        <v>1700</v>
      </c>
      <c r="AT479" s="103">
        <f t="shared" si="550"/>
        <v>0</v>
      </c>
      <c r="AU479" s="103">
        <f t="shared" si="551"/>
        <v>0</v>
      </c>
      <c r="AV479" s="104">
        <f>SUM(AJ479:AU479)*VLOOKUP($I479,Escalation[],MATCH(W$1,Escalation[#Headers]),FALSE)</f>
        <v>3473.1000000000004</v>
      </c>
      <c r="AW479" s="104">
        <f t="shared" si="608"/>
        <v>0</v>
      </c>
      <c r="AX479" s="104">
        <f t="shared" si="609"/>
        <v>0</v>
      </c>
      <c r="AY479" s="104">
        <f t="shared" si="610"/>
        <v>3473.1000000000004</v>
      </c>
      <c r="AZ479" s="103">
        <f t="shared" si="611"/>
        <v>1215.585</v>
      </c>
      <c r="BA479" s="105">
        <f t="shared" si="612"/>
        <v>0</v>
      </c>
      <c r="BB479" s="111"/>
      <c r="BC479" s="102"/>
      <c r="BD479" s="102"/>
      <c r="BE479" s="102"/>
      <c r="BF479" s="102"/>
      <c r="BG479" s="102"/>
      <c r="BH479" s="102"/>
      <c r="BI479" s="102"/>
      <c r="BJ479" s="102"/>
      <c r="BK479" s="102"/>
      <c r="BL479" s="102"/>
      <c r="BM479" s="102"/>
      <c r="BN479" s="102">
        <f t="shared" si="552"/>
        <v>0</v>
      </c>
      <c r="BO479" s="103">
        <f t="shared" si="553"/>
        <v>0</v>
      </c>
      <c r="BP479" s="103">
        <f t="shared" si="554"/>
        <v>0</v>
      </c>
      <c r="BQ479" s="103">
        <f t="shared" si="555"/>
        <v>0</v>
      </c>
      <c r="BR479" s="103">
        <f t="shared" si="556"/>
        <v>0</v>
      </c>
      <c r="BS479" s="103">
        <f t="shared" si="557"/>
        <v>0</v>
      </c>
      <c r="BT479" s="103">
        <f t="shared" si="558"/>
        <v>0</v>
      </c>
      <c r="BU479" s="103">
        <f t="shared" si="559"/>
        <v>0</v>
      </c>
      <c r="BV479" s="103">
        <f t="shared" si="560"/>
        <v>0</v>
      </c>
      <c r="BW479" s="103">
        <f t="shared" si="561"/>
        <v>0</v>
      </c>
      <c r="BX479" s="103">
        <f t="shared" si="562"/>
        <v>0</v>
      </c>
      <c r="BY479" s="103">
        <f t="shared" si="563"/>
        <v>0</v>
      </c>
      <c r="BZ479" s="103">
        <f t="shared" si="564"/>
        <v>0</v>
      </c>
      <c r="CA479" s="104">
        <f>SUM(BO479:BZ479)*VLOOKUP($I479,Escalation[],MATCH(BB$1,Escalation[#Headers]),FALSE)</f>
        <v>0</v>
      </c>
      <c r="CB479" s="104">
        <f t="shared" si="565"/>
        <v>0</v>
      </c>
      <c r="CC479" s="104">
        <f t="shared" si="566"/>
        <v>0</v>
      </c>
      <c r="CD479" s="104">
        <f t="shared" si="567"/>
        <v>0</v>
      </c>
      <c r="CE479" s="103">
        <f t="shared" si="568"/>
        <v>0</v>
      </c>
      <c r="CF479" s="105">
        <f t="shared" si="569"/>
        <v>0</v>
      </c>
      <c r="CG479" s="124"/>
      <c r="CH479" s="125"/>
      <c r="CI479" s="125"/>
      <c r="CJ479" s="125"/>
      <c r="CK479" s="125"/>
      <c r="CL479" s="102"/>
      <c r="CM479" s="102"/>
      <c r="CN479" s="102"/>
      <c r="CO479" s="102"/>
      <c r="CP479" s="102"/>
      <c r="CQ479" s="102"/>
      <c r="CR479" s="102"/>
      <c r="CS479" s="102">
        <f t="shared" si="570"/>
        <v>0</v>
      </c>
      <c r="CT479" s="103">
        <f t="shared" si="571"/>
        <v>0</v>
      </c>
      <c r="CU479" s="103">
        <f t="shared" si="572"/>
        <v>0</v>
      </c>
      <c r="CV479" s="103">
        <f t="shared" si="573"/>
        <v>0</v>
      </c>
      <c r="CW479" s="103">
        <f t="shared" si="574"/>
        <v>0</v>
      </c>
      <c r="CX479" s="103">
        <f t="shared" si="575"/>
        <v>0</v>
      </c>
      <c r="CY479" s="103">
        <f t="shared" si="576"/>
        <v>0</v>
      </c>
      <c r="CZ479" s="103">
        <f t="shared" si="577"/>
        <v>0</v>
      </c>
      <c r="DA479" s="103">
        <f t="shared" si="578"/>
        <v>0</v>
      </c>
      <c r="DB479" s="103">
        <f t="shared" si="579"/>
        <v>0</v>
      </c>
      <c r="DC479" s="103">
        <f t="shared" si="580"/>
        <v>0</v>
      </c>
      <c r="DD479" s="103">
        <f t="shared" si="581"/>
        <v>0</v>
      </c>
      <c r="DE479" s="103">
        <f t="shared" si="582"/>
        <v>0</v>
      </c>
      <c r="DF479" s="104">
        <f>SUM(CT479:DE479)*VLOOKUP($I479,Escalation[],MATCH(CG$1,Escalation[#Headers]),FALSE)</f>
        <v>0</v>
      </c>
      <c r="DG479" s="104">
        <f t="shared" si="583"/>
        <v>0</v>
      </c>
      <c r="DH479" s="104">
        <f t="shared" si="584"/>
        <v>0</v>
      </c>
      <c r="DI479" s="104">
        <f t="shared" si="585"/>
        <v>0</v>
      </c>
      <c r="DJ479" s="103">
        <f t="shared" si="586"/>
        <v>0</v>
      </c>
      <c r="DK479" s="105">
        <f t="shared" si="587"/>
        <v>0</v>
      </c>
      <c r="DL479" s="110"/>
      <c r="DM479" s="102"/>
      <c r="DN479" s="102"/>
      <c r="DO479" s="102"/>
      <c r="DP479" s="102"/>
      <c r="DQ479" s="102"/>
      <c r="DR479" s="102"/>
      <c r="DS479" s="102"/>
      <c r="DT479" s="102"/>
      <c r="DU479" s="102"/>
      <c r="DV479" s="102"/>
      <c r="DW479" s="102"/>
      <c r="DX479" s="102">
        <f t="shared" si="588"/>
        <v>0</v>
      </c>
      <c r="DY479" s="103">
        <f t="shared" si="589"/>
        <v>0</v>
      </c>
      <c r="DZ479" s="103">
        <f t="shared" si="590"/>
        <v>0</v>
      </c>
      <c r="EA479" s="103">
        <f t="shared" si="591"/>
        <v>0</v>
      </c>
      <c r="EB479" s="103">
        <f t="shared" si="592"/>
        <v>0</v>
      </c>
      <c r="EC479" s="103">
        <f t="shared" si="593"/>
        <v>0</v>
      </c>
      <c r="ED479" s="103">
        <f t="shared" si="594"/>
        <v>0</v>
      </c>
      <c r="EE479" s="103">
        <f t="shared" si="595"/>
        <v>0</v>
      </c>
      <c r="EF479" s="103">
        <f t="shared" si="596"/>
        <v>0</v>
      </c>
      <c r="EG479" s="103">
        <f t="shared" si="597"/>
        <v>0</v>
      </c>
      <c r="EH479" s="103">
        <f t="shared" si="598"/>
        <v>0</v>
      </c>
      <c r="EI479" s="103">
        <f t="shared" si="599"/>
        <v>0</v>
      </c>
      <c r="EJ479" s="103">
        <f t="shared" si="600"/>
        <v>0</v>
      </c>
      <c r="EK479" s="104">
        <f>SUM(DY479:EJ479)*VLOOKUP($I479,Escalation[],MATCH(DL$1,Escalation[#Headers]),FALSE)</f>
        <v>0</v>
      </c>
      <c r="EL479" s="104">
        <f t="shared" si="601"/>
        <v>0</v>
      </c>
      <c r="EM479" s="104">
        <f t="shared" si="602"/>
        <v>0</v>
      </c>
      <c r="EN479" s="104">
        <f t="shared" si="603"/>
        <v>0</v>
      </c>
      <c r="EO479" s="103">
        <f t="shared" si="604"/>
        <v>0</v>
      </c>
      <c r="EP479" s="105">
        <f t="shared" si="605"/>
        <v>0</v>
      </c>
      <c r="EQ479" s="160">
        <f t="shared" si="606"/>
        <v>3473.1000000000004</v>
      </c>
      <c r="ER479" s="1"/>
      <c r="ES479" s="82"/>
      <c r="ET479" s="82"/>
      <c r="EU479" s="82"/>
      <c r="EV479" s="82"/>
      <c r="EW479" s="22"/>
      <c r="EX479" s="22"/>
      <c r="EY479" s="34"/>
      <c r="EZ479" s="34"/>
      <c r="FA479" s="7"/>
      <c r="FB479" s="7"/>
      <c r="FC479" s="7"/>
      <c r="FD479" s="7"/>
    </row>
    <row r="480" spans="1:160" ht="132" hidden="1" x14ac:dyDescent="0.3">
      <c r="A480" s="1" t="s">
        <v>962</v>
      </c>
      <c r="B480" s="83">
        <v>1.2</v>
      </c>
      <c r="C480" t="s">
        <v>1396</v>
      </c>
      <c r="D480" s="28" t="s">
        <v>15</v>
      </c>
      <c r="E480" s="3" t="s">
        <v>25</v>
      </c>
      <c r="F480" s="1" t="s">
        <v>963</v>
      </c>
      <c r="G480" s="14" t="s">
        <v>964</v>
      </c>
      <c r="H480" s="1" t="s">
        <v>955</v>
      </c>
      <c r="I480" s="3" t="s">
        <v>19</v>
      </c>
      <c r="J480" s="5" t="s">
        <v>31</v>
      </c>
      <c r="K480" s="3" t="s">
        <v>216</v>
      </c>
      <c r="L480" s="6" t="s">
        <v>22</v>
      </c>
      <c r="M480" s="38">
        <v>115</v>
      </c>
      <c r="N480" s="43">
        <v>115</v>
      </c>
      <c r="O480" s="23">
        <v>0</v>
      </c>
      <c r="P480" s="48">
        <v>0</v>
      </c>
      <c r="Q480" s="5" t="s">
        <v>23</v>
      </c>
      <c r="R480" s="1" t="s">
        <v>220</v>
      </c>
      <c r="S480" s="71">
        <f>VLOOKUP(R480,Contingencies!$A$2:$D$7,4,FALSE)</f>
        <v>0.2</v>
      </c>
      <c r="T480" s="22">
        <f t="shared" si="539"/>
        <v>959.98527000000013</v>
      </c>
      <c r="U480" s="33">
        <f t="shared" si="613"/>
        <v>0</v>
      </c>
      <c r="V480" s="90" t="s">
        <v>965</v>
      </c>
      <c r="W480" s="110"/>
      <c r="X480" s="102"/>
      <c r="Y480" s="102"/>
      <c r="Z480" s="102"/>
      <c r="AA480" s="102"/>
      <c r="AB480" s="102"/>
      <c r="AC480" s="102"/>
      <c r="AD480" s="102"/>
      <c r="AE480" s="102"/>
      <c r="AF480" s="102"/>
      <c r="AG480" s="102"/>
      <c r="AH480" s="102"/>
      <c r="AI480" s="102">
        <f t="shared" si="607"/>
        <v>0</v>
      </c>
      <c r="AJ480" s="103">
        <f t="shared" si="540"/>
        <v>0</v>
      </c>
      <c r="AK480" s="103">
        <f t="shared" si="541"/>
        <v>0</v>
      </c>
      <c r="AL480" s="103">
        <f t="shared" si="542"/>
        <v>0</v>
      </c>
      <c r="AM480" s="103">
        <f t="shared" si="543"/>
        <v>0</v>
      </c>
      <c r="AN480" s="103">
        <f t="shared" si="544"/>
        <v>0</v>
      </c>
      <c r="AO480" s="103">
        <f t="shared" si="545"/>
        <v>0</v>
      </c>
      <c r="AP480" s="103">
        <f t="shared" si="546"/>
        <v>0</v>
      </c>
      <c r="AQ480" s="103">
        <f t="shared" si="547"/>
        <v>0</v>
      </c>
      <c r="AR480" s="103">
        <f t="shared" si="548"/>
        <v>0</v>
      </c>
      <c r="AS480" s="103">
        <f t="shared" si="549"/>
        <v>0</v>
      </c>
      <c r="AT480" s="103">
        <f t="shared" si="550"/>
        <v>0</v>
      </c>
      <c r="AU480" s="103">
        <f t="shared" si="551"/>
        <v>0</v>
      </c>
      <c r="AV480" s="104">
        <f>SUM(AJ480:AU480)*VLOOKUP($I480,Escalation[],MATCH(W$1,Escalation[#Headers]),FALSE)</f>
        <v>0</v>
      </c>
      <c r="AW480" s="104">
        <f t="shared" si="608"/>
        <v>0</v>
      </c>
      <c r="AX480" s="104">
        <f t="shared" si="609"/>
        <v>0</v>
      </c>
      <c r="AY480" s="104">
        <f t="shared" si="610"/>
        <v>0</v>
      </c>
      <c r="AZ480" s="103">
        <f t="shared" si="611"/>
        <v>0</v>
      </c>
      <c r="BA480" s="105">
        <f t="shared" si="612"/>
        <v>0</v>
      </c>
      <c r="BB480" s="111"/>
      <c r="BC480" s="112"/>
      <c r="BD480" s="112"/>
      <c r="BE480" s="112"/>
      <c r="BF480" s="112"/>
      <c r="BG480" s="112"/>
      <c r="BH480" s="112"/>
      <c r="BI480" s="112">
        <v>20</v>
      </c>
      <c r="BJ480" s="112">
        <v>20</v>
      </c>
      <c r="BK480" s="112"/>
      <c r="BL480" s="102"/>
      <c r="BM480" s="102"/>
      <c r="BN480" s="102">
        <f t="shared" si="552"/>
        <v>40</v>
      </c>
      <c r="BO480" s="103">
        <f t="shared" si="553"/>
        <v>0</v>
      </c>
      <c r="BP480" s="103">
        <f t="shared" si="554"/>
        <v>0</v>
      </c>
      <c r="BQ480" s="103">
        <f t="shared" si="555"/>
        <v>0</v>
      </c>
      <c r="BR480" s="103">
        <f t="shared" si="556"/>
        <v>0</v>
      </c>
      <c r="BS480" s="103">
        <f t="shared" si="557"/>
        <v>0</v>
      </c>
      <c r="BT480" s="103">
        <f t="shared" si="558"/>
        <v>0</v>
      </c>
      <c r="BU480" s="103">
        <f t="shared" si="559"/>
        <v>0</v>
      </c>
      <c r="BV480" s="103">
        <f t="shared" si="560"/>
        <v>2300</v>
      </c>
      <c r="BW480" s="103">
        <f t="shared" si="561"/>
        <v>2300</v>
      </c>
      <c r="BX480" s="103">
        <f t="shared" si="562"/>
        <v>0</v>
      </c>
      <c r="BY480" s="103">
        <f t="shared" si="563"/>
        <v>0</v>
      </c>
      <c r="BZ480" s="103">
        <f t="shared" si="564"/>
        <v>0</v>
      </c>
      <c r="CA480" s="104">
        <f>SUM(BO480:BZ480)*VLOOKUP($I480,Escalation[],MATCH(BB$1,Escalation[#Headers]),FALSE)</f>
        <v>4799.9263500000006</v>
      </c>
      <c r="CB480" s="104">
        <f t="shared" si="565"/>
        <v>0</v>
      </c>
      <c r="CC480" s="104">
        <f t="shared" si="566"/>
        <v>0</v>
      </c>
      <c r="CD480" s="104">
        <f t="shared" si="567"/>
        <v>4799.9263500000006</v>
      </c>
      <c r="CE480" s="103">
        <f t="shared" si="568"/>
        <v>959.98527000000013</v>
      </c>
      <c r="CF480" s="105">
        <f t="shared" si="569"/>
        <v>0</v>
      </c>
      <c r="CG480" s="124"/>
      <c r="CH480" s="125"/>
      <c r="CI480" s="125"/>
      <c r="CJ480" s="125"/>
      <c r="CK480" s="125"/>
      <c r="CL480" s="102"/>
      <c r="CM480" s="102"/>
      <c r="CN480" s="102"/>
      <c r="CO480" s="102"/>
      <c r="CP480" s="102"/>
      <c r="CQ480" s="102"/>
      <c r="CR480" s="102"/>
      <c r="CS480" s="102">
        <f t="shared" si="570"/>
        <v>0</v>
      </c>
      <c r="CT480" s="103">
        <f t="shared" si="571"/>
        <v>0</v>
      </c>
      <c r="CU480" s="103">
        <f t="shared" si="572"/>
        <v>0</v>
      </c>
      <c r="CV480" s="103">
        <f t="shared" si="573"/>
        <v>0</v>
      </c>
      <c r="CW480" s="103">
        <f t="shared" si="574"/>
        <v>0</v>
      </c>
      <c r="CX480" s="103">
        <f t="shared" si="575"/>
        <v>0</v>
      </c>
      <c r="CY480" s="103">
        <f t="shared" si="576"/>
        <v>0</v>
      </c>
      <c r="CZ480" s="103">
        <f t="shared" si="577"/>
        <v>0</v>
      </c>
      <c r="DA480" s="103">
        <f t="shared" si="578"/>
        <v>0</v>
      </c>
      <c r="DB480" s="103">
        <f t="shared" si="579"/>
        <v>0</v>
      </c>
      <c r="DC480" s="103">
        <f t="shared" si="580"/>
        <v>0</v>
      </c>
      <c r="DD480" s="103">
        <f t="shared" si="581"/>
        <v>0</v>
      </c>
      <c r="DE480" s="103">
        <f t="shared" si="582"/>
        <v>0</v>
      </c>
      <c r="DF480" s="104">
        <f>SUM(CT480:DE480)*VLOOKUP($I480,Escalation[],MATCH(CG$1,Escalation[#Headers]),FALSE)</f>
        <v>0</v>
      </c>
      <c r="DG480" s="104">
        <f t="shared" si="583"/>
        <v>0</v>
      </c>
      <c r="DH480" s="104">
        <f t="shared" si="584"/>
        <v>0</v>
      </c>
      <c r="DI480" s="104">
        <f t="shared" si="585"/>
        <v>0</v>
      </c>
      <c r="DJ480" s="103">
        <f t="shared" si="586"/>
        <v>0</v>
      </c>
      <c r="DK480" s="105">
        <f t="shared" si="587"/>
        <v>0</v>
      </c>
      <c r="DL480" s="110"/>
      <c r="DM480" s="102"/>
      <c r="DN480" s="102"/>
      <c r="DO480" s="102"/>
      <c r="DP480" s="102"/>
      <c r="DQ480" s="102"/>
      <c r="DR480" s="102"/>
      <c r="DS480" s="102"/>
      <c r="DT480" s="102"/>
      <c r="DU480" s="102"/>
      <c r="DV480" s="102"/>
      <c r="DW480" s="102"/>
      <c r="DX480" s="102">
        <f t="shared" si="588"/>
        <v>0</v>
      </c>
      <c r="DY480" s="103">
        <f t="shared" si="589"/>
        <v>0</v>
      </c>
      <c r="DZ480" s="103">
        <f t="shared" si="590"/>
        <v>0</v>
      </c>
      <c r="EA480" s="103">
        <f t="shared" si="591"/>
        <v>0</v>
      </c>
      <c r="EB480" s="103">
        <f t="shared" si="592"/>
        <v>0</v>
      </c>
      <c r="EC480" s="103">
        <f t="shared" si="593"/>
        <v>0</v>
      </c>
      <c r="ED480" s="103">
        <f t="shared" si="594"/>
        <v>0</v>
      </c>
      <c r="EE480" s="103">
        <f t="shared" si="595"/>
        <v>0</v>
      </c>
      <c r="EF480" s="103">
        <f t="shared" si="596"/>
        <v>0</v>
      </c>
      <c r="EG480" s="103">
        <f t="shared" si="597"/>
        <v>0</v>
      </c>
      <c r="EH480" s="103">
        <f t="shared" si="598"/>
        <v>0</v>
      </c>
      <c r="EI480" s="103">
        <f t="shared" si="599"/>
        <v>0</v>
      </c>
      <c r="EJ480" s="103">
        <f t="shared" si="600"/>
        <v>0</v>
      </c>
      <c r="EK480" s="104">
        <f>SUM(DY480:EJ480)*VLOOKUP($I480,Escalation[],MATCH(DL$1,Escalation[#Headers]),FALSE)</f>
        <v>0</v>
      </c>
      <c r="EL480" s="104">
        <f t="shared" si="601"/>
        <v>0</v>
      </c>
      <c r="EM480" s="104">
        <f t="shared" si="602"/>
        <v>0</v>
      </c>
      <c r="EN480" s="104">
        <f t="shared" si="603"/>
        <v>0</v>
      </c>
      <c r="EO480" s="103">
        <f t="shared" si="604"/>
        <v>0</v>
      </c>
      <c r="EP480" s="105">
        <f t="shared" si="605"/>
        <v>0</v>
      </c>
      <c r="EQ480" s="160">
        <f t="shared" si="606"/>
        <v>4799.9263500000006</v>
      </c>
      <c r="ER480" s="1"/>
      <c r="ES480" s="82"/>
      <c r="ET480" s="82"/>
      <c r="EU480" s="82"/>
      <c r="EV480" s="82"/>
      <c r="EW480" s="22"/>
      <c r="EX480" s="22"/>
      <c r="EY480" s="34"/>
      <c r="EZ480" s="34"/>
      <c r="FA480" s="7"/>
      <c r="FB480" s="7"/>
      <c r="FC480" s="7"/>
      <c r="FD480" s="7"/>
    </row>
    <row r="481" spans="1:160" ht="184.8" hidden="1" x14ac:dyDescent="0.3">
      <c r="A481" s="1" t="s">
        <v>966</v>
      </c>
      <c r="B481" s="83">
        <v>1.2</v>
      </c>
      <c r="C481" t="s">
        <v>1396</v>
      </c>
      <c r="D481" s="3" t="s">
        <v>15</v>
      </c>
      <c r="E481" s="28" t="s">
        <v>1540</v>
      </c>
      <c r="F481" s="1" t="s">
        <v>967</v>
      </c>
      <c r="G481" s="14" t="s">
        <v>968</v>
      </c>
      <c r="H481" s="1"/>
      <c r="I481" s="3" t="s">
        <v>215</v>
      </c>
      <c r="J481" s="5" t="s">
        <v>215</v>
      </c>
      <c r="K481" s="3"/>
      <c r="L481" s="3" t="s">
        <v>136</v>
      </c>
      <c r="M481" s="38"/>
      <c r="N481" s="42">
        <v>1</v>
      </c>
      <c r="O481" s="23">
        <v>0</v>
      </c>
      <c r="P481" s="48">
        <v>0</v>
      </c>
      <c r="Q481" s="5" t="s">
        <v>23</v>
      </c>
      <c r="R481" s="1" t="s">
        <v>41</v>
      </c>
      <c r="S481" s="71">
        <f>VLOOKUP(R481,Contingencies!$A$2:$D$7,4,FALSE)</f>
        <v>0.125</v>
      </c>
      <c r="T481" s="22">
        <f t="shared" si="539"/>
        <v>13668.833743875002</v>
      </c>
      <c r="U481" s="33">
        <f t="shared" si="613"/>
        <v>0</v>
      </c>
      <c r="V481" s="90" t="s">
        <v>969</v>
      </c>
      <c r="W481" s="110"/>
      <c r="X481" s="102"/>
      <c r="Y481" s="102"/>
      <c r="Z481" s="102"/>
      <c r="AA481" s="102"/>
      <c r="AB481" s="102"/>
      <c r="AC481" s="102"/>
      <c r="AD481" s="102"/>
      <c r="AE481" s="102"/>
      <c r="AF481" s="102"/>
      <c r="AG481" s="102"/>
      <c r="AH481" s="102"/>
      <c r="AI481" s="102">
        <f t="shared" si="607"/>
        <v>0</v>
      </c>
      <c r="AJ481" s="103">
        <f t="shared" si="540"/>
        <v>0</v>
      </c>
      <c r="AK481" s="103">
        <f t="shared" si="541"/>
        <v>0</v>
      </c>
      <c r="AL481" s="103">
        <f t="shared" si="542"/>
        <v>0</v>
      </c>
      <c r="AM481" s="103">
        <f t="shared" si="543"/>
        <v>0</v>
      </c>
      <c r="AN481" s="103">
        <f t="shared" si="544"/>
        <v>0</v>
      </c>
      <c r="AO481" s="103">
        <f t="shared" si="545"/>
        <v>0</v>
      </c>
      <c r="AP481" s="103">
        <f t="shared" si="546"/>
        <v>0</v>
      </c>
      <c r="AQ481" s="103">
        <f t="shared" si="547"/>
        <v>0</v>
      </c>
      <c r="AR481" s="103">
        <f t="shared" si="548"/>
        <v>0</v>
      </c>
      <c r="AS481" s="103">
        <f t="shared" si="549"/>
        <v>0</v>
      </c>
      <c r="AT481" s="103">
        <f t="shared" si="550"/>
        <v>0</v>
      </c>
      <c r="AU481" s="103">
        <f t="shared" si="551"/>
        <v>0</v>
      </c>
      <c r="AV481" s="104">
        <f>SUM(AJ481:AU481)*VLOOKUP($I481,Escalation[],MATCH(W$1,Escalation[#Headers]),FALSE)</f>
        <v>0</v>
      </c>
      <c r="AW481" s="104">
        <f t="shared" si="608"/>
        <v>0</v>
      </c>
      <c r="AX481" s="104">
        <f t="shared" si="609"/>
        <v>0</v>
      </c>
      <c r="AY481" s="104">
        <f t="shared" si="610"/>
        <v>0</v>
      </c>
      <c r="AZ481" s="103">
        <f t="shared" si="611"/>
        <v>0</v>
      </c>
      <c r="BA481" s="105">
        <f t="shared" si="612"/>
        <v>0</v>
      </c>
      <c r="BB481" s="110"/>
      <c r="BC481" s="102"/>
      <c r="BD481" s="102"/>
      <c r="BE481" s="102"/>
      <c r="BF481" s="112">
        <v>34932</v>
      </c>
      <c r="BG481" s="112">
        <v>34932</v>
      </c>
      <c r="BH481" s="112">
        <v>34932</v>
      </c>
      <c r="BI481" s="102"/>
      <c r="BJ481" s="102"/>
      <c r="BK481" s="102"/>
      <c r="BL481" s="102"/>
      <c r="BM481" s="102"/>
      <c r="BN481" s="102">
        <f t="shared" si="552"/>
        <v>0</v>
      </c>
      <c r="BO481" s="103">
        <f t="shared" si="553"/>
        <v>0</v>
      </c>
      <c r="BP481" s="103">
        <f t="shared" si="554"/>
        <v>0</v>
      </c>
      <c r="BQ481" s="103">
        <f t="shared" si="555"/>
        <v>0</v>
      </c>
      <c r="BR481" s="103">
        <f t="shared" si="556"/>
        <v>0</v>
      </c>
      <c r="BS481" s="103">
        <f t="shared" si="557"/>
        <v>34932</v>
      </c>
      <c r="BT481" s="103">
        <f t="shared" si="558"/>
        <v>34932</v>
      </c>
      <c r="BU481" s="103">
        <f t="shared" si="559"/>
        <v>34932</v>
      </c>
      <c r="BV481" s="103">
        <f t="shared" si="560"/>
        <v>0</v>
      </c>
      <c r="BW481" s="103">
        <f t="shared" si="561"/>
        <v>0</v>
      </c>
      <c r="BX481" s="103">
        <f t="shared" si="562"/>
        <v>0</v>
      </c>
      <c r="BY481" s="103">
        <f t="shared" si="563"/>
        <v>0</v>
      </c>
      <c r="BZ481" s="103">
        <f t="shared" si="564"/>
        <v>0</v>
      </c>
      <c r="CA481" s="104">
        <f>SUM(BO481:BZ481)*VLOOKUP($I481,Escalation[],MATCH(BB$1,Escalation[#Headers]),FALSE)</f>
        <v>109350.66995100002</v>
      </c>
      <c r="CB481" s="104">
        <f t="shared" si="565"/>
        <v>0</v>
      </c>
      <c r="CC481" s="104">
        <f t="shared" si="566"/>
        <v>0</v>
      </c>
      <c r="CD481" s="104">
        <f t="shared" si="567"/>
        <v>109350.66995100002</v>
      </c>
      <c r="CE481" s="103">
        <f t="shared" si="568"/>
        <v>13668.833743875002</v>
      </c>
      <c r="CF481" s="105">
        <f t="shared" si="569"/>
        <v>0</v>
      </c>
      <c r="CG481" s="124"/>
      <c r="CH481" s="125"/>
      <c r="CI481" s="125"/>
      <c r="CJ481" s="125"/>
      <c r="CK481" s="125"/>
      <c r="CL481" s="102"/>
      <c r="CM481" s="102"/>
      <c r="CN481" s="102"/>
      <c r="CO481" s="102"/>
      <c r="CP481" s="102"/>
      <c r="CQ481" s="102"/>
      <c r="CR481" s="102"/>
      <c r="CS481" s="102">
        <f t="shared" si="570"/>
        <v>0</v>
      </c>
      <c r="CT481" s="103">
        <f t="shared" si="571"/>
        <v>0</v>
      </c>
      <c r="CU481" s="103">
        <f t="shared" si="572"/>
        <v>0</v>
      </c>
      <c r="CV481" s="103">
        <f t="shared" si="573"/>
        <v>0</v>
      </c>
      <c r="CW481" s="103">
        <f t="shared" si="574"/>
        <v>0</v>
      </c>
      <c r="CX481" s="103">
        <f t="shared" si="575"/>
        <v>0</v>
      </c>
      <c r="CY481" s="103">
        <f t="shared" si="576"/>
        <v>0</v>
      </c>
      <c r="CZ481" s="103">
        <f t="shared" si="577"/>
        <v>0</v>
      </c>
      <c r="DA481" s="103">
        <f t="shared" si="578"/>
        <v>0</v>
      </c>
      <c r="DB481" s="103">
        <f t="shared" si="579"/>
        <v>0</v>
      </c>
      <c r="DC481" s="103">
        <f t="shared" si="580"/>
        <v>0</v>
      </c>
      <c r="DD481" s="103">
        <f t="shared" si="581"/>
        <v>0</v>
      </c>
      <c r="DE481" s="103">
        <f t="shared" si="582"/>
        <v>0</v>
      </c>
      <c r="DF481" s="104">
        <f>SUM(CT481:DE481)*VLOOKUP($I481,Escalation[],MATCH(CG$1,Escalation[#Headers]),FALSE)</f>
        <v>0</v>
      </c>
      <c r="DG481" s="104">
        <f t="shared" si="583"/>
        <v>0</v>
      </c>
      <c r="DH481" s="104">
        <f t="shared" si="584"/>
        <v>0</v>
      </c>
      <c r="DI481" s="104">
        <f t="shared" si="585"/>
        <v>0</v>
      </c>
      <c r="DJ481" s="103">
        <f t="shared" si="586"/>
        <v>0</v>
      </c>
      <c r="DK481" s="105">
        <f t="shared" si="587"/>
        <v>0</v>
      </c>
      <c r="DL481" s="110"/>
      <c r="DM481" s="102"/>
      <c r="DN481" s="102"/>
      <c r="DO481" s="102"/>
      <c r="DP481" s="102"/>
      <c r="DQ481" s="102"/>
      <c r="DR481" s="102"/>
      <c r="DS481" s="102"/>
      <c r="DT481" s="102"/>
      <c r="DU481" s="102"/>
      <c r="DV481" s="102"/>
      <c r="DW481" s="102"/>
      <c r="DX481" s="102">
        <f t="shared" si="588"/>
        <v>0</v>
      </c>
      <c r="DY481" s="103">
        <f t="shared" si="589"/>
        <v>0</v>
      </c>
      <c r="DZ481" s="103">
        <f t="shared" si="590"/>
        <v>0</v>
      </c>
      <c r="EA481" s="103">
        <f t="shared" si="591"/>
        <v>0</v>
      </c>
      <c r="EB481" s="103">
        <f t="shared" si="592"/>
        <v>0</v>
      </c>
      <c r="EC481" s="103">
        <f t="shared" si="593"/>
        <v>0</v>
      </c>
      <c r="ED481" s="103">
        <f t="shared" si="594"/>
        <v>0</v>
      </c>
      <c r="EE481" s="103">
        <f t="shared" si="595"/>
        <v>0</v>
      </c>
      <c r="EF481" s="103">
        <f t="shared" si="596"/>
        <v>0</v>
      </c>
      <c r="EG481" s="103">
        <f t="shared" si="597"/>
        <v>0</v>
      </c>
      <c r="EH481" s="103">
        <f t="shared" si="598"/>
        <v>0</v>
      </c>
      <c r="EI481" s="103">
        <f t="shared" si="599"/>
        <v>0</v>
      </c>
      <c r="EJ481" s="103">
        <f t="shared" si="600"/>
        <v>0</v>
      </c>
      <c r="EK481" s="104">
        <f>SUM(DY481:EJ481)*VLOOKUP($I481,Escalation[],MATCH(DL$1,Escalation[#Headers]),FALSE)</f>
        <v>0</v>
      </c>
      <c r="EL481" s="104">
        <f t="shared" si="601"/>
        <v>0</v>
      </c>
      <c r="EM481" s="104">
        <f t="shared" si="602"/>
        <v>0</v>
      </c>
      <c r="EN481" s="104">
        <f t="shared" si="603"/>
        <v>0</v>
      </c>
      <c r="EO481" s="103">
        <f t="shared" si="604"/>
        <v>0</v>
      </c>
      <c r="EP481" s="105">
        <f t="shared" si="605"/>
        <v>0</v>
      </c>
      <c r="EQ481" s="160">
        <f t="shared" si="606"/>
        <v>109350.66995100002</v>
      </c>
      <c r="ER481" s="1"/>
      <c r="ES481" s="82"/>
      <c r="ET481" s="82"/>
      <c r="EU481" s="82"/>
      <c r="EV481" s="82"/>
      <c r="EW481" s="22"/>
      <c r="EX481" s="22"/>
      <c r="EY481" s="34"/>
      <c r="EZ481" s="34"/>
      <c r="FA481" s="7"/>
      <c r="FB481" s="7"/>
      <c r="FC481" s="7"/>
      <c r="FD481" s="7"/>
    </row>
    <row r="482" spans="1:160" ht="79.2" hidden="1" x14ac:dyDescent="0.3">
      <c r="A482" s="1" t="s">
        <v>970</v>
      </c>
      <c r="B482" s="83">
        <v>1.2</v>
      </c>
      <c r="C482" t="s">
        <v>1396</v>
      </c>
      <c r="D482" s="3" t="s">
        <v>15</v>
      </c>
      <c r="E482" s="28" t="s">
        <v>1540</v>
      </c>
      <c r="F482" s="1" t="s">
        <v>971</v>
      </c>
      <c r="G482" s="14" t="s">
        <v>972</v>
      </c>
      <c r="H482" s="1"/>
      <c r="I482" s="3" t="s">
        <v>215</v>
      </c>
      <c r="J482" s="5" t="s">
        <v>215</v>
      </c>
      <c r="K482" s="3"/>
      <c r="L482" s="3" t="s">
        <v>22</v>
      </c>
      <c r="M482" s="38"/>
      <c r="N482" s="42">
        <v>1</v>
      </c>
      <c r="O482" s="24">
        <v>0</v>
      </c>
      <c r="P482" s="48">
        <v>0</v>
      </c>
      <c r="Q482" s="5" t="s">
        <v>23</v>
      </c>
      <c r="R482" s="1" t="s">
        <v>224</v>
      </c>
      <c r="S482" s="71">
        <f>VLOOKUP(R482,Contingencies!$A$2:$D$7,4,FALSE)</f>
        <v>0.35</v>
      </c>
      <c r="T482" s="22">
        <f t="shared" si="539"/>
        <v>2179.2187360125004</v>
      </c>
      <c r="U482" s="33">
        <f t="shared" si="613"/>
        <v>0</v>
      </c>
      <c r="V482" s="90" t="s">
        <v>973</v>
      </c>
      <c r="W482" s="110"/>
      <c r="X482" s="102"/>
      <c r="Y482" s="102"/>
      <c r="Z482" s="102"/>
      <c r="AA482" s="102"/>
      <c r="AB482" s="102"/>
      <c r="AC482" s="102"/>
      <c r="AD482" s="102"/>
      <c r="AE482" s="102"/>
      <c r="AF482" s="102"/>
      <c r="AG482" s="102"/>
      <c r="AH482" s="102"/>
      <c r="AI482" s="102">
        <f t="shared" si="607"/>
        <v>0</v>
      </c>
      <c r="AJ482" s="103">
        <f t="shared" si="540"/>
        <v>0</v>
      </c>
      <c r="AK482" s="103">
        <f t="shared" si="541"/>
        <v>0</v>
      </c>
      <c r="AL482" s="103">
        <f t="shared" si="542"/>
        <v>0</v>
      </c>
      <c r="AM482" s="103">
        <f t="shared" si="543"/>
        <v>0</v>
      </c>
      <c r="AN482" s="103">
        <f t="shared" si="544"/>
        <v>0</v>
      </c>
      <c r="AO482" s="103">
        <f t="shared" si="545"/>
        <v>0</v>
      </c>
      <c r="AP482" s="103">
        <f t="shared" si="546"/>
        <v>0</v>
      </c>
      <c r="AQ482" s="103">
        <f t="shared" si="547"/>
        <v>0</v>
      </c>
      <c r="AR482" s="103">
        <f t="shared" si="548"/>
        <v>0</v>
      </c>
      <c r="AS482" s="103">
        <f t="shared" si="549"/>
        <v>0</v>
      </c>
      <c r="AT482" s="103">
        <f t="shared" si="550"/>
        <v>0</v>
      </c>
      <c r="AU482" s="103">
        <f t="shared" si="551"/>
        <v>0</v>
      </c>
      <c r="AV482" s="104">
        <f>SUM(AJ482:AU482)*VLOOKUP($I482,Escalation[],MATCH(W$1,Escalation[#Headers]),FALSE)</f>
        <v>0</v>
      </c>
      <c r="AW482" s="104">
        <f t="shared" si="608"/>
        <v>0</v>
      </c>
      <c r="AX482" s="104">
        <f t="shared" si="609"/>
        <v>0</v>
      </c>
      <c r="AY482" s="104">
        <f t="shared" si="610"/>
        <v>0</v>
      </c>
      <c r="AZ482" s="103">
        <f t="shared" si="611"/>
        <v>0</v>
      </c>
      <c r="BA482" s="105">
        <f t="shared" si="612"/>
        <v>0</v>
      </c>
      <c r="BB482" s="110"/>
      <c r="BC482" s="102"/>
      <c r="BD482" s="102"/>
      <c r="BE482" s="102"/>
      <c r="BF482" s="102"/>
      <c r="BG482" s="102"/>
      <c r="BH482" s="112">
        <v>1989</v>
      </c>
      <c r="BI482" s="112">
        <v>1989</v>
      </c>
      <c r="BJ482" s="112">
        <v>1989</v>
      </c>
      <c r="BK482" s="112"/>
      <c r="BL482" s="102"/>
      <c r="BM482" s="102"/>
      <c r="BN482" s="102">
        <f t="shared" si="552"/>
        <v>0</v>
      </c>
      <c r="BO482" s="103">
        <f t="shared" si="553"/>
        <v>0</v>
      </c>
      <c r="BP482" s="103">
        <f t="shared" si="554"/>
        <v>0</v>
      </c>
      <c r="BQ482" s="103">
        <f t="shared" si="555"/>
        <v>0</v>
      </c>
      <c r="BR482" s="103">
        <f t="shared" si="556"/>
        <v>0</v>
      </c>
      <c r="BS482" s="103">
        <f t="shared" si="557"/>
        <v>0</v>
      </c>
      <c r="BT482" s="103">
        <f t="shared" si="558"/>
        <v>0</v>
      </c>
      <c r="BU482" s="103">
        <f t="shared" si="559"/>
        <v>1989</v>
      </c>
      <c r="BV482" s="103">
        <f t="shared" si="560"/>
        <v>1989</v>
      </c>
      <c r="BW482" s="103">
        <f t="shared" si="561"/>
        <v>1989</v>
      </c>
      <c r="BX482" s="103">
        <f t="shared" si="562"/>
        <v>0</v>
      </c>
      <c r="BY482" s="103">
        <f t="shared" si="563"/>
        <v>0</v>
      </c>
      <c r="BZ482" s="103">
        <f t="shared" si="564"/>
        <v>0</v>
      </c>
      <c r="CA482" s="104">
        <f>SUM(BO482:BZ482)*VLOOKUP($I482,Escalation[],MATCH(BB$1,Escalation[#Headers]),FALSE)</f>
        <v>6226.3392457500013</v>
      </c>
      <c r="CB482" s="104">
        <f t="shared" si="565"/>
        <v>0</v>
      </c>
      <c r="CC482" s="104">
        <f t="shared" si="566"/>
        <v>0</v>
      </c>
      <c r="CD482" s="104">
        <f t="shared" si="567"/>
        <v>6226.3392457500013</v>
      </c>
      <c r="CE482" s="103">
        <f t="shared" si="568"/>
        <v>2179.2187360125004</v>
      </c>
      <c r="CF482" s="105">
        <f t="shared" si="569"/>
        <v>0</v>
      </c>
      <c r="CG482" s="124"/>
      <c r="CH482" s="125"/>
      <c r="CI482" s="125"/>
      <c r="CJ482" s="125"/>
      <c r="CK482" s="125"/>
      <c r="CL482" s="102"/>
      <c r="CM482" s="102"/>
      <c r="CN482" s="102"/>
      <c r="CO482" s="102"/>
      <c r="CP482" s="102"/>
      <c r="CQ482" s="102"/>
      <c r="CR482" s="102"/>
      <c r="CS482" s="102">
        <f t="shared" si="570"/>
        <v>0</v>
      </c>
      <c r="CT482" s="103">
        <f t="shared" si="571"/>
        <v>0</v>
      </c>
      <c r="CU482" s="103">
        <f t="shared" si="572"/>
        <v>0</v>
      </c>
      <c r="CV482" s="103">
        <f t="shared" si="573"/>
        <v>0</v>
      </c>
      <c r="CW482" s="103">
        <f t="shared" si="574"/>
        <v>0</v>
      </c>
      <c r="CX482" s="103">
        <f t="shared" si="575"/>
        <v>0</v>
      </c>
      <c r="CY482" s="103">
        <f t="shared" si="576"/>
        <v>0</v>
      </c>
      <c r="CZ482" s="103">
        <f t="shared" si="577"/>
        <v>0</v>
      </c>
      <c r="DA482" s="103">
        <f t="shared" si="578"/>
        <v>0</v>
      </c>
      <c r="DB482" s="103">
        <f t="shared" si="579"/>
        <v>0</v>
      </c>
      <c r="DC482" s="103">
        <f t="shared" si="580"/>
        <v>0</v>
      </c>
      <c r="DD482" s="103">
        <f t="shared" si="581"/>
        <v>0</v>
      </c>
      <c r="DE482" s="103">
        <f t="shared" si="582"/>
        <v>0</v>
      </c>
      <c r="DF482" s="104">
        <f>SUM(CT482:DE482)*VLOOKUP($I482,Escalation[],MATCH(CG$1,Escalation[#Headers]),FALSE)</f>
        <v>0</v>
      </c>
      <c r="DG482" s="104">
        <f t="shared" si="583"/>
        <v>0</v>
      </c>
      <c r="DH482" s="104">
        <f t="shared" si="584"/>
        <v>0</v>
      </c>
      <c r="DI482" s="104">
        <f t="shared" si="585"/>
        <v>0</v>
      </c>
      <c r="DJ482" s="103">
        <f t="shared" si="586"/>
        <v>0</v>
      </c>
      <c r="DK482" s="105">
        <f t="shared" si="587"/>
        <v>0</v>
      </c>
      <c r="DL482" s="110"/>
      <c r="DM482" s="102"/>
      <c r="DN482" s="102"/>
      <c r="DO482" s="102"/>
      <c r="DP482" s="102"/>
      <c r="DQ482" s="102"/>
      <c r="DR482" s="102"/>
      <c r="DS482" s="102"/>
      <c r="DT482" s="102"/>
      <c r="DU482" s="102"/>
      <c r="DV482" s="102"/>
      <c r="DW482" s="102"/>
      <c r="DX482" s="102">
        <f t="shared" si="588"/>
        <v>0</v>
      </c>
      <c r="DY482" s="103">
        <f t="shared" si="589"/>
        <v>0</v>
      </c>
      <c r="DZ482" s="103">
        <f t="shared" si="590"/>
        <v>0</v>
      </c>
      <c r="EA482" s="103">
        <f t="shared" si="591"/>
        <v>0</v>
      </c>
      <c r="EB482" s="103">
        <f t="shared" si="592"/>
        <v>0</v>
      </c>
      <c r="EC482" s="103">
        <f t="shared" si="593"/>
        <v>0</v>
      </c>
      <c r="ED482" s="103">
        <f t="shared" si="594"/>
        <v>0</v>
      </c>
      <c r="EE482" s="103">
        <f t="shared" si="595"/>
        <v>0</v>
      </c>
      <c r="EF482" s="103">
        <f t="shared" si="596"/>
        <v>0</v>
      </c>
      <c r="EG482" s="103">
        <f t="shared" si="597"/>
        <v>0</v>
      </c>
      <c r="EH482" s="103">
        <f t="shared" si="598"/>
        <v>0</v>
      </c>
      <c r="EI482" s="103">
        <f t="shared" si="599"/>
        <v>0</v>
      </c>
      <c r="EJ482" s="103">
        <f t="shared" si="600"/>
        <v>0</v>
      </c>
      <c r="EK482" s="104">
        <f>SUM(DY482:EJ482)*VLOOKUP($I482,Escalation[],MATCH(DL$1,Escalation[#Headers]),FALSE)</f>
        <v>0</v>
      </c>
      <c r="EL482" s="104">
        <f t="shared" si="601"/>
        <v>0</v>
      </c>
      <c r="EM482" s="104">
        <f t="shared" si="602"/>
        <v>0</v>
      </c>
      <c r="EN482" s="104">
        <f t="shared" si="603"/>
        <v>0</v>
      </c>
      <c r="EO482" s="103">
        <f t="shared" si="604"/>
        <v>0</v>
      </c>
      <c r="EP482" s="105">
        <f t="shared" si="605"/>
        <v>0</v>
      </c>
      <c r="EQ482" s="160">
        <f t="shared" si="606"/>
        <v>6226.3392457500013</v>
      </c>
      <c r="ER482" s="1"/>
      <c r="ES482" s="82"/>
      <c r="ET482" s="82"/>
      <c r="EU482" s="82"/>
      <c r="EV482" s="82"/>
      <c r="EW482" s="22"/>
      <c r="EX482" s="22"/>
      <c r="EY482" s="34"/>
      <c r="EZ482" s="34"/>
      <c r="FA482" s="7"/>
      <c r="FB482" s="7"/>
      <c r="FC482" s="7"/>
      <c r="FD482" s="7"/>
    </row>
    <row r="483" spans="1:160" ht="118.8" hidden="1" x14ac:dyDescent="0.3">
      <c r="A483" s="1" t="s">
        <v>974</v>
      </c>
      <c r="B483" s="83">
        <v>1.2</v>
      </c>
      <c r="C483" t="s">
        <v>1396</v>
      </c>
      <c r="D483" s="3" t="s">
        <v>15</v>
      </c>
      <c r="E483" s="28" t="s">
        <v>1540</v>
      </c>
      <c r="F483" s="1" t="s">
        <v>975</v>
      </c>
      <c r="G483" s="14" t="s">
        <v>976</v>
      </c>
      <c r="H483" s="1"/>
      <c r="I483" s="3" t="s">
        <v>215</v>
      </c>
      <c r="J483" s="5" t="s">
        <v>215</v>
      </c>
      <c r="K483" s="3"/>
      <c r="L483" s="3" t="s">
        <v>129</v>
      </c>
      <c r="M483" s="38"/>
      <c r="N483" s="42">
        <v>1</v>
      </c>
      <c r="O483" s="23">
        <v>0</v>
      </c>
      <c r="P483" s="48">
        <v>0</v>
      </c>
      <c r="Q483" s="5" t="s">
        <v>23</v>
      </c>
      <c r="R483" s="1" t="s">
        <v>220</v>
      </c>
      <c r="S483" s="71">
        <f>VLOOKUP(R483,Contingencies!$A$2:$D$7,4,FALSE)</f>
        <v>0.2</v>
      </c>
      <c r="T483" s="22">
        <f t="shared" si="539"/>
        <v>1117.5480697500002</v>
      </c>
      <c r="U483" s="33">
        <f t="shared" si="613"/>
        <v>0</v>
      </c>
      <c r="V483" s="90" t="s">
        <v>977</v>
      </c>
      <c r="W483" s="110"/>
      <c r="X483" s="102"/>
      <c r="Y483" s="102"/>
      <c r="Z483" s="102"/>
      <c r="AA483" s="102"/>
      <c r="AB483" s="102"/>
      <c r="AC483" s="102"/>
      <c r="AD483" s="102"/>
      <c r="AE483" s="102"/>
      <c r="AF483" s="102"/>
      <c r="AG483" s="102"/>
      <c r="AH483" s="102"/>
      <c r="AI483" s="102">
        <f t="shared" si="607"/>
        <v>0</v>
      </c>
      <c r="AJ483" s="103">
        <f t="shared" si="540"/>
        <v>0</v>
      </c>
      <c r="AK483" s="103">
        <f t="shared" si="541"/>
        <v>0</v>
      </c>
      <c r="AL483" s="103">
        <f t="shared" si="542"/>
        <v>0</v>
      </c>
      <c r="AM483" s="103">
        <f t="shared" si="543"/>
        <v>0</v>
      </c>
      <c r="AN483" s="103">
        <f t="shared" si="544"/>
        <v>0</v>
      </c>
      <c r="AO483" s="103">
        <f t="shared" si="545"/>
        <v>0</v>
      </c>
      <c r="AP483" s="103">
        <f t="shared" si="546"/>
        <v>0</v>
      </c>
      <c r="AQ483" s="103">
        <f t="shared" si="547"/>
        <v>0</v>
      </c>
      <c r="AR483" s="103">
        <f t="shared" si="548"/>
        <v>0</v>
      </c>
      <c r="AS483" s="103">
        <f t="shared" si="549"/>
        <v>0</v>
      </c>
      <c r="AT483" s="103">
        <f t="shared" si="550"/>
        <v>0</v>
      </c>
      <c r="AU483" s="103">
        <f t="shared" si="551"/>
        <v>0</v>
      </c>
      <c r="AV483" s="104">
        <f>SUM(AJ483:AU483)*VLOOKUP($I483,Escalation[],MATCH(W$1,Escalation[#Headers]),FALSE)</f>
        <v>0</v>
      </c>
      <c r="AW483" s="104">
        <f t="shared" si="608"/>
        <v>0</v>
      </c>
      <c r="AX483" s="104">
        <f t="shared" si="609"/>
        <v>0</v>
      </c>
      <c r="AY483" s="104">
        <f t="shared" si="610"/>
        <v>0</v>
      </c>
      <c r="AZ483" s="103">
        <f t="shared" si="611"/>
        <v>0</v>
      </c>
      <c r="BA483" s="105">
        <f t="shared" si="612"/>
        <v>0</v>
      </c>
      <c r="BB483" s="110"/>
      <c r="BC483" s="102"/>
      <c r="BD483" s="102"/>
      <c r="BE483" s="102"/>
      <c r="BF483" s="112">
        <v>1339</v>
      </c>
      <c r="BG483" s="112">
        <v>1339</v>
      </c>
      <c r="BH483" s="112">
        <v>1339</v>
      </c>
      <c r="BI483" s="112">
        <v>669</v>
      </c>
      <c r="BJ483" s="112">
        <v>669</v>
      </c>
      <c r="BK483" s="102"/>
      <c r="BL483" s="102"/>
      <c r="BM483" s="102"/>
      <c r="BN483" s="102">
        <f t="shared" si="552"/>
        <v>0</v>
      </c>
      <c r="BO483" s="103">
        <f t="shared" si="553"/>
        <v>0</v>
      </c>
      <c r="BP483" s="103">
        <f t="shared" si="554"/>
        <v>0</v>
      </c>
      <c r="BQ483" s="103">
        <f t="shared" si="555"/>
        <v>0</v>
      </c>
      <c r="BR483" s="103">
        <f t="shared" si="556"/>
        <v>0</v>
      </c>
      <c r="BS483" s="103">
        <f t="shared" si="557"/>
        <v>1339</v>
      </c>
      <c r="BT483" s="103">
        <f t="shared" si="558"/>
        <v>1339</v>
      </c>
      <c r="BU483" s="103">
        <f t="shared" si="559"/>
        <v>1339</v>
      </c>
      <c r="BV483" s="103">
        <f t="shared" si="560"/>
        <v>669</v>
      </c>
      <c r="BW483" s="103">
        <f t="shared" si="561"/>
        <v>669</v>
      </c>
      <c r="BX483" s="103">
        <f t="shared" si="562"/>
        <v>0</v>
      </c>
      <c r="BY483" s="103">
        <f t="shared" si="563"/>
        <v>0</v>
      </c>
      <c r="BZ483" s="103">
        <f t="shared" si="564"/>
        <v>0</v>
      </c>
      <c r="CA483" s="104">
        <f>SUM(BO483:BZ483)*VLOOKUP($I483,Escalation[],MATCH(BB$1,Escalation[#Headers]),FALSE)</f>
        <v>5587.7403487500005</v>
      </c>
      <c r="CB483" s="104">
        <f t="shared" si="565"/>
        <v>0</v>
      </c>
      <c r="CC483" s="104">
        <f t="shared" si="566"/>
        <v>0</v>
      </c>
      <c r="CD483" s="104">
        <f t="shared" si="567"/>
        <v>5587.7403487500005</v>
      </c>
      <c r="CE483" s="103">
        <f t="shared" si="568"/>
        <v>1117.5480697500002</v>
      </c>
      <c r="CF483" s="105">
        <f t="shared" si="569"/>
        <v>0</v>
      </c>
      <c r="CG483" s="124"/>
      <c r="CH483" s="125"/>
      <c r="CI483" s="125"/>
      <c r="CJ483" s="125"/>
      <c r="CK483" s="125"/>
      <c r="CL483" s="102"/>
      <c r="CM483" s="102"/>
      <c r="CN483" s="102"/>
      <c r="CO483" s="102"/>
      <c r="CP483" s="102"/>
      <c r="CQ483" s="102"/>
      <c r="CR483" s="102"/>
      <c r="CS483" s="102">
        <f t="shared" si="570"/>
        <v>0</v>
      </c>
      <c r="CT483" s="103">
        <f t="shared" si="571"/>
        <v>0</v>
      </c>
      <c r="CU483" s="103">
        <f t="shared" si="572"/>
        <v>0</v>
      </c>
      <c r="CV483" s="103">
        <f t="shared" si="573"/>
        <v>0</v>
      </c>
      <c r="CW483" s="103">
        <f t="shared" si="574"/>
        <v>0</v>
      </c>
      <c r="CX483" s="103">
        <f t="shared" si="575"/>
        <v>0</v>
      </c>
      <c r="CY483" s="103">
        <f t="shared" si="576"/>
        <v>0</v>
      </c>
      <c r="CZ483" s="103">
        <f t="shared" si="577"/>
        <v>0</v>
      </c>
      <c r="DA483" s="103">
        <f t="shared" si="578"/>
        <v>0</v>
      </c>
      <c r="DB483" s="103">
        <f t="shared" si="579"/>
        <v>0</v>
      </c>
      <c r="DC483" s="103">
        <f t="shared" si="580"/>
        <v>0</v>
      </c>
      <c r="DD483" s="103">
        <f t="shared" si="581"/>
        <v>0</v>
      </c>
      <c r="DE483" s="103">
        <f t="shared" si="582"/>
        <v>0</v>
      </c>
      <c r="DF483" s="104">
        <f>SUM(CT483:DE483)*VLOOKUP($I483,Escalation[],MATCH(CG$1,Escalation[#Headers]),FALSE)</f>
        <v>0</v>
      </c>
      <c r="DG483" s="104">
        <f t="shared" si="583"/>
        <v>0</v>
      </c>
      <c r="DH483" s="104">
        <f t="shared" si="584"/>
        <v>0</v>
      </c>
      <c r="DI483" s="104">
        <f t="shared" si="585"/>
        <v>0</v>
      </c>
      <c r="DJ483" s="103">
        <f t="shared" si="586"/>
        <v>0</v>
      </c>
      <c r="DK483" s="105">
        <f t="shared" si="587"/>
        <v>0</v>
      </c>
      <c r="DL483" s="110"/>
      <c r="DM483" s="102"/>
      <c r="DN483" s="102"/>
      <c r="DO483" s="102"/>
      <c r="DP483" s="102"/>
      <c r="DQ483" s="102"/>
      <c r="DR483" s="102"/>
      <c r="DS483" s="102"/>
      <c r="DT483" s="102"/>
      <c r="DU483" s="102"/>
      <c r="DV483" s="102"/>
      <c r="DW483" s="102"/>
      <c r="DX483" s="102">
        <f t="shared" si="588"/>
        <v>0</v>
      </c>
      <c r="DY483" s="103">
        <f t="shared" si="589"/>
        <v>0</v>
      </c>
      <c r="DZ483" s="103">
        <f t="shared" si="590"/>
        <v>0</v>
      </c>
      <c r="EA483" s="103">
        <f t="shared" si="591"/>
        <v>0</v>
      </c>
      <c r="EB483" s="103">
        <f t="shared" si="592"/>
        <v>0</v>
      </c>
      <c r="EC483" s="103">
        <f t="shared" si="593"/>
        <v>0</v>
      </c>
      <c r="ED483" s="103">
        <f t="shared" si="594"/>
        <v>0</v>
      </c>
      <c r="EE483" s="103">
        <f t="shared" si="595"/>
        <v>0</v>
      </c>
      <c r="EF483" s="103">
        <f t="shared" si="596"/>
        <v>0</v>
      </c>
      <c r="EG483" s="103">
        <f t="shared" si="597"/>
        <v>0</v>
      </c>
      <c r="EH483" s="103">
        <f t="shared" si="598"/>
        <v>0</v>
      </c>
      <c r="EI483" s="103">
        <f t="shared" si="599"/>
        <v>0</v>
      </c>
      <c r="EJ483" s="103">
        <f t="shared" si="600"/>
        <v>0</v>
      </c>
      <c r="EK483" s="104">
        <f>SUM(DY483:EJ483)*VLOOKUP($I483,Escalation[],MATCH(DL$1,Escalation[#Headers]),FALSE)</f>
        <v>0</v>
      </c>
      <c r="EL483" s="104">
        <f t="shared" si="601"/>
        <v>0</v>
      </c>
      <c r="EM483" s="104">
        <f t="shared" si="602"/>
        <v>0</v>
      </c>
      <c r="EN483" s="104">
        <f t="shared" si="603"/>
        <v>0</v>
      </c>
      <c r="EO483" s="103">
        <f t="shared" si="604"/>
        <v>0</v>
      </c>
      <c r="EP483" s="105">
        <f t="shared" si="605"/>
        <v>0</v>
      </c>
      <c r="EQ483" s="160">
        <f t="shared" si="606"/>
        <v>5587.7403487500005</v>
      </c>
      <c r="ER483" s="1"/>
      <c r="ES483" s="82"/>
      <c r="ET483" s="82"/>
      <c r="EU483" s="82"/>
      <c r="EV483" s="82"/>
      <c r="EW483" s="22"/>
      <c r="EX483" s="22"/>
      <c r="EY483" s="34"/>
      <c r="EZ483" s="34"/>
      <c r="FA483" s="7"/>
      <c r="FB483" s="7"/>
      <c r="FC483" s="7"/>
      <c r="FD483" s="7"/>
    </row>
    <row r="484" spans="1:160" ht="132" hidden="1" x14ac:dyDescent="0.3">
      <c r="A484" s="2" t="s">
        <v>978</v>
      </c>
      <c r="B484" s="83">
        <v>1.2</v>
      </c>
      <c r="C484" t="s">
        <v>1397</v>
      </c>
      <c r="D484" s="28" t="s">
        <v>15</v>
      </c>
      <c r="E484" s="3" t="s">
        <v>25</v>
      </c>
      <c r="F484" s="1" t="s">
        <v>979</v>
      </c>
      <c r="G484" s="14" t="s">
        <v>980</v>
      </c>
      <c r="H484" s="1" t="s">
        <v>981</v>
      </c>
      <c r="I484" s="3" t="s">
        <v>19</v>
      </c>
      <c r="J484" s="5" t="s">
        <v>31</v>
      </c>
      <c r="K484" s="3" t="s">
        <v>137</v>
      </c>
      <c r="L484" s="6" t="s">
        <v>22</v>
      </c>
      <c r="M484" s="38">
        <v>77</v>
      </c>
      <c r="N484" s="43">
        <v>77</v>
      </c>
      <c r="O484" s="23">
        <v>0</v>
      </c>
      <c r="P484" s="48">
        <v>0</v>
      </c>
      <c r="Q484" s="5" t="s">
        <v>23</v>
      </c>
      <c r="R484" s="1" t="s">
        <v>24</v>
      </c>
      <c r="S484" s="71">
        <f>VLOOKUP(R484,Contingencies!$A$2:$D$7,4,FALSE)</f>
        <v>0.09</v>
      </c>
      <c r="T484" s="22">
        <f t="shared" si="539"/>
        <v>2127.3592465263605</v>
      </c>
      <c r="U484" s="33">
        <f t="shared" si="613"/>
        <v>0</v>
      </c>
      <c r="V484" s="90" t="s">
        <v>982</v>
      </c>
      <c r="W484" s="110"/>
      <c r="X484" s="102"/>
      <c r="Y484" s="102"/>
      <c r="Z484" s="102"/>
      <c r="AA484" s="102"/>
      <c r="AB484" s="102"/>
      <c r="AC484" s="102"/>
      <c r="AD484" s="102"/>
      <c r="AE484" s="102"/>
      <c r="AF484" s="102"/>
      <c r="AG484" s="102"/>
      <c r="AH484" s="102"/>
      <c r="AI484" s="102">
        <f t="shared" si="607"/>
        <v>0</v>
      </c>
      <c r="AJ484" s="103">
        <f t="shared" si="540"/>
        <v>0</v>
      </c>
      <c r="AK484" s="103">
        <f t="shared" si="541"/>
        <v>0</v>
      </c>
      <c r="AL484" s="103">
        <f t="shared" si="542"/>
        <v>0</v>
      </c>
      <c r="AM484" s="103">
        <f t="shared" si="543"/>
        <v>0</v>
      </c>
      <c r="AN484" s="103">
        <f t="shared" si="544"/>
        <v>0</v>
      </c>
      <c r="AO484" s="103">
        <f t="shared" si="545"/>
        <v>0</v>
      </c>
      <c r="AP484" s="103">
        <f t="shared" si="546"/>
        <v>0</v>
      </c>
      <c r="AQ484" s="103">
        <f t="shared" si="547"/>
        <v>0</v>
      </c>
      <c r="AR484" s="103">
        <f t="shared" si="548"/>
        <v>0</v>
      </c>
      <c r="AS484" s="103">
        <f t="shared" si="549"/>
        <v>0</v>
      </c>
      <c r="AT484" s="103">
        <f t="shared" si="550"/>
        <v>0</v>
      </c>
      <c r="AU484" s="103">
        <f t="shared" si="551"/>
        <v>0</v>
      </c>
      <c r="AV484" s="104">
        <f>SUM(AJ484:AU484)*VLOOKUP($I484,Escalation[],MATCH(W$1,Escalation[#Headers]),FALSE)</f>
        <v>0</v>
      </c>
      <c r="AW484" s="104">
        <f t="shared" si="608"/>
        <v>0</v>
      </c>
      <c r="AX484" s="104">
        <f t="shared" si="609"/>
        <v>0</v>
      </c>
      <c r="AY484" s="104">
        <f t="shared" si="610"/>
        <v>0</v>
      </c>
      <c r="AZ484" s="103">
        <f t="shared" si="611"/>
        <v>0</v>
      </c>
      <c r="BA484" s="105">
        <f t="shared" si="612"/>
        <v>0</v>
      </c>
      <c r="BB484" s="110"/>
      <c r="BC484" s="102"/>
      <c r="BD484" s="102"/>
      <c r="BE484" s="102"/>
      <c r="BF484" s="102"/>
      <c r="BG484" s="102"/>
      <c r="BH484" s="102"/>
      <c r="BI484" s="102"/>
      <c r="BJ484" s="102"/>
      <c r="BK484" s="102"/>
      <c r="BL484" s="102"/>
      <c r="BM484" s="102"/>
      <c r="BN484" s="102">
        <f t="shared" si="552"/>
        <v>0</v>
      </c>
      <c r="BO484" s="103">
        <f t="shared" si="553"/>
        <v>0</v>
      </c>
      <c r="BP484" s="103">
        <f t="shared" si="554"/>
        <v>0</v>
      </c>
      <c r="BQ484" s="103">
        <f t="shared" si="555"/>
        <v>0</v>
      </c>
      <c r="BR484" s="103">
        <f t="shared" si="556"/>
        <v>0</v>
      </c>
      <c r="BS484" s="103">
        <f t="shared" si="557"/>
        <v>0</v>
      </c>
      <c r="BT484" s="103">
        <f t="shared" si="558"/>
        <v>0</v>
      </c>
      <c r="BU484" s="103">
        <f t="shared" si="559"/>
        <v>0</v>
      </c>
      <c r="BV484" s="103">
        <f t="shared" si="560"/>
        <v>0</v>
      </c>
      <c r="BW484" s="103">
        <f t="shared" si="561"/>
        <v>0</v>
      </c>
      <c r="BX484" s="103">
        <f t="shared" si="562"/>
        <v>0</v>
      </c>
      <c r="BY484" s="103">
        <f t="shared" si="563"/>
        <v>0</v>
      </c>
      <c r="BZ484" s="103">
        <f t="shared" si="564"/>
        <v>0</v>
      </c>
      <c r="CA484" s="104">
        <f>SUM(BO484:BZ484)*VLOOKUP($I484,Escalation[],MATCH(BB$1,Escalation[#Headers]),FALSE)</f>
        <v>0</v>
      </c>
      <c r="CB484" s="104">
        <f t="shared" si="565"/>
        <v>0</v>
      </c>
      <c r="CC484" s="104">
        <f t="shared" si="566"/>
        <v>0</v>
      </c>
      <c r="CD484" s="104">
        <f t="shared" si="567"/>
        <v>0</v>
      </c>
      <c r="CE484" s="103">
        <f t="shared" si="568"/>
        <v>0</v>
      </c>
      <c r="CF484" s="105">
        <f t="shared" si="569"/>
        <v>0</v>
      </c>
      <c r="CG484" s="124"/>
      <c r="CH484" s="125"/>
      <c r="CI484" s="125"/>
      <c r="CJ484" s="125"/>
      <c r="CK484" s="125"/>
      <c r="CL484" s="102"/>
      <c r="CM484" s="102"/>
      <c r="CN484" s="102"/>
      <c r="CO484" s="102"/>
      <c r="CP484" s="102"/>
      <c r="CQ484" s="112">
        <v>288</v>
      </c>
      <c r="CR484" s="102"/>
      <c r="CS484" s="102">
        <f t="shared" si="570"/>
        <v>288</v>
      </c>
      <c r="CT484" s="103">
        <f t="shared" si="571"/>
        <v>0</v>
      </c>
      <c r="CU484" s="103">
        <f t="shared" si="572"/>
        <v>0</v>
      </c>
      <c r="CV484" s="103">
        <f t="shared" si="573"/>
        <v>0</v>
      </c>
      <c r="CW484" s="103">
        <f t="shared" si="574"/>
        <v>0</v>
      </c>
      <c r="CX484" s="103">
        <f t="shared" si="575"/>
        <v>0</v>
      </c>
      <c r="CY484" s="103">
        <f t="shared" si="576"/>
        <v>0</v>
      </c>
      <c r="CZ484" s="103">
        <f t="shared" si="577"/>
        <v>0</v>
      </c>
      <c r="DA484" s="103">
        <f t="shared" si="578"/>
        <v>0</v>
      </c>
      <c r="DB484" s="103">
        <f t="shared" si="579"/>
        <v>0</v>
      </c>
      <c r="DC484" s="103">
        <f t="shared" si="580"/>
        <v>0</v>
      </c>
      <c r="DD484" s="103">
        <f t="shared" si="581"/>
        <v>22176</v>
      </c>
      <c r="DE484" s="103">
        <f t="shared" si="582"/>
        <v>0</v>
      </c>
      <c r="DF484" s="104">
        <f>SUM(CT484:DE484)*VLOOKUP($I484,Escalation[],MATCH(CG$1,Escalation[#Headers]),FALSE)</f>
        <v>23637.324961404007</v>
      </c>
      <c r="DG484" s="104">
        <f t="shared" si="583"/>
        <v>0</v>
      </c>
      <c r="DH484" s="104">
        <f t="shared" si="584"/>
        <v>0</v>
      </c>
      <c r="DI484" s="104">
        <f t="shared" si="585"/>
        <v>23637.324961404007</v>
      </c>
      <c r="DJ484" s="103">
        <f t="shared" si="586"/>
        <v>2127.3592465263605</v>
      </c>
      <c r="DK484" s="105">
        <f t="shared" si="587"/>
        <v>0</v>
      </c>
      <c r="DL484" s="110"/>
      <c r="DM484" s="102"/>
      <c r="DN484" s="102"/>
      <c r="DO484" s="102"/>
      <c r="DP484" s="102"/>
      <c r="DQ484" s="102"/>
      <c r="DR484" s="102"/>
      <c r="DS484" s="102"/>
      <c r="DT484" s="102"/>
      <c r="DU484" s="102"/>
      <c r="DV484" s="102"/>
      <c r="DW484" s="102"/>
      <c r="DX484" s="102">
        <f t="shared" si="588"/>
        <v>0</v>
      </c>
      <c r="DY484" s="103">
        <f t="shared" si="589"/>
        <v>0</v>
      </c>
      <c r="DZ484" s="103">
        <f t="shared" si="590"/>
        <v>0</v>
      </c>
      <c r="EA484" s="103">
        <f t="shared" si="591"/>
        <v>0</v>
      </c>
      <c r="EB484" s="103">
        <f t="shared" si="592"/>
        <v>0</v>
      </c>
      <c r="EC484" s="103">
        <f t="shared" si="593"/>
        <v>0</v>
      </c>
      <c r="ED484" s="103">
        <f t="shared" si="594"/>
        <v>0</v>
      </c>
      <c r="EE484" s="103">
        <f t="shared" si="595"/>
        <v>0</v>
      </c>
      <c r="EF484" s="103">
        <f t="shared" si="596"/>
        <v>0</v>
      </c>
      <c r="EG484" s="103">
        <f t="shared" si="597"/>
        <v>0</v>
      </c>
      <c r="EH484" s="103">
        <f t="shared" si="598"/>
        <v>0</v>
      </c>
      <c r="EI484" s="103">
        <f t="shared" si="599"/>
        <v>0</v>
      </c>
      <c r="EJ484" s="103">
        <f t="shared" si="600"/>
        <v>0</v>
      </c>
      <c r="EK484" s="104">
        <f>SUM(DY484:EJ484)*VLOOKUP($I484,Escalation[],MATCH(DL$1,Escalation[#Headers]),FALSE)</f>
        <v>0</v>
      </c>
      <c r="EL484" s="104">
        <f t="shared" si="601"/>
        <v>0</v>
      </c>
      <c r="EM484" s="104">
        <f t="shared" si="602"/>
        <v>0</v>
      </c>
      <c r="EN484" s="104">
        <f t="shared" si="603"/>
        <v>0</v>
      </c>
      <c r="EO484" s="103">
        <f t="shared" si="604"/>
        <v>0</v>
      </c>
      <c r="EP484" s="105">
        <f t="shared" si="605"/>
        <v>0</v>
      </c>
      <c r="EQ484" s="160">
        <f t="shared" si="606"/>
        <v>23637.324961404007</v>
      </c>
      <c r="ER484" s="1"/>
      <c r="ES484" s="82"/>
      <c r="ET484" s="82"/>
      <c r="EU484" s="82"/>
      <c r="EV484" s="82"/>
      <c r="EW484" s="22"/>
      <c r="EX484" s="22"/>
      <c r="EY484" s="34"/>
      <c r="EZ484" s="34"/>
      <c r="FA484" s="7"/>
      <c r="FB484" s="7"/>
      <c r="FC484" s="7"/>
      <c r="FD484" s="7"/>
    </row>
    <row r="485" spans="1:160" ht="105.6" hidden="1" x14ac:dyDescent="0.3">
      <c r="A485" s="2" t="s">
        <v>983</v>
      </c>
      <c r="B485" s="83">
        <v>1.2</v>
      </c>
      <c r="C485" t="s">
        <v>1397</v>
      </c>
      <c r="D485" s="3" t="s">
        <v>15</v>
      </c>
      <c r="E485" s="28" t="s">
        <v>1540</v>
      </c>
      <c r="F485" s="1" t="s">
        <v>984</v>
      </c>
      <c r="G485" s="4" t="s">
        <v>985</v>
      </c>
      <c r="H485" s="1"/>
      <c r="I485" s="3" t="s">
        <v>135</v>
      </c>
      <c r="J485" s="5" t="s">
        <v>135</v>
      </c>
      <c r="K485" s="3"/>
      <c r="L485" s="6" t="s">
        <v>129</v>
      </c>
      <c r="M485" s="38"/>
      <c r="N485" s="42">
        <v>1</v>
      </c>
      <c r="O485" s="23">
        <v>0</v>
      </c>
      <c r="P485" s="48">
        <v>0.53</v>
      </c>
      <c r="Q485" s="5" t="s">
        <v>880</v>
      </c>
      <c r="R485" s="1" t="s">
        <v>24</v>
      </c>
      <c r="S485" s="71">
        <f>VLOOKUP(R485,Contingencies!$A$2:$D$7,4,FALSE)</f>
        <v>0.09</v>
      </c>
      <c r="T485" s="22">
        <f t="shared" si="539"/>
        <v>100.57932627750002</v>
      </c>
      <c r="U485" s="33">
        <f t="shared" si="613"/>
        <v>34.841204527500004</v>
      </c>
      <c r="V485" s="90" t="s">
        <v>986</v>
      </c>
      <c r="W485" s="110"/>
      <c r="X485" s="102"/>
      <c r="Y485" s="102"/>
      <c r="Z485" s="102"/>
      <c r="AA485" s="102"/>
      <c r="AB485" s="102"/>
      <c r="AC485" s="102"/>
      <c r="AD485" s="102"/>
      <c r="AE485" s="102"/>
      <c r="AF485" s="102"/>
      <c r="AG485" s="102"/>
      <c r="AH485" s="102"/>
      <c r="AI485" s="102">
        <f t="shared" si="607"/>
        <v>0</v>
      </c>
      <c r="AJ485" s="103">
        <f t="shared" si="540"/>
        <v>0</v>
      </c>
      <c r="AK485" s="103">
        <f t="shared" si="541"/>
        <v>0</v>
      </c>
      <c r="AL485" s="103">
        <f t="shared" si="542"/>
        <v>0</v>
      </c>
      <c r="AM485" s="103">
        <f t="shared" si="543"/>
        <v>0</v>
      </c>
      <c r="AN485" s="103">
        <f t="shared" si="544"/>
        <v>0</v>
      </c>
      <c r="AO485" s="103">
        <f t="shared" si="545"/>
        <v>0</v>
      </c>
      <c r="AP485" s="103">
        <f t="shared" si="546"/>
        <v>0</v>
      </c>
      <c r="AQ485" s="103">
        <f t="shared" si="547"/>
        <v>0</v>
      </c>
      <c r="AR485" s="103">
        <f t="shared" si="548"/>
        <v>0</v>
      </c>
      <c r="AS485" s="103">
        <f t="shared" si="549"/>
        <v>0</v>
      </c>
      <c r="AT485" s="103">
        <f t="shared" si="550"/>
        <v>0</v>
      </c>
      <c r="AU485" s="103">
        <f t="shared" si="551"/>
        <v>0</v>
      </c>
      <c r="AV485" s="104">
        <f>SUM(AJ485:AU485)*VLOOKUP($I485,Escalation[],MATCH(W$1,Escalation[#Headers]),FALSE)</f>
        <v>0</v>
      </c>
      <c r="AW485" s="104">
        <f t="shared" si="608"/>
        <v>0</v>
      </c>
      <c r="AX485" s="104">
        <f t="shared" si="609"/>
        <v>0</v>
      </c>
      <c r="AY485" s="104">
        <f t="shared" si="610"/>
        <v>0</v>
      </c>
      <c r="AZ485" s="103">
        <f t="shared" si="611"/>
        <v>0</v>
      </c>
      <c r="BA485" s="105">
        <f t="shared" si="612"/>
        <v>0</v>
      </c>
      <c r="BB485" s="110"/>
      <c r="BC485" s="102"/>
      <c r="BD485" s="102"/>
      <c r="BE485" s="102"/>
      <c r="BF485" s="102"/>
      <c r="BG485" s="102"/>
      <c r="BH485" s="102"/>
      <c r="BI485" s="102"/>
      <c r="BJ485" s="112">
        <v>350</v>
      </c>
      <c r="BK485" s="112">
        <v>350</v>
      </c>
      <c r="BL485" s="112"/>
      <c r="BM485" s="112"/>
      <c r="BN485" s="102">
        <f t="shared" si="552"/>
        <v>0</v>
      </c>
      <c r="BO485" s="103">
        <f t="shared" si="553"/>
        <v>0</v>
      </c>
      <c r="BP485" s="103">
        <f t="shared" si="554"/>
        <v>0</v>
      </c>
      <c r="BQ485" s="103">
        <f t="shared" si="555"/>
        <v>0</v>
      </c>
      <c r="BR485" s="103">
        <f t="shared" si="556"/>
        <v>0</v>
      </c>
      <c r="BS485" s="103">
        <f t="shared" si="557"/>
        <v>0</v>
      </c>
      <c r="BT485" s="103">
        <f t="shared" si="558"/>
        <v>0</v>
      </c>
      <c r="BU485" s="103">
        <f t="shared" si="559"/>
        <v>0</v>
      </c>
      <c r="BV485" s="103">
        <f t="shared" si="560"/>
        <v>0</v>
      </c>
      <c r="BW485" s="103">
        <f t="shared" si="561"/>
        <v>350</v>
      </c>
      <c r="BX485" s="103">
        <f t="shared" si="562"/>
        <v>350</v>
      </c>
      <c r="BY485" s="103">
        <f t="shared" si="563"/>
        <v>0</v>
      </c>
      <c r="BZ485" s="103">
        <f t="shared" si="564"/>
        <v>0</v>
      </c>
      <c r="CA485" s="104">
        <f>SUM(BO485:BZ485)*VLOOKUP($I485,Escalation[],MATCH(BB$1,Escalation[#Headers]),FALSE)</f>
        <v>730.42357500000014</v>
      </c>
      <c r="CB485" s="104">
        <f t="shared" si="565"/>
        <v>0</v>
      </c>
      <c r="CC485" s="104">
        <f t="shared" si="566"/>
        <v>387.12449475000011</v>
      </c>
      <c r="CD485" s="104">
        <f t="shared" si="567"/>
        <v>1117.5480697500002</v>
      </c>
      <c r="CE485" s="103">
        <f t="shared" si="568"/>
        <v>65.738121750000005</v>
      </c>
      <c r="CF485" s="105">
        <f t="shared" si="569"/>
        <v>34.841204527500011</v>
      </c>
      <c r="CG485" s="118"/>
      <c r="CH485" s="114"/>
      <c r="CI485" s="114"/>
      <c r="CJ485" s="114"/>
      <c r="CK485" s="114"/>
      <c r="CL485" s="102"/>
      <c r="CM485" s="102"/>
      <c r="CN485" s="102"/>
      <c r="CO485" s="102"/>
      <c r="CP485" s="102"/>
      <c r="CQ485" s="102"/>
      <c r="CR485" s="102"/>
      <c r="CS485" s="102">
        <f t="shared" si="570"/>
        <v>0</v>
      </c>
      <c r="CT485" s="103">
        <f t="shared" si="571"/>
        <v>0</v>
      </c>
      <c r="CU485" s="103">
        <f t="shared" si="572"/>
        <v>0</v>
      </c>
      <c r="CV485" s="103">
        <f t="shared" si="573"/>
        <v>0</v>
      </c>
      <c r="CW485" s="103">
        <f t="shared" si="574"/>
        <v>0</v>
      </c>
      <c r="CX485" s="103">
        <f t="shared" si="575"/>
        <v>0</v>
      </c>
      <c r="CY485" s="103">
        <f t="shared" si="576"/>
        <v>0</v>
      </c>
      <c r="CZ485" s="103">
        <f t="shared" si="577"/>
        <v>0</v>
      </c>
      <c r="DA485" s="103">
        <f t="shared" si="578"/>
        <v>0</v>
      </c>
      <c r="DB485" s="103">
        <f t="shared" si="579"/>
        <v>0</v>
      </c>
      <c r="DC485" s="103">
        <f t="shared" si="580"/>
        <v>0</v>
      </c>
      <c r="DD485" s="103">
        <f t="shared" si="581"/>
        <v>0</v>
      </c>
      <c r="DE485" s="103">
        <f t="shared" si="582"/>
        <v>0</v>
      </c>
      <c r="DF485" s="104">
        <f>SUM(CT485:DE485)*VLOOKUP($I485,Escalation[],MATCH(CG$1,Escalation[#Headers]),FALSE)</f>
        <v>0</v>
      </c>
      <c r="DG485" s="104">
        <f t="shared" si="583"/>
        <v>0</v>
      </c>
      <c r="DH485" s="104">
        <f t="shared" si="584"/>
        <v>0</v>
      </c>
      <c r="DI485" s="104">
        <f t="shared" si="585"/>
        <v>0</v>
      </c>
      <c r="DJ485" s="103">
        <f t="shared" si="586"/>
        <v>0</v>
      </c>
      <c r="DK485" s="105">
        <f t="shared" si="587"/>
        <v>0</v>
      </c>
      <c r="DL485" s="110"/>
      <c r="DM485" s="102"/>
      <c r="DN485" s="102"/>
      <c r="DO485" s="102"/>
      <c r="DP485" s="102"/>
      <c r="DQ485" s="102"/>
      <c r="DR485" s="102"/>
      <c r="DS485" s="102"/>
      <c r="DT485" s="102"/>
      <c r="DU485" s="102"/>
      <c r="DV485" s="102"/>
      <c r="DW485" s="102"/>
      <c r="DX485" s="102">
        <f t="shared" si="588"/>
        <v>0</v>
      </c>
      <c r="DY485" s="103">
        <f t="shared" si="589"/>
        <v>0</v>
      </c>
      <c r="DZ485" s="103">
        <f t="shared" si="590"/>
        <v>0</v>
      </c>
      <c r="EA485" s="103">
        <f t="shared" si="591"/>
        <v>0</v>
      </c>
      <c r="EB485" s="103">
        <f t="shared" si="592"/>
        <v>0</v>
      </c>
      <c r="EC485" s="103">
        <f t="shared" si="593"/>
        <v>0</v>
      </c>
      <c r="ED485" s="103">
        <f t="shared" si="594"/>
        <v>0</v>
      </c>
      <c r="EE485" s="103">
        <f t="shared" si="595"/>
        <v>0</v>
      </c>
      <c r="EF485" s="103">
        <f t="shared" si="596"/>
        <v>0</v>
      </c>
      <c r="EG485" s="103">
        <f t="shared" si="597"/>
        <v>0</v>
      </c>
      <c r="EH485" s="103">
        <f t="shared" si="598"/>
        <v>0</v>
      </c>
      <c r="EI485" s="103">
        <f t="shared" si="599"/>
        <v>0</v>
      </c>
      <c r="EJ485" s="103">
        <f t="shared" si="600"/>
        <v>0</v>
      </c>
      <c r="EK485" s="104">
        <f>SUM(DY485:EJ485)*VLOOKUP($I485,Escalation[],MATCH(DL$1,Escalation[#Headers]),FALSE)</f>
        <v>0</v>
      </c>
      <c r="EL485" s="104">
        <f t="shared" si="601"/>
        <v>0</v>
      </c>
      <c r="EM485" s="104">
        <f t="shared" si="602"/>
        <v>0</v>
      </c>
      <c r="EN485" s="104">
        <f t="shared" si="603"/>
        <v>0</v>
      </c>
      <c r="EO485" s="103">
        <f t="shared" si="604"/>
        <v>0</v>
      </c>
      <c r="EP485" s="105">
        <f t="shared" si="605"/>
        <v>0</v>
      </c>
      <c r="EQ485" s="160">
        <f t="shared" si="606"/>
        <v>1117.5480697500002</v>
      </c>
      <c r="ER485" s="1"/>
      <c r="ES485" s="82"/>
      <c r="ET485" s="82"/>
      <c r="EU485" s="82"/>
      <c r="EV485" s="82"/>
      <c r="EW485" s="22"/>
      <c r="EX485" s="22"/>
      <c r="EY485" s="34"/>
      <c r="EZ485" s="34"/>
      <c r="FA485" s="7"/>
      <c r="FB485" s="7"/>
      <c r="FC485" s="7"/>
      <c r="FD485" s="7"/>
    </row>
    <row r="486" spans="1:160" ht="118.8" hidden="1" x14ac:dyDescent="0.3">
      <c r="A486" s="2" t="s">
        <v>983</v>
      </c>
      <c r="B486" s="83">
        <v>1.2</v>
      </c>
      <c r="C486" t="s">
        <v>1397</v>
      </c>
      <c r="D486" s="3" t="s">
        <v>15</v>
      </c>
      <c r="E486" s="28" t="s">
        <v>1540</v>
      </c>
      <c r="F486" s="1" t="s">
        <v>984</v>
      </c>
      <c r="G486" s="4" t="s">
        <v>987</v>
      </c>
      <c r="H486" s="1"/>
      <c r="I486" s="3" t="s">
        <v>135</v>
      </c>
      <c r="J486" s="5" t="s">
        <v>135</v>
      </c>
      <c r="K486" s="3"/>
      <c r="L486" s="6" t="s">
        <v>129</v>
      </c>
      <c r="M486" s="38"/>
      <c r="N486" s="42">
        <v>1</v>
      </c>
      <c r="O486" s="23">
        <v>0</v>
      </c>
      <c r="P486" s="48">
        <v>0.53</v>
      </c>
      <c r="Q486" s="5" t="s">
        <v>880</v>
      </c>
      <c r="R486" s="1" t="s">
        <v>24</v>
      </c>
      <c r="S486" s="71">
        <f>VLOOKUP(R486,Contingencies!$A$2:$D$7,4,FALSE)</f>
        <v>0.09</v>
      </c>
      <c r="T486" s="22">
        <f t="shared" si="539"/>
        <v>35.921187956250002</v>
      </c>
      <c r="U486" s="33">
        <f t="shared" si="613"/>
        <v>12.44328733125</v>
      </c>
      <c r="V486" s="90" t="s">
        <v>988</v>
      </c>
      <c r="W486" s="110"/>
      <c r="X486" s="102"/>
      <c r="Y486" s="102"/>
      <c r="Z486" s="102"/>
      <c r="AA486" s="102"/>
      <c r="AB486" s="102"/>
      <c r="AC486" s="102"/>
      <c r="AD486" s="102"/>
      <c r="AE486" s="102"/>
      <c r="AF486" s="102"/>
      <c r="AG486" s="102"/>
      <c r="AH486" s="102"/>
      <c r="AI486" s="102">
        <f t="shared" si="607"/>
        <v>0</v>
      </c>
      <c r="AJ486" s="103">
        <f t="shared" si="540"/>
        <v>0</v>
      </c>
      <c r="AK486" s="103">
        <f t="shared" si="541"/>
        <v>0</v>
      </c>
      <c r="AL486" s="103">
        <f t="shared" si="542"/>
        <v>0</v>
      </c>
      <c r="AM486" s="103">
        <f t="shared" si="543"/>
        <v>0</v>
      </c>
      <c r="AN486" s="103">
        <f t="shared" si="544"/>
        <v>0</v>
      </c>
      <c r="AO486" s="103">
        <f t="shared" si="545"/>
        <v>0</v>
      </c>
      <c r="AP486" s="103">
        <f t="shared" si="546"/>
        <v>0</v>
      </c>
      <c r="AQ486" s="103">
        <f t="shared" si="547"/>
        <v>0</v>
      </c>
      <c r="AR486" s="103">
        <f t="shared" si="548"/>
        <v>0</v>
      </c>
      <c r="AS486" s="103">
        <f t="shared" si="549"/>
        <v>0</v>
      </c>
      <c r="AT486" s="103">
        <f t="shared" si="550"/>
        <v>0</v>
      </c>
      <c r="AU486" s="103">
        <f t="shared" si="551"/>
        <v>0</v>
      </c>
      <c r="AV486" s="104">
        <f>SUM(AJ486:AU486)*VLOOKUP($I486,Escalation[],MATCH(W$1,Escalation[#Headers]),FALSE)</f>
        <v>0</v>
      </c>
      <c r="AW486" s="104">
        <f t="shared" si="608"/>
        <v>0</v>
      </c>
      <c r="AX486" s="104">
        <f t="shared" si="609"/>
        <v>0</v>
      </c>
      <c r="AY486" s="104">
        <f t="shared" si="610"/>
        <v>0</v>
      </c>
      <c r="AZ486" s="103">
        <f t="shared" si="611"/>
        <v>0</v>
      </c>
      <c r="BA486" s="105">
        <f t="shared" si="612"/>
        <v>0</v>
      </c>
      <c r="BB486" s="110"/>
      <c r="BC486" s="102"/>
      <c r="BD486" s="102"/>
      <c r="BE486" s="102"/>
      <c r="BF486" s="102"/>
      <c r="BG486" s="102"/>
      <c r="BH486" s="102"/>
      <c r="BI486" s="102"/>
      <c r="BJ486" s="112"/>
      <c r="BK486" s="112"/>
      <c r="BL486" s="112">
        <v>125</v>
      </c>
      <c r="BM486" s="112">
        <v>125</v>
      </c>
      <c r="BN486" s="102">
        <f t="shared" si="552"/>
        <v>0</v>
      </c>
      <c r="BO486" s="103">
        <f t="shared" si="553"/>
        <v>0</v>
      </c>
      <c r="BP486" s="103">
        <f t="shared" si="554"/>
        <v>0</v>
      </c>
      <c r="BQ486" s="103">
        <f t="shared" si="555"/>
        <v>0</v>
      </c>
      <c r="BR486" s="103">
        <f t="shared" si="556"/>
        <v>0</v>
      </c>
      <c r="BS486" s="103">
        <f t="shared" si="557"/>
        <v>0</v>
      </c>
      <c r="BT486" s="103">
        <f t="shared" si="558"/>
        <v>0</v>
      </c>
      <c r="BU486" s="103">
        <f t="shared" si="559"/>
        <v>0</v>
      </c>
      <c r="BV486" s="103">
        <f t="shared" si="560"/>
        <v>0</v>
      </c>
      <c r="BW486" s="103">
        <f t="shared" si="561"/>
        <v>0</v>
      </c>
      <c r="BX486" s="103">
        <f t="shared" si="562"/>
        <v>0</v>
      </c>
      <c r="BY486" s="103">
        <f t="shared" si="563"/>
        <v>125</v>
      </c>
      <c r="BZ486" s="103">
        <f t="shared" si="564"/>
        <v>125</v>
      </c>
      <c r="CA486" s="104">
        <f>SUM(BO486:BZ486)*VLOOKUP($I486,Escalation[],MATCH(BB$1,Escalation[#Headers]),FALSE)</f>
        <v>260.86556250000001</v>
      </c>
      <c r="CB486" s="104">
        <f t="shared" si="565"/>
        <v>0</v>
      </c>
      <c r="CC486" s="104">
        <f t="shared" si="566"/>
        <v>138.25874812500001</v>
      </c>
      <c r="CD486" s="104">
        <f t="shared" si="567"/>
        <v>399.12431062500002</v>
      </c>
      <c r="CE486" s="103">
        <f t="shared" si="568"/>
        <v>23.477900625</v>
      </c>
      <c r="CF486" s="105">
        <f t="shared" si="569"/>
        <v>12.443287331250001</v>
      </c>
      <c r="CG486" s="118"/>
      <c r="CH486" s="114"/>
      <c r="CI486" s="114"/>
      <c r="CJ486" s="114"/>
      <c r="CK486" s="114"/>
      <c r="CL486" s="102"/>
      <c r="CM486" s="102"/>
      <c r="CN486" s="102"/>
      <c r="CO486" s="102"/>
      <c r="CP486" s="102"/>
      <c r="CQ486" s="102"/>
      <c r="CR486" s="102"/>
      <c r="CS486" s="102">
        <f t="shared" si="570"/>
        <v>0</v>
      </c>
      <c r="CT486" s="103">
        <f t="shared" si="571"/>
        <v>0</v>
      </c>
      <c r="CU486" s="103">
        <f t="shared" si="572"/>
        <v>0</v>
      </c>
      <c r="CV486" s="103">
        <f t="shared" si="573"/>
        <v>0</v>
      </c>
      <c r="CW486" s="103">
        <f t="shared" si="574"/>
        <v>0</v>
      </c>
      <c r="CX486" s="103">
        <f t="shared" si="575"/>
        <v>0</v>
      </c>
      <c r="CY486" s="103">
        <f t="shared" si="576"/>
        <v>0</v>
      </c>
      <c r="CZ486" s="103">
        <f t="shared" si="577"/>
        <v>0</v>
      </c>
      <c r="DA486" s="103">
        <f t="shared" si="578"/>
        <v>0</v>
      </c>
      <c r="DB486" s="103">
        <f t="shared" si="579"/>
        <v>0</v>
      </c>
      <c r="DC486" s="103">
        <f t="shared" si="580"/>
        <v>0</v>
      </c>
      <c r="DD486" s="103">
        <f t="shared" si="581"/>
        <v>0</v>
      </c>
      <c r="DE486" s="103">
        <f t="shared" si="582"/>
        <v>0</v>
      </c>
      <c r="DF486" s="104">
        <f>SUM(CT486:DE486)*VLOOKUP($I486,Escalation[],MATCH(CG$1,Escalation[#Headers]),FALSE)</f>
        <v>0</v>
      </c>
      <c r="DG486" s="104">
        <f t="shared" si="583"/>
        <v>0</v>
      </c>
      <c r="DH486" s="104">
        <f t="shared" si="584"/>
        <v>0</v>
      </c>
      <c r="DI486" s="104">
        <f t="shared" si="585"/>
        <v>0</v>
      </c>
      <c r="DJ486" s="103">
        <f t="shared" si="586"/>
        <v>0</v>
      </c>
      <c r="DK486" s="105">
        <f t="shared" si="587"/>
        <v>0</v>
      </c>
      <c r="DL486" s="110"/>
      <c r="DM486" s="102"/>
      <c r="DN486" s="102"/>
      <c r="DO486" s="102"/>
      <c r="DP486" s="102"/>
      <c r="DQ486" s="102"/>
      <c r="DR486" s="102"/>
      <c r="DS486" s="102"/>
      <c r="DT486" s="102"/>
      <c r="DU486" s="102"/>
      <c r="DV486" s="102"/>
      <c r="DW486" s="102"/>
      <c r="DX486" s="102">
        <f t="shared" si="588"/>
        <v>0</v>
      </c>
      <c r="DY486" s="103">
        <f t="shared" si="589"/>
        <v>0</v>
      </c>
      <c r="DZ486" s="103">
        <f t="shared" si="590"/>
        <v>0</v>
      </c>
      <c r="EA486" s="103">
        <f t="shared" si="591"/>
        <v>0</v>
      </c>
      <c r="EB486" s="103">
        <f t="shared" si="592"/>
        <v>0</v>
      </c>
      <c r="EC486" s="103">
        <f t="shared" si="593"/>
        <v>0</v>
      </c>
      <c r="ED486" s="103">
        <f t="shared" si="594"/>
        <v>0</v>
      </c>
      <c r="EE486" s="103">
        <f t="shared" si="595"/>
        <v>0</v>
      </c>
      <c r="EF486" s="103">
        <f t="shared" si="596"/>
        <v>0</v>
      </c>
      <c r="EG486" s="103">
        <f t="shared" si="597"/>
        <v>0</v>
      </c>
      <c r="EH486" s="103">
        <f t="shared" si="598"/>
        <v>0</v>
      </c>
      <c r="EI486" s="103">
        <f t="shared" si="599"/>
        <v>0</v>
      </c>
      <c r="EJ486" s="103">
        <f t="shared" si="600"/>
        <v>0</v>
      </c>
      <c r="EK486" s="104">
        <f>SUM(DY486:EJ486)*VLOOKUP($I486,Escalation[],MATCH(DL$1,Escalation[#Headers]),FALSE)</f>
        <v>0</v>
      </c>
      <c r="EL486" s="104">
        <f t="shared" si="601"/>
        <v>0</v>
      </c>
      <c r="EM486" s="104">
        <f t="shared" si="602"/>
        <v>0</v>
      </c>
      <c r="EN486" s="104">
        <f t="shared" si="603"/>
        <v>0</v>
      </c>
      <c r="EO486" s="103">
        <f t="shared" si="604"/>
        <v>0</v>
      </c>
      <c r="EP486" s="105">
        <f t="shared" si="605"/>
        <v>0</v>
      </c>
      <c r="EQ486" s="160">
        <f t="shared" si="606"/>
        <v>399.12431062500002</v>
      </c>
      <c r="ER486" s="1"/>
      <c r="ES486" s="82"/>
      <c r="ET486" s="82"/>
      <c r="EU486" s="82"/>
      <c r="EV486" s="82"/>
      <c r="EW486" s="22"/>
      <c r="EX486" s="22"/>
      <c r="EY486" s="34"/>
      <c r="EZ486" s="34"/>
      <c r="FA486" s="7"/>
      <c r="FB486" s="7"/>
      <c r="FC486" s="7"/>
      <c r="FD486" s="7"/>
    </row>
    <row r="487" spans="1:160" ht="145.19999999999999" hidden="1" x14ac:dyDescent="0.3">
      <c r="A487" s="2" t="s">
        <v>983</v>
      </c>
      <c r="B487" s="83">
        <v>1.2</v>
      </c>
      <c r="C487" t="s">
        <v>1397</v>
      </c>
      <c r="D487" s="3" t="s">
        <v>15</v>
      </c>
      <c r="E487" s="28" t="s">
        <v>1540</v>
      </c>
      <c r="F487" s="1" t="s">
        <v>984</v>
      </c>
      <c r="G487" s="4" t="s">
        <v>989</v>
      </c>
      <c r="H487" s="1" t="s">
        <v>834</v>
      </c>
      <c r="I487" s="3" t="s">
        <v>125</v>
      </c>
      <c r="J487" s="5" t="s">
        <v>125</v>
      </c>
      <c r="K487" s="3"/>
      <c r="L487" s="6" t="s">
        <v>129</v>
      </c>
      <c r="M487" s="38"/>
      <c r="N487" s="42">
        <v>1</v>
      </c>
      <c r="O487" s="23">
        <v>0</v>
      </c>
      <c r="P487" s="48">
        <v>0.53</v>
      </c>
      <c r="Q487" s="5" t="s">
        <v>880</v>
      </c>
      <c r="R487" s="1" t="s">
        <v>24</v>
      </c>
      <c r="S487" s="71">
        <f>VLOOKUP(R487,Contingencies!$A$2:$D$7,4,FALSE)</f>
        <v>0.09</v>
      </c>
      <c r="T487" s="22">
        <f t="shared" si="539"/>
        <v>264.19315318062758</v>
      </c>
      <c r="U487" s="33">
        <f t="shared" si="613"/>
        <v>91.517889663877526</v>
      </c>
      <c r="V487" s="90" t="s">
        <v>990</v>
      </c>
      <c r="W487" s="110"/>
      <c r="X487" s="102"/>
      <c r="Y487" s="102"/>
      <c r="Z487" s="102"/>
      <c r="AA487" s="102"/>
      <c r="AB487" s="102"/>
      <c r="AC487" s="102"/>
      <c r="AD487" s="102"/>
      <c r="AE487" s="102"/>
      <c r="AF487" s="102"/>
      <c r="AG487" s="102"/>
      <c r="AH487" s="102"/>
      <c r="AI487" s="102">
        <f t="shared" si="607"/>
        <v>0</v>
      </c>
      <c r="AJ487" s="103">
        <f t="shared" si="540"/>
        <v>0</v>
      </c>
      <c r="AK487" s="103">
        <f t="shared" si="541"/>
        <v>0</v>
      </c>
      <c r="AL487" s="103">
        <f t="shared" si="542"/>
        <v>0</v>
      </c>
      <c r="AM487" s="103">
        <f t="shared" si="543"/>
        <v>0</v>
      </c>
      <c r="AN487" s="103">
        <f t="shared" si="544"/>
        <v>0</v>
      </c>
      <c r="AO487" s="103">
        <f t="shared" si="545"/>
        <v>0</v>
      </c>
      <c r="AP487" s="103">
        <f t="shared" si="546"/>
        <v>0</v>
      </c>
      <c r="AQ487" s="103">
        <f t="shared" si="547"/>
        <v>0</v>
      </c>
      <c r="AR487" s="103">
        <f t="shared" si="548"/>
        <v>0</v>
      </c>
      <c r="AS487" s="103">
        <f t="shared" si="549"/>
        <v>0</v>
      </c>
      <c r="AT487" s="103">
        <f t="shared" si="550"/>
        <v>0</v>
      </c>
      <c r="AU487" s="103">
        <f t="shared" si="551"/>
        <v>0</v>
      </c>
      <c r="AV487" s="104">
        <f>SUM(AJ487:AU487)*VLOOKUP($I487,Escalation[],MATCH(W$1,Escalation[#Headers]),FALSE)</f>
        <v>0</v>
      </c>
      <c r="AW487" s="104">
        <f t="shared" si="608"/>
        <v>0</v>
      </c>
      <c r="AX487" s="104">
        <f t="shared" si="609"/>
        <v>0</v>
      </c>
      <c r="AY487" s="104">
        <f t="shared" si="610"/>
        <v>0</v>
      </c>
      <c r="AZ487" s="103">
        <f t="shared" si="611"/>
        <v>0</v>
      </c>
      <c r="BA487" s="105">
        <f t="shared" si="612"/>
        <v>0</v>
      </c>
      <c r="BB487" s="110"/>
      <c r="BC487" s="102"/>
      <c r="BD487" s="102"/>
      <c r="BE487" s="102"/>
      <c r="BF487" s="102"/>
      <c r="BG487" s="102"/>
      <c r="BH487" s="102"/>
      <c r="BI487" s="102"/>
      <c r="BJ487" s="112"/>
      <c r="BK487" s="112"/>
      <c r="BL487" s="112"/>
      <c r="BM487" s="112"/>
      <c r="BN487" s="102">
        <f t="shared" si="552"/>
        <v>0</v>
      </c>
      <c r="BO487" s="103">
        <f t="shared" si="553"/>
        <v>0</v>
      </c>
      <c r="BP487" s="103">
        <f t="shared" si="554"/>
        <v>0</v>
      </c>
      <c r="BQ487" s="103">
        <f t="shared" si="555"/>
        <v>0</v>
      </c>
      <c r="BR487" s="103">
        <f t="shared" si="556"/>
        <v>0</v>
      </c>
      <c r="BS487" s="103">
        <f t="shared" si="557"/>
        <v>0</v>
      </c>
      <c r="BT487" s="103">
        <f t="shared" si="558"/>
        <v>0</v>
      </c>
      <c r="BU487" s="103">
        <f t="shared" si="559"/>
        <v>0</v>
      </c>
      <c r="BV487" s="103">
        <f t="shared" si="560"/>
        <v>0</v>
      </c>
      <c r="BW487" s="103">
        <f t="shared" si="561"/>
        <v>0</v>
      </c>
      <c r="BX487" s="103">
        <f t="shared" si="562"/>
        <v>0</v>
      </c>
      <c r="BY487" s="103">
        <f t="shared" si="563"/>
        <v>0</v>
      </c>
      <c r="BZ487" s="103">
        <f t="shared" si="564"/>
        <v>0</v>
      </c>
      <c r="CA487" s="104">
        <f>SUM(BO487:BZ487)*VLOOKUP($I487,Escalation[],MATCH(BB$1,Escalation[#Headers]),FALSE)</f>
        <v>0</v>
      </c>
      <c r="CB487" s="104">
        <f t="shared" si="565"/>
        <v>0</v>
      </c>
      <c r="CC487" s="104">
        <f t="shared" si="566"/>
        <v>0</v>
      </c>
      <c r="CD487" s="104">
        <f t="shared" si="567"/>
        <v>0</v>
      </c>
      <c r="CE487" s="103">
        <f t="shared" si="568"/>
        <v>0</v>
      </c>
      <c r="CF487" s="105">
        <f t="shared" si="569"/>
        <v>0</v>
      </c>
      <c r="CG487" s="118"/>
      <c r="CH487" s="114">
        <v>1080</v>
      </c>
      <c r="CI487" s="114"/>
      <c r="CJ487" s="114"/>
      <c r="CK487" s="114">
        <v>720</v>
      </c>
      <c r="CL487" s="102"/>
      <c r="CM487" s="102"/>
      <c r="CN487" s="102"/>
      <c r="CO487" s="102"/>
      <c r="CP487" s="102"/>
      <c r="CQ487" s="102"/>
      <c r="CR487" s="102"/>
      <c r="CS487" s="102">
        <f t="shared" si="570"/>
        <v>0</v>
      </c>
      <c r="CT487" s="103">
        <f t="shared" si="571"/>
        <v>0</v>
      </c>
      <c r="CU487" s="103">
        <f t="shared" si="572"/>
        <v>1080</v>
      </c>
      <c r="CV487" s="103">
        <f t="shared" si="573"/>
        <v>0</v>
      </c>
      <c r="CW487" s="103">
        <f t="shared" si="574"/>
        <v>0</v>
      </c>
      <c r="CX487" s="103">
        <f t="shared" si="575"/>
        <v>720</v>
      </c>
      <c r="CY487" s="103">
        <f t="shared" si="576"/>
        <v>0</v>
      </c>
      <c r="CZ487" s="103">
        <f t="shared" si="577"/>
        <v>0</v>
      </c>
      <c r="DA487" s="103">
        <f t="shared" si="578"/>
        <v>0</v>
      </c>
      <c r="DB487" s="103">
        <f t="shared" si="579"/>
        <v>0</v>
      </c>
      <c r="DC487" s="103">
        <f t="shared" si="580"/>
        <v>0</v>
      </c>
      <c r="DD487" s="103">
        <f t="shared" si="581"/>
        <v>0</v>
      </c>
      <c r="DE487" s="103">
        <f t="shared" si="582"/>
        <v>0</v>
      </c>
      <c r="DF487" s="104">
        <f>SUM(CT487:DE487)*VLOOKUP($I487,Escalation[],MATCH(CG$1,Escalation[#Headers]),FALSE)</f>
        <v>1918.6140390750006</v>
      </c>
      <c r="DG487" s="104">
        <f t="shared" si="583"/>
        <v>0</v>
      </c>
      <c r="DH487" s="104">
        <f t="shared" si="584"/>
        <v>1016.8654407097504</v>
      </c>
      <c r="DI487" s="104">
        <f t="shared" si="585"/>
        <v>2935.4794797847508</v>
      </c>
      <c r="DJ487" s="103">
        <f t="shared" si="586"/>
        <v>172.67526351675005</v>
      </c>
      <c r="DK487" s="105">
        <f t="shared" si="587"/>
        <v>91.517889663877526</v>
      </c>
      <c r="DL487" s="110"/>
      <c r="DM487" s="102"/>
      <c r="DN487" s="102"/>
      <c r="DO487" s="102"/>
      <c r="DP487" s="102"/>
      <c r="DQ487" s="102"/>
      <c r="DR487" s="102"/>
      <c r="DS487" s="102"/>
      <c r="DT487" s="102"/>
      <c r="DU487" s="102"/>
      <c r="DV487" s="102"/>
      <c r="DW487" s="102"/>
      <c r="DX487" s="102">
        <f t="shared" si="588"/>
        <v>0</v>
      </c>
      <c r="DY487" s="103">
        <f t="shared" si="589"/>
        <v>0</v>
      </c>
      <c r="DZ487" s="103">
        <f t="shared" si="590"/>
        <v>0</v>
      </c>
      <c r="EA487" s="103">
        <f t="shared" si="591"/>
        <v>0</v>
      </c>
      <c r="EB487" s="103">
        <f t="shared" si="592"/>
        <v>0</v>
      </c>
      <c r="EC487" s="103">
        <f t="shared" si="593"/>
        <v>0</v>
      </c>
      <c r="ED487" s="103">
        <f t="shared" si="594"/>
        <v>0</v>
      </c>
      <c r="EE487" s="103">
        <f t="shared" si="595"/>
        <v>0</v>
      </c>
      <c r="EF487" s="103">
        <f t="shared" si="596"/>
        <v>0</v>
      </c>
      <c r="EG487" s="103">
        <f t="shared" si="597"/>
        <v>0</v>
      </c>
      <c r="EH487" s="103">
        <f t="shared" si="598"/>
        <v>0</v>
      </c>
      <c r="EI487" s="103">
        <f t="shared" si="599"/>
        <v>0</v>
      </c>
      <c r="EJ487" s="103">
        <f t="shared" si="600"/>
        <v>0</v>
      </c>
      <c r="EK487" s="104">
        <f>SUM(DY487:EJ487)*VLOOKUP($I487,Escalation[],MATCH(DL$1,Escalation[#Headers]),FALSE)</f>
        <v>0</v>
      </c>
      <c r="EL487" s="104">
        <f t="shared" si="601"/>
        <v>0</v>
      </c>
      <c r="EM487" s="104">
        <f t="shared" si="602"/>
        <v>0</v>
      </c>
      <c r="EN487" s="104">
        <f t="shared" si="603"/>
        <v>0</v>
      </c>
      <c r="EO487" s="103">
        <f t="shared" si="604"/>
        <v>0</v>
      </c>
      <c r="EP487" s="105">
        <f t="shared" si="605"/>
        <v>0</v>
      </c>
      <c r="EQ487" s="160">
        <f t="shared" si="606"/>
        <v>2935.4794797847508</v>
      </c>
      <c r="ER487" s="1"/>
      <c r="ES487" s="82"/>
      <c r="ET487" s="82"/>
      <c r="EU487" s="82"/>
      <c r="EV487" s="82"/>
      <c r="EW487" s="22"/>
      <c r="EX487" s="22"/>
      <c r="EY487" s="34"/>
      <c r="EZ487" s="34"/>
      <c r="FA487" s="7"/>
      <c r="FB487" s="7"/>
      <c r="FC487" s="7"/>
      <c r="FD487" s="7"/>
    </row>
    <row r="488" spans="1:160" ht="79.2" hidden="1" x14ac:dyDescent="0.3">
      <c r="A488" s="2" t="s">
        <v>991</v>
      </c>
      <c r="B488" s="83">
        <v>1.2</v>
      </c>
      <c r="C488" t="s">
        <v>1397</v>
      </c>
      <c r="D488" s="3" t="s">
        <v>15</v>
      </c>
      <c r="E488" s="28" t="s">
        <v>1540</v>
      </c>
      <c r="F488" s="1" t="s">
        <v>992</v>
      </c>
      <c r="G488" s="4" t="s">
        <v>993</v>
      </c>
      <c r="H488" s="1" t="s">
        <v>80</v>
      </c>
      <c r="I488" s="3" t="s">
        <v>19</v>
      </c>
      <c r="J488" s="5" t="s">
        <v>20</v>
      </c>
      <c r="K488" s="3" t="s">
        <v>81</v>
      </c>
      <c r="L488" s="6" t="s">
        <v>22</v>
      </c>
      <c r="M488" s="39">
        <v>34.99</v>
      </c>
      <c r="N488" s="43">
        <v>52</v>
      </c>
      <c r="O488" s="23">
        <v>0.35</v>
      </c>
      <c r="P488" s="48">
        <v>0.53</v>
      </c>
      <c r="Q488" s="5" t="s">
        <v>880</v>
      </c>
      <c r="R488" s="1" t="s">
        <v>24</v>
      </c>
      <c r="S488" s="71">
        <f>VLOOKUP(R488,Contingencies!$A$2:$D$7,4,FALSE)</f>
        <v>0.09</v>
      </c>
      <c r="T488" s="22">
        <f t="shared" si="539"/>
        <v>2745.5031736476767</v>
      </c>
      <c r="U488" s="33">
        <f t="shared" si="613"/>
        <v>951.05665492370508</v>
      </c>
      <c r="V488" s="90"/>
      <c r="W488" s="110"/>
      <c r="X488" s="102"/>
      <c r="Y488" s="102"/>
      <c r="Z488" s="102"/>
      <c r="AA488" s="102"/>
      <c r="AB488" s="102"/>
      <c r="AC488" s="102"/>
      <c r="AD488" s="102"/>
      <c r="AE488" s="102"/>
      <c r="AF488" s="102"/>
      <c r="AG488" s="102"/>
      <c r="AH488" s="102"/>
      <c r="AI488" s="102">
        <f t="shared" si="607"/>
        <v>0</v>
      </c>
      <c r="AJ488" s="103">
        <f t="shared" si="540"/>
        <v>0</v>
      </c>
      <c r="AK488" s="103">
        <f t="shared" si="541"/>
        <v>0</v>
      </c>
      <c r="AL488" s="103">
        <f t="shared" si="542"/>
        <v>0</v>
      </c>
      <c r="AM488" s="103">
        <f t="shared" si="543"/>
        <v>0</v>
      </c>
      <c r="AN488" s="103">
        <f t="shared" si="544"/>
        <v>0</v>
      </c>
      <c r="AO488" s="103">
        <f t="shared" si="545"/>
        <v>0</v>
      </c>
      <c r="AP488" s="103">
        <f t="shared" si="546"/>
        <v>0</v>
      </c>
      <c r="AQ488" s="103">
        <f t="shared" si="547"/>
        <v>0</v>
      </c>
      <c r="AR488" s="103">
        <f t="shared" si="548"/>
        <v>0</v>
      </c>
      <c r="AS488" s="103">
        <f t="shared" si="549"/>
        <v>0</v>
      </c>
      <c r="AT488" s="103">
        <f t="shared" si="550"/>
        <v>0</v>
      </c>
      <c r="AU488" s="103">
        <f t="shared" si="551"/>
        <v>0</v>
      </c>
      <c r="AV488" s="104">
        <f>SUM(AJ488:AU488)*VLOOKUP($I488,Escalation[],MATCH(W$1,Escalation[#Headers]),FALSE)</f>
        <v>0</v>
      </c>
      <c r="AW488" s="104">
        <f t="shared" si="608"/>
        <v>0</v>
      </c>
      <c r="AX488" s="104">
        <f t="shared" si="609"/>
        <v>0</v>
      </c>
      <c r="AY488" s="104">
        <f t="shared" si="610"/>
        <v>0</v>
      </c>
      <c r="AZ488" s="103">
        <f t="shared" si="611"/>
        <v>0</v>
      </c>
      <c r="BA488" s="105">
        <f t="shared" si="612"/>
        <v>0</v>
      </c>
      <c r="BB488" s="110"/>
      <c r="BC488" s="102"/>
      <c r="BD488" s="102"/>
      <c r="BE488" s="102"/>
      <c r="BF488" s="102"/>
      <c r="BG488" s="102"/>
      <c r="BH488" s="102"/>
      <c r="BI488" s="102"/>
      <c r="BJ488" s="102"/>
      <c r="BK488" s="102"/>
      <c r="BL488" s="102"/>
      <c r="BM488" s="102"/>
      <c r="BN488" s="102">
        <f t="shared" si="552"/>
        <v>0</v>
      </c>
      <c r="BO488" s="103">
        <f t="shared" si="553"/>
        <v>0</v>
      </c>
      <c r="BP488" s="103">
        <f t="shared" si="554"/>
        <v>0</v>
      </c>
      <c r="BQ488" s="103">
        <f t="shared" si="555"/>
        <v>0</v>
      </c>
      <c r="BR488" s="103">
        <f t="shared" si="556"/>
        <v>0</v>
      </c>
      <c r="BS488" s="103">
        <f t="shared" si="557"/>
        <v>0</v>
      </c>
      <c r="BT488" s="103">
        <f t="shared" si="558"/>
        <v>0</v>
      </c>
      <c r="BU488" s="103">
        <f t="shared" si="559"/>
        <v>0</v>
      </c>
      <c r="BV488" s="103">
        <f t="shared" si="560"/>
        <v>0</v>
      </c>
      <c r="BW488" s="103">
        <f t="shared" si="561"/>
        <v>0</v>
      </c>
      <c r="BX488" s="103">
        <f t="shared" si="562"/>
        <v>0</v>
      </c>
      <c r="BY488" s="103">
        <f t="shared" si="563"/>
        <v>0</v>
      </c>
      <c r="BZ488" s="103">
        <f t="shared" si="564"/>
        <v>0</v>
      </c>
      <c r="CA488" s="104">
        <f>SUM(BO488:BZ488)*VLOOKUP($I488,Escalation[],MATCH(BB$1,Escalation[#Headers]),FALSE)</f>
        <v>0</v>
      </c>
      <c r="CB488" s="104">
        <f t="shared" si="565"/>
        <v>0</v>
      </c>
      <c r="CC488" s="104">
        <f t="shared" si="566"/>
        <v>0</v>
      </c>
      <c r="CD488" s="104">
        <f t="shared" si="567"/>
        <v>0</v>
      </c>
      <c r="CE488" s="103">
        <f t="shared" si="568"/>
        <v>0</v>
      </c>
      <c r="CF488" s="105">
        <f t="shared" si="569"/>
        <v>0</v>
      </c>
      <c r="CG488" s="110"/>
      <c r="CH488" s="102"/>
      <c r="CI488" s="112">
        <v>162</v>
      </c>
      <c r="CJ488" s="112">
        <v>234</v>
      </c>
      <c r="CK488" s="112"/>
      <c r="CL488" s="102"/>
      <c r="CM488" s="102"/>
      <c r="CN488" s="102"/>
      <c r="CO488" s="102"/>
      <c r="CP488" s="102"/>
      <c r="CQ488" s="102"/>
      <c r="CR488" s="102"/>
      <c r="CS488" s="102">
        <f t="shared" si="570"/>
        <v>396</v>
      </c>
      <c r="CT488" s="103">
        <f t="shared" si="571"/>
        <v>0</v>
      </c>
      <c r="CU488" s="103">
        <f t="shared" si="572"/>
        <v>0</v>
      </c>
      <c r="CV488" s="103">
        <f t="shared" si="573"/>
        <v>5668.38</v>
      </c>
      <c r="CW488" s="103">
        <f t="shared" si="574"/>
        <v>8187.6600000000008</v>
      </c>
      <c r="CX488" s="103">
        <f t="shared" si="575"/>
        <v>0</v>
      </c>
      <c r="CY488" s="103">
        <f t="shared" si="576"/>
        <v>0</v>
      </c>
      <c r="CZ488" s="103">
        <f t="shared" si="577"/>
        <v>0</v>
      </c>
      <c r="DA488" s="103">
        <f t="shared" si="578"/>
        <v>0</v>
      </c>
      <c r="DB488" s="103">
        <f t="shared" si="579"/>
        <v>0</v>
      </c>
      <c r="DC488" s="103">
        <f t="shared" si="580"/>
        <v>0</v>
      </c>
      <c r="DD488" s="103">
        <f t="shared" si="581"/>
        <v>0</v>
      </c>
      <c r="DE488" s="103">
        <f t="shared" si="582"/>
        <v>0</v>
      </c>
      <c r="DF488" s="104">
        <f>SUM(CT488:DE488)*VLOOKUP($I488,Escalation[],MATCH(CG$1,Escalation[#Headers]),FALSE)</f>
        <v>14769.10714999154</v>
      </c>
      <c r="DG488" s="104">
        <f t="shared" si="583"/>
        <v>5169.1875024970386</v>
      </c>
      <c r="DH488" s="104">
        <f t="shared" si="584"/>
        <v>10567.296165818947</v>
      </c>
      <c r="DI488" s="104">
        <f t="shared" si="585"/>
        <v>30505.590818307523</v>
      </c>
      <c r="DJ488" s="103">
        <f t="shared" si="586"/>
        <v>1794.4465187239718</v>
      </c>
      <c r="DK488" s="105">
        <f t="shared" si="587"/>
        <v>951.0566549237052</v>
      </c>
      <c r="DL488" s="110"/>
      <c r="DM488" s="102"/>
      <c r="DN488" s="102"/>
      <c r="DO488" s="102"/>
      <c r="DP488" s="102"/>
      <c r="DQ488" s="102"/>
      <c r="DR488" s="102"/>
      <c r="DS488" s="102"/>
      <c r="DT488" s="102"/>
      <c r="DU488" s="102"/>
      <c r="DV488" s="102"/>
      <c r="DW488" s="102"/>
      <c r="DX488" s="102">
        <f t="shared" si="588"/>
        <v>0</v>
      </c>
      <c r="DY488" s="103">
        <f t="shared" si="589"/>
        <v>0</v>
      </c>
      <c r="DZ488" s="103">
        <f t="shared" si="590"/>
        <v>0</v>
      </c>
      <c r="EA488" s="103">
        <f t="shared" si="591"/>
        <v>0</v>
      </c>
      <c r="EB488" s="103">
        <f t="shared" si="592"/>
        <v>0</v>
      </c>
      <c r="EC488" s="103">
        <f t="shared" si="593"/>
        <v>0</v>
      </c>
      <c r="ED488" s="103">
        <f t="shared" si="594"/>
        <v>0</v>
      </c>
      <c r="EE488" s="103">
        <f t="shared" si="595"/>
        <v>0</v>
      </c>
      <c r="EF488" s="103">
        <f t="shared" si="596"/>
        <v>0</v>
      </c>
      <c r="EG488" s="103">
        <f t="shared" si="597"/>
        <v>0</v>
      </c>
      <c r="EH488" s="103">
        <f t="shared" si="598"/>
        <v>0</v>
      </c>
      <c r="EI488" s="103">
        <f t="shared" si="599"/>
        <v>0</v>
      </c>
      <c r="EJ488" s="103">
        <f t="shared" si="600"/>
        <v>0</v>
      </c>
      <c r="EK488" s="104">
        <f>SUM(DY488:EJ488)*VLOOKUP($I488,Escalation[],MATCH(DL$1,Escalation[#Headers]),FALSE)</f>
        <v>0</v>
      </c>
      <c r="EL488" s="104">
        <f t="shared" si="601"/>
        <v>0</v>
      </c>
      <c r="EM488" s="104">
        <f t="shared" si="602"/>
        <v>0</v>
      </c>
      <c r="EN488" s="104">
        <f t="shared" si="603"/>
        <v>0</v>
      </c>
      <c r="EO488" s="103">
        <f t="shared" si="604"/>
        <v>0</v>
      </c>
      <c r="EP488" s="105">
        <f t="shared" si="605"/>
        <v>0</v>
      </c>
      <c r="EQ488" s="160">
        <f t="shared" si="606"/>
        <v>30505.590818307523</v>
      </c>
      <c r="ER488" s="1"/>
      <c r="ES488" s="82"/>
      <c r="ET488" s="82"/>
      <c r="EU488" s="82"/>
      <c r="EV488" s="82"/>
      <c r="EW488" s="22"/>
      <c r="EX488" s="22"/>
      <c r="EY488" s="34"/>
      <c r="EZ488" s="34"/>
      <c r="FA488" s="7"/>
      <c r="FB488" s="7"/>
      <c r="FC488" s="7"/>
      <c r="FD488" s="7"/>
    </row>
    <row r="489" spans="1:160" ht="105.6" hidden="1" x14ac:dyDescent="0.3">
      <c r="A489" s="2" t="s">
        <v>994</v>
      </c>
      <c r="B489" s="83">
        <v>1.2</v>
      </c>
      <c r="C489" t="s">
        <v>1397</v>
      </c>
      <c r="D489" s="3" t="s">
        <v>15</v>
      </c>
      <c r="E489" s="28" t="s">
        <v>1540</v>
      </c>
      <c r="F489" s="1" t="s">
        <v>995</v>
      </c>
      <c r="G489" s="4" t="s">
        <v>996</v>
      </c>
      <c r="H489" s="1"/>
      <c r="I489" s="3" t="s">
        <v>135</v>
      </c>
      <c r="J489" s="5" t="s">
        <v>135</v>
      </c>
      <c r="K489" s="3"/>
      <c r="L489" s="6" t="s">
        <v>129</v>
      </c>
      <c r="M489" s="38"/>
      <c r="N489" s="42">
        <v>1</v>
      </c>
      <c r="O489" s="23">
        <v>0</v>
      </c>
      <c r="P489" s="48">
        <v>0.53</v>
      </c>
      <c r="Q489" s="5" t="s">
        <v>880</v>
      </c>
      <c r="R489" s="1" t="s">
        <v>24</v>
      </c>
      <c r="S489" s="71">
        <f>VLOOKUP(R489,Contingencies!$A$2:$D$7,4,FALSE)</f>
        <v>0.09</v>
      </c>
      <c r="T489" s="22">
        <f t="shared" si="539"/>
        <v>102.74178179246627</v>
      </c>
      <c r="U489" s="33">
        <f t="shared" si="613"/>
        <v>35.590290424841257</v>
      </c>
      <c r="V489" s="92" t="s">
        <v>986</v>
      </c>
      <c r="W489" s="110"/>
      <c r="X489" s="102"/>
      <c r="Y489" s="102"/>
      <c r="Z489" s="102"/>
      <c r="AA489" s="102"/>
      <c r="AB489" s="102"/>
      <c r="AC489" s="102"/>
      <c r="AD489" s="102"/>
      <c r="AE489" s="102"/>
      <c r="AF489" s="102"/>
      <c r="AG489" s="102"/>
      <c r="AH489" s="102"/>
      <c r="AI489" s="102">
        <f t="shared" si="607"/>
        <v>0</v>
      </c>
      <c r="AJ489" s="103">
        <f t="shared" si="540"/>
        <v>0</v>
      </c>
      <c r="AK489" s="103">
        <f t="shared" si="541"/>
        <v>0</v>
      </c>
      <c r="AL489" s="103">
        <f t="shared" si="542"/>
        <v>0</v>
      </c>
      <c r="AM489" s="103">
        <f t="shared" si="543"/>
        <v>0</v>
      </c>
      <c r="AN489" s="103">
        <f t="shared" si="544"/>
        <v>0</v>
      </c>
      <c r="AO489" s="103">
        <f t="shared" si="545"/>
        <v>0</v>
      </c>
      <c r="AP489" s="103">
        <f t="shared" si="546"/>
        <v>0</v>
      </c>
      <c r="AQ489" s="103">
        <f t="shared" si="547"/>
        <v>0</v>
      </c>
      <c r="AR489" s="103">
        <f t="shared" si="548"/>
        <v>0</v>
      </c>
      <c r="AS489" s="103">
        <f t="shared" si="549"/>
        <v>0</v>
      </c>
      <c r="AT489" s="103">
        <f t="shared" si="550"/>
        <v>0</v>
      </c>
      <c r="AU489" s="103">
        <f t="shared" si="551"/>
        <v>0</v>
      </c>
      <c r="AV489" s="104">
        <f>SUM(AJ489:AU489)*VLOOKUP($I489,Escalation[],MATCH(W$1,Escalation[#Headers]),FALSE)</f>
        <v>0</v>
      </c>
      <c r="AW489" s="104">
        <f t="shared" si="608"/>
        <v>0</v>
      </c>
      <c r="AX489" s="104">
        <f t="shared" si="609"/>
        <v>0</v>
      </c>
      <c r="AY489" s="104">
        <f t="shared" si="610"/>
        <v>0</v>
      </c>
      <c r="AZ489" s="103">
        <f t="shared" si="611"/>
        <v>0</v>
      </c>
      <c r="BA489" s="105">
        <f t="shared" si="612"/>
        <v>0</v>
      </c>
      <c r="BB489" s="110"/>
      <c r="BC489" s="102"/>
      <c r="BD489" s="102"/>
      <c r="BE489" s="102"/>
      <c r="BF489" s="102"/>
      <c r="BG489" s="102"/>
      <c r="BH489" s="102"/>
      <c r="BI489" s="102"/>
      <c r="BJ489" s="102"/>
      <c r="BK489" s="102"/>
      <c r="BL489" s="102"/>
      <c r="BM489" s="102"/>
      <c r="BN489" s="102">
        <f t="shared" si="552"/>
        <v>0</v>
      </c>
      <c r="BO489" s="103">
        <f t="shared" si="553"/>
        <v>0</v>
      </c>
      <c r="BP489" s="103">
        <f t="shared" si="554"/>
        <v>0</v>
      </c>
      <c r="BQ489" s="103">
        <f t="shared" si="555"/>
        <v>0</v>
      </c>
      <c r="BR489" s="103">
        <f t="shared" si="556"/>
        <v>0</v>
      </c>
      <c r="BS489" s="103">
        <f t="shared" si="557"/>
        <v>0</v>
      </c>
      <c r="BT489" s="103">
        <f t="shared" si="558"/>
        <v>0</v>
      </c>
      <c r="BU489" s="103">
        <f t="shared" si="559"/>
        <v>0</v>
      </c>
      <c r="BV489" s="103">
        <f t="shared" si="560"/>
        <v>0</v>
      </c>
      <c r="BW489" s="103">
        <f t="shared" si="561"/>
        <v>0</v>
      </c>
      <c r="BX489" s="103">
        <f t="shared" si="562"/>
        <v>0</v>
      </c>
      <c r="BY489" s="103">
        <f t="shared" si="563"/>
        <v>0</v>
      </c>
      <c r="BZ489" s="103">
        <f t="shared" si="564"/>
        <v>0</v>
      </c>
      <c r="CA489" s="104">
        <f>SUM(BO489:BZ489)*VLOOKUP($I489,Escalation[],MATCH(BB$1,Escalation[#Headers]),FALSE)</f>
        <v>0</v>
      </c>
      <c r="CB489" s="104">
        <f t="shared" si="565"/>
        <v>0</v>
      </c>
      <c r="CC489" s="104">
        <f t="shared" si="566"/>
        <v>0</v>
      </c>
      <c r="CD489" s="104">
        <f t="shared" si="567"/>
        <v>0</v>
      </c>
      <c r="CE489" s="103">
        <f t="shared" si="568"/>
        <v>0</v>
      </c>
      <c r="CF489" s="105">
        <f t="shared" si="569"/>
        <v>0</v>
      </c>
      <c r="CG489" s="124"/>
      <c r="CH489" s="125"/>
      <c r="CI489" s="125"/>
      <c r="CJ489" s="125"/>
      <c r="CK489" s="125"/>
      <c r="CL489" s="102"/>
      <c r="CM489" s="102"/>
      <c r="CN489" s="102"/>
      <c r="CO489" s="112">
        <v>350</v>
      </c>
      <c r="CP489" s="112">
        <v>350</v>
      </c>
      <c r="CQ489" s="112"/>
      <c r="CR489" s="112"/>
      <c r="CS489" s="102">
        <f t="shared" si="570"/>
        <v>0</v>
      </c>
      <c r="CT489" s="103">
        <f t="shared" si="571"/>
        <v>0</v>
      </c>
      <c r="CU489" s="103">
        <f t="shared" si="572"/>
        <v>0</v>
      </c>
      <c r="CV489" s="103">
        <f t="shared" si="573"/>
        <v>0</v>
      </c>
      <c r="CW489" s="103">
        <f t="shared" si="574"/>
        <v>0</v>
      </c>
      <c r="CX489" s="103">
        <f t="shared" si="575"/>
        <v>0</v>
      </c>
      <c r="CY489" s="103">
        <f t="shared" si="576"/>
        <v>0</v>
      </c>
      <c r="CZ489" s="103">
        <f t="shared" si="577"/>
        <v>0</v>
      </c>
      <c r="DA489" s="103">
        <f t="shared" si="578"/>
        <v>0</v>
      </c>
      <c r="DB489" s="103">
        <f t="shared" si="579"/>
        <v>350</v>
      </c>
      <c r="DC489" s="103">
        <f t="shared" si="580"/>
        <v>350</v>
      </c>
      <c r="DD489" s="103">
        <f t="shared" si="581"/>
        <v>0</v>
      </c>
      <c r="DE489" s="103">
        <f t="shared" si="582"/>
        <v>0</v>
      </c>
      <c r="DF489" s="104">
        <f>SUM(CT489:DE489)*VLOOKUP($I489,Escalation[],MATCH(CG$1,Escalation[#Headers]),FALSE)</f>
        <v>746.12768186250025</v>
      </c>
      <c r="DG489" s="104">
        <f t="shared" si="583"/>
        <v>0</v>
      </c>
      <c r="DH489" s="104">
        <f t="shared" si="584"/>
        <v>395.44767138712513</v>
      </c>
      <c r="DI489" s="104">
        <f t="shared" si="585"/>
        <v>1141.5753532496253</v>
      </c>
      <c r="DJ489" s="103">
        <f t="shared" si="586"/>
        <v>67.151491367625027</v>
      </c>
      <c r="DK489" s="105">
        <f t="shared" si="587"/>
        <v>35.590290424841257</v>
      </c>
      <c r="DL489" s="111"/>
      <c r="DM489" s="112"/>
      <c r="DN489" s="112"/>
      <c r="DO489" s="112"/>
      <c r="DP489" s="112"/>
      <c r="DQ489" s="102"/>
      <c r="DR489" s="102"/>
      <c r="DS489" s="102"/>
      <c r="DT489" s="102"/>
      <c r="DU489" s="102"/>
      <c r="DV489" s="102"/>
      <c r="DW489" s="102"/>
      <c r="DX489" s="102">
        <f t="shared" si="588"/>
        <v>0</v>
      </c>
      <c r="DY489" s="103">
        <f t="shared" si="589"/>
        <v>0</v>
      </c>
      <c r="DZ489" s="103">
        <f t="shared" si="590"/>
        <v>0</v>
      </c>
      <c r="EA489" s="103">
        <f t="shared" si="591"/>
        <v>0</v>
      </c>
      <c r="EB489" s="103">
        <f t="shared" si="592"/>
        <v>0</v>
      </c>
      <c r="EC489" s="103">
        <f t="shared" si="593"/>
        <v>0</v>
      </c>
      <c r="ED489" s="103">
        <f t="shared" si="594"/>
        <v>0</v>
      </c>
      <c r="EE489" s="103">
        <f t="shared" si="595"/>
        <v>0</v>
      </c>
      <c r="EF489" s="103">
        <f t="shared" si="596"/>
        <v>0</v>
      </c>
      <c r="EG489" s="103">
        <f t="shared" si="597"/>
        <v>0</v>
      </c>
      <c r="EH489" s="103">
        <f t="shared" si="598"/>
        <v>0</v>
      </c>
      <c r="EI489" s="103">
        <f t="shared" si="599"/>
        <v>0</v>
      </c>
      <c r="EJ489" s="103">
        <f t="shared" si="600"/>
        <v>0</v>
      </c>
      <c r="EK489" s="104">
        <f>SUM(DY489:EJ489)*VLOOKUP($I489,Escalation[],MATCH(DL$1,Escalation[#Headers]),FALSE)</f>
        <v>0</v>
      </c>
      <c r="EL489" s="104">
        <f t="shared" si="601"/>
        <v>0</v>
      </c>
      <c r="EM489" s="104">
        <f t="shared" si="602"/>
        <v>0</v>
      </c>
      <c r="EN489" s="104">
        <f t="shared" si="603"/>
        <v>0</v>
      </c>
      <c r="EO489" s="103">
        <f t="shared" si="604"/>
        <v>0</v>
      </c>
      <c r="EP489" s="105">
        <f t="shared" si="605"/>
        <v>0</v>
      </c>
      <c r="EQ489" s="160">
        <f t="shared" si="606"/>
        <v>1141.5753532496253</v>
      </c>
      <c r="ER489" s="1"/>
      <c r="ES489" s="82"/>
      <c r="ET489" s="82"/>
      <c r="EU489" s="82"/>
      <c r="EV489" s="82"/>
      <c r="EW489" s="22"/>
      <c r="EX489" s="22"/>
      <c r="EY489" s="34"/>
      <c r="EZ489" s="34"/>
      <c r="FA489" s="7"/>
      <c r="FB489" s="7"/>
      <c r="FC489" s="7"/>
      <c r="FD489" s="7"/>
    </row>
    <row r="490" spans="1:160" ht="118.8" hidden="1" x14ac:dyDescent="0.3">
      <c r="A490" s="2" t="s">
        <v>994</v>
      </c>
      <c r="B490" s="83">
        <v>1.2</v>
      </c>
      <c r="C490" t="s">
        <v>1397</v>
      </c>
      <c r="D490" s="3" t="s">
        <v>15</v>
      </c>
      <c r="E490" s="28" t="s">
        <v>1540</v>
      </c>
      <c r="F490" s="1" t="s">
        <v>995</v>
      </c>
      <c r="G490" s="4" t="s">
        <v>997</v>
      </c>
      <c r="H490" s="1"/>
      <c r="I490" s="3" t="s">
        <v>135</v>
      </c>
      <c r="J490" s="5" t="s">
        <v>135</v>
      </c>
      <c r="K490" s="3"/>
      <c r="L490" s="6" t="s">
        <v>129</v>
      </c>
      <c r="M490" s="38"/>
      <c r="N490" s="42">
        <v>1</v>
      </c>
      <c r="O490" s="23">
        <v>0</v>
      </c>
      <c r="P490" s="48">
        <v>0.53</v>
      </c>
      <c r="Q490" s="5" t="s">
        <v>880</v>
      </c>
      <c r="R490" s="1" t="s">
        <v>24</v>
      </c>
      <c r="S490" s="71">
        <f>VLOOKUP(R490,Contingencies!$A$2:$D$7,4,FALSE)</f>
        <v>0.09</v>
      </c>
      <c r="T490" s="22">
        <f t="shared" si="539"/>
        <v>36.693493497309383</v>
      </c>
      <c r="U490" s="33">
        <f t="shared" si="613"/>
        <v>12.710818008871877</v>
      </c>
      <c r="V490" s="92" t="s">
        <v>988</v>
      </c>
      <c r="W490" s="110"/>
      <c r="X490" s="102"/>
      <c r="Y490" s="102"/>
      <c r="Z490" s="102"/>
      <c r="AA490" s="102"/>
      <c r="AB490" s="102"/>
      <c r="AC490" s="102"/>
      <c r="AD490" s="102"/>
      <c r="AE490" s="102"/>
      <c r="AF490" s="102"/>
      <c r="AG490" s="102"/>
      <c r="AH490" s="102"/>
      <c r="AI490" s="102">
        <f t="shared" si="607"/>
        <v>0</v>
      </c>
      <c r="AJ490" s="103">
        <f t="shared" si="540"/>
        <v>0</v>
      </c>
      <c r="AK490" s="103">
        <f t="shared" si="541"/>
        <v>0</v>
      </c>
      <c r="AL490" s="103">
        <f t="shared" si="542"/>
        <v>0</v>
      </c>
      <c r="AM490" s="103">
        <f t="shared" si="543"/>
        <v>0</v>
      </c>
      <c r="AN490" s="103">
        <f t="shared" si="544"/>
        <v>0</v>
      </c>
      <c r="AO490" s="103">
        <f t="shared" si="545"/>
        <v>0</v>
      </c>
      <c r="AP490" s="103">
        <f t="shared" si="546"/>
        <v>0</v>
      </c>
      <c r="AQ490" s="103">
        <f t="shared" si="547"/>
        <v>0</v>
      </c>
      <c r="AR490" s="103">
        <f t="shared" si="548"/>
        <v>0</v>
      </c>
      <c r="AS490" s="103">
        <f t="shared" si="549"/>
        <v>0</v>
      </c>
      <c r="AT490" s="103">
        <f t="shared" si="550"/>
        <v>0</v>
      </c>
      <c r="AU490" s="103">
        <f t="shared" si="551"/>
        <v>0</v>
      </c>
      <c r="AV490" s="104">
        <f>SUM(AJ490:AU490)*VLOOKUP($I490,Escalation[],MATCH(W$1,Escalation[#Headers]),FALSE)</f>
        <v>0</v>
      </c>
      <c r="AW490" s="104">
        <f t="shared" si="608"/>
        <v>0</v>
      </c>
      <c r="AX490" s="104">
        <f t="shared" si="609"/>
        <v>0</v>
      </c>
      <c r="AY490" s="104">
        <f t="shared" si="610"/>
        <v>0</v>
      </c>
      <c r="AZ490" s="103">
        <f t="shared" si="611"/>
        <v>0</v>
      </c>
      <c r="BA490" s="105">
        <f t="shared" si="612"/>
        <v>0</v>
      </c>
      <c r="BB490" s="110"/>
      <c r="BC490" s="102"/>
      <c r="BD490" s="102"/>
      <c r="BE490" s="102"/>
      <c r="BF490" s="102"/>
      <c r="BG490" s="102"/>
      <c r="BH490" s="102"/>
      <c r="BI490" s="102"/>
      <c r="BJ490" s="102"/>
      <c r="BK490" s="102"/>
      <c r="BL490" s="102"/>
      <c r="BM490" s="102"/>
      <c r="BN490" s="102">
        <f t="shared" si="552"/>
        <v>0</v>
      </c>
      <c r="BO490" s="103">
        <f t="shared" si="553"/>
        <v>0</v>
      </c>
      <c r="BP490" s="103">
        <f t="shared" si="554"/>
        <v>0</v>
      </c>
      <c r="BQ490" s="103">
        <f t="shared" si="555"/>
        <v>0</v>
      </c>
      <c r="BR490" s="103">
        <f t="shared" si="556"/>
        <v>0</v>
      </c>
      <c r="BS490" s="103">
        <f t="shared" si="557"/>
        <v>0</v>
      </c>
      <c r="BT490" s="103">
        <f t="shared" si="558"/>
        <v>0</v>
      </c>
      <c r="BU490" s="103">
        <f t="shared" si="559"/>
        <v>0</v>
      </c>
      <c r="BV490" s="103">
        <f t="shared" si="560"/>
        <v>0</v>
      </c>
      <c r="BW490" s="103">
        <f t="shared" si="561"/>
        <v>0</v>
      </c>
      <c r="BX490" s="103">
        <f t="shared" si="562"/>
        <v>0</v>
      </c>
      <c r="BY490" s="103">
        <f t="shared" si="563"/>
        <v>0</v>
      </c>
      <c r="BZ490" s="103">
        <f t="shared" si="564"/>
        <v>0</v>
      </c>
      <c r="CA490" s="104">
        <f>SUM(BO490:BZ490)*VLOOKUP($I490,Escalation[],MATCH(BB$1,Escalation[#Headers]),FALSE)</f>
        <v>0</v>
      </c>
      <c r="CB490" s="104">
        <f t="shared" si="565"/>
        <v>0</v>
      </c>
      <c r="CC490" s="104">
        <f t="shared" si="566"/>
        <v>0</v>
      </c>
      <c r="CD490" s="104">
        <f t="shared" si="567"/>
        <v>0</v>
      </c>
      <c r="CE490" s="103">
        <f t="shared" si="568"/>
        <v>0</v>
      </c>
      <c r="CF490" s="105">
        <f t="shared" si="569"/>
        <v>0</v>
      </c>
      <c r="CG490" s="124"/>
      <c r="CH490" s="125"/>
      <c r="CI490" s="125"/>
      <c r="CJ490" s="125"/>
      <c r="CK490" s="125"/>
      <c r="CL490" s="102"/>
      <c r="CM490" s="102"/>
      <c r="CN490" s="102"/>
      <c r="CO490" s="112"/>
      <c r="CP490" s="112"/>
      <c r="CQ490" s="112">
        <v>125</v>
      </c>
      <c r="CR490" s="112">
        <v>125</v>
      </c>
      <c r="CS490" s="102">
        <f t="shared" si="570"/>
        <v>0</v>
      </c>
      <c r="CT490" s="103">
        <f t="shared" si="571"/>
        <v>0</v>
      </c>
      <c r="CU490" s="103">
        <f t="shared" si="572"/>
        <v>0</v>
      </c>
      <c r="CV490" s="103">
        <f t="shared" si="573"/>
        <v>0</v>
      </c>
      <c r="CW490" s="103">
        <f t="shared" si="574"/>
        <v>0</v>
      </c>
      <c r="CX490" s="103">
        <f t="shared" si="575"/>
        <v>0</v>
      </c>
      <c r="CY490" s="103">
        <f t="shared" si="576"/>
        <v>0</v>
      </c>
      <c r="CZ490" s="103">
        <f t="shared" si="577"/>
        <v>0</v>
      </c>
      <c r="DA490" s="103">
        <f t="shared" si="578"/>
        <v>0</v>
      </c>
      <c r="DB490" s="103">
        <f t="shared" si="579"/>
        <v>0</v>
      </c>
      <c r="DC490" s="103">
        <f t="shared" si="580"/>
        <v>0</v>
      </c>
      <c r="DD490" s="103">
        <f t="shared" si="581"/>
        <v>125</v>
      </c>
      <c r="DE490" s="103">
        <f t="shared" si="582"/>
        <v>125</v>
      </c>
      <c r="DF490" s="104">
        <f>SUM(CT490:DE490)*VLOOKUP($I490,Escalation[],MATCH(CG$1,Escalation[#Headers]),FALSE)</f>
        <v>266.4741720937501</v>
      </c>
      <c r="DG490" s="104">
        <f t="shared" si="583"/>
        <v>0</v>
      </c>
      <c r="DH490" s="104">
        <f t="shared" si="584"/>
        <v>141.23131120968756</v>
      </c>
      <c r="DI490" s="104">
        <f t="shared" si="585"/>
        <v>407.70548330343763</v>
      </c>
      <c r="DJ490" s="103">
        <f t="shared" si="586"/>
        <v>23.982675488437508</v>
      </c>
      <c r="DK490" s="105">
        <f t="shared" si="587"/>
        <v>12.710818008871881</v>
      </c>
      <c r="DL490" s="111"/>
      <c r="DM490" s="112"/>
      <c r="DN490" s="112"/>
      <c r="DO490" s="112"/>
      <c r="DP490" s="112"/>
      <c r="DQ490" s="102"/>
      <c r="DR490" s="102"/>
      <c r="DS490" s="102"/>
      <c r="DT490" s="102"/>
      <c r="DU490" s="102"/>
      <c r="DV490" s="102"/>
      <c r="DW490" s="102"/>
      <c r="DX490" s="102">
        <f t="shared" si="588"/>
        <v>0</v>
      </c>
      <c r="DY490" s="103">
        <f t="shared" si="589"/>
        <v>0</v>
      </c>
      <c r="DZ490" s="103">
        <f t="shared" si="590"/>
        <v>0</v>
      </c>
      <c r="EA490" s="103">
        <f t="shared" si="591"/>
        <v>0</v>
      </c>
      <c r="EB490" s="103">
        <f t="shared" si="592"/>
        <v>0</v>
      </c>
      <c r="EC490" s="103">
        <f t="shared" si="593"/>
        <v>0</v>
      </c>
      <c r="ED490" s="103">
        <f t="shared" si="594"/>
        <v>0</v>
      </c>
      <c r="EE490" s="103">
        <f t="shared" si="595"/>
        <v>0</v>
      </c>
      <c r="EF490" s="103">
        <f t="shared" si="596"/>
        <v>0</v>
      </c>
      <c r="EG490" s="103">
        <f t="shared" si="597"/>
        <v>0</v>
      </c>
      <c r="EH490" s="103">
        <f t="shared" si="598"/>
        <v>0</v>
      </c>
      <c r="EI490" s="103">
        <f t="shared" si="599"/>
        <v>0</v>
      </c>
      <c r="EJ490" s="103">
        <f t="shared" si="600"/>
        <v>0</v>
      </c>
      <c r="EK490" s="104">
        <f>SUM(DY490:EJ490)*VLOOKUP($I490,Escalation[],MATCH(DL$1,Escalation[#Headers]),FALSE)</f>
        <v>0</v>
      </c>
      <c r="EL490" s="104">
        <f t="shared" si="601"/>
        <v>0</v>
      </c>
      <c r="EM490" s="104">
        <f t="shared" si="602"/>
        <v>0</v>
      </c>
      <c r="EN490" s="104">
        <f t="shared" si="603"/>
        <v>0</v>
      </c>
      <c r="EO490" s="103">
        <f t="shared" si="604"/>
        <v>0</v>
      </c>
      <c r="EP490" s="105">
        <f t="shared" si="605"/>
        <v>0</v>
      </c>
      <c r="EQ490" s="160">
        <f t="shared" si="606"/>
        <v>407.70548330343763</v>
      </c>
      <c r="ER490" s="1"/>
      <c r="ES490" s="82"/>
      <c r="ET490" s="82"/>
      <c r="EU490" s="82"/>
      <c r="EV490" s="82"/>
      <c r="EW490" s="22"/>
      <c r="EX490" s="22"/>
      <c r="EY490" s="34"/>
      <c r="EZ490" s="34"/>
      <c r="FA490" s="7"/>
      <c r="FB490" s="7"/>
      <c r="FC490" s="7"/>
      <c r="FD490" s="7"/>
    </row>
    <row r="491" spans="1:160" ht="132" hidden="1" x14ac:dyDescent="0.3">
      <c r="A491" s="2" t="s">
        <v>994</v>
      </c>
      <c r="B491" s="83">
        <v>1.2</v>
      </c>
      <c r="C491" t="s">
        <v>1397</v>
      </c>
      <c r="D491" s="3" t="s">
        <v>15</v>
      </c>
      <c r="E491" s="28" t="s">
        <v>1540</v>
      </c>
      <c r="F491" s="1" t="s">
        <v>995</v>
      </c>
      <c r="G491" s="4" t="s">
        <v>998</v>
      </c>
      <c r="H491" s="1" t="s">
        <v>834</v>
      </c>
      <c r="I491" s="3" t="s">
        <v>125</v>
      </c>
      <c r="J491" s="5" t="s">
        <v>125</v>
      </c>
      <c r="K491" s="3"/>
      <c r="L491" s="6" t="s">
        <v>129</v>
      </c>
      <c r="M491" s="38"/>
      <c r="N491" s="42">
        <v>1</v>
      </c>
      <c r="O491" s="23">
        <v>0</v>
      </c>
      <c r="P491" s="48">
        <v>0.53</v>
      </c>
      <c r="Q491" s="5" t="s">
        <v>880</v>
      </c>
      <c r="R491" s="1" t="s">
        <v>24</v>
      </c>
      <c r="S491" s="71">
        <f>VLOOKUP(R491,Contingencies!$A$2:$D$7,4,FALSE)</f>
        <v>0.09</v>
      </c>
      <c r="T491" s="22">
        <f t="shared" si="539"/>
        <v>269.87330597401109</v>
      </c>
      <c r="U491" s="33">
        <f t="shared" si="613"/>
        <v>93.485524291650904</v>
      </c>
      <c r="V491" s="90" t="s">
        <v>990</v>
      </c>
      <c r="W491" s="110"/>
      <c r="X491" s="102"/>
      <c r="Y491" s="102"/>
      <c r="Z491" s="102"/>
      <c r="AA491" s="102"/>
      <c r="AB491" s="102"/>
      <c r="AC491" s="102"/>
      <c r="AD491" s="102"/>
      <c r="AE491" s="102"/>
      <c r="AF491" s="102"/>
      <c r="AG491" s="102"/>
      <c r="AH491" s="102"/>
      <c r="AI491" s="102">
        <f t="shared" si="607"/>
        <v>0</v>
      </c>
      <c r="AJ491" s="103">
        <f t="shared" si="540"/>
        <v>0</v>
      </c>
      <c r="AK491" s="103">
        <f t="shared" si="541"/>
        <v>0</v>
      </c>
      <c r="AL491" s="103">
        <f t="shared" si="542"/>
        <v>0</v>
      </c>
      <c r="AM491" s="103">
        <f t="shared" si="543"/>
        <v>0</v>
      </c>
      <c r="AN491" s="103">
        <f t="shared" si="544"/>
        <v>0</v>
      </c>
      <c r="AO491" s="103">
        <f t="shared" si="545"/>
        <v>0</v>
      </c>
      <c r="AP491" s="103">
        <f t="shared" si="546"/>
        <v>0</v>
      </c>
      <c r="AQ491" s="103">
        <f t="shared" si="547"/>
        <v>0</v>
      </c>
      <c r="AR491" s="103">
        <f t="shared" si="548"/>
        <v>0</v>
      </c>
      <c r="AS491" s="103">
        <f t="shared" si="549"/>
        <v>0</v>
      </c>
      <c r="AT491" s="103">
        <f t="shared" si="550"/>
        <v>0</v>
      </c>
      <c r="AU491" s="103">
        <f t="shared" si="551"/>
        <v>0</v>
      </c>
      <c r="AV491" s="104">
        <f>SUM(AJ491:AU491)*VLOOKUP($I491,Escalation[],MATCH(W$1,Escalation[#Headers]),FALSE)</f>
        <v>0</v>
      </c>
      <c r="AW491" s="104">
        <f t="shared" si="608"/>
        <v>0</v>
      </c>
      <c r="AX491" s="104">
        <f t="shared" si="609"/>
        <v>0</v>
      </c>
      <c r="AY491" s="104">
        <f t="shared" si="610"/>
        <v>0</v>
      </c>
      <c r="AZ491" s="103">
        <f t="shared" si="611"/>
        <v>0</v>
      </c>
      <c r="BA491" s="105">
        <f t="shared" si="612"/>
        <v>0</v>
      </c>
      <c r="BB491" s="110"/>
      <c r="BC491" s="102"/>
      <c r="BD491" s="102"/>
      <c r="BE491" s="102"/>
      <c r="BF491" s="102"/>
      <c r="BG491" s="102"/>
      <c r="BH491" s="102"/>
      <c r="BI491" s="102"/>
      <c r="BJ491" s="102"/>
      <c r="BK491" s="102"/>
      <c r="BL491" s="102"/>
      <c r="BM491" s="102"/>
      <c r="BN491" s="102">
        <f t="shared" si="552"/>
        <v>0</v>
      </c>
      <c r="BO491" s="103">
        <f t="shared" si="553"/>
        <v>0</v>
      </c>
      <c r="BP491" s="103">
        <f t="shared" si="554"/>
        <v>0</v>
      </c>
      <c r="BQ491" s="103">
        <f t="shared" si="555"/>
        <v>0</v>
      </c>
      <c r="BR491" s="103">
        <f t="shared" si="556"/>
        <v>0</v>
      </c>
      <c r="BS491" s="103">
        <f t="shared" si="557"/>
        <v>0</v>
      </c>
      <c r="BT491" s="103">
        <f t="shared" si="558"/>
        <v>0</v>
      </c>
      <c r="BU491" s="103">
        <f t="shared" si="559"/>
        <v>0</v>
      </c>
      <c r="BV491" s="103">
        <f t="shared" si="560"/>
        <v>0</v>
      </c>
      <c r="BW491" s="103">
        <f t="shared" si="561"/>
        <v>0</v>
      </c>
      <c r="BX491" s="103">
        <f t="shared" si="562"/>
        <v>0</v>
      </c>
      <c r="BY491" s="103">
        <f t="shared" si="563"/>
        <v>0</v>
      </c>
      <c r="BZ491" s="103">
        <f t="shared" si="564"/>
        <v>0</v>
      </c>
      <c r="CA491" s="104">
        <f>SUM(BO491:BZ491)*VLOOKUP($I491,Escalation[],MATCH(BB$1,Escalation[#Headers]),FALSE)</f>
        <v>0</v>
      </c>
      <c r="CB491" s="104">
        <f t="shared" si="565"/>
        <v>0</v>
      </c>
      <c r="CC491" s="104">
        <f t="shared" si="566"/>
        <v>0</v>
      </c>
      <c r="CD491" s="104">
        <f t="shared" si="567"/>
        <v>0</v>
      </c>
      <c r="CE491" s="103">
        <f t="shared" si="568"/>
        <v>0</v>
      </c>
      <c r="CF491" s="105">
        <f t="shared" si="569"/>
        <v>0</v>
      </c>
      <c r="CG491" s="124"/>
      <c r="CH491" s="125"/>
      <c r="CI491" s="125"/>
      <c r="CJ491" s="125"/>
      <c r="CK491" s="125"/>
      <c r="CL491" s="102"/>
      <c r="CM491" s="102"/>
      <c r="CN491" s="102"/>
      <c r="CO491" s="112"/>
      <c r="CP491" s="112"/>
      <c r="CQ491" s="112"/>
      <c r="CR491" s="112"/>
      <c r="CS491" s="102">
        <f t="shared" si="570"/>
        <v>0</v>
      </c>
      <c r="CT491" s="103">
        <f t="shared" si="571"/>
        <v>0</v>
      </c>
      <c r="CU491" s="103">
        <f t="shared" si="572"/>
        <v>0</v>
      </c>
      <c r="CV491" s="103">
        <f t="shared" si="573"/>
        <v>0</v>
      </c>
      <c r="CW491" s="103">
        <f t="shared" si="574"/>
        <v>0</v>
      </c>
      <c r="CX491" s="103">
        <f t="shared" si="575"/>
        <v>0</v>
      </c>
      <c r="CY491" s="103">
        <f t="shared" si="576"/>
        <v>0</v>
      </c>
      <c r="CZ491" s="103">
        <f t="shared" si="577"/>
        <v>0</v>
      </c>
      <c r="DA491" s="103">
        <f t="shared" si="578"/>
        <v>0</v>
      </c>
      <c r="DB491" s="103">
        <f t="shared" si="579"/>
        <v>0</v>
      </c>
      <c r="DC491" s="103">
        <f t="shared" si="580"/>
        <v>0</v>
      </c>
      <c r="DD491" s="103">
        <f t="shared" si="581"/>
        <v>0</v>
      </c>
      <c r="DE491" s="103">
        <f t="shared" si="582"/>
        <v>0</v>
      </c>
      <c r="DF491" s="104">
        <f>SUM(CT491:DE491)*VLOOKUP($I491,Escalation[],MATCH(CG$1,Escalation[#Headers]),FALSE)</f>
        <v>0</v>
      </c>
      <c r="DG491" s="104">
        <f t="shared" si="583"/>
        <v>0</v>
      </c>
      <c r="DH491" s="104">
        <f t="shared" si="584"/>
        <v>0</v>
      </c>
      <c r="DI491" s="104">
        <f t="shared" si="585"/>
        <v>0</v>
      </c>
      <c r="DJ491" s="103">
        <f t="shared" si="586"/>
        <v>0</v>
      </c>
      <c r="DK491" s="105">
        <f t="shared" si="587"/>
        <v>0</v>
      </c>
      <c r="DL491" s="111"/>
      <c r="DM491" s="112">
        <v>1080</v>
      </c>
      <c r="DN491" s="112"/>
      <c r="DO491" s="112"/>
      <c r="DP491" s="112">
        <v>720</v>
      </c>
      <c r="DQ491" s="102"/>
      <c r="DR491" s="102"/>
      <c r="DS491" s="102"/>
      <c r="DT491" s="102"/>
      <c r="DU491" s="102"/>
      <c r="DV491" s="102"/>
      <c r="DW491" s="102"/>
      <c r="DX491" s="102">
        <f t="shared" si="588"/>
        <v>0</v>
      </c>
      <c r="DY491" s="103">
        <f t="shared" si="589"/>
        <v>0</v>
      </c>
      <c r="DZ491" s="103">
        <f t="shared" si="590"/>
        <v>1080</v>
      </c>
      <c r="EA491" s="103">
        <f t="shared" si="591"/>
        <v>0</v>
      </c>
      <c r="EB491" s="103">
        <f t="shared" si="592"/>
        <v>0</v>
      </c>
      <c r="EC491" s="103">
        <f t="shared" si="593"/>
        <v>720</v>
      </c>
      <c r="ED491" s="103">
        <f t="shared" si="594"/>
        <v>0</v>
      </c>
      <c r="EE491" s="103">
        <f t="shared" si="595"/>
        <v>0</v>
      </c>
      <c r="EF491" s="103">
        <f t="shared" si="596"/>
        <v>0</v>
      </c>
      <c r="EG491" s="103">
        <f t="shared" si="597"/>
        <v>0</v>
      </c>
      <c r="EH491" s="103">
        <f t="shared" si="598"/>
        <v>0</v>
      </c>
      <c r="EI491" s="103">
        <f t="shared" si="599"/>
        <v>0</v>
      </c>
      <c r="EJ491" s="103">
        <f t="shared" si="600"/>
        <v>0</v>
      </c>
      <c r="EK491" s="104">
        <f>SUM(DY491:EJ491)*VLOOKUP($I491,Escalation[],MATCH(DL$1,Escalation[#Headers]),FALSE)</f>
        <v>1959.8642409151132</v>
      </c>
      <c r="EL491" s="104">
        <f t="shared" si="601"/>
        <v>0</v>
      </c>
      <c r="EM491" s="104">
        <f t="shared" si="602"/>
        <v>1038.7280476850101</v>
      </c>
      <c r="EN491" s="104">
        <f t="shared" si="603"/>
        <v>2998.5922886001235</v>
      </c>
      <c r="EO491" s="103">
        <f t="shared" si="604"/>
        <v>176.38778168236018</v>
      </c>
      <c r="EP491" s="105">
        <f t="shared" si="605"/>
        <v>93.485524291650904</v>
      </c>
      <c r="EQ491" s="160">
        <f t="shared" si="606"/>
        <v>2998.5922886001235</v>
      </c>
      <c r="ER491" s="1"/>
      <c r="ES491" s="82"/>
      <c r="ET491" s="82"/>
      <c r="EU491" s="82"/>
      <c r="EV491" s="82"/>
      <c r="EW491" s="22"/>
      <c r="EX491" s="22"/>
      <c r="EY491" s="34"/>
      <c r="EZ491" s="34"/>
      <c r="FA491" s="7"/>
      <c r="FB491" s="7"/>
      <c r="FC491" s="7"/>
      <c r="FD491" s="7"/>
    </row>
    <row r="492" spans="1:160" ht="79.2" hidden="1" x14ac:dyDescent="0.3">
      <c r="A492" s="2" t="s">
        <v>999</v>
      </c>
      <c r="B492" s="83">
        <v>1.2</v>
      </c>
      <c r="C492" t="s">
        <v>1397</v>
      </c>
      <c r="D492" s="3" t="s">
        <v>15</v>
      </c>
      <c r="E492" s="28" t="s">
        <v>1540</v>
      </c>
      <c r="F492" s="1" t="s">
        <v>1000</v>
      </c>
      <c r="G492" s="8" t="s">
        <v>1001</v>
      </c>
      <c r="H492" s="1" t="s">
        <v>80</v>
      </c>
      <c r="I492" s="3" t="s">
        <v>19</v>
      </c>
      <c r="J492" s="5" t="s">
        <v>31</v>
      </c>
      <c r="K492" s="3" t="s">
        <v>81</v>
      </c>
      <c r="L492" s="6" t="s">
        <v>22</v>
      </c>
      <c r="M492" s="39">
        <v>34.99</v>
      </c>
      <c r="N492" s="43">
        <v>52</v>
      </c>
      <c r="O492" s="23">
        <v>0.35</v>
      </c>
      <c r="P492" s="48">
        <v>0.53</v>
      </c>
      <c r="Q492" s="5" t="s">
        <v>880</v>
      </c>
      <c r="R492" s="1" t="s">
        <v>24</v>
      </c>
      <c r="S492" s="71">
        <f>VLOOKUP(R492,Contingencies!$A$2:$D$7,4,FALSE)</f>
        <v>0.09</v>
      </c>
      <c r="T492" s="22">
        <f t="shared" si="539"/>
        <v>3951.8398294688263</v>
      </c>
      <c r="U492" s="33">
        <f t="shared" si="613"/>
        <v>1368.9379801427963</v>
      </c>
      <c r="V492" s="90"/>
      <c r="W492" s="110"/>
      <c r="X492" s="102"/>
      <c r="Y492" s="102"/>
      <c r="Z492" s="102"/>
      <c r="AA492" s="102"/>
      <c r="AB492" s="102"/>
      <c r="AC492" s="102"/>
      <c r="AD492" s="102"/>
      <c r="AE492" s="102"/>
      <c r="AF492" s="102"/>
      <c r="AG492" s="102"/>
      <c r="AH492" s="102"/>
      <c r="AI492" s="102">
        <f t="shared" si="607"/>
        <v>0</v>
      </c>
      <c r="AJ492" s="103">
        <f t="shared" si="540"/>
        <v>0</v>
      </c>
      <c r="AK492" s="103">
        <f t="shared" si="541"/>
        <v>0</v>
      </c>
      <c r="AL492" s="103">
        <f t="shared" si="542"/>
        <v>0</v>
      </c>
      <c r="AM492" s="103">
        <f t="shared" si="543"/>
        <v>0</v>
      </c>
      <c r="AN492" s="103">
        <f t="shared" si="544"/>
        <v>0</v>
      </c>
      <c r="AO492" s="103">
        <f t="shared" si="545"/>
        <v>0</v>
      </c>
      <c r="AP492" s="103">
        <f t="shared" si="546"/>
        <v>0</v>
      </c>
      <c r="AQ492" s="103">
        <f t="shared" si="547"/>
        <v>0</v>
      </c>
      <c r="AR492" s="103">
        <f t="shared" si="548"/>
        <v>0</v>
      </c>
      <c r="AS492" s="103">
        <f t="shared" si="549"/>
        <v>0</v>
      </c>
      <c r="AT492" s="103">
        <f t="shared" si="550"/>
        <v>0</v>
      </c>
      <c r="AU492" s="103">
        <f t="shared" si="551"/>
        <v>0</v>
      </c>
      <c r="AV492" s="104">
        <f>SUM(AJ492:AU492)*VLOOKUP($I492,Escalation[],MATCH(W$1,Escalation[#Headers]),FALSE)</f>
        <v>0</v>
      </c>
      <c r="AW492" s="104">
        <f t="shared" si="608"/>
        <v>0</v>
      </c>
      <c r="AX492" s="104">
        <f t="shared" si="609"/>
        <v>0</v>
      </c>
      <c r="AY492" s="104">
        <f t="shared" si="610"/>
        <v>0</v>
      </c>
      <c r="AZ492" s="103">
        <f t="shared" si="611"/>
        <v>0</v>
      </c>
      <c r="BA492" s="105">
        <f t="shared" si="612"/>
        <v>0</v>
      </c>
      <c r="BB492" s="110"/>
      <c r="BC492" s="102"/>
      <c r="BD492" s="102"/>
      <c r="BE492" s="102"/>
      <c r="BF492" s="102"/>
      <c r="BG492" s="102"/>
      <c r="BH492" s="102"/>
      <c r="BI492" s="102"/>
      <c r="BJ492" s="102"/>
      <c r="BK492" s="102"/>
      <c r="BL492" s="102"/>
      <c r="BM492" s="102"/>
      <c r="BN492" s="102">
        <f t="shared" si="552"/>
        <v>0</v>
      </c>
      <c r="BO492" s="103">
        <f t="shared" si="553"/>
        <v>0</v>
      </c>
      <c r="BP492" s="103">
        <f t="shared" si="554"/>
        <v>0</v>
      </c>
      <c r="BQ492" s="103">
        <f t="shared" si="555"/>
        <v>0</v>
      </c>
      <c r="BR492" s="103">
        <f t="shared" si="556"/>
        <v>0</v>
      </c>
      <c r="BS492" s="103">
        <f t="shared" si="557"/>
        <v>0</v>
      </c>
      <c r="BT492" s="103">
        <f t="shared" si="558"/>
        <v>0</v>
      </c>
      <c r="BU492" s="103">
        <f t="shared" si="559"/>
        <v>0</v>
      </c>
      <c r="BV492" s="103">
        <f t="shared" si="560"/>
        <v>0</v>
      </c>
      <c r="BW492" s="103">
        <f t="shared" si="561"/>
        <v>0</v>
      </c>
      <c r="BX492" s="103">
        <f t="shared" si="562"/>
        <v>0</v>
      </c>
      <c r="BY492" s="103">
        <f t="shared" si="563"/>
        <v>0</v>
      </c>
      <c r="BZ492" s="103">
        <f t="shared" si="564"/>
        <v>0</v>
      </c>
      <c r="CA492" s="104">
        <f>SUM(BO492:BZ492)*VLOOKUP($I492,Escalation[],MATCH(BB$1,Escalation[#Headers]),FALSE)</f>
        <v>0</v>
      </c>
      <c r="CB492" s="104">
        <f t="shared" si="565"/>
        <v>0</v>
      </c>
      <c r="CC492" s="104">
        <f t="shared" si="566"/>
        <v>0</v>
      </c>
      <c r="CD492" s="104">
        <f t="shared" si="567"/>
        <v>0</v>
      </c>
      <c r="CE492" s="103">
        <f t="shared" si="568"/>
        <v>0</v>
      </c>
      <c r="CF492" s="105">
        <f t="shared" si="569"/>
        <v>0</v>
      </c>
      <c r="CG492" s="110"/>
      <c r="CH492" s="102"/>
      <c r="CI492" s="102"/>
      <c r="CJ492" s="102"/>
      <c r="CK492" s="102"/>
      <c r="CL492" s="102"/>
      <c r="CM492" s="102"/>
      <c r="CN492" s="102"/>
      <c r="CO492" s="102"/>
      <c r="CP492" s="102"/>
      <c r="CQ492" s="102"/>
      <c r="CR492" s="102"/>
      <c r="CS492" s="102">
        <f t="shared" si="570"/>
        <v>0</v>
      </c>
      <c r="CT492" s="103">
        <f t="shared" si="571"/>
        <v>0</v>
      </c>
      <c r="CU492" s="103">
        <f t="shared" si="572"/>
        <v>0</v>
      </c>
      <c r="CV492" s="103">
        <f t="shared" si="573"/>
        <v>0</v>
      </c>
      <c r="CW492" s="103">
        <f t="shared" si="574"/>
        <v>0</v>
      </c>
      <c r="CX492" s="103">
        <f t="shared" si="575"/>
        <v>0</v>
      </c>
      <c r="CY492" s="103">
        <f t="shared" si="576"/>
        <v>0</v>
      </c>
      <c r="CZ492" s="103">
        <f t="shared" si="577"/>
        <v>0</v>
      </c>
      <c r="DA492" s="103">
        <f t="shared" si="578"/>
        <v>0</v>
      </c>
      <c r="DB492" s="103">
        <f t="shared" si="579"/>
        <v>0</v>
      </c>
      <c r="DC492" s="103">
        <f t="shared" si="580"/>
        <v>0</v>
      </c>
      <c r="DD492" s="103">
        <f t="shared" si="581"/>
        <v>0</v>
      </c>
      <c r="DE492" s="103">
        <f t="shared" si="582"/>
        <v>0</v>
      </c>
      <c r="DF492" s="104">
        <f>SUM(CT492:DE492)*VLOOKUP($I492,Escalation[],MATCH(CG$1,Escalation[#Headers]),FALSE)</f>
        <v>0</v>
      </c>
      <c r="DG492" s="104">
        <f t="shared" si="583"/>
        <v>0</v>
      </c>
      <c r="DH492" s="104">
        <f t="shared" si="584"/>
        <v>0</v>
      </c>
      <c r="DI492" s="104">
        <f t="shared" si="585"/>
        <v>0</v>
      </c>
      <c r="DJ492" s="103">
        <f t="shared" si="586"/>
        <v>0</v>
      </c>
      <c r="DK492" s="105">
        <f t="shared" si="587"/>
        <v>0</v>
      </c>
      <c r="DL492" s="124"/>
      <c r="DM492" s="114">
        <v>108</v>
      </c>
      <c r="DN492" s="114">
        <v>234</v>
      </c>
      <c r="DO492" s="114">
        <v>216</v>
      </c>
      <c r="DP492" s="114"/>
      <c r="DQ492" s="102"/>
      <c r="DR492" s="102"/>
      <c r="DS492" s="102"/>
      <c r="DT492" s="102"/>
      <c r="DU492" s="102"/>
      <c r="DV492" s="102"/>
      <c r="DW492" s="102"/>
      <c r="DX492" s="102">
        <f t="shared" si="588"/>
        <v>558</v>
      </c>
      <c r="DY492" s="103">
        <f t="shared" si="589"/>
        <v>0</v>
      </c>
      <c r="DZ492" s="103">
        <f t="shared" si="590"/>
        <v>3778.92</v>
      </c>
      <c r="EA492" s="103">
        <f t="shared" si="591"/>
        <v>8187.6600000000008</v>
      </c>
      <c r="EB492" s="103">
        <f t="shared" si="592"/>
        <v>7557.84</v>
      </c>
      <c r="EC492" s="103">
        <f t="shared" si="593"/>
        <v>0</v>
      </c>
      <c r="ED492" s="103">
        <f t="shared" si="594"/>
        <v>0</v>
      </c>
      <c r="EE492" s="103">
        <f t="shared" si="595"/>
        <v>0</v>
      </c>
      <c r="EF492" s="103">
        <f t="shared" si="596"/>
        <v>0</v>
      </c>
      <c r="EG492" s="103">
        <f t="shared" si="597"/>
        <v>0</v>
      </c>
      <c r="EH492" s="103">
        <f t="shared" si="598"/>
        <v>0</v>
      </c>
      <c r="EI492" s="103">
        <f t="shared" si="599"/>
        <v>0</v>
      </c>
      <c r="EJ492" s="103">
        <f t="shared" si="600"/>
        <v>0</v>
      </c>
      <c r="EK492" s="104">
        <f>SUM(DY492:EJ492)*VLOOKUP($I492,Escalation[],MATCH(DL$1,Escalation[#Headers]),FALSE)</f>
        <v>21258.451434782142</v>
      </c>
      <c r="EL492" s="104">
        <f t="shared" si="601"/>
        <v>7440.4580021737493</v>
      </c>
      <c r="EM492" s="104">
        <f t="shared" si="602"/>
        <v>15210.422001586623</v>
      </c>
      <c r="EN492" s="104">
        <f t="shared" si="603"/>
        <v>43909.331438542518</v>
      </c>
      <c r="EO492" s="103">
        <f t="shared" si="604"/>
        <v>2582.9018493260301</v>
      </c>
      <c r="EP492" s="105">
        <f t="shared" si="605"/>
        <v>1368.9379801427961</v>
      </c>
      <c r="EQ492" s="160">
        <f t="shared" si="606"/>
        <v>43909.331438542518</v>
      </c>
      <c r="ER492" s="1"/>
      <c r="ES492" s="82"/>
      <c r="ET492" s="82"/>
      <c r="EU492" s="82"/>
      <c r="EV492" s="82"/>
      <c r="EW492" s="22"/>
      <c r="EX492" s="22"/>
      <c r="EY492" s="34"/>
      <c r="EZ492" s="34"/>
      <c r="FA492" s="7"/>
      <c r="FB492" s="7"/>
      <c r="FC492" s="7"/>
      <c r="FD492" s="7"/>
    </row>
    <row r="493" spans="1:160" ht="66" hidden="1" x14ac:dyDescent="0.3">
      <c r="A493" s="1" t="s">
        <v>1038</v>
      </c>
      <c r="B493" s="83">
        <v>1.3</v>
      </c>
      <c r="C493" t="s">
        <v>1389</v>
      </c>
      <c r="D493" s="28" t="s">
        <v>15</v>
      </c>
      <c r="E493" s="28" t="s">
        <v>1540</v>
      </c>
      <c r="F493" s="29" t="s">
        <v>1039</v>
      </c>
      <c r="G493" s="30" t="s">
        <v>1040</v>
      </c>
      <c r="H493" s="1" t="s">
        <v>128</v>
      </c>
      <c r="I493" s="28" t="s">
        <v>125</v>
      </c>
      <c r="J493" s="31" t="s">
        <v>125</v>
      </c>
      <c r="K493" s="28"/>
      <c r="L493" s="32" t="s">
        <v>129</v>
      </c>
      <c r="M493" s="38"/>
      <c r="N493" s="42">
        <v>1</v>
      </c>
      <c r="O493" s="24">
        <v>0</v>
      </c>
      <c r="P493" s="47">
        <v>0.53</v>
      </c>
      <c r="Q493" s="31" t="s">
        <v>23</v>
      </c>
      <c r="R493" s="1" t="s">
        <v>24</v>
      </c>
      <c r="S493" s="71">
        <f>VLOOKUP(R493,Contingencies!$A$2:$D$7,4,FALSE)</f>
        <v>0.09</v>
      </c>
      <c r="T493" s="22">
        <f t="shared" si="539"/>
        <v>253.18899000000002</v>
      </c>
      <c r="U493" s="33">
        <f t="shared" si="613"/>
        <v>87.705990000000014</v>
      </c>
      <c r="V493" s="89"/>
      <c r="W493" s="100">
        <v>1800</v>
      </c>
      <c r="X493" s="102"/>
      <c r="Y493" s="102"/>
      <c r="Z493" s="102"/>
      <c r="AA493" s="102"/>
      <c r="AB493" s="102"/>
      <c r="AC493" s="102"/>
      <c r="AD493" s="102"/>
      <c r="AE493" s="102"/>
      <c r="AF493" s="102"/>
      <c r="AG493" s="102"/>
      <c r="AH493" s="102"/>
      <c r="AI493" s="102">
        <f t="shared" si="607"/>
        <v>0</v>
      </c>
      <c r="AJ493" s="103">
        <f t="shared" si="540"/>
        <v>1800</v>
      </c>
      <c r="AK493" s="103">
        <f t="shared" si="541"/>
        <v>0</v>
      </c>
      <c r="AL493" s="103">
        <f t="shared" si="542"/>
        <v>0</v>
      </c>
      <c r="AM493" s="103">
        <f t="shared" si="543"/>
        <v>0</v>
      </c>
      <c r="AN493" s="103">
        <f t="shared" si="544"/>
        <v>0</v>
      </c>
      <c r="AO493" s="103">
        <f t="shared" si="545"/>
        <v>0</v>
      </c>
      <c r="AP493" s="103">
        <f t="shared" si="546"/>
        <v>0</v>
      </c>
      <c r="AQ493" s="103">
        <f t="shared" si="547"/>
        <v>0</v>
      </c>
      <c r="AR493" s="103">
        <f t="shared" si="548"/>
        <v>0</v>
      </c>
      <c r="AS493" s="103">
        <f t="shared" si="549"/>
        <v>0</v>
      </c>
      <c r="AT493" s="103">
        <f t="shared" si="550"/>
        <v>0</v>
      </c>
      <c r="AU493" s="103">
        <f t="shared" si="551"/>
        <v>0</v>
      </c>
      <c r="AV493" s="104">
        <f>SUM(AJ493:AU493)*VLOOKUP($I493,Escalation[],MATCH(W$1,Escalation[#Headers]),FALSE)</f>
        <v>1838.7</v>
      </c>
      <c r="AW493" s="104">
        <f t="shared" si="608"/>
        <v>0</v>
      </c>
      <c r="AX493" s="104">
        <f t="shared" si="609"/>
        <v>974.51100000000008</v>
      </c>
      <c r="AY493" s="104">
        <f t="shared" si="610"/>
        <v>2813.2110000000002</v>
      </c>
      <c r="AZ493" s="103">
        <f t="shared" si="611"/>
        <v>165.483</v>
      </c>
      <c r="BA493" s="105">
        <f t="shared" si="612"/>
        <v>87.70599</v>
      </c>
      <c r="BB493" s="110"/>
      <c r="BC493" s="102"/>
      <c r="BD493" s="102"/>
      <c r="BE493" s="102"/>
      <c r="BF493" s="102"/>
      <c r="BG493" s="102"/>
      <c r="BH493" s="102"/>
      <c r="BI493" s="102"/>
      <c r="BJ493" s="102"/>
      <c r="BK493" s="102"/>
      <c r="BL493" s="102"/>
      <c r="BM493" s="102"/>
      <c r="BN493" s="102">
        <f t="shared" si="552"/>
        <v>0</v>
      </c>
      <c r="BO493" s="103">
        <f t="shared" si="553"/>
        <v>0</v>
      </c>
      <c r="BP493" s="103">
        <f t="shared" si="554"/>
        <v>0</v>
      </c>
      <c r="BQ493" s="103">
        <f t="shared" si="555"/>
        <v>0</v>
      </c>
      <c r="BR493" s="103">
        <f t="shared" si="556"/>
        <v>0</v>
      </c>
      <c r="BS493" s="103">
        <f t="shared" si="557"/>
        <v>0</v>
      </c>
      <c r="BT493" s="103">
        <f t="shared" si="558"/>
        <v>0</v>
      </c>
      <c r="BU493" s="103">
        <f t="shared" si="559"/>
        <v>0</v>
      </c>
      <c r="BV493" s="103">
        <f t="shared" si="560"/>
        <v>0</v>
      </c>
      <c r="BW493" s="103">
        <f t="shared" si="561"/>
        <v>0</v>
      </c>
      <c r="BX493" s="103">
        <f t="shared" si="562"/>
        <v>0</v>
      </c>
      <c r="BY493" s="103">
        <f t="shared" si="563"/>
        <v>0</v>
      </c>
      <c r="BZ493" s="103">
        <f t="shared" si="564"/>
        <v>0</v>
      </c>
      <c r="CA493" s="104">
        <f>SUM(BO493:BZ493)*VLOOKUP($I493,Escalation[],MATCH(BB$1,Escalation[#Headers]),FALSE)</f>
        <v>0</v>
      </c>
      <c r="CB493" s="104">
        <f t="shared" si="565"/>
        <v>0</v>
      </c>
      <c r="CC493" s="104">
        <f t="shared" si="566"/>
        <v>0</v>
      </c>
      <c r="CD493" s="104">
        <f t="shared" si="567"/>
        <v>0</v>
      </c>
      <c r="CE493" s="103">
        <f t="shared" si="568"/>
        <v>0</v>
      </c>
      <c r="CF493" s="105">
        <f t="shared" si="569"/>
        <v>0</v>
      </c>
      <c r="CG493" s="110"/>
      <c r="CH493" s="102"/>
      <c r="CI493" s="102"/>
      <c r="CJ493" s="102"/>
      <c r="CK493" s="102"/>
      <c r="CL493" s="102"/>
      <c r="CM493" s="102"/>
      <c r="CN493" s="102"/>
      <c r="CO493" s="102"/>
      <c r="CP493" s="102"/>
      <c r="CQ493" s="102"/>
      <c r="CR493" s="102"/>
      <c r="CS493" s="102">
        <f t="shared" si="570"/>
        <v>0</v>
      </c>
      <c r="CT493" s="103">
        <f t="shared" si="571"/>
        <v>0</v>
      </c>
      <c r="CU493" s="103">
        <f t="shared" si="572"/>
        <v>0</v>
      </c>
      <c r="CV493" s="103">
        <f t="shared" si="573"/>
        <v>0</v>
      </c>
      <c r="CW493" s="103">
        <f t="shared" si="574"/>
        <v>0</v>
      </c>
      <c r="CX493" s="103">
        <f t="shared" si="575"/>
        <v>0</v>
      </c>
      <c r="CY493" s="103">
        <f t="shared" si="576"/>
        <v>0</v>
      </c>
      <c r="CZ493" s="103">
        <f t="shared" si="577"/>
        <v>0</v>
      </c>
      <c r="DA493" s="103">
        <f t="shared" si="578"/>
        <v>0</v>
      </c>
      <c r="DB493" s="103">
        <f t="shared" si="579"/>
        <v>0</v>
      </c>
      <c r="DC493" s="103">
        <f t="shared" si="580"/>
        <v>0</v>
      </c>
      <c r="DD493" s="103">
        <f t="shared" si="581"/>
        <v>0</v>
      </c>
      <c r="DE493" s="103">
        <f t="shared" si="582"/>
        <v>0</v>
      </c>
      <c r="DF493" s="104">
        <f>SUM(CT493:DE493)*VLOOKUP($I493,Escalation[],MATCH(CG$1,Escalation[#Headers]),FALSE)</f>
        <v>0</v>
      </c>
      <c r="DG493" s="104">
        <f t="shared" si="583"/>
        <v>0</v>
      </c>
      <c r="DH493" s="104">
        <f t="shared" si="584"/>
        <v>0</v>
      </c>
      <c r="DI493" s="104">
        <f t="shared" si="585"/>
        <v>0</v>
      </c>
      <c r="DJ493" s="103">
        <f t="shared" si="586"/>
        <v>0</v>
      </c>
      <c r="DK493" s="105">
        <f t="shared" si="587"/>
        <v>0</v>
      </c>
      <c r="DL493" s="110"/>
      <c r="DM493" s="102"/>
      <c r="DN493" s="102"/>
      <c r="DO493" s="102"/>
      <c r="DP493" s="102"/>
      <c r="DQ493" s="102"/>
      <c r="DR493" s="102"/>
      <c r="DS493" s="102"/>
      <c r="DT493" s="102"/>
      <c r="DU493" s="102"/>
      <c r="DV493" s="102"/>
      <c r="DW493" s="102"/>
      <c r="DX493" s="102">
        <f t="shared" si="588"/>
        <v>0</v>
      </c>
      <c r="DY493" s="103">
        <f t="shared" si="589"/>
        <v>0</v>
      </c>
      <c r="DZ493" s="103">
        <f t="shared" si="590"/>
        <v>0</v>
      </c>
      <c r="EA493" s="103">
        <f t="shared" si="591"/>
        <v>0</v>
      </c>
      <c r="EB493" s="103">
        <f t="shared" si="592"/>
        <v>0</v>
      </c>
      <c r="EC493" s="103">
        <f t="shared" si="593"/>
        <v>0</v>
      </c>
      <c r="ED493" s="103">
        <f t="shared" si="594"/>
        <v>0</v>
      </c>
      <c r="EE493" s="103">
        <f t="shared" si="595"/>
        <v>0</v>
      </c>
      <c r="EF493" s="103">
        <f t="shared" si="596"/>
        <v>0</v>
      </c>
      <c r="EG493" s="103">
        <f t="shared" si="597"/>
        <v>0</v>
      </c>
      <c r="EH493" s="103">
        <f t="shared" si="598"/>
        <v>0</v>
      </c>
      <c r="EI493" s="103">
        <f t="shared" si="599"/>
        <v>0</v>
      </c>
      <c r="EJ493" s="103">
        <f t="shared" si="600"/>
        <v>0</v>
      </c>
      <c r="EK493" s="104">
        <f>SUM(DY493:EJ493)*VLOOKUP($I493,Escalation[],MATCH(DL$1,Escalation[#Headers]),FALSE)</f>
        <v>0</v>
      </c>
      <c r="EL493" s="104">
        <f t="shared" si="601"/>
        <v>0</v>
      </c>
      <c r="EM493" s="104">
        <f t="shared" si="602"/>
        <v>0</v>
      </c>
      <c r="EN493" s="104">
        <f t="shared" si="603"/>
        <v>0</v>
      </c>
      <c r="EO493" s="103">
        <f t="shared" si="604"/>
        <v>0</v>
      </c>
      <c r="EP493" s="105">
        <f t="shared" si="605"/>
        <v>0</v>
      </c>
      <c r="EQ493" s="159">
        <f t="shared" si="606"/>
        <v>2813.2110000000002</v>
      </c>
      <c r="ER493" s="1"/>
      <c r="ES493" s="82"/>
      <c r="ET493" s="82"/>
      <c r="EU493" s="82"/>
      <c r="EV493" s="82"/>
      <c r="EW493" s="34"/>
      <c r="EX493" s="34"/>
      <c r="EY493" s="34"/>
      <c r="EZ493" s="34"/>
      <c r="FA493" s="34"/>
      <c r="FB493" s="34"/>
      <c r="FC493" s="34"/>
      <c r="FD493" s="34"/>
    </row>
    <row r="494" spans="1:160" ht="52.8" hidden="1" x14ac:dyDescent="0.3">
      <c r="A494" s="1" t="s">
        <v>1038</v>
      </c>
      <c r="B494" s="83">
        <v>1.3</v>
      </c>
      <c r="C494" t="s">
        <v>1389</v>
      </c>
      <c r="D494" s="28" t="s">
        <v>15</v>
      </c>
      <c r="E494" s="28" t="s">
        <v>1540</v>
      </c>
      <c r="F494" s="29" t="s">
        <v>1039</v>
      </c>
      <c r="G494" s="30" t="s">
        <v>1041</v>
      </c>
      <c r="H494" s="1"/>
      <c r="I494" s="28" t="s">
        <v>215</v>
      </c>
      <c r="J494" s="31" t="s">
        <v>215</v>
      </c>
      <c r="K494" s="28"/>
      <c r="L494" s="28" t="s">
        <v>129</v>
      </c>
      <c r="M494" s="38"/>
      <c r="N494" s="42">
        <v>1</v>
      </c>
      <c r="O494" s="24">
        <v>0</v>
      </c>
      <c r="P494" s="48">
        <v>0</v>
      </c>
      <c r="Q494" s="31" t="s">
        <v>23</v>
      </c>
      <c r="R494" s="1" t="s">
        <v>41</v>
      </c>
      <c r="S494" s="71">
        <f>VLOOKUP(R494,Contingencies!$A$2:$D$7,4,FALSE)</f>
        <v>0.125</v>
      </c>
      <c r="T494" s="22">
        <f t="shared" si="539"/>
        <v>5464.3865625000008</v>
      </c>
      <c r="U494" s="33">
        <f t="shared" si="613"/>
        <v>0</v>
      </c>
      <c r="V494" s="89"/>
      <c r="W494" s="100">
        <v>42795</v>
      </c>
      <c r="X494" s="102"/>
      <c r="Y494" s="102"/>
      <c r="Z494" s="102"/>
      <c r="AA494" s="102"/>
      <c r="AB494" s="102"/>
      <c r="AC494" s="102"/>
      <c r="AD494" s="102"/>
      <c r="AE494" s="102"/>
      <c r="AF494" s="102"/>
      <c r="AG494" s="102"/>
      <c r="AH494" s="102"/>
      <c r="AI494" s="102">
        <f t="shared" si="607"/>
        <v>0</v>
      </c>
      <c r="AJ494" s="103">
        <f t="shared" si="540"/>
        <v>42795</v>
      </c>
      <c r="AK494" s="103">
        <f t="shared" si="541"/>
        <v>0</v>
      </c>
      <c r="AL494" s="103">
        <f t="shared" si="542"/>
        <v>0</v>
      </c>
      <c r="AM494" s="103">
        <f t="shared" si="543"/>
        <v>0</v>
      </c>
      <c r="AN494" s="103">
        <f t="shared" si="544"/>
        <v>0</v>
      </c>
      <c r="AO494" s="103">
        <f t="shared" si="545"/>
        <v>0</v>
      </c>
      <c r="AP494" s="103">
        <f t="shared" si="546"/>
        <v>0</v>
      </c>
      <c r="AQ494" s="103">
        <f t="shared" si="547"/>
        <v>0</v>
      </c>
      <c r="AR494" s="103">
        <f t="shared" si="548"/>
        <v>0</v>
      </c>
      <c r="AS494" s="103">
        <f t="shared" si="549"/>
        <v>0</v>
      </c>
      <c r="AT494" s="103">
        <f t="shared" si="550"/>
        <v>0</v>
      </c>
      <c r="AU494" s="103">
        <f t="shared" si="551"/>
        <v>0</v>
      </c>
      <c r="AV494" s="104">
        <f>SUM(AJ494:AU494)*VLOOKUP($I494,Escalation[],MATCH(W$1,Escalation[#Headers]),FALSE)</f>
        <v>43715.092500000006</v>
      </c>
      <c r="AW494" s="104">
        <f t="shared" si="608"/>
        <v>0</v>
      </c>
      <c r="AX494" s="104">
        <f t="shared" si="609"/>
        <v>0</v>
      </c>
      <c r="AY494" s="104">
        <f t="shared" si="610"/>
        <v>43715.092500000006</v>
      </c>
      <c r="AZ494" s="103">
        <f t="shared" si="611"/>
        <v>5464.3865625000008</v>
      </c>
      <c r="BA494" s="105">
        <f t="shared" si="612"/>
        <v>0</v>
      </c>
      <c r="BB494" s="110"/>
      <c r="BC494" s="102"/>
      <c r="BD494" s="102"/>
      <c r="BE494" s="102"/>
      <c r="BF494" s="102"/>
      <c r="BG494" s="102"/>
      <c r="BH494" s="102"/>
      <c r="BI494" s="102"/>
      <c r="BJ494" s="102"/>
      <c r="BK494" s="102"/>
      <c r="BL494" s="102"/>
      <c r="BM494" s="102"/>
      <c r="BN494" s="102">
        <f t="shared" si="552"/>
        <v>0</v>
      </c>
      <c r="BO494" s="103">
        <f t="shared" si="553"/>
        <v>0</v>
      </c>
      <c r="BP494" s="103">
        <f t="shared" si="554"/>
        <v>0</v>
      </c>
      <c r="BQ494" s="103">
        <f t="shared" si="555"/>
        <v>0</v>
      </c>
      <c r="BR494" s="103">
        <f t="shared" si="556"/>
        <v>0</v>
      </c>
      <c r="BS494" s="103">
        <f t="shared" si="557"/>
        <v>0</v>
      </c>
      <c r="BT494" s="103">
        <f t="shared" si="558"/>
        <v>0</v>
      </c>
      <c r="BU494" s="103">
        <f t="shared" si="559"/>
        <v>0</v>
      </c>
      <c r="BV494" s="103">
        <f t="shared" si="560"/>
        <v>0</v>
      </c>
      <c r="BW494" s="103">
        <f t="shared" si="561"/>
        <v>0</v>
      </c>
      <c r="BX494" s="103">
        <f t="shared" si="562"/>
        <v>0</v>
      </c>
      <c r="BY494" s="103">
        <f t="shared" si="563"/>
        <v>0</v>
      </c>
      <c r="BZ494" s="103">
        <f t="shared" si="564"/>
        <v>0</v>
      </c>
      <c r="CA494" s="104">
        <f>SUM(BO494:BZ494)*VLOOKUP($I494,Escalation[],MATCH(BB$1,Escalation[#Headers]),FALSE)</f>
        <v>0</v>
      </c>
      <c r="CB494" s="104">
        <f t="shared" si="565"/>
        <v>0</v>
      </c>
      <c r="CC494" s="104">
        <f t="shared" si="566"/>
        <v>0</v>
      </c>
      <c r="CD494" s="104">
        <f t="shared" si="567"/>
        <v>0</v>
      </c>
      <c r="CE494" s="103">
        <f t="shared" si="568"/>
        <v>0</v>
      </c>
      <c r="CF494" s="105">
        <f t="shared" si="569"/>
        <v>0</v>
      </c>
      <c r="CG494" s="110"/>
      <c r="CH494" s="102"/>
      <c r="CI494" s="102"/>
      <c r="CJ494" s="102"/>
      <c r="CK494" s="102"/>
      <c r="CL494" s="102"/>
      <c r="CM494" s="102"/>
      <c r="CN494" s="102"/>
      <c r="CO494" s="102"/>
      <c r="CP494" s="102"/>
      <c r="CQ494" s="102"/>
      <c r="CR494" s="102"/>
      <c r="CS494" s="102">
        <f t="shared" si="570"/>
        <v>0</v>
      </c>
      <c r="CT494" s="103">
        <f t="shared" si="571"/>
        <v>0</v>
      </c>
      <c r="CU494" s="103">
        <f t="shared" si="572"/>
        <v>0</v>
      </c>
      <c r="CV494" s="103">
        <f t="shared" si="573"/>
        <v>0</v>
      </c>
      <c r="CW494" s="103">
        <f t="shared" si="574"/>
        <v>0</v>
      </c>
      <c r="CX494" s="103">
        <f t="shared" si="575"/>
        <v>0</v>
      </c>
      <c r="CY494" s="103">
        <f t="shared" si="576"/>
        <v>0</v>
      </c>
      <c r="CZ494" s="103">
        <f t="shared" si="577"/>
        <v>0</v>
      </c>
      <c r="DA494" s="103">
        <f t="shared" si="578"/>
        <v>0</v>
      </c>
      <c r="DB494" s="103">
        <f t="shared" si="579"/>
        <v>0</v>
      </c>
      <c r="DC494" s="103">
        <f t="shared" si="580"/>
        <v>0</v>
      </c>
      <c r="DD494" s="103">
        <f t="shared" si="581"/>
        <v>0</v>
      </c>
      <c r="DE494" s="103">
        <f t="shared" si="582"/>
        <v>0</v>
      </c>
      <c r="DF494" s="104">
        <f>SUM(CT494:DE494)*VLOOKUP($I494,Escalation[],MATCH(CG$1,Escalation[#Headers]),FALSE)</f>
        <v>0</v>
      </c>
      <c r="DG494" s="104">
        <f t="shared" si="583"/>
        <v>0</v>
      </c>
      <c r="DH494" s="104">
        <f t="shared" si="584"/>
        <v>0</v>
      </c>
      <c r="DI494" s="104">
        <f t="shared" si="585"/>
        <v>0</v>
      </c>
      <c r="DJ494" s="103">
        <f t="shared" si="586"/>
        <v>0</v>
      </c>
      <c r="DK494" s="105">
        <f t="shared" si="587"/>
        <v>0</v>
      </c>
      <c r="DL494" s="110"/>
      <c r="DM494" s="102"/>
      <c r="DN494" s="102"/>
      <c r="DO494" s="102"/>
      <c r="DP494" s="102"/>
      <c r="DQ494" s="102"/>
      <c r="DR494" s="102"/>
      <c r="DS494" s="102"/>
      <c r="DT494" s="102"/>
      <c r="DU494" s="102"/>
      <c r="DV494" s="102"/>
      <c r="DW494" s="102"/>
      <c r="DX494" s="102">
        <f t="shared" si="588"/>
        <v>0</v>
      </c>
      <c r="DY494" s="103">
        <f t="shared" si="589"/>
        <v>0</v>
      </c>
      <c r="DZ494" s="103">
        <f t="shared" si="590"/>
        <v>0</v>
      </c>
      <c r="EA494" s="103">
        <f t="shared" si="591"/>
        <v>0</v>
      </c>
      <c r="EB494" s="103">
        <f t="shared" si="592"/>
        <v>0</v>
      </c>
      <c r="EC494" s="103">
        <f t="shared" si="593"/>
        <v>0</v>
      </c>
      <c r="ED494" s="103">
        <f t="shared" si="594"/>
        <v>0</v>
      </c>
      <c r="EE494" s="103">
        <f t="shared" si="595"/>
        <v>0</v>
      </c>
      <c r="EF494" s="103">
        <f t="shared" si="596"/>
        <v>0</v>
      </c>
      <c r="EG494" s="103">
        <f t="shared" si="597"/>
        <v>0</v>
      </c>
      <c r="EH494" s="103">
        <f t="shared" si="598"/>
        <v>0</v>
      </c>
      <c r="EI494" s="103">
        <f t="shared" si="599"/>
        <v>0</v>
      </c>
      <c r="EJ494" s="103">
        <f t="shared" si="600"/>
        <v>0</v>
      </c>
      <c r="EK494" s="104">
        <f>SUM(DY494:EJ494)*VLOOKUP($I494,Escalation[],MATCH(DL$1,Escalation[#Headers]),FALSE)</f>
        <v>0</v>
      </c>
      <c r="EL494" s="104">
        <f t="shared" si="601"/>
        <v>0</v>
      </c>
      <c r="EM494" s="104">
        <f t="shared" si="602"/>
        <v>0</v>
      </c>
      <c r="EN494" s="104">
        <f t="shared" si="603"/>
        <v>0</v>
      </c>
      <c r="EO494" s="103">
        <f t="shared" si="604"/>
        <v>0</v>
      </c>
      <c r="EP494" s="105">
        <f t="shared" si="605"/>
        <v>0</v>
      </c>
      <c r="EQ494" s="159">
        <f t="shared" si="606"/>
        <v>43715.092500000006</v>
      </c>
      <c r="ER494" s="1"/>
      <c r="ES494" s="82"/>
      <c r="ET494" s="82"/>
      <c r="EU494" s="82"/>
      <c r="EV494" s="82"/>
      <c r="EW494" s="34"/>
      <c r="EX494" s="34"/>
      <c r="EY494" s="34"/>
      <c r="EZ494" s="34"/>
      <c r="FA494" s="34"/>
      <c r="FB494" s="34"/>
      <c r="FC494" s="34"/>
      <c r="FD494" s="34"/>
    </row>
    <row r="495" spans="1:160" ht="52.8" hidden="1" x14ac:dyDescent="0.3">
      <c r="A495" s="1" t="s">
        <v>1038</v>
      </c>
      <c r="B495" s="83">
        <v>1.3</v>
      </c>
      <c r="C495" t="s">
        <v>1389</v>
      </c>
      <c r="D495" s="28" t="s">
        <v>15</v>
      </c>
      <c r="E495" s="28" t="s">
        <v>1540</v>
      </c>
      <c r="F495" s="29" t="s">
        <v>1039</v>
      </c>
      <c r="G495" s="30" t="s">
        <v>1042</v>
      </c>
      <c r="H495" s="1"/>
      <c r="I495" s="28" t="s">
        <v>215</v>
      </c>
      <c r="J495" s="31" t="s">
        <v>215</v>
      </c>
      <c r="K495" s="28"/>
      <c r="L495" s="28" t="s">
        <v>22</v>
      </c>
      <c r="M495" s="38"/>
      <c r="N495" s="42">
        <v>1</v>
      </c>
      <c r="O495" s="24">
        <v>0</v>
      </c>
      <c r="P495" s="48">
        <v>0</v>
      </c>
      <c r="Q495" s="31" t="s">
        <v>23</v>
      </c>
      <c r="R495" s="1" t="s">
        <v>220</v>
      </c>
      <c r="S495" s="71">
        <f>VLOOKUP(R495,Contingencies!$A$2:$D$7,4,FALSE)</f>
        <v>0.2</v>
      </c>
      <c r="T495" s="22">
        <f t="shared" si="539"/>
        <v>3585.4650000000001</v>
      </c>
      <c r="U495" s="33">
        <f t="shared" si="613"/>
        <v>0</v>
      </c>
      <c r="V495" s="89"/>
      <c r="W495" s="100">
        <v>17550</v>
      </c>
      <c r="X495" s="102"/>
      <c r="Y495" s="102"/>
      <c r="Z495" s="102"/>
      <c r="AA495" s="102"/>
      <c r="AB495" s="102"/>
      <c r="AC495" s="102"/>
      <c r="AD495" s="102"/>
      <c r="AE495" s="102"/>
      <c r="AF495" s="102"/>
      <c r="AG495" s="102"/>
      <c r="AH495" s="102"/>
      <c r="AI495" s="102">
        <f t="shared" si="607"/>
        <v>0</v>
      </c>
      <c r="AJ495" s="103">
        <f t="shared" si="540"/>
        <v>17550</v>
      </c>
      <c r="AK495" s="103">
        <f t="shared" si="541"/>
        <v>0</v>
      </c>
      <c r="AL495" s="103">
        <f t="shared" si="542"/>
        <v>0</v>
      </c>
      <c r="AM495" s="103">
        <f t="shared" si="543"/>
        <v>0</v>
      </c>
      <c r="AN495" s="103">
        <f t="shared" si="544"/>
        <v>0</v>
      </c>
      <c r="AO495" s="103">
        <f t="shared" si="545"/>
        <v>0</v>
      </c>
      <c r="AP495" s="103">
        <f t="shared" si="546"/>
        <v>0</v>
      </c>
      <c r="AQ495" s="103">
        <f t="shared" si="547"/>
        <v>0</v>
      </c>
      <c r="AR495" s="103">
        <f t="shared" si="548"/>
        <v>0</v>
      </c>
      <c r="AS495" s="103">
        <f t="shared" si="549"/>
        <v>0</v>
      </c>
      <c r="AT495" s="103">
        <f t="shared" si="550"/>
        <v>0</v>
      </c>
      <c r="AU495" s="103">
        <f t="shared" si="551"/>
        <v>0</v>
      </c>
      <c r="AV495" s="104">
        <f>SUM(AJ495:AU495)*VLOOKUP($I495,Escalation[],MATCH(W$1,Escalation[#Headers]),FALSE)</f>
        <v>17927.325000000001</v>
      </c>
      <c r="AW495" s="104">
        <f t="shared" si="608"/>
        <v>0</v>
      </c>
      <c r="AX495" s="104">
        <f t="shared" si="609"/>
        <v>0</v>
      </c>
      <c r="AY495" s="104">
        <f t="shared" si="610"/>
        <v>17927.325000000001</v>
      </c>
      <c r="AZ495" s="103">
        <f t="shared" si="611"/>
        <v>3585.4650000000001</v>
      </c>
      <c r="BA495" s="105">
        <f t="shared" si="612"/>
        <v>0</v>
      </c>
      <c r="BB495" s="110"/>
      <c r="BC495" s="102"/>
      <c r="BD495" s="102"/>
      <c r="BE495" s="102"/>
      <c r="BF495" s="102"/>
      <c r="BG495" s="102"/>
      <c r="BH495" s="102"/>
      <c r="BI495" s="102"/>
      <c r="BJ495" s="102"/>
      <c r="BK495" s="102"/>
      <c r="BL495" s="102"/>
      <c r="BM495" s="102"/>
      <c r="BN495" s="102">
        <f t="shared" si="552"/>
        <v>0</v>
      </c>
      <c r="BO495" s="103">
        <f t="shared" si="553"/>
        <v>0</v>
      </c>
      <c r="BP495" s="103">
        <f t="shared" si="554"/>
        <v>0</v>
      </c>
      <c r="BQ495" s="103">
        <f t="shared" si="555"/>
        <v>0</v>
      </c>
      <c r="BR495" s="103">
        <f t="shared" si="556"/>
        <v>0</v>
      </c>
      <c r="BS495" s="103">
        <f t="shared" si="557"/>
        <v>0</v>
      </c>
      <c r="BT495" s="103">
        <f t="shared" si="558"/>
        <v>0</v>
      </c>
      <c r="BU495" s="103">
        <f t="shared" si="559"/>
        <v>0</v>
      </c>
      <c r="BV495" s="103">
        <f t="shared" si="560"/>
        <v>0</v>
      </c>
      <c r="BW495" s="103">
        <f t="shared" si="561"/>
        <v>0</v>
      </c>
      <c r="BX495" s="103">
        <f t="shared" si="562"/>
        <v>0</v>
      </c>
      <c r="BY495" s="103">
        <f t="shared" si="563"/>
        <v>0</v>
      </c>
      <c r="BZ495" s="103">
        <f t="shared" si="564"/>
        <v>0</v>
      </c>
      <c r="CA495" s="104">
        <f>SUM(BO495:BZ495)*VLOOKUP($I495,Escalation[],MATCH(BB$1,Escalation[#Headers]),FALSE)</f>
        <v>0</v>
      </c>
      <c r="CB495" s="104">
        <f t="shared" si="565"/>
        <v>0</v>
      </c>
      <c r="CC495" s="104">
        <f t="shared" si="566"/>
        <v>0</v>
      </c>
      <c r="CD495" s="104">
        <f t="shared" si="567"/>
        <v>0</v>
      </c>
      <c r="CE495" s="103">
        <f t="shared" si="568"/>
        <v>0</v>
      </c>
      <c r="CF495" s="105">
        <f t="shared" si="569"/>
        <v>0</v>
      </c>
      <c r="CG495" s="110"/>
      <c r="CH495" s="102"/>
      <c r="CI495" s="102"/>
      <c r="CJ495" s="102"/>
      <c r="CK495" s="102"/>
      <c r="CL495" s="102"/>
      <c r="CM495" s="102"/>
      <c r="CN495" s="102"/>
      <c r="CO495" s="102"/>
      <c r="CP495" s="102"/>
      <c r="CQ495" s="102"/>
      <c r="CR495" s="102"/>
      <c r="CS495" s="102">
        <f t="shared" si="570"/>
        <v>0</v>
      </c>
      <c r="CT495" s="103">
        <f t="shared" si="571"/>
        <v>0</v>
      </c>
      <c r="CU495" s="103">
        <f t="shared" si="572"/>
        <v>0</v>
      </c>
      <c r="CV495" s="103">
        <f t="shared" si="573"/>
        <v>0</v>
      </c>
      <c r="CW495" s="103">
        <f t="shared" si="574"/>
        <v>0</v>
      </c>
      <c r="CX495" s="103">
        <f t="shared" si="575"/>
        <v>0</v>
      </c>
      <c r="CY495" s="103">
        <f t="shared" si="576"/>
        <v>0</v>
      </c>
      <c r="CZ495" s="103">
        <f t="shared" si="577"/>
        <v>0</v>
      </c>
      <c r="DA495" s="103">
        <f t="shared" si="578"/>
        <v>0</v>
      </c>
      <c r="DB495" s="103">
        <f t="shared" si="579"/>
        <v>0</v>
      </c>
      <c r="DC495" s="103">
        <f t="shared" si="580"/>
        <v>0</v>
      </c>
      <c r="DD495" s="103">
        <f t="shared" si="581"/>
        <v>0</v>
      </c>
      <c r="DE495" s="103">
        <f t="shared" si="582"/>
        <v>0</v>
      </c>
      <c r="DF495" s="104">
        <f>SUM(CT495:DE495)*VLOOKUP($I495,Escalation[],MATCH(CG$1,Escalation[#Headers]),FALSE)</f>
        <v>0</v>
      </c>
      <c r="DG495" s="104">
        <f t="shared" si="583"/>
        <v>0</v>
      </c>
      <c r="DH495" s="104">
        <f t="shared" si="584"/>
        <v>0</v>
      </c>
      <c r="DI495" s="104">
        <f t="shared" si="585"/>
        <v>0</v>
      </c>
      <c r="DJ495" s="103">
        <f t="shared" si="586"/>
        <v>0</v>
      </c>
      <c r="DK495" s="105">
        <f t="shared" si="587"/>
        <v>0</v>
      </c>
      <c r="DL495" s="110"/>
      <c r="DM495" s="102"/>
      <c r="DN495" s="102"/>
      <c r="DO495" s="102"/>
      <c r="DP495" s="102"/>
      <c r="DQ495" s="102"/>
      <c r="DR495" s="102"/>
      <c r="DS495" s="102"/>
      <c r="DT495" s="102"/>
      <c r="DU495" s="102"/>
      <c r="DV495" s="102"/>
      <c r="DW495" s="102"/>
      <c r="DX495" s="102">
        <f t="shared" si="588"/>
        <v>0</v>
      </c>
      <c r="DY495" s="103">
        <f t="shared" si="589"/>
        <v>0</v>
      </c>
      <c r="DZ495" s="103">
        <f t="shared" si="590"/>
        <v>0</v>
      </c>
      <c r="EA495" s="103">
        <f t="shared" si="591"/>
        <v>0</v>
      </c>
      <c r="EB495" s="103">
        <f t="shared" si="592"/>
        <v>0</v>
      </c>
      <c r="EC495" s="103">
        <f t="shared" si="593"/>
        <v>0</v>
      </c>
      <c r="ED495" s="103">
        <f t="shared" si="594"/>
        <v>0</v>
      </c>
      <c r="EE495" s="103">
        <f t="shared" si="595"/>
        <v>0</v>
      </c>
      <c r="EF495" s="103">
        <f t="shared" si="596"/>
        <v>0</v>
      </c>
      <c r="EG495" s="103">
        <f t="shared" si="597"/>
        <v>0</v>
      </c>
      <c r="EH495" s="103">
        <f t="shared" si="598"/>
        <v>0</v>
      </c>
      <c r="EI495" s="103">
        <f t="shared" si="599"/>
        <v>0</v>
      </c>
      <c r="EJ495" s="103">
        <f t="shared" si="600"/>
        <v>0</v>
      </c>
      <c r="EK495" s="104">
        <f>SUM(DY495:EJ495)*VLOOKUP($I495,Escalation[],MATCH(DL$1,Escalation[#Headers]),FALSE)</f>
        <v>0</v>
      </c>
      <c r="EL495" s="104">
        <f t="shared" si="601"/>
        <v>0</v>
      </c>
      <c r="EM495" s="104">
        <f t="shared" si="602"/>
        <v>0</v>
      </c>
      <c r="EN495" s="104">
        <f t="shared" si="603"/>
        <v>0</v>
      </c>
      <c r="EO495" s="103">
        <f t="shared" si="604"/>
        <v>0</v>
      </c>
      <c r="EP495" s="105">
        <f t="shared" si="605"/>
        <v>0</v>
      </c>
      <c r="EQ495" s="159">
        <f t="shared" si="606"/>
        <v>17927.325000000001</v>
      </c>
      <c r="ER495" s="1"/>
      <c r="ES495" s="82"/>
      <c r="ET495" s="82"/>
      <c r="EU495" s="82"/>
      <c r="EV495" s="82"/>
      <c r="EW495" s="34"/>
      <c r="EX495" s="34"/>
      <c r="EY495" s="34"/>
      <c r="EZ495" s="34"/>
      <c r="FA495" s="34"/>
      <c r="FB495" s="34"/>
      <c r="FC495" s="34"/>
      <c r="FD495" s="34"/>
    </row>
    <row r="496" spans="1:160" ht="92.4" hidden="1" x14ac:dyDescent="0.3">
      <c r="A496" s="1" t="s">
        <v>1043</v>
      </c>
      <c r="B496" s="83">
        <v>1.3</v>
      </c>
      <c r="C496" t="s">
        <v>1389</v>
      </c>
      <c r="D496" s="28" t="s">
        <v>15</v>
      </c>
      <c r="E496" s="28" t="s">
        <v>1540</v>
      </c>
      <c r="F496" s="29" t="s">
        <v>1044</v>
      </c>
      <c r="G496" s="30" t="s">
        <v>1045</v>
      </c>
      <c r="H496" s="1"/>
      <c r="I496" s="28" t="s">
        <v>215</v>
      </c>
      <c r="J496" s="31" t="s">
        <v>215</v>
      </c>
      <c r="K496" s="28"/>
      <c r="L496" s="28" t="s">
        <v>22</v>
      </c>
      <c r="M496" s="38"/>
      <c r="N496" s="42">
        <v>1</v>
      </c>
      <c r="O496" s="24">
        <v>0</v>
      </c>
      <c r="P496" s="48">
        <v>0</v>
      </c>
      <c r="Q496" s="31" t="s">
        <v>23</v>
      </c>
      <c r="R496" s="1" t="s">
        <v>220</v>
      </c>
      <c r="S496" s="71">
        <f>VLOOKUP(R496,Contingencies!$A$2:$D$7,4,FALSE)</f>
        <v>0.2</v>
      </c>
      <c r="T496" s="22">
        <f t="shared" si="539"/>
        <v>1930.6350000000002</v>
      </c>
      <c r="U496" s="33">
        <f t="shared" si="613"/>
        <v>0</v>
      </c>
      <c r="V496" s="89"/>
      <c r="W496" s="100">
        <v>9450</v>
      </c>
      <c r="X496" s="102"/>
      <c r="Y496" s="102"/>
      <c r="Z496" s="102"/>
      <c r="AA496" s="102"/>
      <c r="AB496" s="102"/>
      <c r="AC496" s="102"/>
      <c r="AD496" s="102"/>
      <c r="AE496" s="102"/>
      <c r="AF496" s="102"/>
      <c r="AG496" s="102"/>
      <c r="AH496" s="102"/>
      <c r="AI496" s="102">
        <f t="shared" si="607"/>
        <v>0</v>
      </c>
      <c r="AJ496" s="103">
        <f t="shared" si="540"/>
        <v>9450</v>
      </c>
      <c r="AK496" s="103">
        <f t="shared" si="541"/>
        <v>0</v>
      </c>
      <c r="AL496" s="103">
        <f t="shared" si="542"/>
        <v>0</v>
      </c>
      <c r="AM496" s="103">
        <f t="shared" si="543"/>
        <v>0</v>
      </c>
      <c r="AN496" s="103">
        <f t="shared" si="544"/>
        <v>0</v>
      </c>
      <c r="AO496" s="103">
        <f t="shared" si="545"/>
        <v>0</v>
      </c>
      <c r="AP496" s="103">
        <f t="shared" si="546"/>
        <v>0</v>
      </c>
      <c r="AQ496" s="103">
        <f t="shared" si="547"/>
        <v>0</v>
      </c>
      <c r="AR496" s="103">
        <f t="shared" si="548"/>
        <v>0</v>
      </c>
      <c r="AS496" s="103">
        <f t="shared" si="549"/>
        <v>0</v>
      </c>
      <c r="AT496" s="103">
        <f t="shared" si="550"/>
        <v>0</v>
      </c>
      <c r="AU496" s="103">
        <f t="shared" si="551"/>
        <v>0</v>
      </c>
      <c r="AV496" s="104">
        <f>SUM(AJ496:AU496)*VLOOKUP($I496,Escalation[],MATCH(W$1,Escalation[#Headers]),FALSE)</f>
        <v>9653.1750000000011</v>
      </c>
      <c r="AW496" s="104">
        <f t="shared" si="608"/>
        <v>0</v>
      </c>
      <c r="AX496" s="104">
        <f t="shared" si="609"/>
        <v>0</v>
      </c>
      <c r="AY496" s="104">
        <f t="shared" si="610"/>
        <v>9653.1750000000011</v>
      </c>
      <c r="AZ496" s="103">
        <f t="shared" si="611"/>
        <v>1930.6350000000002</v>
      </c>
      <c r="BA496" s="105">
        <f t="shared" si="612"/>
        <v>0</v>
      </c>
      <c r="BB496" s="110"/>
      <c r="BC496" s="102"/>
      <c r="BD496" s="102"/>
      <c r="BE496" s="102"/>
      <c r="BF496" s="102"/>
      <c r="BG496" s="102"/>
      <c r="BH496" s="102"/>
      <c r="BI496" s="102"/>
      <c r="BJ496" s="102"/>
      <c r="BK496" s="102"/>
      <c r="BL496" s="102"/>
      <c r="BM496" s="102"/>
      <c r="BN496" s="102">
        <f t="shared" si="552"/>
        <v>0</v>
      </c>
      <c r="BO496" s="103">
        <f t="shared" si="553"/>
        <v>0</v>
      </c>
      <c r="BP496" s="103">
        <f t="shared" si="554"/>
        <v>0</v>
      </c>
      <c r="BQ496" s="103">
        <f t="shared" si="555"/>
        <v>0</v>
      </c>
      <c r="BR496" s="103">
        <f t="shared" si="556"/>
        <v>0</v>
      </c>
      <c r="BS496" s="103">
        <f t="shared" si="557"/>
        <v>0</v>
      </c>
      <c r="BT496" s="103">
        <f t="shared" si="558"/>
        <v>0</v>
      </c>
      <c r="BU496" s="103">
        <f t="shared" si="559"/>
        <v>0</v>
      </c>
      <c r="BV496" s="103">
        <f t="shared" si="560"/>
        <v>0</v>
      </c>
      <c r="BW496" s="103">
        <f t="shared" si="561"/>
        <v>0</v>
      </c>
      <c r="BX496" s="103">
        <f t="shared" si="562"/>
        <v>0</v>
      </c>
      <c r="BY496" s="103">
        <f t="shared" si="563"/>
        <v>0</v>
      </c>
      <c r="BZ496" s="103">
        <f t="shared" si="564"/>
        <v>0</v>
      </c>
      <c r="CA496" s="104">
        <f>SUM(BO496:BZ496)*VLOOKUP($I496,Escalation[],MATCH(BB$1,Escalation[#Headers]),FALSE)</f>
        <v>0</v>
      </c>
      <c r="CB496" s="104">
        <f t="shared" si="565"/>
        <v>0</v>
      </c>
      <c r="CC496" s="104">
        <f t="shared" si="566"/>
        <v>0</v>
      </c>
      <c r="CD496" s="104">
        <f t="shared" si="567"/>
        <v>0</v>
      </c>
      <c r="CE496" s="103">
        <f t="shared" si="568"/>
        <v>0</v>
      </c>
      <c r="CF496" s="105">
        <f t="shared" si="569"/>
        <v>0</v>
      </c>
      <c r="CG496" s="110"/>
      <c r="CH496" s="102"/>
      <c r="CI496" s="102"/>
      <c r="CJ496" s="102"/>
      <c r="CK496" s="102"/>
      <c r="CL496" s="102"/>
      <c r="CM496" s="102"/>
      <c r="CN496" s="102"/>
      <c r="CO496" s="102"/>
      <c r="CP496" s="102"/>
      <c r="CQ496" s="102"/>
      <c r="CR496" s="102"/>
      <c r="CS496" s="102">
        <f t="shared" si="570"/>
        <v>0</v>
      </c>
      <c r="CT496" s="103">
        <f t="shared" si="571"/>
        <v>0</v>
      </c>
      <c r="CU496" s="103">
        <f t="shared" si="572"/>
        <v>0</v>
      </c>
      <c r="CV496" s="103">
        <f t="shared" si="573"/>
        <v>0</v>
      </c>
      <c r="CW496" s="103">
        <f t="shared" si="574"/>
        <v>0</v>
      </c>
      <c r="CX496" s="103">
        <f t="shared" si="575"/>
        <v>0</v>
      </c>
      <c r="CY496" s="103">
        <f t="shared" si="576"/>
        <v>0</v>
      </c>
      <c r="CZ496" s="103">
        <f t="shared" si="577"/>
        <v>0</v>
      </c>
      <c r="DA496" s="103">
        <f t="shared" si="578"/>
        <v>0</v>
      </c>
      <c r="DB496" s="103">
        <f t="shared" si="579"/>
        <v>0</v>
      </c>
      <c r="DC496" s="103">
        <f t="shared" si="580"/>
        <v>0</v>
      </c>
      <c r="DD496" s="103">
        <f t="shared" si="581"/>
        <v>0</v>
      </c>
      <c r="DE496" s="103">
        <f t="shared" si="582"/>
        <v>0</v>
      </c>
      <c r="DF496" s="104">
        <f>SUM(CT496:DE496)*VLOOKUP($I496,Escalation[],MATCH(CG$1,Escalation[#Headers]),FALSE)</f>
        <v>0</v>
      </c>
      <c r="DG496" s="104">
        <f t="shared" si="583"/>
        <v>0</v>
      </c>
      <c r="DH496" s="104">
        <f t="shared" si="584"/>
        <v>0</v>
      </c>
      <c r="DI496" s="104">
        <f t="shared" si="585"/>
        <v>0</v>
      </c>
      <c r="DJ496" s="103">
        <f t="shared" si="586"/>
        <v>0</v>
      </c>
      <c r="DK496" s="105">
        <f t="shared" si="587"/>
        <v>0</v>
      </c>
      <c r="DL496" s="110"/>
      <c r="DM496" s="102"/>
      <c r="DN496" s="102"/>
      <c r="DO496" s="102"/>
      <c r="DP496" s="102"/>
      <c r="DQ496" s="102"/>
      <c r="DR496" s="102"/>
      <c r="DS496" s="102"/>
      <c r="DT496" s="102"/>
      <c r="DU496" s="102"/>
      <c r="DV496" s="102"/>
      <c r="DW496" s="102"/>
      <c r="DX496" s="102">
        <f t="shared" si="588"/>
        <v>0</v>
      </c>
      <c r="DY496" s="103">
        <f t="shared" si="589"/>
        <v>0</v>
      </c>
      <c r="DZ496" s="103">
        <f t="shared" si="590"/>
        <v>0</v>
      </c>
      <c r="EA496" s="103">
        <f t="shared" si="591"/>
        <v>0</v>
      </c>
      <c r="EB496" s="103">
        <f t="shared" si="592"/>
        <v>0</v>
      </c>
      <c r="EC496" s="103">
        <f t="shared" si="593"/>
        <v>0</v>
      </c>
      <c r="ED496" s="103">
        <f t="shared" si="594"/>
        <v>0</v>
      </c>
      <c r="EE496" s="103">
        <f t="shared" si="595"/>
        <v>0</v>
      </c>
      <c r="EF496" s="103">
        <f t="shared" si="596"/>
        <v>0</v>
      </c>
      <c r="EG496" s="103">
        <f t="shared" si="597"/>
        <v>0</v>
      </c>
      <c r="EH496" s="103">
        <f t="shared" si="598"/>
        <v>0</v>
      </c>
      <c r="EI496" s="103">
        <f t="shared" si="599"/>
        <v>0</v>
      </c>
      <c r="EJ496" s="103">
        <f t="shared" si="600"/>
        <v>0</v>
      </c>
      <c r="EK496" s="104">
        <f>SUM(DY496:EJ496)*VLOOKUP($I496,Escalation[],MATCH(DL$1,Escalation[#Headers]),FALSE)</f>
        <v>0</v>
      </c>
      <c r="EL496" s="104">
        <f t="shared" si="601"/>
        <v>0</v>
      </c>
      <c r="EM496" s="104">
        <f t="shared" si="602"/>
        <v>0</v>
      </c>
      <c r="EN496" s="104">
        <f t="shared" si="603"/>
        <v>0</v>
      </c>
      <c r="EO496" s="103">
        <f t="shared" si="604"/>
        <v>0</v>
      </c>
      <c r="EP496" s="105">
        <f t="shared" si="605"/>
        <v>0</v>
      </c>
      <c r="EQ496" s="159">
        <f t="shared" si="606"/>
        <v>9653.1750000000011</v>
      </c>
      <c r="ER496" s="1"/>
      <c r="ES496" s="82"/>
      <c r="ET496" s="82"/>
      <c r="EU496" s="82"/>
      <c r="EV496" s="82"/>
      <c r="EW496" s="34"/>
      <c r="EX496" s="34"/>
      <c r="EY496" s="34"/>
      <c r="EZ496" s="34"/>
      <c r="FA496" s="34"/>
      <c r="FB496" s="34"/>
      <c r="FC496" s="34"/>
      <c r="FD496" s="34"/>
    </row>
    <row r="497" spans="1:160" ht="105.6" hidden="1" x14ac:dyDescent="0.3">
      <c r="A497" s="1" t="s">
        <v>1046</v>
      </c>
      <c r="B497" s="83">
        <v>1.3</v>
      </c>
      <c r="C497" t="s">
        <v>1389</v>
      </c>
      <c r="D497" s="28" t="s">
        <v>15</v>
      </c>
      <c r="E497" s="28" t="s">
        <v>1540</v>
      </c>
      <c r="F497" s="29" t="s">
        <v>1047</v>
      </c>
      <c r="G497" s="30" t="s">
        <v>1048</v>
      </c>
      <c r="H497" s="1"/>
      <c r="I497" s="28" t="s">
        <v>215</v>
      </c>
      <c r="J497" s="31" t="s">
        <v>215</v>
      </c>
      <c r="K497" s="28"/>
      <c r="L497" s="28" t="s">
        <v>129</v>
      </c>
      <c r="M497" s="38"/>
      <c r="N497" s="42">
        <v>1</v>
      </c>
      <c r="O497" s="24">
        <v>0</v>
      </c>
      <c r="P497" s="48">
        <v>0</v>
      </c>
      <c r="Q497" s="31" t="s">
        <v>23</v>
      </c>
      <c r="R497" s="1" t="s">
        <v>24</v>
      </c>
      <c r="S497" s="71">
        <f>VLOOKUP(R497,Contingencies!$A$2:$D$7,4,FALSE)</f>
        <v>0.09</v>
      </c>
      <c r="T497" s="22">
        <f t="shared" si="539"/>
        <v>1962.8122499999999</v>
      </c>
      <c r="U497" s="33">
        <f t="shared" si="613"/>
        <v>0</v>
      </c>
      <c r="V497" s="89"/>
      <c r="W497" s="110"/>
      <c r="X497" s="102"/>
      <c r="Y497" s="102">
        <v>21350</v>
      </c>
      <c r="Z497" s="102"/>
      <c r="AA497" s="102"/>
      <c r="AB497" s="102"/>
      <c r="AC497" s="102"/>
      <c r="AD497" s="102"/>
      <c r="AE497" s="102"/>
      <c r="AF497" s="102"/>
      <c r="AG497" s="102"/>
      <c r="AH497" s="102"/>
      <c r="AI497" s="102">
        <f t="shared" si="607"/>
        <v>0</v>
      </c>
      <c r="AJ497" s="103">
        <f t="shared" si="540"/>
        <v>0</v>
      </c>
      <c r="AK497" s="103">
        <f t="shared" si="541"/>
        <v>0</v>
      </c>
      <c r="AL497" s="103">
        <f t="shared" si="542"/>
        <v>21350</v>
      </c>
      <c r="AM497" s="103">
        <f t="shared" si="543"/>
        <v>0</v>
      </c>
      <c r="AN497" s="103">
        <f t="shared" si="544"/>
        <v>0</v>
      </c>
      <c r="AO497" s="103">
        <f t="shared" si="545"/>
        <v>0</v>
      </c>
      <c r="AP497" s="103">
        <f t="shared" si="546"/>
        <v>0</v>
      </c>
      <c r="AQ497" s="103">
        <f t="shared" si="547"/>
        <v>0</v>
      </c>
      <c r="AR497" s="103">
        <f t="shared" si="548"/>
        <v>0</v>
      </c>
      <c r="AS497" s="103">
        <f t="shared" si="549"/>
        <v>0</v>
      </c>
      <c r="AT497" s="103">
        <f t="shared" si="550"/>
        <v>0</v>
      </c>
      <c r="AU497" s="103">
        <f t="shared" si="551"/>
        <v>0</v>
      </c>
      <c r="AV497" s="104">
        <f>SUM(AJ497:AU497)*VLOOKUP($I497,Escalation[],MATCH(W$1,Escalation[#Headers]),FALSE)</f>
        <v>21809.025000000001</v>
      </c>
      <c r="AW497" s="104">
        <f t="shared" si="608"/>
        <v>0</v>
      </c>
      <c r="AX497" s="104">
        <f t="shared" si="609"/>
        <v>0</v>
      </c>
      <c r="AY497" s="104">
        <f t="shared" si="610"/>
        <v>21809.025000000001</v>
      </c>
      <c r="AZ497" s="103">
        <f t="shared" si="611"/>
        <v>1962.8122499999999</v>
      </c>
      <c r="BA497" s="105">
        <f t="shared" si="612"/>
        <v>0</v>
      </c>
      <c r="BB497" s="110"/>
      <c r="BC497" s="102"/>
      <c r="BD497" s="102"/>
      <c r="BE497" s="102"/>
      <c r="BF497" s="102"/>
      <c r="BG497" s="102"/>
      <c r="BH497" s="102"/>
      <c r="BI497" s="102"/>
      <c r="BJ497" s="102"/>
      <c r="BK497" s="102"/>
      <c r="BL497" s="102"/>
      <c r="BM497" s="102"/>
      <c r="BN497" s="102">
        <f t="shared" si="552"/>
        <v>0</v>
      </c>
      <c r="BO497" s="103">
        <f t="shared" si="553"/>
        <v>0</v>
      </c>
      <c r="BP497" s="103">
        <f t="shared" si="554"/>
        <v>0</v>
      </c>
      <c r="BQ497" s="103">
        <f t="shared" si="555"/>
        <v>0</v>
      </c>
      <c r="BR497" s="103">
        <f t="shared" si="556"/>
        <v>0</v>
      </c>
      <c r="BS497" s="103">
        <f t="shared" si="557"/>
        <v>0</v>
      </c>
      <c r="BT497" s="103">
        <f t="shared" si="558"/>
        <v>0</v>
      </c>
      <c r="BU497" s="103">
        <f t="shared" si="559"/>
        <v>0</v>
      </c>
      <c r="BV497" s="103">
        <f t="shared" si="560"/>
        <v>0</v>
      </c>
      <c r="BW497" s="103">
        <f t="shared" si="561"/>
        <v>0</v>
      </c>
      <c r="BX497" s="103">
        <f t="shared" si="562"/>
        <v>0</v>
      </c>
      <c r="BY497" s="103">
        <f t="shared" si="563"/>
        <v>0</v>
      </c>
      <c r="BZ497" s="103">
        <f t="shared" si="564"/>
        <v>0</v>
      </c>
      <c r="CA497" s="104">
        <f>SUM(BO497:BZ497)*VLOOKUP($I497,Escalation[],MATCH(BB$1,Escalation[#Headers]),FALSE)</f>
        <v>0</v>
      </c>
      <c r="CB497" s="104">
        <f t="shared" si="565"/>
        <v>0</v>
      </c>
      <c r="CC497" s="104">
        <f t="shared" si="566"/>
        <v>0</v>
      </c>
      <c r="CD497" s="104">
        <f t="shared" si="567"/>
        <v>0</v>
      </c>
      <c r="CE497" s="103">
        <f t="shared" si="568"/>
        <v>0</v>
      </c>
      <c r="CF497" s="105">
        <f t="shared" si="569"/>
        <v>0</v>
      </c>
      <c r="CG497" s="110"/>
      <c r="CH497" s="102"/>
      <c r="CI497" s="102"/>
      <c r="CJ497" s="102"/>
      <c r="CK497" s="102"/>
      <c r="CL497" s="102"/>
      <c r="CM497" s="102"/>
      <c r="CN497" s="102"/>
      <c r="CO497" s="102"/>
      <c r="CP497" s="102"/>
      <c r="CQ497" s="102"/>
      <c r="CR497" s="102"/>
      <c r="CS497" s="102">
        <f t="shared" si="570"/>
        <v>0</v>
      </c>
      <c r="CT497" s="103">
        <f t="shared" si="571"/>
        <v>0</v>
      </c>
      <c r="CU497" s="103">
        <f t="shared" si="572"/>
        <v>0</v>
      </c>
      <c r="CV497" s="103">
        <f t="shared" si="573"/>
        <v>0</v>
      </c>
      <c r="CW497" s="103">
        <f t="shared" si="574"/>
        <v>0</v>
      </c>
      <c r="CX497" s="103">
        <f t="shared" si="575"/>
        <v>0</v>
      </c>
      <c r="CY497" s="103">
        <f t="shared" si="576"/>
        <v>0</v>
      </c>
      <c r="CZ497" s="103">
        <f t="shared" si="577"/>
        <v>0</v>
      </c>
      <c r="DA497" s="103">
        <f t="shared" si="578"/>
        <v>0</v>
      </c>
      <c r="DB497" s="103">
        <f t="shared" si="579"/>
        <v>0</v>
      </c>
      <c r="DC497" s="103">
        <f t="shared" si="580"/>
        <v>0</v>
      </c>
      <c r="DD497" s="103">
        <f t="shared" si="581"/>
        <v>0</v>
      </c>
      <c r="DE497" s="103">
        <f t="shared" si="582"/>
        <v>0</v>
      </c>
      <c r="DF497" s="104">
        <f>SUM(CT497:DE497)*VLOOKUP($I497,Escalation[],MATCH(CG$1,Escalation[#Headers]),FALSE)</f>
        <v>0</v>
      </c>
      <c r="DG497" s="104">
        <f t="shared" si="583"/>
        <v>0</v>
      </c>
      <c r="DH497" s="104">
        <f t="shared" si="584"/>
        <v>0</v>
      </c>
      <c r="DI497" s="104">
        <f t="shared" si="585"/>
        <v>0</v>
      </c>
      <c r="DJ497" s="103">
        <f t="shared" si="586"/>
        <v>0</v>
      </c>
      <c r="DK497" s="105">
        <f t="shared" si="587"/>
        <v>0</v>
      </c>
      <c r="DL497" s="110"/>
      <c r="DM497" s="102"/>
      <c r="DN497" s="102"/>
      <c r="DO497" s="102"/>
      <c r="DP497" s="102"/>
      <c r="DQ497" s="102"/>
      <c r="DR497" s="102"/>
      <c r="DS497" s="102"/>
      <c r="DT497" s="102"/>
      <c r="DU497" s="102"/>
      <c r="DV497" s="102"/>
      <c r="DW497" s="102"/>
      <c r="DX497" s="102">
        <f t="shared" si="588"/>
        <v>0</v>
      </c>
      <c r="DY497" s="103">
        <f t="shared" si="589"/>
        <v>0</v>
      </c>
      <c r="DZ497" s="103">
        <f t="shared" si="590"/>
        <v>0</v>
      </c>
      <c r="EA497" s="103">
        <f t="shared" si="591"/>
        <v>0</v>
      </c>
      <c r="EB497" s="103">
        <f t="shared" si="592"/>
        <v>0</v>
      </c>
      <c r="EC497" s="103">
        <f t="shared" si="593"/>
        <v>0</v>
      </c>
      <c r="ED497" s="103">
        <f t="shared" si="594"/>
        <v>0</v>
      </c>
      <c r="EE497" s="103">
        <f t="shared" si="595"/>
        <v>0</v>
      </c>
      <c r="EF497" s="103">
        <f t="shared" si="596"/>
        <v>0</v>
      </c>
      <c r="EG497" s="103">
        <f t="shared" si="597"/>
        <v>0</v>
      </c>
      <c r="EH497" s="103">
        <f t="shared" si="598"/>
        <v>0</v>
      </c>
      <c r="EI497" s="103">
        <f t="shared" si="599"/>
        <v>0</v>
      </c>
      <c r="EJ497" s="103">
        <f t="shared" si="600"/>
        <v>0</v>
      </c>
      <c r="EK497" s="104">
        <f>SUM(DY497:EJ497)*VLOOKUP($I497,Escalation[],MATCH(DL$1,Escalation[#Headers]),FALSE)</f>
        <v>0</v>
      </c>
      <c r="EL497" s="104">
        <f t="shared" si="601"/>
        <v>0</v>
      </c>
      <c r="EM497" s="104">
        <f t="shared" si="602"/>
        <v>0</v>
      </c>
      <c r="EN497" s="104">
        <f t="shared" si="603"/>
        <v>0</v>
      </c>
      <c r="EO497" s="103">
        <f t="shared" si="604"/>
        <v>0</v>
      </c>
      <c r="EP497" s="105">
        <f t="shared" si="605"/>
        <v>0</v>
      </c>
      <c r="EQ497" s="159">
        <f t="shared" si="606"/>
        <v>21809.025000000001</v>
      </c>
      <c r="ER497" s="1"/>
      <c r="ES497" s="82"/>
      <c r="ET497" s="82"/>
      <c r="EU497" s="82"/>
      <c r="EV497" s="82"/>
      <c r="EW497" s="34"/>
      <c r="EX497" s="34"/>
      <c r="EY497" s="34"/>
      <c r="EZ497" s="34"/>
      <c r="FA497" s="34"/>
      <c r="FB497" s="34"/>
      <c r="FC497" s="34"/>
      <c r="FD497" s="34"/>
    </row>
    <row r="498" spans="1:160" ht="52.8" hidden="1" x14ac:dyDescent="0.3">
      <c r="A498" s="1" t="s">
        <v>1049</v>
      </c>
      <c r="B498" s="83">
        <v>1.3</v>
      </c>
      <c r="C498" t="s">
        <v>1389</v>
      </c>
      <c r="D498" s="28" t="s">
        <v>15</v>
      </c>
      <c r="E498" s="3" t="s">
        <v>25</v>
      </c>
      <c r="F498" s="29" t="s">
        <v>1050</v>
      </c>
      <c r="G498" s="30" t="s">
        <v>1050</v>
      </c>
      <c r="H498" s="1" t="s">
        <v>1051</v>
      </c>
      <c r="I498" s="28" t="s">
        <v>19</v>
      </c>
      <c r="J498" s="31" t="s">
        <v>31</v>
      </c>
      <c r="K498" s="28" t="s">
        <v>137</v>
      </c>
      <c r="L498" s="32" t="s">
        <v>1006</v>
      </c>
      <c r="M498" s="38">
        <v>89</v>
      </c>
      <c r="N498" s="41">
        <v>77</v>
      </c>
      <c r="O498" s="24">
        <v>0</v>
      </c>
      <c r="P498" s="47">
        <v>0</v>
      </c>
      <c r="Q498" s="31" t="s">
        <v>23</v>
      </c>
      <c r="R498" s="1" t="s">
        <v>220</v>
      </c>
      <c r="S498" s="71">
        <f>VLOOKUP(R498,Contingencies!$A$2:$D$7,4,FALSE)</f>
        <v>0.2</v>
      </c>
      <c r="T498" s="22">
        <f t="shared" si="539"/>
        <v>4363.8480000000009</v>
      </c>
      <c r="U498" s="33">
        <f t="shared" si="613"/>
        <v>0</v>
      </c>
      <c r="V498" s="89"/>
      <c r="W498" s="100">
        <v>120</v>
      </c>
      <c r="X498" s="101">
        <v>120</v>
      </c>
      <c r="Y498" s="102"/>
      <c r="Z498" s="102"/>
      <c r="AA498" s="102"/>
      <c r="AB498" s="102"/>
      <c r="AC498" s="102"/>
      <c r="AD498" s="102"/>
      <c r="AE498" s="102"/>
      <c r="AF498" s="102"/>
      <c r="AG498" s="102"/>
      <c r="AH498" s="102"/>
      <c r="AI498" s="102">
        <f t="shared" si="607"/>
        <v>240</v>
      </c>
      <c r="AJ498" s="103">
        <f t="shared" si="540"/>
        <v>10680</v>
      </c>
      <c r="AK498" s="103">
        <f t="shared" si="541"/>
        <v>10680</v>
      </c>
      <c r="AL498" s="103">
        <f t="shared" si="542"/>
        <v>0</v>
      </c>
      <c r="AM498" s="103">
        <f t="shared" si="543"/>
        <v>0</v>
      </c>
      <c r="AN498" s="103">
        <f t="shared" si="544"/>
        <v>0</v>
      </c>
      <c r="AO498" s="103">
        <f t="shared" si="545"/>
        <v>0</v>
      </c>
      <c r="AP498" s="103">
        <f t="shared" si="546"/>
        <v>0</v>
      </c>
      <c r="AQ498" s="103">
        <f t="shared" si="547"/>
        <v>0</v>
      </c>
      <c r="AR498" s="103">
        <f t="shared" si="548"/>
        <v>0</v>
      </c>
      <c r="AS498" s="103">
        <f t="shared" si="549"/>
        <v>0</v>
      </c>
      <c r="AT498" s="103">
        <f t="shared" si="550"/>
        <v>0</v>
      </c>
      <c r="AU498" s="103">
        <f t="shared" si="551"/>
        <v>0</v>
      </c>
      <c r="AV498" s="104">
        <f>SUM(AJ498:AU498)*VLOOKUP($I498,Escalation[],MATCH(W$1,Escalation[#Headers]),FALSE)</f>
        <v>21819.24</v>
      </c>
      <c r="AW498" s="104">
        <f t="shared" si="608"/>
        <v>0</v>
      </c>
      <c r="AX498" s="104">
        <f t="shared" si="609"/>
        <v>0</v>
      </c>
      <c r="AY498" s="104">
        <f t="shared" si="610"/>
        <v>21819.24</v>
      </c>
      <c r="AZ498" s="103">
        <f t="shared" si="611"/>
        <v>4363.8480000000009</v>
      </c>
      <c r="BA498" s="105">
        <f t="shared" si="612"/>
        <v>0</v>
      </c>
      <c r="BB498" s="110"/>
      <c r="BC498" s="102"/>
      <c r="BD498" s="102"/>
      <c r="BE498" s="102"/>
      <c r="BF498" s="102"/>
      <c r="BG498" s="102"/>
      <c r="BH498" s="102"/>
      <c r="BI498" s="102"/>
      <c r="BJ498" s="102"/>
      <c r="BK498" s="102"/>
      <c r="BL498" s="102"/>
      <c r="BM498" s="102"/>
      <c r="BN498" s="102">
        <f t="shared" si="552"/>
        <v>0</v>
      </c>
      <c r="BO498" s="103">
        <f t="shared" si="553"/>
        <v>0</v>
      </c>
      <c r="BP498" s="103">
        <f t="shared" si="554"/>
        <v>0</v>
      </c>
      <c r="BQ498" s="103">
        <f t="shared" si="555"/>
        <v>0</v>
      </c>
      <c r="BR498" s="103">
        <f t="shared" si="556"/>
        <v>0</v>
      </c>
      <c r="BS498" s="103">
        <f t="shared" si="557"/>
        <v>0</v>
      </c>
      <c r="BT498" s="103">
        <f t="shared" si="558"/>
        <v>0</v>
      </c>
      <c r="BU498" s="103">
        <f t="shared" si="559"/>
        <v>0</v>
      </c>
      <c r="BV498" s="103">
        <f t="shared" si="560"/>
        <v>0</v>
      </c>
      <c r="BW498" s="103">
        <f t="shared" si="561"/>
        <v>0</v>
      </c>
      <c r="BX498" s="103">
        <f t="shared" si="562"/>
        <v>0</v>
      </c>
      <c r="BY498" s="103">
        <f t="shared" si="563"/>
        <v>0</v>
      </c>
      <c r="BZ498" s="103">
        <f t="shared" si="564"/>
        <v>0</v>
      </c>
      <c r="CA498" s="104">
        <f>SUM(BO498:BZ498)*VLOOKUP($I498,Escalation[],MATCH(BB$1,Escalation[#Headers]),FALSE)</f>
        <v>0</v>
      </c>
      <c r="CB498" s="104">
        <f t="shared" si="565"/>
        <v>0</v>
      </c>
      <c r="CC498" s="104">
        <f t="shared" si="566"/>
        <v>0</v>
      </c>
      <c r="CD498" s="104">
        <f t="shared" si="567"/>
        <v>0</v>
      </c>
      <c r="CE498" s="103">
        <f t="shared" si="568"/>
        <v>0</v>
      </c>
      <c r="CF498" s="105">
        <f t="shared" si="569"/>
        <v>0</v>
      </c>
      <c r="CG498" s="110"/>
      <c r="CH498" s="102"/>
      <c r="CI498" s="102"/>
      <c r="CJ498" s="102"/>
      <c r="CK498" s="102"/>
      <c r="CL498" s="102"/>
      <c r="CM498" s="102"/>
      <c r="CN498" s="102"/>
      <c r="CO498" s="102"/>
      <c r="CP498" s="102"/>
      <c r="CQ498" s="102"/>
      <c r="CR498" s="102"/>
      <c r="CS498" s="102">
        <f t="shared" si="570"/>
        <v>0</v>
      </c>
      <c r="CT498" s="103">
        <f t="shared" si="571"/>
        <v>0</v>
      </c>
      <c r="CU498" s="103">
        <f t="shared" si="572"/>
        <v>0</v>
      </c>
      <c r="CV498" s="103">
        <f t="shared" si="573"/>
        <v>0</v>
      </c>
      <c r="CW498" s="103">
        <f t="shared" si="574"/>
        <v>0</v>
      </c>
      <c r="CX498" s="103">
        <f t="shared" si="575"/>
        <v>0</v>
      </c>
      <c r="CY498" s="103">
        <f t="shared" si="576"/>
        <v>0</v>
      </c>
      <c r="CZ498" s="103">
        <f t="shared" si="577"/>
        <v>0</v>
      </c>
      <c r="DA498" s="103">
        <f t="shared" si="578"/>
        <v>0</v>
      </c>
      <c r="DB498" s="103">
        <f t="shared" si="579"/>
        <v>0</v>
      </c>
      <c r="DC498" s="103">
        <f t="shared" si="580"/>
        <v>0</v>
      </c>
      <c r="DD498" s="103">
        <f t="shared" si="581"/>
        <v>0</v>
      </c>
      <c r="DE498" s="103">
        <f t="shared" si="582"/>
        <v>0</v>
      </c>
      <c r="DF498" s="104">
        <f>SUM(CT498:DE498)*VLOOKUP($I498,Escalation[],MATCH(CG$1,Escalation[#Headers]),FALSE)</f>
        <v>0</v>
      </c>
      <c r="DG498" s="104">
        <f t="shared" si="583"/>
        <v>0</v>
      </c>
      <c r="DH498" s="104">
        <f t="shared" si="584"/>
        <v>0</v>
      </c>
      <c r="DI498" s="104">
        <f t="shared" si="585"/>
        <v>0</v>
      </c>
      <c r="DJ498" s="103">
        <f t="shared" si="586"/>
        <v>0</v>
      </c>
      <c r="DK498" s="105">
        <f t="shared" si="587"/>
        <v>0</v>
      </c>
      <c r="DL498" s="110"/>
      <c r="DM498" s="102"/>
      <c r="DN498" s="102"/>
      <c r="DO498" s="102"/>
      <c r="DP498" s="102"/>
      <c r="DQ498" s="102"/>
      <c r="DR498" s="102"/>
      <c r="DS498" s="102"/>
      <c r="DT498" s="102"/>
      <c r="DU498" s="102"/>
      <c r="DV498" s="102"/>
      <c r="DW498" s="102"/>
      <c r="DX498" s="102">
        <f t="shared" si="588"/>
        <v>0</v>
      </c>
      <c r="DY498" s="103">
        <f t="shared" si="589"/>
        <v>0</v>
      </c>
      <c r="DZ498" s="103">
        <f t="shared" si="590"/>
        <v>0</v>
      </c>
      <c r="EA498" s="103">
        <f t="shared" si="591"/>
        <v>0</v>
      </c>
      <c r="EB498" s="103">
        <f t="shared" si="592"/>
        <v>0</v>
      </c>
      <c r="EC498" s="103">
        <f t="shared" si="593"/>
        <v>0</v>
      </c>
      <c r="ED498" s="103">
        <f t="shared" si="594"/>
        <v>0</v>
      </c>
      <c r="EE498" s="103">
        <f t="shared" si="595"/>
        <v>0</v>
      </c>
      <c r="EF498" s="103">
        <f t="shared" si="596"/>
        <v>0</v>
      </c>
      <c r="EG498" s="103">
        <f t="shared" si="597"/>
        <v>0</v>
      </c>
      <c r="EH498" s="103">
        <f t="shared" si="598"/>
        <v>0</v>
      </c>
      <c r="EI498" s="103">
        <f t="shared" si="599"/>
        <v>0</v>
      </c>
      <c r="EJ498" s="103">
        <f t="shared" si="600"/>
        <v>0</v>
      </c>
      <c r="EK498" s="104">
        <f>SUM(DY498:EJ498)*VLOOKUP($I498,Escalation[],MATCH(DL$1,Escalation[#Headers]),FALSE)</f>
        <v>0</v>
      </c>
      <c r="EL498" s="104">
        <f t="shared" si="601"/>
        <v>0</v>
      </c>
      <c r="EM498" s="104">
        <f t="shared" si="602"/>
        <v>0</v>
      </c>
      <c r="EN498" s="104">
        <f t="shared" si="603"/>
        <v>0</v>
      </c>
      <c r="EO498" s="103">
        <f t="shared" si="604"/>
        <v>0</v>
      </c>
      <c r="EP498" s="105">
        <f t="shared" si="605"/>
        <v>0</v>
      </c>
      <c r="EQ498" s="159">
        <f t="shared" si="606"/>
        <v>21819.24</v>
      </c>
      <c r="ER498" s="1"/>
      <c r="ES498" s="82"/>
      <c r="ET498" s="82"/>
      <c r="EU498" s="82"/>
      <c r="EV498" s="82"/>
      <c r="EW498" s="34"/>
      <c r="EX498" s="34"/>
      <c r="EY498" s="34"/>
      <c r="EZ498" s="34"/>
      <c r="FA498" s="34"/>
      <c r="FB498" s="34"/>
      <c r="FC498" s="34"/>
      <c r="FD498" s="34"/>
    </row>
    <row r="499" spans="1:160" ht="52.8" hidden="1" x14ac:dyDescent="0.3">
      <c r="A499" s="1" t="s">
        <v>1049</v>
      </c>
      <c r="B499" s="83">
        <v>1.3</v>
      </c>
      <c r="C499" t="s">
        <v>1389</v>
      </c>
      <c r="D499" s="28" t="s">
        <v>15</v>
      </c>
      <c r="E499" s="28" t="s">
        <v>1540</v>
      </c>
      <c r="F499" s="29" t="s">
        <v>1050</v>
      </c>
      <c r="G499" s="30" t="s">
        <v>1050</v>
      </c>
      <c r="H499" s="1"/>
      <c r="I499" s="28" t="s">
        <v>135</v>
      </c>
      <c r="J499" s="31" t="s">
        <v>135</v>
      </c>
      <c r="K499" s="28"/>
      <c r="L499" s="32" t="s">
        <v>22</v>
      </c>
      <c r="M499" s="38"/>
      <c r="N499" s="42">
        <v>1</v>
      </c>
      <c r="O499" s="24">
        <v>0</v>
      </c>
      <c r="P499" s="47">
        <v>0.53</v>
      </c>
      <c r="Q499" s="31" t="s">
        <v>23</v>
      </c>
      <c r="R499" s="1" t="s">
        <v>220</v>
      </c>
      <c r="S499" s="71">
        <f>VLOOKUP(R499,Contingencies!$A$2:$D$7,4,FALSE)</f>
        <v>0.2</v>
      </c>
      <c r="T499" s="22">
        <f t="shared" si="539"/>
        <v>1875.4740000000002</v>
      </c>
      <c r="U499" s="33">
        <f t="shared" si="613"/>
        <v>649.67400000000009</v>
      </c>
      <c r="V499" s="89"/>
      <c r="W499" s="100">
        <v>3000</v>
      </c>
      <c r="X499" s="101">
        <v>3000</v>
      </c>
      <c r="Y499" s="102"/>
      <c r="Z499" s="102"/>
      <c r="AA499" s="102"/>
      <c r="AB499" s="102"/>
      <c r="AC499" s="102"/>
      <c r="AD499" s="102"/>
      <c r="AE499" s="102"/>
      <c r="AF499" s="102"/>
      <c r="AG499" s="102"/>
      <c r="AH499" s="102"/>
      <c r="AI499" s="102">
        <f t="shared" si="607"/>
        <v>0</v>
      </c>
      <c r="AJ499" s="103">
        <f t="shared" si="540"/>
        <v>3000</v>
      </c>
      <c r="AK499" s="103">
        <f t="shared" si="541"/>
        <v>3000</v>
      </c>
      <c r="AL499" s="103">
        <f t="shared" si="542"/>
        <v>0</v>
      </c>
      <c r="AM499" s="103">
        <f t="shared" si="543"/>
        <v>0</v>
      </c>
      <c r="AN499" s="103">
        <f t="shared" si="544"/>
        <v>0</v>
      </c>
      <c r="AO499" s="103">
        <f t="shared" si="545"/>
        <v>0</v>
      </c>
      <c r="AP499" s="103">
        <f t="shared" si="546"/>
        <v>0</v>
      </c>
      <c r="AQ499" s="103">
        <f t="shared" si="547"/>
        <v>0</v>
      </c>
      <c r="AR499" s="103">
        <f t="shared" si="548"/>
        <v>0</v>
      </c>
      <c r="AS499" s="103">
        <f t="shared" si="549"/>
        <v>0</v>
      </c>
      <c r="AT499" s="103">
        <f t="shared" si="550"/>
        <v>0</v>
      </c>
      <c r="AU499" s="103">
        <f t="shared" si="551"/>
        <v>0</v>
      </c>
      <c r="AV499" s="104">
        <f>SUM(AJ499:AU499)*VLOOKUP($I499,Escalation[],MATCH(W$1,Escalation[#Headers]),FALSE)</f>
        <v>6129</v>
      </c>
      <c r="AW499" s="104">
        <f t="shared" si="608"/>
        <v>0</v>
      </c>
      <c r="AX499" s="104">
        <f t="shared" si="609"/>
        <v>3248.3700000000003</v>
      </c>
      <c r="AY499" s="104">
        <f t="shared" si="610"/>
        <v>9377.3700000000008</v>
      </c>
      <c r="AZ499" s="103">
        <f t="shared" si="611"/>
        <v>1225.8</v>
      </c>
      <c r="BA499" s="105">
        <f t="shared" si="612"/>
        <v>649.67400000000009</v>
      </c>
      <c r="BB499" s="110"/>
      <c r="BC499" s="102"/>
      <c r="BD499" s="102"/>
      <c r="BE499" s="102"/>
      <c r="BF499" s="102"/>
      <c r="BG499" s="102"/>
      <c r="BH499" s="102"/>
      <c r="BI499" s="102"/>
      <c r="BJ499" s="102"/>
      <c r="BK499" s="102"/>
      <c r="BL499" s="102"/>
      <c r="BM499" s="102"/>
      <c r="BN499" s="102">
        <f t="shared" si="552"/>
        <v>0</v>
      </c>
      <c r="BO499" s="103">
        <f t="shared" si="553"/>
        <v>0</v>
      </c>
      <c r="BP499" s="103">
        <f t="shared" si="554"/>
        <v>0</v>
      </c>
      <c r="BQ499" s="103">
        <f t="shared" si="555"/>
        <v>0</v>
      </c>
      <c r="BR499" s="103">
        <f t="shared" si="556"/>
        <v>0</v>
      </c>
      <c r="BS499" s="103">
        <f t="shared" si="557"/>
        <v>0</v>
      </c>
      <c r="BT499" s="103">
        <f t="shared" si="558"/>
        <v>0</v>
      </c>
      <c r="BU499" s="103">
        <f t="shared" si="559"/>
        <v>0</v>
      </c>
      <c r="BV499" s="103">
        <f t="shared" si="560"/>
        <v>0</v>
      </c>
      <c r="BW499" s="103">
        <f t="shared" si="561"/>
        <v>0</v>
      </c>
      <c r="BX499" s="103">
        <f t="shared" si="562"/>
        <v>0</v>
      </c>
      <c r="BY499" s="103">
        <f t="shared" si="563"/>
        <v>0</v>
      </c>
      <c r="BZ499" s="103">
        <f t="shared" si="564"/>
        <v>0</v>
      </c>
      <c r="CA499" s="104">
        <f>SUM(BO499:BZ499)*VLOOKUP($I499,Escalation[],MATCH(BB$1,Escalation[#Headers]),FALSE)</f>
        <v>0</v>
      </c>
      <c r="CB499" s="104">
        <f t="shared" si="565"/>
        <v>0</v>
      </c>
      <c r="CC499" s="104">
        <f t="shared" si="566"/>
        <v>0</v>
      </c>
      <c r="CD499" s="104">
        <f t="shared" si="567"/>
        <v>0</v>
      </c>
      <c r="CE499" s="103">
        <f t="shared" si="568"/>
        <v>0</v>
      </c>
      <c r="CF499" s="105">
        <f t="shared" si="569"/>
        <v>0</v>
      </c>
      <c r="CG499" s="110"/>
      <c r="CH499" s="102"/>
      <c r="CI499" s="102"/>
      <c r="CJ499" s="102"/>
      <c r="CK499" s="102"/>
      <c r="CL499" s="102"/>
      <c r="CM499" s="102"/>
      <c r="CN499" s="102"/>
      <c r="CO499" s="102"/>
      <c r="CP499" s="102"/>
      <c r="CQ499" s="102"/>
      <c r="CR499" s="102"/>
      <c r="CS499" s="102">
        <f t="shared" si="570"/>
        <v>0</v>
      </c>
      <c r="CT499" s="103">
        <f t="shared" si="571"/>
        <v>0</v>
      </c>
      <c r="CU499" s="103">
        <f t="shared" si="572"/>
        <v>0</v>
      </c>
      <c r="CV499" s="103">
        <f t="shared" si="573"/>
        <v>0</v>
      </c>
      <c r="CW499" s="103">
        <f t="shared" si="574"/>
        <v>0</v>
      </c>
      <c r="CX499" s="103">
        <f t="shared" si="575"/>
        <v>0</v>
      </c>
      <c r="CY499" s="103">
        <f t="shared" si="576"/>
        <v>0</v>
      </c>
      <c r="CZ499" s="103">
        <f t="shared" si="577"/>
        <v>0</v>
      </c>
      <c r="DA499" s="103">
        <f t="shared" si="578"/>
        <v>0</v>
      </c>
      <c r="DB499" s="103">
        <f t="shared" si="579"/>
        <v>0</v>
      </c>
      <c r="DC499" s="103">
        <f t="shared" si="580"/>
        <v>0</v>
      </c>
      <c r="DD499" s="103">
        <f t="shared" si="581"/>
        <v>0</v>
      </c>
      <c r="DE499" s="103">
        <f t="shared" si="582"/>
        <v>0</v>
      </c>
      <c r="DF499" s="104">
        <f>SUM(CT499:DE499)*VLOOKUP($I499,Escalation[],MATCH(CG$1,Escalation[#Headers]),FALSE)</f>
        <v>0</v>
      </c>
      <c r="DG499" s="104">
        <f t="shared" si="583"/>
        <v>0</v>
      </c>
      <c r="DH499" s="104">
        <f t="shared" si="584"/>
        <v>0</v>
      </c>
      <c r="DI499" s="104">
        <f t="shared" si="585"/>
        <v>0</v>
      </c>
      <c r="DJ499" s="103">
        <f t="shared" si="586"/>
        <v>0</v>
      </c>
      <c r="DK499" s="105">
        <f t="shared" si="587"/>
        <v>0</v>
      </c>
      <c r="DL499" s="110"/>
      <c r="DM499" s="102"/>
      <c r="DN499" s="102"/>
      <c r="DO499" s="102"/>
      <c r="DP499" s="102"/>
      <c r="DQ499" s="102"/>
      <c r="DR499" s="102"/>
      <c r="DS499" s="102"/>
      <c r="DT499" s="102"/>
      <c r="DU499" s="102"/>
      <c r="DV499" s="102"/>
      <c r="DW499" s="102"/>
      <c r="DX499" s="102">
        <f t="shared" si="588"/>
        <v>0</v>
      </c>
      <c r="DY499" s="103">
        <f t="shared" si="589"/>
        <v>0</v>
      </c>
      <c r="DZ499" s="103">
        <f t="shared" si="590"/>
        <v>0</v>
      </c>
      <c r="EA499" s="103">
        <f t="shared" si="591"/>
        <v>0</v>
      </c>
      <c r="EB499" s="103">
        <f t="shared" si="592"/>
        <v>0</v>
      </c>
      <c r="EC499" s="103">
        <f t="shared" si="593"/>
        <v>0</v>
      </c>
      <c r="ED499" s="103">
        <f t="shared" si="594"/>
        <v>0</v>
      </c>
      <c r="EE499" s="103">
        <f t="shared" si="595"/>
        <v>0</v>
      </c>
      <c r="EF499" s="103">
        <f t="shared" si="596"/>
        <v>0</v>
      </c>
      <c r="EG499" s="103">
        <f t="shared" si="597"/>
        <v>0</v>
      </c>
      <c r="EH499" s="103">
        <f t="shared" si="598"/>
        <v>0</v>
      </c>
      <c r="EI499" s="103">
        <f t="shared" si="599"/>
        <v>0</v>
      </c>
      <c r="EJ499" s="103">
        <f t="shared" si="600"/>
        <v>0</v>
      </c>
      <c r="EK499" s="104">
        <f>SUM(DY499:EJ499)*VLOOKUP($I499,Escalation[],MATCH(DL$1,Escalation[#Headers]),FALSE)</f>
        <v>0</v>
      </c>
      <c r="EL499" s="104">
        <f t="shared" si="601"/>
        <v>0</v>
      </c>
      <c r="EM499" s="104">
        <f t="shared" si="602"/>
        <v>0</v>
      </c>
      <c r="EN499" s="104">
        <f t="shared" si="603"/>
        <v>0</v>
      </c>
      <c r="EO499" s="103">
        <f t="shared" si="604"/>
        <v>0</v>
      </c>
      <c r="EP499" s="105">
        <f t="shared" si="605"/>
        <v>0</v>
      </c>
      <c r="EQ499" s="159">
        <f t="shared" si="606"/>
        <v>9377.3700000000008</v>
      </c>
      <c r="ER499" s="1"/>
      <c r="ES499" s="82"/>
      <c r="ET499" s="82"/>
      <c r="EU499" s="82"/>
      <c r="EV499" s="82"/>
      <c r="EW499" s="34"/>
      <c r="EX499" s="34"/>
      <c r="EY499" s="34"/>
      <c r="EZ499" s="34"/>
      <c r="FA499" s="34"/>
      <c r="FB499" s="34"/>
      <c r="FC499" s="34"/>
      <c r="FD499" s="34"/>
    </row>
    <row r="500" spans="1:160" ht="26.4" hidden="1" x14ac:dyDescent="0.3">
      <c r="A500" s="1" t="s">
        <v>1052</v>
      </c>
      <c r="B500" s="83">
        <v>1.3</v>
      </c>
      <c r="C500" t="s">
        <v>1389</v>
      </c>
      <c r="D500" s="28" t="s">
        <v>15</v>
      </c>
      <c r="E500" s="28" t="s">
        <v>1540</v>
      </c>
      <c r="F500" s="29" t="s">
        <v>1053</v>
      </c>
      <c r="G500" s="30" t="s">
        <v>1053</v>
      </c>
      <c r="H500" s="1" t="s">
        <v>1291</v>
      </c>
      <c r="I500" s="28" t="s">
        <v>19</v>
      </c>
      <c r="J500" s="31" t="s">
        <v>31</v>
      </c>
      <c r="K500" s="28" t="s">
        <v>81</v>
      </c>
      <c r="L500" s="32" t="s">
        <v>1006</v>
      </c>
      <c r="M500" s="38">
        <v>64.75</v>
      </c>
      <c r="N500" s="41">
        <v>52</v>
      </c>
      <c r="O500" s="24">
        <v>0.35</v>
      </c>
      <c r="P500" s="47">
        <v>0.53</v>
      </c>
      <c r="Q500" s="31" t="s">
        <v>23</v>
      </c>
      <c r="R500" s="1" t="s">
        <v>220</v>
      </c>
      <c r="S500" s="71">
        <f>VLOOKUP(R500,Contingencies!$A$2:$D$7,4,FALSE)</f>
        <v>0.2</v>
      </c>
      <c r="T500" s="22">
        <f t="shared" si="539"/>
        <v>3552.0305388750007</v>
      </c>
      <c r="U500" s="33">
        <f t="shared" si="613"/>
        <v>1230.4419513750004</v>
      </c>
      <c r="V500" s="89"/>
      <c r="W500" s="110"/>
      <c r="X500" s="101">
        <v>10</v>
      </c>
      <c r="Y500" s="101">
        <v>100</v>
      </c>
      <c r="Z500" s="101">
        <v>20</v>
      </c>
      <c r="AA500" s="102"/>
      <c r="AB500" s="102"/>
      <c r="AC500" s="102"/>
      <c r="AD500" s="102"/>
      <c r="AE500" s="102"/>
      <c r="AF500" s="102"/>
      <c r="AG500" s="102"/>
      <c r="AH500" s="102"/>
      <c r="AI500" s="102">
        <f t="shared" si="607"/>
        <v>130</v>
      </c>
      <c r="AJ500" s="103">
        <f t="shared" si="540"/>
        <v>0</v>
      </c>
      <c r="AK500" s="103">
        <f t="shared" si="541"/>
        <v>647.5</v>
      </c>
      <c r="AL500" s="103">
        <f t="shared" si="542"/>
        <v>6475</v>
      </c>
      <c r="AM500" s="103">
        <f t="shared" si="543"/>
        <v>1295</v>
      </c>
      <c r="AN500" s="103">
        <f t="shared" si="544"/>
        <v>0</v>
      </c>
      <c r="AO500" s="103">
        <f t="shared" si="545"/>
        <v>0</v>
      </c>
      <c r="AP500" s="103">
        <f t="shared" si="546"/>
        <v>0</v>
      </c>
      <c r="AQ500" s="103">
        <f t="shared" si="547"/>
        <v>0</v>
      </c>
      <c r="AR500" s="103">
        <f t="shared" si="548"/>
        <v>0</v>
      </c>
      <c r="AS500" s="103">
        <f t="shared" si="549"/>
        <v>0</v>
      </c>
      <c r="AT500" s="103">
        <f t="shared" si="550"/>
        <v>0</v>
      </c>
      <c r="AU500" s="103">
        <f t="shared" si="551"/>
        <v>0</v>
      </c>
      <c r="AV500" s="104">
        <f>SUM(AJ500:AU500)*VLOOKUP($I500,Escalation[],MATCH(W$1,Escalation[#Headers]),FALSE)</f>
        <v>8598.4762500000015</v>
      </c>
      <c r="AW500" s="104">
        <f t="shared" si="608"/>
        <v>3009.4666875000003</v>
      </c>
      <c r="AX500" s="104">
        <f t="shared" si="609"/>
        <v>6152.2097568750014</v>
      </c>
      <c r="AY500" s="104">
        <f t="shared" si="610"/>
        <v>17760.152694375003</v>
      </c>
      <c r="AZ500" s="103">
        <f t="shared" si="611"/>
        <v>2321.5885875000004</v>
      </c>
      <c r="BA500" s="105">
        <f t="shared" si="612"/>
        <v>1230.4419513750004</v>
      </c>
      <c r="BB500" s="110"/>
      <c r="BC500" s="102"/>
      <c r="BD500" s="102"/>
      <c r="BE500" s="102"/>
      <c r="BF500" s="102"/>
      <c r="BG500" s="102"/>
      <c r="BH500" s="102"/>
      <c r="BI500" s="102"/>
      <c r="BJ500" s="102"/>
      <c r="BK500" s="102"/>
      <c r="BL500" s="102"/>
      <c r="BM500" s="102"/>
      <c r="BN500" s="102">
        <f t="shared" si="552"/>
        <v>0</v>
      </c>
      <c r="BO500" s="103">
        <f t="shared" si="553"/>
        <v>0</v>
      </c>
      <c r="BP500" s="103">
        <f t="shared" si="554"/>
        <v>0</v>
      </c>
      <c r="BQ500" s="103">
        <f t="shared" si="555"/>
        <v>0</v>
      </c>
      <c r="BR500" s="103">
        <f t="shared" si="556"/>
        <v>0</v>
      </c>
      <c r="BS500" s="103">
        <f t="shared" si="557"/>
        <v>0</v>
      </c>
      <c r="BT500" s="103">
        <f t="shared" si="558"/>
        <v>0</v>
      </c>
      <c r="BU500" s="103">
        <f t="shared" si="559"/>
        <v>0</v>
      </c>
      <c r="BV500" s="103">
        <f t="shared" si="560"/>
        <v>0</v>
      </c>
      <c r="BW500" s="103">
        <f t="shared" si="561"/>
        <v>0</v>
      </c>
      <c r="BX500" s="103">
        <f t="shared" si="562"/>
        <v>0</v>
      </c>
      <c r="BY500" s="103">
        <f t="shared" si="563"/>
        <v>0</v>
      </c>
      <c r="BZ500" s="103">
        <f t="shared" si="564"/>
        <v>0</v>
      </c>
      <c r="CA500" s="104">
        <f>SUM(BO500:BZ500)*VLOOKUP($I500,Escalation[],MATCH(BB$1,Escalation[#Headers]),FALSE)</f>
        <v>0</v>
      </c>
      <c r="CB500" s="104">
        <f t="shared" si="565"/>
        <v>0</v>
      </c>
      <c r="CC500" s="104">
        <f t="shared" si="566"/>
        <v>0</v>
      </c>
      <c r="CD500" s="104">
        <f t="shared" si="567"/>
        <v>0</v>
      </c>
      <c r="CE500" s="103">
        <f t="shared" si="568"/>
        <v>0</v>
      </c>
      <c r="CF500" s="105">
        <f t="shared" si="569"/>
        <v>0</v>
      </c>
      <c r="CG500" s="110"/>
      <c r="CH500" s="102"/>
      <c r="CI500" s="102"/>
      <c r="CJ500" s="102"/>
      <c r="CK500" s="102"/>
      <c r="CL500" s="102"/>
      <c r="CM500" s="102"/>
      <c r="CN500" s="102"/>
      <c r="CO500" s="102"/>
      <c r="CP500" s="102"/>
      <c r="CQ500" s="102"/>
      <c r="CR500" s="102"/>
      <c r="CS500" s="102">
        <f t="shared" si="570"/>
        <v>0</v>
      </c>
      <c r="CT500" s="103">
        <f t="shared" si="571"/>
        <v>0</v>
      </c>
      <c r="CU500" s="103">
        <f t="shared" si="572"/>
        <v>0</v>
      </c>
      <c r="CV500" s="103">
        <f t="shared" si="573"/>
        <v>0</v>
      </c>
      <c r="CW500" s="103">
        <f t="shared" si="574"/>
        <v>0</v>
      </c>
      <c r="CX500" s="103">
        <f t="shared" si="575"/>
        <v>0</v>
      </c>
      <c r="CY500" s="103">
        <f t="shared" si="576"/>
        <v>0</v>
      </c>
      <c r="CZ500" s="103">
        <f t="shared" si="577"/>
        <v>0</v>
      </c>
      <c r="DA500" s="103">
        <f t="shared" si="578"/>
        <v>0</v>
      </c>
      <c r="DB500" s="103">
        <f t="shared" si="579"/>
        <v>0</v>
      </c>
      <c r="DC500" s="103">
        <f t="shared" si="580"/>
        <v>0</v>
      </c>
      <c r="DD500" s="103">
        <f t="shared" si="581"/>
        <v>0</v>
      </c>
      <c r="DE500" s="103">
        <f t="shared" si="582"/>
        <v>0</v>
      </c>
      <c r="DF500" s="104">
        <f>SUM(CT500:DE500)*VLOOKUP($I500,Escalation[],MATCH(CG$1,Escalation[#Headers]),FALSE)</f>
        <v>0</v>
      </c>
      <c r="DG500" s="104">
        <f t="shared" si="583"/>
        <v>0</v>
      </c>
      <c r="DH500" s="104">
        <f t="shared" si="584"/>
        <v>0</v>
      </c>
      <c r="DI500" s="104">
        <f t="shared" si="585"/>
        <v>0</v>
      </c>
      <c r="DJ500" s="103">
        <f t="shared" si="586"/>
        <v>0</v>
      </c>
      <c r="DK500" s="105">
        <f t="shared" si="587"/>
        <v>0</v>
      </c>
      <c r="DL500" s="110"/>
      <c r="DM500" s="102"/>
      <c r="DN500" s="102"/>
      <c r="DO500" s="102"/>
      <c r="DP500" s="102"/>
      <c r="DQ500" s="102"/>
      <c r="DR500" s="102"/>
      <c r="DS500" s="102"/>
      <c r="DT500" s="102"/>
      <c r="DU500" s="102"/>
      <c r="DV500" s="102"/>
      <c r="DW500" s="102"/>
      <c r="DX500" s="102">
        <f t="shared" si="588"/>
        <v>0</v>
      </c>
      <c r="DY500" s="103">
        <f t="shared" si="589"/>
        <v>0</v>
      </c>
      <c r="DZ500" s="103">
        <f t="shared" si="590"/>
        <v>0</v>
      </c>
      <c r="EA500" s="103">
        <f t="shared" si="591"/>
        <v>0</v>
      </c>
      <c r="EB500" s="103">
        <f t="shared" si="592"/>
        <v>0</v>
      </c>
      <c r="EC500" s="103">
        <f t="shared" si="593"/>
        <v>0</v>
      </c>
      <c r="ED500" s="103">
        <f t="shared" si="594"/>
        <v>0</v>
      </c>
      <c r="EE500" s="103">
        <f t="shared" si="595"/>
        <v>0</v>
      </c>
      <c r="EF500" s="103">
        <f t="shared" si="596"/>
        <v>0</v>
      </c>
      <c r="EG500" s="103">
        <f t="shared" si="597"/>
        <v>0</v>
      </c>
      <c r="EH500" s="103">
        <f t="shared" si="598"/>
        <v>0</v>
      </c>
      <c r="EI500" s="103">
        <f t="shared" si="599"/>
        <v>0</v>
      </c>
      <c r="EJ500" s="103">
        <f t="shared" si="600"/>
        <v>0</v>
      </c>
      <c r="EK500" s="104">
        <f>SUM(DY500:EJ500)*VLOOKUP($I500,Escalation[],MATCH(DL$1,Escalation[#Headers]),FALSE)</f>
        <v>0</v>
      </c>
      <c r="EL500" s="104">
        <f t="shared" si="601"/>
        <v>0</v>
      </c>
      <c r="EM500" s="104">
        <f t="shared" si="602"/>
        <v>0</v>
      </c>
      <c r="EN500" s="104">
        <f t="shared" si="603"/>
        <v>0</v>
      </c>
      <c r="EO500" s="103">
        <f t="shared" si="604"/>
        <v>0</v>
      </c>
      <c r="EP500" s="105">
        <f t="shared" si="605"/>
        <v>0</v>
      </c>
      <c r="EQ500" s="159">
        <f t="shared" si="606"/>
        <v>17760.152694375003</v>
      </c>
      <c r="ER500" s="1"/>
      <c r="ES500" s="82"/>
      <c r="ET500" s="82"/>
      <c r="EU500" s="82"/>
      <c r="EV500" s="82"/>
      <c r="EW500" s="34"/>
      <c r="EX500" s="34"/>
      <c r="EY500" s="34"/>
      <c r="EZ500" s="34"/>
      <c r="FA500" s="34"/>
      <c r="FB500" s="34"/>
      <c r="FC500" s="34"/>
      <c r="FD500" s="34"/>
    </row>
    <row r="501" spans="1:160" ht="26.4" hidden="1" x14ac:dyDescent="0.3">
      <c r="A501" s="1" t="s">
        <v>1052</v>
      </c>
      <c r="B501" s="83">
        <v>1.3</v>
      </c>
      <c r="C501" t="s">
        <v>1389</v>
      </c>
      <c r="D501" s="28" t="s">
        <v>15</v>
      </c>
      <c r="E501" s="28" t="s">
        <v>1540</v>
      </c>
      <c r="F501" s="29" t="s">
        <v>1053</v>
      </c>
      <c r="G501" s="30" t="s">
        <v>1053</v>
      </c>
      <c r="H501" s="1"/>
      <c r="I501" s="28" t="s">
        <v>135</v>
      </c>
      <c r="J501" s="31" t="s">
        <v>135</v>
      </c>
      <c r="K501" s="28"/>
      <c r="L501" s="32" t="s">
        <v>22</v>
      </c>
      <c r="M501" s="38"/>
      <c r="N501" s="42">
        <v>1</v>
      </c>
      <c r="O501" s="24">
        <v>0</v>
      </c>
      <c r="P501" s="47">
        <v>0.53</v>
      </c>
      <c r="Q501" s="31" t="s">
        <v>23</v>
      </c>
      <c r="R501" s="1" t="s">
        <v>220</v>
      </c>
      <c r="S501" s="71">
        <f>VLOOKUP(R501,Contingencies!$A$2:$D$7,4,FALSE)</f>
        <v>0.2</v>
      </c>
      <c r="T501" s="22">
        <f t="shared" si="539"/>
        <v>1562.8950000000002</v>
      </c>
      <c r="U501" s="33">
        <f t="shared" si="613"/>
        <v>541.3950000000001</v>
      </c>
      <c r="V501" s="89"/>
      <c r="W501" s="110"/>
      <c r="X501" s="101">
        <v>5000</v>
      </c>
      <c r="Y501" s="101"/>
      <c r="Z501" s="101"/>
      <c r="AA501" s="102"/>
      <c r="AB501" s="102"/>
      <c r="AC501" s="102"/>
      <c r="AD501" s="102"/>
      <c r="AE501" s="102"/>
      <c r="AF501" s="102"/>
      <c r="AG501" s="102"/>
      <c r="AH501" s="102"/>
      <c r="AI501" s="102">
        <f t="shared" si="607"/>
        <v>0</v>
      </c>
      <c r="AJ501" s="103">
        <f t="shared" si="540"/>
        <v>0</v>
      </c>
      <c r="AK501" s="103">
        <f t="shared" si="541"/>
        <v>5000</v>
      </c>
      <c r="AL501" s="103">
        <f t="shared" si="542"/>
        <v>0</v>
      </c>
      <c r="AM501" s="103">
        <f t="shared" si="543"/>
        <v>0</v>
      </c>
      <c r="AN501" s="103">
        <f t="shared" si="544"/>
        <v>0</v>
      </c>
      <c r="AO501" s="103">
        <f t="shared" si="545"/>
        <v>0</v>
      </c>
      <c r="AP501" s="103">
        <f t="shared" si="546"/>
        <v>0</v>
      </c>
      <c r="AQ501" s="103">
        <f t="shared" si="547"/>
        <v>0</v>
      </c>
      <c r="AR501" s="103">
        <f t="shared" si="548"/>
        <v>0</v>
      </c>
      <c r="AS501" s="103">
        <f t="shared" si="549"/>
        <v>0</v>
      </c>
      <c r="AT501" s="103">
        <f t="shared" si="550"/>
        <v>0</v>
      </c>
      <c r="AU501" s="103">
        <f t="shared" si="551"/>
        <v>0</v>
      </c>
      <c r="AV501" s="104">
        <f>SUM(AJ501:AU501)*VLOOKUP($I501,Escalation[],MATCH(W$1,Escalation[#Headers]),FALSE)</f>
        <v>5107.5</v>
      </c>
      <c r="AW501" s="104">
        <f t="shared" si="608"/>
        <v>0</v>
      </c>
      <c r="AX501" s="104">
        <f t="shared" si="609"/>
        <v>2706.9749999999999</v>
      </c>
      <c r="AY501" s="104">
        <f t="shared" si="610"/>
        <v>7814.4750000000004</v>
      </c>
      <c r="AZ501" s="103">
        <f t="shared" si="611"/>
        <v>1021.5</v>
      </c>
      <c r="BA501" s="105">
        <f t="shared" si="612"/>
        <v>541.39499999999998</v>
      </c>
      <c r="BB501" s="110"/>
      <c r="BC501" s="102"/>
      <c r="BD501" s="102"/>
      <c r="BE501" s="102"/>
      <c r="BF501" s="102"/>
      <c r="BG501" s="102"/>
      <c r="BH501" s="102"/>
      <c r="BI501" s="102"/>
      <c r="BJ501" s="102"/>
      <c r="BK501" s="102"/>
      <c r="BL501" s="102"/>
      <c r="BM501" s="102"/>
      <c r="BN501" s="102">
        <f t="shared" si="552"/>
        <v>0</v>
      </c>
      <c r="BO501" s="103">
        <f t="shared" si="553"/>
        <v>0</v>
      </c>
      <c r="BP501" s="103">
        <f t="shared" si="554"/>
        <v>0</v>
      </c>
      <c r="BQ501" s="103">
        <f t="shared" si="555"/>
        <v>0</v>
      </c>
      <c r="BR501" s="103">
        <f t="shared" si="556"/>
        <v>0</v>
      </c>
      <c r="BS501" s="103">
        <f t="shared" si="557"/>
        <v>0</v>
      </c>
      <c r="BT501" s="103">
        <f t="shared" si="558"/>
        <v>0</v>
      </c>
      <c r="BU501" s="103">
        <f t="shared" si="559"/>
        <v>0</v>
      </c>
      <c r="BV501" s="103">
        <f t="shared" si="560"/>
        <v>0</v>
      </c>
      <c r="BW501" s="103">
        <f t="shared" si="561"/>
        <v>0</v>
      </c>
      <c r="BX501" s="103">
        <f t="shared" si="562"/>
        <v>0</v>
      </c>
      <c r="BY501" s="103">
        <f t="shared" si="563"/>
        <v>0</v>
      </c>
      <c r="BZ501" s="103">
        <f t="shared" si="564"/>
        <v>0</v>
      </c>
      <c r="CA501" s="104">
        <f>SUM(BO501:BZ501)*VLOOKUP($I501,Escalation[],MATCH(BB$1,Escalation[#Headers]),FALSE)</f>
        <v>0</v>
      </c>
      <c r="CB501" s="104">
        <f t="shared" si="565"/>
        <v>0</v>
      </c>
      <c r="CC501" s="104">
        <f t="shared" si="566"/>
        <v>0</v>
      </c>
      <c r="CD501" s="104">
        <f t="shared" si="567"/>
        <v>0</v>
      </c>
      <c r="CE501" s="103">
        <f t="shared" si="568"/>
        <v>0</v>
      </c>
      <c r="CF501" s="105">
        <f t="shared" si="569"/>
        <v>0</v>
      </c>
      <c r="CG501" s="110"/>
      <c r="CH501" s="102"/>
      <c r="CI501" s="102"/>
      <c r="CJ501" s="102"/>
      <c r="CK501" s="102"/>
      <c r="CL501" s="102"/>
      <c r="CM501" s="102"/>
      <c r="CN501" s="102"/>
      <c r="CO501" s="102"/>
      <c r="CP501" s="102"/>
      <c r="CQ501" s="102"/>
      <c r="CR501" s="102"/>
      <c r="CS501" s="102">
        <f t="shared" si="570"/>
        <v>0</v>
      </c>
      <c r="CT501" s="103">
        <f t="shared" si="571"/>
        <v>0</v>
      </c>
      <c r="CU501" s="103">
        <f t="shared" si="572"/>
        <v>0</v>
      </c>
      <c r="CV501" s="103">
        <f t="shared" si="573"/>
        <v>0</v>
      </c>
      <c r="CW501" s="103">
        <f t="shared" si="574"/>
        <v>0</v>
      </c>
      <c r="CX501" s="103">
        <f t="shared" si="575"/>
        <v>0</v>
      </c>
      <c r="CY501" s="103">
        <f t="shared" si="576"/>
        <v>0</v>
      </c>
      <c r="CZ501" s="103">
        <f t="shared" si="577"/>
        <v>0</v>
      </c>
      <c r="DA501" s="103">
        <f t="shared" si="578"/>
        <v>0</v>
      </c>
      <c r="DB501" s="103">
        <f t="shared" si="579"/>
        <v>0</v>
      </c>
      <c r="DC501" s="103">
        <f t="shared" si="580"/>
        <v>0</v>
      </c>
      <c r="DD501" s="103">
        <f t="shared" si="581"/>
        <v>0</v>
      </c>
      <c r="DE501" s="103">
        <f t="shared" si="582"/>
        <v>0</v>
      </c>
      <c r="DF501" s="104">
        <f>SUM(CT501:DE501)*VLOOKUP($I501,Escalation[],MATCH(CG$1,Escalation[#Headers]),FALSE)</f>
        <v>0</v>
      </c>
      <c r="DG501" s="104">
        <f t="shared" si="583"/>
        <v>0</v>
      </c>
      <c r="DH501" s="104">
        <f t="shared" si="584"/>
        <v>0</v>
      </c>
      <c r="DI501" s="104">
        <f t="shared" si="585"/>
        <v>0</v>
      </c>
      <c r="DJ501" s="103">
        <f t="shared" si="586"/>
        <v>0</v>
      </c>
      <c r="DK501" s="105">
        <f t="shared" si="587"/>
        <v>0</v>
      </c>
      <c r="DL501" s="110"/>
      <c r="DM501" s="102"/>
      <c r="DN501" s="102"/>
      <c r="DO501" s="102"/>
      <c r="DP501" s="102"/>
      <c r="DQ501" s="102"/>
      <c r="DR501" s="102"/>
      <c r="DS501" s="102"/>
      <c r="DT501" s="102"/>
      <c r="DU501" s="102"/>
      <c r="DV501" s="102"/>
      <c r="DW501" s="102"/>
      <c r="DX501" s="102">
        <f t="shared" si="588"/>
        <v>0</v>
      </c>
      <c r="DY501" s="103">
        <f t="shared" si="589"/>
        <v>0</v>
      </c>
      <c r="DZ501" s="103">
        <f t="shared" si="590"/>
        <v>0</v>
      </c>
      <c r="EA501" s="103">
        <f t="shared" si="591"/>
        <v>0</v>
      </c>
      <c r="EB501" s="103">
        <f t="shared" si="592"/>
        <v>0</v>
      </c>
      <c r="EC501" s="103">
        <f t="shared" si="593"/>
        <v>0</v>
      </c>
      <c r="ED501" s="103">
        <f t="shared" si="594"/>
        <v>0</v>
      </c>
      <c r="EE501" s="103">
        <f t="shared" si="595"/>
        <v>0</v>
      </c>
      <c r="EF501" s="103">
        <f t="shared" si="596"/>
        <v>0</v>
      </c>
      <c r="EG501" s="103">
        <f t="shared" si="597"/>
        <v>0</v>
      </c>
      <c r="EH501" s="103">
        <f t="shared" si="598"/>
        <v>0</v>
      </c>
      <c r="EI501" s="103">
        <f t="shared" si="599"/>
        <v>0</v>
      </c>
      <c r="EJ501" s="103">
        <f t="shared" si="600"/>
        <v>0</v>
      </c>
      <c r="EK501" s="104">
        <f>SUM(DY501:EJ501)*VLOOKUP($I501,Escalation[],MATCH(DL$1,Escalation[#Headers]),FALSE)</f>
        <v>0</v>
      </c>
      <c r="EL501" s="104">
        <f t="shared" si="601"/>
        <v>0</v>
      </c>
      <c r="EM501" s="104">
        <f t="shared" si="602"/>
        <v>0</v>
      </c>
      <c r="EN501" s="104">
        <f t="shared" si="603"/>
        <v>0</v>
      </c>
      <c r="EO501" s="103">
        <f t="shared" si="604"/>
        <v>0</v>
      </c>
      <c r="EP501" s="105">
        <f t="shared" si="605"/>
        <v>0</v>
      </c>
      <c r="EQ501" s="159">
        <f t="shared" si="606"/>
        <v>7814.4750000000004</v>
      </c>
      <c r="ER501" s="1"/>
      <c r="ES501" s="82"/>
      <c r="ET501" s="82"/>
      <c r="EU501" s="82"/>
      <c r="EV501" s="82"/>
      <c r="EW501" s="34"/>
      <c r="EX501" s="34"/>
      <c r="EY501" s="34"/>
      <c r="EZ501" s="34"/>
      <c r="FA501" s="34"/>
      <c r="FB501" s="34"/>
      <c r="FC501" s="34"/>
      <c r="FD501" s="34"/>
    </row>
    <row r="502" spans="1:160" ht="26.4" hidden="1" x14ac:dyDescent="0.3">
      <c r="A502" s="1" t="s">
        <v>1055</v>
      </c>
      <c r="B502" s="83">
        <v>1.3</v>
      </c>
      <c r="C502" t="s">
        <v>1389</v>
      </c>
      <c r="D502" s="28" t="s">
        <v>15</v>
      </c>
      <c r="E502" s="3" t="s">
        <v>25</v>
      </c>
      <c r="F502" s="29" t="s">
        <v>1056</v>
      </c>
      <c r="G502" s="30" t="s">
        <v>1056</v>
      </c>
      <c r="H502" s="1" t="s">
        <v>1051</v>
      </c>
      <c r="I502" s="28" t="s">
        <v>19</v>
      </c>
      <c r="J502" s="31" t="s">
        <v>31</v>
      </c>
      <c r="K502" s="28" t="s">
        <v>137</v>
      </c>
      <c r="L502" s="32" t="s">
        <v>1006</v>
      </c>
      <c r="M502" s="38">
        <v>46</v>
      </c>
      <c r="N502" s="41">
        <v>77</v>
      </c>
      <c r="O502" s="24">
        <v>0</v>
      </c>
      <c r="P502" s="47">
        <v>0</v>
      </c>
      <c r="Q502" s="31" t="s">
        <v>23</v>
      </c>
      <c r="R502" s="1" t="s">
        <v>220</v>
      </c>
      <c r="S502" s="71">
        <f>VLOOKUP(R502,Contingencies!$A$2:$D$7,4,FALSE)</f>
        <v>0.2</v>
      </c>
      <c r="T502" s="22">
        <f t="shared" si="539"/>
        <v>375.91200000000003</v>
      </c>
      <c r="U502" s="33">
        <f t="shared" si="613"/>
        <v>0</v>
      </c>
      <c r="V502" s="89"/>
      <c r="W502" s="110"/>
      <c r="X502" s="102"/>
      <c r="Y502" s="102"/>
      <c r="Z502" s="101">
        <v>40</v>
      </c>
      <c r="AA502" s="102"/>
      <c r="AB502" s="102"/>
      <c r="AC502" s="102"/>
      <c r="AD502" s="102"/>
      <c r="AE502" s="102"/>
      <c r="AF502" s="102"/>
      <c r="AG502" s="102"/>
      <c r="AH502" s="102"/>
      <c r="AI502" s="102">
        <f t="shared" si="607"/>
        <v>40</v>
      </c>
      <c r="AJ502" s="103">
        <f t="shared" si="540"/>
        <v>0</v>
      </c>
      <c r="AK502" s="103">
        <f t="shared" si="541"/>
        <v>0</v>
      </c>
      <c r="AL502" s="103">
        <f t="shared" si="542"/>
        <v>0</v>
      </c>
      <c r="AM502" s="103">
        <f t="shared" si="543"/>
        <v>1840</v>
      </c>
      <c r="AN502" s="103">
        <f t="shared" si="544"/>
        <v>0</v>
      </c>
      <c r="AO502" s="103">
        <f t="shared" si="545"/>
        <v>0</v>
      </c>
      <c r="AP502" s="103">
        <f t="shared" si="546"/>
        <v>0</v>
      </c>
      <c r="AQ502" s="103">
        <f t="shared" si="547"/>
        <v>0</v>
      </c>
      <c r="AR502" s="103">
        <f t="shared" si="548"/>
        <v>0</v>
      </c>
      <c r="AS502" s="103">
        <f t="shared" si="549"/>
        <v>0</v>
      </c>
      <c r="AT502" s="103">
        <f t="shared" si="550"/>
        <v>0</v>
      </c>
      <c r="AU502" s="103">
        <f t="shared" si="551"/>
        <v>0</v>
      </c>
      <c r="AV502" s="104">
        <f>SUM(AJ502:AU502)*VLOOKUP($I502,Escalation[],MATCH(W$1,Escalation[#Headers]),FALSE)</f>
        <v>1879.5600000000002</v>
      </c>
      <c r="AW502" s="104">
        <f t="shared" si="608"/>
        <v>0</v>
      </c>
      <c r="AX502" s="104">
        <f t="shared" si="609"/>
        <v>0</v>
      </c>
      <c r="AY502" s="104">
        <f t="shared" si="610"/>
        <v>1879.5600000000002</v>
      </c>
      <c r="AZ502" s="103">
        <f t="shared" si="611"/>
        <v>375.91200000000003</v>
      </c>
      <c r="BA502" s="105">
        <f t="shared" si="612"/>
        <v>0</v>
      </c>
      <c r="BB502" s="110"/>
      <c r="BC502" s="102"/>
      <c r="BD502" s="102"/>
      <c r="BE502" s="102"/>
      <c r="BF502" s="102"/>
      <c r="BG502" s="102"/>
      <c r="BH502" s="102"/>
      <c r="BI502" s="102"/>
      <c r="BJ502" s="102"/>
      <c r="BK502" s="102"/>
      <c r="BL502" s="102"/>
      <c r="BM502" s="102"/>
      <c r="BN502" s="102">
        <f t="shared" si="552"/>
        <v>0</v>
      </c>
      <c r="BO502" s="103">
        <f t="shared" si="553"/>
        <v>0</v>
      </c>
      <c r="BP502" s="103">
        <f t="shared" si="554"/>
        <v>0</v>
      </c>
      <c r="BQ502" s="103">
        <f t="shared" si="555"/>
        <v>0</v>
      </c>
      <c r="BR502" s="103">
        <f t="shared" si="556"/>
        <v>0</v>
      </c>
      <c r="BS502" s="103">
        <f t="shared" si="557"/>
        <v>0</v>
      </c>
      <c r="BT502" s="103">
        <f t="shared" si="558"/>
        <v>0</v>
      </c>
      <c r="BU502" s="103">
        <f t="shared" si="559"/>
        <v>0</v>
      </c>
      <c r="BV502" s="103">
        <f t="shared" si="560"/>
        <v>0</v>
      </c>
      <c r="BW502" s="103">
        <f t="shared" si="561"/>
        <v>0</v>
      </c>
      <c r="BX502" s="103">
        <f t="shared" si="562"/>
        <v>0</v>
      </c>
      <c r="BY502" s="103">
        <f t="shared" si="563"/>
        <v>0</v>
      </c>
      <c r="BZ502" s="103">
        <f t="shared" si="564"/>
        <v>0</v>
      </c>
      <c r="CA502" s="104">
        <f>SUM(BO502:BZ502)*VLOOKUP($I502,Escalation[],MATCH(BB$1,Escalation[#Headers]),FALSE)</f>
        <v>0</v>
      </c>
      <c r="CB502" s="104">
        <f t="shared" si="565"/>
        <v>0</v>
      </c>
      <c r="CC502" s="104">
        <f t="shared" si="566"/>
        <v>0</v>
      </c>
      <c r="CD502" s="104">
        <f t="shared" si="567"/>
        <v>0</v>
      </c>
      <c r="CE502" s="103">
        <f t="shared" si="568"/>
        <v>0</v>
      </c>
      <c r="CF502" s="105">
        <f t="shared" si="569"/>
        <v>0</v>
      </c>
      <c r="CG502" s="110"/>
      <c r="CH502" s="102"/>
      <c r="CI502" s="102"/>
      <c r="CJ502" s="102"/>
      <c r="CK502" s="102"/>
      <c r="CL502" s="102"/>
      <c r="CM502" s="102"/>
      <c r="CN502" s="102"/>
      <c r="CO502" s="102"/>
      <c r="CP502" s="102"/>
      <c r="CQ502" s="102"/>
      <c r="CR502" s="102"/>
      <c r="CS502" s="102">
        <f t="shared" si="570"/>
        <v>0</v>
      </c>
      <c r="CT502" s="103">
        <f t="shared" si="571"/>
        <v>0</v>
      </c>
      <c r="CU502" s="103">
        <f t="shared" si="572"/>
        <v>0</v>
      </c>
      <c r="CV502" s="103">
        <f t="shared" si="573"/>
        <v>0</v>
      </c>
      <c r="CW502" s="103">
        <f t="shared" si="574"/>
        <v>0</v>
      </c>
      <c r="CX502" s="103">
        <f t="shared" si="575"/>
        <v>0</v>
      </c>
      <c r="CY502" s="103">
        <f t="shared" si="576"/>
        <v>0</v>
      </c>
      <c r="CZ502" s="103">
        <f t="shared" si="577"/>
        <v>0</v>
      </c>
      <c r="DA502" s="103">
        <f t="shared" si="578"/>
        <v>0</v>
      </c>
      <c r="DB502" s="103">
        <f t="shared" si="579"/>
        <v>0</v>
      </c>
      <c r="DC502" s="103">
        <f t="shared" si="580"/>
        <v>0</v>
      </c>
      <c r="DD502" s="103">
        <f t="shared" si="581"/>
        <v>0</v>
      </c>
      <c r="DE502" s="103">
        <f t="shared" si="582"/>
        <v>0</v>
      </c>
      <c r="DF502" s="104">
        <f>SUM(CT502:DE502)*VLOOKUP($I502,Escalation[],MATCH(CG$1,Escalation[#Headers]),FALSE)</f>
        <v>0</v>
      </c>
      <c r="DG502" s="104">
        <f t="shared" si="583"/>
        <v>0</v>
      </c>
      <c r="DH502" s="104">
        <f t="shared" si="584"/>
        <v>0</v>
      </c>
      <c r="DI502" s="104">
        <f t="shared" si="585"/>
        <v>0</v>
      </c>
      <c r="DJ502" s="103">
        <f t="shared" si="586"/>
        <v>0</v>
      </c>
      <c r="DK502" s="105">
        <f t="shared" si="587"/>
        <v>0</v>
      </c>
      <c r="DL502" s="110"/>
      <c r="DM502" s="102"/>
      <c r="DN502" s="102"/>
      <c r="DO502" s="102"/>
      <c r="DP502" s="102"/>
      <c r="DQ502" s="102"/>
      <c r="DR502" s="102"/>
      <c r="DS502" s="102"/>
      <c r="DT502" s="102"/>
      <c r="DU502" s="102"/>
      <c r="DV502" s="102"/>
      <c r="DW502" s="102"/>
      <c r="DX502" s="102">
        <f t="shared" si="588"/>
        <v>0</v>
      </c>
      <c r="DY502" s="103">
        <f t="shared" si="589"/>
        <v>0</v>
      </c>
      <c r="DZ502" s="103">
        <f t="shared" si="590"/>
        <v>0</v>
      </c>
      <c r="EA502" s="103">
        <f t="shared" si="591"/>
        <v>0</v>
      </c>
      <c r="EB502" s="103">
        <f t="shared" si="592"/>
        <v>0</v>
      </c>
      <c r="EC502" s="103">
        <f t="shared" si="593"/>
        <v>0</v>
      </c>
      <c r="ED502" s="103">
        <f t="shared" si="594"/>
        <v>0</v>
      </c>
      <c r="EE502" s="103">
        <f t="shared" si="595"/>
        <v>0</v>
      </c>
      <c r="EF502" s="103">
        <f t="shared" si="596"/>
        <v>0</v>
      </c>
      <c r="EG502" s="103">
        <f t="shared" si="597"/>
        <v>0</v>
      </c>
      <c r="EH502" s="103">
        <f t="shared" si="598"/>
        <v>0</v>
      </c>
      <c r="EI502" s="103">
        <f t="shared" si="599"/>
        <v>0</v>
      </c>
      <c r="EJ502" s="103">
        <f t="shared" si="600"/>
        <v>0</v>
      </c>
      <c r="EK502" s="104">
        <f>SUM(DY502:EJ502)*VLOOKUP($I502,Escalation[],MATCH(DL$1,Escalation[#Headers]),FALSE)</f>
        <v>0</v>
      </c>
      <c r="EL502" s="104">
        <f t="shared" si="601"/>
        <v>0</v>
      </c>
      <c r="EM502" s="104">
        <f t="shared" si="602"/>
        <v>0</v>
      </c>
      <c r="EN502" s="104">
        <f t="shared" si="603"/>
        <v>0</v>
      </c>
      <c r="EO502" s="103">
        <f t="shared" si="604"/>
        <v>0</v>
      </c>
      <c r="EP502" s="105">
        <f t="shared" si="605"/>
        <v>0</v>
      </c>
      <c r="EQ502" s="159">
        <f t="shared" si="606"/>
        <v>1879.5600000000002</v>
      </c>
      <c r="ER502" s="1"/>
      <c r="ES502" s="82"/>
      <c r="ET502" s="82"/>
      <c r="EU502" s="82"/>
      <c r="EV502" s="82"/>
      <c r="EW502" s="34"/>
      <c r="EX502" s="34"/>
      <c r="EY502" s="34"/>
      <c r="EZ502" s="34"/>
      <c r="FA502" s="34"/>
      <c r="FB502" s="34"/>
      <c r="FC502" s="34"/>
      <c r="FD502" s="34"/>
    </row>
    <row r="503" spans="1:160" ht="26.4" hidden="1" x14ac:dyDescent="0.3">
      <c r="A503" s="1" t="s">
        <v>1055</v>
      </c>
      <c r="B503" s="83">
        <v>1.3</v>
      </c>
      <c r="C503" t="s">
        <v>1389</v>
      </c>
      <c r="D503" s="28" t="s">
        <v>15</v>
      </c>
      <c r="E503" s="28" t="s">
        <v>1540</v>
      </c>
      <c r="F503" s="29" t="s">
        <v>1056</v>
      </c>
      <c r="G503" s="30" t="s">
        <v>1056</v>
      </c>
      <c r="H503" s="1"/>
      <c r="I503" s="28" t="s">
        <v>135</v>
      </c>
      <c r="J503" s="31" t="s">
        <v>135</v>
      </c>
      <c r="K503" s="28"/>
      <c r="L503" s="32" t="s">
        <v>22</v>
      </c>
      <c r="M503" s="38"/>
      <c r="N503" s="42">
        <v>1</v>
      </c>
      <c r="O503" s="24">
        <v>0</v>
      </c>
      <c r="P503" s="47">
        <v>0.53</v>
      </c>
      <c r="Q503" s="31" t="s">
        <v>23</v>
      </c>
      <c r="R503" s="1" t="s">
        <v>220</v>
      </c>
      <c r="S503" s="71">
        <f>VLOOKUP(R503,Contingencies!$A$2:$D$7,4,FALSE)</f>
        <v>0.2</v>
      </c>
      <c r="T503" s="22">
        <f t="shared" si="539"/>
        <v>312.57900000000006</v>
      </c>
      <c r="U503" s="33">
        <f t="shared" si="613"/>
        <v>108.27900000000002</v>
      </c>
      <c r="V503" s="89"/>
      <c r="W503" s="110"/>
      <c r="X503" s="102"/>
      <c r="Y503" s="102"/>
      <c r="Z503" s="101">
        <v>1000</v>
      </c>
      <c r="AA503" s="102"/>
      <c r="AB503" s="102"/>
      <c r="AC503" s="102"/>
      <c r="AD503" s="102"/>
      <c r="AE503" s="102"/>
      <c r="AF503" s="102"/>
      <c r="AG503" s="102"/>
      <c r="AH503" s="102"/>
      <c r="AI503" s="102">
        <f t="shared" si="607"/>
        <v>0</v>
      </c>
      <c r="AJ503" s="103">
        <f t="shared" si="540"/>
        <v>0</v>
      </c>
      <c r="AK503" s="103">
        <f t="shared" si="541"/>
        <v>0</v>
      </c>
      <c r="AL503" s="103">
        <f t="shared" si="542"/>
        <v>0</v>
      </c>
      <c r="AM503" s="103">
        <f t="shared" si="543"/>
        <v>1000</v>
      </c>
      <c r="AN503" s="103">
        <f t="shared" si="544"/>
        <v>0</v>
      </c>
      <c r="AO503" s="103">
        <f t="shared" si="545"/>
        <v>0</v>
      </c>
      <c r="AP503" s="103">
        <f t="shared" si="546"/>
        <v>0</v>
      </c>
      <c r="AQ503" s="103">
        <f t="shared" si="547"/>
        <v>0</v>
      </c>
      <c r="AR503" s="103">
        <f t="shared" si="548"/>
        <v>0</v>
      </c>
      <c r="AS503" s="103">
        <f t="shared" si="549"/>
        <v>0</v>
      </c>
      <c r="AT503" s="103">
        <f t="shared" si="550"/>
        <v>0</v>
      </c>
      <c r="AU503" s="103">
        <f t="shared" si="551"/>
        <v>0</v>
      </c>
      <c r="AV503" s="104">
        <f>SUM(AJ503:AU503)*VLOOKUP($I503,Escalation[],MATCH(W$1,Escalation[#Headers]),FALSE)</f>
        <v>1021.5000000000001</v>
      </c>
      <c r="AW503" s="104">
        <f t="shared" si="608"/>
        <v>0</v>
      </c>
      <c r="AX503" s="104">
        <f t="shared" si="609"/>
        <v>541.3950000000001</v>
      </c>
      <c r="AY503" s="104">
        <f t="shared" si="610"/>
        <v>1562.8950000000002</v>
      </c>
      <c r="AZ503" s="103">
        <f t="shared" si="611"/>
        <v>204.30000000000004</v>
      </c>
      <c r="BA503" s="105">
        <f t="shared" si="612"/>
        <v>108.27900000000002</v>
      </c>
      <c r="BB503" s="110"/>
      <c r="BC503" s="102"/>
      <c r="BD503" s="102"/>
      <c r="BE503" s="102"/>
      <c r="BF503" s="102"/>
      <c r="BG503" s="102"/>
      <c r="BH503" s="102"/>
      <c r="BI503" s="102"/>
      <c r="BJ503" s="102"/>
      <c r="BK503" s="102"/>
      <c r="BL503" s="102"/>
      <c r="BM503" s="102"/>
      <c r="BN503" s="102">
        <f t="shared" si="552"/>
        <v>0</v>
      </c>
      <c r="BO503" s="103">
        <f t="shared" si="553"/>
        <v>0</v>
      </c>
      <c r="BP503" s="103">
        <f t="shared" si="554"/>
        <v>0</v>
      </c>
      <c r="BQ503" s="103">
        <f t="shared" si="555"/>
        <v>0</v>
      </c>
      <c r="BR503" s="103">
        <f t="shared" si="556"/>
        <v>0</v>
      </c>
      <c r="BS503" s="103">
        <f t="shared" si="557"/>
        <v>0</v>
      </c>
      <c r="BT503" s="103">
        <f t="shared" si="558"/>
        <v>0</v>
      </c>
      <c r="BU503" s="103">
        <f t="shared" si="559"/>
        <v>0</v>
      </c>
      <c r="BV503" s="103">
        <f t="shared" si="560"/>
        <v>0</v>
      </c>
      <c r="BW503" s="103">
        <f t="shared" si="561"/>
        <v>0</v>
      </c>
      <c r="BX503" s="103">
        <f t="shared" si="562"/>
        <v>0</v>
      </c>
      <c r="BY503" s="103">
        <f t="shared" si="563"/>
        <v>0</v>
      </c>
      <c r="BZ503" s="103">
        <f t="shared" si="564"/>
        <v>0</v>
      </c>
      <c r="CA503" s="104">
        <f>SUM(BO503:BZ503)*VLOOKUP($I503,Escalation[],MATCH(BB$1,Escalation[#Headers]),FALSE)</f>
        <v>0</v>
      </c>
      <c r="CB503" s="104">
        <f t="shared" si="565"/>
        <v>0</v>
      </c>
      <c r="CC503" s="104">
        <f t="shared" si="566"/>
        <v>0</v>
      </c>
      <c r="CD503" s="104">
        <f t="shared" si="567"/>
        <v>0</v>
      </c>
      <c r="CE503" s="103">
        <f t="shared" si="568"/>
        <v>0</v>
      </c>
      <c r="CF503" s="105">
        <f t="shared" si="569"/>
        <v>0</v>
      </c>
      <c r="CG503" s="110"/>
      <c r="CH503" s="102"/>
      <c r="CI503" s="102"/>
      <c r="CJ503" s="102"/>
      <c r="CK503" s="102"/>
      <c r="CL503" s="102"/>
      <c r="CM503" s="102"/>
      <c r="CN503" s="102"/>
      <c r="CO503" s="102"/>
      <c r="CP503" s="102"/>
      <c r="CQ503" s="102"/>
      <c r="CR503" s="102"/>
      <c r="CS503" s="102">
        <f t="shared" si="570"/>
        <v>0</v>
      </c>
      <c r="CT503" s="103">
        <f t="shared" si="571"/>
        <v>0</v>
      </c>
      <c r="CU503" s="103">
        <f t="shared" si="572"/>
        <v>0</v>
      </c>
      <c r="CV503" s="103">
        <f t="shared" si="573"/>
        <v>0</v>
      </c>
      <c r="CW503" s="103">
        <f t="shared" si="574"/>
        <v>0</v>
      </c>
      <c r="CX503" s="103">
        <f t="shared" si="575"/>
        <v>0</v>
      </c>
      <c r="CY503" s="103">
        <f t="shared" si="576"/>
        <v>0</v>
      </c>
      <c r="CZ503" s="103">
        <f t="shared" si="577"/>
        <v>0</v>
      </c>
      <c r="DA503" s="103">
        <f t="shared" si="578"/>
        <v>0</v>
      </c>
      <c r="DB503" s="103">
        <f t="shared" si="579"/>
        <v>0</v>
      </c>
      <c r="DC503" s="103">
        <f t="shared" si="580"/>
        <v>0</v>
      </c>
      <c r="DD503" s="103">
        <f t="shared" si="581"/>
        <v>0</v>
      </c>
      <c r="DE503" s="103">
        <f t="shared" si="582"/>
        <v>0</v>
      </c>
      <c r="DF503" s="104">
        <f>SUM(CT503:DE503)*VLOOKUP($I503,Escalation[],MATCH(CG$1,Escalation[#Headers]),FALSE)</f>
        <v>0</v>
      </c>
      <c r="DG503" s="104">
        <f t="shared" si="583"/>
        <v>0</v>
      </c>
      <c r="DH503" s="104">
        <f t="shared" si="584"/>
        <v>0</v>
      </c>
      <c r="DI503" s="104">
        <f t="shared" si="585"/>
        <v>0</v>
      </c>
      <c r="DJ503" s="103">
        <f t="shared" si="586"/>
        <v>0</v>
      </c>
      <c r="DK503" s="105">
        <f t="shared" si="587"/>
        <v>0</v>
      </c>
      <c r="DL503" s="110"/>
      <c r="DM503" s="102"/>
      <c r="DN503" s="102"/>
      <c r="DO503" s="102"/>
      <c r="DP503" s="102"/>
      <c r="DQ503" s="102"/>
      <c r="DR503" s="102"/>
      <c r="DS503" s="102"/>
      <c r="DT503" s="102"/>
      <c r="DU503" s="102"/>
      <c r="DV503" s="102"/>
      <c r="DW503" s="102"/>
      <c r="DX503" s="102">
        <f t="shared" si="588"/>
        <v>0</v>
      </c>
      <c r="DY503" s="103">
        <f t="shared" si="589"/>
        <v>0</v>
      </c>
      <c r="DZ503" s="103">
        <f t="shared" si="590"/>
        <v>0</v>
      </c>
      <c r="EA503" s="103">
        <f t="shared" si="591"/>
        <v>0</v>
      </c>
      <c r="EB503" s="103">
        <f t="shared" si="592"/>
        <v>0</v>
      </c>
      <c r="EC503" s="103">
        <f t="shared" si="593"/>
        <v>0</v>
      </c>
      <c r="ED503" s="103">
        <f t="shared" si="594"/>
        <v>0</v>
      </c>
      <c r="EE503" s="103">
        <f t="shared" si="595"/>
        <v>0</v>
      </c>
      <c r="EF503" s="103">
        <f t="shared" si="596"/>
        <v>0</v>
      </c>
      <c r="EG503" s="103">
        <f t="shared" si="597"/>
        <v>0</v>
      </c>
      <c r="EH503" s="103">
        <f t="shared" si="598"/>
        <v>0</v>
      </c>
      <c r="EI503" s="103">
        <f t="shared" si="599"/>
        <v>0</v>
      </c>
      <c r="EJ503" s="103">
        <f t="shared" si="600"/>
        <v>0</v>
      </c>
      <c r="EK503" s="104">
        <f>SUM(DY503:EJ503)*VLOOKUP($I503,Escalation[],MATCH(DL$1,Escalation[#Headers]),FALSE)</f>
        <v>0</v>
      </c>
      <c r="EL503" s="104">
        <f t="shared" si="601"/>
        <v>0</v>
      </c>
      <c r="EM503" s="104">
        <f t="shared" si="602"/>
        <v>0</v>
      </c>
      <c r="EN503" s="104">
        <f t="shared" si="603"/>
        <v>0</v>
      </c>
      <c r="EO503" s="103">
        <f t="shared" si="604"/>
        <v>0</v>
      </c>
      <c r="EP503" s="105">
        <f t="shared" si="605"/>
        <v>0</v>
      </c>
      <c r="EQ503" s="159">
        <f t="shared" si="606"/>
        <v>1562.8950000000002</v>
      </c>
      <c r="ER503" s="1"/>
      <c r="ES503" s="82"/>
      <c r="ET503" s="82"/>
      <c r="EU503" s="82"/>
      <c r="EV503" s="82"/>
      <c r="EW503" s="34"/>
      <c r="EX503" s="34"/>
      <c r="EY503" s="34"/>
      <c r="EZ503" s="34"/>
      <c r="FA503" s="34"/>
      <c r="FB503" s="34"/>
      <c r="FC503" s="34"/>
      <c r="FD503" s="34"/>
    </row>
    <row r="504" spans="1:160" ht="39.6" hidden="1" x14ac:dyDescent="0.3">
      <c r="A504" s="1" t="s">
        <v>1057</v>
      </c>
      <c r="B504" s="83">
        <v>1.3</v>
      </c>
      <c r="C504" t="s">
        <v>1389</v>
      </c>
      <c r="D504" s="28" t="s">
        <v>15</v>
      </c>
      <c r="E504" s="28" t="s">
        <v>1540</v>
      </c>
      <c r="F504" s="29" t="s">
        <v>1058</v>
      </c>
      <c r="G504" s="30" t="s">
        <v>1059</v>
      </c>
      <c r="H504" s="1"/>
      <c r="I504" s="28" t="s">
        <v>135</v>
      </c>
      <c r="J504" s="31" t="s">
        <v>135</v>
      </c>
      <c r="K504" s="28"/>
      <c r="L504" s="32" t="s">
        <v>22</v>
      </c>
      <c r="M504" s="38"/>
      <c r="N504" s="42">
        <v>1</v>
      </c>
      <c r="O504" s="24">
        <v>0</v>
      </c>
      <c r="P504" s="47">
        <v>0.53</v>
      </c>
      <c r="Q504" s="31" t="s">
        <v>23</v>
      </c>
      <c r="R504" s="1" t="s">
        <v>220</v>
      </c>
      <c r="S504" s="71">
        <f>VLOOKUP(R504,Contingencies!$A$2:$D$7,4,FALSE)</f>
        <v>0.2</v>
      </c>
      <c r="T504" s="22">
        <f t="shared" si="539"/>
        <v>156.28950000000003</v>
      </c>
      <c r="U504" s="33">
        <f t="shared" si="613"/>
        <v>54.139500000000012</v>
      </c>
      <c r="V504" s="89"/>
      <c r="W504" s="110"/>
      <c r="X504" s="102"/>
      <c r="Y504" s="102"/>
      <c r="Z504" s="102"/>
      <c r="AA504" s="102"/>
      <c r="AB504" s="102"/>
      <c r="AC504" s="102"/>
      <c r="AD504" s="102"/>
      <c r="AE504" s="102"/>
      <c r="AF504" s="102"/>
      <c r="AG504" s="102">
        <v>500</v>
      </c>
      <c r="AH504" s="102"/>
      <c r="AI504" s="102">
        <f t="shared" si="607"/>
        <v>0</v>
      </c>
      <c r="AJ504" s="103">
        <f t="shared" si="540"/>
        <v>0</v>
      </c>
      <c r="AK504" s="103">
        <f t="shared" si="541"/>
        <v>0</v>
      </c>
      <c r="AL504" s="103">
        <f t="shared" si="542"/>
        <v>0</v>
      </c>
      <c r="AM504" s="103">
        <f t="shared" si="543"/>
        <v>0</v>
      </c>
      <c r="AN504" s="103">
        <f t="shared" si="544"/>
        <v>0</v>
      </c>
      <c r="AO504" s="103">
        <f t="shared" si="545"/>
        <v>0</v>
      </c>
      <c r="AP504" s="103">
        <f t="shared" si="546"/>
        <v>0</v>
      </c>
      <c r="AQ504" s="103">
        <f t="shared" si="547"/>
        <v>0</v>
      </c>
      <c r="AR504" s="103">
        <f t="shared" si="548"/>
        <v>0</v>
      </c>
      <c r="AS504" s="103">
        <f t="shared" si="549"/>
        <v>0</v>
      </c>
      <c r="AT504" s="103">
        <f t="shared" si="550"/>
        <v>500</v>
      </c>
      <c r="AU504" s="103">
        <f t="shared" si="551"/>
        <v>0</v>
      </c>
      <c r="AV504" s="104">
        <f>SUM(AJ504:AU504)*VLOOKUP($I504,Escalation[],MATCH(W$1,Escalation[#Headers]),FALSE)</f>
        <v>510.75000000000006</v>
      </c>
      <c r="AW504" s="104">
        <f t="shared" si="608"/>
        <v>0</v>
      </c>
      <c r="AX504" s="104">
        <f t="shared" si="609"/>
        <v>270.69750000000005</v>
      </c>
      <c r="AY504" s="104">
        <f t="shared" si="610"/>
        <v>781.4475000000001</v>
      </c>
      <c r="AZ504" s="103">
        <f t="shared" si="611"/>
        <v>102.15000000000002</v>
      </c>
      <c r="BA504" s="105">
        <f t="shared" si="612"/>
        <v>54.139500000000012</v>
      </c>
      <c r="BB504" s="110"/>
      <c r="BC504" s="102"/>
      <c r="BD504" s="102"/>
      <c r="BE504" s="102"/>
      <c r="BF504" s="102"/>
      <c r="BG504" s="102"/>
      <c r="BH504" s="102"/>
      <c r="BI504" s="102"/>
      <c r="BJ504" s="102"/>
      <c r="BK504" s="102"/>
      <c r="BL504" s="101"/>
      <c r="BM504" s="102"/>
      <c r="BN504" s="102">
        <f t="shared" si="552"/>
        <v>0</v>
      </c>
      <c r="BO504" s="103">
        <f t="shared" si="553"/>
        <v>0</v>
      </c>
      <c r="BP504" s="103">
        <f t="shared" si="554"/>
        <v>0</v>
      </c>
      <c r="BQ504" s="103">
        <f t="shared" si="555"/>
        <v>0</v>
      </c>
      <c r="BR504" s="103">
        <f t="shared" si="556"/>
        <v>0</v>
      </c>
      <c r="BS504" s="103">
        <f t="shared" si="557"/>
        <v>0</v>
      </c>
      <c r="BT504" s="103">
        <f t="shared" si="558"/>
        <v>0</v>
      </c>
      <c r="BU504" s="103">
        <f t="shared" si="559"/>
        <v>0</v>
      </c>
      <c r="BV504" s="103">
        <f t="shared" si="560"/>
        <v>0</v>
      </c>
      <c r="BW504" s="103">
        <f t="shared" si="561"/>
        <v>0</v>
      </c>
      <c r="BX504" s="103">
        <f t="shared" si="562"/>
        <v>0</v>
      </c>
      <c r="BY504" s="103">
        <f t="shared" si="563"/>
        <v>0</v>
      </c>
      <c r="BZ504" s="103">
        <f t="shared" si="564"/>
        <v>0</v>
      </c>
      <c r="CA504" s="104">
        <f>SUM(BO504:BZ504)*VLOOKUP($I504,Escalation[],MATCH(BB$1,Escalation[#Headers]),FALSE)</f>
        <v>0</v>
      </c>
      <c r="CB504" s="104">
        <f t="shared" si="565"/>
        <v>0</v>
      </c>
      <c r="CC504" s="104">
        <f t="shared" si="566"/>
        <v>0</v>
      </c>
      <c r="CD504" s="104">
        <f t="shared" si="567"/>
        <v>0</v>
      </c>
      <c r="CE504" s="103">
        <f t="shared" si="568"/>
        <v>0</v>
      </c>
      <c r="CF504" s="105">
        <f t="shared" si="569"/>
        <v>0</v>
      </c>
      <c r="CG504" s="110"/>
      <c r="CH504" s="102"/>
      <c r="CI504" s="102"/>
      <c r="CJ504" s="102"/>
      <c r="CK504" s="102"/>
      <c r="CL504" s="102"/>
      <c r="CM504" s="102"/>
      <c r="CN504" s="102"/>
      <c r="CO504" s="102"/>
      <c r="CP504" s="102"/>
      <c r="CQ504" s="102"/>
      <c r="CR504" s="102"/>
      <c r="CS504" s="102">
        <f t="shared" si="570"/>
        <v>0</v>
      </c>
      <c r="CT504" s="103">
        <f t="shared" si="571"/>
        <v>0</v>
      </c>
      <c r="CU504" s="103">
        <f t="shared" si="572"/>
        <v>0</v>
      </c>
      <c r="CV504" s="103">
        <f t="shared" si="573"/>
        <v>0</v>
      </c>
      <c r="CW504" s="103">
        <f t="shared" si="574"/>
        <v>0</v>
      </c>
      <c r="CX504" s="103">
        <f t="shared" si="575"/>
        <v>0</v>
      </c>
      <c r="CY504" s="103">
        <f t="shared" si="576"/>
        <v>0</v>
      </c>
      <c r="CZ504" s="103">
        <f t="shared" si="577"/>
        <v>0</v>
      </c>
      <c r="DA504" s="103">
        <f t="shared" si="578"/>
        <v>0</v>
      </c>
      <c r="DB504" s="103">
        <f t="shared" si="579"/>
        <v>0</v>
      </c>
      <c r="DC504" s="103">
        <f t="shared" si="580"/>
        <v>0</v>
      </c>
      <c r="DD504" s="103">
        <f t="shared" si="581"/>
        <v>0</v>
      </c>
      <c r="DE504" s="103">
        <f t="shared" si="582"/>
        <v>0</v>
      </c>
      <c r="DF504" s="104">
        <f>SUM(CT504:DE504)*VLOOKUP($I504,Escalation[],MATCH(CG$1,Escalation[#Headers]),FALSE)</f>
        <v>0</v>
      </c>
      <c r="DG504" s="104">
        <f t="shared" si="583"/>
        <v>0</v>
      </c>
      <c r="DH504" s="104">
        <f t="shared" si="584"/>
        <v>0</v>
      </c>
      <c r="DI504" s="104">
        <f t="shared" si="585"/>
        <v>0</v>
      </c>
      <c r="DJ504" s="103">
        <f t="shared" si="586"/>
        <v>0</v>
      </c>
      <c r="DK504" s="105">
        <f t="shared" si="587"/>
        <v>0</v>
      </c>
      <c r="DL504" s="110"/>
      <c r="DM504" s="102"/>
      <c r="DN504" s="102"/>
      <c r="DO504" s="102"/>
      <c r="DP504" s="102"/>
      <c r="DQ504" s="102"/>
      <c r="DR504" s="102"/>
      <c r="DS504" s="102"/>
      <c r="DT504" s="102"/>
      <c r="DU504" s="102"/>
      <c r="DV504" s="102"/>
      <c r="DW504" s="102"/>
      <c r="DX504" s="102">
        <f t="shared" si="588"/>
        <v>0</v>
      </c>
      <c r="DY504" s="103">
        <f t="shared" si="589"/>
        <v>0</v>
      </c>
      <c r="DZ504" s="103">
        <f t="shared" si="590"/>
        <v>0</v>
      </c>
      <c r="EA504" s="103">
        <f t="shared" si="591"/>
        <v>0</v>
      </c>
      <c r="EB504" s="103">
        <f t="shared" si="592"/>
        <v>0</v>
      </c>
      <c r="EC504" s="103">
        <f t="shared" si="593"/>
        <v>0</v>
      </c>
      <c r="ED504" s="103">
        <f t="shared" si="594"/>
        <v>0</v>
      </c>
      <c r="EE504" s="103">
        <f t="shared" si="595"/>
        <v>0</v>
      </c>
      <c r="EF504" s="103">
        <f t="shared" si="596"/>
        <v>0</v>
      </c>
      <c r="EG504" s="103">
        <f t="shared" si="597"/>
        <v>0</v>
      </c>
      <c r="EH504" s="103">
        <f t="shared" si="598"/>
        <v>0</v>
      </c>
      <c r="EI504" s="103">
        <f t="shared" si="599"/>
        <v>0</v>
      </c>
      <c r="EJ504" s="103">
        <f t="shared" si="600"/>
        <v>0</v>
      </c>
      <c r="EK504" s="104">
        <f>SUM(DY504:EJ504)*VLOOKUP($I504,Escalation[],MATCH(DL$1,Escalation[#Headers]),FALSE)</f>
        <v>0</v>
      </c>
      <c r="EL504" s="104">
        <f t="shared" si="601"/>
        <v>0</v>
      </c>
      <c r="EM504" s="104">
        <f t="shared" si="602"/>
        <v>0</v>
      </c>
      <c r="EN504" s="104">
        <f t="shared" si="603"/>
        <v>0</v>
      </c>
      <c r="EO504" s="103">
        <f t="shared" si="604"/>
        <v>0</v>
      </c>
      <c r="EP504" s="105">
        <f t="shared" si="605"/>
        <v>0</v>
      </c>
      <c r="EQ504" s="159">
        <f t="shared" si="606"/>
        <v>781.4475000000001</v>
      </c>
      <c r="ER504" s="1"/>
      <c r="ES504" s="82"/>
      <c r="ET504" s="82"/>
      <c r="EU504" s="82"/>
      <c r="EV504" s="82"/>
      <c r="EW504" s="34"/>
      <c r="EX504" s="34"/>
      <c r="EY504" s="34"/>
      <c r="EZ504" s="34"/>
      <c r="FA504" s="34"/>
      <c r="FB504" s="34"/>
      <c r="FC504" s="34"/>
      <c r="FD504" s="34"/>
    </row>
    <row r="505" spans="1:160" ht="39.6" hidden="1" x14ac:dyDescent="0.3">
      <c r="A505" s="1" t="s">
        <v>1060</v>
      </c>
      <c r="B505" s="83">
        <v>1.3</v>
      </c>
      <c r="C505" t="s">
        <v>1389</v>
      </c>
      <c r="D505" s="28" t="s">
        <v>15</v>
      </c>
      <c r="E505" s="28" t="s">
        <v>1540</v>
      </c>
      <c r="F505" s="29" t="s">
        <v>1061</v>
      </c>
      <c r="G505" s="30" t="s">
        <v>1059</v>
      </c>
      <c r="H505" s="1"/>
      <c r="I505" s="28" t="s">
        <v>135</v>
      </c>
      <c r="J505" s="31" t="s">
        <v>135</v>
      </c>
      <c r="K505" s="28"/>
      <c r="L505" s="32" t="s">
        <v>22</v>
      </c>
      <c r="M505" s="38"/>
      <c r="N505" s="42">
        <v>1</v>
      </c>
      <c r="O505" s="24">
        <v>0</v>
      </c>
      <c r="P505" s="47">
        <v>0.53</v>
      </c>
      <c r="Q505" s="31" t="s">
        <v>23</v>
      </c>
      <c r="R505" s="1" t="s">
        <v>220</v>
      </c>
      <c r="S505" s="71">
        <f>VLOOKUP(R505,Contingencies!$A$2:$D$7,4,FALSE)</f>
        <v>0.2</v>
      </c>
      <c r="T505" s="22">
        <f t="shared" si="539"/>
        <v>319.29944850000004</v>
      </c>
      <c r="U505" s="33">
        <f t="shared" si="613"/>
        <v>110.60699850000002</v>
      </c>
      <c r="V505" s="89"/>
      <c r="W505" s="110"/>
      <c r="X505" s="102"/>
      <c r="Y505" s="102"/>
      <c r="Z505" s="102"/>
      <c r="AA505" s="102"/>
      <c r="AB505" s="102"/>
      <c r="AC505" s="102"/>
      <c r="AD505" s="102"/>
      <c r="AE505" s="102"/>
      <c r="AF505" s="102"/>
      <c r="AG505" s="102"/>
      <c r="AH505" s="102"/>
      <c r="AI505" s="102">
        <f t="shared" si="607"/>
        <v>0</v>
      </c>
      <c r="AJ505" s="103">
        <f t="shared" si="540"/>
        <v>0</v>
      </c>
      <c r="AK505" s="103">
        <f t="shared" si="541"/>
        <v>0</v>
      </c>
      <c r="AL505" s="103">
        <f t="shared" si="542"/>
        <v>0</v>
      </c>
      <c r="AM505" s="103">
        <f t="shared" si="543"/>
        <v>0</v>
      </c>
      <c r="AN505" s="103">
        <f t="shared" si="544"/>
        <v>0</v>
      </c>
      <c r="AO505" s="103">
        <f t="shared" si="545"/>
        <v>0</v>
      </c>
      <c r="AP505" s="103">
        <f t="shared" si="546"/>
        <v>0</v>
      </c>
      <c r="AQ505" s="103">
        <f t="shared" si="547"/>
        <v>0</v>
      </c>
      <c r="AR505" s="103">
        <f t="shared" si="548"/>
        <v>0</v>
      </c>
      <c r="AS505" s="103">
        <f t="shared" si="549"/>
        <v>0</v>
      </c>
      <c r="AT505" s="103">
        <f t="shared" si="550"/>
        <v>0</v>
      </c>
      <c r="AU505" s="103">
        <f t="shared" si="551"/>
        <v>0</v>
      </c>
      <c r="AV505" s="104">
        <f>SUM(AJ505:AU505)*VLOOKUP($I505,Escalation[],MATCH(W$1,Escalation[#Headers]),FALSE)</f>
        <v>0</v>
      </c>
      <c r="AW505" s="104">
        <f t="shared" si="608"/>
        <v>0</v>
      </c>
      <c r="AX505" s="104">
        <f t="shared" si="609"/>
        <v>0</v>
      </c>
      <c r="AY505" s="104">
        <f t="shared" si="610"/>
        <v>0</v>
      </c>
      <c r="AZ505" s="103">
        <f t="shared" si="611"/>
        <v>0</v>
      </c>
      <c r="BA505" s="105">
        <f t="shared" si="612"/>
        <v>0</v>
      </c>
      <c r="BB505" s="110"/>
      <c r="BC505" s="102"/>
      <c r="BD505" s="102"/>
      <c r="BE505" s="102"/>
      <c r="BF505" s="102"/>
      <c r="BG505" s="102"/>
      <c r="BH505" s="102"/>
      <c r="BI505" s="102"/>
      <c r="BJ505" s="102"/>
      <c r="BK505" s="102"/>
      <c r="BL505" s="102">
        <v>1000</v>
      </c>
      <c r="BM505" s="102"/>
      <c r="BN505" s="102">
        <f t="shared" si="552"/>
        <v>0</v>
      </c>
      <c r="BO505" s="103">
        <f t="shared" si="553"/>
        <v>0</v>
      </c>
      <c r="BP505" s="103">
        <f t="shared" si="554"/>
        <v>0</v>
      </c>
      <c r="BQ505" s="103">
        <f t="shared" si="555"/>
        <v>0</v>
      </c>
      <c r="BR505" s="103">
        <f t="shared" si="556"/>
        <v>0</v>
      </c>
      <c r="BS505" s="103">
        <f t="shared" si="557"/>
        <v>0</v>
      </c>
      <c r="BT505" s="103">
        <f t="shared" si="558"/>
        <v>0</v>
      </c>
      <c r="BU505" s="103">
        <f t="shared" si="559"/>
        <v>0</v>
      </c>
      <c r="BV505" s="103">
        <f t="shared" si="560"/>
        <v>0</v>
      </c>
      <c r="BW505" s="103">
        <f t="shared" si="561"/>
        <v>0</v>
      </c>
      <c r="BX505" s="103">
        <f t="shared" si="562"/>
        <v>0</v>
      </c>
      <c r="BY505" s="103">
        <f t="shared" si="563"/>
        <v>1000</v>
      </c>
      <c r="BZ505" s="103">
        <f t="shared" si="564"/>
        <v>0</v>
      </c>
      <c r="CA505" s="104">
        <f>SUM(BO505:BZ505)*VLOOKUP($I505,Escalation[],MATCH(BB$1,Escalation[#Headers]),FALSE)</f>
        <v>1043.46225</v>
      </c>
      <c r="CB505" s="104">
        <f t="shared" si="565"/>
        <v>0</v>
      </c>
      <c r="CC505" s="104">
        <f t="shared" si="566"/>
        <v>553.03499250000004</v>
      </c>
      <c r="CD505" s="104">
        <f t="shared" si="567"/>
        <v>1596.4972425000001</v>
      </c>
      <c r="CE505" s="103">
        <f t="shared" si="568"/>
        <v>208.69245000000001</v>
      </c>
      <c r="CF505" s="105">
        <f t="shared" si="569"/>
        <v>110.60699850000002</v>
      </c>
      <c r="CG505" s="110"/>
      <c r="CH505" s="102"/>
      <c r="CI505" s="102"/>
      <c r="CJ505" s="102"/>
      <c r="CK505" s="102"/>
      <c r="CL505" s="102"/>
      <c r="CM505" s="102"/>
      <c r="CN505" s="102"/>
      <c r="CO505" s="102"/>
      <c r="CP505" s="102"/>
      <c r="CQ505" s="101"/>
      <c r="CR505" s="102"/>
      <c r="CS505" s="102">
        <f t="shared" si="570"/>
        <v>0</v>
      </c>
      <c r="CT505" s="103">
        <f t="shared" si="571"/>
        <v>0</v>
      </c>
      <c r="CU505" s="103">
        <f t="shared" si="572"/>
        <v>0</v>
      </c>
      <c r="CV505" s="103">
        <f t="shared" si="573"/>
        <v>0</v>
      </c>
      <c r="CW505" s="103">
        <f t="shared" si="574"/>
        <v>0</v>
      </c>
      <c r="CX505" s="103">
        <f t="shared" si="575"/>
        <v>0</v>
      </c>
      <c r="CY505" s="103">
        <f t="shared" si="576"/>
        <v>0</v>
      </c>
      <c r="CZ505" s="103">
        <f t="shared" si="577"/>
        <v>0</v>
      </c>
      <c r="DA505" s="103">
        <f t="shared" si="578"/>
        <v>0</v>
      </c>
      <c r="DB505" s="103">
        <f t="shared" si="579"/>
        <v>0</v>
      </c>
      <c r="DC505" s="103">
        <f t="shared" si="580"/>
        <v>0</v>
      </c>
      <c r="DD505" s="103">
        <f t="shared" si="581"/>
        <v>0</v>
      </c>
      <c r="DE505" s="103">
        <f t="shared" si="582"/>
        <v>0</v>
      </c>
      <c r="DF505" s="104">
        <f>SUM(CT505:DE505)*VLOOKUP($I505,Escalation[],MATCH(CG$1,Escalation[#Headers]),FALSE)</f>
        <v>0</v>
      </c>
      <c r="DG505" s="104">
        <f t="shared" si="583"/>
        <v>0</v>
      </c>
      <c r="DH505" s="104">
        <f t="shared" si="584"/>
        <v>0</v>
      </c>
      <c r="DI505" s="104">
        <f t="shared" si="585"/>
        <v>0</v>
      </c>
      <c r="DJ505" s="103">
        <f t="shared" si="586"/>
        <v>0</v>
      </c>
      <c r="DK505" s="105">
        <f t="shared" si="587"/>
        <v>0</v>
      </c>
      <c r="DL505" s="110"/>
      <c r="DM505" s="102"/>
      <c r="DN505" s="102"/>
      <c r="DO505" s="102"/>
      <c r="DP505" s="102"/>
      <c r="DQ505" s="102"/>
      <c r="DR505" s="102"/>
      <c r="DS505" s="102"/>
      <c r="DT505" s="102"/>
      <c r="DU505" s="102"/>
      <c r="DV505" s="102"/>
      <c r="DW505" s="102"/>
      <c r="DX505" s="102">
        <f t="shared" si="588"/>
        <v>0</v>
      </c>
      <c r="DY505" s="103">
        <f t="shared" si="589"/>
        <v>0</v>
      </c>
      <c r="DZ505" s="103">
        <f t="shared" si="590"/>
        <v>0</v>
      </c>
      <c r="EA505" s="103">
        <f t="shared" si="591"/>
        <v>0</v>
      </c>
      <c r="EB505" s="103">
        <f t="shared" si="592"/>
        <v>0</v>
      </c>
      <c r="EC505" s="103">
        <f t="shared" si="593"/>
        <v>0</v>
      </c>
      <c r="ED505" s="103">
        <f t="shared" si="594"/>
        <v>0</v>
      </c>
      <c r="EE505" s="103">
        <f t="shared" si="595"/>
        <v>0</v>
      </c>
      <c r="EF505" s="103">
        <f t="shared" si="596"/>
        <v>0</v>
      </c>
      <c r="EG505" s="103">
        <f t="shared" si="597"/>
        <v>0</v>
      </c>
      <c r="EH505" s="103">
        <f t="shared" si="598"/>
        <v>0</v>
      </c>
      <c r="EI505" s="103">
        <f t="shared" si="599"/>
        <v>0</v>
      </c>
      <c r="EJ505" s="103">
        <f t="shared" si="600"/>
        <v>0</v>
      </c>
      <c r="EK505" s="104">
        <f>SUM(DY505:EJ505)*VLOOKUP($I505,Escalation[],MATCH(DL$1,Escalation[#Headers]),FALSE)</f>
        <v>0</v>
      </c>
      <c r="EL505" s="104">
        <f t="shared" si="601"/>
        <v>0</v>
      </c>
      <c r="EM505" s="104">
        <f t="shared" si="602"/>
        <v>0</v>
      </c>
      <c r="EN505" s="104">
        <f t="shared" si="603"/>
        <v>0</v>
      </c>
      <c r="EO505" s="103">
        <f t="shared" si="604"/>
        <v>0</v>
      </c>
      <c r="EP505" s="105">
        <f t="shared" si="605"/>
        <v>0</v>
      </c>
      <c r="EQ505" s="159">
        <f t="shared" si="606"/>
        <v>1596.4972425000001</v>
      </c>
      <c r="ER505" s="1"/>
      <c r="ES505" s="82"/>
      <c r="ET505" s="82"/>
      <c r="EU505" s="82"/>
      <c r="EV505" s="82"/>
      <c r="EW505" s="34"/>
      <c r="EX505" s="34"/>
      <c r="EY505" s="34"/>
      <c r="EZ505" s="34"/>
      <c r="FA505" s="34"/>
      <c r="FB505" s="34"/>
      <c r="FC505" s="34"/>
      <c r="FD505" s="34"/>
    </row>
    <row r="506" spans="1:160" ht="52.8" hidden="1" x14ac:dyDescent="0.3">
      <c r="A506" s="1" t="s">
        <v>1062</v>
      </c>
      <c r="B506" s="83">
        <v>1.3</v>
      </c>
      <c r="C506" t="s">
        <v>1398</v>
      </c>
      <c r="D506" s="28" t="s">
        <v>15</v>
      </c>
      <c r="E506" s="28" t="s">
        <v>1540</v>
      </c>
      <c r="F506" s="29" t="s">
        <v>1592</v>
      </c>
      <c r="G506" s="30" t="s">
        <v>1063</v>
      </c>
      <c r="H506" s="1" t="s">
        <v>1064</v>
      </c>
      <c r="I506" s="28" t="s">
        <v>19</v>
      </c>
      <c r="J506" s="31" t="s">
        <v>20</v>
      </c>
      <c r="K506" s="28" t="s">
        <v>35</v>
      </c>
      <c r="L506" s="32" t="s">
        <v>22</v>
      </c>
      <c r="M506" s="38">
        <v>47</v>
      </c>
      <c r="N506" s="41">
        <v>49</v>
      </c>
      <c r="O506" s="24">
        <v>0.35</v>
      </c>
      <c r="P506" s="47">
        <v>0.53</v>
      </c>
      <c r="Q506" s="31" t="s">
        <v>23</v>
      </c>
      <c r="R506" s="1" t="s">
        <v>24</v>
      </c>
      <c r="S506" s="71">
        <f>VLOOKUP(R506,Contingencies!$A$2:$D$7,4,FALSE)</f>
        <v>0.09</v>
      </c>
      <c r="T506" s="22">
        <f t="shared" si="539"/>
        <v>8686.6000067890491</v>
      </c>
      <c r="U506" s="33">
        <f t="shared" si="613"/>
        <v>3009.083662482481</v>
      </c>
      <c r="V506" s="89"/>
      <c r="W506" s="100">
        <v>22</v>
      </c>
      <c r="X506" s="101">
        <v>22</v>
      </c>
      <c r="Y506" s="101">
        <v>22</v>
      </c>
      <c r="Z506" s="101">
        <v>22</v>
      </c>
      <c r="AA506" s="101">
        <v>22</v>
      </c>
      <c r="AB506" s="101">
        <v>22</v>
      </c>
      <c r="AC506" s="101">
        <v>22</v>
      </c>
      <c r="AD506" s="101">
        <v>22</v>
      </c>
      <c r="AE506" s="101">
        <v>22</v>
      </c>
      <c r="AF506" s="101">
        <v>22</v>
      </c>
      <c r="AG506" s="101">
        <v>22</v>
      </c>
      <c r="AH506" s="101">
        <v>22</v>
      </c>
      <c r="AI506" s="102">
        <f t="shared" si="607"/>
        <v>264</v>
      </c>
      <c r="AJ506" s="103">
        <f t="shared" si="540"/>
        <v>1034</v>
      </c>
      <c r="AK506" s="103">
        <f t="shared" si="541"/>
        <v>1034</v>
      </c>
      <c r="AL506" s="103">
        <f t="shared" si="542"/>
        <v>1034</v>
      </c>
      <c r="AM506" s="103">
        <f t="shared" si="543"/>
        <v>1034</v>
      </c>
      <c r="AN506" s="103">
        <f t="shared" si="544"/>
        <v>1034</v>
      </c>
      <c r="AO506" s="103">
        <f t="shared" si="545"/>
        <v>1034</v>
      </c>
      <c r="AP506" s="103">
        <f t="shared" si="546"/>
        <v>1034</v>
      </c>
      <c r="AQ506" s="103">
        <f t="shared" si="547"/>
        <v>1034</v>
      </c>
      <c r="AR506" s="103">
        <f t="shared" si="548"/>
        <v>1034</v>
      </c>
      <c r="AS506" s="103">
        <f t="shared" si="549"/>
        <v>1034</v>
      </c>
      <c r="AT506" s="103">
        <f t="shared" si="550"/>
        <v>1034</v>
      </c>
      <c r="AU506" s="103">
        <f t="shared" si="551"/>
        <v>1034</v>
      </c>
      <c r="AV506" s="104">
        <f>SUM(AJ506:AU506)*VLOOKUP($I506,Escalation[],MATCH(W$1,Escalation[#Headers]),FALSE)</f>
        <v>12674.772000000001</v>
      </c>
      <c r="AW506" s="104">
        <f t="shared" si="608"/>
        <v>4436.1701999999996</v>
      </c>
      <c r="AX506" s="104">
        <f t="shared" si="609"/>
        <v>9068.7993660000011</v>
      </c>
      <c r="AY506" s="104">
        <f t="shared" si="610"/>
        <v>26179.741566000004</v>
      </c>
      <c r="AZ506" s="103">
        <f t="shared" si="611"/>
        <v>1539.984798</v>
      </c>
      <c r="BA506" s="105">
        <f t="shared" si="612"/>
        <v>816.1919429400001</v>
      </c>
      <c r="BB506" s="101">
        <v>22</v>
      </c>
      <c r="BC506" s="101">
        <v>22</v>
      </c>
      <c r="BD506" s="101">
        <v>22</v>
      </c>
      <c r="BE506" s="101">
        <v>22</v>
      </c>
      <c r="BF506" s="101">
        <v>22</v>
      </c>
      <c r="BG506" s="101">
        <v>22</v>
      </c>
      <c r="BH506" s="101">
        <v>22</v>
      </c>
      <c r="BI506" s="101">
        <v>22</v>
      </c>
      <c r="BJ506" s="101">
        <v>22</v>
      </c>
      <c r="BK506" s="101">
        <v>22</v>
      </c>
      <c r="BL506" s="101">
        <v>22</v>
      </c>
      <c r="BM506" s="101">
        <v>22</v>
      </c>
      <c r="BN506" s="102">
        <f t="shared" si="552"/>
        <v>264</v>
      </c>
      <c r="BO506" s="103">
        <f t="shared" si="553"/>
        <v>1034</v>
      </c>
      <c r="BP506" s="103">
        <f t="shared" si="554"/>
        <v>1034</v>
      </c>
      <c r="BQ506" s="103">
        <f t="shared" si="555"/>
        <v>1034</v>
      </c>
      <c r="BR506" s="103">
        <f t="shared" si="556"/>
        <v>1034</v>
      </c>
      <c r="BS506" s="103">
        <f t="shared" si="557"/>
        <v>1034</v>
      </c>
      <c r="BT506" s="103">
        <f t="shared" si="558"/>
        <v>1034</v>
      </c>
      <c r="BU506" s="103">
        <f t="shared" si="559"/>
        <v>1034</v>
      </c>
      <c r="BV506" s="103">
        <f t="shared" si="560"/>
        <v>1034</v>
      </c>
      <c r="BW506" s="103">
        <f t="shared" si="561"/>
        <v>1034</v>
      </c>
      <c r="BX506" s="103">
        <f t="shared" si="562"/>
        <v>1034</v>
      </c>
      <c r="BY506" s="103">
        <f t="shared" si="563"/>
        <v>1034</v>
      </c>
      <c r="BZ506" s="103">
        <f t="shared" si="564"/>
        <v>1034</v>
      </c>
      <c r="CA506" s="104">
        <f>SUM(BO506:BZ506)*VLOOKUP($I506,Escalation[],MATCH(BB$1,Escalation[#Headers]),FALSE)</f>
        <v>12947.279598000001</v>
      </c>
      <c r="CB506" s="104">
        <f t="shared" si="565"/>
        <v>4531.5478592999998</v>
      </c>
      <c r="CC506" s="104">
        <f t="shared" si="566"/>
        <v>9263.7785523690018</v>
      </c>
      <c r="CD506" s="104">
        <f t="shared" si="567"/>
        <v>26742.606009669005</v>
      </c>
      <c r="CE506" s="103">
        <f t="shared" si="568"/>
        <v>1573.094471157</v>
      </c>
      <c r="CF506" s="105">
        <f t="shared" si="569"/>
        <v>833.74006971321012</v>
      </c>
      <c r="CG506" s="101">
        <v>22</v>
      </c>
      <c r="CH506" s="101">
        <v>22</v>
      </c>
      <c r="CI506" s="101">
        <v>22</v>
      </c>
      <c r="CJ506" s="101">
        <v>22</v>
      </c>
      <c r="CK506" s="101">
        <v>22</v>
      </c>
      <c r="CL506" s="101">
        <v>22</v>
      </c>
      <c r="CM506" s="101">
        <v>22</v>
      </c>
      <c r="CN506" s="101">
        <v>22</v>
      </c>
      <c r="CO506" s="101">
        <v>22</v>
      </c>
      <c r="CP506" s="101">
        <v>22</v>
      </c>
      <c r="CQ506" s="101">
        <v>22</v>
      </c>
      <c r="CR506" s="101">
        <v>22</v>
      </c>
      <c r="CS506" s="102">
        <f t="shared" si="570"/>
        <v>264</v>
      </c>
      <c r="CT506" s="103">
        <f t="shared" si="571"/>
        <v>1034</v>
      </c>
      <c r="CU506" s="103">
        <f t="shared" si="572"/>
        <v>1034</v>
      </c>
      <c r="CV506" s="103">
        <f t="shared" si="573"/>
        <v>1034</v>
      </c>
      <c r="CW506" s="103">
        <f t="shared" si="574"/>
        <v>1034</v>
      </c>
      <c r="CX506" s="103">
        <f t="shared" si="575"/>
        <v>1034</v>
      </c>
      <c r="CY506" s="103">
        <f t="shared" si="576"/>
        <v>1034</v>
      </c>
      <c r="CZ506" s="103">
        <f t="shared" si="577"/>
        <v>1034</v>
      </c>
      <c r="DA506" s="103">
        <f t="shared" si="578"/>
        <v>1034</v>
      </c>
      <c r="DB506" s="103">
        <f t="shared" si="579"/>
        <v>1034</v>
      </c>
      <c r="DC506" s="103">
        <f t="shared" si="580"/>
        <v>1034</v>
      </c>
      <c r="DD506" s="103">
        <f t="shared" si="581"/>
        <v>1034</v>
      </c>
      <c r="DE506" s="103">
        <f t="shared" si="582"/>
        <v>1034</v>
      </c>
      <c r="DF506" s="104">
        <f>SUM(CT506:DE506)*VLOOKUP($I506,Escalation[],MATCH(CG$1,Escalation[#Headers]),FALSE)</f>
        <v>13225.646109357003</v>
      </c>
      <c r="DG506" s="104">
        <f t="shared" si="583"/>
        <v>4628.9761382749512</v>
      </c>
      <c r="DH506" s="104">
        <f t="shared" si="584"/>
        <v>9462.9497912449351</v>
      </c>
      <c r="DI506" s="104">
        <f t="shared" si="585"/>
        <v>27317.57203887689</v>
      </c>
      <c r="DJ506" s="103">
        <f t="shared" si="586"/>
        <v>1606.9160022868757</v>
      </c>
      <c r="DK506" s="105">
        <f t="shared" si="587"/>
        <v>851.66548121204414</v>
      </c>
      <c r="DL506" s="101">
        <v>22</v>
      </c>
      <c r="DM506" s="101">
        <v>22</v>
      </c>
      <c r="DN506" s="101">
        <v>22</v>
      </c>
      <c r="DO506" s="101">
        <v>22</v>
      </c>
      <c r="DP506" s="101">
        <v>22</v>
      </c>
      <c r="DQ506" s="101">
        <v>22</v>
      </c>
      <c r="DR506" s="101">
        <v>22</v>
      </c>
      <c r="DS506" s="102"/>
      <c r="DT506" s="102"/>
      <c r="DU506" s="102"/>
      <c r="DV506" s="102"/>
      <c r="DW506" s="102"/>
      <c r="DX506" s="102">
        <f t="shared" si="588"/>
        <v>154</v>
      </c>
      <c r="DY506" s="103">
        <f t="shared" si="589"/>
        <v>1034</v>
      </c>
      <c r="DZ506" s="103">
        <f t="shared" si="590"/>
        <v>1034</v>
      </c>
      <c r="EA506" s="103">
        <f t="shared" si="591"/>
        <v>1034</v>
      </c>
      <c r="EB506" s="103">
        <f t="shared" si="592"/>
        <v>1034</v>
      </c>
      <c r="EC506" s="103">
        <f t="shared" si="593"/>
        <v>1034</v>
      </c>
      <c r="ED506" s="103">
        <f t="shared" si="594"/>
        <v>1034</v>
      </c>
      <c r="EE506" s="103">
        <f t="shared" si="595"/>
        <v>1034</v>
      </c>
      <c r="EF506" s="103">
        <f t="shared" si="596"/>
        <v>0</v>
      </c>
      <c r="EG506" s="103">
        <f t="shared" si="597"/>
        <v>0</v>
      </c>
      <c r="EH506" s="103">
        <f t="shared" si="598"/>
        <v>0</v>
      </c>
      <c r="EI506" s="103">
        <f t="shared" si="599"/>
        <v>0</v>
      </c>
      <c r="EJ506" s="103">
        <f t="shared" si="600"/>
        <v>0</v>
      </c>
      <c r="EK506" s="104">
        <f>SUM(DY506:EJ506)*VLOOKUP($I506,Escalation[],MATCH(DL$1,Escalation[#Headers]),FALSE)</f>
        <v>7880.8318754131051</v>
      </c>
      <c r="EL506" s="104">
        <f t="shared" si="601"/>
        <v>2758.2911563945868</v>
      </c>
      <c r="EM506" s="104">
        <f t="shared" si="602"/>
        <v>5638.7352068580776</v>
      </c>
      <c r="EN506" s="104">
        <f t="shared" si="603"/>
        <v>16277.858238665769</v>
      </c>
      <c r="EO506" s="103">
        <f t="shared" si="604"/>
        <v>957.52107286269222</v>
      </c>
      <c r="EP506" s="105">
        <f t="shared" si="605"/>
        <v>507.48616861722695</v>
      </c>
      <c r="EQ506" s="159">
        <f t="shared" si="606"/>
        <v>96517.777853211664</v>
      </c>
      <c r="ER506" s="1"/>
      <c r="ES506" s="82"/>
      <c r="ET506" s="82"/>
      <c r="EU506" s="82"/>
      <c r="EV506" s="82"/>
      <c r="EW506" s="34"/>
      <c r="EX506" s="34"/>
      <c r="EY506" s="34"/>
      <c r="EZ506" s="34"/>
      <c r="FA506" s="34"/>
      <c r="FB506" s="34"/>
      <c r="FC506" s="34"/>
      <c r="FD506" s="34"/>
    </row>
    <row r="507" spans="1:160" ht="66" hidden="1" x14ac:dyDescent="0.3">
      <c r="A507" s="1" t="s">
        <v>1065</v>
      </c>
      <c r="B507" s="83">
        <v>1.3</v>
      </c>
      <c r="C507" t="s">
        <v>1398</v>
      </c>
      <c r="D507" s="28" t="s">
        <v>15</v>
      </c>
      <c r="E507" s="28" t="s">
        <v>1540</v>
      </c>
      <c r="F507" s="29" t="s">
        <v>1593</v>
      </c>
      <c r="G507" s="30" t="s">
        <v>1066</v>
      </c>
      <c r="H507" s="1" t="s">
        <v>1064</v>
      </c>
      <c r="I507" s="28" t="s">
        <v>19</v>
      </c>
      <c r="J507" s="31" t="s">
        <v>20</v>
      </c>
      <c r="K507" s="28" t="s">
        <v>35</v>
      </c>
      <c r="L507" s="32" t="s">
        <v>22</v>
      </c>
      <c r="M507" s="38">
        <v>47</v>
      </c>
      <c r="N507" s="41">
        <v>49</v>
      </c>
      <c r="O507" s="24">
        <v>0.35</v>
      </c>
      <c r="P507" s="47">
        <v>0.53</v>
      </c>
      <c r="Q507" s="31" t="s">
        <v>23</v>
      </c>
      <c r="R507" s="1" t="s">
        <v>24</v>
      </c>
      <c r="S507" s="71">
        <f>VLOOKUP(R507,Contingencies!$A$2:$D$7,4,FALSE)</f>
        <v>0.09</v>
      </c>
      <c r="T507" s="22">
        <f t="shared" si="539"/>
        <v>8097.5558215540495</v>
      </c>
      <c r="U507" s="33">
        <f t="shared" si="613"/>
        <v>2805.0356767474814</v>
      </c>
      <c r="V507" s="89"/>
      <c r="W507" s="110"/>
      <c r="X507" s="102"/>
      <c r="Y507" s="102"/>
      <c r="Z507" s="101">
        <v>22</v>
      </c>
      <c r="AA507" s="101">
        <v>22</v>
      </c>
      <c r="AB507" s="101">
        <v>22</v>
      </c>
      <c r="AC507" s="101">
        <v>22</v>
      </c>
      <c r="AD507" s="101">
        <v>22</v>
      </c>
      <c r="AE507" s="101">
        <v>22</v>
      </c>
      <c r="AF507" s="101">
        <v>22</v>
      </c>
      <c r="AG507" s="101">
        <v>22</v>
      </c>
      <c r="AH507" s="101">
        <v>22</v>
      </c>
      <c r="AI507" s="102">
        <f t="shared" si="607"/>
        <v>198</v>
      </c>
      <c r="AJ507" s="103">
        <f t="shared" si="540"/>
        <v>0</v>
      </c>
      <c r="AK507" s="103">
        <f t="shared" si="541"/>
        <v>0</v>
      </c>
      <c r="AL507" s="103">
        <f t="shared" si="542"/>
        <v>0</v>
      </c>
      <c r="AM507" s="103">
        <f t="shared" si="543"/>
        <v>1034</v>
      </c>
      <c r="AN507" s="103">
        <f t="shared" si="544"/>
        <v>1034</v>
      </c>
      <c r="AO507" s="103">
        <f t="shared" si="545"/>
        <v>1034</v>
      </c>
      <c r="AP507" s="103">
        <f t="shared" si="546"/>
        <v>1034</v>
      </c>
      <c r="AQ507" s="103">
        <f t="shared" si="547"/>
        <v>1034</v>
      </c>
      <c r="AR507" s="103">
        <f t="shared" si="548"/>
        <v>1034</v>
      </c>
      <c r="AS507" s="103">
        <f t="shared" si="549"/>
        <v>1034</v>
      </c>
      <c r="AT507" s="103">
        <f t="shared" si="550"/>
        <v>1034</v>
      </c>
      <c r="AU507" s="103">
        <f t="shared" si="551"/>
        <v>1034</v>
      </c>
      <c r="AV507" s="104">
        <f>SUM(AJ507:AU507)*VLOOKUP($I507,Escalation[],MATCH(W$1,Escalation[#Headers]),FALSE)</f>
        <v>9506.0790000000015</v>
      </c>
      <c r="AW507" s="104">
        <f t="shared" si="608"/>
        <v>3327.1276500000004</v>
      </c>
      <c r="AX507" s="104">
        <f t="shared" si="609"/>
        <v>6801.5995245000013</v>
      </c>
      <c r="AY507" s="104">
        <f t="shared" si="610"/>
        <v>19634.806174500001</v>
      </c>
      <c r="AZ507" s="103">
        <f t="shared" si="611"/>
        <v>1154.9885985000001</v>
      </c>
      <c r="BA507" s="105">
        <f t="shared" si="612"/>
        <v>612.14395720500011</v>
      </c>
      <c r="BB507" s="101">
        <v>22</v>
      </c>
      <c r="BC507" s="101">
        <v>22</v>
      </c>
      <c r="BD507" s="101">
        <v>22</v>
      </c>
      <c r="BE507" s="101">
        <v>22</v>
      </c>
      <c r="BF507" s="101">
        <v>22</v>
      </c>
      <c r="BG507" s="101">
        <v>22</v>
      </c>
      <c r="BH507" s="101">
        <v>22</v>
      </c>
      <c r="BI507" s="101">
        <v>22</v>
      </c>
      <c r="BJ507" s="101">
        <v>22</v>
      </c>
      <c r="BK507" s="101">
        <v>22</v>
      </c>
      <c r="BL507" s="101">
        <v>22</v>
      </c>
      <c r="BM507" s="101">
        <v>22</v>
      </c>
      <c r="BN507" s="102">
        <f t="shared" si="552"/>
        <v>264</v>
      </c>
      <c r="BO507" s="103">
        <f t="shared" si="553"/>
        <v>1034</v>
      </c>
      <c r="BP507" s="103">
        <f t="shared" si="554"/>
        <v>1034</v>
      </c>
      <c r="BQ507" s="103">
        <f t="shared" si="555"/>
        <v>1034</v>
      </c>
      <c r="BR507" s="103">
        <f t="shared" si="556"/>
        <v>1034</v>
      </c>
      <c r="BS507" s="103">
        <f t="shared" si="557"/>
        <v>1034</v>
      </c>
      <c r="BT507" s="103">
        <f t="shared" si="558"/>
        <v>1034</v>
      </c>
      <c r="BU507" s="103">
        <f t="shared" si="559"/>
        <v>1034</v>
      </c>
      <c r="BV507" s="103">
        <f t="shared" si="560"/>
        <v>1034</v>
      </c>
      <c r="BW507" s="103">
        <f t="shared" si="561"/>
        <v>1034</v>
      </c>
      <c r="BX507" s="103">
        <f t="shared" si="562"/>
        <v>1034</v>
      </c>
      <c r="BY507" s="103">
        <f t="shared" si="563"/>
        <v>1034</v>
      </c>
      <c r="BZ507" s="103">
        <f t="shared" si="564"/>
        <v>1034</v>
      </c>
      <c r="CA507" s="104">
        <f>SUM(BO507:BZ507)*VLOOKUP($I507,Escalation[],MATCH(BB$1,Escalation[#Headers]),FALSE)</f>
        <v>12947.279598000001</v>
      </c>
      <c r="CB507" s="104">
        <f t="shared" si="565"/>
        <v>4531.5478592999998</v>
      </c>
      <c r="CC507" s="104">
        <f t="shared" si="566"/>
        <v>9263.7785523690018</v>
      </c>
      <c r="CD507" s="104">
        <f t="shared" si="567"/>
        <v>26742.606009669005</v>
      </c>
      <c r="CE507" s="103">
        <f t="shared" si="568"/>
        <v>1573.094471157</v>
      </c>
      <c r="CF507" s="105">
        <f t="shared" si="569"/>
        <v>833.74006971321012</v>
      </c>
      <c r="CG507" s="101">
        <v>22</v>
      </c>
      <c r="CH507" s="101">
        <v>22</v>
      </c>
      <c r="CI507" s="101">
        <v>22</v>
      </c>
      <c r="CJ507" s="101">
        <v>22</v>
      </c>
      <c r="CK507" s="101">
        <v>22</v>
      </c>
      <c r="CL507" s="101">
        <v>22</v>
      </c>
      <c r="CM507" s="101">
        <v>22</v>
      </c>
      <c r="CN507" s="101">
        <v>22</v>
      </c>
      <c r="CO507" s="101">
        <v>22</v>
      </c>
      <c r="CP507" s="101">
        <v>22</v>
      </c>
      <c r="CQ507" s="101">
        <v>22</v>
      </c>
      <c r="CR507" s="101">
        <v>22</v>
      </c>
      <c r="CS507" s="102">
        <f t="shared" si="570"/>
        <v>264</v>
      </c>
      <c r="CT507" s="103">
        <f t="shared" si="571"/>
        <v>1034</v>
      </c>
      <c r="CU507" s="103">
        <f t="shared" si="572"/>
        <v>1034</v>
      </c>
      <c r="CV507" s="103">
        <f t="shared" si="573"/>
        <v>1034</v>
      </c>
      <c r="CW507" s="103">
        <f t="shared" si="574"/>
        <v>1034</v>
      </c>
      <c r="CX507" s="103">
        <f t="shared" si="575"/>
        <v>1034</v>
      </c>
      <c r="CY507" s="103">
        <f t="shared" si="576"/>
        <v>1034</v>
      </c>
      <c r="CZ507" s="103">
        <f t="shared" si="577"/>
        <v>1034</v>
      </c>
      <c r="DA507" s="103">
        <f t="shared" si="578"/>
        <v>1034</v>
      </c>
      <c r="DB507" s="103">
        <f t="shared" si="579"/>
        <v>1034</v>
      </c>
      <c r="DC507" s="103">
        <f t="shared" si="580"/>
        <v>1034</v>
      </c>
      <c r="DD507" s="103">
        <f t="shared" si="581"/>
        <v>1034</v>
      </c>
      <c r="DE507" s="103">
        <f t="shared" si="582"/>
        <v>1034</v>
      </c>
      <c r="DF507" s="104">
        <f>SUM(CT507:DE507)*VLOOKUP($I507,Escalation[],MATCH(CG$1,Escalation[#Headers]),FALSE)</f>
        <v>13225.646109357003</v>
      </c>
      <c r="DG507" s="104">
        <f t="shared" si="583"/>
        <v>4628.9761382749512</v>
      </c>
      <c r="DH507" s="104">
        <f t="shared" si="584"/>
        <v>9462.9497912449351</v>
      </c>
      <c r="DI507" s="104">
        <f t="shared" si="585"/>
        <v>27317.57203887689</v>
      </c>
      <c r="DJ507" s="103">
        <f t="shared" si="586"/>
        <v>1606.9160022868757</v>
      </c>
      <c r="DK507" s="105">
        <f t="shared" si="587"/>
        <v>851.66548121204414</v>
      </c>
      <c r="DL507" s="101">
        <v>22</v>
      </c>
      <c r="DM507" s="101">
        <v>22</v>
      </c>
      <c r="DN507" s="101">
        <v>22</v>
      </c>
      <c r="DO507" s="101">
        <v>22</v>
      </c>
      <c r="DP507" s="101">
        <v>22</v>
      </c>
      <c r="DQ507" s="101">
        <v>22</v>
      </c>
      <c r="DR507" s="101">
        <v>22</v>
      </c>
      <c r="DS507" s="102"/>
      <c r="DT507" s="102"/>
      <c r="DU507" s="102"/>
      <c r="DV507" s="102"/>
      <c r="DW507" s="102"/>
      <c r="DX507" s="102">
        <f t="shared" si="588"/>
        <v>154</v>
      </c>
      <c r="DY507" s="103">
        <f t="shared" si="589"/>
        <v>1034</v>
      </c>
      <c r="DZ507" s="103">
        <f t="shared" si="590"/>
        <v>1034</v>
      </c>
      <c r="EA507" s="103">
        <f t="shared" si="591"/>
        <v>1034</v>
      </c>
      <c r="EB507" s="103">
        <f t="shared" si="592"/>
        <v>1034</v>
      </c>
      <c r="EC507" s="103">
        <f t="shared" si="593"/>
        <v>1034</v>
      </c>
      <c r="ED507" s="103">
        <f t="shared" si="594"/>
        <v>1034</v>
      </c>
      <c r="EE507" s="103">
        <f t="shared" si="595"/>
        <v>1034</v>
      </c>
      <c r="EF507" s="103">
        <f t="shared" si="596"/>
        <v>0</v>
      </c>
      <c r="EG507" s="103">
        <f t="shared" si="597"/>
        <v>0</v>
      </c>
      <c r="EH507" s="103">
        <f t="shared" si="598"/>
        <v>0</v>
      </c>
      <c r="EI507" s="103">
        <f t="shared" si="599"/>
        <v>0</v>
      </c>
      <c r="EJ507" s="103">
        <f t="shared" si="600"/>
        <v>0</v>
      </c>
      <c r="EK507" s="104">
        <f>SUM(DY507:EJ507)*VLOOKUP($I507,Escalation[],MATCH(DL$1,Escalation[#Headers]),FALSE)</f>
        <v>7880.8318754131051</v>
      </c>
      <c r="EL507" s="104">
        <f t="shared" si="601"/>
        <v>2758.2911563945868</v>
      </c>
      <c r="EM507" s="104">
        <f t="shared" si="602"/>
        <v>5638.7352068580776</v>
      </c>
      <c r="EN507" s="104">
        <f t="shared" si="603"/>
        <v>16277.858238665769</v>
      </c>
      <c r="EO507" s="103">
        <f t="shared" si="604"/>
        <v>957.52107286269222</v>
      </c>
      <c r="EP507" s="105">
        <f t="shared" si="605"/>
        <v>507.48616861722695</v>
      </c>
      <c r="EQ507" s="159">
        <f t="shared" si="606"/>
        <v>89972.842461711669</v>
      </c>
      <c r="ER507" s="1"/>
      <c r="ES507" s="82"/>
      <c r="ET507" s="82"/>
      <c r="EU507" s="82"/>
      <c r="EV507" s="82"/>
      <c r="EW507" s="34"/>
      <c r="EX507" s="34"/>
      <c r="EY507" s="34"/>
      <c r="EZ507" s="34"/>
      <c r="FA507" s="34"/>
      <c r="FB507" s="34"/>
      <c r="FC507" s="34"/>
      <c r="FD507" s="34"/>
    </row>
    <row r="508" spans="1:160" ht="198" hidden="1" x14ac:dyDescent="0.3">
      <c r="A508" s="1" t="s">
        <v>1067</v>
      </c>
      <c r="B508" s="83">
        <v>1.3</v>
      </c>
      <c r="C508" t="s">
        <v>1398</v>
      </c>
      <c r="D508" s="28" t="s">
        <v>15</v>
      </c>
      <c r="E508" s="28" t="s">
        <v>1540</v>
      </c>
      <c r="F508" s="29" t="s">
        <v>1068</v>
      </c>
      <c r="G508" s="30" t="s">
        <v>1068</v>
      </c>
      <c r="H508" s="1" t="s">
        <v>1064</v>
      </c>
      <c r="I508" s="28" t="s">
        <v>19</v>
      </c>
      <c r="J508" s="31" t="s">
        <v>20</v>
      </c>
      <c r="K508" s="28" t="s">
        <v>35</v>
      </c>
      <c r="L508" s="32" t="s">
        <v>22</v>
      </c>
      <c r="M508" s="38">
        <v>47</v>
      </c>
      <c r="N508" s="41">
        <v>49</v>
      </c>
      <c r="O508" s="24">
        <v>0.35</v>
      </c>
      <c r="P508" s="47">
        <v>0.53</v>
      </c>
      <c r="Q508" s="31" t="s">
        <v>23</v>
      </c>
      <c r="R508" s="1" t="s">
        <v>24</v>
      </c>
      <c r="S508" s="71">
        <f>VLOOKUP(R508,Contingencies!$A$2:$D$7,4,FALSE)</f>
        <v>0.09</v>
      </c>
      <c r="T508" s="22">
        <f t="shared" si="539"/>
        <v>2763.9181839783337</v>
      </c>
      <c r="U508" s="33">
        <f t="shared" si="613"/>
        <v>957.43571078988032</v>
      </c>
      <c r="V508" s="89"/>
      <c r="W508" s="100">
        <v>7</v>
      </c>
      <c r="X508" s="101">
        <v>7</v>
      </c>
      <c r="Y508" s="101">
        <v>7</v>
      </c>
      <c r="Z508" s="101">
        <v>7</v>
      </c>
      <c r="AA508" s="101">
        <v>7</v>
      </c>
      <c r="AB508" s="101">
        <v>7</v>
      </c>
      <c r="AC508" s="101">
        <v>7</v>
      </c>
      <c r="AD508" s="101">
        <v>7</v>
      </c>
      <c r="AE508" s="101">
        <v>7</v>
      </c>
      <c r="AF508" s="101">
        <v>7</v>
      </c>
      <c r="AG508" s="101">
        <v>7</v>
      </c>
      <c r="AH508" s="101">
        <v>7</v>
      </c>
      <c r="AI508" s="102">
        <f t="shared" si="607"/>
        <v>84</v>
      </c>
      <c r="AJ508" s="103">
        <f t="shared" si="540"/>
        <v>329</v>
      </c>
      <c r="AK508" s="103">
        <f t="shared" si="541"/>
        <v>329</v>
      </c>
      <c r="AL508" s="103">
        <f t="shared" si="542"/>
        <v>329</v>
      </c>
      <c r="AM508" s="103">
        <f t="shared" si="543"/>
        <v>329</v>
      </c>
      <c r="AN508" s="103">
        <f t="shared" si="544"/>
        <v>329</v>
      </c>
      <c r="AO508" s="103">
        <f t="shared" si="545"/>
        <v>329</v>
      </c>
      <c r="AP508" s="103">
        <f t="shared" si="546"/>
        <v>329</v>
      </c>
      <c r="AQ508" s="103">
        <f t="shared" si="547"/>
        <v>329</v>
      </c>
      <c r="AR508" s="103">
        <f t="shared" si="548"/>
        <v>329</v>
      </c>
      <c r="AS508" s="103">
        <f t="shared" si="549"/>
        <v>329</v>
      </c>
      <c r="AT508" s="103">
        <f t="shared" si="550"/>
        <v>329</v>
      </c>
      <c r="AU508" s="103">
        <f t="shared" si="551"/>
        <v>329</v>
      </c>
      <c r="AV508" s="104">
        <f>SUM(AJ508:AU508)*VLOOKUP($I508,Escalation[],MATCH(W$1,Escalation[#Headers]),FALSE)</f>
        <v>4032.8820000000005</v>
      </c>
      <c r="AW508" s="104">
        <f t="shared" si="608"/>
        <v>1411.5087000000001</v>
      </c>
      <c r="AX508" s="104">
        <f t="shared" si="609"/>
        <v>2885.5270710000004</v>
      </c>
      <c r="AY508" s="104">
        <f t="shared" si="610"/>
        <v>8329.9177710000004</v>
      </c>
      <c r="AZ508" s="103">
        <f t="shared" si="611"/>
        <v>489.99516300000005</v>
      </c>
      <c r="BA508" s="105">
        <f t="shared" si="612"/>
        <v>259.69743639000001</v>
      </c>
      <c r="BB508" s="100">
        <v>7</v>
      </c>
      <c r="BC508" s="101">
        <v>7</v>
      </c>
      <c r="BD508" s="101">
        <v>7</v>
      </c>
      <c r="BE508" s="101">
        <v>7</v>
      </c>
      <c r="BF508" s="101">
        <v>7</v>
      </c>
      <c r="BG508" s="101">
        <v>7</v>
      </c>
      <c r="BH508" s="101">
        <v>7</v>
      </c>
      <c r="BI508" s="101">
        <v>7</v>
      </c>
      <c r="BJ508" s="101">
        <v>7</v>
      </c>
      <c r="BK508" s="101">
        <v>7</v>
      </c>
      <c r="BL508" s="101">
        <v>7</v>
      </c>
      <c r="BM508" s="101">
        <v>7</v>
      </c>
      <c r="BN508" s="102">
        <f t="shared" si="552"/>
        <v>84</v>
      </c>
      <c r="BO508" s="103">
        <f t="shared" si="553"/>
        <v>329</v>
      </c>
      <c r="BP508" s="103">
        <f t="shared" si="554"/>
        <v>329</v>
      </c>
      <c r="BQ508" s="103">
        <f t="shared" si="555"/>
        <v>329</v>
      </c>
      <c r="BR508" s="103">
        <f t="shared" si="556"/>
        <v>329</v>
      </c>
      <c r="BS508" s="103">
        <f t="shared" si="557"/>
        <v>329</v>
      </c>
      <c r="BT508" s="103">
        <f t="shared" si="558"/>
        <v>329</v>
      </c>
      <c r="BU508" s="103">
        <f t="shared" si="559"/>
        <v>329</v>
      </c>
      <c r="BV508" s="103">
        <f t="shared" si="560"/>
        <v>329</v>
      </c>
      <c r="BW508" s="103">
        <f t="shared" si="561"/>
        <v>329</v>
      </c>
      <c r="BX508" s="103">
        <f t="shared" si="562"/>
        <v>329</v>
      </c>
      <c r="BY508" s="103">
        <f t="shared" si="563"/>
        <v>329</v>
      </c>
      <c r="BZ508" s="103">
        <f t="shared" si="564"/>
        <v>329</v>
      </c>
      <c r="CA508" s="104">
        <f>SUM(BO508:BZ508)*VLOOKUP($I508,Escalation[],MATCH(BB$1,Escalation[#Headers]),FALSE)</f>
        <v>4119.5889630000001</v>
      </c>
      <c r="CB508" s="104">
        <f t="shared" si="565"/>
        <v>1441.8561370499999</v>
      </c>
      <c r="CC508" s="104">
        <f t="shared" si="566"/>
        <v>2947.5659030265001</v>
      </c>
      <c r="CD508" s="104">
        <f t="shared" si="567"/>
        <v>8509.0110030765009</v>
      </c>
      <c r="CE508" s="103">
        <f t="shared" si="568"/>
        <v>500.5300590045</v>
      </c>
      <c r="CF508" s="105">
        <f t="shared" si="569"/>
        <v>265.28093127238498</v>
      </c>
      <c r="CG508" s="100">
        <v>7</v>
      </c>
      <c r="CH508" s="101">
        <v>7</v>
      </c>
      <c r="CI508" s="101">
        <v>7</v>
      </c>
      <c r="CJ508" s="101">
        <v>7</v>
      </c>
      <c r="CK508" s="101">
        <v>7</v>
      </c>
      <c r="CL508" s="101">
        <v>7</v>
      </c>
      <c r="CM508" s="101">
        <v>7</v>
      </c>
      <c r="CN508" s="101">
        <v>7</v>
      </c>
      <c r="CO508" s="101">
        <v>7</v>
      </c>
      <c r="CP508" s="101">
        <v>7</v>
      </c>
      <c r="CQ508" s="101">
        <v>7</v>
      </c>
      <c r="CR508" s="101">
        <v>7</v>
      </c>
      <c r="CS508" s="102">
        <f t="shared" si="570"/>
        <v>84</v>
      </c>
      <c r="CT508" s="103">
        <f t="shared" si="571"/>
        <v>329</v>
      </c>
      <c r="CU508" s="103">
        <f t="shared" si="572"/>
        <v>329</v>
      </c>
      <c r="CV508" s="103">
        <f t="shared" si="573"/>
        <v>329</v>
      </c>
      <c r="CW508" s="103">
        <f t="shared" si="574"/>
        <v>329</v>
      </c>
      <c r="CX508" s="103">
        <f t="shared" si="575"/>
        <v>329</v>
      </c>
      <c r="CY508" s="103">
        <f t="shared" si="576"/>
        <v>329</v>
      </c>
      <c r="CZ508" s="103">
        <f t="shared" si="577"/>
        <v>329</v>
      </c>
      <c r="DA508" s="103">
        <f t="shared" si="578"/>
        <v>329</v>
      </c>
      <c r="DB508" s="103">
        <f t="shared" si="579"/>
        <v>329</v>
      </c>
      <c r="DC508" s="103">
        <f t="shared" si="580"/>
        <v>329</v>
      </c>
      <c r="DD508" s="103">
        <f t="shared" si="581"/>
        <v>329</v>
      </c>
      <c r="DE508" s="103">
        <f t="shared" si="582"/>
        <v>329</v>
      </c>
      <c r="DF508" s="104">
        <f>SUM(CT508:DE508)*VLOOKUP($I508,Escalation[],MATCH(CG$1,Escalation[#Headers]),FALSE)</f>
        <v>4208.1601257045013</v>
      </c>
      <c r="DG508" s="104">
        <f t="shared" si="583"/>
        <v>1472.8560439965754</v>
      </c>
      <c r="DH508" s="104">
        <f t="shared" si="584"/>
        <v>3010.9385699415711</v>
      </c>
      <c r="DI508" s="104">
        <f t="shared" si="585"/>
        <v>8691.9547396426478</v>
      </c>
      <c r="DJ508" s="103">
        <f t="shared" si="586"/>
        <v>511.29145527309691</v>
      </c>
      <c r="DK508" s="105">
        <f t="shared" si="587"/>
        <v>270.98447129474141</v>
      </c>
      <c r="DL508" s="100">
        <v>7</v>
      </c>
      <c r="DM508" s="101">
        <v>7</v>
      </c>
      <c r="DN508" s="101">
        <v>7</v>
      </c>
      <c r="DO508" s="101">
        <v>7</v>
      </c>
      <c r="DP508" s="101">
        <v>7</v>
      </c>
      <c r="DQ508" s="101">
        <v>7</v>
      </c>
      <c r="DR508" s="101">
        <v>7</v>
      </c>
      <c r="DS508" s="101"/>
      <c r="DT508" s="102"/>
      <c r="DU508" s="102"/>
      <c r="DV508" s="102"/>
      <c r="DW508" s="102"/>
      <c r="DX508" s="102">
        <f t="shared" si="588"/>
        <v>49</v>
      </c>
      <c r="DY508" s="103">
        <f t="shared" si="589"/>
        <v>329</v>
      </c>
      <c r="DZ508" s="103">
        <f t="shared" si="590"/>
        <v>329</v>
      </c>
      <c r="EA508" s="103">
        <f t="shared" si="591"/>
        <v>329</v>
      </c>
      <c r="EB508" s="103">
        <f t="shared" si="592"/>
        <v>329</v>
      </c>
      <c r="EC508" s="103">
        <f t="shared" si="593"/>
        <v>329</v>
      </c>
      <c r="ED508" s="103">
        <f t="shared" si="594"/>
        <v>329</v>
      </c>
      <c r="EE508" s="103">
        <f t="shared" si="595"/>
        <v>329</v>
      </c>
      <c r="EF508" s="103">
        <f t="shared" si="596"/>
        <v>0</v>
      </c>
      <c r="EG508" s="103">
        <f t="shared" si="597"/>
        <v>0</v>
      </c>
      <c r="EH508" s="103">
        <f t="shared" si="598"/>
        <v>0</v>
      </c>
      <c r="EI508" s="103">
        <f t="shared" si="599"/>
        <v>0</v>
      </c>
      <c r="EJ508" s="103">
        <f t="shared" si="600"/>
        <v>0</v>
      </c>
      <c r="EK508" s="104">
        <f>SUM(DY508:EJ508)*VLOOKUP($I508,Escalation[],MATCH(DL$1,Escalation[#Headers]),FALSE)</f>
        <v>2507.53741490417</v>
      </c>
      <c r="EL508" s="104">
        <f t="shared" si="601"/>
        <v>877.63809521645942</v>
      </c>
      <c r="EM508" s="104">
        <f t="shared" si="602"/>
        <v>1794.1430203639338</v>
      </c>
      <c r="EN508" s="104">
        <f t="shared" si="603"/>
        <v>5179.3185304845629</v>
      </c>
      <c r="EO508" s="103">
        <f t="shared" si="604"/>
        <v>304.66579591085662</v>
      </c>
      <c r="EP508" s="105">
        <f t="shared" si="605"/>
        <v>161.47287183275404</v>
      </c>
      <c r="EQ508" s="159">
        <f t="shared" si="606"/>
        <v>30710.20204420371</v>
      </c>
      <c r="ER508" s="1"/>
      <c r="ES508" s="82"/>
      <c r="ET508" s="82"/>
      <c r="EU508" s="82"/>
      <c r="EV508" s="82"/>
      <c r="EW508" s="34"/>
      <c r="EX508" s="34"/>
      <c r="EY508" s="34"/>
      <c r="EZ508" s="34"/>
      <c r="FA508" s="34"/>
      <c r="FB508" s="34"/>
      <c r="FC508" s="34"/>
      <c r="FD508" s="34"/>
    </row>
    <row r="509" spans="1:160" ht="66" hidden="1" x14ac:dyDescent="0.3">
      <c r="A509" s="37" t="s">
        <v>1069</v>
      </c>
      <c r="B509" s="83">
        <v>1.4</v>
      </c>
      <c r="C509" t="s">
        <v>1390</v>
      </c>
      <c r="D509" s="28" t="s">
        <v>1070</v>
      </c>
      <c r="E509" s="28"/>
      <c r="F509" s="29" t="s">
        <v>1071</v>
      </c>
      <c r="G509" s="30" t="s">
        <v>1072</v>
      </c>
      <c r="H509" s="1" t="s">
        <v>1073</v>
      </c>
      <c r="I509" s="28" t="s">
        <v>19</v>
      </c>
      <c r="J509" s="31" t="s">
        <v>20</v>
      </c>
      <c r="K509" s="28" t="s">
        <v>27</v>
      </c>
      <c r="L509" s="32" t="s">
        <v>1006</v>
      </c>
      <c r="M509" s="38">
        <v>62</v>
      </c>
      <c r="N509" s="41">
        <v>62</v>
      </c>
      <c r="O509" s="24">
        <v>0</v>
      </c>
      <c r="P509" s="47">
        <v>0.55000000000000004</v>
      </c>
      <c r="Q509" s="31" t="s">
        <v>23</v>
      </c>
      <c r="R509" s="1" t="s">
        <v>24</v>
      </c>
      <c r="S509" s="71">
        <f>VLOOKUP(R509,Contingencies!$A$2:$D$7,4,FALSE)</f>
        <v>0.09</v>
      </c>
      <c r="T509" s="22">
        <f t="shared" si="539"/>
        <v>424.07776800000005</v>
      </c>
      <c r="U509" s="33">
        <f t="shared" si="613"/>
        <v>150.47920800000003</v>
      </c>
      <c r="V509" s="89"/>
      <c r="W509" s="100">
        <v>16</v>
      </c>
      <c r="X509" s="101">
        <v>16</v>
      </c>
      <c r="Y509" s="101">
        <v>16</v>
      </c>
      <c r="Z509" s="102"/>
      <c r="AA509" s="102"/>
      <c r="AB509" s="102"/>
      <c r="AC509" s="102"/>
      <c r="AD509" s="102"/>
      <c r="AE509" s="102"/>
      <c r="AF509" s="102"/>
      <c r="AG509" s="102"/>
      <c r="AH509" s="102"/>
      <c r="AI509" s="102">
        <f t="shared" si="607"/>
        <v>48</v>
      </c>
      <c r="AJ509" s="103">
        <f t="shared" si="540"/>
        <v>992</v>
      </c>
      <c r="AK509" s="103">
        <f t="shared" si="541"/>
        <v>992</v>
      </c>
      <c r="AL509" s="103">
        <f t="shared" si="542"/>
        <v>992</v>
      </c>
      <c r="AM509" s="103">
        <f t="shared" si="543"/>
        <v>0</v>
      </c>
      <c r="AN509" s="103">
        <f t="shared" si="544"/>
        <v>0</v>
      </c>
      <c r="AO509" s="103">
        <f t="shared" si="545"/>
        <v>0</v>
      </c>
      <c r="AP509" s="103">
        <f t="shared" si="546"/>
        <v>0</v>
      </c>
      <c r="AQ509" s="103">
        <f t="shared" si="547"/>
        <v>0</v>
      </c>
      <c r="AR509" s="103">
        <f t="shared" si="548"/>
        <v>0</v>
      </c>
      <c r="AS509" s="103">
        <f t="shared" si="549"/>
        <v>0</v>
      </c>
      <c r="AT509" s="103">
        <f t="shared" si="550"/>
        <v>0</v>
      </c>
      <c r="AU509" s="103">
        <f t="shared" si="551"/>
        <v>0</v>
      </c>
      <c r="AV509" s="104">
        <f>SUM(AJ509:AU509)*VLOOKUP($I509,Escalation[],MATCH(W$1,Escalation[#Headers]),FALSE)</f>
        <v>3039.9840000000004</v>
      </c>
      <c r="AW509" s="104">
        <f t="shared" si="608"/>
        <v>0</v>
      </c>
      <c r="AX509" s="104">
        <f t="shared" si="609"/>
        <v>1671.9912000000004</v>
      </c>
      <c r="AY509" s="104">
        <f t="shared" si="610"/>
        <v>4711.9752000000008</v>
      </c>
      <c r="AZ509" s="103">
        <f t="shared" si="611"/>
        <v>273.59856000000002</v>
      </c>
      <c r="BA509" s="105">
        <f t="shared" si="612"/>
        <v>150.47920800000003</v>
      </c>
      <c r="BB509" s="110"/>
      <c r="BC509" s="102"/>
      <c r="BD509" s="102"/>
      <c r="BE509" s="102"/>
      <c r="BF509" s="102"/>
      <c r="BG509" s="102"/>
      <c r="BH509" s="102"/>
      <c r="BI509" s="102"/>
      <c r="BJ509" s="102"/>
      <c r="BK509" s="102"/>
      <c r="BL509" s="102"/>
      <c r="BM509" s="102"/>
      <c r="BN509" s="102">
        <f t="shared" si="552"/>
        <v>0</v>
      </c>
      <c r="BO509" s="103">
        <f t="shared" si="553"/>
        <v>0</v>
      </c>
      <c r="BP509" s="103">
        <f t="shared" si="554"/>
        <v>0</v>
      </c>
      <c r="BQ509" s="103">
        <f t="shared" si="555"/>
        <v>0</v>
      </c>
      <c r="BR509" s="103">
        <f t="shared" si="556"/>
        <v>0</v>
      </c>
      <c r="BS509" s="103">
        <f t="shared" si="557"/>
        <v>0</v>
      </c>
      <c r="BT509" s="103">
        <f t="shared" si="558"/>
        <v>0</v>
      </c>
      <c r="BU509" s="103">
        <f t="shared" si="559"/>
        <v>0</v>
      </c>
      <c r="BV509" s="103">
        <f t="shared" si="560"/>
        <v>0</v>
      </c>
      <c r="BW509" s="103">
        <f t="shared" si="561"/>
        <v>0</v>
      </c>
      <c r="BX509" s="103">
        <f t="shared" si="562"/>
        <v>0</v>
      </c>
      <c r="BY509" s="103">
        <f t="shared" si="563"/>
        <v>0</v>
      </c>
      <c r="BZ509" s="103">
        <f t="shared" si="564"/>
        <v>0</v>
      </c>
      <c r="CA509" s="104">
        <f>SUM(BO509:BZ509)*VLOOKUP($I509,Escalation[],MATCH(BB$1,Escalation[#Headers]),FALSE)</f>
        <v>0</v>
      </c>
      <c r="CB509" s="104">
        <f t="shared" si="565"/>
        <v>0</v>
      </c>
      <c r="CC509" s="104">
        <f t="shared" si="566"/>
        <v>0</v>
      </c>
      <c r="CD509" s="104">
        <f t="shared" si="567"/>
        <v>0</v>
      </c>
      <c r="CE509" s="103">
        <f t="shared" si="568"/>
        <v>0</v>
      </c>
      <c r="CF509" s="105">
        <f t="shared" si="569"/>
        <v>0</v>
      </c>
      <c r="CG509" s="110"/>
      <c r="CH509" s="102"/>
      <c r="CI509" s="102"/>
      <c r="CJ509" s="102"/>
      <c r="CK509" s="102"/>
      <c r="CL509" s="102"/>
      <c r="CM509" s="102"/>
      <c r="CN509" s="102"/>
      <c r="CO509" s="102"/>
      <c r="CP509" s="102"/>
      <c r="CQ509" s="102"/>
      <c r="CR509" s="102"/>
      <c r="CS509" s="102">
        <f t="shared" si="570"/>
        <v>0</v>
      </c>
      <c r="CT509" s="103">
        <f t="shared" si="571"/>
        <v>0</v>
      </c>
      <c r="CU509" s="103">
        <f t="shared" si="572"/>
        <v>0</v>
      </c>
      <c r="CV509" s="103">
        <f t="shared" si="573"/>
        <v>0</v>
      </c>
      <c r="CW509" s="103">
        <f t="shared" si="574"/>
        <v>0</v>
      </c>
      <c r="CX509" s="103">
        <f t="shared" si="575"/>
        <v>0</v>
      </c>
      <c r="CY509" s="103">
        <f t="shared" si="576"/>
        <v>0</v>
      </c>
      <c r="CZ509" s="103">
        <f t="shared" si="577"/>
        <v>0</v>
      </c>
      <c r="DA509" s="103">
        <f t="shared" si="578"/>
        <v>0</v>
      </c>
      <c r="DB509" s="103">
        <f t="shared" si="579"/>
        <v>0</v>
      </c>
      <c r="DC509" s="103">
        <f t="shared" si="580"/>
        <v>0</v>
      </c>
      <c r="DD509" s="103">
        <f t="shared" si="581"/>
        <v>0</v>
      </c>
      <c r="DE509" s="103">
        <f t="shared" si="582"/>
        <v>0</v>
      </c>
      <c r="DF509" s="104">
        <f>SUM(CT509:DE509)*VLOOKUP($I509,Escalation[],MATCH(CG$1,Escalation[#Headers]),FALSE)</f>
        <v>0</v>
      </c>
      <c r="DG509" s="104">
        <f t="shared" si="583"/>
        <v>0</v>
      </c>
      <c r="DH509" s="104">
        <f t="shared" si="584"/>
        <v>0</v>
      </c>
      <c r="DI509" s="104">
        <f t="shared" si="585"/>
        <v>0</v>
      </c>
      <c r="DJ509" s="103">
        <f t="shared" si="586"/>
        <v>0</v>
      </c>
      <c r="DK509" s="105">
        <f t="shared" si="587"/>
        <v>0</v>
      </c>
      <c r="DL509" s="110"/>
      <c r="DM509" s="102"/>
      <c r="DN509" s="102"/>
      <c r="DO509" s="102"/>
      <c r="DP509" s="102"/>
      <c r="DQ509" s="102"/>
      <c r="DR509" s="102"/>
      <c r="DS509" s="102"/>
      <c r="DT509" s="102"/>
      <c r="DU509" s="102"/>
      <c r="DV509" s="102"/>
      <c r="DW509" s="102"/>
      <c r="DX509" s="102">
        <f t="shared" si="588"/>
        <v>0</v>
      </c>
      <c r="DY509" s="103">
        <f t="shared" si="589"/>
        <v>0</v>
      </c>
      <c r="DZ509" s="103">
        <f t="shared" si="590"/>
        <v>0</v>
      </c>
      <c r="EA509" s="103">
        <f t="shared" si="591"/>
        <v>0</v>
      </c>
      <c r="EB509" s="103">
        <f t="shared" si="592"/>
        <v>0</v>
      </c>
      <c r="EC509" s="103">
        <f t="shared" si="593"/>
        <v>0</v>
      </c>
      <c r="ED509" s="103">
        <f t="shared" si="594"/>
        <v>0</v>
      </c>
      <c r="EE509" s="103">
        <f t="shared" si="595"/>
        <v>0</v>
      </c>
      <c r="EF509" s="103">
        <f t="shared" si="596"/>
        <v>0</v>
      </c>
      <c r="EG509" s="103">
        <f t="shared" si="597"/>
        <v>0</v>
      </c>
      <c r="EH509" s="103">
        <f t="shared" si="598"/>
        <v>0</v>
      </c>
      <c r="EI509" s="103">
        <f t="shared" si="599"/>
        <v>0</v>
      </c>
      <c r="EJ509" s="103">
        <f t="shared" si="600"/>
        <v>0</v>
      </c>
      <c r="EK509" s="104">
        <f>SUM(DY509:EJ509)*VLOOKUP($I509,Escalation[],MATCH(DL$1,Escalation[#Headers]),FALSE)</f>
        <v>0</v>
      </c>
      <c r="EL509" s="104">
        <f t="shared" si="601"/>
        <v>0</v>
      </c>
      <c r="EM509" s="104">
        <f t="shared" si="602"/>
        <v>0</v>
      </c>
      <c r="EN509" s="104">
        <f t="shared" si="603"/>
        <v>0</v>
      </c>
      <c r="EO509" s="103">
        <f t="shared" si="604"/>
        <v>0</v>
      </c>
      <c r="EP509" s="105">
        <f t="shared" si="605"/>
        <v>0</v>
      </c>
      <c r="EQ509" s="159">
        <f t="shared" si="606"/>
        <v>4711.9752000000008</v>
      </c>
      <c r="ER509" s="1"/>
      <c r="ES509" s="82"/>
      <c r="ET509" s="82"/>
      <c r="EU509" s="82"/>
      <c r="EV509" s="82"/>
      <c r="EW509" s="34"/>
      <c r="EX509" s="34"/>
      <c r="EY509" s="34"/>
      <c r="EZ509" s="34"/>
      <c r="FA509" s="34"/>
      <c r="FB509" s="34"/>
      <c r="FC509" s="34"/>
      <c r="FD509" s="34"/>
    </row>
    <row r="510" spans="1:160" ht="66" hidden="1" x14ac:dyDescent="0.3">
      <c r="A510" s="37" t="s">
        <v>1074</v>
      </c>
      <c r="B510" s="83">
        <v>1.4</v>
      </c>
      <c r="C510" t="s">
        <v>1390</v>
      </c>
      <c r="D510" s="28" t="s">
        <v>1070</v>
      </c>
      <c r="E510" s="28"/>
      <c r="F510" s="29" t="s">
        <v>1075</v>
      </c>
      <c r="G510" s="30" t="s">
        <v>1076</v>
      </c>
      <c r="H510" s="1" t="s">
        <v>1073</v>
      </c>
      <c r="I510" s="28" t="s">
        <v>19</v>
      </c>
      <c r="J510" s="31" t="s">
        <v>31</v>
      </c>
      <c r="K510" s="28" t="s">
        <v>27</v>
      </c>
      <c r="L510" s="32" t="s">
        <v>22</v>
      </c>
      <c r="M510" s="38">
        <v>62</v>
      </c>
      <c r="N510" s="41">
        <v>62</v>
      </c>
      <c r="O510" s="24">
        <v>0</v>
      </c>
      <c r="P510" s="47">
        <v>0.55000000000000004</v>
      </c>
      <c r="Q510" s="31" t="s">
        <v>23</v>
      </c>
      <c r="R510" s="1" t="s">
        <v>224</v>
      </c>
      <c r="S510" s="71">
        <f>VLOOKUP(R510,Contingencies!$A$2:$D$7,4,FALSE)</f>
        <v>0.35</v>
      </c>
      <c r="T510" s="22">
        <f t="shared" si="539"/>
        <v>1099.4608800000001</v>
      </c>
      <c r="U510" s="33">
        <f t="shared" si="613"/>
        <v>390.13128000000006</v>
      </c>
      <c r="V510" s="89"/>
      <c r="W510" s="110"/>
      <c r="X510" s="102"/>
      <c r="Y510" s="101"/>
      <c r="Z510" s="101">
        <v>32</v>
      </c>
      <c r="AA510" s="102"/>
      <c r="AB510" s="102"/>
      <c r="AC510" s="102"/>
      <c r="AD510" s="102"/>
      <c r="AE510" s="102"/>
      <c r="AF510" s="102"/>
      <c r="AG510" s="102"/>
      <c r="AH510" s="102"/>
      <c r="AI510" s="102">
        <f t="shared" si="607"/>
        <v>32</v>
      </c>
      <c r="AJ510" s="103">
        <f t="shared" si="540"/>
        <v>0</v>
      </c>
      <c r="AK510" s="103">
        <f t="shared" si="541"/>
        <v>0</v>
      </c>
      <c r="AL510" s="103">
        <f t="shared" si="542"/>
        <v>0</v>
      </c>
      <c r="AM510" s="103">
        <f t="shared" si="543"/>
        <v>1984</v>
      </c>
      <c r="AN510" s="103">
        <f t="shared" si="544"/>
        <v>0</v>
      </c>
      <c r="AO510" s="103">
        <f t="shared" si="545"/>
        <v>0</v>
      </c>
      <c r="AP510" s="103">
        <f t="shared" si="546"/>
        <v>0</v>
      </c>
      <c r="AQ510" s="103">
        <f t="shared" si="547"/>
        <v>0</v>
      </c>
      <c r="AR510" s="103">
        <f t="shared" si="548"/>
        <v>0</v>
      </c>
      <c r="AS510" s="103">
        <f t="shared" si="549"/>
        <v>0</v>
      </c>
      <c r="AT510" s="103">
        <f t="shared" si="550"/>
        <v>0</v>
      </c>
      <c r="AU510" s="103">
        <f t="shared" si="551"/>
        <v>0</v>
      </c>
      <c r="AV510" s="104">
        <f>SUM(AJ510:AU510)*VLOOKUP($I510,Escalation[],MATCH(W$1,Escalation[#Headers]),FALSE)</f>
        <v>2026.6560000000002</v>
      </c>
      <c r="AW510" s="104">
        <f t="shared" si="608"/>
        <v>0</v>
      </c>
      <c r="AX510" s="104">
        <f t="shared" si="609"/>
        <v>1114.6608000000001</v>
      </c>
      <c r="AY510" s="104">
        <f t="shared" si="610"/>
        <v>3141.3168000000005</v>
      </c>
      <c r="AZ510" s="103">
        <f t="shared" si="611"/>
        <v>709.32960000000003</v>
      </c>
      <c r="BA510" s="105">
        <f t="shared" si="612"/>
        <v>390.13128</v>
      </c>
      <c r="BB510" s="110"/>
      <c r="BC510" s="102"/>
      <c r="BD510" s="102"/>
      <c r="BE510" s="102"/>
      <c r="BF510" s="102"/>
      <c r="BG510" s="102"/>
      <c r="BH510" s="102"/>
      <c r="BI510" s="102"/>
      <c r="BJ510" s="102"/>
      <c r="BK510" s="102"/>
      <c r="BL510" s="102"/>
      <c r="BM510" s="102"/>
      <c r="BN510" s="102">
        <f t="shared" si="552"/>
        <v>0</v>
      </c>
      <c r="BO510" s="103">
        <f t="shared" si="553"/>
        <v>0</v>
      </c>
      <c r="BP510" s="103">
        <f t="shared" si="554"/>
        <v>0</v>
      </c>
      <c r="BQ510" s="103">
        <f t="shared" si="555"/>
        <v>0</v>
      </c>
      <c r="BR510" s="103">
        <f t="shared" si="556"/>
        <v>0</v>
      </c>
      <c r="BS510" s="103">
        <f t="shared" si="557"/>
        <v>0</v>
      </c>
      <c r="BT510" s="103">
        <f t="shared" si="558"/>
        <v>0</v>
      </c>
      <c r="BU510" s="103">
        <f t="shared" si="559"/>
        <v>0</v>
      </c>
      <c r="BV510" s="103">
        <f t="shared" si="560"/>
        <v>0</v>
      </c>
      <c r="BW510" s="103">
        <f t="shared" si="561"/>
        <v>0</v>
      </c>
      <c r="BX510" s="103">
        <f t="shared" si="562"/>
        <v>0</v>
      </c>
      <c r="BY510" s="103">
        <f t="shared" si="563"/>
        <v>0</v>
      </c>
      <c r="BZ510" s="103">
        <f t="shared" si="564"/>
        <v>0</v>
      </c>
      <c r="CA510" s="104">
        <f>SUM(BO510:BZ510)*VLOOKUP($I510,Escalation[],MATCH(BB$1,Escalation[#Headers]),FALSE)</f>
        <v>0</v>
      </c>
      <c r="CB510" s="104">
        <f t="shared" si="565"/>
        <v>0</v>
      </c>
      <c r="CC510" s="104">
        <f t="shared" si="566"/>
        <v>0</v>
      </c>
      <c r="CD510" s="104">
        <f t="shared" si="567"/>
        <v>0</v>
      </c>
      <c r="CE510" s="103">
        <f t="shared" si="568"/>
        <v>0</v>
      </c>
      <c r="CF510" s="105">
        <f t="shared" si="569"/>
        <v>0</v>
      </c>
      <c r="CG510" s="110"/>
      <c r="CH510" s="102"/>
      <c r="CI510" s="102"/>
      <c r="CJ510" s="102"/>
      <c r="CK510" s="102"/>
      <c r="CL510" s="102"/>
      <c r="CM510" s="102"/>
      <c r="CN510" s="102"/>
      <c r="CO510" s="102"/>
      <c r="CP510" s="102"/>
      <c r="CQ510" s="102"/>
      <c r="CR510" s="102"/>
      <c r="CS510" s="102">
        <f t="shared" si="570"/>
        <v>0</v>
      </c>
      <c r="CT510" s="103">
        <f t="shared" si="571"/>
        <v>0</v>
      </c>
      <c r="CU510" s="103">
        <f t="shared" si="572"/>
        <v>0</v>
      </c>
      <c r="CV510" s="103">
        <f t="shared" si="573"/>
        <v>0</v>
      </c>
      <c r="CW510" s="103">
        <f t="shared" si="574"/>
        <v>0</v>
      </c>
      <c r="CX510" s="103">
        <f t="shared" si="575"/>
        <v>0</v>
      </c>
      <c r="CY510" s="103">
        <f t="shared" si="576"/>
        <v>0</v>
      </c>
      <c r="CZ510" s="103">
        <f t="shared" si="577"/>
        <v>0</v>
      </c>
      <c r="DA510" s="103">
        <f t="shared" si="578"/>
        <v>0</v>
      </c>
      <c r="DB510" s="103">
        <f t="shared" si="579"/>
        <v>0</v>
      </c>
      <c r="DC510" s="103">
        <f t="shared" si="580"/>
        <v>0</v>
      </c>
      <c r="DD510" s="103">
        <f t="shared" si="581"/>
        <v>0</v>
      </c>
      <c r="DE510" s="103">
        <f t="shared" si="582"/>
        <v>0</v>
      </c>
      <c r="DF510" s="104">
        <f>SUM(CT510:DE510)*VLOOKUP($I510,Escalation[],MATCH(CG$1,Escalation[#Headers]),FALSE)</f>
        <v>0</v>
      </c>
      <c r="DG510" s="104">
        <f t="shared" si="583"/>
        <v>0</v>
      </c>
      <c r="DH510" s="104">
        <f t="shared" si="584"/>
        <v>0</v>
      </c>
      <c r="DI510" s="104">
        <f t="shared" si="585"/>
        <v>0</v>
      </c>
      <c r="DJ510" s="103">
        <f t="shared" si="586"/>
        <v>0</v>
      </c>
      <c r="DK510" s="105">
        <f t="shared" si="587"/>
        <v>0</v>
      </c>
      <c r="DL510" s="110"/>
      <c r="DM510" s="102"/>
      <c r="DN510" s="102"/>
      <c r="DO510" s="102"/>
      <c r="DP510" s="102"/>
      <c r="DQ510" s="102"/>
      <c r="DR510" s="102"/>
      <c r="DS510" s="102"/>
      <c r="DT510" s="102"/>
      <c r="DU510" s="102"/>
      <c r="DV510" s="102"/>
      <c r="DW510" s="102"/>
      <c r="DX510" s="102">
        <f t="shared" si="588"/>
        <v>0</v>
      </c>
      <c r="DY510" s="103">
        <f t="shared" si="589"/>
        <v>0</v>
      </c>
      <c r="DZ510" s="103">
        <f t="shared" si="590"/>
        <v>0</v>
      </c>
      <c r="EA510" s="103">
        <f t="shared" si="591"/>
        <v>0</v>
      </c>
      <c r="EB510" s="103">
        <f t="shared" si="592"/>
        <v>0</v>
      </c>
      <c r="EC510" s="103">
        <f t="shared" si="593"/>
        <v>0</v>
      </c>
      <c r="ED510" s="103">
        <f t="shared" si="594"/>
        <v>0</v>
      </c>
      <c r="EE510" s="103">
        <f t="shared" si="595"/>
        <v>0</v>
      </c>
      <c r="EF510" s="103">
        <f t="shared" si="596"/>
        <v>0</v>
      </c>
      <c r="EG510" s="103">
        <f t="shared" si="597"/>
        <v>0</v>
      </c>
      <c r="EH510" s="103">
        <f t="shared" si="598"/>
        <v>0</v>
      </c>
      <c r="EI510" s="103">
        <f t="shared" si="599"/>
        <v>0</v>
      </c>
      <c r="EJ510" s="103">
        <f t="shared" si="600"/>
        <v>0</v>
      </c>
      <c r="EK510" s="104">
        <f>SUM(DY510:EJ510)*VLOOKUP($I510,Escalation[],MATCH(DL$1,Escalation[#Headers]),FALSE)</f>
        <v>0</v>
      </c>
      <c r="EL510" s="104">
        <f t="shared" si="601"/>
        <v>0</v>
      </c>
      <c r="EM510" s="104">
        <f t="shared" si="602"/>
        <v>0</v>
      </c>
      <c r="EN510" s="104">
        <f t="shared" si="603"/>
        <v>0</v>
      </c>
      <c r="EO510" s="103">
        <f t="shared" si="604"/>
        <v>0</v>
      </c>
      <c r="EP510" s="105">
        <f t="shared" si="605"/>
        <v>0</v>
      </c>
      <c r="EQ510" s="159">
        <f t="shared" si="606"/>
        <v>3141.3168000000005</v>
      </c>
      <c r="ER510" s="1"/>
      <c r="ES510" s="82"/>
      <c r="ET510" s="82"/>
      <c r="EU510" s="82"/>
      <c r="EV510" s="82"/>
      <c r="EW510" s="34"/>
      <c r="EX510" s="34"/>
      <c r="EY510" s="34"/>
      <c r="EZ510" s="34"/>
      <c r="FA510" s="34"/>
      <c r="FB510" s="34"/>
      <c r="FC510" s="34"/>
      <c r="FD510" s="34"/>
    </row>
    <row r="511" spans="1:160" ht="66" hidden="1" x14ac:dyDescent="0.3">
      <c r="A511" s="37" t="s">
        <v>1074</v>
      </c>
      <c r="B511" s="83">
        <v>1.4</v>
      </c>
      <c r="C511" t="s">
        <v>1390</v>
      </c>
      <c r="D511" s="28" t="s">
        <v>1070</v>
      </c>
      <c r="E511" s="28"/>
      <c r="F511" s="29" t="s">
        <v>1075</v>
      </c>
      <c r="G511" s="30" t="s">
        <v>1076</v>
      </c>
      <c r="H511" s="1" t="s">
        <v>1077</v>
      </c>
      <c r="I511" s="28" t="s">
        <v>19</v>
      </c>
      <c r="J511" s="31" t="s">
        <v>31</v>
      </c>
      <c r="K511" s="28" t="s">
        <v>137</v>
      </c>
      <c r="L511" s="32" t="s">
        <v>22</v>
      </c>
      <c r="M511" s="38">
        <v>47</v>
      </c>
      <c r="N511" s="41">
        <v>46.67</v>
      </c>
      <c r="O511" s="24">
        <v>0</v>
      </c>
      <c r="P511" s="47">
        <v>0.55000000000000004</v>
      </c>
      <c r="Q511" s="31" t="s">
        <v>23</v>
      </c>
      <c r="R511" s="1" t="s">
        <v>224</v>
      </c>
      <c r="S511" s="71">
        <f>VLOOKUP(R511,Contingencies!$A$2:$D$7,4,FALSE)</f>
        <v>0.35</v>
      </c>
      <c r="T511" s="22">
        <f t="shared" si="539"/>
        <v>833.46227999999996</v>
      </c>
      <c r="U511" s="33">
        <f t="shared" si="613"/>
        <v>295.74468000000002</v>
      </c>
      <c r="V511" s="89"/>
      <c r="W511" s="110"/>
      <c r="X511" s="102"/>
      <c r="Y511" s="101"/>
      <c r="Z511" s="101">
        <v>32</v>
      </c>
      <c r="AA511" s="102"/>
      <c r="AB511" s="102"/>
      <c r="AC511" s="102"/>
      <c r="AD511" s="102"/>
      <c r="AE511" s="102"/>
      <c r="AF511" s="102"/>
      <c r="AG511" s="102"/>
      <c r="AH511" s="102"/>
      <c r="AI511" s="102">
        <f t="shared" si="607"/>
        <v>32</v>
      </c>
      <c r="AJ511" s="103">
        <f t="shared" si="540"/>
        <v>0</v>
      </c>
      <c r="AK511" s="103">
        <f t="shared" si="541"/>
        <v>0</v>
      </c>
      <c r="AL511" s="103">
        <f t="shared" si="542"/>
        <v>0</v>
      </c>
      <c r="AM511" s="103">
        <f t="shared" si="543"/>
        <v>1504</v>
      </c>
      <c r="AN511" s="103">
        <f t="shared" si="544"/>
        <v>0</v>
      </c>
      <c r="AO511" s="103">
        <f t="shared" si="545"/>
        <v>0</v>
      </c>
      <c r="AP511" s="103">
        <f t="shared" si="546"/>
        <v>0</v>
      </c>
      <c r="AQ511" s="103">
        <f t="shared" si="547"/>
        <v>0</v>
      </c>
      <c r="AR511" s="103">
        <f t="shared" si="548"/>
        <v>0</v>
      </c>
      <c r="AS511" s="103">
        <f t="shared" si="549"/>
        <v>0</v>
      </c>
      <c r="AT511" s="103">
        <f t="shared" si="550"/>
        <v>0</v>
      </c>
      <c r="AU511" s="103">
        <f t="shared" si="551"/>
        <v>0</v>
      </c>
      <c r="AV511" s="104">
        <f>SUM(AJ511:AU511)*VLOOKUP($I511,Escalation[],MATCH(W$1,Escalation[#Headers]),FALSE)</f>
        <v>1536.336</v>
      </c>
      <c r="AW511" s="104">
        <f t="shared" si="608"/>
        <v>0</v>
      </c>
      <c r="AX511" s="104">
        <f t="shared" si="609"/>
        <v>844.98480000000006</v>
      </c>
      <c r="AY511" s="104">
        <f t="shared" si="610"/>
        <v>2381.3208</v>
      </c>
      <c r="AZ511" s="103">
        <f t="shared" si="611"/>
        <v>537.71759999999995</v>
      </c>
      <c r="BA511" s="105">
        <f t="shared" si="612"/>
        <v>295.74468000000002</v>
      </c>
      <c r="BB511" s="110"/>
      <c r="BC511" s="102"/>
      <c r="BD511" s="102"/>
      <c r="BE511" s="102"/>
      <c r="BF511" s="102"/>
      <c r="BG511" s="102"/>
      <c r="BH511" s="102"/>
      <c r="BI511" s="102"/>
      <c r="BJ511" s="102"/>
      <c r="BK511" s="102"/>
      <c r="BL511" s="102"/>
      <c r="BM511" s="102"/>
      <c r="BN511" s="102">
        <f t="shared" si="552"/>
        <v>0</v>
      </c>
      <c r="BO511" s="103">
        <f t="shared" si="553"/>
        <v>0</v>
      </c>
      <c r="BP511" s="103">
        <f t="shared" si="554"/>
        <v>0</v>
      </c>
      <c r="BQ511" s="103">
        <f t="shared" si="555"/>
        <v>0</v>
      </c>
      <c r="BR511" s="103">
        <f t="shared" si="556"/>
        <v>0</v>
      </c>
      <c r="BS511" s="103">
        <f t="shared" si="557"/>
        <v>0</v>
      </c>
      <c r="BT511" s="103">
        <f t="shared" si="558"/>
        <v>0</v>
      </c>
      <c r="BU511" s="103">
        <f t="shared" si="559"/>
        <v>0</v>
      </c>
      <c r="BV511" s="103">
        <f t="shared" si="560"/>
        <v>0</v>
      </c>
      <c r="BW511" s="103">
        <f t="shared" si="561"/>
        <v>0</v>
      </c>
      <c r="BX511" s="103">
        <f t="shared" si="562"/>
        <v>0</v>
      </c>
      <c r="BY511" s="103">
        <f t="shared" si="563"/>
        <v>0</v>
      </c>
      <c r="BZ511" s="103">
        <f t="shared" si="564"/>
        <v>0</v>
      </c>
      <c r="CA511" s="104">
        <f>SUM(BO511:BZ511)*VLOOKUP($I511,Escalation[],MATCH(BB$1,Escalation[#Headers]),FALSE)</f>
        <v>0</v>
      </c>
      <c r="CB511" s="104">
        <f t="shared" si="565"/>
        <v>0</v>
      </c>
      <c r="CC511" s="104">
        <f t="shared" si="566"/>
        <v>0</v>
      </c>
      <c r="CD511" s="104">
        <f t="shared" si="567"/>
        <v>0</v>
      </c>
      <c r="CE511" s="103">
        <f t="shared" si="568"/>
        <v>0</v>
      </c>
      <c r="CF511" s="105">
        <f t="shared" si="569"/>
        <v>0</v>
      </c>
      <c r="CG511" s="110"/>
      <c r="CH511" s="102"/>
      <c r="CI511" s="102"/>
      <c r="CJ511" s="102"/>
      <c r="CK511" s="102"/>
      <c r="CL511" s="102"/>
      <c r="CM511" s="102"/>
      <c r="CN511" s="102"/>
      <c r="CO511" s="102"/>
      <c r="CP511" s="102"/>
      <c r="CQ511" s="102"/>
      <c r="CR511" s="102"/>
      <c r="CS511" s="102">
        <f t="shared" si="570"/>
        <v>0</v>
      </c>
      <c r="CT511" s="103">
        <f t="shared" si="571"/>
        <v>0</v>
      </c>
      <c r="CU511" s="103">
        <f t="shared" si="572"/>
        <v>0</v>
      </c>
      <c r="CV511" s="103">
        <f t="shared" si="573"/>
        <v>0</v>
      </c>
      <c r="CW511" s="103">
        <f t="shared" si="574"/>
        <v>0</v>
      </c>
      <c r="CX511" s="103">
        <f t="shared" si="575"/>
        <v>0</v>
      </c>
      <c r="CY511" s="103">
        <f t="shared" si="576"/>
        <v>0</v>
      </c>
      <c r="CZ511" s="103">
        <f t="shared" si="577"/>
        <v>0</v>
      </c>
      <c r="DA511" s="103">
        <f t="shared" si="578"/>
        <v>0</v>
      </c>
      <c r="DB511" s="103">
        <f t="shared" si="579"/>
        <v>0</v>
      </c>
      <c r="DC511" s="103">
        <f t="shared" si="580"/>
        <v>0</v>
      </c>
      <c r="DD511" s="103">
        <f t="shared" si="581"/>
        <v>0</v>
      </c>
      <c r="DE511" s="103">
        <f t="shared" si="582"/>
        <v>0</v>
      </c>
      <c r="DF511" s="104">
        <f>SUM(CT511:DE511)*VLOOKUP($I511,Escalation[],MATCH(CG$1,Escalation[#Headers]),FALSE)</f>
        <v>0</v>
      </c>
      <c r="DG511" s="104">
        <f t="shared" si="583"/>
        <v>0</v>
      </c>
      <c r="DH511" s="104">
        <f t="shared" si="584"/>
        <v>0</v>
      </c>
      <c r="DI511" s="104">
        <f t="shared" si="585"/>
        <v>0</v>
      </c>
      <c r="DJ511" s="103">
        <f t="shared" si="586"/>
        <v>0</v>
      </c>
      <c r="DK511" s="105">
        <f t="shared" si="587"/>
        <v>0</v>
      </c>
      <c r="DL511" s="110"/>
      <c r="DM511" s="102"/>
      <c r="DN511" s="102"/>
      <c r="DO511" s="102"/>
      <c r="DP511" s="102"/>
      <c r="DQ511" s="102"/>
      <c r="DR511" s="102"/>
      <c r="DS511" s="102"/>
      <c r="DT511" s="102"/>
      <c r="DU511" s="102"/>
      <c r="DV511" s="102"/>
      <c r="DW511" s="102"/>
      <c r="DX511" s="102">
        <f t="shared" si="588"/>
        <v>0</v>
      </c>
      <c r="DY511" s="103">
        <f t="shared" si="589"/>
        <v>0</v>
      </c>
      <c r="DZ511" s="103">
        <f t="shared" si="590"/>
        <v>0</v>
      </c>
      <c r="EA511" s="103">
        <f t="shared" si="591"/>
        <v>0</v>
      </c>
      <c r="EB511" s="103">
        <f t="shared" si="592"/>
        <v>0</v>
      </c>
      <c r="EC511" s="103">
        <f t="shared" si="593"/>
        <v>0</v>
      </c>
      <c r="ED511" s="103">
        <f t="shared" si="594"/>
        <v>0</v>
      </c>
      <c r="EE511" s="103">
        <f t="shared" si="595"/>
        <v>0</v>
      </c>
      <c r="EF511" s="103">
        <f t="shared" si="596"/>
        <v>0</v>
      </c>
      <c r="EG511" s="103">
        <f t="shared" si="597"/>
        <v>0</v>
      </c>
      <c r="EH511" s="103">
        <f t="shared" si="598"/>
        <v>0</v>
      </c>
      <c r="EI511" s="103">
        <f t="shared" si="599"/>
        <v>0</v>
      </c>
      <c r="EJ511" s="103">
        <f t="shared" si="600"/>
        <v>0</v>
      </c>
      <c r="EK511" s="104">
        <f>SUM(DY511:EJ511)*VLOOKUP($I511,Escalation[],MATCH(DL$1,Escalation[#Headers]),FALSE)</f>
        <v>0</v>
      </c>
      <c r="EL511" s="104">
        <f t="shared" si="601"/>
        <v>0</v>
      </c>
      <c r="EM511" s="104">
        <f t="shared" si="602"/>
        <v>0</v>
      </c>
      <c r="EN511" s="104">
        <f t="shared" si="603"/>
        <v>0</v>
      </c>
      <c r="EO511" s="103">
        <f t="shared" si="604"/>
        <v>0</v>
      </c>
      <c r="EP511" s="105">
        <f t="shared" si="605"/>
        <v>0</v>
      </c>
      <c r="EQ511" s="159">
        <f t="shared" si="606"/>
        <v>2381.3208</v>
      </c>
      <c r="ER511" s="1"/>
      <c r="ES511" s="82"/>
      <c r="ET511" s="82"/>
      <c r="EU511" s="82"/>
      <c r="EV511" s="82"/>
      <c r="EW511" s="34"/>
      <c r="EX511" s="34"/>
      <c r="EY511" s="34"/>
      <c r="EZ511" s="34"/>
      <c r="FA511" s="34"/>
      <c r="FB511" s="34"/>
      <c r="FC511" s="34"/>
      <c r="FD511" s="34"/>
    </row>
    <row r="512" spans="1:160" ht="92.4" hidden="1" x14ac:dyDescent="0.3">
      <c r="A512" s="37" t="s">
        <v>1078</v>
      </c>
      <c r="B512" s="83">
        <v>1.4</v>
      </c>
      <c r="C512" t="s">
        <v>1390</v>
      </c>
      <c r="D512" s="28" t="s">
        <v>1070</v>
      </c>
      <c r="E512" s="28"/>
      <c r="F512" s="29" t="s">
        <v>1079</v>
      </c>
      <c r="G512" s="30" t="s">
        <v>1079</v>
      </c>
      <c r="H512" s="1" t="s">
        <v>1073</v>
      </c>
      <c r="I512" s="28" t="s">
        <v>19</v>
      </c>
      <c r="J512" s="31" t="s">
        <v>31</v>
      </c>
      <c r="K512" s="28" t="s">
        <v>27</v>
      </c>
      <c r="L512" s="32" t="s">
        <v>1006</v>
      </c>
      <c r="M512" s="38">
        <v>62</v>
      </c>
      <c r="N512" s="41">
        <v>62</v>
      </c>
      <c r="O512" s="24">
        <v>0</v>
      </c>
      <c r="P512" s="47">
        <v>0.55000000000000004</v>
      </c>
      <c r="Q512" s="31" t="s">
        <v>23</v>
      </c>
      <c r="R512" s="1" t="s">
        <v>220</v>
      </c>
      <c r="S512" s="71">
        <f>VLOOKUP(R512,Contingencies!$A$2:$D$7,4,FALSE)</f>
        <v>0.2</v>
      </c>
      <c r="T512" s="22">
        <f t="shared" si="539"/>
        <v>628.26336000000015</v>
      </c>
      <c r="U512" s="33">
        <f t="shared" si="613"/>
        <v>222.93216000000007</v>
      </c>
      <c r="V512" s="89"/>
      <c r="W512" s="110"/>
      <c r="X512" s="102"/>
      <c r="Y512" s="102"/>
      <c r="Z512" s="101">
        <v>16</v>
      </c>
      <c r="AA512" s="101">
        <v>16</v>
      </c>
      <c r="AB512" s="102"/>
      <c r="AC512" s="102"/>
      <c r="AD512" s="102"/>
      <c r="AE512" s="102"/>
      <c r="AF512" s="102"/>
      <c r="AG512" s="102"/>
      <c r="AH512" s="102"/>
      <c r="AI512" s="102">
        <f t="shared" si="607"/>
        <v>32</v>
      </c>
      <c r="AJ512" s="103">
        <f t="shared" si="540"/>
        <v>0</v>
      </c>
      <c r="AK512" s="103">
        <f t="shared" si="541"/>
        <v>0</v>
      </c>
      <c r="AL512" s="103">
        <f t="shared" si="542"/>
        <v>0</v>
      </c>
      <c r="AM512" s="103">
        <f t="shared" si="543"/>
        <v>992</v>
      </c>
      <c r="AN512" s="103">
        <f t="shared" si="544"/>
        <v>992</v>
      </c>
      <c r="AO512" s="103">
        <f t="shared" si="545"/>
        <v>0</v>
      </c>
      <c r="AP512" s="103">
        <f t="shared" si="546"/>
        <v>0</v>
      </c>
      <c r="AQ512" s="103">
        <f t="shared" si="547"/>
        <v>0</v>
      </c>
      <c r="AR512" s="103">
        <f t="shared" si="548"/>
        <v>0</v>
      </c>
      <c r="AS512" s="103">
        <f t="shared" si="549"/>
        <v>0</v>
      </c>
      <c r="AT512" s="103">
        <f t="shared" si="550"/>
        <v>0</v>
      </c>
      <c r="AU512" s="103">
        <f t="shared" si="551"/>
        <v>0</v>
      </c>
      <c r="AV512" s="104">
        <f>SUM(AJ512:AU512)*VLOOKUP($I512,Escalation[],MATCH(W$1,Escalation[#Headers]),FALSE)</f>
        <v>2026.6560000000002</v>
      </c>
      <c r="AW512" s="104">
        <f t="shared" si="608"/>
        <v>0</v>
      </c>
      <c r="AX512" s="104">
        <f t="shared" si="609"/>
        <v>1114.6608000000001</v>
      </c>
      <c r="AY512" s="104">
        <f t="shared" si="610"/>
        <v>3141.3168000000005</v>
      </c>
      <c r="AZ512" s="103">
        <f t="shared" si="611"/>
        <v>405.33120000000008</v>
      </c>
      <c r="BA512" s="105">
        <f t="shared" si="612"/>
        <v>222.93216000000004</v>
      </c>
      <c r="BB512" s="110"/>
      <c r="BC512" s="102"/>
      <c r="BD512" s="102"/>
      <c r="BE512" s="102"/>
      <c r="BF512" s="102"/>
      <c r="BG512" s="102"/>
      <c r="BH512" s="102"/>
      <c r="BI512" s="102"/>
      <c r="BJ512" s="102"/>
      <c r="BK512" s="102"/>
      <c r="BL512" s="102"/>
      <c r="BM512" s="102"/>
      <c r="BN512" s="102">
        <f t="shared" si="552"/>
        <v>0</v>
      </c>
      <c r="BO512" s="103">
        <f t="shared" si="553"/>
        <v>0</v>
      </c>
      <c r="BP512" s="103">
        <f t="shared" si="554"/>
        <v>0</v>
      </c>
      <c r="BQ512" s="103">
        <f t="shared" si="555"/>
        <v>0</v>
      </c>
      <c r="BR512" s="103">
        <f t="shared" si="556"/>
        <v>0</v>
      </c>
      <c r="BS512" s="103">
        <f t="shared" si="557"/>
        <v>0</v>
      </c>
      <c r="BT512" s="103">
        <f t="shared" si="558"/>
        <v>0</v>
      </c>
      <c r="BU512" s="103">
        <f t="shared" si="559"/>
        <v>0</v>
      </c>
      <c r="BV512" s="103">
        <f t="shared" si="560"/>
        <v>0</v>
      </c>
      <c r="BW512" s="103">
        <f t="shared" si="561"/>
        <v>0</v>
      </c>
      <c r="BX512" s="103">
        <f t="shared" si="562"/>
        <v>0</v>
      </c>
      <c r="BY512" s="103">
        <f t="shared" si="563"/>
        <v>0</v>
      </c>
      <c r="BZ512" s="103">
        <f t="shared" si="564"/>
        <v>0</v>
      </c>
      <c r="CA512" s="104">
        <f>SUM(BO512:BZ512)*VLOOKUP($I512,Escalation[],MATCH(BB$1,Escalation[#Headers]),FALSE)</f>
        <v>0</v>
      </c>
      <c r="CB512" s="104">
        <f t="shared" si="565"/>
        <v>0</v>
      </c>
      <c r="CC512" s="104">
        <f t="shared" si="566"/>
        <v>0</v>
      </c>
      <c r="CD512" s="104">
        <f t="shared" si="567"/>
        <v>0</v>
      </c>
      <c r="CE512" s="103">
        <f t="shared" si="568"/>
        <v>0</v>
      </c>
      <c r="CF512" s="105">
        <f t="shared" si="569"/>
        <v>0</v>
      </c>
      <c r="CG512" s="110"/>
      <c r="CH512" s="102"/>
      <c r="CI512" s="102"/>
      <c r="CJ512" s="102"/>
      <c r="CK512" s="102"/>
      <c r="CL512" s="102"/>
      <c r="CM512" s="102"/>
      <c r="CN512" s="102"/>
      <c r="CO512" s="102"/>
      <c r="CP512" s="102"/>
      <c r="CQ512" s="102"/>
      <c r="CR512" s="102"/>
      <c r="CS512" s="102">
        <f t="shared" si="570"/>
        <v>0</v>
      </c>
      <c r="CT512" s="103">
        <f t="shared" si="571"/>
        <v>0</v>
      </c>
      <c r="CU512" s="103">
        <f t="shared" si="572"/>
        <v>0</v>
      </c>
      <c r="CV512" s="103">
        <f t="shared" si="573"/>
        <v>0</v>
      </c>
      <c r="CW512" s="103">
        <f t="shared" si="574"/>
        <v>0</v>
      </c>
      <c r="CX512" s="103">
        <f t="shared" si="575"/>
        <v>0</v>
      </c>
      <c r="CY512" s="103">
        <f t="shared" si="576"/>
        <v>0</v>
      </c>
      <c r="CZ512" s="103">
        <f t="shared" si="577"/>
        <v>0</v>
      </c>
      <c r="DA512" s="103">
        <f t="shared" si="578"/>
        <v>0</v>
      </c>
      <c r="DB512" s="103">
        <f t="shared" si="579"/>
        <v>0</v>
      </c>
      <c r="DC512" s="103">
        <f t="shared" si="580"/>
        <v>0</v>
      </c>
      <c r="DD512" s="103">
        <f t="shared" si="581"/>
        <v>0</v>
      </c>
      <c r="DE512" s="103">
        <f t="shared" si="582"/>
        <v>0</v>
      </c>
      <c r="DF512" s="104">
        <f>SUM(CT512:DE512)*VLOOKUP($I512,Escalation[],MATCH(CG$1,Escalation[#Headers]),FALSE)</f>
        <v>0</v>
      </c>
      <c r="DG512" s="104">
        <f t="shared" si="583"/>
        <v>0</v>
      </c>
      <c r="DH512" s="104">
        <f t="shared" si="584"/>
        <v>0</v>
      </c>
      <c r="DI512" s="104">
        <f t="shared" si="585"/>
        <v>0</v>
      </c>
      <c r="DJ512" s="103">
        <f t="shared" si="586"/>
        <v>0</v>
      </c>
      <c r="DK512" s="105">
        <f t="shared" si="587"/>
        <v>0</v>
      </c>
      <c r="DL512" s="110"/>
      <c r="DM512" s="102"/>
      <c r="DN512" s="102"/>
      <c r="DO512" s="102"/>
      <c r="DP512" s="102"/>
      <c r="DQ512" s="102"/>
      <c r="DR512" s="102"/>
      <c r="DS512" s="102"/>
      <c r="DT512" s="102"/>
      <c r="DU512" s="102"/>
      <c r="DV512" s="102"/>
      <c r="DW512" s="102"/>
      <c r="DX512" s="102">
        <f t="shared" si="588"/>
        <v>0</v>
      </c>
      <c r="DY512" s="103">
        <f t="shared" si="589"/>
        <v>0</v>
      </c>
      <c r="DZ512" s="103">
        <f t="shared" si="590"/>
        <v>0</v>
      </c>
      <c r="EA512" s="103">
        <f t="shared" si="591"/>
        <v>0</v>
      </c>
      <c r="EB512" s="103">
        <f t="shared" si="592"/>
        <v>0</v>
      </c>
      <c r="EC512" s="103">
        <f t="shared" si="593"/>
        <v>0</v>
      </c>
      <c r="ED512" s="103">
        <f t="shared" si="594"/>
        <v>0</v>
      </c>
      <c r="EE512" s="103">
        <f t="shared" si="595"/>
        <v>0</v>
      </c>
      <c r="EF512" s="103">
        <f t="shared" si="596"/>
        <v>0</v>
      </c>
      <c r="EG512" s="103">
        <f t="shared" si="597"/>
        <v>0</v>
      </c>
      <c r="EH512" s="103">
        <f t="shared" si="598"/>
        <v>0</v>
      </c>
      <c r="EI512" s="103">
        <f t="shared" si="599"/>
        <v>0</v>
      </c>
      <c r="EJ512" s="103">
        <f t="shared" si="600"/>
        <v>0</v>
      </c>
      <c r="EK512" s="104">
        <f>SUM(DY512:EJ512)*VLOOKUP($I512,Escalation[],MATCH(DL$1,Escalation[#Headers]),FALSE)</f>
        <v>0</v>
      </c>
      <c r="EL512" s="104">
        <f t="shared" si="601"/>
        <v>0</v>
      </c>
      <c r="EM512" s="104">
        <f t="shared" si="602"/>
        <v>0</v>
      </c>
      <c r="EN512" s="104">
        <f t="shared" si="603"/>
        <v>0</v>
      </c>
      <c r="EO512" s="103">
        <f t="shared" si="604"/>
        <v>0</v>
      </c>
      <c r="EP512" s="105">
        <f t="shared" si="605"/>
        <v>0</v>
      </c>
      <c r="EQ512" s="159">
        <f t="shared" si="606"/>
        <v>3141.3168000000005</v>
      </c>
      <c r="ER512" s="1"/>
      <c r="ES512" s="82"/>
      <c r="ET512" s="82"/>
      <c r="EU512" s="82"/>
      <c r="EV512" s="82"/>
      <c r="EW512" s="34"/>
      <c r="EX512" s="34"/>
      <c r="EY512" s="34"/>
      <c r="EZ512" s="34"/>
      <c r="FA512" s="34"/>
      <c r="FB512" s="34"/>
      <c r="FC512" s="34"/>
      <c r="FD512" s="34"/>
    </row>
    <row r="513" spans="1:160" ht="52.8" hidden="1" x14ac:dyDescent="0.3">
      <c r="A513" s="37" t="s">
        <v>1080</v>
      </c>
      <c r="B513" s="83">
        <v>1.4</v>
      </c>
      <c r="C513" t="s">
        <v>1390</v>
      </c>
      <c r="D513" s="28" t="s">
        <v>1070</v>
      </c>
      <c r="E513" s="28"/>
      <c r="F513" s="29" t="s">
        <v>1081</v>
      </c>
      <c r="G513" s="30" t="s">
        <v>1081</v>
      </c>
      <c r="H513" s="1" t="s">
        <v>1073</v>
      </c>
      <c r="I513" s="28" t="s">
        <v>19</v>
      </c>
      <c r="J513" s="31" t="s">
        <v>31</v>
      </c>
      <c r="K513" s="28" t="s">
        <v>27</v>
      </c>
      <c r="L513" s="32" t="s">
        <v>1006</v>
      </c>
      <c r="M513" s="38">
        <v>62</v>
      </c>
      <c r="N513" s="41">
        <v>62</v>
      </c>
      <c r="O513" s="24">
        <v>0</v>
      </c>
      <c r="P513" s="47">
        <v>0.55000000000000004</v>
      </c>
      <c r="Q513" s="31" t="s">
        <v>23</v>
      </c>
      <c r="R513" s="1" t="s">
        <v>41</v>
      </c>
      <c r="S513" s="71">
        <f>VLOOKUP(R513,Contingencies!$A$2:$D$7,4,FALSE)</f>
        <v>0.125</v>
      </c>
      <c r="T513" s="22">
        <f t="shared" si="539"/>
        <v>687.16305000000011</v>
      </c>
      <c r="U513" s="33">
        <f t="shared" si="613"/>
        <v>243.83205000000004</v>
      </c>
      <c r="V513" s="89"/>
      <c r="W513" s="110"/>
      <c r="X513" s="102"/>
      <c r="Y513" s="102"/>
      <c r="Z513" s="101"/>
      <c r="AA513" s="101">
        <v>56</v>
      </c>
      <c r="AB513" s="102"/>
      <c r="AC513" s="102"/>
      <c r="AD513" s="102"/>
      <c r="AE513" s="102"/>
      <c r="AF513" s="102"/>
      <c r="AG513" s="102"/>
      <c r="AH513" s="102"/>
      <c r="AI513" s="102">
        <f t="shared" si="607"/>
        <v>56</v>
      </c>
      <c r="AJ513" s="103">
        <f t="shared" si="540"/>
        <v>0</v>
      </c>
      <c r="AK513" s="103">
        <f t="shared" si="541"/>
        <v>0</v>
      </c>
      <c r="AL513" s="103">
        <f t="shared" si="542"/>
        <v>0</v>
      </c>
      <c r="AM513" s="103">
        <f t="shared" si="543"/>
        <v>0</v>
      </c>
      <c r="AN513" s="103">
        <f t="shared" si="544"/>
        <v>3472</v>
      </c>
      <c r="AO513" s="103">
        <f t="shared" si="545"/>
        <v>0</v>
      </c>
      <c r="AP513" s="103">
        <f t="shared" si="546"/>
        <v>0</v>
      </c>
      <c r="AQ513" s="103">
        <f t="shared" si="547"/>
        <v>0</v>
      </c>
      <c r="AR513" s="103">
        <f t="shared" si="548"/>
        <v>0</v>
      </c>
      <c r="AS513" s="103">
        <f t="shared" si="549"/>
        <v>0</v>
      </c>
      <c r="AT513" s="103">
        <f t="shared" si="550"/>
        <v>0</v>
      </c>
      <c r="AU513" s="103">
        <f t="shared" si="551"/>
        <v>0</v>
      </c>
      <c r="AV513" s="104">
        <f>SUM(AJ513:AU513)*VLOOKUP($I513,Escalation[],MATCH(W$1,Escalation[#Headers]),FALSE)</f>
        <v>3546.6480000000001</v>
      </c>
      <c r="AW513" s="104">
        <f t="shared" si="608"/>
        <v>0</v>
      </c>
      <c r="AX513" s="104">
        <f t="shared" si="609"/>
        <v>1950.6564000000003</v>
      </c>
      <c r="AY513" s="104">
        <f t="shared" si="610"/>
        <v>5497.3044000000009</v>
      </c>
      <c r="AZ513" s="103">
        <f t="shared" si="611"/>
        <v>443.33100000000002</v>
      </c>
      <c r="BA513" s="105">
        <f t="shared" si="612"/>
        <v>243.83205000000004</v>
      </c>
      <c r="BB513" s="110"/>
      <c r="BC513" s="102"/>
      <c r="BD513" s="102"/>
      <c r="BE513" s="102"/>
      <c r="BF513" s="102"/>
      <c r="BG513" s="102"/>
      <c r="BH513" s="102"/>
      <c r="BI513" s="102"/>
      <c r="BJ513" s="102"/>
      <c r="BK513" s="102"/>
      <c r="BL513" s="102"/>
      <c r="BM513" s="102"/>
      <c r="BN513" s="102">
        <f t="shared" si="552"/>
        <v>0</v>
      </c>
      <c r="BO513" s="103">
        <f t="shared" si="553"/>
        <v>0</v>
      </c>
      <c r="BP513" s="103">
        <f t="shared" si="554"/>
        <v>0</v>
      </c>
      <c r="BQ513" s="103">
        <f t="shared" si="555"/>
        <v>0</v>
      </c>
      <c r="BR513" s="103">
        <f t="shared" si="556"/>
        <v>0</v>
      </c>
      <c r="BS513" s="103">
        <f t="shared" si="557"/>
        <v>0</v>
      </c>
      <c r="BT513" s="103">
        <f t="shared" si="558"/>
        <v>0</v>
      </c>
      <c r="BU513" s="103">
        <f t="shared" si="559"/>
        <v>0</v>
      </c>
      <c r="BV513" s="103">
        <f t="shared" si="560"/>
        <v>0</v>
      </c>
      <c r="BW513" s="103">
        <f t="shared" si="561"/>
        <v>0</v>
      </c>
      <c r="BX513" s="103">
        <f t="shared" si="562"/>
        <v>0</v>
      </c>
      <c r="BY513" s="103">
        <f t="shared" si="563"/>
        <v>0</v>
      </c>
      <c r="BZ513" s="103">
        <f t="shared" si="564"/>
        <v>0</v>
      </c>
      <c r="CA513" s="104">
        <f>SUM(BO513:BZ513)*VLOOKUP($I513,Escalation[],MATCH(BB$1,Escalation[#Headers]),FALSE)</f>
        <v>0</v>
      </c>
      <c r="CB513" s="104">
        <f t="shared" si="565"/>
        <v>0</v>
      </c>
      <c r="CC513" s="104">
        <f t="shared" si="566"/>
        <v>0</v>
      </c>
      <c r="CD513" s="104">
        <f t="shared" si="567"/>
        <v>0</v>
      </c>
      <c r="CE513" s="103">
        <f t="shared" si="568"/>
        <v>0</v>
      </c>
      <c r="CF513" s="105">
        <f t="shared" si="569"/>
        <v>0</v>
      </c>
      <c r="CG513" s="110"/>
      <c r="CH513" s="102"/>
      <c r="CI513" s="102"/>
      <c r="CJ513" s="102"/>
      <c r="CK513" s="102"/>
      <c r="CL513" s="102"/>
      <c r="CM513" s="102"/>
      <c r="CN513" s="102"/>
      <c r="CO513" s="102"/>
      <c r="CP513" s="102"/>
      <c r="CQ513" s="102"/>
      <c r="CR513" s="102"/>
      <c r="CS513" s="102">
        <f t="shared" si="570"/>
        <v>0</v>
      </c>
      <c r="CT513" s="103">
        <f t="shared" si="571"/>
        <v>0</v>
      </c>
      <c r="CU513" s="103">
        <f t="shared" si="572"/>
        <v>0</v>
      </c>
      <c r="CV513" s="103">
        <f t="shared" si="573"/>
        <v>0</v>
      </c>
      <c r="CW513" s="103">
        <f t="shared" si="574"/>
        <v>0</v>
      </c>
      <c r="CX513" s="103">
        <f t="shared" si="575"/>
        <v>0</v>
      </c>
      <c r="CY513" s="103">
        <f t="shared" si="576"/>
        <v>0</v>
      </c>
      <c r="CZ513" s="103">
        <f t="shared" si="577"/>
        <v>0</v>
      </c>
      <c r="DA513" s="103">
        <f t="shared" si="578"/>
        <v>0</v>
      </c>
      <c r="DB513" s="103">
        <f t="shared" si="579"/>
        <v>0</v>
      </c>
      <c r="DC513" s="103">
        <f t="shared" si="580"/>
        <v>0</v>
      </c>
      <c r="DD513" s="103">
        <f t="shared" si="581"/>
        <v>0</v>
      </c>
      <c r="DE513" s="103">
        <f t="shared" si="582"/>
        <v>0</v>
      </c>
      <c r="DF513" s="104">
        <f>SUM(CT513:DE513)*VLOOKUP($I513,Escalation[],MATCH(CG$1,Escalation[#Headers]),FALSE)</f>
        <v>0</v>
      </c>
      <c r="DG513" s="104">
        <f t="shared" si="583"/>
        <v>0</v>
      </c>
      <c r="DH513" s="104">
        <f t="shared" si="584"/>
        <v>0</v>
      </c>
      <c r="DI513" s="104">
        <f t="shared" si="585"/>
        <v>0</v>
      </c>
      <c r="DJ513" s="103">
        <f t="shared" si="586"/>
        <v>0</v>
      </c>
      <c r="DK513" s="105">
        <f t="shared" si="587"/>
        <v>0</v>
      </c>
      <c r="DL513" s="110"/>
      <c r="DM513" s="102"/>
      <c r="DN513" s="102"/>
      <c r="DO513" s="102"/>
      <c r="DP513" s="102"/>
      <c r="DQ513" s="102"/>
      <c r="DR513" s="102"/>
      <c r="DS513" s="102"/>
      <c r="DT513" s="102"/>
      <c r="DU513" s="102"/>
      <c r="DV513" s="102"/>
      <c r="DW513" s="102"/>
      <c r="DX513" s="102">
        <f t="shared" si="588"/>
        <v>0</v>
      </c>
      <c r="DY513" s="103">
        <f t="shared" si="589"/>
        <v>0</v>
      </c>
      <c r="DZ513" s="103">
        <f t="shared" si="590"/>
        <v>0</v>
      </c>
      <c r="EA513" s="103">
        <f t="shared" si="591"/>
        <v>0</v>
      </c>
      <c r="EB513" s="103">
        <f t="shared" si="592"/>
        <v>0</v>
      </c>
      <c r="EC513" s="103">
        <f t="shared" si="593"/>
        <v>0</v>
      </c>
      <c r="ED513" s="103">
        <f t="shared" si="594"/>
        <v>0</v>
      </c>
      <c r="EE513" s="103">
        <f t="shared" si="595"/>
        <v>0</v>
      </c>
      <c r="EF513" s="103">
        <f t="shared" si="596"/>
        <v>0</v>
      </c>
      <c r="EG513" s="103">
        <f t="shared" si="597"/>
        <v>0</v>
      </c>
      <c r="EH513" s="103">
        <f t="shared" si="598"/>
        <v>0</v>
      </c>
      <c r="EI513" s="103">
        <f t="shared" si="599"/>
        <v>0</v>
      </c>
      <c r="EJ513" s="103">
        <f t="shared" si="600"/>
        <v>0</v>
      </c>
      <c r="EK513" s="104">
        <f>SUM(DY513:EJ513)*VLOOKUP($I513,Escalation[],MATCH(DL$1,Escalation[#Headers]),FALSE)</f>
        <v>0</v>
      </c>
      <c r="EL513" s="104">
        <f t="shared" si="601"/>
        <v>0</v>
      </c>
      <c r="EM513" s="104">
        <f t="shared" si="602"/>
        <v>0</v>
      </c>
      <c r="EN513" s="104">
        <f t="shared" si="603"/>
        <v>0</v>
      </c>
      <c r="EO513" s="103">
        <f t="shared" si="604"/>
        <v>0</v>
      </c>
      <c r="EP513" s="105">
        <f t="shared" si="605"/>
        <v>0</v>
      </c>
      <c r="EQ513" s="159">
        <f t="shared" si="606"/>
        <v>5497.3044000000009</v>
      </c>
      <c r="ER513" s="1"/>
      <c r="ES513" s="82"/>
      <c r="ET513" s="82"/>
      <c r="EU513" s="82"/>
      <c r="EV513" s="82"/>
      <c r="EW513" s="34"/>
      <c r="EX513" s="34"/>
      <c r="EY513" s="34"/>
      <c r="EZ513" s="34"/>
      <c r="FA513" s="34"/>
      <c r="FB513" s="34"/>
      <c r="FC513" s="34"/>
      <c r="FD513" s="34"/>
    </row>
    <row r="514" spans="1:160" ht="52.8" hidden="1" x14ac:dyDescent="0.3">
      <c r="A514" s="37" t="s">
        <v>1080</v>
      </c>
      <c r="B514" s="83">
        <v>1.4</v>
      </c>
      <c r="C514" t="s">
        <v>1390</v>
      </c>
      <c r="D514" s="28" t="s">
        <v>1070</v>
      </c>
      <c r="E514" s="28"/>
      <c r="F514" s="29" t="s">
        <v>1081</v>
      </c>
      <c r="G514" s="30" t="s">
        <v>1081</v>
      </c>
      <c r="H514" s="1" t="s">
        <v>1077</v>
      </c>
      <c r="I514" s="28" t="s">
        <v>19</v>
      </c>
      <c r="J514" s="31" t="s">
        <v>31</v>
      </c>
      <c r="K514" s="28" t="s">
        <v>137</v>
      </c>
      <c r="L514" s="32" t="s">
        <v>1006</v>
      </c>
      <c r="M514" s="38">
        <v>47</v>
      </c>
      <c r="N514" s="41">
        <v>46.67</v>
      </c>
      <c r="O514" s="24">
        <v>0</v>
      </c>
      <c r="P514" s="47">
        <v>0.55000000000000004</v>
      </c>
      <c r="Q514" s="31" t="s">
        <v>23</v>
      </c>
      <c r="R514" s="1" t="s">
        <v>41</v>
      </c>
      <c r="S514" s="71">
        <f>VLOOKUP(R514,Contingencies!$A$2:$D$7,4,FALSE)</f>
        <v>0.125</v>
      </c>
      <c r="T514" s="22">
        <f t="shared" si="539"/>
        <v>520.91392500000006</v>
      </c>
      <c r="U514" s="33">
        <f t="shared" si="613"/>
        <v>184.84042500000004</v>
      </c>
      <c r="V514" s="89"/>
      <c r="W514" s="110"/>
      <c r="X514" s="102"/>
      <c r="Y514" s="102"/>
      <c r="Z514" s="101"/>
      <c r="AA514" s="101">
        <v>56</v>
      </c>
      <c r="AB514" s="102"/>
      <c r="AC514" s="102"/>
      <c r="AD514" s="102"/>
      <c r="AE514" s="102"/>
      <c r="AF514" s="102"/>
      <c r="AG514" s="102"/>
      <c r="AH514" s="102"/>
      <c r="AI514" s="102">
        <f t="shared" si="607"/>
        <v>56</v>
      </c>
      <c r="AJ514" s="103">
        <f t="shared" si="540"/>
        <v>0</v>
      </c>
      <c r="AK514" s="103">
        <f t="shared" si="541"/>
        <v>0</v>
      </c>
      <c r="AL514" s="103">
        <f t="shared" si="542"/>
        <v>0</v>
      </c>
      <c r="AM514" s="103">
        <f t="shared" si="543"/>
        <v>0</v>
      </c>
      <c r="AN514" s="103">
        <f t="shared" si="544"/>
        <v>2632</v>
      </c>
      <c r="AO514" s="103">
        <f t="shared" si="545"/>
        <v>0</v>
      </c>
      <c r="AP514" s="103">
        <f t="shared" si="546"/>
        <v>0</v>
      </c>
      <c r="AQ514" s="103">
        <f t="shared" si="547"/>
        <v>0</v>
      </c>
      <c r="AR514" s="103">
        <f t="shared" si="548"/>
        <v>0</v>
      </c>
      <c r="AS514" s="103">
        <f t="shared" si="549"/>
        <v>0</v>
      </c>
      <c r="AT514" s="103">
        <f t="shared" si="550"/>
        <v>0</v>
      </c>
      <c r="AU514" s="103">
        <f t="shared" si="551"/>
        <v>0</v>
      </c>
      <c r="AV514" s="104">
        <f>SUM(AJ514:AU514)*VLOOKUP($I514,Escalation[],MATCH(W$1,Escalation[#Headers]),FALSE)</f>
        <v>2688.5880000000002</v>
      </c>
      <c r="AW514" s="104">
        <f t="shared" si="608"/>
        <v>0</v>
      </c>
      <c r="AX514" s="104">
        <f t="shared" si="609"/>
        <v>1478.7234000000003</v>
      </c>
      <c r="AY514" s="104">
        <f t="shared" si="610"/>
        <v>4167.3114000000005</v>
      </c>
      <c r="AZ514" s="103">
        <f t="shared" si="611"/>
        <v>336.07350000000002</v>
      </c>
      <c r="BA514" s="105">
        <f t="shared" si="612"/>
        <v>184.84042500000004</v>
      </c>
      <c r="BB514" s="110"/>
      <c r="BC514" s="102"/>
      <c r="BD514" s="102"/>
      <c r="BE514" s="102"/>
      <c r="BF514" s="102"/>
      <c r="BG514" s="102"/>
      <c r="BH514" s="102"/>
      <c r="BI514" s="102"/>
      <c r="BJ514" s="102"/>
      <c r="BK514" s="102"/>
      <c r="BL514" s="102"/>
      <c r="BM514" s="102"/>
      <c r="BN514" s="102">
        <f t="shared" si="552"/>
        <v>0</v>
      </c>
      <c r="BO514" s="103">
        <f t="shared" si="553"/>
        <v>0</v>
      </c>
      <c r="BP514" s="103">
        <f t="shared" si="554"/>
        <v>0</v>
      </c>
      <c r="BQ514" s="103">
        <f t="shared" si="555"/>
        <v>0</v>
      </c>
      <c r="BR514" s="103">
        <f t="shared" si="556"/>
        <v>0</v>
      </c>
      <c r="BS514" s="103">
        <f t="shared" si="557"/>
        <v>0</v>
      </c>
      <c r="BT514" s="103">
        <f t="shared" si="558"/>
        <v>0</v>
      </c>
      <c r="BU514" s="103">
        <f t="shared" si="559"/>
        <v>0</v>
      </c>
      <c r="BV514" s="103">
        <f t="shared" si="560"/>
        <v>0</v>
      </c>
      <c r="BW514" s="103">
        <f t="shared" si="561"/>
        <v>0</v>
      </c>
      <c r="BX514" s="103">
        <f t="shared" si="562"/>
        <v>0</v>
      </c>
      <c r="BY514" s="103">
        <f t="shared" si="563"/>
        <v>0</v>
      </c>
      <c r="BZ514" s="103">
        <f t="shared" si="564"/>
        <v>0</v>
      </c>
      <c r="CA514" s="104">
        <f>SUM(BO514:BZ514)*VLOOKUP($I514,Escalation[],MATCH(BB$1,Escalation[#Headers]),FALSE)</f>
        <v>0</v>
      </c>
      <c r="CB514" s="104">
        <f t="shared" si="565"/>
        <v>0</v>
      </c>
      <c r="CC514" s="104">
        <f t="shared" si="566"/>
        <v>0</v>
      </c>
      <c r="CD514" s="104">
        <f t="shared" si="567"/>
        <v>0</v>
      </c>
      <c r="CE514" s="103">
        <f t="shared" si="568"/>
        <v>0</v>
      </c>
      <c r="CF514" s="105">
        <f t="shared" si="569"/>
        <v>0</v>
      </c>
      <c r="CG514" s="110"/>
      <c r="CH514" s="102"/>
      <c r="CI514" s="102"/>
      <c r="CJ514" s="102"/>
      <c r="CK514" s="102"/>
      <c r="CL514" s="102"/>
      <c r="CM514" s="102"/>
      <c r="CN514" s="102"/>
      <c r="CO514" s="102"/>
      <c r="CP514" s="102"/>
      <c r="CQ514" s="102"/>
      <c r="CR514" s="102"/>
      <c r="CS514" s="102">
        <f t="shared" si="570"/>
        <v>0</v>
      </c>
      <c r="CT514" s="103">
        <f t="shared" si="571"/>
        <v>0</v>
      </c>
      <c r="CU514" s="103">
        <f t="shared" si="572"/>
        <v>0</v>
      </c>
      <c r="CV514" s="103">
        <f t="shared" si="573"/>
        <v>0</v>
      </c>
      <c r="CW514" s="103">
        <f t="shared" si="574"/>
        <v>0</v>
      </c>
      <c r="CX514" s="103">
        <f t="shared" si="575"/>
        <v>0</v>
      </c>
      <c r="CY514" s="103">
        <f t="shared" si="576"/>
        <v>0</v>
      </c>
      <c r="CZ514" s="103">
        <f t="shared" si="577"/>
        <v>0</v>
      </c>
      <c r="DA514" s="103">
        <f t="shared" si="578"/>
        <v>0</v>
      </c>
      <c r="DB514" s="103">
        <f t="shared" si="579"/>
        <v>0</v>
      </c>
      <c r="DC514" s="103">
        <f t="shared" si="580"/>
        <v>0</v>
      </c>
      <c r="DD514" s="103">
        <f t="shared" si="581"/>
        <v>0</v>
      </c>
      <c r="DE514" s="103">
        <f t="shared" si="582"/>
        <v>0</v>
      </c>
      <c r="DF514" s="104">
        <f>SUM(CT514:DE514)*VLOOKUP($I514,Escalation[],MATCH(CG$1,Escalation[#Headers]),FALSE)</f>
        <v>0</v>
      </c>
      <c r="DG514" s="104">
        <f t="shared" si="583"/>
        <v>0</v>
      </c>
      <c r="DH514" s="104">
        <f t="shared" si="584"/>
        <v>0</v>
      </c>
      <c r="DI514" s="104">
        <f t="shared" si="585"/>
        <v>0</v>
      </c>
      <c r="DJ514" s="103">
        <f t="shared" si="586"/>
        <v>0</v>
      </c>
      <c r="DK514" s="105">
        <f t="shared" si="587"/>
        <v>0</v>
      </c>
      <c r="DL514" s="110"/>
      <c r="DM514" s="102"/>
      <c r="DN514" s="102"/>
      <c r="DO514" s="102"/>
      <c r="DP514" s="102"/>
      <c r="DQ514" s="102"/>
      <c r="DR514" s="102"/>
      <c r="DS514" s="102"/>
      <c r="DT514" s="102"/>
      <c r="DU514" s="102"/>
      <c r="DV514" s="102"/>
      <c r="DW514" s="102"/>
      <c r="DX514" s="102">
        <f t="shared" si="588"/>
        <v>0</v>
      </c>
      <c r="DY514" s="103">
        <f t="shared" si="589"/>
        <v>0</v>
      </c>
      <c r="DZ514" s="103">
        <f t="shared" si="590"/>
        <v>0</v>
      </c>
      <c r="EA514" s="103">
        <f t="shared" si="591"/>
        <v>0</v>
      </c>
      <c r="EB514" s="103">
        <f t="shared" si="592"/>
        <v>0</v>
      </c>
      <c r="EC514" s="103">
        <f t="shared" si="593"/>
        <v>0</v>
      </c>
      <c r="ED514" s="103">
        <f t="shared" si="594"/>
        <v>0</v>
      </c>
      <c r="EE514" s="103">
        <f t="shared" si="595"/>
        <v>0</v>
      </c>
      <c r="EF514" s="103">
        <f t="shared" si="596"/>
        <v>0</v>
      </c>
      <c r="EG514" s="103">
        <f t="shared" si="597"/>
        <v>0</v>
      </c>
      <c r="EH514" s="103">
        <f t="shared" si="598"/>
        <v>0</v>
      </c>
      <c r="EI514" s="103">
        <f t="shared" si="599"/>
        <v>0</v>
      </c>
      <c r="EJ514" s="103">
        <f t="shared" si="600"/>
        <v>0</v>
      </c>
      <c r="EK514" s="104">
        <f>SUM(DY514:EJ514)*VLOOKUP($I514,Escalation[],MATCH(DL$1,Escalation[#Headers]),FALSE)</f>
        <v>0</v>
      </c>
      <c r="EL514" s="104">
        <f t="shared" si="601"/>
        <v>0</v>
      </c>
      <c r="EM514" s="104">
        <f t="shared" si="602"/>
        <v>0</v>
      </c>
      <c r="EN514" s="104">
        <f t="shared" si="603"/>
        <v>0</v>
      </c>
      <c r="EO514" s="103">
        <f t="shared" si="604"/>
        <v>0</v>
      </c>
      <c r="EP514" s="105">
        <f t="shared" si="605"/>
        <v>0</v>
      </c>
      <c r="EQ514" s="159">
        <f t="shared" si="606"/>
        <v>4167.3114000000005</v>
      </c>
      <c r="ER514" s="1"/>
      <c r="ES514" s="82"/>
      <c r="ET514" s="82"/>
      <c r="EU514" s="82"/>
      <c r="EV514" s="82"/>
      <c r="EW514" s="34"/>
      <c r="EX514" s="34"/>
      <c r="EY514" s="34"/>
      <c r="EZ514" s="34"/>
      <c r="FA514" s="34"/>
      <c r="FB514" s="34"/>
      <c r="FC514" s="34"/>
      <c r="FD514" s="34"/>
    </row>
    <row r="515" spans="1:160" ht="66" hidden="1" x14ac:dyDescent="0.3">
      <c r="A515" s="37" t="s">
        <v>1082</v>
      </c>
      <c r="B515" s="83">
        <v>1.4</v>
      </c>
      <c r="C515" t="s">
        <v>1390</v>
      </c>
      <c r="D515" s="28" t="s">
        <v>1070</v>
      </c>
      <c r="E515" s="28"/>
      <c r="F515" s="29" t="s">
        <v>1083</v>
      </c>
      <c r="G515" s="30" t="s">
        <v>1083</v>
      </c>
      <c r="H515" s="1" t="s">
        <v>1073</v>
      </c>
      <c r="I515" s="28" t="s">
        <v>19</v>
      </c>
      <c r="J515" s="31" t="s">
        <v>20</v>
      </c>
      <c r="K515" s="28" t="s">
        <v>27</v>
      </c>
      <c r="L515" s="32" t="s">
        <v>1006</v>
      </c>
      <c r="M515" s="38">
        <v>62</v>
      </c>
      <c r="N515" s="41">
        <v>62</v>
      </c>
      <c r="O515" s="24">
        <v>0</v>
      </c>
      <c r="P515" s="47">
        <v>0.55000000000000004</v>
      </c>
      <c r="Q515" s="31" t="s">
        <v>23</v>
      </c>
      <c r="R515" s="1" t="s">
        <v>24</v>
      </c>
      <c r="S515" s="71">
        <f>VLOOKUP(R515,Contingencies!$A$2:$D$7,4,FALSE)</f>
        <v>0.09</v>
      </c>
      <c r="T515" s="22">
        <f t="shared" ref="T515:T578" si="614">S515*EQ515</f>
        <v>424.07776800000005</v>
      </c>
      <c r="U515" s="33">
        <f t="shared" si="613"/>
        <v>150.47920800000003</v>
      </c>
      <c r="V515" s="89"/>
      <c r="W515" s="110"/>
      <c r="X515" s="102"/>
      <c r="Y515" s="102"/>
      <c r="Z515" s="102"/>
      <c r="AA515" s="101">
        <v>16</v>
      </c>
      <c r="AB515" s="101">
        <v>16</v>
      </c>
      <c r="AC515" s="101">
        <v>16</v>
      </c>
      <c r="AD515" s="102"/>
      <c r="AE515" s="102"/>
      <c r="AF515" s="102"/>
      <c r="AG515" s="102"/>
      <c r="AH515" s="102"/>
      <c r="AI515" s="102">
        <f t="shared" si="607"/>
        <v>48</v>
      </c>
      <c r="AJ515" s="103">
        <f t="shared" ref="AJ515:AJ578" si="615">IF(ISNUMBER($M515),$M515,$N515)*W515</f>
        <v>0</v>
      </c>
      <c r="AK515" s="103">
        <f t="shared" ref="AK515:AK578" si="616">IF(ISNUMBER($M515),$M515,$N515)*X515</f>
        <v>0</v>
      </c>
      <c r="AL515" s="103">
        <f t="shared" ref="AL515:AL578" si="617">IF(ISNUMBER($M515),$M515,$N515)*Y515</f>
        <v>0</v>
      </c>
      <c r="AM515" s="103">
        <f t="shared" ref="AM515:AM578" si="618">IF(ISNUMBER($M515),$M515,$N515)*Z515</f>
        <v>0</v>
      </c>
      <c r="AN515" s="103">
        <f t="shared" ref="AN515:AN578" si="619">IF(ISNUMBER($M515),$M515,$N515)*AA515</f>
        <v>992</v>
      </c>
      <c r="AO515" s="103">
        <f t="shared" ref="AO515:AO578" si="620">IF(ISNUMBER($M515),$M515,$N515)*AB515</f>
        <v>992</v>
      </c>
      <c r="AP515" s="103">
        <f t="shared" ref="AP515:AP578" si="621">IF(ISNUMBER($M515),$M515,$N515)*AC515</f>
        <v>992</v>
      </c>
      <c r="AQ515" s="103">
        <f t="shared" ref="AQ515:AQ578" si="622">IF(ISNUMBER($M515),$M515,$N515)*AD515</f>
        <v>0</v>
      </c>
      <c r="AR515" s="103">
        <f t="shared" ref="AR515:AR578" si="623">IF(ISNUMBER($M515),$M515,$N515)*AE515</f>
        <v>0</v>
      </c>
      <c r="AS515" s="103">
        <f t="shared" ref="AS515:AS578" si="624">IF(ISNUMBER($M515),$M515,$N515)*AF515</f>
        <v>0</v>
      </c>
      <c r="AT515" s="103">
        <f t="shared" ref="AT515:AT578" si="625">IF(ISNUMBER($M515),$M515,$N515)*AG515</f>
        <v>0</v>
      </c>
      <c r="AU515" s="103">
        <f t="shared" ref="AU515:AU578" si="626">IF(ISNUMBER($M515),$M515,$N515)*AH515</f>
        <v>0</v>
      </c>
      <c r="AV515" s="104">
        <f>SUM(AJ515:AU515)*VLOOKUP($I515,Escalation[],MATCH(W$1,Escalation[#Headers]),FALSE)</f>
        <v>3039.9840000000004</v>
      </c>
      <c r="AW515" s="104">
        <f t="shared" si="608"/>
        <v>0</v>
      </c>
      <c r="AX515" s="104">
        <f t="shared" si="609"/>
        <v>1671.9912000000004</v>
      </c>
      <c r="AY515" s="104">
        <f t="shared" si="610"/>
        <v>4711.9752000000008</v>
      </c>
      <c r="AZ515" s="103">
        <f t="shared" si="611"/>
        <v>273.59856000000002</v>
      </c>
      <c r="BA515" s="105">
        <f t="shared" si="612"/>
        <v>150.47920800000003</v>
      </c>
      <c r="BB515" s="110"/>
      <c r="BC515" s="102"/>
      <c r="BD515" s="102"/>
      <c r="BE515" s="102"/>
      <c r="BF515" s="102"/>
      <c r="BG515" s="102"/>
      <c r="BH515" s="102"/>
      <c r="BI515" s="102"/>
      <c r="BJ515" s="102"/>
      <c r="BK515" s="102"/>
      <c r="BL515" s="102"/>
      <c r="BM515" s="102"/>
      <c r="BN515" s="102">
        <f t="shared" ref="BN515:BN578" si="627">IF($I515="Labor Hours",SUM(BB515:BM515),0)</f>
        <v>0</v>
      </c>
      <c r="BO515" s="103">
        <f t="shared" ref="BO515:BO578" si="628">IF(ISNUMBER($M515),$M515,$N515)*BB515</f>
        <v>0</v>
      </c>
      <c r="BP515" s="103">
        <f t="shared" ref="BP515:BP578" si="629">IF(ISNUMBER($M515),$M515,$N515)*BC515</f>
        <v>0</v>
      </c>
      <c r="BQ515" s="103">
        <f t="shared" ref="BQ515:BQ578" si="630">IF(ISNUMBER($M515),$M515,$N515)*BD515</f>
        <v>0</v>
      </c>
      <c r="BR515" s="103">
        <f t="shared" ref="BR515:BR578" si="631">IF(ISNUMBER($M515),$M515,$N515)*BE515</f>
        <v>0</v>
      </c>
      <c r="BS515" s="103">
        <f t="shared" ref="BS515:BS578" si="632">IF(ISNUMBER($M515),$M515,$N515)*BF515</f>
        <v>0</v>
      </c>
      <c r="BT515" s="103">
        <f t="shared" ref="BT515:BT578" si="633">IF(ISNUMBER($M515),$M515,$N515)*BG515</f>
        <v>0</v>
      </c>
      <c r="BU515" s="103">
        <f t="shared" ref="BU515:BU578" si="634">IF(ISNUMBER($M515),$M515,$N515)*BH515</f>
        <v>0</v>
      </c>
      <c r="BV515" s="103">
        <f t="shared" ref="BV515:BV578" si="635">IF(ISNUMBER($M515),$M515,$N515)*BI515</f>
        <v>0</v>
      </c>
      <c r="BW515" s="103">
        <f t="shared" ref="BW515:BW578" si="636">IF(ISNUMBER($M515),$M515,$N515)*BJ515</f>
        <v>0</v>
      </c>
      <c r="BX515" s="103">
        <f t="shared" ref="BX515:BX578" si="637">IF(ISNUMBER($M515),$M515,$N515)*BK515</f>
        <v>0</v>
      </c>
      <c r="BY515" s="103">
        <f t="shared" ref="BY515:BY578" si="638">IF(ISNUMBER($M515),$M515,$N515)*BL515</f>
        <v>0</v>
      </c>
      <c r="BZ515" s="103">
        <f t="shared" ref="BZ515:BZ578" si="639">IF(ISNUMBER($M515),$M515,$N515)*BM515</f>
        <v>0</v>
      </c>
      <c r="CA515" s="104">
        <f>SUM(BO515:BZ515)*VLOOKUP($I515,Escalation[],MATCH(BB$1,Escalation[#Headers]),FALSE)</f>
        <v>0</v>
      </c>
      <c r="CB515" s="104">
        <f t="shared" ref="CB515:CB578" si="640">$O515*CA515</f>
        <v>0</v>
      </c>
      <c r="CC515" s="104">
        <f t="shared" ref="CC515:CC578" si="641">$P515*(CA515+CB515)</f>
        <v>0</v>
      </c>
      <c r="CD515" s="104">
        <f t="shared" ref="CD515:CD578" si="642">CA515+CB515+CC515</f>
        <v>0</v>
      </c>
      <c r="CE515" s="103">
        <f t="shared" ref="CE515:CE578" si="643">$S515*(CA515+CB515)</f>
        <v>0</v>
      </c>
      <c r="CF515" s="105">
        <f t="shared" ref="CF515:CF578" si="644">$S515*CC515</f>
        <v>0</v>
      </c>
      <c r="CG515" s="110"/>
      <c r="CH515" s="102"/>
      <c r="CI515" s="102"/>
      <c r="CJ515" s="102"/>
      <c r="CK515" s="102"/>
      <c r="CL515" s="102"/>
      <c r="CM515" s="102"/>
      <c r="CN515" s="102"/>
      <c r="CO515" s="102"/>
      <c r="CP515" s="102"/>
      <c r="CQ515" s="102"/>
      <c r="CR515" s="102"/>
      <c r="CS515" s="102">
        <f t="shared" ref="CS515:CS578" si="645">IF($I515="Labor Hours",SUM(CG515:CR515),0)</f>
        <v>0</v>
      </c>
      <c r="CT515" s="103">
        <f t="shared" ref="CT515:CT578" si="646">IF(ISNUMBER($M515),$M515,$N515)*CG515</f>
        <v>0</v>
      </c>
      <c r="CU515" s="103">
        <f t="shared" ref="CU515:CU578" si="647">IF(ISNUMBER($M515),$M515,$N515)*CH515</f>
        <v>0</v>
      </c>
      <c r="CV515" s="103">
        <f t="shared" ref="CV515:CV578" si="648">IF(ISNUMBER($M515),$M515,$N515)*CI515</f>
        <v>0</v>
      </c>
      <c r="CW515" s="103">
        <f t="shared" ref="CW515:CW578" si="649">IF(ISNUMBER($M515),$M515,$N515)*CJ515</f>
        <v>0</v>
      </c>
      <c r="CX515" s="103">
        <f t="shared" ref="CX515:CX578" si="650">IF(ISNUMBER($M515),$M515,$N515)*CK515</f>
        <v>0</v>
      </c>
      <c r="CY515" s="103">
        <f t="shared" ref="CY515:CY578" si="651">IF(ISNUMBER($M515),$M515,$N515)*CL515</f>
        <v>0</v>
      </c>
      <c r="CZ515" s="103">
        <f t="shared" ref="CZ515:CZ578" si="652">IF(ISNUMBER($M515),$M515,$N515)*CM515</f>
        <v>0</v>
      </c>
      <c r="DA515" s="103">
        <f t="shared" ref="DA515:DA578" si="653">IF(ISNUMBER($M515),$M515,$N515)*CN515</f>
        <v>0</v>
      </c>
      <c r="DB515" s="103">
        <f t="shared" ref="DB515:DB578" si="654">IF(ISNUMBER($M515),$M515,$N515)*CO515</f>
        <v>0</v>
      </c>
      <c r="DC515" s="103">
        <f t="shared" ref="DC515:DC578" si="655">IF(ISNUMBER($M515),$M515,$N515)*CP515</f>
        <v>0</v>
      </c>
      <c r="DD515" s="103">
        <f t="shared" ref="DD515:DD578" si="656">IF(ISNUMBER($M515),$M515,$N515)*CQ515</f>
        <v>0</v>
      </c>
      <c r="DE515" s="103">
        <f t="shared" ref="DE515:DE578" si="657">IF(ISNUMBER($M515),$M515,$N515)*CR515</f>
        <v>0</v>
      </c>
      <c r="DF515" s="104">
        <f>SUM(CT515:DE515)*VLOOKUP($I515,Escalation[],MATCH(CG$1,Escalation[#Headers]),FALSE)</f>
        <v>0</v>
      </c>
      <c r="DG515" s="104">
        <f t="shared" ref="DG515:DG578" si="658">$O515*DF515</f>
        <v>0</v>
      </c>
      <c r="DH515" s="104">
        <f t="shared" ref="DH515:DH578" si="659">$P515*(DF515+DG515)</f>
        <v>0</v>
      </c>
      <c r="DI515" s="104">
        <f t="shared" ref="DI515:DI578" si="660">DF515+DG515+DH515</f>
        <v>0</v>
      </c>
      <c r="DJ515" s="103">
        <f t="shared" ref="DJ515:DJ578" si="661">$S515*(DF515+DG515)</f>
        <v>0</v>
      </c>
      <c r="DK515" s="105">
        <f t="shared" ref="DK515:DK578" si="662">$S515*DH515</f>
        <v>0</v>
      </c>
      <c r="DL515" s="110"/>
      <c r="DM515" s="102"/>
      <c r="DN515" s="102"/>
      <c r="DO515" s="102"/>
      <c r="DP515" s="102"/>
      <c r="DQ515" s="102"/>
      <c r="DR515" s="102"/>
      <c r="DS515" s="102"/>
      <c r="DT515" s="102"/>
      <c r="DU515" s="102"/>
      <c r="DV515" s="102"/>
      <c r="DW515" s="102"/>
      <c r="DX515" s="102">
        <f t="shared" ref="DX515:DX578" si="663">IF($I515="Labor Hours",SUM(DL515:DW515),0)</f>
        <v>0</v>
      </c>
      <c r="DY515" s="103">
        <f t="shared" ref="DY515:DY578" si="664">IF(ISNUMBER($M515),$M515,$N515)*DL515</f>
        <v>0</v>
      </c>
      <c r="DZ515" s="103">
        <f t="shared" ref="DZ515:DZ578" si="665">IF(ISNUMBER($M515),$M515,$N515)*DM515</f>
        <v>0</v>
      </c>
      <c r="EA515" s="103">
        <f t="shared" ref="EA515:EA578" si="666">IF(ISNUMBER($M515),$M515,$N515)*DN515</f>
        <v>0</v>
      </c>
      <c r="EB515" s="103">
        <f t="shared" ref="EB515:EB578" si="667">IF(ISNUMBER($M515),$M515,$N515)*DO515</f>
        <v>0</v>
      </c>
      <c r="EC515" s="103">
        <f t="shared" ref="EC515:EC578" si="668">IF(ISNUMBER($M515),$M515,$N515)*DP515</f>
        <v>0</v>
      </c>
      <c r="ED515" s="103">
        <f t="shared" ref="ED515:ED578" si="669">IF(ISNUMBER($M515),$M515,$N515)*DQ515</f>
        <v>0</v>
      </c>
      <c r="EE515" s="103">
        <f t="shared" ref="EE515:EE578" si="670">IF(ISNUMBER($M515),$M515,$N515)*DR515</f>
        <v>0</v>
      </c>
      <c r="EF515" s="103">
        <f t="shared" ref="EF515:EF578" si="671">IF(ISNUMBER($M515),$M515,$N515)*DS515</f>
        <v>0</v>
      </c>
      <c r="EG515" s="103">
        <f t="shared" ref="EG515:EG578" si="672">IF(ISNUMBER($M515),$M515,$N515)*DT515</f>
        <v>0</v>
      </c>
      <c r="EH515" s="103">
        <f t="shared" ref="EH515:EH578" si="673">IF(ISNUMBER($M515),$M515,$N515)*DU515</f>
        <v>0</v>
      </c>
      <c r="EI515" s="103">
        <f t="shared" ref="EI515:EI578" si="674">IF(ISNUMBER($M515),$M515,$N515)*DV515</f>
        <v>0</v>
      </c>
      <c r="EJ515" s="103">
        <f t="shared" ref="EJ515:EJ578" si="675">IF(ISNUMBER($M515),$M515,$N515)*DW515</f>
        <v>0</v>
      </c>
      <c r="EK515" s="104">
        <f>SUM(DY515:EJ515)*VLOOKUP($I515,Escalation[],MATCH(DL$1,Escalation[#Headers]),FALSE)</f>
        <v>0</v>
      </c>
      <c r="EL515" s="104">
        <f t="shared" ref="EL515:EL578" si="676">$O515*EK515</f>
        <v>0</v>
      </c>
      <c r="EM515" s="104">
        <f t="shared" ref="EM515:EM578" si="677">$P515*(EK515+EL515)</f>
        <v>0</v>
      </c>
      <c r="EN515" s="104">
        <f t="shared" ref="EN515:EN578" si="678">EK515+EL515+EM515</f>
        <v>0</v>
      </c>
      <c r="EO515" s="103">
        <f t="shared" ref="EO515:EO578" si="679">$S515*(EK515+EL515)</f>
        <v>0</v>
      </c>
      <c r="EP515" s="105">
        <f t="shared" ref="EP515:EP578" si="680">$S515*EM515</f>
        <v>0</v>
      </c>
      <c r="EQ515" s="159">
        <f t="shared" ref="EQ515:EQ578" si="681">AY515+CD515+DI515+EN515</f>
        <v>4711.9752000000008</v>
      </c>
      <c r="ER515" s="1"/>
      <c r="ES515" s="82"/>
      <c r="ET515" s="82"/>
      <c r="EU515" s="82"/>
      <c r="EV515" s="82"/>
      <c r="EW515" s="34"/>
      <c r="EX515" s="34"/>
      <c r="EY515" s="34"/>
      <c r="EZ515" s="34"/>
      <c r="FA515" s="34"/>
      <c r="FB515" s="34"/>
      <c r="FC515" s="34"/>
      <c r="FD515" s="34"/>
    </row>
    <row r="516" spans="1:160" ht="92.4" hidden="1" x14ac:dyDescent="0.3">
      <c r="A516" s="37" t="s">
        <v>1084</v>
      </c>
      <c r="B516" s="83">
        <v>1.4</v>
      </c>
      <c r="C516" t="s">
        <v>1390</v>
      </c>
      <c r="D516" s="28" t="s">
        <v>1070</v>
      </c>
      <c r="E516" s="28"/>
      <c r="F516" s="29" t="s">
        <v>1085</v>
      </c>
      <c r="G516" s="30" t="s">
        <v>1086</v>
      </c>
      <c r="H516" s="1" t="s">
        <v>1073</v>
      </c>
      <c r="I516" s="28" t="s">
        <v>19</v>
      </c>
      <c r="J516" s="31" t="s">
        <v>31</v>
      </c>
      <c r="K516" s="28" t="s">
        <v>27</v>
      </c>
      <c r="L516" s="32" t="s">
        <v>1006</v>
      </c>
      <c r="M516" s="38">
        <v>62</v>
      </c>
      <c r="N516" s="41">
        <v>62</v>
      </c>
      <c r="O516" s="24">
        <v>0</v>
      </c>
      <c r="P516" s="47">
        <v>0.55000000000000004</v>
      </c>
      <c r="Q516" s="31" t="s">
        <v>23</v>
      </c>
      <c r="R516" s="1" t="s">
        <v>220</v>
      </c>
      <c r="S516" s="71">
        <f>VLOOKUP(R516,Contingencies!$A$2:$D$7,4,FALSE)</f>
        <v>0.2</v>
      </c>
      <c r="T516" s="22">
        <f t="shared" si="614"/>
        <v>628.26336000000015</v>
      </c>
      <c r="U516" s="33">
        <f t="shared" si="613"/>
        <v>222.93216000000007</v>
      </c>
      <c r="V516" s="89"/>
      <c r="W516" s="110"/>
      <c r="X516" s="102"/>
      <c r="Y516" s="102"/>
      <c r="Z516" s="102"/>
      <c r="AA516" s="102"/>
      <c r="AB516" s="102"/>
      <c r="AC516" s="101">
        <v>8</v>
      </c>
      <c r="AD516" s="101">
        <v>8</v>
      </c>
      <c r="AE516" s="101">
        <v>16</v>
      </c>
      <c r="AF516" s="102"/>
      <c r="AG516" s="102"/>
      <c r="AH516" s="102"/>
      <c r="AI516" s="102">
        <f t="shared" ref="AI516:AI579" si="682">IF($I516="Labor Hours",SUM(W516:AH516),0)</f>
        <v>32</v>
      </c>
      <c r="AJ516" s="103">
        <f t="shared" si="615"/>
        <v>0</v>
      </c>
      <c r="AK516" s="103">
        <f t="shared" si="616"/>
        <v>0</v>
      </c>
      <c r="AL516" s="103">
        <f t="shared" si="617"/>
        <v>0</v>
      </c>
      <c r="AM516" s="103">
        <f t="shared" si="618"/>
        <v>0</v>
      </c>
      <c r="AN516" s="103">
        <f t="shared" si="619"/>
        <v>0</v>
      </c>
      <c r="AO516" s="103">
        <f t="shared" si="620"/>
        <v>0</v>
      </c>
      <c r="AP516" s="103">
        <f t="shared" si="621"/>
        <v>496</v>
      </c>
      <c r="AQ516" s="103">
        <f t="shared" si="622"/>
        <v>496</v>
      </c>
      <c r="AR516" s="103">
        <f t="shared" si="623"/>
        <v>992</v>
      </c>
      <c r="AS516" s="103">
        <f t="shared" si="624"/>
        <v>0</v>
      </c>
      <c r="AT516" s="103">
        <f t="shared" si="625"/>
        <v>0</v>
      </c>
      <c r="AU516" s="103">
        <f t="shared" si="626"/>
        <v>0</v>
      </c>
      <c r="AV516" s="104">
        <f>SUM(AJ516:AU516)*VLOOKUP($I516,Escalation[],MATCH(W$1,Escalation[#Headers]),FALSE)</f>
        <v>2026.6560000000002</v>
      </c>
      <c r="AW516" s="104">
        <f t="shared" ref="AW516:AW579" si="683">$O516*AV516</f>
        <v>0</v>
      </c>
      <c r="AX516" s="104">
        <f t="shared" ref="AX516:AX579" si="684">$P516*(AV516+AW516)</f>
        <v>1114.6608000000001</v>
      </c>
      <c r="AY516" s="104">
        <f t="shared" ref="AY516:AY579" si="685">AV516+AW516+AX516</f>
        <v>3141.3168000000005</v>
      </c>
      <c r="AZ516" s="103">
        <f t="shared" ref="AZ516:AZ579" si="686">$S516*(AV516+AW516)</f>
        <v>405.33120000000008</v>
      </c>
      <c r="BA516" s="105">
        <f t="shared" ref="BA516:BA579" si="687">$S516*AX516</f>
        <v>222.93216000000004</v>
      </c>
      <c r="BB516" s="110"/>
      <c r="BC516" s="102"/>
      <c r="BD516" s="102"/>
      <c r="BE516" s="102"/>
      <c r="BF516" s="102"/>
      <c r="BG516" s="102"/>
      <c r="BH516" s="102"/>
      <c r="BI516" s="102"/>
      <c r="BJ516" s="102"/>
      <c r="BK516" s="102"/>
      <c r="BL516" s="102"/>
      <c r="BM516" s="102"/>
      <c r="BN516" s="102">
        <f t="shared" si="627"/>
        <v>0</v>
      </c>
      <c r="BO516" s="103">
        <f t="shared" si="628"/>
        <v>0</v>
      </c>
      <c r="BP516" s="103">
        <f t="shared" si="629"/>
        <v>0</v>
      </c>
      <c r="BQ516" s="103">
        <f t="shared" si="630"/>
        <v>0</v>
      </c>
      <c r="BR516" s="103">
        <f t="shared" si="631"/>
        <v>0</v>
      </c>
      <c r="BS516" s="103">
        <f t="shared" si="632"/>
        <v>0</v>
      </c>
      <c r="BT516" s="103">
        <f t="shared" si="633"/>
        <v>0</v>
      </c>
      <c r="BU516" s="103">
        <f t="shared" si="634"/>
        <v>0</v>
      </c>
      <c r="BV516" s="103">
        <f t="shared" si="635"/>
        <v>0</v>
      </c>
      <c r="BW516" s="103">
        <f t="shared" si="636"/>
        <v>0</v>
      </c>
      <c r="BX516" s="103">
        <f t="shared" si="637"/>
        <v>0</v>
      </c>
      <c r="BY516" s="103">
        <f t="shared" si="638"/>
        <v>0</v>
      </c>
      <c r="BZ516" s="103">
        <f t="shared" si="639"/>
        <v>0</v>
      </c>
      <c r="CA516" s="104">
        <f>SUM(BO516:BZ516)*VLOOKUP($I516,Escalation[],MATCH(BB$1,Escalation[#Headers]),FALSE)</f>
        <v>0</v>
      </c>
      <c r="CB516" s="104">
        <f t="shared" si="640"/>
        <v>0</v>
      </c>
      <c r="CC516" s="104">
        <f t="shared" si="641"/>
        <v>0</v>
      </c>
      <c r="CD516" s="104">
        <f t="shared" si="642"/>
        <v>0</v>
      </c>
      <c r="CE516" s="103">
        <f t="shared" si="643"/>
        <v>0</v>
      </c>
      <c r="CF516" s="105">
        <f t="shared" si="644"/>
        <v>0</v>
      </c>
      <c r="CG516" s="110"/>
      <c r="CH516" s="102"/>
      <c r="CI516" s="102"/>
      <c r="CJ516" s="102"/>
      <c r="CK516" s="102"/>
      <c r="CL516" s="102"/>
      <c r="CM516" s="102"/>
      <c r="CN516" s="102"/>
      <c r="CO516" s="102"/>
      <c r="CP516" s="102"/>
      <c r="CQ516" s="102"/>
      <c r="CR516" s="102"/>
      <c r="CS516" s="102">
        <f t="shared" si="645"/>
        <v>0</v>
      </c>
      <c r="CT516" s="103">
        <f t="shared" si="646"/>
        <v>0</v>
      </c>
      <c r="CU516" s="103">
        <f t="shared" si="647"/>
        <v>0</v>
      </c>
      <c r="CV516" s="103">
        <f t="shared" si="648"/>
        <v>0</v>
      </c>
      <c r="CW516" s="103">
        <f t="shared" si="649"/>
        <v>0</v>
      </c>
      <c r="CX516" s="103">
        <f t="shared" si="650"/>
        <v>0</v>
      </c>
      <c r="CY516" s="103">
        <f t="shared" si="651"/>
        <v>0</v>
      </c>
      <c r="CZ516" s="103">
        <f t="shared" si="652"/>
        <v>0</v>
      </c>
      <c r="DA516" s="103">
        <f t="shared" si="653"/>
        <v>0</v>
      </c>
      <c r="DB516" s="103">
        <f t="shared" si="654"/>
        <v>0</v>
      </c>
      <c r="DC516" s="103">
        <f t="shared" si="655"/>
        <v>0</v>
      </c>
      <c r="DD516" s="103">
        <f t="shared" si="656"/>
        <v>0</v>
      </c>
      <c r="DE516" s="103">
        <f t="shared" si="657"/>
        <v>0</v>
      </c>
      <c r="DF516" s="104">
        <f>SUM(CT516:DE516)*VLOOKUP($I516,Escalation[],MATCH(CG$1,Escalation[#Headers]),FALSE)</f>
        <v>0</v>
      </c>
      <c r="DG516" s="104">
        <f t="shared" si="658"/>
        <v>0</v>
      </c>
      <c r="DH516" s="104">
        <f t="shared" si="659"/>
        <v>0</v>
      </c>
      <c r="DI516" s="104">
        <f t="shared" si="660"/>
        <v>0</v>
      </c>
      <c r="DJ516" s="103">
        <f t="shared" si="661"/>
        <v>0</v>
      </c>
      <c r="DK516" s="105">
        <f t="shared" si="662"/>
        <v>0</v>
      </c>
      <c r="DL516" s="110"/>
      <c r="DM516" s="102"/>
      <c r="DN516" s="102"/>
      <c r="DO516" s="102"/>
      <c r="DP516" s="102"/>
      <c r="DQ516" s="102"/>
      <c r="DR516" s="102"/>
      <c r="DS516" s="102"/>
      <c r="DT516" s="102"/>
      <c r="DU516" s="102"/>
      <c r="DV516" s="102"/>
      <c r="DW516" s="102"/>
      <c r="DX516" s="102">
        <f t="shared" si="663"/>
        <v>0</v>
      </c>
      <c r="DY516" s="103">
        <f t="shared" si="664"/>
        <v>0</v>
      </c>
      <c r="DZ516" s="103">
        <f t="shared" si="665"/>
        <v>0</v>
      </c>
      <c r="EA516" s="103">
        <f t="shared" si="666"/>
        <v>0</v>
      </c>
      <c r="EB516" s="103">
        <f t="shared" si="667"/>
        <v>0</v>
      </c>
      <c r="EC516" s="103">
        <f t="shared" si="668"/>
        <v>0</v>
      </c>
      <c r="ED516" s="103">
        <f t="shared" si="669"/>
        <v>0</v>
      </c>
      <c r="EE516" s="103">
        <f t="shared" si="670"/>
        <v>0</v>
      </c>
      <c r="EF516" s="103">
        <f t="shared" si="671"/>
        <v>0</v>
      </c>
      <c r="EG516" s="103">
        <f t="shared" si="672"/>
        <v>0</v>
      </c>
      <c r="EH516" s="103">
        <f t="shared" si="673"/>
        <v>0</v>
      </c>
      <c r="EI516" s="103">
        <f t="shared" si="674"/>
        <v>0</v>
      </c>
      <c r="EJ516" s="103">
        <f t="shared" si="675"/>
        <v>0</v>
      </c>
      <c r="EK516" s="104">
        <f>SUM(DY516:EJ516)*VLOOKUP($I516,Escalation[],MATCH(DL$1,Escalation[#Headers]),FALSE)</f>
        <v>0</v>
      </c>
      <c r="EL516" s="104">
        <f t="shared" si="676"/>
        <v>0</v>
      </c>
      <c r="EM516" s="104">
        <f t="shared" si="677"/>
        <v>0</v>
      </c>
      <c r="EN516" s="104">
        <f t="shared" si="678"/>
        <v>0</v>
      </c>
      <c r="EO516" s="103">
        <f t="shared" si="679"/>
        <v>0</v>
      </c>
      <c r="EP516" s="105">
        <f t="shared" si="680"/>
        <v>0</v>
      </c>
      <c r="EQ516" s="159">
        <f t="shared" si="681"/>
        <v>3141.3168000000005</v>
      </c>
      <c r="ER516" s="1"/>
      <c r="ES516" s="82"/>
      <c r="ET516" s="82"/>
      <c r="EU516" s="82"/>
      <c r="EV516" s="82"/>
      <c r="EW516" s="34"/>
      <c r="EX516" s="34"/>
      <c r="EY516" s="34"/>
      <c r="EZ516" s="34"/>
      <c r="FA516" s="34"/>
      <c r="FB516" s="34"/>
      <c r="FC516" s="34"/>
      <c r="FD516" s="34"/>
    </row>
    <row r="517" spans="1:160" ht="39.6" hidden="1" x14ac:dyDescent="0.3">
      <c r="A517" s="37" t="s">
        <v>1087</v>
      </c>
      <c r="B517" s="83">
        <v>1.4</v>
      </c>
      <c r="C517" t="s">
        <v>1390</v>
      </c>
      <c r="D517" s="28" t="s">
        <v>1070</v>
      </c>
      <c r="E517" s="28"/>
      <c r="F517" s="29" t="s">
        <v>1088</v>
      </c>
      <c r="G517" s="30" t="s">
        <v>1088</v>
      </c>
      <c r="H517" s="1" t="s">
        <v>1077</v>
      </c>
      <c r="I517" s="28" t="s">
        <v>19</v>
      </c>
      <c r="J517" s="31" t="s">
        <v>31</v>
      </c>
      <c r="K517" s="28" t="s">
        <v>137</v>
      </c>
      <c r="L517" s="32" t="s">
        <v>22</v>
      </c>
      <c r="M517" s="38">
        <v>47</v>
      </c>
      <c r="N517" s="41">
        <v>46.67</v>
      </c>
      <c r="O517" s="24">
        <v>0</v>
      </c>
      <c r="P517" s="47">
        <v>0.55000000000000004</v>
      </c>
      <c r="Q517" s="31" t="s">
        <v>23</v>
      </c>
      <c r="R517" s="1" t="s">
        <v>1089</v>
      </c>
      <c r="S517" s="71">
        <f>VLOOKUP(R517,Contingencies!$A$2:$D$7,4,FALSE)</f>
        <v>0.5</v>
      </c>
      <c r="T517" s="22">
        <f t="shared" si="614"/>
        <v>297.6651</v>
      </c>
      <c r="U517" s="33">
        <f t="shared" ref="U517:U580" si="688">IF($J517="CapEx",0,T517*P517/(1+P517))</f>
        <v>105.62310000000001</v>
      </c>
      <c r="V517" s="89"/>
      <c r="W517" s="100">
        <v>8</v>
      </c>
      <c r="X517" s="102"/>
      <c r="Y517" s="102"/>
      <c r="Z517" s="102"/>
      <c r="AA517" s="102"/>
      <c r="AB517" s="102"/>
      <c r="AC517" s="102"/>
      <c r="AD517" s="102"/>
      <c r="AE517" s="102"/>
      <c r="AF517" s="102"/>
      <c r="AG517" s="102"/>
      <c r="AH517" s="102"/>
      <c r="AI517" s="102">
        <f t="shared" si="682"/>
        <v>8</v>
      </c>
      <c r="AJ517" s="103">
        <f t="shared" si="615"/>
        <v>376</v>
      </c>
      <c r="AK517" s="103">
        <f t="shared" si="616"/>
        <v>0</v>
      </c>
      <c r="AL517" s="103">
        <f t="shared" si="617"/>
        <v>0</v>
      </c>
      <c r="AM517" s="103">
        <f t="shared" si="618"/>
        <v>0</v>
      </c>
      <c r="AN517" s="103">
        <f t="shared" si="619"/>
        <v>0</v>
      </c>
      <c r="AO517" s="103">
        <f t="shared" si="620"/>
        <v>0</v>
      </c>
      <c r="AP517" s="103">
        <f t="shared" si="621"/>
        <v>0</v>
      </c>
      <c r="AQ517" s="103">
        <f t="shared" si="622"/>
        <v>0</v>
      </c>
      <c r="AR517" s="103">
        <f t="shared" si="623"/>
        <v>0</v>
      </c>
      <c r="AS517" s="103">
        <f t="shared" si="624"/>
        <v>0</v>
      </c>
      <c r="AT517" s="103">
        <f t="shared" si="625"/>
        <v>0</v>
      </c>
      <c r="AU517" s="103">
        <f t="shared" si="626"/>
        <v>0</v>
      </c>
      <c r="AV517" s="104">
        <f>SUM(AJ517:AU517)*VLOOKUP($I517,Escalation[],MATCH(W$1,Escalation[#Headers]),FALSE)</f>
        <v>384.084</v>
      </c>
      <c r="AW517" s="104">
        <f t="shared" si="683"/>
        <v>0</v>
      </c>
      <c r="AX517" s="104">
        <f t="shared" si="684"/>
        <v>211.24620000000002</v>
      </c>
      <c r="AY517" s="104">
        <f t="shared" si="685"/>
        <v>595.33019999999999</v>
      </c>
      <c r="AZ517" s="103">
        <f t="shared" si="686"/>
        <v>192.042</v>
      </c>
      <c r="BA517" s="105">
        <f t="shared" si="687"/>
        <v>105.62310000000001</v>
      </c>
      <c r="BB517" s="110"/>
      <c r="BC517" s="102"/>
      <c r="BD517" s="102"/>
      <c r="BE517" s="102"/>
      <c r="BF517" s="102"/>
      <c r="BG517" s="102"/>
      <c r="BH517" s="102"/>
      <c r="BI517" s="102"/>
      <c r="BJ517" s="102"/>
      <c r="BK517" s="102"/>
      <c r="BL517" s="102"/>
      <c r="BM517" s="102"/>
      <c r="BN517" s="102">
        <f t="shared" si="627"/>
        <v>0</v>
      </c>
      <c r="BO517" s="103">
        <f t="shared" si="628"/>
        <v>0</v>
      </c>
      <c r="BP517" s="103">
        <f t="shared" si="629"/>
        <v>0</v>
      </c>
      <c r="BQ517" s="103">
        <f t="shared" si="630"/>
        <v>0</v>
      </c>
      <c r="BR517" s="103">
        <f t="shared" si="631"/>
        <v>0</v>
      </c>
      <c r="BS517" s="103">
        <f t="shared" si="632"/>
        <v>0</v>
      </c>
      <c r="BT517" s="103">
        <f t="shared" si="633"/>
        <v>0</v>
      </c>
      <c r="BU517" s="103">
        <f t="shared" si="634"/>
        <v>0</v>
      </c>
      <c r="BV517" s="103">
        <f t="shared" si="635"/>
        <v>0</v>
      </c>
      <c r="BW517" s="103">
        <f t="shared" si="636"/>
        <v>0</v>
      </c>
      <c r="BX517" s="103">
        <f t="shared" si="637"/>
        <v>0</v>
      </c>
      <c r="BY517" s="103">
        <f t="shared" si="638"/>
        <v>0</v>
      </c>
      <c r="BZ517" s="103">
        <f t="shared" si="639"/>
        <v>0</v>
      </c>
      <c r="CA517" s="104">
        <f>SUM(BO517:BZ517)*VLOOKUP($I517,Escalation[],MATCH(BB$1,Escalation[#Headers]),FALSE)</f>
        <v>0</v>
      </c>
      <c r="CB517" s="104">
        <f t="shared" si="640"/>
        <v>0</v>
      </c>
      <c r="CC517" s="104">
        <f t="shared" si="641"/>
        <v>0</v>
      </c>
      <c r="CD517" s="104">
        <f t="shared" si="642"/>
        <v>0</v>
      </c>
      <c r="CE517" s="103">
        <f t="shared" si="643"/>
        <v>0</v>
      </c>
      <c r="CF517" s="105">
        <f t="shared" si="644"/>
        <v>0</v>
      </c>
      <c r="CG517" s="110"/>
      <c r="CH517" s="102"/>
      <c r="CI517" s="102"/>
      <c r="CJ517" s="102"/>
      <c r="CK517" s="102"/>
      <c r="CL517" s="102"/>
      <c r="CM517" s="102"/>
      <c r="CN517" s="102"/>
      <c r="CO517" s="102"/>
      <c r="CP517" s="102"/>
      <c r="CQ517" s="102"/>
      <c r="CR517" s="102"/>
      <c r="CS517" s="102">
        <f t="shared" si="645"/>
        <v>0</v>
      </c>
      <c r="CT517" s="103">
        <f t="shared" si="646"/>
        <v>0</v>
      </c>
      <c r="CU517" s="103">
        <f t="shared" si="647"/>
        <v>0</v>
      </c>
      <c r="CV517" s="103">
        <f t="shared" si="648"/>
        <v>0</v>
      </c>
      <c r="CW517" s="103">
        <f t="shared" si="649"/>
        <v>0</v>
      </c>
      <c r="CX517" s="103">
        <f t="shared" si="650"/>
        <v>0</v>
      </c>
      <c r="CY517" s="103">
        <f t="shared" si="651"/>
        <v>0</v>
      </c>
      <c r="CZ517" s="103">
        <f t="shared" si="652"/>
        <v>0</v>
      </c>
      <c r="DA517" s="103">
        <f t="shared" si="653"/>
        <v>0</v>
      </c>
      <c r="DB517" s="103">
        <f t="shared" si="654"/>
        <v>0</v>
      </c>
      <c r="DC517" s="103">
        <f t="shared" si="655"/>
        <v>0</v>
      </c>
      <c r="DD517" s="103">
        <f t="shared" si="656"/>
        <v>0</v>
      </c>
      <c r="DE517" s="103">
        <f t="shared" si="657"/>
        <v>0</v>
      </c>
      <c r="DF517" s="104">
        <f>SUM(CT517:DE517)*VLOOKUP($I517,Escalation[],MATCH(CG$1,Escalation[#Headers]),FALSE)</f>
        <v>0</v>
      </c>
      <c r="DG517" s="104">
        <f t="shared" si="658"/>
        <v>0</v>
      </c>
      <c r="DH517" s="104">
        <f t="shared" si="659"/>
        <v>0</v>
      </c>
      <c r="DI517" s="104">
        <f t="shared" si="660"/>
        <v>0</v>
      </c>
      <c r="DJ517" s="103">
        <f t="shared" si="661"/>
        <v>0</v>
      </c>
      <c r="DK517" s="105">
        <f t="shared" si="662"/>
        <v>0</v>
      </c>
      <c r="DL517" s="110"/>
      <c r="DM517" s="102"/>
      <c r="DN517" s="102"/>
      <c r="DO517" s="102"/>
      <c r="DP517" s="102"/>
      <c r="DQ517" s="102"/>
      <c r="DR517" s="102"/>
      <c r="DS517" s="102"/>
      <c r="DT517" s="102"/>
      <c r="DU517" s="102"/>
      <c r="DV517" s="102"/>
      <c r="DW517" s="102"/>
      <c r="DX517" s="102">
        <f t="shared" si="663"/>
        <v>0</v>
      </c>
      <c r="DY517" s="103">
        <f t="shared" si="664"/>
        <v>0</v>
      </c>
      <c r="DZ517" s="103">
        <f t="shared" si="665"/>
        <v>0</v>
      </c>
      <c r="EA517" s="103">
        <f t="shared" si="666"/>
        <v>0</v>
      </c>
      <c r="EB517" s="103">
        <f t="shared" si="667"/>
        <v>0</v>
      </c>
      <c r="EC517" s="103">
        <f t="shared" si="668"/>
        <v>0</v>
      </c>
      <c r="ED517" s="103">
        <f t="shared" si="669"/>
        <v>0</v>
      </c>
      <c r="EE517" s="103">
        <f t="shared" si="670"/>
        <v>0</v>
      </c>
      <c r="EF517" s="103">
        <f t="shared" si="671"/>
        <v>0</v>
      </c>
      <c r="EG517" s="103">
        <f t="shared" si="672"/>
        <v>0</v>
      </c>
      <c r="EH517" s="103">
        <f t="shared" si="673"/>
        <v>0</v>
      </c>
      <c r="EI517" s="103">
        <f t="shared" si="674"/>
        <v>0</v>
      </c>
      <c r="EJ517" s="103">
        <f t="shared" si="675"/>
        <v>0</v>
      </c>
      <c r="EK517" s="104">
        <f>SUM(DY517:EJ517)*VLOOKUP($I517,Escalation[],MATCH(DL$1,Escalation[#Headers]),FALSE)</f>
        <v>0</v>
      </c>
      <c r="EL517" s="104">
        <f t="shared" si="676"/>
        <v>0</v>
      </c>
      <c r="EM517" s="104">
        <f t="shared" si="677"/>
        <v>0</v>
      </c>
      <c r="EN517" s="104">
        <f t="shared" si="678"/>
        <v>0</v>
      </c>
      <c r="EO517" s="103">
        <f t="shared" si="679"/>
        <v>0</v>
      </c>
      <c r="EP517" s="105">
        <f t="shared" si="680"/>
        <v>0</v>
      </c>
      <c r="EQ517" s="159">
        <f t="shared" si="681"/>
        <v>595.33019999999999</v>
      </c>
      <c r="ER517" s="1"/>
      <c r="ES517" s="82"/>
      <c r="ET517" s="82"/>
      <c r="EU517" s="82"/>
      <c r="EV517" s="82"/>
      <c r="EW517" s="34"/>
      <c r="EX517" s="34"/>
      <c r="EY517" s="34"/>
      <c r="EZ517" s="34"/>
      <c r="FA517" s="34"/>
      <c r="FB517" s="34"/>
      <c r="FC517" s="34"/>
      <c r="FD517" s="34"/>
    </row>
    <row r="518" spans="1:160" ht="39.6" hidden="1" x14ac:dyDescent="0.3">
      <c r="A518" s="37" t="s">
        <v>1087</v>
      </c>
      <c r="B518" s="83">
        <v>1.4</v>
      </c>
      <c r="C518" t="s">
        <v>1390</v>
      </c>
      <c r="D518" s="28" t="s">
        <v>1070</v>
      </c>
      <c r="E518" s="28"/>
      <c r="F518" s="29" t="s">
        <v>1088</v>
      </c>
      <c r="G518" s="30" t="s">
        <v>1088</v>
      </c>
      <c r="H518" s="1" t="s">
        <v>1073</v>
      </c>
      <c r="I518" s="28" t="s">
        <v>19</v>
      </c>
      <c r="J518" s="31" t="s">
        <v>31</v>
      </c>
      <c r="K518" s="28" t="s">
        <v>27</v>
      </c>
      <c r="L518" s="32" t="s">
        <v>22</v>
      </c>
      <c r="M518" s="38">
        <v>62</v>
      </c>
      <c r="N518" s="41">
        <v>62</v>
      </c>
      <c r="O518" s="24">
        <v>0</v>
      </c>
      <c r="P518" s="47">
        <v>0.55000000000000004</v>
      </c>
      <c r="Q518" s="31" t="s">
        <v>23</v>
      </c>
      <c r="R518" s="1" t="s">
        <v>1089</v>
      </c>
      <c r="S518" s="71">
        <f>VLOOKUP(R518,Contingencies!$A$2:$D$7,4,FALSE)</f>
        <v>0.5</v>
      </c>
      <c r="T518" s="22">
        <f t="shared" si="614"/>
        <v>1963.3230000000003</v>
      </c>
      <c r="U518" s="33">
        <f t="shared" si="688"/>
        <v>696.66300000000012</v>
      </c>
      <c r="V518" s="89"/>
      <c r="W518" s="100">
        <v>40</v>
      </c>
      <c r="X518" s="102"/>
      <c r="Y518" s="102"/>
      <c r="Z518" s="102"/>
      <c r="AA518" s="102"/>
      <c r="AB518" s="102"/>
      <c r="AC518" s="102"/>
      <c r="AD518" s="102"/>
      <c r="AE518" s="102"/>
      <c r="AF518" s="102"/>
      <c r="AG518" s="102"/>
      <c r="AH518" s="102"/>
      <c r="AI518" s="102">
        <f t="shared" si="682"/>
        <v>40</v>
      </c>
      <c r="AJ518" s="103">
        <f t="shared" si="615"/>
        <v>2480</v>
      </c>
      <c r="AK518" s="103">
        <f t="shared" si="616"/>
        <v>0</v>
      </c>
      <c r="AL518" s="103">
        <f t="shared" si="617"/>
        <v>0</v>
      </c>
      <c r="AM518" s="103">
        <f t="shared" si="618"/>
        <v>0</v>
      </c>
      <c r="AN518" s="103">
        <f t="shared" si="619"/>
        <v>0</v>
      </c>
      <c r="AO518" s="103">
        <f t="shared" si="620"/>
        <v>0</v>
      </c>
      <c r="AP518" s="103">
        <f t="shared" si="621"/>
        <v>0</v>
      </c>
      <c r="AQ518" s="103">
        <f t="shared" si="622"/>
        <v>0</v>
      </c>
      <c r="AR518" s="103">
        <f t="shared" si="623"/>
        <v>0</v>
      </c>
      <c r="AS518" s="103">
        <f t="shared" si="624"/>
        <v>0</v>
      </c>
      <c r="AT518" s="103">
        <f t="shared" si="625"/>
        <v>0</v>
      </c>
      <c r="AU518" s="103">
        <f t="shared" si="626"/>
        <v>0</v>
      </c>
      <c r="AV518" s="104">
        <f>SUM(AJ518:AU518)*VLOOKUP($I518,Escalation[],MATCH(W$1,Escalation[#Headers]),FALSE)</f>
        <v>2533.3200000000002</v>
      </c>
      <c r="AW518" s="104">
        <f t="shared" si="683"/>
        <v>0</v>
      </c>
      <c r="AX518" s="104">
        <f t="shared" si="684"/>
        <v>1393.3260000000002</v>
      </c>
      <c r="AY518" s="104">
        <f t="shared" si="685"/>
        <v>3926.6460000000006</v>
      </c>
      <c r="AZ518" s="103">
        <f t="shared" si="686"/>
        <v>1266.6600000000001</v>
      </c>
      <c r="BA518" s="105">
        <f t="shared" si="687"/>
        <v>696.66300000000012</v>
      </c>
      <c r="BB518" s="110"/>
      <c r="BC518" s="102"/>
      <c r="BD518" s="102"/>
      <c r="BE518" s="102"/>
      <c r="BF518" s="102"/>
      <c r="BG518" s="102"/>
      <c r="BH518" s="102"/>
      <c r="BI518" s="102"/>
      <c r="BJ518" s="102"/>
      <c r="BK518" s="102"/>
      <c r="BL518" s="102"/>
      <c r="BM518" s="102"/>
      <c r="BN518" s="102">
        <f t="shared" si="627"/>
        <v>0</v>
      </c>
      <c r="BO518" s="103">
        <f t="shared" si="628"/>
        <v>0</v>
      </c>
      <c r="BP518" s="103">
        <f t="shared" si="629"/>
        <v>0</v>
      </c>
      <c r="BQ518" s="103">
        <f t="shared" si="630"/>
        <v>0</v>
      </c>
      <c r="BR518" s="103">
        <f t="shared" si="631"/>
        <v>0</v>
      </c>
      <c r="BS518" s="103">
        <f t="shared" si="632"/>
        <v>0</v>
      </c>
      <c r="BT518" s="103">
        <f t="shared" si="633"/>
        <v>0</v>
      </c>
      <c r="BU518" s="103">
        <f t="shared" si="634"/>
        <v>0</v>
      </c>
      <c r="BV518" s="103">
        <f t="shared" si="635"/>
        <v>0</v>
      </c>
      <c r="BW518" s="103">
        <f t="shared" si="636"/>
        <v>0</v>
      </c>
      <c r="BX518" s="103">
        <f t="shared" si="637"/>
        <v>0</v>
      </c>
      <c r="BY518" s="103">
        <f t="shared" si="638"/>
        <v>0</v>
      </c>
      <c r="BZ518" s="103">
        <f t="shared" si="639"/>
        <v>0</v>
      </c>
      <c r="CA518" s="104">
        <f>SUM(BO518:BZ518)*VLOOKUP($I518,Escalation[],MATCH(BB$1,Escalation[#Headers]),FALSE)</f>
        <v>0</v>
      </c>
      <c r="CB518" s="104">
        <f t="shared" si="640"/>
        <v>0</v>
      </c>
      <c r="CC518" s="104">
        <f t="shared" si="641"/>
        <v>0</v>
      </c>
      <c r="CD518" s="104">
        <f t="shared" si="642"/>
        <v>0</v>
      </c>
      <c r="CE518" s="103">
        <f t="shared" si="643"/>
        <v>0</v>
      </c>
      <c r="CF518" s="105">
        <f t="shared" si="644"/>
        <v>0</v>
      </c>
      <c r="CG518" s="110"/>
      <c r="CH518" s="102"/>
      <c r="CI518" s="102"/>
      <c r="CJ518" s="102"/>
      <c r="CK518" s="102"/>
      <c r="CL518" s="102"/>
      <c r="CM518" s="102"/>
      <c r="CN518" s="102"/>
      <c r="CO518" s="102"/>
      <c r="CP518" s="102"/>
      <c r="CQ518" s="102"/>
      <c r="CR518" s="102"/>
      <c r="CS518" s="102">
        <f t="shared" si="645"/>
        <v>0</v>
      </c>
      <c r="CT518" s="103">
        <f t="shared" si="646"/>
        <v>0</v>
      </c>
      <c r="CU518" s="103">
        <f t="shared" si="647"/>
        <v>0</v>
      </c>
      <c r="CV518" s="103">
        <f t="shared" si="648"/>
        <v>0</v>
      </c>
      <c r="CW518" s="103">
        <f t="shared" si="649"/>
        <v>0</v>
      </c>
      <c r="CX518" s="103">
        <f t="shared" si="650"/>
        <v>0</v>
      </c>
      <c r="CY518" s="103">
        <f t="shared" si="651"/>
        <v>0</v>
      </c>
      <c r="CZ518" s="103">
        <f t="shared" si="652"/>
        <v>0</v>
      </c>
      <c r="DA518" s="103">
        <f t="shared" si="653"/>
        <v>0</v>
      </c>
      <c r="DB518" s="103">
        <f t="shared" si="654"/>
        <v>0</v>
      </c>
      <c r="DC518" s="103">
        <f t="shared" si="655"/>
        <v>0</v>
      </c>
      <c r="DD518" s="103">
        <f t="shared" si="656"/>
        <v>0</v>
      </c>
      <c r="DE518" s="103">
        <f t="shared" si="657"/>
        <v>0</v>
      </c>
      <c r="DF518" s="104">
        <f>SUM(CT518:DE518)*VLOOKUP($I518,Escalation[],MATCH(CG$1,Escalation[#Headers]),FALSE)</f>
        <v>0</v>
      </c>
      <c r="DG518" s="104">
        <f t="shared" si="658"/>
        <v>0</v>
      </c>
      <c r="DH518" s="104">
        <f t="shared" si="659"/>
        <v>0</v>
      </c>
      <c r="DI518" s="104">
        <f t="shared" si="660"/>
        <v>0</v>
      </c>
      <c r="DJ518" s="103">
        <f t="shared" si="661"/>
        <v>0</v>
      </c>
      <c r="DK518" s="105">
        <f t="shared" si="662"/>
        <v>0</v>
      </c>
      <c r="DL518" s="110"/>
      <c r="DM518" s="102"/>
      <c r="DN518" s="102"/>
      <c r="DO518" s="102"/>
      <c r="DP518" s="102"/>
      <c r="DQ518" s="102"/>
      <c r="DR518" s="102"/>
      <c r="DS518" s="102"/>
      <c r="DT518" s="102"/>
      <c r="DU518" s="102"/>
      <c r="DV518" s="102"/>
      <c r="DW518" s="102"/>
      <c r="DX518" s="102">
        <f t="shared" si="663"/>
        <v>0</v>
      </c>
      <c r="DY518" s="103">
        <f t="shared" si="664"/>
        <v>0</v>
      </c>
      <c r="DZ518" s="103">
        <f t="shared" si="665"/>
        <v>0</v>
      </c>
      <c r="EA518" s="103">
        <f t="shared" si="666"/>
        <v>0</v>
      </c>
      <c r="EB518" s="103">
        <f t="shared" si="667"/>
        <v>0</v>
      </c>
      <c r="EC518" s="103">
        <f t="shared" si="668"/>
        <v>0</v>
      </c>
      <c r="ED518" s="103">
        <f t="shared" si="669"/>
        <v>0</v>
      </c>
      <c r="EE518" s="103">
        <f t="shared" si="670"/>
        <v>0</v>
      </c>
      <c r="EF518" s="103">
        <f t="shared" si="671"/>
        <v>0</v>
      </c>
      <c r="EG518" s="103">
        <f t="shared" si="672"/>
        <v>0</v>
      </c>
      <c r="EH518" s="103">
        <f t="shared" si="673"/>
        <v>0</v>
      </c>
      <c r="EI518" s="103">
        <f t="shared" si="674"/>
        <v>0</v>
      </c>
      <c r="EJ518" s="103">
        <f t="shared" si="675"/>
        <v>0</v>
      </c>
      <c r="EK518" s="104">
        <f>SUM(DY518:EJ518)*VLOOKUP($I518,Escalation[],MATCH(DL$1,Escalation[#Headers]),FALSE)</f>
        <v>0</v>
      </c>
      <c r="EL518" s="104">
        <f t="shared" si="676"/>
        <v>0</v>
      </c>
      <c r="EM518" s="104">
        <f t="shared" si="677"/>
        <v>0</v>
      </c>
      <c r="EN518" s="104">
        <f t="shared" si="678"/>
        <v>0</v>
      </c>
      <c r="EO518" s="103">
        <f t="shared" si="679"/>
        <v>0</v>
      </c>
      <c r="EP518" s="105">
        <f t="shared" si="680"/>
        <v>0</v>
      </c>
      <c r="EQ518" s="159">
        <f t="shared" si="681"/>
        <v>3926.6460000000006</v>
      </c>
      <c r="ER518" s="1"/>
      <c r="ES518" s="82"/>
      <c r="ET518" s="82"/>
      <c r="EU518" s="82"/>
      <c r="EV518" s="82"/>
      <c r="EW518" s="34"/>
      <c r="EX518" s="34"/>
      <c r="EY518" s="34"/>
      <c r="EZ518" s="34"/>
      <c r="FA518" s="34"/>
      <c r="FB518" s="34"/>
      <c r="FC518" s="34"/>
      <c r="FD518" s="34"/>
    </row>
    <row r="519" spans="1:160" ht="52.8" hidden="1" x14ac:dyDescent="0.3">
      <c r="A519" s="37" t="s">
        <v>1090</v>
      </c>
      <c r="B519" s="83">
        <v>1.4</v>
      </c>
      <c r="C519" t="s">
        <v>1390</v>
      </c>
      <c r="D519" s="28" t="s">
        <v>1070</v>
      </c>
      <c r="E519" s="28"/>
      <c r="F519" s="29" t="s">
        <v>1091</v>
      </c>
      <c r="G519" s="30" t="s">
        <v>1091</v>
      </c>
      <c r="H519" s="1" t="s">
        <v>1073</v>
      </c>
      <c r="I519" s="28" t="s">
        <v>19</v>
      </c>
      <c r="J519" s="31" t="s">
        <v>20</v>
      </c>
      <c r="K519" s="28" t="s">
        <v>27</v>
      </c>
      <c r="L519" s="32" t="s">
        <v>1006</v>
      </c>
      <c r="M519" s="38">
        <v>62</v>
      </c>
      <c r="N519" s="41">
        <v>62</v>
      </c>
      <c r="O519" s="24">
        <v>0</v>
      </c>
      <c r="P519" s="47">
        <v>0.55000000000000004</v>
      </c>
      <c r="Q519" s="31" t="s">
        <v>23</v>
      </c>
      <c r="R519" s="1" t="s">
        <v>24</v>
      </c>
      <c r="S519" s="71">
        <f>VLOOKUP(R519,Contingencies!$A$2:$D$7,4,FALSE)</f>
        <v>0.09</v>
      </c>
      <c r="T519" s="22">
        <f t="shared" si="614"/>
        <v>282.71851200000003</v>
      </c>
      <c r="U519" s="33">
        <f t="shared" si="688"/>
        <v>100.31947200000002</v>
      </c>
      <c r="V519" s="89"/>
      <c r="W519" s="100">
        <v>16</v>
      </c>
      <c r="X519" s="101">
        <v>16</v>
      </c>
      <c r="Y519" s="102"/>
      <c r="Z519" s="102"/>
      <c r="AA519" s="102"/>
      <c r="AB519" s="102"/>
      <c r="AC519" s="102"/>
      <c r="AD519" s="102"/>
      <c r="AE519" s="102"/>
      <c r="AF519" s="102"/>
      <c r="AG519" s="102"/>
      <c r="AH519" s="102"/>
      <c r="AI519" s="102">
        <f t="shared" si="682"/>
        <v>32</v>
      </c>
      <c r="AJ519" s="103">
        <f t="shared" si="615"/>
        <v>992</v>
      </c>
      <c r="AK519" s="103">
        <f t="shared" si="616"/>
        <v>992</v>
      </c>
      <c r="AL519" s="103">
        <f t="shared" si="617"/>
        <v>0</v>
      </c>
      <c r="AM519" s="103">
        <f t="shared" si="618"/>
        <v>0</v>
      </c>
      <c r="AN519" s="103">
        <f t="shared" si="619"/>
        <v>0</v>
      </c>
      <c r="AO519" s="103">
        <f t="shared" si="620"/>
        <v>0</v>
      </c>
      <c r="AP519" s="103">
        <f t="shared" si="621"/>
        <v>0</v>
      </c>
      <c r="AQ519" s="103">
        <f t="shared" si="622"/>
        <v>0</v>
      </c>
      <c r="AR519" s="103">
        <f t="shared" si="623"/>
        <v>0</v>
      </c>
      <c r="AS519" s="103">
        <f t="shared" si="624"/>
        <v>0</v>
      </c>
      <c r="AT519" s="103">
        <f t="shared" si="625"/>
        <v>0</v>
      </c>
      <c r="AU519" s="103">
        <f t="shared" si="626"/>
        <v>0</v>
      </c>
      <c r="AV519" s="104">
        <f>SUM(AJ519:AU519)*VLOOKUP($I519,Escalation[],MATCH(W$1,Escalation[#Headers]),FALSE)</f>
        <v>2026.6560000000002</v>
      </c>
      <c r="AW519" s="104">
        <f t="shared" si="683"/>
        <v>0</v>
      </c>
      <c r="AX519" s="104">
        <f t="shared" si="684"/>
        <v>1114.6608000000001</v>
      </c>
      <c r="AY519" s="104">
        <f t="shared" si="685"/>
        <v>3141.3168000000005</v>
      </c>
      <c r="AZ519" s="103">
        <f t="shared" si="686"/>
        <v>182.39904000000001</v>
      </c>
      <c r="BA519" s="105">
        <f t="shared" si="687"/>
        <v>100.319472</v>
      </c>
      <c r="BB519" s="110"/>
      <c r="BC519" s="102"/>
      <c r="BD519" s="102"/>
      <c r="BE519" s="102"/>
      <c r="BF519" s="102"/>
      <c r="BG519" s="102"/>
      <c r="BH519" s="102"/>
      <c r="BI519" s="102"/>
      <c r="BJ519" s="102"/>
      <c r="BK519" s="102"/>
      <c r="BL519" s="102"/>
      <c r="BM519" s="102"/>
      <c r="BN519" s="102">
        <f t="shared" si="627"/>
        <v>0</v>
      </c>
      <c r="BO519" s="103">
        <f t="shared" si="628"/>
        <v>0</v>
      </c>
      <c r="BP519" s="103">
        <f t="shared" si="629"/>
        <v>0</v>
      </c>
      <c r="BQ519" s="103">
        <f t="shared" si="630"/>
        <v>0</v>
      </c>
      <c r="BR519" s="103">
        <f t="shared" si="631"/>
        <v>0</v>
      </c>
      <c r="BS519" s="103">
        <f t="shared" si="632"/>
        <v>0</v>
      </c>
      <c r="BT519" s="103">
        <f t="shared" si="633"/>
        <v>0</v>
      </c>
      <c r="BU519" s="103">
        <f t="shared" si="634"/>
        <v>0</v>
      </c>
      <c r="BV519" s="103">
        <f t="shared" si="635"/>
        <v>0</v>
      </c>
      <c r="BW519" s="103">
        <f t="shared" si="636"/>
        <v>0</v>
      </c>
      <c r="BX519" s="103">
        <f t="shared" si="637"/>
        <v>0</v>
      </c>
      <c r="BY519" s="103">
        <f t="shared" si="638"/>
        <v>0</v>
      </c>
      <c r="BZ519" s="103">
        <f t="shared" si="639"/>
        <v>0</v>
      </c>
      <c r="CA519" s="104">
        <f>SUM(BO519:BZ519)*VLOOKUP($I519,Escalation[],MATCH(BB$1,Escalation[#Headers]),FALSE)</f>
        <v>0</v>
      </c>
      <c r="CB519" s="104">
        <f t="shared" si="640"/>
        <v>0</v>
      </c>
      <c r="CC519" s="104">
        <f t="shared" si="641"/>
        <v>0</v>
      </c>
      <c r="CD519" s="104">
        <f t="shared" si="642"/>
        <v>0</v>
      </c>
      <c r="CE519" s="103">
        <f t="shared" si="643"/>
        <v>0</v>
      </c>
      <c r="CF519" s="105">
        <f t="shared" si="644"/>
        <v>0</v>
      </c>
      <c r="CG519" s="110"/>
      <c r="CH519" s="102"/>
      <c r="CI519" s="102"/>
      <c r="CJ519" s="102"/>
      <c r="CK519" s="102"/>
      <c r="CL519" s="102"/>
      <c r="CM519" s="102"/>
      <c r="CN519" s="102"/>
      <c r="CO519" s="102"/>
      <c r="CP519" s="102"/>
      <c r="CQ519" s="102"/>
      <c r="CR519" s="102"/>
      <c r="CS519" s="102">
        <f t="shared" si="645"/>
        <v>0</v>
      </c>
      <c r="CT519" s="103">
        <f t="shared" si="646"/>
        <v>0</v>
      </c>
      <c r="CU519" s="103">
        <f t="shared" si="647"/>
        <v>0</v>
      </c>
      <c r="CV519" s="103">
        <f t="shared" si="648"/>
        <v>0</v>
      </c>
      <c r="CW519" s="103">
        <f t="shared" si="649"/>
        <v>0</v>
      </c>
      <c r="CX519" s="103">
        <f t="shared" si="650"/>
        <v>0</v>
      </c>
      <c r="CY519" s="103">
        <f t="shared" si="651"/>
        <v>0</v>
      </c>
      <c r="CZ519" s="103">
        <f t="shared" si="652"/>
        <v>0</v>
      </c>
      <c r="DA519" s="103">
        <f t="shared" si="653"/>
        <v>0</v>
      </c>
      <c r="DB519" s="103">
        <f t="shared" si="654"/>
        <v>0</v>
      </c>
      <c r="DC519" s="103">
        <f t="shared" si="655"/>
        <v>0</v>
      </c>
      <c r="DD519" s="103">
        <f t="shared" si="656"/>
        <v>0</v>
      </c>
      <c r="DE519" s="103">
        <f t="shared" si="657"/>
        <v>0</v>
      </c>
      <c r="DF519" s="104">
        <f>SUM(CT519:DE519)*VLOOKUP($I519,Escalation[],MATCH(CG$1,Escalation[#Headers]),FALSE)</f>
        <v>0</v>
      </c>
      <c r="DG519" s="104">
        <f t="shared" si="658"/>
        <v>0</v>
      </c>
      <c r="DH519" s="104">
        <f t="shared" si="659"/>
        <v>0</v>
      </c>
      <c r="DI519" s="104">
        <f t="shared" si="660"/>
        <v>0</v>
      </c>
      <c r="DJ519" s="103">
        <f t="shared" si="661"/>
        <v>0</v>
      </c>
      <c r="DK519" s="105">
        <f t="shared" si="662"/>
        <v>0</v>
      </c>
      <c r="DL519" s="110"/>
      <c r="DM519" s="102"/>
      <c r="DN519" s="102"/>
      <c r="DO519" s="102"/>
      <c r="DP519" s="102"/>
      <c r="DQ519" s="102"/>
      <c r="DR519" s="102"/>
      <c r="DS519" s="102"/>
      <c r="DT519" s="102"/>
      <c r="DU519" s="102"/>
      <c r="DV519" s="102"/>
      <c r="DW519" s="102"/>
      <c r="DX519" s="102">
        <f t="shared" si="663"/>
        <v>0</v>
      </c>
      <c r="DY519" s="103">
        <f t="shared" si="664"/>
        <v>0</v>
      </c>
      <c r="DZ519" s="103">
        <f t="shared" si="665"/>
        <v>0</v>
      </c>
      <c r="EA519" s="103">
        <f t="shared" si="666"/>
        <v>0</v>
      </c>
      <c r="EB519" s="103">
        <f t="shared" si="667"/>
        <v>0</v>
      </c>
      <c r="EC519" s="103">
        <f t="shared" si="668"/>
        <v>0</v>
      </c>
      <c r="ED519" s="103">
        <f t="shared" si="669"/>
        <v>0</v>
      </c>
      <c r="EE519" s="103">
        <f t="shared" si="670"/>
        <v>0</v>
      </c>
      <c r="EF519" s="103">
        <f t="shared" si="671"/>
        <v>0</v>
      </c>
      <c r="EG519" s="103">
        <f t="shared" si="672"/>
        <v>0</v>
      </c>
      <c r="EH519" s="103">
        <f t="shared" si="673"/>
        <v>0</v>
      </c>
      <c r="EI519" s="103">
        <f t="shared" si="674"/>
        <v>0</v>
      </c>
      <c r="EJ519" s="103">
        <f t="shared" si="675"/>
        <v>0</v>
      </c>
      <c r="EK519" s="104">
        <f>SUM(DY519:EJ519)*VLOOKUP($I519,Escalation[],MATCH(DL$1,Escalation[#Headers]),FALSE)</f>
        <v>0</v>
      </c>
      <c r="EL519" s="104">
        <f t="shared" si="676"/>
        <v>0</v>
      </c>
      <c r="EM519" s="104">
        <f t="shared" si="677"/>
        <v>0</v>
      </c>
      <c r="EN519" s="104">
        <f t="shared" si="678"/>
        <v>0</v>
      </c>
      <c r="EO519" s="103">
        <f t="shared" si="679"/>
        <v>0</v>
      </c>
      <c r="EP519" s="105">
        <f t="shared" si="680"/>
        <v>0</v>
      </c>
      <c r="EQ519" s="159">
        <f t="shared" si="681"/>
        <v>3141.3168000000005</v>
      </c>
      <c r="ER519" s="1"/>
      <c r="ES519" s="82"/>
      <c r="ET519" s="82"/>
      <c r="EU519" s="82"/>
      <c r="EV519" s="82"/>
      <c r="EW519" s="34"/>
      <c r="EX519" s="34"/>
      <c r="EY519" s="34"/>
      <c r="EZ519" s="34"/>
      <c r="FA519" s="34"/>
      <c r="FB519" s="34"/>
      <c r="FC519" s="34"/>
      <c r="FD519" s="34"/>
    </row>
    <row r="520" spans="1:160" ht="39.6" hidden="1" x14ac:dyDescent="0.3">
      <c r="A520" s="37" t="s">
        <v>1092</v>
      </c>
      <c r="B520" s="83">
        <v>1.4</v>
      </c>
      <c r="C520" t="s">
        <v>1390</v>
      </c>
      <c r="D520" s="28" t="s">
        <v>1070</v>
      </c>
      <c r="E520" s="28"/>
      <c r="F520" s="29" t="s">
        <v>1093</v>
      </c>
      <c r="G520" s="30" t="s">
        <v>1093</v>
      </c>
      <c r="H520" s="1" t="s">
        <v>1073</v>
      </c>
      <c r="I520" s="28" t="s">
        <v>19</v>
      </c>
      <c r="J520" s="31" t="s">
        <v>31</v>
      </c>
      <c r="K520" s="28" t="s">
        <v>27</v>
      </c>
      <c r="L520" s="32" t="s">
        <v>1006</v>
      </c>
      <c r="M520" s="38">
        <v>62</v>
      </c>
      <c r="N520" s="41">
        <v>62</v>
      </c>
      <c r="O520" s="24">
        <v>0</v>
      </c>
      <c r="P520" s="47">
        <v>0.55000000000000004</v>
      </c>
      <c r="Q520" s="31" t="s">
        <v>23</v>
      </c>
      <c r="R520" s="1" t="s">
        <v>41</v>
      </c>
      <c r="S520" s="71">
        <f>VLOOKUP(R520,Contingencies!$A$2:$D$7,4,FALSE)</f>
        <v>0.125</v>
      </c>
      <c r="T520" s="22">
        <f t="shared" si="614"/>
        <v>490.83075000000008</v>
      </c>
      <c r="U520" s="33">
        <f t="shared" si="688"/>
        <v>174.16575000000003</v>
      </c>
      <c r="V520" s="89"/>
      <c r="W520" s="110"/>
      <c r="X520" s="101">
        <v>40</v>
      </c>
      <c r="Y520" s="102"/>
      <c r="Z520" s="102"/>
      <c r="AA520" s="102"/>
      <c r="AB520" s="102"/>
      <c r="AC520" s="102"/>
      <c r="AD520" s="102"/>
      <c r="AE520" s="102"/>
      <c r="AF520" s="102"/>
      <c r="AG520" s="102"/>
      <c r="AH520" s="102"/>
      <c r="AI520" s="102">
        <f t="shared" si="682"/>
        <v>40</v>
      </c>
      <c r="AJ520" s="103">
        <f t="shared" si="615"/>
        <v>0</v>
      </c>
      <c r="AK520" s="103">
        <f t="shared" si="616"/>
        <v>2480</v>
      </c>
      <c r="AL520" s="103">
        <f t="shared" si="617"/>
        <v>0</v>
      </c>
      <c r="AM520" s="103">
        <f t="shared" si="618"/>
        <v>0</v>
      </c>
      <c r="AN520" s="103">
        <f t="shared" si="619"/>
        <v>0</v>
      </c>
      <c r="AO520" s="103">
        <f t="shared" si="620"/>
        <v>0</v>
      </c>
      <c r="AP520" s="103">
        <f t="shared" si="621"/>
        <v>0</v>
      </c>
      <c r="AQ520" s="103">
        <f t="shared" si="622"/>
        <v>0</v>
      </c>
      <c r="AR520" s="103">
        <f t="shared" si="623"/>
        <v>0</v>
      </c>
      <c r="AS520" s="103">
        <f t="shared" si="624"/>
        <v>0</v>
      </c>
      <c r="AT520" s="103">
        <f t="shared" si="625"/>
        <v>0</v>
      </c>
      <c r="AU520" s="103">
        <f t="shared" si="626"/>
        <v>0</v>
      </c>
      <c r="AV520" s="104">
        <f>SUM(AJ520:AU520)*VLOOKUP($I520,Escalation[],MATCH(W$1,Escalation[#Headers]),FALSE)</f>
        <v>2533.3200000000002</v>
      </c>
      <c r="AW520" s="104">
        <f t="shared" si="683"/>
        <v>0</v>
      </c>
      <c r="AX520" s="104">
        <f t="shared" si="684"/>
        <v>1393.3260000000002</v>
      </c>
      <c r="AY520" s="104">
        <f t="shared" si="685"/>
        <v>3926.6460000000006</v>
      </c>
      <c r="AZ520" s="103">
        <f t="shared" si="686"/>
        <v>316.66500000000002</v>
      </c>
      <c r="BA520" s="105">
        <f t="shared" si="687"/>
        <v>174.16575000000003</v>
      </c>
      <c r="BB520" s="110"/>
      <c r="BC520" s="102"/>
      <c r="BD520" s="102"/>
      <c r="BE520" s="102"/>
      <c r="BF520" s="102"/>
      <c r="BG520" s="102"/>
      <c r="BH520" s="102"/>
      <c r="BI520" s="102"/>
      <c r="BJ520" s="102"/>
      <c r="BK520" s="102"/>
      <c r="BL520" s="102"/>
      <c r="BM520" s="102"/>
      <c r="BN520" s="102">
        <f t="shared" si="627"/>
        <v>0</v>
      </c>
      <c r="BO520" s="103">
        <f t="shared" si="628"/>
        <v>0</v>
      </c>
      <c r="BP520" s="103">
        <f t="shared" si="629"/>
        <v>0</v>
      </c>
      <c r="BQ520" s="103">
        <f t="shared" si="630"/>
        <v>0</v>
      </c>
      <c r="BR520" s="103">
        <f t="shared" si="631"/>
        <v>0</v>
      </c>
      <c r="BS520" s="103">
        <f t="shared" si="632"/>
        <v>0</v>
      </c>
      <c r="BT520" s="103">
        <f t="shared" si="633"/>
        <v>0</v>
      </c>
      <c r="BU520" s="103">
        <f t="shared" si="634"/>
        <v>0</v>
      </c>
      <c r="BV520" s="103">
        <f t="shared" si="635"/>
        <v>0</v>
      </c>
      <c r="BW520" s="103">
        <f t="shared" si="636"/>
        <v>0</v>
      </c>
      <c r="BX520" s="103">
        <f t="shared" si="637"/>
        <v>0</v>
      </c>
      <c r="BY520" s="103">
        <f t="shared" si="638"/>
        <v>0</v>
      </c>
      <c r="BZ520" s="103">
        <f t="shared" si="639"/>
        <v>0</v>
      </c>
      <c r="CA520" s="104">
        <f>SUM(BO520:BZ520)*VLOOKUP($I520,Escalation[],MATCH(BB$1,Escalation[#Headers]),FALSE)</f>
        <v>0</v>
      </c>
      <c r="CB520" s="104">
        <f t="shared" si="640"/>
        <v>0</v>
      </c>
      <c r="CC520" s="104">
        <f t="shared" si="641"/>
        <v>0</v>
      </c>
      <c r="CD520" s="104">
        <f t="shared" si="642"/>
        <v>0</v>
      </c>
      <c r="CE520" s="103">
        <f t="shared" si="643"/>
        <v>0</v>
      </c>
      <c r="CF520" s="105">
        <f t="shared" si="644"/>
        <v>0</v>
      </c>
      <c r="CG520" s="110"/>
      <c r="CH520" s="102"/>
      <c r="CI520" s="102"/>
      <c r="CJ520" s="102"/>
      <c r="CK520" s="102"/>
      <c r="CL520" s="102"/>
      <c r="CM520" s="102"/>
      <c r="CN520" s="102"/>
      <c r="CO520" s="102"/>
      <c r="CP520" s="102"/>
      <c r="CQ520" s="102"/>
      <c r="CR520" s="102"/>
      <c r="CS520" s="102">
        <f t="shared" si="645"/>
        <v>0</v>
      </c>
      <c r="CT520" s="103">
        <f t="shared" si="646"/>
        <v>0</v>
      </c>
      <c r="CU520" s="103">
        <f t="shared" si="647"/>
        <v>0</v>
      </c>
      <c r="CV520" s="103">
        <f t="shared" si="648"/>
        <v>0</v>
      </c>
      <c r="CW520" s="103">
        <f t="shared" si="649"/>
        <v>0</v>
      </c>
      <c r="CX520" s="103">
        <f t="shared" si="650"/>
        <v>0</v>
      </c>
      <c r="CY520" s="103">
        <f t="shared" si="651"/>
        <v>0</v>
      </c>
      <c r="CZ520" s="103">
        <f t="shared" si="652"/>
        <v>0</v>
      </c>
      <c r="DA520" s="103">
        <f t="shared" si="653"/>
        <v>0</v>
      </c>
      <c r="DB520" s="103">
        <f t="shared" si="654"/>
        <v>0</v>
      </c>
      <c r="DC520" s="103">
        <f t="shared" si="655"/>
        <v>0</v>
      </c>
      <c r="DD520" s="103">
        <f t="shared" si="656"/>
        <v>0</v>
      </c>
      <c r="DE520" s="103">
        <f t="shared" si="657"/>
        <v>0</v>
      </c>
      <c r="DF520" s="104">
        <f>SUM(CT520:DE520)*VLOOKUP($I520,Escalation[],MATCH(CG$1,Escalation[#Headers]),FALSE)</f>
        <v>0</v>
      </c>
      <c r="DG520" s="104">
        <f t="shared" si="658"/>
        <v>0</v>
      </c>
      <c r="DH520" s="104">
        <f t="shared" si="659"/>
        <v>0</v>
      </c>
      <c r="DI520" s="104">
        <f t="shared" si="660"/>
        <v>0</v>
      </c>
      <c r="DJ520" s="103">
        <f t="shared" si="661"/>
        <v>0</v>
      </c>
      <c r="DK520" s="105">
        <f t="shared" si="662"/>
        <v>0</v>
      </c>
      <c r="DL520" s="110"/>
      <c r="DM520" s="102"/>
      <c r="DN520" s="102"/>
      <c r="DO520" s="102"/>
      <c r="DP520" s="102"/>
      <c r="DQ520" s="102"/>
      <c r="DR520" s="102"/>
      <c r="DS520" s="102"/>
      <c r="DT520" s="102"/>
      <c r="DU520" s="102"/>
      <c r="DV520" s="102"/>
      <c r="DW520" s="102"/>
      <c r="DX520" s="102">
        <f t="shared" si="663"/>
        <v>0</v>
      </c>
      <c r="DY520" s="103">
        <f t="shared" si="664"/>
        <v>0</v>
      </c>
      <c r="DZ520" s="103">
        <f t="shared" si="665"/>
        <v>0</v>
      </c>
      <c r="EA520" s="103">
        <f t="shared" si="666"/>
        <v>0</v>
      </c>
      <c r="EB520" s="103">
        <f t="shared" si="667"/>
        <v>0</v>
      </c>
      <c r="EC520" s="103">
        <f t="shared" si="668"/>
        <v>0</v>
      </c>
      <c r="ED520" s="103">
        <f t="shared" si="669"/>
        <v>0</v>
      </c>
      <c r="EE520" s="103">
        <f t="shared" si="670"/>
        <v>0</v>
      </c>
      <c r="EF520" s="103">
        <f t="shared" si="671"/>
        <v>0</v>
      </c>
      <c r="EG520" s="103">
        <f t="shared" si="672"/>
        <v>0</v>
      </c>
      <c r="EH520" s="103">
        <f t="shared" si="673"/>
        <v>0</v>
      </c>
      <c r="EI520" s="103">
        <f t="shared" si="674"/>
        <v>0</v>
      </c>
      <c r="EJ520" s="103">
        <f t="shared" si="675"/>
        <v>0</v>
      </c>
      <c r="EK520" s="104">
        <f>SUM(DY520:EJ520)*VLOOKUP($I520,Escalation[],MATCH(DL$1,Escalation[#Headers]),FALSE)</f>
        <v>0</v>
      </c>
      <c r="EL520" s="104">
        <f t="shared" si="676"/>
        <v>0</v>
      </c>
      <c r="EM520" s="104">
        <f t="shared" si="677"/>
        <v>0</v>
      </c>
      <c r="EN520" s="104">
        <f t="shared" si="678"/>
        <v>0</v>
      </c>
      <c r="EO520" s="103">
        <f t="shared" si="679"/>
        <v>0</v>
      </c>
      <c r="EP520" s="105">
        <f t="shared" si="680"/>
        <v>0</v>
      </c>
      <c r="EQ520" s="159">
        <f t="shared" si="681"/>
        <v>3926.6460000000006</v>
      </c>
      <c r="ER520" s="1"/>
      <c r="ES520" s="82"/>
      <c r="ET520" s="82"/>
      <c r="EU520" s="82"/>
      <c r="EV520" s="82"/>
      <c r="EW520" s="34"/>
      <c r="EX520" s="34"/>
      <c r="EY520" s="34"/>
      <c r="EZ520" s="34"/>
      <c r="FA520" s="34"/>
      <c r="FB520" s="34"/>
      <c r="FC520" s="34"/>
      <c r="FD520" s="34"/>
    </row>
    <row r="521" spans="1:160" ht="39.6" hidden="1" x14ac:dyDescent="0.3">
      <c r="A521" s="37" t="s">
        <v>1092</v>
      </c>
      <c r="B521" s="83">
        <v>1.4</v>
      </c>
      <c r="C521" t="s">
        <v>1390</v>
      </c>
      <c r="D521" s="28" t="s">
        <v>1070</v>
      </c>
      <c r="E521" s="28"/>
      <c r="F521" s="29" t="s">
        <v>1093</v>
      </c>
      <c r="G521" s="30" t="s">
        <v>1093</v>
      </c>
      <c r="H521" s="1" t="s">
        <v>1077</v>
      </c>
      <c r="I521" s="28" t="s">
        <v>19</v>
      </c>
      <c r="J521" s="31" t="s">
        <v>31</v>
      </c>
      <c r="K521" s="28" t="s">
        <v>137</v>
      </c>
      <c r="L521" s="32" t="s">
        <v>1006</v>
      </c>
      <c r="M521" s="38">
        <v>47</v>
      </c>
      <c r="N521" s="41">
        <v>46.67</v>
      </c>
      <c r="O521" s="24">
        <v>0</v>
      </c>
      <c r="P521" s="47">
        <v>0.55000000000000004</v>
      </c>
      <c r="Q521" s="31" t="s">
        <v>23</v>
      </c>
      <c r="R521" s="1" t="s">
        <v>41</v>
      </c>
      <c r="S521" s="71">
        <f>VLOOKUP(R521,Contingencies!$A$2:$D$7,4,FALSE)</f>
        <v>0.125</v>
      </c>
      <c r="T521" s="22">
        <f t="shared" si="614"/>
        <v>372.08137500000004</v>
      </c>
      <c r="U521" s="33">
        <f t="shared" si="688"/>
        <v>132.02887500000003</v>
      </c>
      <c r="V521" s="89"/>
      <c r="W521" s="110"/>
      <c r="X521" s="101">
        <v>40</v>
      </c>
      <c r="Y521" s="102"/>
      <c r="Z521" s="102"/>
      <c r="AA521" s="102"/>
      <c r="AB521" s="102"/>
      <c r="AC521" s="102"/>
      <c r="AD521" s="102"/>
      <c r="AE521" s="102"/>
      <c r="AF521" s="102"/>
      <c r="AG521" s="102"/>
      <c r="AH521" s="102"/>
      <c r="AI521" s="102">
        <f t="shared" si="682"/>
        <v>40</v>
      </c>
      <c r="AJ521" s="103">
        <f t="shared" si="615"/>
        <v>0</v>
      </c>
      <c r="AK521" s="103">
        <f t="shared" si="616"/>
        <v>1880</v>
      </c>
      <c r="AL521" s="103">
        <f t="shared" si="617"/>
        <v>0</v>
      </c>
      <c r="AM521" s="103">
        <f t="shared" si="618"/>
        <v>0</v>
      </c>
      <c r="AN521" s="103">
        <f t="shared" si="619"/>
        <v>0</v>
      </c>
      <c r="AO521" s="103">
        <f t="shared" si="620"/>
        <v>0</v>
      </c>
      <c r="AP521" s="103">
        <f t="shared" si="621"/>
        <v>0</v>
      </c>
      <c r="AQ521" s="103">
        <f t="shared" si="622"/>
        <v>0</v>
      </c>
      <c r="AR521" s="103">
        <f t="shared" si="623"/>
        <v>0</v>
      </c>
      <c r="AS521" s="103">
        <f t="shared" si="624"/>
        <v>0</v>
      </c>
      <c r="AT521" s="103">
        <f t="shared" si="625"/>
        <v>0</v>
      </c>
      <c r="AU521" s="103">
        <f t="shared" si="626"/>
        <v>0</v>
      </c>
      <c r="AV521" s="104">
        <f>SUM(AJ521:AU521)*VLOOKUP($I521,Escalation[],MATCH(W$1,Escalation[#Headers]),FALSE)</f>
        <v>1920.42</v>
      </c>
      <c r="AW521" s="104">
        <f t="shared" si="683"/>
        <v>0</v>
      </c>
      <c r="AX521" s="104">
        <f t="shared" si="684"/>
        <v>1056.2310000000002</v>
      </c>
      <c r="AY521" s="104">
        <f t="shared" si="685"/>
        <v>2976.6510000000003</v>
      </c>
      <c r="AZ521" s="103">
        <f t="shared" si="686"/>
        <v>240.05250000000001</v>
      </c>
      <c r="BA521" s="105">
        <f t="shared" si="687"/>
        <v>132.02887500000003</v>
      </c>
      <c r="BB521" s="110"/>
      <c r="BC521" s="102"/>
      <c r="BD521" s="102"/>
      <c r="BE521" s="102"/>
      <c r="BF521" s="102"/>
      <c r="BG521" s="102"/>
      <c r="BH521" s="102"/>
      <c r="BI521" s="102"/>
      <c r="BJ521" s="102"/>
      <c r="BK521" s="102"/>
      <c r="BL521" s="102"/>
      <c r="BM521" s="102"/>
      <c r="BN521" s="102">
        <f t="shared" si="627"/>
        <v>0</v>
      </c>
      <c r="BO521" s="103">
        <f t="shared" si="628"/>
        <v>0</v>
      </c>
      <c r="BP521" s="103">
        <f t="shared" si="629"/>
        <v>0</v>
      </c>
      <c r="BQ521" s="103">
        <f t="shared" si="630"/>
        <v>0</v>
      </c>
      <c r="BR521" s="103">
        <f t="shared" si="631"/>
        <v>0</v>
      </c>
      <c r="BS521" s="103">
        <f t="shared" si="632"/>
        <v>0</v>
      </c>
      <c r="BT521" s="103">
        <f t="shared" si="633"/>
        <v>0</v>
      </c>
      <c r="BU521" s="103">
        <f t="shared" si="634"/>
        <v>0</v>
      </c>
      <c r="BV521" s="103">
        <f t="shared" si="635"/>
        <v>0</v>
      </c>
      <c r="BW521" s="103">
        <f t="shared" si="636"/>
        <v>0</v>
      </c>
      <c r="BX521" s="103">
        <f t="shared" si="637"/>
        <v>0</v>
      </c>
      <c r="BY521" s="103">
        <f t="shared" si="638"/>
        <v>0</v>
      </c>
      <c r="BZ521" s="103">
        <f t="shared" si="639"/>
        <v>0</v>
      </c>
      <c r="CA521" s="104">
        <f>SUM(BO521:BZ521)*VLOOKUP($I521,Escalation[],MATCH(BB$1,Escalation[#Headers]),FALSE)</f>
        <v>0</v>
      </c>
      <c r="CB521" s="104">
        <f t="shared" si="640"/>
        <v>0</v>
      </c>
      <c r="CC521" s="104">
        <f t="shared" si="641"/>
        <v>0</v>
      </c>
      <c r="CD521" s="104">
        <f t="shared" si="642"/>
        <v>0</v>
      </c>
      <c r="CE521" s="103">
        <f t="shared" si="643"/>
        <v>0</v>
      </c>
      <c r="CF521" s="105">
        <f t="shared" si="644"/>
        <v>0</v>
      </c>
      <c r="CG521" s="110"/>
      <c r="CH521" s="102"/>
      <c r="CI521" s="102"/>
      <c r="CJ521" s="102"/>
      <c r="CK521" s="102"/>
      <c r="CL521" s="102"/>
      <c r="CM521" s="102"/>
      <c r="CN521" s="102"/>
      <c r="CO521" s="102"/>
      <c r="CP521" s="102"/>
      <c r="CQ521" s="102"/>
      <c r="CR521" s="102"/>
      <c r="CS521" s="102">
        <f t="shared" si="645"/>
        <v>0</v>
      </c>
      <c r="CT521" s="103">
        <f t="shared" si="646"/>
        <v>0</v>
      </c>
      <c r="CU521" s="103">
        <f t="shared" si="647"/>
        <v>0</v>
      </c>
      <c r="CV521" s="103">
        <f t="shared" si="648"/>
        <v>0</v>
      </c>
      <c r="CW521" s="103">
        <f t="shared" si="649"/>
        <v>0</v>
      </c>
      <c r="CX521" s="103">
        <f t="shared" si="650"/>
        <v>0</v>
      </c>
      <c r="CY521" s="103">
        <f t="shared" si="651"/>
        <v>0</v>
      </c>
      <c r="CZ521" s="103">
        <f t="shared" si="652"/>
        <v>0</v>
      </c>
      <c r="DA521" s="103">
        <f t="shared" si="653"/>
        <v>0</v>
      </c>
      <c r="DB521" s="103">
        <f t="shared" si="654"/>
        <v>0</v>
      </c>
      <c r="DC521" s="103">
        <f t="shared" si="655"/>
        <v>0</v>
      </c>
      <c r="DD521" s="103">
        <f t="shared" si="656"/>
        <v>0</v>
      </c>
      <c r="DE521" s="103">
        <f t="shared" si="657"/>
        <v>0</v>
      </c>
      <c r="DF521" s="104">
        <f>SUM(CT521:DE521)*VLOOKUP($I521,Escalation[],MATCH(CG$1,Escalation[#Headers]),FALSE)</f>
        <v>0</v>
      </c>
      <c r="DG521" s="104">
        <f t="shared" si="658"/>
        <v>0</v>
      </c>
      <c r="DH521" s="104">
        <f t="shared" si="659"/>
        <v>0</v>
      </c>
      <c r="DI521" s="104">
        <f t="shared" si="660"/>
        <v>0</v>
      </c>
      <c r="DJ521" s="103">
        <f t="shared" si="661"/>
        <v>0</v>
      </c>
      <c r="DK521" s="105">
        <f t="shared" si="662"/>
        <v>0</v>
      </c>
      <c r="DL521" s="110"/>
      <c r="DM521" s="102"/>
      <c r="DN521" s="102"/>
      <c r="DO521" s="102"/>
      <c r="DP521" s="102"/>
      <c r="DQ521" s="102"/>
      <c r="DR521" s="102"/>
      <c r="DS521" s="102"/>
      <c r="DT521" s="102"/>
      <c r="DU521" s="102"/>
      <c r="DV521" s="102"/>
      <c r="DW521" s="102"/>
      <c r="DX521" s="102">
        <f t="shared" si="663"/>
        <v>0</v>
      </c>
      <c r="DY521" s="103">
        <f t="shared" si="664"/>
        <v>0</v>
      </c>
      <c r="DZ521" s="103">
        <f t="shared" si="665"/>
        <v>0</v>
      </c>
      <c r="EA521" s="103">
        <f t="shared" si="666"/>
        <v>0</v>
      </c>
      <c r="EB521" s="103">
        <f t="shared" si="667"/>
        <v>0</v>
      </c>
      <c r="EC521" s="103">
        <f t="shared" si="668"/>
        <v>0</v>
      </c>
      <c r="ED521" s="103">
        <f t="shared" si="669"/>
        <v>0</v>
      </c>
      <c r="EE521" s="103">
        <f t="shared" si="670"/>
        <v>0</v>
      </c>
      <c r="EF521" s="103">
        <f t="shared" si="671"/>
        <v>0</v>
      </c>
      <c r="EG521" s="103">
        <f t="shared" si="672"/>
        <v>0</v>
      </c>
      <c r="EH521" s="103">
        <f t="shared" si="673"/>
        <v>0</v>
      </c>
      <c r="EI521" s="103">
        <f t="shared" si="674"/>
        <v>0</v>
      </c>
      <c r="EJ521" s="103">
        <f t="shared" si="675"/>
        <v>0</v>
      </c>
      <c r="EK521" s="104">
        <f>SUM(DY521:EJ521)*VLOOKUP($I521,Escalation[],MATCH(DL$1,Escalation[#Headers]),FALSE)</f>
        <v>0</v>
      </c>
      <c r="EL521" s="104">
        <f t="shared" si="676"/>
        <v>0</v>
      </c>
      <c r="EM521" s="104">
        <f t="shared" si="677"/>
        <v>0</v>
      </c>
      <c r="EN521" s="104">
        <f t="shared" si="678"/>
        <v>0</v>
      </c>
      <c r="EO521" s="103">
        <f t="shared" si="679"/>
        <v>0</v>
      </c>
      <c r="EP521" s="105">
        <f t="shared" si="680"/>
        <v>0</v>
      </c>
      <c r="EQ521" s="159">
        <f t="shared" si="681"/>
        <v>2976.6510000000003</v>
      </c>
      <c r="ER521" s="1"/>
      <c r="ES521" s="82"/>
      <c r="ET521" s="82"/>
      <c r="EU521" s="82"/>
      <c r="EV521" s="82"/>
      <c r="EW521" s="34"/>
      <c r="EX521" s="34"/>
      <c r="EY521" s="34"/>
      <c r="EZ521" s="34"/>
      <c r="FA521" s="34"/>
      <c r="FB521" s="34"/>
      <c r="FC521" s="34"/>
      <c r="FD521" s="34"/>
    </row>
    <row r="522" spans="1:160" ht="39.6" hidden="1" x14ac:dyDescent="0.3">
      <c r="A522" s="37" t="s">
        <v>1092</v>
      </c>
      <c r="B522" s="83">
        <v>1.4</v>
      </c>
      <c r="C522" t="s">
        <v>1390</v>
      </c>
      <c r="D522" s="28" t="s">
        <v>1070</v>
      </c>
      <c r="E522" s="28"/>
      <c r="F522" s="29" t="s">
        <v>1093</v>
      </c>
      <c r="G522" s="30" t="s">
        <v>1093</v>
      </c>
      <c r="H522" s="1" t="s">
        <v>834</v>
      </c>
      <c r="I522" s="28" t="s">
        <v>125</v>
      </c>
      <c r="J522" s="31" t="s">
        <v>125</v>
      </c>
      <c r="K522" s="28"/>
      <c r="L522" s="32" t="s">
        <v>129</v>
      </c>
      <c r="M522" s="38"/>
      <c r="N522" s="42">
        <v>1</v>
      </c>
      <c r="O522" s="24">
        <v>0</v>
      </c>
      <c r="P522" s="47">
        <v>0.55000000000000004</v>
      </c>
      <c r="Q522" s="31" t="s">
        <v>23</v>
      </c>
      <c r="R522" s="1" t="s">
        <v>24</v>
      </c>
      <c r="S522" s="71">
        <f>VLOOKUP(R522,Contingencies!$A$2:$D$7,4,FALSE)</f>
        <v>0.09</v>
      </c>
      <c r="T522" s="22">
        <f t="shared" si="614"/>
        <v>1367.9928000000002</v>
      </c>
      <c r="U522" s="33">
        <f t="shared" si="688"/>
        <v>485.41680000000014</v>
      </c>
      <c r="V522" s="89"/>
      <c r="W522" s="110"/>
      <c r="X522" s="101">
        <v>9600</v>
      </c>
      <c r="Y522" s="102"/>
      <c r="Z522" s="102"/>
      <c r="AA522" s="102"/>
      <c r="AB522" s="102"/>
      <c r="AC522" s="102"/>
      <c r="AD522" s="102"/>
      <c r="AE522" s="102"/>
      <c r="AF522" s="102"/>
      <c r="AG522" s="102"/>
      <c r="AH522" s="102"/>
      <c r="AI522" s="102">
        <f t="shared" si="682"/>
        <v>0</v>
      </c>
      <c r="AJ522" s="103">
        <f t="shared" si="615"/>
        <v>0</v>
      </c>
      <c r="AK522" s="103">
        <f t="shared" si="616"/>
        <v>9600</v>
      </c>
      <c r="AL522" s="103">
        <f t="shared" si="617"/>
        <v>0</v>
      </c>
      <c r="AM522" s="103">
        <f t="shared" si="618"/>
        <v>0</v>
      </c>
      <c r="AN522" s="103">
        <f t="shared" si="619"/>
        <v>0</v>
      </c>
      <c r="AO522" s="103">
        <f t="shared" si="620"/>
        <v>0</v>
      </c>
      <c r="AP522" s="103">
        <f t="shared" si="621"/>
        <v>0</v>
      </c>
      <c r="AQ522" s="103">
        <f t="shared" si="622"/>
        <v>0</v>
      </c>
      <c r="AR522" s="103">
        <f t="shared" si="623"/>
        <v>0</v>
      </c>
      <c r="AS522" s="103">
        <f t="shared" si="624"/>
        <v>0</v>
      </c>
      <c r="AT522" s="103">
        <f t="shared" si="625"/>
        <v>0</v>
      </c>
      <c r="AU522" s="103">
        <f t="shared" si="626"/>
        <v>0</v>
      </c>
      <c r="AV522" s="104">
        <f>SUM(AJ522:AU522)*VLOOKUP($I522,Escalation[],MATCH(W$1,Escalation[#Headers]),FALSE)</f>
        <v>9806.4000000000015</v>
      </c>
      <c r="AW522" s="104">
        <f t="shared" si="683"/>
        <v>0</v>
      </c>
      <c r="AX522" s="104">
        <f t="shared" si="684"/>
        <v>5393.5200000000013</v>
      </c>
      <c r="AY522" s="104">
        <f t="shared" si="685"/>
        <v>15199.920000000002</v>
      </c>
      <c r="AZ522" s="103">
        <f t="shared" si="686"/>
        <v>882.57600000000014</v>
      </c>
      <c r="BA522" s="105">
        <f t="shared" si="687"/>
        <v>485.41680000000008</v>
      </c>
      <c r="BB522" s="110"/>
      <c r="BC522" s="102"/>
      <c r="BD522" s="102"/>
      <c r="BE522" s="102"/>
      <c r="BF522" s="102"/>
      <c r="BG522" s="102"/>
      <c r="BH522" s="102"/>
      <c r="BI522" s="102"/>
      <c r="BJ522" s="102"/>
      <c r="BK522" s="102"/>
      <c r="BL522" s="102"/>
      <c r="BM522" s="102"/>
      <c r="BN522" s="102">
        <f t="shared" si="627"/>
        <v>0</v>
      </c>
      <c r="BO522" s="103">
        <f t="shared" si="628"/>
        <v>0</v>
      </c>
      <c r="BP522" s="103">
        <f t="shared" si="629"/>
        <v>0</v>
      </c>
      <c r="BQ522" s="103">
        <f t="shared" si="630"/>
        <v>0</v>
      </c>
      <c r="BR522" s="103">
        <f t="shared" si="631"/>
        <v>0</v>
      </c>
      <c r="BS522" s="103">
        <f t="shared" si="632"/>
        <v>0</v>
      </c>
      <c r="BT522" s="103">
        <f t="shared" si="633"/>
        <v>0</v>
      </c>
      <c r="BU522" s="103">
        <f t="shared" si="634"/>
        <v>0</v>
      </c>
      <c r="BV522" s="103">
        <f t="shared" si="635"/>
        <v>0</v>
      </c>
      <c r="BW522" s="103">
        <f t="shared" si="636"/>
        <v>0</v>
      </c>
      <c r="BX522" s="103">
        <f t="shared" si="637"/>
        <v>0</v>
      </c>
      <c r="BY522" s="103">
        <f t="shared" si="638"/>
        <v>0</v>
      </c>
      <c r="BZ522" s="103">
        <f t="shared" si="639"/>
        <v>0</v>
      </c>
      <c r="CA522" s="104">
        <f>SUM(BO522:BZ522)*VLOOKUP($I522,Escalation[],MATCH(BB$1,Escalation[#Headers]),FALSE)</f>
        <v>0</v>
      </c>
      <c r="CB522" s="104">
        <f t="shared" si="640"/>
        <v>0</v>
      </c>
      <c r="CC522" s="104">
        <f t="shared" si="641"/>
        <v>0</v>
      </c>
      <c r="CD522" s="104">
        <f t="shared" si="642"/>
        <v>0</v>
      </c>
      <c r="CE522" s="103">
        <f t="shared" si="643"/>
        <v>0</v>
      </c>
      <c r="CF522" s="105">
        <f t="shared" si="644"/>
        <v>0</v>
      </c>
      <c r="CG522" s="110"/>
      <c r="CH522" s="102"/>
      <c r="CI522" s="102"/>
      <c r="CJ522" s="102"/>
      <c r="CK522" s="102"/>
      <c r="CL522" s="102"/>
      <c r="CM522" s="102"/>
      <c r="CN522" s="102"/>
      <c r="CO522" s="102"/>
      <c r="CP522" s="102"/>
      <c r="CQ522" s="102"/>
      <c r="CR522" s="102"/>
      <c r="CS522" s="102">
        <f t="shared" si="645"/>
        <v>0</v>
      </c>
      <c r="CT522" s="103">
        <f t="shared" si="646"/>
        <v>0</v>
      </c>
      <c r="CU522" s="103">
        <f t="shared" si="647"/>
        <v>0</v>
      </c>
      <c r="CV522" s="103">
        <f t="shared" si="648"/>
        <v>0</v>
      </c>
      <c r="CW522" s="103">
        <f t="shared" si="649"/>
        <v>0</v>
      </c>
      <c r="CX522" s="103">
        <f t="shared" si="650"/>
        <v>0</v>
      </c>
      <c r="CY522" s="103">
        <f t="shared" si="651"/>
        <v>0</v>
      </c>
      <c r="CZ522" s="103">
        <f t="shared" si="652"/>
        <v>0</v>
      </c>
      <c r="DA522" s="103">
        <f t="shared" si="653"/>
        <v>0</v>
      </c>
      <c r="DB522" s="103">
        <f t="shared" si="654"/>
        <v>0</v>
      </c>
      <c r="DC522" s="103">
        <f t="shared" si="655"/>
        <v>0</v>
      </c>
      <c r="DD522" s="103">
        <f t="shared" si="656"/>
        <v>0</v>
      </c>
      <c r="DE522" s="103">
        <f t="shared" si="657"/>
        <v>0</v>
      </c>
      <c r="DF522" s="104">
        <f>SUM(CT522:DE522)*VLOOKUP($I522,Escalation[],MATCH(CG$1,Escalation[#Headers]),FALSE)</f>
        <v>0</v>
      </c>
      <c r="DG522" s="104">
        <f t="shared" si="658"/>
        <v>0</v>
      </c>
      <c r="DH522" s="104">
        <f t="shared" si="659"/>
        <v>0</v>
      </c>
      <c r="DI522" s="104">
        <f t="shared" si="660"/>
        <v>0</v>
      </c>
      <c r="DJ522" s="103">
        <f t="shared" si="661"/>
        <v>0</v>
      </c>
      <c r="DK522" s="105">
        <f t="shared" si="662"/>
        <v>0</v>
      </c>
      <c r="DL522" s="110"/>
      <c r="DM522" s="102"/>
      <c r="DN522" s="102"/>
      <c r="DO522" s="102"/>
      <c r="DP522" s="102"/>
      <c r="DQ522" s="102"/>
      <c r="DR522" s="102"/>
      <c r="DS522" s="102"/>
      <c r="DT522" s="102"/>
      <c r="DU522" s="102"/>
      <c r="DV522" s="102"/>
      <c r="DW522" s="102"/>
      <c r="DX522" s="102">
        <f t="shared" si="663"/>
        <v>0</v>
      </c>
      <c r="DY522" s="103">
        <f t="shared" si="664"/>
        <v>0</v>
      </c>
      <c r="DZ522" s="103">
        <f t="shared" si="665"/>
        <v>0</v>
      </c>
      <c r="EA522" s="103">
        <f t="shared" si="666"/>
        <v>0</v>
      </c>
      <c r="EB522" s="103">
        <f t="shared" si="667"/>
        <v>0</v>
      </c>
      <c r="EC522" s="103">
        <f t="shared" si="668"/>
        <v>0</v>
      </c>
      <c r="ED522" s="103">
        <f t="shared" si="669"/>
        <v>0</v>
      </c>
      <c r="EE522" s="103">
        <f t="shared" si="670"/>
        <v>0</v>
      </c>
      <c r="EF522" s="103">
        <f t="shared" si="671"/>
        <v>0</v>
      </c>
      <c r="EG522" s="103">
        <f t="shared" si="672"/>
        <v>0</v>
      </c>
      <c r="EH522" s="103">
        <f t="shared" si="673"/>
        <v>0</v>
      </c>
      <c r="EI522" s="103">
        <f t="shared" si="674"/>
        <v>0</v>
      </c>
      <c r="EJ522" s="103">
        <f t="shared" si="675"/>
        <v>0</v>
      </c>
      <c r="EK522" s="104">
        <f>SUM(DY522:EJ522)*VLOOKUP($I522,Escalation[],MATCH(DL$1,Escalation[#Headers]),FALSE)</f>
        <v>0</v>
      </c>
      <c r="EL522" s="104">
        <f t="shared" si="676"/>
        <v>0</v>
      </c>
      <c r="EM522" s="104">
        <f t="shared" si="677"/>
        <v>0</v>
      </c>
      <c r="EN522" s="104">
        <f t="shared" si="678"/>
        <v>0</v>
      </c>
      <c r="EO522" s="103">
        <f t="shared" si="679"/>
        <v>0</v>
      </c>
      <c r="EP522" s="105">
        <f t="shared" si="680"/>
        <v>0</v>
      </c>
      <c r="EQ522" s="159">
        <f t="shared" si="681"/>
        <v>15199.920000000002</v>
      </c>
      <c r="ER522" s="1"/>
      <c r="ES522" s="82"/>
      <c r="ET522" s="82"/>
      <c r="EU522" s="82"/>
      <c r="EV522" s="82"/>
      <c r="EW522" s="34"/>
      <c r="EX522" s="34"/>
      <c r="EY522" s="34"/>
      <c r="EZ522" s="34"/>
      <c r="FA522" s="34"/>
      <c r="FB522" s="34"/>
      <c r="FC522" s="34"/>
      <c r="FD522" s="34"/>
    </row>
    <row r="523" spans="1:160" ht="52.8" hidden="1" x14ac:dyDescent="0.3">
      <c r="A523" s="37" t="s">
        <v>1094</v>
      </c>
      <c r="B523" s="83">
        <v>1.4</v>
      </c>
      <c r="C523" t="s">
        <v>1390</v>
      </c>
      <c r="D523" s="28" t="s">
        <v>1070</v>
      </c>
      <c r="E523" s="28"/>
      <c r="F523" s="29" t="s">
        <v>1095</v>
      </c>
      <c r="G523" s="30" t="s">
        <v>1095</v>
      </c>
      <c r="H523" s="1" t="s">
        <v>1077</v>
      </c>
      <c r="I523" s="28" t="s">
        <v>19</v>
      </c>
      <c r="J523" s="31" t="s">
        <v>31</v>
      </c>
      <c r="K523" s="28" t="s">
        <v>137</v>
      </c>
      <c r="L523" s="32" t="s">
        <v>1006</v>
      </c>
      <c r="M523" s="38">
        <v>47</v>
      </c>
      <c r="N523" s="41">
        <v>46.67</v>
      </c>
      <c r="O523" s="24">
        <v>0</v>
      </c>
      <c r="P523" s="47">
        <v>0.55000000000000004</v>
      </c>
      <c r="Q523" s="31" t="s">
        <v>23</v>
      </c>
      <c r="R523" s="1" t="s">
        <v>220</v>
      </c>
      <c r="S523" s="71">
        <f>VLOOKUP(R523,Contingencies!$A$2:$D$7,4,FALSE)</f>
        <v>0.2</v>
      </c>
      <c r="T523" s="22">
        <f t="shared" si="614"/>
        <v>1428.7924800000003</v>
      </c>
      <c r="U523" s="33">
        <f t="shared" si="688"/>
        <v>506.99088000000012</v>
      </c>
      <c r="V523" s="89"/>
      <c r="W523" s="110"/>
      <c r="X523" s="102"/>
      <c r="Y523" s="101">
        <v>96</v>
      </c>
      <c r="Z523" s="102"/>
      <c r="AA523" s="102"/>
      <c r="AB523" s="102"/>
      <c r="AC523" s="102"/>
      <c r="AD523" s="102"/>
      <c r="AE523" s="102"/>
      <c r="AF523" s="102"/>
      <c r="AG523" s="102"/>
      <c r="AH523" s="102"/>
      <c r="AI523" s="102">
        <f t="shared" si="682"/>
        <v>96</v>
      </c>
      <c r="AJ523" s="103">
        <f t="shared" si="615"/>
        <v>0</v>
      </c>
      <c r="AK523" s="103">
        <f t="shared" si="616"/>
        <v>0</v>
      </c>
      <c r="AL523" s="103">
        <f t="shared" si="617"/>
        <v>4512</v>
      </c>
      <c r="AM523" s="103">
        <f t="shared" si="618"/>
        <v>0</v>
      </c>
      <c r="AN523" s="103">
        <f t="shared" si="619"/>
        <v>0</v>
      </c>
      <c r="AO523" s="103">
        <f t="shared" si="620"/>
        <v>0</v>
      </c>
      <c r="AP523" s="103">
        <f t="shared" si="621"/>
        <v>0</v>
      </c>
      <c r="AQ523" s="103">
        <f t="shared" si="622"/>
        <v>0</v>
      </c>
      <c r="AR523" s="103">
        <f t="shared" si="623"/>
        <v>0</v>
      </c>
      <c r="AS523" s="103">
        <f t="shared" si="624"/>
        <v>0</v>
      </c>
      <c r="AT523" s="103">
        <f t="shared" si="625"/>
        <v>0</v>
      </c>
      <c r="AU523" s="103">
        <f t="shared" si="626"/>
        <v>0</v>
      </c>
      <c r="AV523" s="104">
        <f>SUM(AJ523:AU523)*VLOOKUP($I523,Escalation[],MATCH(W$1,Escalation[#Headers]),FALSE)</f>
        <v>4609.0080000000007</v>
      </c>
      <c r="AW523" s="104">
        <f t="shared" si="683"/>
        <v>0</v>
      </c>
      <c r="AX523" s="104">
        <f t="shared" si="684"/>
        <v>2534.9544000000005</v>
      </c>
      <c r="AY523" s="104">
        <f t="shared" si="685"/>
        <v>7143.9624000000013</v>
      </c>
      <c r="AZ523" s="103">
        <f t="shared" si="686"/>
        <v>921.80160000000024</v>
      </c>
      <c r="BA523" s="105">
        <f t="shared" si="687"/>
        <v>506.99088000000012</v>
      </c>
      <c r="BB523" s="110"/>
      <c r="BC523" s="102"/>
      <c r="BD523" s="102"/>
      <c r="BE523" s="102"/>
      <c r="BF523" s="102"/>
      <c r="BG523" s="102"/>
      <c r="BH523" s="102"/>
      <c r="BI523" s="102"/>
      <c r="BJ523" s="102"/>
      <c r="BK523" s="102"/>
      <c r="BL523" s="102"/>
      <c r="BM523" s="102"/>
      <c r="BN523" s="102">
        <f t="shared" si="627"/>
        <v>0</v>
      </c>
      <c r="BO523" s="103">
        <f t="shared" si="628"/>
        <v>0</v>
      </c>
      <c r="BP523" s="103">
        <f t="shared" si="629"/>
        <v>0</v>
      </c>
      <c r="BQ523" s="103">
        <f t="shared" si="630"/>
        <v>0</v>
      </c>
      <c r="BR523" s="103">
        <f t="shared" si="631"/>
        <v>0</v>
      </c>
      <c r="BS523" s="103">
        <f t="shared" si="632"/>
        <v>0</v>
      </c>
      <c r="BT523" s="103">
        <f t="shared" si="633"/>
        <v>0</v>
      </c>
      <c r="BU523" s="103">
        <f t="shared" si="634"/>
        <v>0</v>
      </c>
      <c r="BV523" s="103">
        <f t="shared" si="635"/>
        <v>0</v>
      </c>
      <c r="BW523" s="103">
        <f t="shared" si="636"/>
        <v>0</v>
      </c>
      <c r="BX523" s="103">
        <f t="shared" si="637"/>
        <v>0</v>
      </c>
      <c r="BY523" s="103">
        <f t="shared" si="638"/>
        <v>0</v>
      </c>
      <c r="BZ523" s="103">
        <f t="shared" si="639"/>
        <v>0</v>
      </c>
      <c r="CA523" s="104">
        <f>SUM(BO523:BZ523)*VLOOKUP($I523,Escalation[],MATCH(BB$1,Escalation[#Headers]),FALSE)</f>
        <v>0</v>
      </c>
      <c r="CB523" s="104">
        <f t="shared" si="640"/>
        <v>0</v>
      </c>
      <c r="CC523" s="104">
        <f t="shared" si="641"/>
        <v>0</v>
      </c>
      <c r="CD523" s="104">
        <f t="shared" si="642"/>
        <v>0</v>
      </c>
      <c r="CE523" s="103">
        <f t="shared" si="643"/>
        <v>0</v>
      </c>
      <c r="CF523" s="105">
        <f t="shared" si="644"/>
        <v>0</v>
      </c>
      <c r="CG523" s="110"/>
      <c r="CH523" s="102"/>
      <c r="CI523" s="102"/>
      <c r="CJ523" s="102"/>
      <c r="CK523" s="102"/>
      <c r="CL523" s="102"/>
      <c r="CM523" s="102"/>
      <c r="CN523" s="102"/>
      <c r="CO523" s="102"/>
      <c r="CP523" s="102"/>
      <c r="CQ523" s="102"/>
      <c r="CR523" s="102"/>
      <c r="CS523" s="102">
        <f t="shared" si="645"/>
        <v>0</v>
      </c>
      <c r="CT523" s="103">
        <f t="shared" si="646"/>
        <v>0</v>
      </c>
      <c r="CU523" s="103">
        <f t="shared" si="647"/>
        <v>0</v>
      </c>
      <c r="CV523" s="103">
        <f t="shared" si="648"/>
        <v>0</v>
      </c>
      <c r="CW523" s="103">
        <f t="shared" si="649"/>
        <v>0</v>
      </c>
      <c r="CX523" s="103">
        <f t="shared" si="650"/>
        <v>0</v>
      </c>
      <c r="CY523" s="103">
        <f t="shared" si="651"/>
        <v>0</v>
      </c>
      <c r="CZ523" s="103">
        <f t="shared" si="652"/>
        <v>0</v>
      </c>
      <c r="DA523" s="103">
        <f t="shared" si="653"/>
        <v>0</v>
      </c>
      <c r="DB523" s="103">
        <f t="shared" si="654"/>
        <v>0</v>
      </c>
      <c r="DC523" s="103">
        <f t="shared" si="655"/>
        <v>0</v>
      </c>
      <c r="DD523" s="103">
        <f t="shared" si="656"/>
        <v>0</v>
      </c>
      <c r="DE523" s="103">
        <f t="shared" si="657"/>
        <v>0</v>
      </c>
      <c r="DF523" s="104">
        <f>SUM(CT523:DE523)*VLOOKUP($I523,Escalation[],MATCH(CG$1,Escalation[#Headers]),FALSE)</f>
        <v>0</v>
      </c>
      <c r="DG523" s="104">
        <f t="shared" si="658"/>
        <v>0</v>
      </c>
      <c r="DH523" s="104">
        <f t="shared" si="659"/>
        <v>0</v>
      </c>
      <c r="DI523" s="104">
        <f t="shared" si="660"/>
        <v>0</v>
      </c>
      <c r="DJ523" s="103">
        <f t="shared" si="661"/>
        <v>0</v>
      </c>
      <c r="DK523" s="105">
        <f t="shared" si="662"/>
        <v>0</v>
      </c>
      <c r="DL523" s="110"/>
      <c r="DM523" s="102"/>
      <c r="DN523" s="102"/>
      <c r="DO523" s="102"/>
      <c r="DP523" s="102"/>
      <c r="DQ523" s="102"/>
      <c r="DR523" s="102"/>
      <c r="DS523" s="102"/>
      <c r="DT523" s="102"/>
      <c r="DU523" s="102"/>
      <c r="DV523" s="102"/>
      <c r="DW523" s="102"/>
      <c r="DX523" s="102">
        <f t="shared" si="663"/>
        <v>0</v>
      </c>
      <c r="DY523" s="103">
        <f t="shared" si="664"/>
        <v>0</v>
      </c>
      <c r="DZ523" s="103">
        <f t="shared" si="665"/>
        <v>0</v>
      </c>
      <c r="EA523" s="103">
        <f t="shared" si="666"/>
        <v>0</v>
      </c>
      <c r="EB523" s="103">
        <f t="shared" si="667"/>
        <v>0</v>
      </c>
      <c r="EC523" s="103">
        <f t="shared" si="668"/>
        <v>0</v>
      </c>
      <c r="ED523" s="103">
        <f t="shared" si="669"/>
        <v>0</v>
      </c>
      <c r="EE523" s="103">
        <f t="shared" si="670"/>
        <v>0</v>
      </c>
      <c r="EF523" s="103">
        <f t="shared" si="671"/>
        <v>0</v>
      </c>
      <c r="EG523" s="103">
        <f t="shared" si="672"/>
        <v>0</v>
      </c>
      <c r="EH523" s="103">
        <f t="shared" si="673"/>
        <v>0</v>
      </c>
      <c r="EI523" s="103">
        <f t="shared" si="674"/>
        <v>0</v>
      </c>
      <c r="EJ523" s="103">
        <f t="shared" si="675"/>
        <v>0</v>
      </c>
      <c r="EK523" s="104">
        <f>SUM(DY523:EJ523)*VLOOKUP($I523,Escalation[],MATCH(DL$1,Escalation[#Headers]),FALSE)</f>
        <v>0</v>
      </c>
      <c r="EL523" s="104">
        <f t="shared" si="676"/>
        <v>0</v>
      </c>
      <c r="EM523" s="104">
        <f t="shared" si="677"/>
        <v>0</v>
      </c>
      <c r="EN523" s="104">
        <f t="shared" si="678"/>
        <v>0</v>
      </c>
      <c r="EO523" s="103">
        <f t="shared" si="679"/>
        <v>0</v>
      </c>
      <c r="EP523" s="105">
        <f t="shared" si="680"/>
        <v>0</v>
      </c>
      <c r="EQ523" s="159">
        <f t="shared" si="681"/>
        <v>7143.9624000000013</v>
      </c>
      <c r="ER523" s="1"/>
      <c r="ES523" s="82"/>
      <c r="ET523" s="82"/>
      <c r="EU523" s="82"/>
      <c r="EV523" s="82"/>
      <c r="EW523" s="34"/>
      <c r="EX523" s="34"/>
      <c r="EY523" s="34"/>
      <c r="EZ523" s="34"/>
      <c r="FA523" s="34"/>
      <c r="FB523" s="34"/>
      <c r="FC523" s="34"/>
      <c r="FD523" s="34"/>
    </row>
    <row r="524" spans="1:160" ht="52.8" hidden="1" x14ac:dyDescent="0.3">
      <c r="A524" s="37" t="s">
        <v>1094</v>
      </c>
      <c r="B524" s="83">
        <v>1.4</v>
      </c>
      <c r="C524" t="s">
        <v>1390</v>
      </c>
      <c r="D524" s="28" t="s">
        <v>1070</v>
      </c>
      <c r="E524" s="28"/>
      <c r="F524" s="29" t="s">
        <v>1095</v>
      </c>
      <c r="G524" s="30" t="s">
        <v>1095</v>
      </c>
      <c r="H524" s="1" t="s">
        <v>1073</v>
      </c>
      <c r="I524" s="28" t="s">
        <v>19</v>
      </c>
      <c r="J524" s="31" t="s">
        <v>31</v>
      </c>
      <c r="K524" s="28" t="s">
        <v>27</v>
      </c>
      <c r="L524" s="32" t="s">
        <v>1006</v>
      </c>
      <c r="M524" s="38">
        <v>62</v>
      </c>
      <c r="N524" s="41">
        <v>62</v>
      </c>
      <c r="O524" s="24">
        <v>0</v>
      </c>
      <c r="P524" s="47">
        <v>0.55000000000000004</v>
      </c>
      <c r="Q524" s="31" t="s">
        <v>23</v>
      </c>
      <c r="R524" s="1" t="s">
        <v>220</v>
      </c>
      <c r="S524" s="71">
        <f>VLOOKUP(R524,Contingencies!$A$2:$D$7,4,FALSE)</f>
        <v>0.2</v>
      </c>
      <c r="T524" s="22">
        <f t="shared" si="614"/>
        <v>1884.7900800000004</v>
      </c>
      <c r="U524" s="33">
        <f t="shared" si="688"/>
        <v>668.79648000000009</v>
      </c>
      <c r="V524" s="89"/>
      <c r="W524" s="110"/>
      <c r="X524" s="102"/>
      <c r="Y524" s="101">
        <v>96</v>
      </c>
      <c r="Z524" s="102"/>
      <c r="AA524" s="102"/>
      <c r="AB524" s="102"/>
      <c r="AC524" s="102"/>
      <c r="AD524" s="102"/>
      <c r="AE524" s="102"/>
      <c r="AF524" s="102"/>
      <c r="AG524" s="102"/>
      <c r="AH524" s="102"/>
      <c r="AI524" s="102">
        <f t="shared" si="682"/>
        <v>96</v>
      </c>
      <c r="AJ524" s="103">
        <f t="shared" si="615"/>
        <v>0</v>
      </c>
      <c r="AK524" s="103">
        <f t="shared" si="616"/>
        <v>0</v>
      </c>
      <c r="AL524" s="103">
        <f t="shared" si="617"/>
        <v>5952</v>
      </c>
      <c r="AM524" s="103">
        <f t="shared" si="618"/>
        <v>0</v>
      </c>
      <c r="AN524" s="103">
        <f t="shared" si="619"/>
        <v>0</v>
      </c>
      <c r="AO524" s="103">
        <f t="shared" si="620"/>
        <v>0</v>
      </c>
      <c r="AP524" s="103">
        <f t="shared" si="621"/>
        <v>0</v>
      </c>
      <c r="AQ524" s="103">
        <f t="shared" si="622"/>
        <v>0</v>
      </c>
      <c r="AR524" s="103">
        <f t="shared" si="623"/>
        <v>0</v>
      </c>
      <c r="AS524" s="103">
        <f t="shared" si="624"/>
        <v>0</v>
      </c>
      <c r="AT524" s="103">
        <f t="shared" si="625"/>
        <v>0</v>
      </c>
      <c r="AU524" s="103">
        <f t="shared" si="626"/>
        <v>0</v>
      </c>
      <c r="AV524" s="104">
        <f>SUM(AJ524:AU524)*VLOOKUP($I524,Escalation[],MATCH(W$1,Escalation[#Headers]),FALSE)</f>
        <v>6079.9680000000008</v>
      </c>
      <c r="AW524" s="104">
        <f t="shared" si="683"/>
        <v>0</v>
      </c>
      <c r="AX524" s="104">
        <f t="shared" si="684"/>
        <v>3343.9824000000008</v>
      </c>
      <c r="AY524" s="104">
        <f t="shared" si="685"/>
        <v>9423.9504000000015</v>
      </c>
      <c r="AZ524" s="103">
        <f t="shared" si="686"/>
        <v>1215.9936000000002</v>
      </c>
      <c r="BA524" s="105">
        <f t="shared" si="687"/>
        <v>668.7964800000002</v>
      </c>
      <c r="BB524" s="110"/>
      <c r="BC524" s="102"/>
      <c r="BD524" s="102"/>
      <c r="BE524" s="102"/>
      <c r="BF524" s="102"/>
      <c r="BG524" s="102"/>
      <c r="BH524" s="102"/>
      <c r="BI524" s="102"/>
      <c r="BJ524" s="102"/>
      <c r="BK524" s="102"/>
      <c r="BL524" s="102"/>
      <c r="BM524" s="102"/>
      <c r="BN524" s="102">
        <f t="shared" si="627"/>
        <v>0</v>
      </c>
      <c r="BO524" s="103">
        <f t="shared" si="628"/>
        <v>0</v>
      </c>
      <c r="BP524" s="103">
        <f t="shared" si="629"/>
        <v>0</v>
      </c>
      <c r="BQ524" s="103">
        <f t="shared" si="630"/>
        <v>0</v>
      </c>
      <c r="BR524" s="103">
        <f t="shared" si="631"/>
        <v>0</v>
      </c>
      <c r="BS524" s="103">
        <f t="shared" si="632"/>
        <v>0</v>
      </c>
      <c r="BT524" s="103">
        <f t="shared" si="633"/>
        <v>0</v>
      </c>
      <c r="BU524" s="103">
        <f t="shared" si="634"/>
        <v>0</v>
      </c>
      <c r="BV524" s="103">
        <f t="shared" si="635"/>
        <v>0</v>
      </c>
      <c r="BW524" s="103">
        <f t="shared" si="636"/>
        <v>0</v>
      </c>
      <c r="BX524" s="103">
        <f t="shared" si="637"/>
        <v>0</v>
      </c>
      <c r="BY524" s="103">
        <f t="shared" si="638"/>
        <v>0</v>
      </c>
      <c r="BZ524" s="103">
        <f t="shared" si="639"/>
        <v>0</v>
      </c>
      <c r="CA524" s="104">
        <f>SUM(BO524:BZ524)*VLOOKUP($I524,Escalation[],MATCH(BB$1,Escalation[#Headers]),FALSE)</f>
        <v>0</v>
      </c>
      <c r="CB524" s="104">
        <f t="shared" si="640"/>
        <v>0</v>
      </c>
      <c r="CC524" s="104">
        <f t="shared" si="641"/>
        <v>0</v>
      </c>
      <c r="CD524" s="104">
        <f t="shared" si="642"/>
        <v>0</v>
      </c>
      <c r="CE524" s="103">
        <f t="shared" si="643"/>
        <v>0</v>
      </c>
      <c r="CF524" s="105">
        <f t="shared" si="644"/>
        <v>0</v>
      </c>
      <c r="CG524" s="110"/>
      <c r="CH524" s="102"/>
      <c r="CI524" s="102"/>
      <c r="CJ524" s="102"/>
      <c r="CK524" s="102"/>
      <c r="CL524" s="102"/>
      <c r="CM524" s="102"/>
      <c r="CN524" s="102"/>
      <c r="CO524" s="102"/>
      <c r="CP524" s="102"/>
      <c r="CQ524" s="102"/>
      <c r="CR524" s="102"/>
      <c r="CS524" s="102">
        <f t="shared" si="645"/>
        <v>0</v>
      </c>
      <c r="CT524" s="103">
        <f t="shared" si="646"/>
        <v>0</v>
      </c>
      <c r="CU524" s="103">
        <f t="shared" si="647"/>
        <v>0</v>
      </c>
      <c r="CV524" s="103">
        <f t="shared" si="648"/>
        <v>0</v>
      </c>
      <c r="CW524" s="103">
        <f t="shared" si="649"/>
        <v>0</v>
      </c>
      <c r="CX524" s="103">
        <f t="shared" si="650"/>
        <v>0</v>
      </c>
      <c r="CY524" s="103">
        <f t="shared" si="651"/>
        <v>0</v>
      </c>
      <c r="CZ524" s="103">
        <f t="shared" si="652"/>
        <v>0</v>
      </c>
      <c r="DA524" s="103">
        <f t="shared" si="653"/>
        <v>0</v>
      </c>
      <c r="DB524" s="103">
        <f t="shared" si="654"/>
        <v>0</v>
      </c>
      <c r="DC524" s="103">
        <f t="shared" si="655"/>
        <v>0</v>
      </c>
      <c r="DD524" s="103">
        <f t="shared" si="656"/>
        <v>0</v>
      </c>
      <c r="DE524" s="103">
        <f t="shared" si="657"/>
        <v>0</v>
      </c>
      <c r="DF524" s="104">
        <f>SUM(CT524:DE524)*VLOOKUP($I524,Escalation[],MATCH(CG$1,Escalation[#Headers]),FALSE)</f>
        <v>0</v>
      </c>
      <c r="DG524" s="104">
        <f t="shared" si="658"/>
        <v>0</v>
      </c>
      <c r="DH524" s="104">
        <f t="shared" si="659"/>
        <v>0</v>
      </c>
      <c r="DI524" s="104">
        <f t="shared" si="660"/>
        <v>0</v>
      </c>
      <c r="DJ524" s="103">
        <f t="shared" si="661"/>
        <v>0</v>
      </c>
      <c r="DK524" s="105">
        <f t="shared" si="662"/>
        <v>0</v>
      </c>
      <c r="DL524" s="110"/>
      <c r="DM524" s="102"/>
      <c r="DN524" s="102"/>
      <c r="DO524" s="102"/>
      <c r="DP524" s="102"/>
      <c r="DQ524" s="102"/>
      <c r="DR524" s="102"/>
      <c r="DS524" s="102"/>
      <c r="DT524" s="102"/>
      <c r="DU524" s="102"/>
      <c r="DV524" s="102"/>
      <c r="DW524" s="102"/>
      <c r="DX524" s="102">
        <f t="shared" si="663"/>
        <v>0</v>
      </c>
      <c r="DY524" s="103">
        <f t="shared" si="664"/>
        <v>0</v>
      </c>
      <c r="DZ524" s="103">
        <f t="shared" si="665"/>
        <v>0</v>
      </c>
      <c r="EA524" s="103">
        <f t="shared" si="666"/>
        <v>0</v>
      </c>
      <c r="EB524" s="103">
        <f t="shared" si="667"/>
        <v>0</v>
      </c>
      <c r="EC524" s="103">
        <f t="shared" si="668"/>
        <v>0</v>
      </c>
      <c r="ED524" s="103">
        <f t="shared" si="669"/>
        <v>0</v>
      </c>
      <c r="EE524" s="103">
        <f t="shared" si="670"/>
        <v>0</v>
      </c>
      <c r="EF524" s="103">
        <f t="shared" si="671"/>
        <v>0</v>
      </c>
      <c r="EG524" s="103">
        <f t="shared" si="672"/>
        <v>0</v>
      </c>
      <c r="EH524" s="103">
        <f t="shared" si="673"/>
        <v>0</v>
      </c>
      <c r="EI524" s="103">
        <f t="shared" si="674"/>
        <v>0</v>
      </c>
      <c r="EJ524" s="103">
        <f t="shared" si="675"/>
        <v>0</v>
      </c>
      <c r="EK524" s="104">
        <f>SUM(DY524:EJ524)*VLOOKUP($I524,Escalation[],MATCH(DL$1,Escalation[#Headers]),FALSE)</f>
        <v>0</v>
      </c>
      <c r="EL524" s="104">
        <f t="shared" si="676"/>
        <v>0</v>
      </c>
      <c r="EM524" s="104">
        <f t="shared" si="677"/>
        <v>0</v>
      </c>
      <c r="EN524" s="104">
        <f t="shared" si="678"/>
        <v>0</v>
      </c>
      <c r="EO524" s="103">
        <f t="shared" si="679"/>
        <v>0</v>
      </c>
      <c r="EP524" s="105">
        <f t="shared" si="680"/>
        <v>0</v>
      </c>
      <c r="EQ524" s="159">
        <f t="shared" si="681"/>
        <v>9423.9504000000015</v>
      </c>
      <c r="ER524" s="1"/>
      <c r="ES524" s="82"/>
      <c r="ET524" s="82"/>
      <c r="EU524" s="82"/>
      <c r="EV524" s="82"/>
      <c r="EW524" s="34"/>
      <c r="EX524" s="34"/>
      <c r="EY524" s="34"/>
      <c r="EZ524" s="34"/>
      <c r="FA524" s="34"/>
      <c r="FB524" s="34"/>
      <c r="FC524" s="34"/>
      <c r="FD524" s="34"/>
    </row>
    <row r="525" spans="1:160" ht="52.8" hidden="1" x14ac:dyDescent="0.3">
      <c r="A525" s="37" t="s">
        <v>1094</v>
      </c>
      <c r="B525" s="83">
        <v>1.4</v>
      </c>
      <c r="C525" t="s">
        <v>1390</v>
      </c>
      <c r="D525" s="28" t="s">
        <v>1070</v>
      </c>
      <c r="E525" s="28"/>
      <c r="F525" s="29" t="s">
        <v>1095</v>
      </c>
      <c r="G525" s="30" t="s">
        <v>1095</v>
      </c>
      <c r="H525" s="1" t="s">
        <v>128</v>
      </c>
      <c r="I525" s="28" t="s">
        <v>125</v>
      </c>
      <c r="J525" s="31" t="s">
        <v>125</v>
      </c>
      <c r="K525" s="28"/>
      <c r="L525" s="32" t="s">
        <v>129</v>
      </c>
      <c r="M525" s="38"/>
      <c r="N525" s="42">
        <v>1</v>
      </c>
      <c r="O525" s="24">
        <v>0</v>
      </c>
      <c r="P525" s="47">
        <v>0.55000000000000004</v>
      </c>
      <c r="Q525" s="31" t="s">
        <v>23</v>
      </c>
      <c r="R525" s="1" t="s">
        <v>24</v>
      </c>
      <c r="S525" s="71">
        <f>VLOOKUP(R525,Contingencies!$A$2:$D$7,4,FALSE)</f>
        <v>0.09</v>
      </c>
      <c r="T525" s="22">
        <f t="shared" si="614"/>
        <v>769.49595000000011</v>
      </c>
      <c r="U525" s="33">
        <f t="shared" si="688"/>
        <v>273.04695000000004</v>
      </c>
      <c r="V525" s="89"/>
      <c r="W525" s="110"/>
      <c r="X525" s="102"/>
      <c r="Y525" s="101">
        <v>5400</v>
      </c>
      <c r="Z525" s="102"/>
      <c r="AA525" s="102"/>
      <c r="AB525" s="102"/>
      <c r="AC525" s="102"/>
      <c r="AD525" s="102"/>
      <c r="AE525" s="102"/>
      <c r="AF525" s="102"/>
      <c r="AG525" s="102"/>
      <c r="AH525" s="102"/>
      <c r="AI525" s="102">
        <f t="shared" si="682"/>
        <v>0</v>
      </c>
      <c r="AJ525" s="103">
        <f t="shared" si="615"/>
        <v>0</v>
      </c>
      <c r="AK525" s="103">
        <f t="shared" si="616"/>
        <v>0</v>
      </c>
      <c r="AL525" s="103">
        <f t="shared" si="617"/>
        <v>5400</v>
      </c>
      <c r="AM525" s="103">
        <f t="shared" si="618"/>
        <v>0</v>
      </c>
      <c r="AN525" s="103">
        <f t="shared" si="619"/>
        <v>0</v>
      </c>
      <c r="AO525" s="103">
        <f t="shared" si="620"/>
        <v>0</v>
      </c>
      <c r="AP525" s="103">
        <f t="shared" si="621"/>
        <v>0</v>
      </c>
      <c r="AQ525" s="103">
        <f t="shared" si="622"/>
        <v>0</v>
      </c>
      <c r="AR525" s="103">
        <f t="shared" si="623"/>
        <v>0</v>
      </c>
      <c r="AS525" s="103">
        <f t="shared" si="624"/>
        <v>0</v>
      </c>
      <c r="AT525" s="103">
        <f t="shared" si="625"/>
        <v>0</v>
      </c>
      <c r="AU525" s="103">
        <f t="shared" si="626"/>
        <v>0</v>
      </c>
      <c r="AV525" s="104">
        <f>SUM(AJ525:AU525)*VLOOKUP($I525,Escalation[],MATCH(W$1,Escalation[#Headers]),FALSE)</f>
        <v>5516.1</v>
      </c>
      <c r="AW525" s="104">
        <f t="shared" si="683"/>
        <v>0</v>
      </c>
      <c r="AX525" s="104">
        <f t="shared" si="684"/>
        <v>3033.8550000000005</v>
      </c>
      <c r="AY525" s="104">
        <f t="shared" si="685"/>
        <v>8549.9550000000017</v>
      </c>
      <c r="AZ525" s="103">
        <f t="shared" si="686"/>
        <v>496.44900000000001</v>
      </c>
      <c r="BA525" s="105">
        <f t="shared" si="687"/>
        <v>273.04695000000004</v>
      </c>
      <c r="BB525" s="110"/>
      <c r="BC525" s="102"/>
      <c r="BD525" s="102"/>
      <c r="BE525" s="102"/>
      <c r="BF525" s="102"/>
      <c r="BG525" s="102"/>
      <c r="BH525" s="102"/>
      <c r="BI525" s="102"/>
      <c r="BJ525" s="102"/>
      <c r="BK525" s="102"/>
      <c r="BL525" s="102"/>
      <c r="BM525" s="102"/>
      <c r="BN525" s="102">
        <f t="shared" si="627"/>
        <v>0</v>
      </c>
      <c r="BO525" s="103">
        <f t="shared" si="628"/>
        <v>0</v>
      </c>
      <c r="BP525" s="103">
        <f t="shared" si="629"/>
        <v>0</v>
      </c>
      <c r="BQ525" s="103">
        <f t="shared" si="630"/>
        <v>0</v>
      </c>
      <c r="BR525" s="103">
        <f t="shared" si="631"/>
        <v>0</v>
      </c>
      <c r="BS525" s="103">
        <f t="shared" si="632"/>
        <v>0</v>
      </c>
      <c r="BT525" s="103">
        <f t="shared" si="633"/>
        <v>0</v>
      </c>
      <c r="BU525" s="103">
        <f t="shared" si="634"/>
        <v>0</v>
      </c>
      <c r="BV525" s="103">
        <f t="shared" si="635"/>
        <v>0</v>
      </c>
      <c r="BW525" s="103">
        <f t="shared" si="636"/>
        <v>0</v>
      </c>
      <c r="BX525" s="103">
        <f t="shared" si="637"/>
        <v>0</v>
      </c>
      <c r="BY525" s="103">
        <f t="shared" si="638"/>
        <v>0</v>
      </c>
      <c r="BZ525" s="103">
        <f t="shared" si="639"/>
        <v>0</v>
      </c>
      <c r="CA525" s="104">
        <f>SUM(BO525:BZ525)*VLOOKUP($I525,Escalation[],MATCH(BB$1,Escalation[#Headers]),FALSE)</f>
        <v>0</v>
      </c>
      <c r="CB525" s="104">
        <f t="shared" si="640"/>
        <v>0</v>
      </c>
      <c r="CC525" s="104">
        <f t="shared" si="641"/>
        <v>0</v>
      </c>
      <c r="CD525" s="104">
        <f t="shared" si="642"/>
        <v>0</v>
      </c>
      <c r="CE525" s="103">
        <f t="shared" si="643"/>
        <v>0</v>
      </c>
      <c r="CF525" s="105">
        <f t="shared" si="644"/>
        <v>0</v>
      </c>
      <c r="CG525" s="110"/>
      <c r="CH525" s="102"/>
      <c r="CI525" s="102"/>
      <c r="CJ525" s="102"/>
      <c r="CK525" s="102"/>
      <c r="CL525" s="102"/>
      <c r="CM525" s="102"/>
      <c r="CN525" s="102"/>
      <c r="CO525" s="102"/>
      <c r="CP525" s="102"/>
      <c r="CQ525" s="102"/>
      <c r="CR525" s="102"/>
      <c r="CS525" s="102">
        <f t="shared" si="645"/>
        <v>0</v>
      </c>
      <c r="CT525" s="103">
        <f t="shared" si="646"/>
        <v>0</v>
      </c>
      <c r="CU525" s="103">
        <f t="shared" si="647"/>
        <v>0</v>
      </c>
      <c r="CV525" s="103">
        <f t="shared" si="648"/>
        <v>0</v>
      </c>
      <c r="CW525" s="103">
        <f t="shared" si="649"/>
        <v>0</v>
      </c>
      <c r="CX525" s="103">
        <f t="shared" si="650"/>
        <v>0</v>
      </c>
      <c r="CY525" s="103">
        <f t="shared" si="651"/>
        <v>0</v>
      </c>
      <c r="CZ525" s="103">
        <f t="shared" si="652"/>
        <v>0</v>
      </c>
      <c r="DA525" s="103">
        <f t="shared" si="653"/>
        <v>0</v>
      </c>
      <c r="DB525" s="103">
        <f t="shared" si="654"/>
        <v>0</v>
      </c>
      <c r="DC525" s="103">
        <f t="shared" si="655"/>
        <v>0</v>
      </c>
      <c r="DD525" s="103">
        <f t="shared" si="656"/>
        <v>0</v>
      </c>
      <c r="DE525" s="103">
        <f t="shared" si="657"/>
        <v>0</v>
      </c>
      <c r="DF525" s="104">
        <f>SUM(CT525:DE525)*VLOOKUP($I525,Escalation[],MATCH(CG$1,Escalation[#Headers]),FALSE)</f>
        <v>0</v>
      </c>
      <c r="DG525" s="104">
        <f t="shared" si="658"/>
        <v>0</v>
      </c>
      <c r="DH525" s="104">
        <f t="shared" si="659"/>
        <v>0</v>
      </c>
      <c r="DI525" s="104">
        <f t="shared" si="660"/>
        <v>0</v>
      </c>
      <c r="DJ525" s="103">
        <f t="shared" si="661"/>
        <v>0</v>
      </c>
      <c r="DK525" s="105">
        <f t="shared" si="662"/>
        <v>0</v>
      </c>
      <c r="DL525" s="110"/>
      <c r="DM525" s="102"/>
      <c r="DN525" s="102"/>
      <c r="DO525" s="102"/>
      <c r="DP525" s="102"/>
      <c r="DQ525" s="102"/>
      <c r="DR525" s="102"/>
      <c r="DS525" s="102"/>
      <c r="DT525" s="102"/>
      <c r="DU525" s="102"/>
      <c r="DV525" s="102"/>
      <c r="DW525" s="102"/>
      <c r="DX525" s="102">
        <f t="shared" si="663"/>
        <v>0</v>
      </c>
      <c r="DY525" s="103">
        <f t="shared" si="664"/>
        <v>0</v>
      </c>
      <c r="DZ525" s="103">
        <f t="shared" si="665"/>
        <v>0</v>
      </c>
      <c r="EA525" s="103">
        <f t="shared" si="666"/>
        <v>0</v>
      </c>
      <c r="EB525" s="103">
        <f t="shared" si="667"/>
        <v>0</v>
      </c>
      <c r="EC525" s="103">
        <f t="shared" si="668"/>
        <v>0</v>
      </c>
      <c r="ED525" s="103">
        <f t="shared" si="669"/>
        <v>0</v>
      </c>
      <c r="EE525" s="103">
        <f t="shared" si="670"/>
        <v>0</v>
      </c>
      <c r="EF525" s="103">
        <f t="shared" si="671"/>
        <v>0</v>
      </c>
      <c r="EG525" s="103">
        <f t="shared" si="672"/>
        <v>0</v>
      </c>
      <c r="EH525" s="103">
        <f t="shared" si="673"/>
        <v>0</v>
      </c>
      <c r="EI525" s="103">
        <f t="shared" si="674"/>
        <v>0</v>
      </c>
      <c r="EJ525" s="103">
        <f t="shared" si="675"/>
        <v>0</v>
      </c>
      <c r="EK525" s="104">
        <f>SUM(DY525:EJ525)*VLOOKUP($I525,Escalation[],MATCH(DL$1,Escalation[#Headers]),FALSE)</f>
        <v>0</v>
      </c>
      <c r="EL525" s="104">
        <f t="shared" si="676"/>
        <v>0</v>
      </c>
      <c r="EM525" s="104">
        <f t="shared" si="677"/>
        <v>0</v>
      </c>
      <c r="EN525" s="104">
        <f t="shared" si="678"/>
        <v>0</v>
      </c>
      <c r="EO525" s="103">
        <f t="shared" si="679"/>
        <v>0</v>
      </c>
      <c r="EP525" s="105">
        <f t="shared" si="680"/>
        <v>0</v>
      </c>
      <c r="EQ525" s="159">
        <f t="shared" si="681"/>
        <v>8549.9550000000017</v>
      </c>
      <c r="ER525" s="1"/>
      <c r="ES525" s="82"/>
      <c r="ET525" s="82"/>
      <c r="EU525" s="82"/>
      <c r="EV525" s="82"/>
      <c r="EW525" s="34"/>
      <c r="EX525" s="34"/>
      <c r="EY525" s="34"/>
      <c r="EZ525" s="34"/>
      <c r="FA525" s="34"/>
      <c r="FB525" s="34"/>
      <c r="FC525" s="34"/>
      <c r="FD525" s="34"/>
    </row>
    <row r="526" spans="1:160" ht="39.6" hidden="1" x14ac:dyDescent="0.3">
      <c r="A526" s="37" t="s">
        <v>1096</v>
      </c>
      <c r="B526" s="83">
        <v>1.4</v>
      </c>
      <c r="C526" t="s">
        <v>1390</v>
      </c>
      <c r="D526" s="28" t="s">
        <v>1070</v>
      </c>
      <c r="E526" s="28"/>
      <c r="F526" s="29" t="s">
        <v>1097</v>
      </c>
      <c r="G526" s="30" t="s">
        <v>1097</v>
      </c>
      <c r="H526" s="1" t="s">
        <v>834</v>
      </c>
      <c r="I526" s="28" t="s">
        <v>125</v>
      </c>
      <c r="J526" s="31" t="s">
        <v>125</v>
      </c>
      <c r="K526" s="28"/>
      <c r="L526" s="32" t="s">
        <v>129</v>
      </c>
      <c r="M526" s="38"/>
      <c r="N526" s="42">
        <v>1</v>
      </c>
      <c r="O526" s="24">
        <v>0</v>
      </c>
      <c r="P526" s="47">
        <v>0.55000000000000004</v>
      </c>
      <c r="Q526" s="31" t="s">
        <v>23</v>
      </c>
      <c r="R526" s="1" t="s">
        <v>24</v>
      </c>
      <c r="S526" s="71">
        <f>VLOOKUP(R526,Contingencies!$A$2:$D$7,4,FALSE)</f>
        <v>0.09</v>
      </c>
      <c r="T526" s="22">
        <f t="shared" si="614"/>
        <v>911.99520000000007</v>
      </c>
      <c r="U526" s="33">
        <f t="shared" si="688"/>
        <v>323.61120000000005</v>
      </c>
      <c r="V526" s="89"/>
      <c r="W526" s="110"/>
      <c r="X526" s="102"/>
      <c r="Y526" s="102"/>
      <c r="Z526" s="102"/>
      <c r="AA526" s="102"/>
      <c r="AB526" s="102"/>
      <c r="AC526" s="102"/>
      <c r="AD526" s="102"/>
      <c r="AE526" s="101">
        <v>6400</v>
      </c>
      <c r="AF526" s="101"/>
      <c r="AG526" s="101"/>
      <c r="AH526" s="101"/>
      <c r="AI526" s="102">
        <f t="shared" si="682"/>
        <v>0</v>
      </c>
      <c r="AJ526" s="103">
        <f t="shared" si="615"/>
        <v>0</v>
      </c>
      <c r="AK526" s="103">
        <f t="shared" si="616"/>
        <v>0</v>
      </c>
      <c r="AL526" s="103">
        <f t="shared" si="617"/>
        <v>0</v>
      </c>
      <c r="AM526" s="103">
        <f t="shared" si="618"/>
        <v>0</v>
      </c>
      <c r="AN526" s="103">
        <f t="shared" si="619"/>
        <v>0</v>
      </c>
      <c r="AO526" s="103">
        <f t="shared" si="620"/>
        <v>0</v>
      </c>
      <c r="AP526" s="103">
        <f t="shared" si="621"/>
        <v>0</v>
      </c>
      <c r="AQ526" s="103">
        <f t="shared" si="622"/>
        <v>0</v>
      </c>
      <c r="AR526" s="103">
        <f t="shared" si="623"/>
        <v>6400</v>
      </c>
      <c r="AS526" s="103">
        <f t="shared" si="624"/>
        <v>0</v>
      </c>
      <c r="AT526" s="103">
        <f t="shared" si="625"/>
        <v>0</v>
      </c>
      <c r="AU526" s="103">
        <f t="shared" si="626"/>
        <v>0</v>
      </c>
      <c r="AV526" s="104">
        <f>SUM(AJ526:AU526)*VLOOKUP($I526,Escalation[],MATCH(W$1,Escalation[#Headers]),FALSE)</f>
        <v>6537.6</v>
      </c>
      <c r="AW526" s="104">
        <f t="shared" si="683"/>
        <v>0</v>
      </c>
      <c r="AX526" s="104">
        <f t="shared" si="684"/>
        <v>3595.6800000000003</v>
      </c>
      <c r="AY526" s="104">
        <f t="shared" si="685"/>
        <v>10133.280000000001</v>
      </c>
      <c r="AZ526" s="103">
        <f t="shared" si="686"/>
        <v>588.38400000000001</v>
      </c>
      <c r="BA526" s="105">
        <f t="shared" si="687"/>
        <v>323.6112</v>
      </c>
      <c r="BB526" s="110"/>
      <c r="BC526" s="102"/>
      <c r="BD526" s="102"/>
      <c r="BE526" s="102"/>
      <c r="BF526" s="102"/>
      <c r="BG526" s="102"/>
      <c r="BH526" s="102"/>
      <c r="BI526" s="102"/>
      <c r="BJ526" s="102"/>
      <c r="BK526" s="102"/>
      <c r="BL526" s="102"/>
      <c r="BM526" s="102"/>
      <c r="BN526" s="102">
        <f t="shared" si="627"/>
        <v>0</v>
      </c>
      <c r="BO526" s="103">
        <f t="shared" si="628"/>
        <v>0</v>
      </c>
      <c r="BP526" s="103">
        <f t="shared" si="629"/>
        <v>0</v>
      </c>
      <c r="BQ526" s="103">
        <f t="shared" si="630"/>
        <v>0</v>
      </c>
      <c r="BR526" s="103">
        <f t="shared" si="631"/>
        <v>0</v>
      </c>
      <c r="BS526" s="103">
        <f t="shared" si="632"/>
        <v>0</v>
      </c>
      <c r="BT526" s="103">
        <f t="shared" si="633"/>
        <v>0</v>
      </c>
      <c r="BU526" s="103">
        <f t="shared" si="634"/>
        <v>0</v>
      </c>
      <c r="BV526" s="103">
        <f t="shared" si="635"/>
        <v>0</v>
      </c>
      <c r="BW526" s="103">
        <f t="shared" si="636"/>
        <v>0</v>
      </c>
      <c r="BX526" s="103">
        <f t="shared" si="637"/>
        <v>0</v>
      </c>
      <c r="BY526" s="103">
        <f t="shared" si="638"/>
        <v>0</v>
      </c>
      <c r="BZ526" s="103">
        <f t="shared" si="639"/>
        <v>0</v>
      </c>
      <c r="CA526" s="104">
        <f>SUM(BO526:BZ526)*VLOOKUP($I526,Escalation[],MATCH(BB$1,Escalation[#Headers]),FALSE)</f>
        <v>0</v>
      </c>
      <c r="CB526" s="104">
        <f t="shared" si="640"/>
        <v>0</v>
      </c>
      <c r="CC526" s="104">
        <f t="shared" si="641"/>
        <v>0</v>
      </c>
      <c r="CD526" s="104">
        <f t="shared" si="642"/>
        <v>0</v>
      </c>
      <c r="CE526" s="103">
        <f t="shared" si="643"/>
        <v>0</v>
      </c>
      <c r="CF526" s="105">
        <f t="shared" si="644"/>
        <v>0</v>
      </c>
      <c r="CG526" s="110"/>
      <c r="CH526" s="102"/>
      <c r="CI526" s="102"/>
      <c r="CJ526" s="102"/>
      <c r="CK526" s="102"/>
      <c r="CL526" s="102"/>
      <c r="CM526" s="102"/>
      <c r="CN526" s="102"/>
      <c r="CO526" s="102"/>
      <c r="CP526" s="102"/>
      <c r="CQ526" s="102"/>
      <c r="CR526" s="102"/>
      <c r="CS526" s="102">
        <f t="shared" si="645"/>
        <v>0</v>
      </c>
      <c r="CT526" s="103">
        <f t="shared" si="646"/>
        <v>0</v>
      </c>
      <c r="CU526" s="103">
        <f t="shared" si="647"/>
        <v>0</v>
      </c>
      <c r="CV526" s="103">
        <f t="shared" si="648"/>
        <v>0</v>
      </c>
      <c r="CW526" s="103">
        <f t="shared" si="649"/>
        <v>0</v>
      </c>
      <c r="CX526" s="103">
        <f t="shared" si="650"/>
        <v>0</v>
      </c>
      <c r="CY526" s="103">
        <f t="shared" si="651"/>
        <v>0</v>
      </c>
      <c r="CZ526" s="103">
        <f t="shared" si="652"/>
        <v>0</v>
      </c>
      <c r="DA526" s="103">
        <f t="shared" si="653"/>
        <v>0</v>
      </c>
      <c r="DB526" s="103">
        <f t="shared" si="654"/>
        <v>0</v>
      </c>
      <c r="DC526" s="103">
        <f t="shared" si="655"/>
        <v>0</v>
      </c>
      <c r="DD526" s="103">
        <f t="shared" si="656"/>
        <v>0</v>
      </c>
      <c r="DE526" s="103">
        <f t="shared" si="657"/>
        <v>0</v>
      </c>
      <c r="DF526" s="104">
        <f>SUM(CT526:DE526)*VLOOKUP($I526,Escalation[],MATCH(CG$1,Escalation[#Headers]),FALSE)</f>
        <v>0</v>
      </c>
      <c r="DG526" s="104">
        <f t="shared" si="658"/>
        <v>0</v>
      </c>
      <c r="DH526" s="104">
        <f t="shared" si="659"/>
        <v>0</v>
      </c>
      <c r="DI526" s="104">
        <f t="shared" si="660"/>
        <v>0</v>
      </c>
      <c r="DJ526" s="103">
        <f t="shared" si="661"/>
        <v>0</v>
      </c>
      <c r="DK526" s="105">
        <f t="shared" si="662"/>
        <v>0</v>
      </c>
      <c r="DL526" s="110"/>
      <c r="DM526" s="102"/>
      <c r="DN526" s="102"/>
      <c r="DO526" s="102"/>
      <c r="DP526" s="102"/>
      <c r="DQ526" s="102"/>
      <c r="DR526" s="102"/>
      <c r="DS526" s="102"/>
      <c r="DT526" s="102"/>
      <c r="DU526" s="102"/>
      <c r="DV526" s="102"/>
      <c r="DW526" s="102"/>
      <c r="DX526" s="102">
        <f t="shared" si="663"/>
        <v>0</v>
      </c>
      <c r="DY526" s="103">
        <f t="shared" si="664"/>
        <v>0</v>
      </c>
      <c r="DZ526" s="103">
        <f t="shared" si="665"/>
        <v>0</v>
      </c>
      <c r="EA526" s="103">
        <f t="shared" si="666"/>
        <v>0</v>
      </c>
      <c r="EB526" s="103">
        <f t="shared" si="667"/>
        <v>0</v>
      </c>
      <c r="EC526" s="103">
        <f t="shared" si="668"/>
        <v>0</v>
      </c>
      <c r="ED526" s="103">
        <f t="shared" si="669"/>
        <v>0</v>
      </c>
      <c r="EE526" s="103">
        <f t="shared" si="670"/>
        <v>0</v>
      </c>
      <c r="EF526" s="103">
        <f t="shared" si="671"/>
        <v>0</v>
      </c>
      <c r="EG526" s="103">
        <f t="shared" si="672"/>
        <v>0</v>
      </c>
      <c r="EH526" s="103">
        <f t="shared" si="673"/>
        <v>0</v>
      </c>
      <c r="EI526" s="103">
        <f t="shared" si="674"/>
        <v>0</v>
      </c>
      <c r="EJ526" s="103">
        <f t="shared" si="675"/>
        <v>0</v>
      </c>
      <c r="EK526" s="104">
        <f>SUM(DY526:EJ526)*VLOOKUP($I526,Escalation[],MATCH(DL$1,Escalation[#Headers]),FALSE)</f>
        <v>0</v>
      </c>
      <c r="EL526" s="104">
        <f t="shared" si="676"/>
        <v>0</v>
      </c>
      <c r="EM526" s="104">
        <f t="shared" si="677"/>
        <v>0</v>
      </c>
      <c r="EN526" s="104">
        <f t="shared" si="678"/>
        <v>0</v>
      </c>
      <c r="EO526" s="103">
        <f t="shared" si="679"/>
        <v>0</v>
      </c>
      <c r="EP526" s="105">
        <f t="shared" si="680"/>
        <v>0</v>
      </c>
      <c r="EQ526" s="159">
        <f t="shared" si="681"/>
        <v>10133.280000000001</v>
      </c>
      <c r="ER526" s="1"/>
      <c r="ES526" s="82"/>
      <c r="ET526" s="82"/>
      <c r="EU526" s="82"/>
      <c r="EV526" s="82"/>
      <c r="EW526" s="34"/>
      <c r="EX526" s="34"/>
      <c r="EY526" s="34"/>
      <c r="EZ526" s="34"/>
      <c r="FA526" s="34"/>
      <c r="FB526" s="34"/>
      <c r="FC526" s="34"/>
      <c r="FD526" s="34"/>
    </row>
    <row r="527" spans="1:160" ht="39.6" hidden="1" x14ac:dyDescent="0.3">
      <c r="A527" s="37" t="s">
        <v>1096</v>
      </c>
      <c r="B527" s="83">
        <v>1.4</v>
      </c>
      <c r="C527" t="s">
        <v>1390</v>
      </c>
      <c r="D527" s="28" t="s">
        <v>1070</v>
      </c>
      <c r="E527" s="28"/>
      <c r="F527" s="29" t="s">
        <v>1097</v>
      </c>
      <c r="G527" s="30" t="s">
        <v>1097</v>
      </c>
      <c r="H527" s="1" t="s">
        <v>1073</v>
      </c>
      <c r="I527" s="28" t="s">
        <v>19</v>
      </c>
      <c r="J527" s="31" t="s">
        <v>20</v>
      </c>
      <c r="K527" s="28" t="s">
        <v>27</v>
      </c>
      <c r="L527" s="32" t="s">
        <v>1006</v>
      </c>
      <c r="M527" s="38">
        <v>62</v>
      </c>
      <c r="N527" s="41">
        <v>62</v>
      </c>
      <c r="O527" s="24">
        <v>0</v>
      </c>
      <c r="P527" s="47">
        <v>0.55000000000000004</v>
      </c>
      <c r="Q527" s="31" t="s">
        <v>23</v>
      </c>
      <c r="R527" s="1" t="s">
        <v>24</v>
      </c>
      <c r="S527" s="71">
        <f>VLOOKUP(R527,Contingencies!$A$2:$D$7,4,FALSE)</f>
        <v>0.09</v>
      </c>
      <c r="T527" s="22">
        <f t="shared" si="614"/>
        <v>494.75739600000009</v>
      </c>
      <c r="U527" s="33">
        <f t="shared" si="688"/>
        <v>175.55907600000003</v>
      </c>
      <c r="V527" s="89"/>
      <c r="W527" s="110"/>
      <c r="X527" s="102"/>
      <c r="Y527" s="102"/>
      <c r="Z527" s="102"/>
      <c r="AA527" s="102"/>
      <c r="AB527" s="102"/>
      <c r="AC527" s="102"/>
      <c r="AD527" s="102"/>
      <c r="AE527" s="101">
        <v>16</v>
      </c>
      <c r="AF527" s="101">
        <v>16</v>
      </c>
      <c r="AG527" s="101">
        <v>16</v>
      </c>
      <c r="AH527" s="101">
        <v>8</v>
      </c>
      <c r="AI527" s="102">
        <f t="shared" si="682"/>
        <v>56</v>
      </c>
      <c r="AJ527" s="103">
        <f t="shared" si="615"/>
        <v>0</v>
      </c>
      <c r="AK527" s="103">
        <f t="shared" si="616"/>
        <v>0</v>
      </c>
      <c r="AL527" s="103">
        <f t="shared" si="617"/>
        <v>0</v>
      </c>
      <c r="AM527" s="103">
        <f t="shared" si="618"/>
        <v>0</v>
      </c>
      <c r="AN527" s="103">
        <f t="shared" si="619"/>
        <v>0</v>
      </c>
      <c r="AO527" s="103">
        <f t="shared" si="620"/>
        <v>0</v>
      </c>
      <c r="AP527" s="103">
        <f t="shared" si="621"/>
        <v>0</v>
      </c>
      <c r="AQ527" s="103">
        <f t="shared" si="622"/>
        <v>0</v>
      </c>
      <c r="AR527" s="103">
        <f t="shared" si="623"/>
        <v>992</v>
      </c>
      <c r="AS527" s="103">
        <f t="shared" si="624"/>
        <v>992</v>
      </c>
      <c r="AT527" s="103">
        <f t="shared" si="625"/>
        <v>992</v>
      </c>
      <c r="AU527" s="103">
        <f t="shared" si="626"/>
        <v>496</v>
      </c>
      <c r="AV527" s="104">
        <f>SUM(AJ527:AU527)*VLOOKUP($I527,Escalation[],MATCH(W$1,Escalation[#Headers]),FALSE)</f>
        <v>3546.6480000000001</v>
      </c>
      <c r="AW527" s="104">
        <f t="shared" si="683"/>
        <v>0</v>
      </c>
      <c r="AX527" s="104">
        <f t="shared" si="684"/>
        <v>1950.6564000000003</v>
      </c>
      <c r="AY527" s="104">
        <f t="shared" si="685"/>
        <v>5497.3044000000009</v>
      </c>
      <c r="AZ527" s="103">
        <f t="shared" si="686"/>
        <v>319.19832000000002</v>
      </c>
      <c r="BA527" s="105">
        <f t="shared" si="687"/>
        <v>175.55907600000003</v>
      </c>
      <c r="BB527" s="110"/>
      <c r="BC527" s="102"/>
      <c r="BD527" s="102"/>
      <c r="BE527" s="102"/>
      <c r="BF527" s="102"/>
      <c r="BG527" s="102"/>
      <c r="BH527" s="102"/>
      <c r="BI527" s="102"/>
      <c r="BJ527" s="102"/>
      <c r="BK527" s="102"/>
      <c r="BL527" s="102"/>
      <c r="BM527" s="102"/>
      <c r="BN527" s="102">
        <f t="shared" si="627"/>
        <v>0</v>
      </c>
      <c r="BO527" s="103">
        <f t="shared" si="628"/>
        <v>0</v>
      </c>
      <c r="BP527" s="103">
        <f t="shared" si="629"/>
        <v>0</v>
      </c>
      <c r="BQ527" s="103">
        <f t="shared" si="630"/>
        <v>0</v>
      </c>
      <c r="BR527" s="103">
        <f t="shared" si="631"/>
        <v>0</v>
      </c>
      <c r="BS527" s="103">
        <f t="shared" si="632"/>
        <v>0</v>
      </c>
      <c r="BT527" s="103">
        <f t="shared" si="633"/>
        <v>0</v>
      </c>
      <c r="BU527" s="103">
        <f t="shared" si="634"/>
        <v>0</v>
      </c>
      <c r="BV527" s="103">
        <f t="shared" si="635"/>
        <v>0</v>
      </c>
      <c r="BW527" s="103">
        <f t="shared" si="636"/>
        <v>0</v>
      </c>
      <c r="BX527" s="103">
        <f t="shared" si="637"/>
        <v>0</v>
      </c>
      <c r="BY527" s="103">
        <f t="shared" si="638"/>
        <v>0</v>
      </c>
      <c r="BZ527" s="103">
        <f t="shared" si="639"/>
        <v>0</v>
      </c>
      <c r="CA527" s="104">
        <f>SUM(BO527:BZ527)*VLOOKUP($I527,Escalation[],MATCH(BB$1,Escalation[#Headers]),FALSE)</f>
        <v>0</v>
      </c>
      <c r="CB527" s="104">
        <f t="shared" si="640"/>
        <v>0</v>
      </c>
      <c r="CC527" s="104">
        <f t="shared" si="641"/>
        <v>0</v>
      </c>
      <c r="CD527" s="104">
        <f t="shared" si="642"/>
        <v>0</v>
      </c>
      <c r="CE527" s="103">
        <f t="shared" si="643"/>
        <v>0</v>
      </c>
      <c r="CF527" s="105">
        <f t="shared" si="644"/>
        <v>0</v>
      </c>
      <c r="CG527" s="110"/>
      <c r="CH527" s="102"/>
      <c r="CI527" s="102"/>
      <c r="CJ527" s="102"/>
      <c r="CK527" s="102"/>
      <c r="CL527" s="102"/>
      <c r="CM527" s="102"/>
      <c r="CN527" s="102"/>
      <c r="CO527" s="102"/>
      <c r="CP527" s="102"/>
      <c r="CQ527" s="102"/>
      <c r="CR527" s="102"/>
      <c r="CS527" s="102">
        <f t="shared" si="645"/>
        <v>0</v>
      </c>
      <c r="CT527" s="103">
        <f t="shared" si="646"/>
        <v>0</v>
      </c>
      <c r="CU527" s="103">
        <f t="shared" si="647"/>
        <v>0</v>
      </c>
      <c r="CV527" s="103">
        <f t="shared" si="648"/>
        <v>0</v>
      </c>
      <c r="CW527" s="103">
        <f t="shared" si="649"/>
        <v>0</v>
      </c>
      <c r="CX527" s="103">
        <f t="shared" si="650"/>
        <v>0</v>
      </c>
      <c r="CY527" s="103">
        <f t="shared" si="651"/>
        <v>0</v>
      </c>
      <c r="CZ527" s="103">
        <f t="shared" si="652"/>
        <v>0</v>
      </c>
      <c r="DA527" s="103">
        <f t="shared" si="653"/>
        <v>0</v>
      </c>
      <c r="DB527" s="103">
        <f t="shared" si="654"/>
        <v>0</v>
      </c>
      <c r="DC527" s="103">
        <f t="shared" si="655"/>
        <v>0</v>
      </c>
      <c r="DD527" s="103">
        <f t="shared" si="656"/>
        <v>0</v>
      </c>
      <c r="DE527" s="103">
        <f t="shared" si="657"/>
        <v>0</v>
      </c>
      <c r="DF527" s="104">
        <f>SUM(CT527:DE527)*VLOOKUP($I527,Escalation[],MATCH(CG$1,Escalation[#Headers]),FALSE)</f>
        <v>0</v>
      </c>
      <c r="DG527" s="104">
        <f t="shared" si="658"/>
        <v>0</v>
      </c>
      <c r="DH527" s="104">
        <f t="shared" si="659"/>
        <v>0</v>
      </c>
      <c r="DI527" s="104">
        <f t="shared" si="660"/>
        <v>0</v>
      </c>
      <c r="DJ527" s="103">
        <f t="shared" si="661"/>
        <v>0</v>
      </c>
      <c r="DK527" s="105">
        <f t="shared" si="662"/>
        <v>0</v>
      </c>
      <c r="DL527" s="110"/>
      <c r="DM527" s="102"/>
      <c r="DN527" s="102"/>
      <c r="DO527" s="102"/>
      <c r="DP527" s="102"/>
      <c r="DQ527" s="102"/>
      <c r="DR527" s="102"/>
      <c r="DS527" s="102"/>
      <c r="DT527" s="102"/>
      <c r="DU527" s="102"/>
      <c r="DV527" s="102"/>
      <c r="DW527" s="102"/>
      <c r="DX527" s="102">
        <f t="shared" si="663"/>
        <v>0</v>
      </c>
      <c r="DY527" s="103">
        <f t="shared" si="664"/>
        <v>0</v>
      </c>
      <c r="DZ527" s="103">
        <f t="shared" si="665"/>
        <v>0</v>
      </c>
      <c r="EA527" s="103">
        <f t="shared" si="666"/>
        <v>0</v>
      </c>
      <c r="EB527" s="103">
        <f t="shared" si="667"/>
        <v>0</v>
      </c>
      <c r="EC527" s="103">
        <f t="shared" si="668"/>
        <v>0</v>
      </c>
      <c r="ED527" s="103">
        <f t="shared" si="669"/>
        <v>0</v>
      </c>
      <c r="EE527" s="103">
        <f t="shared" si="670"/>
        <v>0</v>
      </c>
      <c r="EF527" s="103">
        <f t="shared" si="671"/>
        <v>0</v>
      </c>
      <c r="EG527" s="103">
        <f t="shared" si="672"/>
        <v>0</v>
      </c>
      <c r="EH527" s="103">
        <f t="shared" si="673"/>
        <v>0</v>
      </c>
      <c r="EI527" s="103">
        <f t="shared" si="674"/>
        <v>0</v>
      </c>
      <c r="EJ527" s="103">
        <f t="shared" si="675"/>
        <v>0</v>
      </c>
      <c r="EK527" s="104">
        <f>SUM(DY527:EJ527)*VLOOKUP($I527,Escalation[],MATCH(DL$1,Escalation[#Headers]),FALSE)</f>
        <v>0</v>
      </c>
      <c r="EL527" s="104">
        <f t="shared" si="676"/>
        <v>0</v>
      </c>
      <c r="EM527" s="104">
        <f t="shared" si="677"/>
        <v>0</v>
      </c>
      <c r="EN527" s="104">
        <f t="shared" si="678"/>
        <v>0</v>
      </c>
      <c r="EO527" s="103">
        <f t="shared" si="679"/>
        <v>0</v>
      </c>
      <c r="EP527" s="105">
        <f t="shared" si="680"/>
        <v>0</v>
      </c>
      <c r="EQ527" s="159">
        <f t="shared" si="681"/>
        <v>5497.3044000000009</v>
      </c>
      <c r="ER527" s="1"/>
      <c r="ES527" s="82"/>
      <c r="ET527" s="82"/>
      <c r="EU527" s="82"/>
      <c r="EV527" s="82"/>
      <c r="EW527" s="34"/>
      <c r="EX527" s="34"/>
      <c r="EY527" s="34"/>
      <c r="EZ527" s="34"/>
      <c r="FA527" s="34"/>
      <c r="FB527" s="34"/>
      <c r="FC527" s="34"/>
      <c r="FD527" s="34"/>
    </row>
    <row r="528" spans="1:160" ht="26.4" hidden="1" x14ac:dyDescent="0.3">
      <c r="A528" s="37" t="s">
        <v>1098</v>
      </c>
      <c r="B528" s="83">
        <v>1.4</v>
      </c>
      <c r="C528" t="s">
        <v>1390</v>
      </c>
      <c r="D528" s="28" t="s">
        <v>1070</v>
      </c>
      <c r="E528" s="28"/>
      <c r="F528" s="29" t="s">
        <v>1099</v>
      </c>
      <c r="G528" s="30" t="s">
        <v>1099</v>
      </c>
      <c r="H528" s="1" t="s">
        <v>1077</v>
      </c>
      <c r="I528" s="28" t="s">
        <v>19</v>
      </c>
      <c r="J528" s="31" t="s">
        <v>31</v>
      </c>
      <c r="K528" s="28" t="s">
        <v>137</v>
      </c>
      <c r="L528" s="32" t="s">
        <v>1006</v>
      </c>
      <c r="M528" s="38">
        <v>47</v>
      </c>
      <c r="N528" s="41">
        <v>46.67</v>
      </c>
      <c r="O528" s="24">
        <v>0</v>
      </c>
      <c r="P528" s="47">
        <v>0.55000000000000004</v>
      </c>
      <c r="Q528" s="31" t="s">
        <v>23</v>
      </c>
      <c r="R528" s="1" t="s">
        <v>220</v>
      </c>
      <c r="S528" s="71">
        <f>VLOOKUP(R528,Contingencies!$A$2:$D$7,4,FALSE)</f>
        <v>0.2</v>
      </c>
      <c r="T528" s="22">
        <f t="shared" si="614"/>
        <v>833.46228000000019</v>
      </c>
      <c r="U528" s="33">
        <f t="shared" si="688"/>
        <v>295.74468000000007</v>
      </c>
      <c r="V528" s="89"/>
      <c r="W528" s="110"/>
      <c r="X528" s="102"/>
      <c r="Y528" s="102"/>
      <c r="Z528" s="102"/>
      <c r="AA528" s="102"/>
      <c r="AB528" s="102"/>
      <c r="AC528" s="102"/>
      <c r="AD528" s="102"/>
      <c r="AE528" s="102"/>
      <c r="AF528" s="102"/>
      <c r="AG528" s="102"/>
      <c r="AH528" s="101">
        <v>56</v>
      </c>
      <c r="AI528" s="102">
        <f t="shared" si="682"/>
        <v>56</v>
      </c>
      <c r="AJ528" s="103">
        <f t="shared" si="615"/>
        <v>0</v>
      </c>
      <c r="AK528" s="103">
        <f t="shared" si="616"/>
        <v>0</v>
      </c>
      <c r="AL528" s="103">
        <f t="shared" si="617"/>
        <v>0</v>
      </c>
      <c r="AM528" s="103">
        <f t="shared" si="618"/>
        <v>0</v>
      </c>
      <c r="AN528" s="103">
        <f t="shared" si="619"/>
        <v>0</v>
      </c>
      <c r="AO528" s="103">
        <f t="shared" si="620"/>
        <v>0</v>
      </c>
      <c r="AP528" s="103">
        <f t="shared" si="621"/>
        <v>0</v>
      </c>
      <c r="AQ528" s="103">
        <f t="shared" si="622"/>
        <v>0</v>
      </c>
      <c r="AR528" s="103">
        <f t="shared" si="623"/>
        <v>0</v>
      </c>
      <c r="AS528" s="103">
        <f t="shared" si="624"/>
        <v>0</v>
      </c>
      <c r="AT528" s="103">
        <f t="shared" si="625"/>
        <v>0</v>
      </c>
      <c r="AU528" s="103">
        <f t="shared" si="626"/>
        <v>2632</v>
      </c>
      <c r="AV528" s="104">
        <f>SUM(AJ528:AU528)*VLOOKUP($I528,Escalation[],MATCH(W$1,Escalation[#Headers]),FALSE)</f>
        <v>2688.5880000000002</v>
      </c>
      <c r="AW528" s="104">
        <f t="shared" si="683"/>
        <v>0</v>
      </c>
      <c r="AX528" s="104">
        <f t="shared" si="684"/>
        <v>1478.7234000000003</v>
      </c>
      <c r="AY528" s="104">
        <f t="shared" si="685"/>
        <v>4167.3114000000005</v>
      </c>
      <c r="AZ528" s="103">
        <f t="shared" si="686"/>
        <v>537.71760000000006</v>
      </c>
      <c r="BA528" s="105">
        <f t="shared" si="687"/>
        <v>295.74468000000007</v>
      </c>
      <c r="BB528" s="110"/>
      <c r="BC528" s="102"/>
      <c r="BD528" s="102"/>
      <c r="BE528" s="102"/>
      <c r="BF528" s="102"/>
      <c r="BG528" s="102"/>
      <c r="BH528" s="102"/>
      <c r="BI528" s="102"/>
      <c r="BJ528" s="102"/>
      <c r="BK528" s="102"/>
      <c r="BL528" s="102"/>
      <c r="BM528" s="102"/>
      <c r="BN528" s="102">
        <f t="shared" si="627"/>
        <v>0</v>
      </c>
      <c r="BO528" s="103">
        <f t="shared" si="628"/>
        <v>0</v>
      </c>
      <c r="BP528" s="103">
        <f t="shared" si="629"/>
        <v>0</v>
      </c>
      <c r="BQ528" s="103">
        <f t="shared" si="630"/>
        <v>0</v>
      </c>
      <c r="BR528" s="103">
        <f t="shared" si="631"/>
        <v>0</v>
      </c>
      <c r="BS528" s="103">
        <f t="shared" si="632"/>
        <v>0</v>
      </c>
      <c r="BT528" s="103">
        <f t="shared" si="633"/>
        <v>0</v>
      </c>
      <c r="BU528" s="103">
        <f t="shared" si="634"/>
        <v>0</v>
      </c>
      <c r="BV528" s="103">
        <f t="shared" si="635"/>
        <v>0</v>
      </c>
      <c r="BW528" s="103">
        <f t="shared" si="636"/>
        <v>0</v>
      </c>
      <c r="BX528" s="103">
        <f t="shared" si="637"/>
        <v>0</v>
      </c>
      <c r="BY528" s="103">
        <f t="shared" si="638"/>
        <v>0</v>
      </c>
      <c r="BZ528" s="103">
        <f t="shared" si="639"/>
        <v>0</v>
      </c>
      <c r="CA528" s="104">
        <f>SUM(BO528:BZ528)*VLOOKUP($I528,Escalation[],MATCH(BB$1,Escalation[#Headers]),FALSE)</f>
        <v>0</v>
      </c>
      <c r="CB528" s="104">
        <f t="shared" si="640"/>
        <v>0</v>
      </c>
      <c r="CC528" s="104">
        <f t="shared" si="641"/>
        <v>0</v>
      </c>
      <c r="CD528" s="104">
        <f t="shared" si="642"/>
        <v>0</v>
      </c>
      <c r="CE528" s="103">
        <f t="shared" si="643"/>
        <v>0</v>
      </c>
      <c r="CF528" s="105">
        <f t="shared" si="644"/>
        <v>0</v>
      </c>
      <c r="CG528" s="110"/>
      <c r="CH528" s="102"/>
      <c r="CI528" s="102"/>
      <c r="CJ528" s="102"/>
      <c r="CK528" s="102"/>
      <c r="CL528" s="102"/>
      <c r="CM528" s="102"/>
      <c r="CN528" s="102"/>
      <c r="CO528" s="102"/>
      <c r="CP528" s="102"/>
      <c r="CQ528" s="102"/>
      <c r="CR528" s="102"/>
      <c r="CS528" s="102">
        <f t="shared" si="645"/>
        <v>0</v>
      </c>
      <c r="CT528" s="103">
        <f t="shared" si="646"/>
        <v>0</v>
      </c>
      <c r="CU528" s="103">
        <f t="shared" si="647"/>
        <v>0</v>
      </c>
      <c r="CV528" s="103">
        <f t="shared" si="648"/>
        <v>0</v>
      </c>
      <c r="CW528" s="103">
        <f t="shared" si="649"/>
        <v>0</v>
      </c>
      <c r="CX528" s="103">
        <f t="shared" si="650"/>
        <v>0</v>
      </c>
      <c r="CY528" s="103">
        <f t="shared" si="651"/>
        <v>0</v>
      </c>
      <c r="CZ528" s="103">
        <f t="shared" si="652"/>
        <v>0</v>
      </c>
      <c r="DA528" s="103">
        <f t="shared" si="653"/>
        <v>0</v>
      </c>
      <c r="DB528" s="103">
        <f t="shared" si="654"/>
        <v>0</v>
      </c>
      <c r="DC528" s="103">
        <f t="shared" si="655"/>
        <v>0</v>
      </c>
      <c r="DD528" s="103">
        <f t="shared" si="656"/>
        <v>0</v>
      </c>
      <c r="DE528" s="103">
        <f t="shared" si="657"/>
        <v>0</v>
      </c>
      <c r="DF528" s="104">
        <f>SUM(CT528:DE528)*VLOOKUP($I528,Escalation[],MATCH(CG$1,Escalation[#Headers]),FALSE)</f>
        <v>0</v>
      </c>
      <c r="DG528" s="104">
        <f t="shared" si="658"/>
        <v>0</v>
      </c>
      <c r="DH528" s="104">
        <f t="shared" si="659"/>
        <v>0</v>
      </c>
      <c r="DI528" s="104">
        <f t="shared" si="660"/>
        <v>0</v>
      </c>
      <c r="DJ528" s="103">
        <f t="shared" si="661"/>
        <v>0</v>
      </c>
      <c r="DK528" s="105">
        <f t="shared" si="662"/>
        <v>0</v>
      </c>
      <c r="DL528" s="110"/>
      <c r="DM528" s="102"/>
      <c r="DN528" s="102"/>
      <c r="DO528" s="102"/>
      <c r="DP528" s="102"/>
      <c r="DQ528" s="102"/>
      <c r="DR528" s="102"/>
      <c r="DS528" s="102"/>
      <c r="DT528" s="102"/>
      <c r="DU528" s="102"/>
      <c r="DV528" s="102"/>
      <c r="DW528" s="102"/>
      <c r="DX528" s="102">
        <f t="shared" si="663"/>
        <v>0</v>
      </c>
      <c r="DY528" s="103">
        <f t="shared" si="664"/>
        <v>0</v>
      </c>
      <c r="DZ528" s="103">
        <f t="shared" si="665"/>
        <v>0</v>
      </c>
      <c r="EA528" s="103">
        <f t="shared" si="666"/>
        <v>0</v>
      </c>
      <c r="EB528" s="103">
        <f t="shared" si="667"/>
        <v>0</v>
      </c>
      <c r="EC528" s="103">
        <f t="shared" si="668"/>
        <v>0</v>
      </c>
      <c r="ED528" s="103">
        <f t="shared" si="669"/>
        <v>0</v>
      </c>
      <c r="EE528" s="103">
        <f t="shared" si="670"/>
        <v>0</v>
      </c>
      <c r="EF528" s="103">
        <f t="shared" si="671"/>
        <v>0</v>
      </c>
      <c r="EG528" s="103">
        <f t="shared" si="672"/>
        <v>0</v>
      </c>
      <c r="EH528" s="103">
        <f t="shared" si="673"/>
        <v>0</v>
      </c>
      <c r="EI528" s="103">
        <f t="shared" si="674"/>
        <v>0</v>
      </c>
      <c r="EJ528" s="103">
        <f t="shared" si="675"/>
        <v>0</v>
      </c>
      <c r="EK528" s="104">
        <f>SUM(DY528:EJ528)*VLOOKUP($I528,Escalation[],MATCH(DL$1,Escalation[#Headers]),FALSE)</f>
        <v>0</v>
      </c>
      <c r="EL528" s="104">
        <f t="shared" si="676"/>
        <v>0</v>
      </c>
      <c r="EM528" s="104">
        <f t="shared" si="677"/>
        <v>0</v>
      </c>
      <c r="EN528" s="104">
        <f t="shared" si="678"/>
        <v>0</v>
      </c>
      <c r="EO528" s="103">
        <f t="shared" si="679"/>
        <v>0</v>
      </c>
      <c r="EP528" s="105">
        <f t="shared" si="680"/>
        <v>0</v>
      </c>
      <c r="EQ528" s="159">
        <f t="shared" si="681"/>
        <v>4167.3114000000005</v>
      </c>
      <c r="ER528" s="1"/>
      <c r="ES528" s="82"/>
      <c r="ET528" s="82"/>
      <c r="EU528" s="82"/>
      <c r="EV528" s="82"/>
      <c r="EW528" s="34"/>
      <c r="EX528" s="34"/>
      <c r="EY528" s="34"/>
      <c r="EZ528" s="34"/>
      <c r="FA528" s="34"/>
      <c r="FB528" s="34"/>
      <c r="FC528" s="34"/>
      <c r="FD528" s="34"/>
    </row>
    <row r="529" spans="1:160" ht="26.4" hidden="1" x14ac:dyDescent="0.3">
      <c r="A529" s="37" t="s">
        <v>1098</v>
      </c>
      <c r="B529" s="83">
        <v>1.4</v>
      </c>
      <c r="C529" t="s">
        <v>1390</v>
      </c>
      <c r="D529" s="28" t="s">
        <v>1070</v>
      </c>
      <c r="E529" s="28"/>
      <c r="F529" s="29" t="s">
        <v>1099</v>
      </c>
      <c r="G529" s="30" t="s">
        <v>1099</v>
      </c>
      <c r="H529" s="1" t="s">
        <v>1073</v>
      </c>
      <c r="I529" s="28" t="s">
        <v>19</v>
      </c>
      <c r="J529" s="31" t="s">
        <v>31</v>
      </c>
      <c r="K529" s="28" t="s">
        <v>27</v>
      </c>
      <c r="L529" s="32" t="s">
        <v>1006</v>
      </c>
      <c r="M529" s="38">
        <v>62</v>
      </c>
      <c r="N529" s="41">
        <v>62</v>
      </c>
      <c r="O529" s="24">
        <v>0</v>
      </c>
      <c r="P529" s="47">
        <v>0.55000000000000004</v>
      </c>
      <c r="Q529" s="31" t="s">
        <v>23</v>
      </c>
      <c r="R529" s="1" t="s">
        <v>220</v>
      </c>
      <c r="S529" s="71">
        <f>VLOOKUP(R529,Contingencies!$A$2:$D$7,4,FALSE)</f>
        <v>0.2</v>
      </c>
      <c r="T529" s="22">
        <f t="shared" si="614"/>
        <v>1099.4608800000003</v>
      </c>
      <c r="U529" s="33">
        <f t="shared" si="688"/>
        <v>390.13128000000012</v>
      </c>
      <c r="V529" s="89"/>
      <c r="W529" s="110"/>
      <c r="X529" s="102"/>
      <c r="Y529" s="102"/>
      <c r="Z529" s="102"/>
      <c r="AA529" s="102"/>
      <c r="AB529" s="102"/>
      <c r="AC529" s="102"/>
      <c r="AD529" s="102"/>
      <c r="AE529" s="102"/>
      <c r="AF529" s="102"/>
      <c r="AG529" s="102"/>
      <c r="AH529" s="101">
        <v>56</v>
      </c>
      <c r="AI529" s="102">
        <f t="shared" si="682"/>
        <v>56</v>
      </c>
      <c r="AJ529" s="103">
        <f t="shared" si="615"/>
        <v>0</v>
      </c>
      <c r="AK529" s="103">
        <f t="shared" si="616"/>
        <v>0</v>
      </c>
      <c r="AL529" s="103">
        <f t="shared" si="617"/>
        <v>0</v>
      </c>
      <c r="AM529" s="103">
        <f t="shared" si="618"/>
        <v>0</v>
      </c>
      <c r="AN529" s="103">
        <f t="shared" si="619"/>
        <v>0</v>
      </c>
      <c r="AO529" s="103">
        <f t="shared" si="620"/>
        <v>0</v>
      </c>
      <c r="AP529" s="103">
        <f t="shared" si="621"/>
        <v>0</v>
      </c>
      <c r="AQ529" s="103">
        <f t="shared" si="622"/>
        <v>0</v>
      </c>
      <c r="AR529" s="103">
        <f t="shared" si="623"/>
        <v>0</v>
      </c>
      <c r="AS529" s="103">
        <f t="shared" si="624"/>
        <v>0</v>
      </c>
      <c r="AT529" s="103">
        <f t="shared" si="625"/>
        <v>0</v>
      </c>
      <c r="AU529" s="103">
        <f t="shared" si="626"/>
        <v>3472</v>
      </c>
      <c r="AV529" s="104">
        <f>SUM(AJ529:AU529)*VLOOKUP($I529,Escalation[],MATCH(W$1,Escalation[#Headers]),FALSE)</f>
        <v>3546.6480000000001</v>
      </c>
      <c r="AW529" s="104">
        <f t="shared" si="683"/>
        <v>0</v>
      </c>
      <c r="AX529" s="104">
        <f t="shared" si="684"/>
        <v>1950.6564000000003</v>
      </c>
      <c r="AY529" s="104">
        <f t="shared" si="685"/>
        <v>5497.3044000000009</v>
      </c>
      <c r="AZ529" s="103">
        <f t="shared" si="686"/>
        <v>709.32960000000003</v>
      </c>
      <c r="BA529" s="105">
        <f t="shared" si="687"/>
        <v>390.13128000000006</v>
      </c>
      <c r="BB529" s="110"/>
      <c r="BC529" s="102"/>
      <c r="BD529" s="102"/>
      <c r="BE529" s="102"/>
      <c r="BF529" s="102"/>
      <c r="BG529" s="102"/>
      <c r="BH529" s="102"/>
      <c r="BI529" s="102"/>
      <c r="BJ529" s="102"/>
      <c r="BK529" s="102"/>
      <c r="BL529" s="102"/>
      <c r="BM529" s="102"/>
      <c r="BN529" s="102">
        <f t="shared" si="627"/>
        <v>0</v>
      </c>
      <c r="BO529" s="103">
        <f t="shared" si="628"/>
        <v>0</v>
      </c>
      <c r="BP529" s="103">
        <f t="shared" si="629"/>
        <v>0</v>
      </c>
      <c r="BQ529" s="103">
        <f t="shared" si="630"/>
        <v>0</v>
      </c>
      <c r="BR529" s="103">
        <f t="shared" si="631"/>
        <v>0</v>
      </c>
      <c r="BS529" s="103">
        <f t="shared" si="632"/>
        <v>0</v>
      </c>
      <c r="BT529" s="103">
        <f t="shared" si="633"/>
        <v>0</v>
      </c>
      <c r="BU529" s="103">
        <f t="shared" si="634"/>
        <v>0</v>
      </c>
      <c r="BV529" s="103">
        <f t="shared" si="635"/>
        <v>0</v>
      </c>
      <c r="BW529" s="103">
        <f t="shared" si="636"/>
        <v>0</v>
      </c>
      <c r="BX529" s="103">
        <f t="shared" si="637"/>
        <v>0</v>
      </c>
      <c r="BY529" s="103">
        <f t="shared" si="638"/>
        <v>0</v>
      </c>
      <c r="BZ529" s="103">
        <f t="shared" si="639"/>
        <v>0</v>
      </c>
      <c r="CA529" s="104">
        <f>SUM(BO529:BZ529)*VLOOKUP($I529,Escalation[],MATCH(BB$1,Escalation[#Headers]),FALSE)</f>
        <v>0</v>
      </c>
      <c r="CB529" s="104">
        <f t="shared" si="640"/>
        <v>0</v>
      </c>
      <c r="CC529" s="104">
        <f t="shared" si="641"/>
        <v>0</v>
      </c>
      <c r="CD529" s="104">
        <f t="shared" si="642"/>
        <v>0</v>
      </c>
      <c r="CE529" s="103">
        <f t="shared" si="643"/>
        <v>0</v>
      </c>
      <c r="CF529" s="105">
        <f t="shared" si="644"/>
        <v>0</v>
      </c>
      <c r="CG529" s="110"/>
      <c r="CH529" s="102"/>
      <c r="CI529" s="102"/>
      <c r="CJ529" s="102"/>
      <c r="CK529" s="102"/>
      <c r="CL529" s="102"/>
      <c r="CM529" s="102"/>
      <c r="CN529" s="102"/>
      <c r="CO529" s="102"/>
      <c r="CP529" s="102"/>
      <c r="CQ529" s="102"/>
      <c r="CR529" s="102"/>
      <c r="CS529" s="102">
        <f t="shared" si="645"/>
        <v>0</v>
      </c>
      <c r="CT529" s="103">
        <f t="shared" si="646"/>
        <v>0</v>
      </c>
      <c r="CU529" s="103">
        <f t="shared" si="647"/>
        <v>0</v>
      </c>
      <c r="CV529" s="103">
        <f t="shared" si="648"/>
        <v>0</v>
      </c>
      <c r="CW529" s="103">
        <f t="shared" si="649"/>
        <v>0</v>
      </c>
      <c r="CX529" s="103">
        <f t="shared" si="650"/>
        <v>0</v>
      </c>
      <c r="CY529" s="103">
        <f t="shared" si="651"/>
        <v>0</v>
      </c>
      <c r="CZ529" s="103">
        <f t="shared" si="652"/>
        <v>0</v>
      </c>
      <c r="DA529" s="103">
        <f t="shared" si="653"/>
        <v>0</v>
      </c>
      <c r="DB529" s="103">
        <f t="shared" si="654"/>
        <v>0</v>
      </c>
      <c r="DC529" s="103">
        <f t="shared" si="655"/>
        <v>0</v>
      </c>
      <c r="DD529" s="103">
        <f t="shared" si="656"/>
        <v>0</v>
      </c>
      <c r="DE529" s="103">
        <f t="shared" si="657"/>
        <v>0</v>
      </c>
      <c r="DF529" s="104">
        <f>SUM(CT529:DE529)*VLOOKUP($I529,Escalation[],MATCH(CG$1,Escalation[#Headers]),FALSE)</f>
        <v>0</v>
      </c>
      <c r="DG529" s="104">
        <f t="shared" si="658"/>
        <v>0</v>
      </c>
      <c r="DH529" s="104">
        <f t="shared" si="659"/>
        <v>0</v>
      </c>
      <c r="DI529" s="104">
        <f t="shared" si="660"/>
        <v>0</v>
      </c>
      <c r="DJ529" s="103">
        <f t="shared" si="661"/>
        <v>0</v>
      </c>
      <c r="DK529" s="105">
        <f t="shared" si="662"/>
        <v>0</v>
      </c>
      <c r="DL529" s="110"/>
      <c r="DM529" s="102"/>
      <c r="DN529" s="102"/>
      <c r="DO529" s="102"/>
      <c r="DP529" s="102"/>
      <c r="DQ529" s="102"/>
      <c r="DR529" s="102"/>
      <c r="DS529" s="102"/>
      <c r="DT529" s="102"/>
      <c r="DU529" s="102"/>
      <c r="DV529" s="102"/>
      <c r="DW529" s="102"/>
      <c r="DX529" s="102">
        <f t="shared" si="663"/>
        <v>0</v>
      </c>
      <c r="DY529" s="103">
        <f t="shared" si="664"/>
        <v>0</v>
      </c>
      <c r="DZ529" s="103">
        <f t="shared" si="665"/>
        <v>0</v>
      </c>
      <c r="EA529" s="103">
        <f t="shared" si="666"/>
        <v>0</v>
      </c>
      <c r="EB529" s="103">
        <f t="shared" si="667"/>
        <v>0</v>
      </c>
      <c r="EC529" s="103">
        <f t="shared" si="668"/>
        <v>0</v>
      </c>
      <c r="ED529" s="103">
        <f t="shared" si="669"/>
        <v>0</v>
      </c>
      <c r="EE529" s="103">
        <f t="shared" si="670"/>
        <v>0</v>
      </c>
      <c r="EF529" s="103">
        <f t="shared" si="671"/>
        <v>0</v>
      </c>
      <c r="EG529" s="103">
        <f t="shared" si="672"/>
        <v>0</v>
      </c>
      <c r="EH529" s="103">
        <f t="shared" si="673"/>
        <v>0</v>
      </c>
      <c r="EI529" s="103">
        <f t="shared" si="674"/>
        <v>0</v>
      </c>
      <c r="EJ529" s="103">
        <f t="shared" si="675"/>
        <v>0</v>
      </c>
      <c r="EK529" s="104">
        <f>SUM(DY529:EJ529)*VLOOKUP($I529,Escalation[],MATCH(DL$1,Escalation[#Headers]),FALSE)</f>
        <v>0</v>
      </c>
      <c r="EL529" s="104">
        <f t="shared" si="676"/>
        <v>0</v>
      </c>
      <c r="EM529" s="104">
        <f t="shared" si="677"/>
        <v>0</v>
      </c>
      <c r="EN529" s="104">
        <f t="shared" si="678"/>
        <v>0</v>
      </c>
      <c r="EO529" s="103">
        <f t="shared" si="679"/>
        <v>0</v>
      </c>
      <c r="EP529" s="105">
        <f t="shared" si="680"/>
        <v>0</v>
      </c>
      <c r="EQ529" s="159">
        <f t="shared" si="681"/>
        <v>5497.3044000000009</v>
      </c>
      <c r="ER529" s="1"/>
      <c r="ES529" s="82"/>
      <c r="ET529" s="82"/>
      <c r="EU529" s="82"/>
      <c r="EV529" s="82"/>
      <c r="EW529" s="34"/>
      <c r="EX529" s="34"/>
      <c r="EY529" s="34"/>
      <c r="EZ529" s="34"/>
      <c r="FA529" s="34"/>
      <c r="FB529" s="34"/>
      <c r="FC529" s="34"/>
      <c r="FD529" s="34"/>
    </row>
    <row r="530" spans="1:160" ht="79.2" hidden="1" x14ac:dyDescent="0.3">
      <c r="A530" s="37" t="s">
        <v>1100</v>
      </c>
      <c r="B530" s="83">
        <v>1.4</v>
      </c>
      <c r="C530" t="s">
        <v>1390</v>
      </c>
      <c r="D530" s="28" t="s">
        <v>1070</v>
      </c>
      <c r="E530" s="28"/>
      <c r="F530" s="29" t="s">
        <v>1101</v>
      </c>
      <c r="G530" s="30" t="s">
        <v>1102</v>
      </c>
      <c r="H530" s="1" t="s">
        <v>1073</v>
      </c>
      <c r="I530" s="28" t="s">
        <v>19</v>
      </c>
      <c r="J530" s="31" t="s">
        <v>31</v>
      </c>
      <c r="K530" s="28" t="s">
        <v>27</v>
      </c>
      <c r="L530" s="32" t="s">
        <v>1006</v>
      </c>
      <c r="M530" s="38">
        <v>62</v>
      </c>
      <c r="N530" s="41">
        <v>62</v>
      </c>
      <c r="O530" s="24">
        <v>0</v>
      </c>
      <c r="P530" s="47">
        <v>0.55000000000000004</v>
      </c>
      <c r="Q530" s="31" t="s">
        <v>23</v>
      </c>
      <c r="R530" s="1" t="s">
        <v>220</v>
      </c>
      <c r="S530" s="71">
        <f>VLOOKUP(R530,Contingencies!$A$2:$D$7,4,FALSE)</f>
        <v>0.2</v>
      </c>
      <c r="T530" s="22">
        <f t="shared" si="614"/>
        <v>635.01719112000012</v>
      </c>
      <c r="U530" s="33">
        <f t="shared" si="688"/>
        <v>225.32868072000005</v>
      </c>
      <c r="V530" s="89"/>
      <c r="W530" s="110"/>
      <c r="X530" s="102"/>
      <c r="Y530" s="102"/>
      <c r="Z530" s="102"/>
      <c r="AA530" s="102"/>
      <c r="AB530" s="102"/>
      <c r="AC530" s="102"/>
      <c r="AD530" s="102"/>
      <c r="AE530" s="102"/>
      <c r="AF530" s="102"/>
      <c r="AG530" s="102"/>
      <c r="AH530" s="101">
        <v>16</v>
      </c>
      <c r="AI530" s="102">
        <f t="shared" si="682"/>
        <v>16</v>
      </c>
      <c r="AJ530" s="103">
        <f t="shared" si="615"/>
        <v>0</v>
      </c>
      <c r="AK530" s="103">
        <f t="shared" si="616"/>
        <v>0</v>
      </c>
      <c r="AL530" s="103">
        <f t="shared" si="617"/>
        <v>0</v>
      </c>
      <c r="AM530" s="103">
        <f t="shared" si="618"/>
        <v>0</v>
      </c>
      <c r="AN530" s="103">
        <f t="shared" si="619"/>
        <v>0</v>
      </c>
      <c r="AO530" s="103">
        <f t="shared" si="620"/>
        <v>0</v>
      </c>
      <c r="AP530" s="103">
        <f t="shared" si="621"/>
        <v>0</v>
      </c>
      <c r="AQ530" s="103">
        <f t="shared" si="622"/>
        <v>0</v>
      </c>
      <c r="AR530" s="103">
        <f t="shared" si="623"/>
        <v>0</v>
      </c>
      <c r="AS530" s="103">
        <f t="shared" si="624"/>
        <v>0</v>
      </c>
      <c r="AT530" s="103">
        <f t="shared" si="625"/>
        <v>0</v>
      </c>
      <c r="AU530" s="103">
        <f t="shared" si="626"/>
        <v>992</v>
      </c>
      <c r="AV530" s="104">
        <f>SUM(AJ530:AU530)*VLOOKUP($I530,Escalation[],MATCH(W$1,Escalation[#Headers]),FALSE)</f>
        <v>1013.3280000000001</v>
      </c>
      <c r="AW530" s="104">
        <f t="shared" si="683"/>
        <v>0</v>
      </c>
      <c r="AX530" s="104">
        <f t="shared" si="684"/>
        <v>557.33040000000005</v>
      </c>
      <c r="AY530" s="104">
        <f t="shared" si="685"/>
        <v>1570.6584000000003</v>
      </c>
      <c r="AZ530" s="103">
        <f t="shared" si="686"/>
        <v>202.66560000000004</v>
      </c>
      <c r="BA530" s="105">
        <f t="shared" si="687"/>
        <v>111.46608000000002</v>
      </c>
      <c r="BB530" s="100">
        <v>8</v>
      </c>
      <c r="BC530" s="101">
        <v>8</v>
      </c>
      <c r="BD530" s="102"/>
      <c r="BE530" s="102"/>
      <c r="BF530" s="102"/>
      <c r="BG530" s="102"/>
      <c r="BH530" s="102"/>
      <c r="BI530" s="102"/>
      <c r="BJ530" s="102"/>
      <c r="BK530" s="102"/>
      <c r="BL530" s="102"/>
      <c r="BM530" s="102"/>
      <c r="BN530" s="102">
        <f t="shared" si="627"/>
        <v>16</v>
      </c>
      <c r="BO530" s="103">
        <f t="shared" si="628"/>
        <v>496</v>
      </c>
      <c r="BP530" s="103">
        <f t="shared" si="629"/>
        <v>496</v>
      </c>
      <c r="BQ530" s="103">
        <f t="shared" si="630"/>
        <v>0</v>
      </c>
      <c r="BR530" s="103">
        <f t="shared" si="631"/>
        <v>0</v>
      </c>
      <c r="BS530" s="103">
        <f t="shared" si="632"/>
        <v>0</v>
      </c>
      <c r="BT530" s="103">
        <f t="shared" si="633"/>
        <v>0</v>
      </c>
      <c r="BU530" s="103">
        <f t="shared" si="634"/>
        <v>0</v>
      </c>
      <c r="BV530" s="103">
        <f t="shared" si="635"/>
        <v>0</v>
      </c>
      <c r="BW530" s="103">
        <f t="shared" si="636"/>
        <v>0</v>
      </c>
      <c r="BX530" s="103">
        <f t="shared" si="637"/>
        <v>0</v>
      </c>
      <c r="BY530" s="103">
        <f t="shared" si="638"/>
        <v>0</v>
      </c>
      <c r="BZ530" s="103">
        <f t="shared" si="639"/>
        <v>0</v>
      </c>
      <c r="CA530" s="104">
        <f>SUM(BO530:BZ530)*VLOOKUP($I530,Escalation[],MATCH(BB$1,Escalation[#Headers]),FALSE)</f>
        <v>1035.1145520000002</v>
      </c>
      <c r="CB530" s="104">
        <f t="shared" si="640"/>
        <v>0</v>
      </c>
      <c r="CC530" s="104">
        <f t="shared" si="641"/>
        <v>569.31300360000023</v>
      </c>
      <c r="CD530" s="104">
        <f t="shared" si="642"/>
        <v>1604.4275556000005</v>
      </c>
      <c r="CE530" s="103">
        <f t="shared" si="643"/>
        <v>207.02291040000006</v>
      </c>
      <c r="CF530" s="105">
        <f t="shared" si="644"/>
        <v>113.86260072000005</v>
      </c>
      <c r="CG530" s="110"/>
      <c r="CH530" s="102"/>
      <c r="CI530" s="102"/>
      <c r="CJ530" s="102"/>
      <c r="CK530" s="102"/>
      <c r="CL530" s="102"/>
      <c r="CM530" s="102"/>
      <c r="CN530" s="102"/>
      <c r="CO530" s="102"/>
      <c r="CP530" s="102"/>
      <c r="CQ530" s="102"/>
      <c r="CR530" s="102"/>
      <c r="CS530" s="102">
        <f t="shared" si="645"/>
        <v>0</v>
      </c>
      <c r="CT530" s="103">
        <f t="shared" si="646"/>
        <v>0</v>
      </c>
      <c r="CU530" s="103">
        <f t="shared" si="647"/>
        <v>0</v>
      </c>
      <c r="CV530" s="103">
        <f t="shared" si="648"/>
        <v>0</v>
      </c>
      <c r="CW530" s="103">
        <f t="shared" si="649"/>
        <v>0</v>
      </c>
      <c r="CX530" s="103">
        <f t="shared" si="650"/>
        <v>0</v>
      </c>
      <c r="CY530" s="103">
        <f t="shared" si="651"/>
        <v>0</v>
      </c>
      <c r="CZ530" s="103">
        <f t="shared" si="652"/>
        <v>0</v>
      </c>
      <c r="DA530" s="103">
        <f t="shared" si="653"/>
        <v>0</v>
      </c>
      <c r="DB530" s="103">
        <f t="shared" si="654"/>
        <v>0</v>
      </c>
      <c r="DC530" s="103">
        <f t="shared" si="655"/>
        <v>0</v>
      </c>
      <c r="DD530" s="103">
        <f t="shared" si="656"/>
        <v>0</v>
      </c>
      <c r="DE530" s="103">
        <f t="shared" si="657"/>
        <v>0</v>
      </c>
      <c r="DF530" s="104">
        <f>SUM(CT530:DE530)*VLOOKUP($I530,Escalation[],MATCH(CG$1,Escalation[#Headers]),FALSE)</f>
        <v>0</v>
      </c>
      <c r="DG530" s="104">
        <f t="shared" si="658"/>
        <v>0</v>
      </c>
      <c r="DH530" s="104">
        <f t="shared" si="659"/>
        <v>0</v>
      </c>
      <c r="DI530" s="104">
        <f t="shared" si="660"/>
        <v>0</v>
      </c>
      <c r="DJ530" s="103">
        <f t="shared" si="661"/>
        <v>0</v>
      </c>
      <c r="DK530" s="105">
        <f t="shared" si="662"/>
        <v>0</v>
      </c>
      <c r="DL530" s="110"/>
      <c r="DM530" s="102"/>
      <c r="DN530" s="102"/>
      <c r="DO530" s="102"/>
      <c r="DP530" s="102"/>
      <c r="DQ530" s="102"/>
      <c r="DR530" s="102"/>
      <c r="DS530" s="102"/>
      <c r="DT530" s="102"/>
      <c r="DU530" s="102"/>
      <c r="DV530" s="102"/>
      <c r="DW530" s="102"/>
      <c r="DX530" s="102">
        <f t="shared" si="663"/>
        <v>0</v>
      </c>
      <c r="DY530" s="103">
        <f t="shared" si="664"/>
        <v>0</v>
      </c>
      <c r="DZ530" s="103">
        <f t="shared" si="665"/>
        <v>0</v>
      </c>
      <c r="EA530" s="103">
        <f t="shared" si="666"/>
        <v>0</v>
      </c>
      <c r="EB530" s="103">
        <f t="shared" si="667"/>
        <v>0</v>
      </c>
      <c r="EC530" s="103">
        <f t="shared" si="668"/>
        <v>0</v>
      </c>
      <c r="ED530" s="103">
        <f t="shared" si="669"/>
        <v>0</v>
      </c>
      <c r="EE530" s="103">
        <f t="shared" si="670"/>
        <v>0</v>
      </c>
      <c r="EF530" s="103">
        <f t="shared" si="671"/>
        <v>0</v>
      </c>
      <c r="EG530" s="103">
        <f t="shared" si="672"/>
        <v>0</v>
      </c>
      <c r="EH530" s="103">
        <f t="shared" si="673"/>
        <v>0</v>
      </c>
      <c r="EI530" s="103">
        <f t="shared" si="674"/>
        <v>0</v>
      </c>
      <c r="EJ530" s="103">
        <f t="shared" si="675"/>
        <v>0</v>
      </c>
      <c r="EK530" s="104">
        <f>SUM(DY530:EJ530)*VLOOKUP($I530,Escalation[],MATCH(DL$1,Escalation[#Headers]),FALSE)</f>
        <v>0</v>
      </c>
      <c r="EL530" s="104">
        <f t="shared" si="676"/>
        <v>0</v>
      </c>
      <c r="EM530" s="104">
        <f t="shared" si="677"/>
        <v>0</v>
      </c>
      <c r="EN530" s="104">
        <f t="shared" si="678"/>
        <v>0</v>
      </c>
      <c r="EO530" s="103">
        <f t="shared" si="679"/>
        <v>0</v>
      </c>
      <c r="EP530" s="105">
        <f t="shared" si="680"/>
        <v>0</v>
      </c>
      <c r="EQ530" s="159">
        <f t="shared" si="681"/>
        <v>3175.0859556000005</v>
      </c>
      <c r="ER530" s="1"/>
      <c r="ES530" s="82"/>
      <c r="ET530" s="82"/>
      <c r="EU530" s="82"/>
      <c r="EV530" s="82"/>
      <c r="EW530" s="34"/>
      <c r="EX530" s="34"/>
      <c r="EY530" s="34"/>
      <c r="EZ530" s="34"/>
      <c r="FA530" s="34"/>
      <c r="FB530" s="34"/>
      <c r="FC530" s="34"/>
      <c r="FD530" s="34"/>
    </row>
    <row r="531" spans="1:160" ht="52.8" hidden="1" x14ac:dyDescent="0.3">
      <c r="A531" s="37" t="s">
        <v>1103</v>
      </c>
      <c r="B531" s="83">
        <v>1.4</v>
      </c>
      <c r="C531" t="s">
        <v>1390</v>
      </c>
      <c r="D531" s="28" t="s">
        <v>1070</v>
      </c>
      <c r="E531" s="28"/>
      <c r="F531" s="29" t="s">
        <v>1104</v>
      </c>
      <c r="G531" s="30" t="s">
        <v>1105</v>
      </c>
      <c r="H531" s="1" t="s">
        <v>1073</v>
      </c>
      <c r="I531" s="28" t="s">
        <v>19</v>
      </c>
      <c r="J531" s="31" t="s">
        <v>31</v>
      </c>
      <c r="K531" s="28" t="s">
        <v>27</v>
      </c>
      <c r="L531" s="32" t="s">
        <v>1006</v>
      </c>
      <c r="M531" s="38">
        <v>62</v>
      </c>
      <c r="N531" s="41">
        <v>62</v>
      </c>
      <c r="O531" s="24">
        <v>0</v>
      </c>
      <c r="P531" s="47">
        <v>0.55000000000000004</v>
      </c>
      <c r="Q531" s="31" t="s">
        <v>23</v>
      </c>
      <c r="R531" s="1" t="s">
        <v>224</v>
      </c>
      <c r="S531" s="71">
        <f>VLOOKUP(R531,Contingencies!$A$2:$D$7,4,FALSE)</f>
        <v>0.35</v>
      </c>
      <c r="T531" s="22">
        <f t="shared" si="614"/>
        <v>1030.7445750000002</v>
      </c>
      <c r="U531" s="33">
        <f t="shared" si="688"/>
        <v>365.74807500000009</v>
      </c>
      <c r="V531" s="89"/>
      <c r="W531" s="100">
        <v>30</v>
      </c>
      <c r="X531" s="102"/>
      <c r="Y531" s="102"/>
      <c r="Z531" s="102"/>
      <c r="AA531" s="102"/>
      <c r="AB531" s="102"/>
      <c r="AC531" s="102"/>
      <c r="AD531" s="102"/>
      <c r="AE531" s="102"/>
      <c r="AF531" s="102"/>
      <c r="AG531" s="102"/>
      <c r="AH531" s="102"/>
      <c r="AI531" s="102">
        <f t="shared" si="682"/>
        <v>30</v>
      </c>
      <c r="AJ531" s="103">
        <f t="shared" si="615"/>
        <v>1860</v>
      </c>
      <c r="AK531" s="103">
        <f t="shared" si="616"/>
        <v>0</v>
      </c>
      <c r="AL531" s="103">
        <f t="shared" si="617"/>
        <v>0</v>
      </c>
      <c r="AM531" s="103">
        <f t="shared" si="618"/>
        <v>0</v>
      </c>
      <c r="AN531" s="103">
        <f t="shared" si="619"/>
        <v>0</v>
      </c>
      <c r="AO531" s="103">
        <f t="shared" si="620"/>
        <v>0</v>
      </c>
      <c r="AP531" s="103">
        <f t="shared" si="621"/>
        <v>0</v>
      </c>
      <c r="AQ531" s="103">
        <f t="shared" si="622"/>
        <v>0</v>
      </c>
      <c r="AR531" s="103">
        <f t="shared" si="623"/>
        <v>0</v>
      </c>
      <c r="AS531" s="103">
        <f t="shared" si="624"/>
        <v>0</v>
      </c>
      <c r="AT531" s="103">
        <f t="shared" si="625"/>
        <v>0</v>
      </c>
      <c r="AU531" s="103">
        <f t="shared" si="626"/>
        <v>0</v>
      </c>
      <c r="AV531" s="104">
        <f>SUM(AJ531:AU531)*VLOOKUP($I531,Escalation[],MATCH(W$1,Escalation[#Headers]),FALSE)</f>
        <v>1899.9900000000002</v>
      </c>
      <c r="AW531" s="104">
        <f t="shared" si="683"/>
        <v>0</v>
      </c>
      <c r="AX531" s="104">
        <f t="shared" si="684"/>
        <v>1044.9945000000002</v>
      </c>
      <c r="AY531" s="104">
        <f t="shared" si="685"/>
        <v>2944.9845000000005</v>
      </c>
      <c r="AZ531" s="103">
        <f t="shared" si="686"/>
        <v>664.99650000000008</v>
      </c>
      <c r="BA531" s="105">
        <f t="shared" si="687"/>
        <v>365.74807500000009</v>
      </c>
      <c r="BB531" s="110"/>
      <c r="BC531" s="102"/>
      <c r="BD531" s="102"/>
      <c r="BE531" s="102"/>
      <c r="BF531" s="102"/>
      <c r="BG531" s="102"/>
      <c r="BH531" s="102"/>
      <c r="BI531" s="102"/>
      <c r="BJ531" s="102"/>
      <c r="BK531" s="102"/>
      <c r="BL531" s="102"/>
      <c r="BM531" s="102"/>
      <c r="BN531" s="102">
        <f t="shared" si="627"/>
        <v>0</v>
      </c>
      <c r="BO531" s="103">
        <f t="shared" si="628"/>
        <v>0</v>
      </c>
      <c r="BP531" s="103">
        <f t="shared" si="629"/>
        <v>0</v>
      </c>
      <c r="BQ531" s="103">
        <f t="shared" si="630"/>
        <v>0</v>
      </c>
      <c r="BR531" s="103">
        <f t="shared" si="631"/>
        <v>0</v>
      </c>
      <c r="BS531" s="103">
        <f t="shared" si="632"/>
        <v>0</v>
      </c>
      <c r="BT531" s="103">
        <f t="shared" si="633"/>
        <v>0</v>
      </c>
      <c r="BU531" s="103">
        <f t="shared" si="634"/>
        <v>0</v>
      </c>
      <c r="BV531" s="103">
        <f t="shared" si="635"/>
        <v>0</v>
      </c>
      <c r="BW531" s="103">
        <f t="shared" si="636"/>
        <v>0</v>
      </c>
      <c r="BX531" s="103">
        <f t="shared" si="637"/>
        <v>0</v>
      </c>
      <c r="BY531" s="103">
        <f t="shared" si="638"/>
        <v>0</v>
      </c>
      <c r="BZ531" s="103">
        <f t="shared" si="639"/>
        <v>0</v>
      </c>
      <c r="CA531" s="104">
        <f>SUM(BO531:BZ531)*VLOOKUP($I531,Escalation[],MATCH(BB$1,Escalation[#Headers]),FALSE)</f>
        <v>0</v>
      </c>
      <c r="CB531" s="104">
        <f t="shared" si="640"/>
        <v>0</v>
      </c>
      <c r="CC531" s="104">
        <f t="shared" si="641"/>
        <v>0</v>
      </c>
      <c r="CD531" s="104">
        <f t="shared" si="642"/>
        <v>0</v>
      </c>
      <c r="CE531" s="103">
        <f t="shared" si="643"/>
        <v>0</v>
      </c>
      <c r="CF531" s="105">
        <f t="shared" si="644"/>
        <v>0</v>
      </c>
      <c r="CG531" s="110"/>
      <c r="CH531" s="102"/>
      <c r="CI531" s="102"/>
      <c r="CJ531" s="102"/>
      <c r="CK531" s="102"/>
      <c r="CL531" s="102"/>
      <c r="CM531" s="102"/>
      <c r="CN531" s="102"/>
      <c r="CO531" s="102"/>
      <c r="CP531" s="102"/>
      <c r="CQ531" s="102"/>
      <c r="CR531" s="102"/>
      <c r="CS531" s="102">
        <f t="shared" si="645"/>
        <v>0</v>
      </c>
      <c r="CT531" s="103">
        <f t="shared" si="646"/>
        <v>0</v>
      </c>
      <c r="CU531" s="103">
        <f t="shared" si="647"/>
        <v>0</v>
      </c>
      <c r="CV531" s="103">
        <f t="shared" si="648"/>
        <v>0</v>
      </c>
      <c r="CW531" s="103">
        <f t="shared" si="649"/>
        <v>0</v>
      </c>
      <c r="CX531" s="103">
        <f t="shared" si="650"/>
        <v>0</v>
      </c>
      <c r="CY531" s="103">
        <f t="shared" si="651"/>
        <v>0</v>
      </c>
      <c r="CZ531" s="103">
        <f t="shared" si="652"/>
        <v>0</v>
      </c>
      <c r="DA531" s="103">
        <f t="shared" si="653"/>
        <v>0</v>
      </c>
      <c r="DB531" s="103">
        <f t="shared" si="654"/>
        <v>0</v>
      </c>
      <c r="DC531" s="103">
        <f t="shared" si="655"/>
        <v>0</v>
      </c>
      <c r="DD531" s="103">
        <f t="shared" si="656"/>
        <v>0</v>
      </c>
      <c r="DE531" s="103">
        <f t="shared" si="657"/>
        <v>0</v>
      </c>
      <c r="DF531" s="104">
        <f>SUM(CT531:DE531)*VLOOKUP($I531,Escalation[],MATCH(CG$1,Escalation[#Headers]),FALSE)</f>
        <v>0</v>
      </c>
      <c r="DG531" s="104">
        <f t="shared" si="658"/>
        <v>0</v>
      </c>
      <c r="DH531" s="104">
        <f t="shared" si="659"/>
        <v>0</v>
      </c>
      <c r="DI531" s="104">
        <f t="shared" si="660"/>
        <v>0</v>
      </c>
      <c r="DJ531" s="103">
        <f t="shared" si="661"/>
        <v>0</v>
      </c>
      <c r="DK531" s="105">
        <f t="shared" si="662"/>
        <v>0</v>
      </c>
      <c r="DL531" s="110"/>
      <c r="DM531" s="102"/>
      <c r="DN531" s="102"/>
      <c r="DO531" s="102"/>
      <c r="DP531" s="102"/>
      <c r="DQ531" s="102"/>
      <c r="DR531" s="102"/>
      <c r="DS531" s="102"/>
      <c r="DT531" s="102"/>
      <c r="DU531" s="102"/>
      <c r="DV531" s="102"/>
      <c r="DW531" s="102"/>
      <c r="DX531" s="102">
        <f t="shared" si="663"/>
        <v>0</v>
      </c>
      <c r="DY531" s="103">
        <f t="shared" si="664"/>
        <v>0</v>
      </c>
      <c r="DZ531" s="103">
        <f t="shared" si="665"/>
        <v>0</v>
      </c>
      <c r="EA531" s="103">
        <f t="shared" si="666"/>
        <v>0</v>
      </c>
      <c r="EB531" s="103">
        <f t="shared" si="667"/>
        <v>0</v>
      </c>
      <c r="EC531" s="103">
        <f t="shared" si="668"/>
        <v>0</v>
      </c>
      <c r="ED531" s="103">
        <f t="shared" si="669"/>
        <v>0</v>
      </c>
      <c r="EE531" s="103">
        <f t="shared" si="670"/>
        <v>0</v>
      </c>
      <c r="EF531" s="103">
        <f t="shared" si="671"/>
        <v>0</v>
      </c>
      <c r="EG531" s="103">
        <f t="shared" si="672"/>
        <v>0</v>
      </c>
      <c r="EH531" s="103">
        <f t="shared" si="673"/>
        <v>0</v>
      </c>
      <c r="EI531" s="103">
        <f t="shared" si="674"/>
        <v>0</v>
      </c>
      <c r="EJ531" s="103">
        <f t="shared" si="675"/>
        <v>0</v>
      </c>
      <c r="EK531" s="104">
        <f>SUM(DY531:EJ531)*VLOOKUP($I531,Escalation[],MATCH(DL$1,Escalation[#Headers]),FALSE)</f>
        <v>0</v>
      </c>
      <c r="EL531" s="104">
        <f t="shared" si="676"/>
        <v>0</v>
      </c>
      <c r="EM531" s="104">
        <f t="shared" si="677"/>
        <v>0</v>
      </c>
      <c r="EN531" s="104">
        <f t="shared" si="678"/>
        <v>0</v>
      </c>
      <c r="EO531" s="103">
        <f t="shared" si="679"/>
        <v>0</v>
      </c>
      <c r="EP531" s="105">
        <f t="shared" si="680"/>
        <v>0</v>
      </c>
      <c r="EQ531" s="159">
        <f t="shared" si="681"/>
        <v>2944.9845000000005</v>
      </c>
      <c r="ER531" s="1"/>
      <c r="ES531" s="82"/>
      <c r="ET531" s="82"/>
      <c r="EU531" s="82"/>
      <c r="EV531" s="82"/>
      <c r="EW531" s="34"/>
      <c r="EX531" s="34"/>
      <c r="EY531" s="34"/>
      <c r="EZ531" s="34"/>
      <c r="FA531" s="34"/>
      <c r="FB531" s="34"/>
      <c r="FC531" s="34"/>
      <c r="FD531" s="34"/>
    </row>
    <row r="532" spans="1:160" ht="52.8" hidden="1" x14ac:dyDescent="0.3">
      <c r="A532" s="37" t="s">
        <v>1103</v>
      </c>
      <c r="B532" s="83">
        <v>1.4</v>
      </c>
      <c r="C532" t="s">
        <v>1390</v>
      </c>
      <c r="D532" s="28" t="s">
        <v>1070</v>
      </c>
      <c r="E532" s="28"/>
      <c r="F532" s="29" t="s">
        <v>1104</v>
      </c>
      <c r="G532" s="30" t="s">
        <v>1105</v>
      </c>
      <c r="H532" s="1" t="s">
        <v>1077</v>
      </c>
      <c r="I532" s="28" t="s">
        <v>19</v>
      </c>
      <c r="J532" s="31" t="s">
        <v>31</v>
      </c>
      <c r="K532" s="28" t="s">
        <v>137</v>
      </c>
      <c r="L532" s="32" t="s">
        <v>1006</v>
      </c>
      <c r="M532" s="38">
        <v>47</v>
      </c>
      <c r="N532" s="41">
        <v>46.67</v>
      </c>
      <c r="O532" s="24">
        <v>0</v>
      </c>
      <c r="P532" s="47">
        <v>0.55000000000000004</v>
      </c>
      <c r="Q532" s="31" t="s">
        <v>23</v>
      </c>
      <c r="R532" s="1" t="s">
        <v>224</v>
      </c>
      <c r="S532" s="71">
        <f>VLOOKUP(R532,Contingencies!$A$2:$D$7,4,FALSE)</f>
        <v>0.35</v>
      </c>
      <c r="T532" s="22">
        <f t="shared" si="614"/>
        <v>781.37088750000009</v>
      </c>
      <c r="U532" s="33">
        <f t="shared" si="688"/>
        <v>277.26063750000003</v>
      </c>
      <c r="V532" s="89"/>
      <c r="W532" s="100">
        <v>30</v>
      </c>
      <c r="X532" s="102"/>
      <c r="Y532" s="102"/>
      <c r="Z532" s="102"/>
      <c r="AA532" s="102"/>
      <c r="AB532" s="102"/>
      <c r="AC532" s="102"/>
      <c r="AD532" s="102"/>
      <c r="AE532" s="102"/>
      <c r="AF532" s="102"/>
      <c r="AG532" s="102"/>
      <c r="AH532" s="102"/>
      <c r="AI532" s="102">
        <f t="shared" si="682"/>
        <v>30</v>
      </c>
      <c r="AJ532" s="103">
        <f t="shared" si="615"/>
        <v>1410</v>
      </c>
      <c r="AK532" s="103">
        <f t="shared" si="616"/>
        <v>0</v>
      </c>
      <c r="AL532" s="103">
        <f t="shared" si="617"/>
        <v>0</v>
      </c>
      <c r="AM532" s="103">
        <f t="shared" si="618"/>
        <v>0</v>
      </c>
      <c r="AN532" s="103">
        <f t="shared" si="619"/>
        <v>0</v>
      </c>
      <c r="AO532" s="103">
        <f t="shared" si="620"/>
        <v>0</v>
      </c>
      <c r="AP532" s="103">
        <f t="shared" si="621"/>
        <v>0</v>
      </c>
      <c r="AQ532" s="103">
        <f t="shared" si="622"/>
        <v>0</v>
      </c>
      <c r="AR532" s="103">
        <f t="shared" si="623"/>
        <v>0</v>
      </c>
      <c r="AS532" s="103">
        <f t="shared" si="624"/>
        <v>0</v>
      </c>
      <c r="AT532" s="103">
        <f t="shared" si="625"/>
        <v>0</v>
      </c>
      <c r="AU532" s="103">
        <f t="shared" si="626"/>
        <v>0</v>
      </c>
      <c r="AV532" s="104">
        <f>SUM(AJ532:AU532)*VLOOKUP($I532,Escalation[],MATCH(W$1,Escalation[#Headers]),FALSE)</f>
        <v>1440.3150000000001</v>
      </c>
      <c r="AW532" s="104">
        <f t="shared" si="683"/>
        <v>0</v>
      </c>
      <c r="AX532" s="104">
        <f t="shared" si="684"/>
        <v>792.17325000000005</v>
      </c>
      <c r="AY532" s="104">
        <f t="shared" si="685"/>
        <v>2232.4882500000003</v>
      </c>
      <c r="AZ532" s="103">
        <f t="shared" si="686"/>
        <v>504.11025000000001</v>
      </c>
      <c r="BA532" s="105">
        <f t="shared" si="687"/>
        <v>277.26063749999997</v>
      </c>
      <c r="BB532" s="110"/>
      <c r="BC532" s="102"/>
      <c r="BD532" s="102"/>
      <c r="BE532" s="102"/>
      <c r="BF532" s="102"/>
      <c r="BG532" s="102"/>
      <c r="BH532" s="102"/>
      <c r="BI532" s="102"/>
      <c r="BJ532" s="102"/>
      <c r="BK532" s="102"/>
      <c r="BL532" s="102"/>
      <c r="BM532" s="102"/>
      <c r="BN532" s="102">
        <f t="shared" si="627"/>
        <v>0</v>
      </c>
      <c r="BO532" s="103">
        <f t="shared" si="628"/>
        <v>0</v>
      </c>
      <c r="BP532" s="103">
        <f t="shared" si="629"/>
        <v>0</v>
      </c>
      <c r="BQ532" s="103">
        <f t="shared" si="630"/>
        <v>0</v>
      </c>
      <c r="BR532" s="103">
        <f t="shared" si="631"/>
        <v>0</v>
      </c>
      <c r="BS532" s="103">
        <f t="shared" si="632"/>
        <v>0</v>
      </c>
      <c r="BT532" s="103">
        <f t="shared" si="633"/>
        <v>0</v>
      </c>
      <c r="BU532" s="103">
        <f t="shared" si="634"/>
        <v>0</v>
      </c>
      <c r="BV532" s="103">
        <f t="shared" si="635"/>
        <v>0</v>
      </c>
      <c r="BW532" s="103">
        <f t="shared" si="636"/>
        <v>0</v>
      </c>
      <c r="BX532" s="103">
        <f t="shared" si="637"/>
        <v>0</v>
      </c>
      <c r="BY532" s="103">
        <f t="shared" si="638"/>
        <v>0</v>
      </c>
      <c r="BZ532" s="103">
        <f t="shared" si="639"/>
        <v>0</v>
      </c>
      <c r="CA532" s="104">
        <f>SUM(BO532:BZ532)*VLOOKUP($I532,Escalation[],MATCH(BB$1,Escalation[#Headers]),FALSE)</f>
        <v>0</v>
      </c>
      <c r="CB532" s="104">
        <f t="shared" si="640"/>
        <v>0</v>
      </c>
      <c r="CC532" s="104">
        <f t="shared" si="641"/>
        <v>0</v>
      </c>
      <c r="CD532" s="104">
        <f t="shared" si="642"/>
        <v>0</v>
      </c>
      <c r="CE532" s="103">
        <f t="shared" si="643"/>
        <v>0</v>
      </c>
      <c r="CF532" s="105">
        <f t="shared" si="644"/>
        <v>0</v>
      </c>
      <c r="CG532" s="110"/>
      <c r="CH532" s="102"/>
      <c r="CI532" s="102"/>
      <c r="CJ532" s="102"/>
      <c r="CK532" s="102"/>
      <c r="CL532" s="102"/>
      <c r="CM532" s="102"/>
      <c r="CN532" s="102"/>
      <c r="CO532" s="102"/>
      <c r="CP532" s="102"/>
      <c r="CQ532" s="102"/>
      <c r="CR532" s="102"/>
      <c r="CS532" s="102">
        <f t="shared" si="645"/>
        <v>0</v>
      </c>
      <c r="CT532" s="103">
        <f t="shared" si="646"/>
        <v>0</v>
      </c>
      <c r="CU532" s="103">
        <f t="shared" si="647"/>
        <v>0</v>
      </c>
      <c r="CV532" s="103">
        <f t="shared" si="648"/>
        <v>0</v>
      </c>
      <c r="CW532" s="103">
        <f t="shared" si="649"/>
        <v>0</v>
      </c>
      <c r="CX532" s="103">
        <f t="shared" si="650"/>
        <v>0</v>
      </c>
      <c r="CY532" s="103">
        <f t="shared" si="651"/>
        <v>0</v>
      </c>
      <c r="CZ532" s="103">
        <f t="shared" si="652"/>
        <v>0</v>
      </c>
      <c r="DA532" s="103">
        <f t="shared" si="653"/>
        <v>0</v>
      </c>
      <c r="DB532" s="103">
        <f t="shared" si="654"/>
        <v>0</v>
      </c>
      <c r="DC532" s="103">
        <f t="shared" si="655"/>
        <v>0</v>
      </c>
      <c r="DD532" s="103">
        <f t="shared" si="656"/>
        <v>0</v>
      </c>
      <c r="DE532" s="103">
        <f t="shared" si="657"/>
        <v>0</v>
      </c>
      <c r="DF532" s="104">
        <f>SUM(CT532:DE532)*VLOOKUP($I532,Escalation[],MATCH(CG$1,Escalation[#Headers]),FALSE)</f>
        <v>0</v>
      </c>
      <c r="DG532" s="104">
        <f t="shared" si="658"/>
        <v>0</v>
      </c>
      <c r="DH532" s="104">
        <f t="shared" si="659"/>
        <v>0</v>
      </c>
      <c r="DI532" s="104">
        <f t="shared" si="660"/>
        <v>0</v>
      </c>
      <c r="DJ532" s="103">
        <f t="shared" si="661"/>
        <v>0</v>
      </c>
      <c r="DK532" s="105">
        <f t="shared" si="662"/>
        <v>0</v>
      </c>
      <c r="DL532" s="110"/>
      <c r="DM532" s="102"/>
      <c r="DN532" s="102"/>
      <c r="DO532" s="102"/>
      <c r="DP532" s="102"/>
      <c r="DQ532" s="102"/>
      <c r="DR532" s="102"/>
      <c r="DS532" s="102"/>
      <c r="DT532" s="102"/>
      <c r="DU532" s="102"/>
      <c r="DV532" s="102"/>
      <c r="DW532" s="102"/>
      <c r="DX532" s="102">
        <f t="shared" si="663"/>
        <v>0</v>
      </c>
      <c r="DY532" s="103">
        <f t="shared" si="664"/>
        <v>0</v>
      </c>
      <c r="DZ532" s="103">
        <f t="shared" si="665"/>
        <v>0</v>
      </c>
      <c r="EA532" s="103">
        <f t="shared" si="666"/>
        <v>0</v>
      </c>
      <c r="EB532" s="103">
        <f t="shared" si="667"/>
        <v>0</v>
      </c>
      <c r="EC532" s="103">
        <f t="shared" si="668"/>
        <v>0</v>
      </c>
      <c r="ED532" s="103">
        <f t="shared" si="669"/>
        <v>0</v>
      </c>
      <c r="EE532" s="103">
        <f t="shared" si="670"/>
        <v>0</v>
      </c>
      <c r="EF532" s="103">
        <f t="shared" si="671"/>
        <v>0</v>
      </c>
      <c r="EG532" s="103">
        <f t="shared" si="672"/>
        <v>0</v>
      </c>
      <c r="EH532" s="103">
        <f t="shared" si="673"/>
        <v>0</v>
      </c>
      <c r="EI532" s="103">
        <f t="shared" si="674"/>
        <v>0</v>
      </c>
      <c r="EJ532" s="103">
        <f t="shared" si="675"/>
        <v>0</v>
      </c>
      <c r="EK532" s="104">
        <f>SUM(DY532:EJ532)*VLOOKUP($I532,Escalation[],MATCH(DL$1,Escalation[#Headers]),FALSE)</f>
        <v>0</v>
      </c>
      <c r="EL532" s="104">
        <f t="shared" si="676"/>
        <v>0</v>
      </c>
      <c r="EM532" s="104">
        <f t="shared" si="677"/>
        <v>0</v>
      </c>
      <c r="EN532" s="104">
        <f t="shared" si="678"/>
        <v>0</v>
      </c>
      <c r="EO532" s="103">
        <f t="shared" si="679"/>
        <v>0</v>
      </c>
      <c r="EP532" s="105">
        <f t="shared" si="680"/>
        <v>0</v>
      </c>
      <c r="EQ532" s="159">
        <f t="shared" si="681"/>
        <v>2232.4882500000003</v>
      </c>
      <c r="ER532" s="1"/>
      <c r="ES532" s="82"/>
      <c r="ET532" s="82"/>
      <c r="EU532" s="82"/>
      <c r="EV532" s="82"/>
      <c r="EW532" s="34"/>
      <c r="EX532" s="34"/>
      <c r="EY532" s="34"/>
      <c r="EZ532" s="34"/>
      <c r="FA532" s="34"/>
      <c r="FB532" s="34"/>
      <c r="FC532" s="34"/>
      <c r="FD532" s="34"/>
    </row>
    <row r="533" spans="1:160" ht="52.8" hidden="1" x14ac:dyDescent="0.3">
      <c r="A533" s="37" t="s">
        <v>1103</v>
      </c>
      <c r="B533" s="83">
        <v>1.4</v>
      </c>
      <c r="C533" t="s">
        <v>1390</v>
      </c>
      <c r="D533" s="28" t="s">
        <v>1070</v>
      </c>
      <c r="E533" s="28"/>
      <c r="F533" s="29" t="s">
        <v>1104</v>
      </c>
      <c r="G533" s="30" t="s">
        <v>1105</v>
      </c>
      <c r="H533" s="1" t="s">
        <v>834</v>
      </c>
      <c r="I533" s="28" t="s">
        <v>125</v>
      </c>
      <c r="J533" s="31" t="s">
        <v>125</v>
      </c>
      <c r="K533" s="28"/>
      <c r="L533" s="32" t="s">
        <v>129</v>
      </c>
      <c r="M533" s="38"/>
      <c r="N533" s="42">
        <v>1</v>
      </c>
      <c r="O533" s="24">
        <v>0</v>
      </c>
      <c r="P533" s="47">
        <v>0.55000000000000004</v>
      </c>
      <c r="Q533" s="31" t="s">
        <v>23</v>
      </c>
      <c r="R533" s="1" t="s">
        <v>24</v>
      </c>
      <c r="S533" s="71">
        <f>VLOOKUP(R533,Contingencies!$A$2:$D$7,4,FALSE)</f>
        <v>0.09</v>
      </c>
      <c r="T533" s="22">
        <f t="shared" si="614"/>
        <v>1367.9928000000002</v>
      </c>
      <c r="U533" s="33">
        <f t="shared" si="688"/>
        <v>485.41680000000014</v>
      </c>
      <c r="V533" s="89"/>
      <c r="W533" s="100">
        <v>9600</v>
      </c>
      <c r="X533" s="102"/>
      <c r="Y533" s="102"/>
      <c r="Z533" s="102"/>
      <c r="AA533" s="102"/>
      <c r="AB533" s="102"/>
      <c r="AC533" s="102"/>
      <c r="AD533" s="102"/>
      <c r="AE533" s="102"/>
      <c r="AF533" s="102"/>
      <c r="AG533" s="102"/>
      <c r="AH533" s="102"/>
      <c r="AI533" s="102">
        <f t="shared" si="682"/>
        <v>0</v>
      </c>
      <c r="AJ533" s="103">
        <f t="shared" si="615"/>
        <v>9600</v>
      </c>
      <c r="AK533" s="103">
        <f t="shared" si="616"/>
        <v>0</v>
      </c>
      <c r="AL533" s="103">
        <f t="shared" si="617"/>
        <v>0</v>
      </c>
      <c r="AM533" s="103">
        <f t="shared" si="618"/>
        <v>0</v>
      </c>
      <c r="AN533" s="103">
        <f t="shared" si="619"/>
        <v>0</v>
      </c>
      <c r="AO533" s="103">
        <f t="shared" si="620"/>
        <v>0</v>
      </c>
      <c r="AP533" s="103">
        <f t="shared" si="621"/>
        <v>0</v>
      </c>
      <c r="AQ533" s="103">
        <f t="shared" si="622"/>
        <v>0</v>
      </c>
      <c r="AR533" s="103">
        <f t="shared" si="623"/>
        <v>0</v>
      </c>
      <c r="AS533" s="103">
        <f t="shared" si="624"/>
        <v>0</v>
      </c>
      <c r="AT533" s="103">
        <f t="shared" si="625"/>
        <v>0</v>
      </c>
      <c r="AU533" s="103">
        <f t="shared" si="626"/>
        <v>0</v>
      </c>
      <c r="AV533" s="104">
        <f>SUM(AJ533:AU533)*VLOOKUP($I533,Escalation[],MATCH(W$1,Escalation[#Headers]),FALSE)</f>
        <v>9806.4000000000015</v>
      </c>
      <c r="AW533" s="104">
        <f t="shared" si="683"/>
        <v>0</v>
      </c>
      <c r="AX533" s="104">
        <f t="shared" si="684"/>
        <v>5393.5200000000013</v>
      </c>
      <c r="AY533" s="104">
        <f t="shared" si="685"/>
        <v>15199.920000000002</v>
      </c>
      <c r="AZ533" s="103">
        <f t="shared" si="686"/>
        <v>882.57600000000014</v>
      </c>
      <c r="BA533" s="105">
        <f t="shared" si="687"/>
        <v>485.41680000000008</v>
      </c>
      <c r="BB533" s="110"/>
      <c r="BC533" s="102"/>
      <c r="BD533" s="102"/>
      <c r="BE533" s="102"/>
      <c r="BF533" s="102"/>
      <c r="BG533" s="102"/>
      <c r="BH533" s="102"/>
      <c r="BI533" s="102"/>
      <c r="BJ533" s="102"/>
      <c r="BK533" s="102"/>
      <c r="BL533" s="102"/>
      <c r="BM533" s="102"/>
      <c r="BN533" s="102">
        <f t="shared" si="627"/>
        <v>0</v>
      </c>
      <c r="BO533" s="103">
        <f t="shared" si="628"/>
        <v>0</v>
      </c>
      <c r="BP533" s="103">
        <f t="shared" si="629"/>
        <v>0</v>
      </c>
      <c r="BQ533" s="103">
        <f t="shared" si="630"/>
        <v>0</v>
      </c>
      <c r="BR533" s="103">
        <f t="shared" si="631"/>
        <v>0</v>
      </c>
      <c r="BS533" s="103">
        <f t="shared" si="632"/>
        <v>0</v>
      </c>
      <c r="BT533" s="103">
        <f t="shared" si="633"/>
        <v>0</v>
      </c>
      <c r="BU533" s="103">
        <f t="shared" si="634"/>
        <v>0</v>
      </c>
      <c r="BV533" s="103">
        <f t="shared" si="635"/>
        <v>0</v>
      </c>
      <c r="BW533" s="103">
        <f t="shared" si="636"/>
        <v>0</v>
      </c>
      <c r="BX533" s="103">
        <f t="shared" si="637"/>
        <v>0</v>
      </c>
      <c r="BY533" s="103">
        <f t="shared" si="638"/>
        <v>0</v>
      </c>
      <c r="BZ533" s="103">
        <f t="shared" si="639"/>
        <v>0</v>
      </c>
      <c r="CA533" s="104">
        <f>SUM(BO533:BZ533)*VLOOKUP($I533,Escalation[],MATCH(BB$1,Escalation[#Headers]),FALSE)</f>
        <v>0</v>
      </c>
      <c r="CB533" s="104">
        <f t="shared" si="640"/>
        <v>0</v>
      </c>
      <c r="CC533" s="104">
        <f t="shared" si="641"/>
        <v>0</v>
      </c>
      <c r="CD533" s="104">
        <f t="shared" si="642"/>
        <v>0</v>
      </c>
      <c r="CE533" s="103">
        <f t="shared" si="643"/>
        <v>0</v>
      </c>
      <c r="CF533" s="105">
        <f t="shared" si="644"/>
        <v>0</v>
      </c>
      <c r="CG533" s="110"/>
      <c r="CH533" s="102"/>
      <c r="CI533" s="102"/>
      <c r="CJ533" s="102"/>
      <c r="CK533" s="102"/>
      <c r="CL533" s="102"/>
      <c r="CM533" s="102"/>
      <c r="CN533" s="102"/>
      <c r="CO533" s="102"/>
      <c r="CP533" s="102"/>
      <c r="CQ533" s="102"/>
      <c r="CR533" s="102"/>
      <c r="CS533" s="102">
        <f t="shared" si="645"/>
        <v>0</v>
      </c>
      <c r="CT533" s="103">
        <f t="shared" si="646"/>
        <v>0</v>
      </c>
      <c r="CU533" s="103">
        <f t="shared" si="647"/>
        <v>0</v>
      </c>
      <c r="CV533" s="103">
        <f t="shared" si="648"/>
        <v>0</v>
      </c>
      <c r="CW533" s="103">
        <f t="shared" si="649"/>
        <v>0</v>
      </c>
      <c r="CX533" s="103">
        <f t="shared" si="650"/>
        <v>0</v>
      </c>
      <c r="CY533" s="103">
        <f t="shared" si="651"/>
        <v>0</v>
      </c>
      <c r="CZ533" s="103">
        <f t="shared" si="652"/>
        <v>0</v>
      </c>
      <c r="DA533" s="103">
        <f t="shared" si="653"/>
        <v>0</v>
      </c>
      <c r="DB533" s="103">
        <f t="shared" si="654"/>
        <v>0</v>
      </c>
      <c r="DC533" s="103">
        <f t="shared" si="655"/>
        <v>0</v>
      </c>
      <c r="DD533" s="103">
        <f t="shared" si="656"/>
        <v>0</v>
      </c>
      <c r="DE533" s="103">
        <f t="shared" si="657"/>
        <v>0</v>
      </c>
      <c r="DF533" s="104">
        <f>SUM(CT533:DE533)*VLOOKUP($I533,Escalation[],MATCH(CG$1,Escalation[#Headers]),FALSE)</f>
        <v>0</v>
      </c>
      <c r="DG533" s="104">
        <f t="shared" si="658"/>
        <v>0</v>
      </c>
      <c r="DH533" s="104">
        <f t="shared" si="659"/>
        <v>0</v>
      </c>
      <c r="DI533" s="104">
        <f t="shared" si="660"/>
        <v>0</v>
      </c>
      <c r="DJ533" s="103">
        <f t="shared" si="661"/>
        <v>0</v>
      </c>
      <c r="DK533" s="105">
        <f t="shared" si="662"/>
        <v>0</v>
      </c>
      <c r="DL533" s="110"/>
      <c r="DM533" s="102"/>
      <c r="DN533" s="102"/>
      <c r="DO533" s="102"/>
      <c r="DP533" s="102"/>
      <c r="DQ533" s="102"/>
      <c r="DR533" s="102"/>
      <c r="DS533" s="102"/>
      <c r="DT533" s="102"/>
      <c r="DU533" s="102"/>
      <c r="DV533" s="102"/>
      <c r="DW533" s="102"/>
      <c r="DX533" s="102">
        <f t="shared" si="663"/>
        <v>0</v>
      </c>
      <c r="DY533" s="103">
        <f t="shared" si="664"/>
        <v>0</v>
      </c>
      <c r="DZ533" s="103">
        <f t="shared" si="665"/>
        <v>0</v>
      </c>
      <c r="EA533" s="103">
        <f t="shared" si="666"/>
        <v>0</v>
      </c>
      <c r="EB533" s="103">
        <f t="shared" si="667"/>
        <v>0</v>
      </c>
      <c r="EC533" s="103">
        <f t="shared" si="668"/>
        <v>0</v>
      </c>
      <c r="ED533" s="103">
        <f t="shared" si="669"/>
        <v>0</v>
      </c>
      <c r="EE533" s="103">
        <f t="shared" si="670"/>
        <v>0</v>
      </c>
      <c r="EF533" s="103">
        <f t="shared" si="671"/>
        <v>0</v>
      </c>
      <c r="EG533" s="103">
        <f t="shared" si="672"/>
        <v>0</v>
      </c>
      <c r="EH533" s="103">
        <f t="shared" si="673"/>
        <v>0</v>
      </c>
      <c r="EI533" s="103">
        <f t="shared" si="674"/>
        <v>0</v>
      </c>
      <c r="EJ533" s="103">
        <f t="shared" si="675"/>
        <v>0</v>
      </c>
      <c r="EK533" s="104">
        <f>SUM(DY533:EJ533)*VLOOKUP($I533,Escalation[],MATCH(DL$1,Escalation[#Headers]),FALSE)</f>
        <v>0</v>
      </c>
      <c r="EL533" s="104">
        <f t="shared" si="676"/>
        <v>0</v>
      </c>
      <c r="EM533" s="104">
        <f t="shared" si="677"/>
        <v>0</v>
      </c>
      <c r="EN533" s="104">
        <f t="shared" si="678"/>
        <v>0</v>
      </c>
      <c r="EO533" s="103">
        <f t="shared" si="679"/>
        <v>0</v>
      </c>
      <c r="EP533" s="105">
        <f t="shared" si="680"/>
        <v>0</v>
      </c>
      <c r="EQ533" s="159">
        <f t="shared" si="681"/>
        <v>15199.920000000002</v>
      </c>
      <c r="ER533" s="1"/>
      <c r="ES533" s="82"/>
      <c r="ET533" s="82"/>
      <c r="EU533" s="82"/>
      <c r="EV533" s="82"/>
      <c r="EW533" s="34"/>
      <c r="EX533" s="34"/>
      <c r="EY533" s="34"/>
      <c r="EZ533" s="34"/>
      <c r="FA533" s="34"/>
      <c r="FB533" s="34"/>
      <c r="FC533" s="34"/>
      <c r="FD533" s="34"/>
    </row>
    <row r="534" spans="1:160" ht="26.4" hidden="1" x14ac:dyDescent="0.3">
      <c r="A534" s="37" t="s">
        <v>1106</v>
      </c>
      <c r="B534" s="83">
        <v>1.4</v>
      </c>
      <c r="C534" t="s">
        <v>1390</v>
      </c>
      <c r="D534" s="28" t="s">
        <v>1070</v>
      </c>
      <c r="E534" s="28"/>
      <c r="F534" s="29" t="s">
        <v>1107</v>
      </c>
      <c r="G534" s="30" t="s">
        <v>1107</v>
      </c>
      <c r="H534" s="1" t="s">
        <v>1073</v>
      </c>
      <c r="I534" s="28" t="s">
        <v>19</v>
      </c>
      <c r="J534" s="31" t="s">
        <v>31</v>
      </c>
      <c r="K534" s="28" t="s">
        <v>27</v>
      </c>
      <c r="L534" s="32" t="s">
        <v>22</v>
      </c>
      <c r="M534" s="38">
        <v>62</v>
      </c>
      <c r="N534" s="41">
        <v>62</v>
      </c>
      <c r="O534" s="24">
        <v>0</v>
      </c>
      <c r="P534" s="47">
        <v>0.55000000000000004</v>
      </c>
      <c r="Q534" s="31" t="s">
        <v>23</v>
      </c>
      <c r="R534" s="1" t="s">
        <v>224</v>
      </c>
      <c r="S534" s="71">
        <f>VLOOKUP(R534,Contingencies!$A$2:$D$7,4,FALSE)</f>
        <v>0.35</v>
      </c>
      <c r="T534" s="22">
        <f t="shared" si="614"/>
        <v>4810.1413500000008</v>
      </c>
      <c r="U534" s="33">
        <f t="shared" si="688"/>
        <v>1706.8243500000003</v>
      </c>
      <c r="V534" s="89"/>
      <c r="W534" s="100">
        <v>80</v>
      </c>
      <c r="X534" s="101">
        <v>60</v>
      </c>
      <c r="Y534" s="102"/>
      <c r="Z534" s="102"/>
      <c r="AA534" s="102"/>
      <c r="AB534" s="102"/>
      <c r="AC534" s="102"/>
      <c r="AD534" s="102"/>
      <c r="AE534" s="102"/>
      <c r="AF534" s="102"/>
      <c r="AG534" s="102"/>
      <c r="AH534" s="102"/>
      <c r="AI534" s="102">
        <f t="shared" si="682"/>
        <v>140</v>
      </c>
      <c r="AJ534" s="103">
        <f t="shared" si="615"/>
        <v>4960</v>
      </c>
      <c r="AK534" s="103">
        <f t="shared" si="616"/>
        <v>3720</v>
      </c>
      <c r="AL534" s="103">
        <f t="shared" si="617"/>
        <v>0</v>
      </c>
      <c r="AM534" s="103">
        <f t="shared" si="618"/>
        <v>0</v>
      </c>
      <c r="AN534" s="103">
        <f t="shared" si="619"/>
        <v>0</v>
      </c>
      <c r="AO534" s="103">
        <f t="shared" si="620"/>
        <v>0</v>
      </c>
      <c r="AP534" s="103">
        <f t="shared" si="621"/>
        <v>0</v>
      </c>
      <c r="AQ534" s="103">
        <f t="shared" si="622"/>
        <v>0</v>
      </c>
      <c r="AR534" s="103">
        <f t="shared" si="623"/>
        <v>0</v>
      </c>
      <c r="AS534" s="103">
        <f t="shared" si="624"/>
        <v>0</v>
      </c>
      <c r="AT534" s="103">
        <f t="shared" si="625"/>
        <v>0</v>
      </c>
      <c r="AU534" s="103">
        <f t="shared" si="626"/>
        <v>0</v>
      </c>
      <c r="AV534" s="104">
        <f>SUM(AJ534:AU534)*VLOOKUP($I534,Escalation[],MATCH(W$1,Escalation[#Headers]),FALSE)</f>
        <v>8866.6200000000008</v>
      </c>
      <c r="AW534" s="104">
        <f t="shared" si="683"/>
        <v>0</v>
      </c>
      <c r="AX534" s="104">
        <f t="shared" si="684"/>
        <v>4876.6410000000005</v>
      </c>
      <c r="AY534" s="104">
        <f t="shared" si="685"/>
        <v>13743.261000000002</v>
      </c>
      <c r="AZ534" s="103">
        <f t="shared" si="686"/>
        <v>3103.317</v>
      </c>
      <c r="BA534" s="105">
        <f t="shared" si="687"/>
        <v>1706.8243500000001</v>
      </c>
      <c r="BB534" s="110"/>
      <c r="BC534" s="102"/>
      <c r="BD534" s="102"/>
      <c r="BE534" s="102"/>
      <c r="BF534" s="102"/>
      <c r="BG534" s="102"/>
      <c r="BH534" s="102"/>
      <c r="BI534" s="102"/>
      <c r="BJ534" s="102"/>
      <c r="BK534" s="102"/>
      <c r="BL534" s="102"/>
      <c r="BM534" s="102"/>
      <c r="BN534" s="102">
        <f t="shared" si="627"/>
        <v>0</v>
      </c>
      <c r="BO534" s="103">
        <f t="shared" si="628"/>
        <v>0</v>
      </c>
      <c r="BP534" s="103">
        <f t="shared" si="629"/>
        <v>0</v>
      </c>
      <c r="BQ534" s="103">
        <f t="shared" si="630"/>
        <v>0</v>
      </c>
      <c r="BR534" s="103">
        <f t="shared" si="631"/>
        <v>0</v>
      </c>
      <c r="BS534" s="103">
        <f t="shared" si="632"/>
        <v>0</v>
      </c>
      <c r="BT534" s="103">
        <f t="shared" si="633"/>
        <v>0</v>
      </c>
      <c r="BU534" s="103">
        <f t="shared" si="634"/>
        <v>0</v>
      </c>
      <c r="BV534" s="103">
        <f t="shared" si="635"/>
        <v>0</v>
      </c>
      <c r="BW534" s="103">
        <f t="shared" si="636"/>
        <v>0</v>
      </c>
      <c r="BX534" s="103">
        <f t="shared" si="637"/>
        <v>0</v>
      </c>
      <c r="BY534" s="103">
        <f t="shared" si="638"/>
        <v>0</v>
      </c>
      <c r="BZ534" s="103">
        <f t="shared" si="639"/>
        <v>0</v>
      </c>
      <c r="CA534" s="104">
        <f>SUM(BO534:BZ534)*VLOOKUP($I534,Escalation[],MATCH(BB$1,Escalation[#Headers]),FALSE)</f>
        <v>0</v>
      </c>
      <c r="CB534" s="104">
        <f t="shared" si="640"/>
        <v>0</v>
      </c>
      <c r="CC534" s="104">
        <f t="shared" si="641"/>
        <v>0</v>
      </c>
      <c r="CD534" s="104">
        <f t="shared" si="642"/>
        <v>0</v>
      </c>
      <c r="CE534" s="103">
        <f t="shared" si="643"/>
        <v>0</v>
      </c>
      <c r="CF534" s="105">
        <f t="shared" si="644"/>
        <v>0</v>
      </c>
      <c r="CG534" s="110"/>
      <c r="CH534" s="102"/>
      <c r="CI534" s="102"/>
      <c r="CJ534" s="102"/>
      <c r="CK534" s="102"/>
      <c r="CL534" s="102"/>
      <c r="CM534" s="102"/>
      <c r="CN534" s="102"/>
      <c r="CO534" s="102"/>
      <c r="CP534" s="102"/>
      <c r="CQ534" s="102"/>
      <c r="CR534" s="102"/>
      <c r="CS534" s="102">
        <f t="shared" si="645"/>
        <v>0</v>
      </c>
      <c r="CT534" s="103">
        <f t="shared" si="646"/>
        <v>0</v>
      </c>
      <c r="CU534" s="103">
        <f t="shared" si="647"/>
        <v>0</v>
      </c>
      <c r="CV534" s="103">
        <f t="shared" si="648"/>
        <v>0</v>
      </c>
      <c r="CW534" s="103">
        <f t="shared" si="649"/>
        <v>0</v>
      </c>
      <c r="CX534" s="103">
        <f t="shared" si="650"/>
        <v>0</v>
      </c>
      <c r="CY534" s="103">
        <f t="shared" si="651"/>
        <v>0</v>
      </c>
      <c r="CZ534" s="103">
        <f t="shared" si="652"/>
        <v>0</v>
      </c>
      <c r="DA534" s="103">
        <f t="shared" si="653"/>
        <v>0</v>
      </c>
      <c r="DB534" s="103">
        <f t="shared" si="654"/>
        <v>0</v>
      </c>
      <c r="DC534" s="103">
        <f t="shared" si="655"/>
        <v>0</v>
      </c>
      <c r="DD534" s="103">
        <f t="shared" si="656"/>
        <v>0</v>
      </c>
      <c r="DE534" s="103">
        <f t="shared" si="657"/>
        <v>0</v>
      </c>
      <c r="DF534" s="104">
        <f>SUM(CT534:DE534)*VLOOKUP($I534,Escalation[],MATCH(CG$1,Escalation[#Headers]),FALSE)</f>
        <v>0</v>
      </c>
      <c r="DG534" s="104">
        <f t="shared" si="658"/>
        <v>0</v>
      </c>
      <c r="DH534" s="104">
        <f t="shared" si="659"/>
        <v>0</v>
      </c>
      <c r="DI534" s="104">
        <f t="shared" si="660"/>
        <v>0</v>
      </c>
      <c r="DJ534" s="103">
        <f t="shared" si="661"/>
        <v>0</v>
      </c>
      <c r="DK534" s="105">
        <f t="shared" si="662"/>
        <v>0</v>
      </c>
      <c r="DL534" s="110"/>
      <c r="DM534" s="102"/>
      <c r="DN534" s="102"/>
      <c r="DO534" s="102"/>
      <c r="DP534" s="102"/>
      <c r="DQ534" s="102"/>
      <c r="DR534" s="102"/>
      <c r="DS534" s="102"/>
      <c r="DT534" s="102"/>
      <c r="DU534" s="102"/>
      <c r="DV534" s="102"/>
      <c r="DW534" s="102"/>
      <c r="DX534" s="102">
        <f t="shared" si="663"/>
        <v>0</v>
      </c>
      <c r="DY534" s="103">
        <f t="shared" si="664"/>
        <v>0</v>
      </c>
      <c r="DZ534" s="103">
        <f t="shared" si="665"/>
        <v>0</v>
      </c>
      <c r="EA534" s="103">
        <f t="shared" si="666"/>
        <v>0</v>
      </c>
      <c r="EB534" s="103">
        <f t="shared" si="667"/>
        <v>0</v>
      </c>
      <c r="EC534" s="103">
        <f t="shared" si="668"/>
        <v>0</v>
      </c>
      <c r="ED534" s="103">
        <f t="shared" si="669"/>
        <v>0</v>
      </c>
      <c r="EE534" s="103">
        <f t="shared" si="670"/>
        <v>0</v>
      </c>
      <c r="EF534" s="103">
        <f t="shared" si="671"/>
        <v>0</v>
      </c>
      <c r="EG534" s="103">
        <f t="shared" si="672"/>
        <v>0</v>
      </c>
      <c r="EH534" s="103">
        <f t="shared" si="673"/>
        <v>0</v>
      </c>
      <c r="EI534" s="103">
        <f t="shared" si="674"/>
        <v>0</v>
      </c>
      <c r="EJ534" s="103">
        <f t="shared" si="675"/>
        <v>0</v>
      </c>
      <c r="EK534" s="104">
        <f>SUM(DY534:EJ534)*VLOOKUP($I534,Escalation[],MATCH(DL$1,Escalation[#Headers]),FALSE)</f>
        <v>0</v>
      </c>
      <c r="EL534" s="104">
        <f t="shared" si="676"/>
        <v>0</v>
      </c>
      <c r="EM534" s="104">
        <f t="shared" si="677"/>
        <v>0</v>
      </c>
      <c r="EN534" s="104">
        <f t="shared" si="678"/>
        <v>0</v>
      </c>
      <c r="EO534" s="103">
        <f t="shared" si="679"/>
        <v>0</v>
      </c>
      <c r="EP534" s="105">
        <f t="shared" si="680"/>
        <v>0</v>
      </c>
      <c r="EQ534" s="159">
        <f t="shared" si="681"/>
        <v>13743.261000000002</v>
      </c>
      <c r="ER534" s="1"/>
      <c r="ES534" s="82"/>
      <c r="ET534" s="82"/>
      <c r="EU534" s="82"/>
      <c r="EV534" s="82"/>
      <c r="EW534" s="34"/>
      <c r="EX534" s="34"/>
      <c r="EY534" s="34"/>
      <c r="EZ534" s="34"/>
      <c r="FA534" s="34"/>
      <c r="FB534" s="34"/>
      <c r="FC534" s="34"/>
      <c r="FD534" s="34"/>
    </row>
    <row r="535" spans="1:160" ht="26.4" hidden="1" x14ac:dyDescent="0.3">
      <c r="A535" s="37" t="s">
        <v>1106</v>
      </c>
      <c r="B535" s="83">
        <v>1.4</v>
      </c>
      <c r="C535" t="s">
        <v>1390</v>
      </c>
      <c r="D535" s="28" t="s">
        <v>1070</v>
      </c>
      <c r="E535" s="28"/>
      <c r="F535" s="29" t="s">
        <v>1107</v>
      </c>
      <c r="G535" s="30" t="s">
        <v>1107</v>
      </c>
      <c r="H535" s="1" t="s">
        <v>1077</v>
      </c>
      <c r="I535" s="28" t="s">
        <v>19</v>
      </c>
      <c r="J535" s="31" t="s">
        <v>31</v>
      </c>
      <c r="K535" s="28" t="s">
        <v>137</v>
      </c>
      <c r="L535" s="32" t="s">
        <v>22</v>
      </c>
      <c r="M535" s="38">
        <v>47</v>
      </c>
      <c r="N535" s="41">
        <v>46.67</v>
      </c>
      <c r="O535" s="24">
        <v>0</v>
      </c>
      <c r="P535" s="47">
        <v>0.55000000000000004</v>
      </c>
      <c r="Q535" s="31" t="s">
        <v>23</v>
      </c>
      <c r="R535" s="1" t="s">
        <v>224</v>
      </c>
      <c r="S535" s="71">
        <f>VLOOKUP(R535,Contingencies!$A$2:$D$7,4,FALSE)</f>
        <v>0.35</v>
      </c>
      <c r="T535" s="22">
        <f t="shared" si="614"/>
        <v>2083.6557000000003</v>
      </c>
      <c r="U535" s="33">
        <f t="shared" si="688"/>
        <v>739.36170000000016</v>
      </c>
      <c r="V535" s="89"/>
      <c r="W535" s="100">
        <v>40</v>
      </c>
      <c r="X535" s="101">
        <v>40</v>
      </c>
      <c r="Y535" s="102"/>
      <c r="Z535" s="102"/>
      <c r="AA535" s="102"/>
      <c r="AB535" s="102"/>
      <c r="AC535" s="102"/>
      <c r="AD535" s="102"/>
      <c r="AE535" s="102"/>
      <c r="AF535" s="102"/>
      <c r="AG535" s="102"/>
      <c r="AH535" s="102"/>
      <c r="AI535" s="102">
        <f t="shared" si="682"/>
        <v>80</v>
      </c>
      <c r="AJ535" s="103">
        <f t="shared" si="615"/>
        <v>1880</v>
      </c>
      <c r="AK535" s="103">
        <f t="shared" si="616"/>
        <v>1880</v>
      </c>
      <c r="AL535" s="103">
        <f t="shared" si="617"/>
        <v>0</v>
      </c>
      <c r="AM535" s="103">
        <f t="shared" si="618"/>
        <v>0</v>
      </c>
      <c r="AN535" s="103">
        <f t="shared" si="619"/>
        <v>0</v>
      </c>
      <c r="AO535" s="103">
        <f t="shared" si="620"/>
        <v>0</v>
      </c>
      <c r="AP535" s="103">
        <f t="shared" si="621"/>
        <v>0</v>
      </c>
      <c r="AQ535" s="103">
        <f t="shared" si="622"/>
        <v>0</v>
      </c>
      <c r="AR535" s="103">
        <f t="shared" si="623"/>
        <v>0</v>
      </c>
      <c r="AS535" s="103">
        <f t="shared" si="624"/>
        <v>0</v>
      </c>
      <c r="AT535" s="103">
        <f t="shared" si="625"/>
        <v>0</v>
      </c>
      <c r="AU535" s="103">
        <f t="shared" si="626"/>
        <v>0</v>
      </c>
      <c r="AV535" s="104">
        <f>SUM(AJ535:AU535)*VLOOKUP($I535,Escalation[],MATCH(W$1,Escalation[#Headers]),FALSE)</f>
        <v>3840.84</v>
      </c>
      <c r="AW535" s="104">
        <f t="shared" si="683"/>
        <v>0</v>
      </c>
      <c r="AX535" s="104">
        <f t="shared" si="684"/>
        <v>2112.4620000000004</v>
      </c>
      <c r="AY535" s="104">
        <f t="shared" si="685"/>
        <v>5953.3020000000006</v>
      </c>
      <c r="AZ535" s="103">
        <f t="shared" si="686"/>
        <v>1344.2939999999999</v>
      </c>
      <c r="BA535" s="105">
        <f t="shared" si="687"/>
        <v>739.36170000000016</v>
      </c>
      <c r="BB535" s="110"/>
      <c r="BC535" s="102"/>
      <c r="BD535" s="102"/>
      <c r="BE535" s="102"/>
      <c r="BF535" s="102"/>
      <c r="BG535" s="102"/>
      <c r="BH535" s="102"/>
      <c r="BI535" s="102"/>
      <c r="BJ535" s="102"/>
      <c r="BK535" s="102"/>
      <c r="BL535" s="102"/>
      <c r="BM535" s="102"/>
      <c r="BN535" s="102">
        <f t="shared" si="627"/>
        <v>0</v>
      </c>
      <c r="BO535" s="103">
        <f t="shared" si="628"/>
        <v>0</v>
      </c>
      <c r="BP535" s="103">
        <f t="shared" si="629"/>
        <v>0</v>
      </c>
      <c r="BQ535" s="103">
        <f t="shared" si="630"/>
        <v>0</v>
      </c>
      <c r="BR535" s="103">
        <f t="shared" si="631"/>
        <v>0</v>
      </c>
      <c r="BS535" s="103">
        <f t="shared" si="632"/>
        <v>0</v>
      </c>
      <c r="BT535" s="103">
        <f t="shared" si="633"/>
        <v>0</v>
      </c>
      <c r="BU535" s="103">
        <f t="shared" si="634"/>
        <v>0</v>
      </c>
      <c r="BV535" s="103">
        <f t="shared" si="635"/>
        <v>0</v>
      </c>
      <c r="BW535" s="103">
        <f t="shared" si="636"/>
        <v>0</v>
      </c>
      <c r="BX535" s="103">
        <f t="shared" si="637"/>
        <v>0</v>
      </c>
      <c r="BY535" s="103">
        <f t="shared" si="638"/>
        <v>0</v>
      </c>
      <c r="BZ535" s="103">
        <f t="shared" si="639"/>
        <v>0</v>
      </c>
      <c r="CA535" s="104">
        <f>SUM(BO535:BZ535)*VLOOKUP($I535,Escalation[],MATCH(BB$1,Escalation[#Headers]),FALSE)</f>
        <v>0</v>
      </c>
      <c r="CB535" s="104">
        <f t="shared" si="640"/>
        <v>0</v>
      </c>
      <c r="CC535" s="104">
        <f t="shared" si="641"/>
        <v>0</v>
      </c>
      <c r="CD535" s="104">
        <f t="shared" si="642"/>
        <v>0</v>
      </c>
      <c r="CE535" s="103">
        <f t="shared" si="643"/>
        <v>0</v>
      </c>
      <c r="CF535" s="105">
        <f t="shared" si="644"/>
        <v>0</v>
      </c>
      <c r="CG535" s="110"/>
      <c r="CH535" s="102"/>
      <c r="CI535" s="102"/>
      <c r="CJ535" s="102"/>
      <c r="CK535" s="102"/>
      <c r="CL535" s="102"/>
      <c r="CM535" s="102"/>
      <c r="CN535" s="102"/>
      <c r="CO535" s="102"/>
      <c r="CP535" s="102"/>
      <c r="CQ535" s="102"/>
      <c r="CR535" s="102"/>
      <c r="CS535" s="102">
        <f t="shared" si="645"/>
        <v>0</v>
      </c>
      <c r="CT535" s="103">
        <f t="shared" si="646"/>
        <v>0</v>
      </c>
      <c r="CU535" s="103">
        <f t="shared" si="647"/>
        <v>0</v>
      </c>
      <c r="CV535" s="103">
        <f t="shared" si="648"/>
        <v>0</v>
      </c>
      <c r="CW535" s="103">
        <f t="shared" si="649"/>
        <v>0</v>
      </c>
      <c r="CX535" s="103">
        <f t="shared" si="650"/>
        <v>0</v>
      </c>
      <c r="CY535" s="103">
        <f t="shared" si="651"/>
        <v>0</v>
      </c>
      <c r="CZ535" s="103">
        <f t="shared" si="652"/>
        <v>0</v>
      </c>
      <c r="DA535" s="103">
        <f t="shared" si="653"/>
        <v>0</v>
      </c>
      <c r="DB535" s="103">
        <f t="shared" si="654"/>
        <v>0</v>
      </c>
      <c r="DC535" s="103">
        <f t="shared" si="655"/>
        <v>0</v>
      </c>
      <c r="DD535" s="103">
        <f t="shared" si="656"/>
        <v>0</v>
      </c>
      <c r="DE535" s="103">
        <f t="shared" si="657"/>
        <v>0</v>
      </c>
      <c r="DF535" s="104">
        <f>SUM(CT535:DE535)*VLOOKUP($I535,Escalation[],MATCH(CG$1,Escalation[#Headers]),FALSE)</f>
        <v>0</v>
      </c>
      <c r="DG535" s="104">
        <f t="shared" si="658"/>
        <v>0</v>
      </c>
      <c r="DH535" s="104">
        <f t="shared" si="659"/>
        <v>0</v>
      </c>
      <c r="DI535" s="104">
        <f t="shared" si="660"/>
        <v>0</v>
      </c>
      <c r="DJ535" s="103">
        <f t="shared" si="661"/>
        <v>0</v>
      </c>
      <c r="DK535" s="105">
        <f t="shared" si="662"/>
        <v>0</v>
      </c>
      <c r="DL535" s="110"/>
      <c r="DM535" s="102"/>
      <c r="DN535" s="102"/>
      <c r="DO535" s="102"/>
      <c r="DP535" s="102"/>
      <c r="DQ535" s="102"/>
      <c r="DR535" s="102"/>
      <c r="DS535" s="102"/>
      <c r="DT535" s="102"/>
      <c r="DU535" s="102"/>
      <c r="DV535" s="102"/>
      <c r="DW535" s="102"/>
      <c r="DX535" s="102">
        <f t="shared" si="663"/>
        <v>0</v>
      </c>
      <c r="DY535" s="103">
        <f t="shared" si="664"/>
        <v>0</v>
      </c>
      <c r="DZ535" s="103">
        <f t="shared" si="665"/>
        <v>0</v>
      </c>
      <c r="EA535" s="103">
        <f t="shared" si="666"/>
        <v>0</v>
      </c>
      <c r="EB535" s="103">
        <f t="shared" si="667"/>
        <v>0</v>
      </c>
      <c r="EC535" s="103">
        <f t="shared" si="668"/>
        <v>0</v>
      </c>
      <c r="ED535" s="103">
        <f t="shared" si="669"/>
        <v>0</v>
      </c>
      <c r="EE535" s="103">
        <f t="shared" si="670"/>
        <v>0</v>
      </c>
      <c r="EF535" s="103">
        <f t="shared" si="671"/>
        <v>0</v>
      </c>
      <c r="EG535" s="103">
        <f t="shared" si="672"/>
        <v>0</v>
      </c>
      <c r="EH535" s="103">
        <f t="shared" si="673"/>
        <v>0</v>
      </c>
      <c r="EI535" s="103">
        <f t="shared" si="674"/>
        <v>0</v>
      </c>
      <c r="EJ535" s="103">
        <f t="shared" si="675"/>
        <v>0</v>
      </c>
      <c r="EK535" s="104">
        <f>SUM(DY535:EJ535)*VLOOKUP($I535,Escalation[],MATCH(DL$1,Escalation[#Headers]),FALSE)</f>
        <v>0</v>
      </c>
      <c r="EL535" s="104">
        <f t="shared" si="676"/>
        <v>0</v>
      </c>
      <c r="EM535" s="104">
        <f t="shared" si="677"/>
        <v>0</v>
      </c>
      <c r="EN535" s="104">
        <f t="shared" si="678"/>
        <v>0</v>
      </c>
      <c r="EO535" s="103">
        <f t="shared" si="679"/>
        <v>0</v>
      </c>
      <c r="EP535" s="105">
        <f t="shared" si="680"/>
        <v>0</v>
      </c>
      <c r="EQ535" s="159">
        <f t="shared" si="681"/>
        <v>5953.3020000000006</v>
      </c>
      <c r="ER535" s="1"/>
      <c r="ES535" s="82"/>
      <c r="ET535" s="82"/>
      <c r="EU535" s="82"/>
      <c r="EV535" s="82"/>
      <c r="EW535" s="34"/>
      <c r="EX535" s="34"/>
      <c r="EY535" s="34"/>
      <c r="EZ535" s="34"/>
      <c r="FA535" s="34"/>
      <c r="FB535" s="34"/>
      <c r="FC535" s="34"/>
      <c r="FD535" s="34"/>
    </row>
    <row r="536" spans="1:160" ht="39.6" hidden="1" x14ac:dyDescent="0.3">
      <c r="A536" s="37" t="s">
        <v>1108</v>
      </c>
      <c r="B536" s="83">
        <v>1.4</v>
      </c>
      <c r="C536" t="s">
        <v>1390</v>
      </c>
      <c r="D536" s="28" t="s">
        <v>1070</v>
      </c>
      <c r="E536" s="28"/>
      <c r="F536" s="29" t="s">
        <v>1109</v>
      </c>
      <c r="G536" s="30" t="s">
        <v>1109</v>
      </c>
      <c r="H536" s="1" t="s">
        <v>1073</v>
      </c>
      <c r="I536" s="28" t="s">
        <v>19</v>
      </c>
      <c r="J536" s="31" t="s">
        <v>31</v>
      </c>
      <c r="K536" s="28" t="s">
        <v>27</v>
      </c>
      <c r="L536" s="32" t="s">
        <v>1006</v>
      </c>
      <c r="M536" s="38">
        <v>62</v>
      </c>
      <c r="N536" s="41">
        <v>62</v>
      </c>
      <c r="O536" s="24">
        <v>0</v>
      </c>
      <c r="P536" s="47">
        <v>0.55000000000000004</v>
      </c>
      <c r="Q536" s="31" t="s">
        <v>23</v>
      </c>
      <c r="R536" s="1" t="s">
        <v>41</v>
      </c>
      <c r="S536" s="71">
        <f>VLOOKUP(R536,Contingencies!$A$2:$D$7,4,FALSE)</f>
        <v>0.125</v>
      </c>
      <c r="T536" s="22">
        <f t="shared" si="614"/>
        <v>1177.9938000000002</v>
      </c>
      <c r="U536" s="33">
        <f t="shared" si="688"/>
        <v>417.9978000000001</v>
      </c>
      <c r="V536" s="89"/>
      <c r="W536" s="110"/>
      <c r="X536" s="101">
        <v>20</v>
      </c>
      <c r="Y536" s="101">
        <v>76</v>
      </c>
      <c r="Z536" s="102"/>
      <c r="AA536" s="102"/>
      <c r="AB536" s="102"/>
      <c r="AC536" s="102"/>
      <c r="AD536" s="102"/>
      <c r="AE536" s="102"/>
      <c r="AF536" s="102"/>
      <c r="AG536" s="102"/>
      <c r="AH536" s="102"/>
      <c r="AI536" s="102">
        <f t="shared" si="682"/>
        <v>96</v>
      </c>
      <c r="AJ536" s="103">
        <f t="shared" si="615"/>
        <v>0</v>
      </c>
      <c r="AK536" s="103">
        <f t="shared" si="616"/>
        <v>1240</v>
      </c>
      <c r="AL536" s="103">
        <f t="shared" si="617"/>
        <v>4712</v>
      </c>
      <c r="AM536" s="103">
        <f t="shared" si="618"/>
        <v>0</v>
      </c>
      <c r="AN536" s="103">
        <f t="shared" si="619"/>
        <v>0</v>
      </c>
      <c r="AO536" s="103">
        <f t="shared" si="620"/>
        <v>0</v>
      </c>
      <c r="AP536" s="103">
        <f t="shared" si="621"/>
        <v>0</v>
      </c>
      <c r="AQ536" s="103">
        <f t="shared" si="622"/>
        <v>0</v>
      </c>
      <c r="AR536" s="103">
        <f t="shared" si="623"/>
        <v>0</v>
      </c>
      <c r="AS536" s="103">
        <f t="shared" si="624"/>
        <v>0</v>
      </c>
      <c r="AT536" s="103">
        <f t="shared" si="625"/>
        <v>0</v>
      </c>
      <c r="AU536" s="103">
        <f t="shared" si="626"/>
        <v>0</v>
      </c>
      <c r="AV536" s="104">
        <f>SUM(AJ536:AU536)*VLOOKUP($I536,Escalation[],MATCH(W$1,Escalation[#Headers]),FALSE)</f>
        <v>6079.9680000000008</v>
      </c>
      <c r="AW536" s="104">
        <f t="shared" si="683"/>
        <v>0</v>
      </c>
      <c r="AX536" s="104">
        <f t="shared" si="684"/>
        <v>3343.9824000000008</v>
      </c>
      <c r="AY536" s="104">
        <f t="shared" si="685"/>
        <v>9423.9504000000015</v>
      </c>
      <c r="AZ536" s="103">
        <f t="shared" si="686"/>
        <v>759.99600000000009</v>
      </c>
      <c r="BA536" s="105">
        <f t="shared" si="687"/>
        <v>417.9978000000001</v>
      </c>
      <c r="BB536" s="110"/>
      <c r="BC536" s="102"/>
      <c r="BD536" s="102"/>
      <c r="BE536" s="102"/>
      <c r="BF536" s="102"/>
      <c r="BG536" s="102"/>
      <c r="BH536" s="102"/>
      <c r="BI536" s="102"/>
      <c r="BJ536" s="102"/>
      <c r="BK536" s="102"/>
      <c r="BL536" s="102"/>
      <c r="BM536" s="102"/>
      <c r="BN536" s="102">
        <f t="shared" si="627"/>
        <v>0</v>
      </c>
      <c r="BO536" s="103">
        <f t="shared" si="628"/>
        <v>0</v>
      </c>
      <c r="BP536" s="103">
        <f t="shared" si="629"/>
        <v>0</v>
      </c>
      <c r="BQ536" s="103">
        <f t="shared" si="630"/>
        <v>0</v>
      </c>
      <c r="BR536" s="103">
        <f t="shared" si="631"/>
        <v>0</v>
      </c>
      <c r="BS536" s="103">
        <f t="shared" si="632"/>
        <v>0</v>
      </c>
      <c r="BT536" s="103">
        <f t="shared" si="633"/>
        <v>0</v>
      </c>
      <c r="BU536" s="103">
        <f t="shared" si="634"/>
        <v>0</v>
      </c>
      <c r="BV536" s="103">
        <f t="shared" si="635"/>
        <v>0</v>
      </c>
      <c r="BW536" s="103">
        <f t="shared" si="636"/>
        <v>0</v>
      </c>
      <c r="BX536" s="103">
        <f t="shared" si="637"/>
        <v>0</v>
      </c>
      <c r="BY536" s="103">
        <f t="shared" si="638"/>
        <v>0</v>
      </c>
      <c r="BZ536" s="103">
        <f t="shared" si="639"/>
        <v>0</v>
      </c>
      <c r="CA536" s="104">
        <f>SUM(BO536:BZ536)*VLOOKUP($I536,Escalation[],MATCH(BB$1,Escalation[#Headers]),FALSE)</f>
        <v>0</v>
      </c>
      <c r="CB536" s="104">
        <f t="shared" si="640"/>
        <v>0</v>
      </c>
      <c r="CC536" s="104">
        <f t="shared" si="641"/>
        <v>0</v>
      </c>
      <c r="CD536" s="104">
        <f t="shared" si="642"/>
        <v>0</v>
      </c>
      <c r="CE536" s="103">
        <f t="shared" si="643"/>
        <v>0</v>
      </c>
      <c r="CF536" s="105">
        <f t="shared" si="644"/>
        <v>0</v>
      </c>
      <c r="CG536" s="110"/>
      <c r="CH536" s="102"/>
      <c r="CI536" s="102"/>
      <c r="CJ536" s="102"/>
      <c r="CK536" s="102"/>
      <c r="CL536" s="102"/>
      <c r="CM536" s="102"/>
      <c r="CN536" s="102"/>
      <c r="CO536" s="102"/>
      <c r="CP536" s="102"/>
      <c r="CQ536" s="102"/>
      <c r="CR536" s="102"/>
      <c r="CS536" s="102">
        <f t="shared" si="645"/>
        <v>0</v>
      </c>
      <c r="CT536" s="103">
        <f t="shared" si="646"/>
        <v>0</v>
      </c>
      <c r="CU536" s="103">
        <f t="shared" si="647"/>
        <v>0</v>
      </c>
      <c r="CV536" s="103">
        <f t="shared" si="648"/>
        <v>0</v>
      </c>
      <c r="CW536" s="103">
        <f t="shared" si="649"/>
        <v>0</v>
      </c>
      <c r="CX536" s="103">
        <f t="shared" si="650"/>
        <v>0</v>
      </c>
      <c r="CY536" s="103">
        <f t="shared" si="651"/>
        <v>0</v>
      </c>
      <c r="CZ536" s="103">
        <f t="shared" si="652"/>
        <v>0</v>
      </c>
      <c r="DA536" s="103">
        <f t="shared" si="653"/>
        <v>0</v>
      </c>
      <c r="DB536" s="103">
        <f t="shared" si="654"/>
        <v>0</v>
      </c>
      <c r="DC536" s="103">
        <f t="shared" si="655"/>
        <v>0</v>
      </c>
      <c r="DD536" s="103">
        <f t="shared" si="656"/>
        <v>0</v>
      </c>
      <c r="DE536" s="103">
        <f t="shared" si="657"/>
        <v>0</v>
      </c>
      <c r="DF536" s="104">
        <f>SUM(CT536:DE536)*VLOOKUP($I536,Escalation[],MATCH(CG$1,Escalation[#Headers]),FALSE)</f>
        <v>0</v>
      </c>
      <c r="DG536" s="104">
        <f t="shared" si="658"/>
        <v>0</v>
      </c>
      <c r="DH536" s="104">
        <f t="shared" si="659"/>
        <v>0</v>
      </c>
      <c r="DI536" s="104">
        <f t="shared" si="660"/>
        <v>0</v>
      </c>
      <c r="DJ536" s="103">
        <f t="shared" si="661"/>
        <v>0</v>
      </c>
      <c r="DK536" s="105">
        <f t="shared" si="662"/>
        <v>0</v>
      </c>
      <c r="DL536" s="110"/>
      <c r="DM536" s="102"/>
      <c r="DN536" s="102"/>
      <c r="DO536" s="102"/>
      <c r="DP536" s="102"/>
      <c r="DQ536" s="102"/>
      <c r="DR536" s="102"/>
      <c r="DS536" s="102"/>
      <c r="DT536" s="102"/>
      <c r="DU536" s="102"/>
      <c r="DV536" s="102"/>
      <c r="DW536" s="102"/>
      <c r="DX536" s="102">
        <f t="shared" si="663"/>
        <v>0</v>
      </c>
      <c r="DY536" s="103">
        <f t="shared" si="664"/>
        <v>0</v>
      </c>
      <c r="DZ536" s="103">
        <f t="shared" si="665"/>
        <v>0</v>
      </c>
      <c r="EA536" s="103">
        <f t="shared" si="666"/>
        <v>0</v>
      </c>
      <c r="EB536" s="103">
        <f t="shared" si="667"/>
        <v>0</v>
      </c>
      <c r="EC536" s="103">
        <f t="shared" si="668"/>
        <v>0</v>
      </c>
      <c r="ED536" s="103">
        <f t="shared" si="669"/>
        <v>0</v>
      </c>
      <c r="EE536" s="103">
        <f t="shared" si="670"/>
        <v>0</v>
      </c>
      <c r="EF536" s="103">
        <f t="shared" si="671"/>
        <v>0</v>
      </c>
      <c r="EG536" s="103">
        <f t="shared" si="672"/>
        <v>0</v>
      </c>
      <c r="EH536" s="103">
        <f t="shared" si="673"/>
        <v>0</v>
      </c>
      <c r="EI536" s="103">
        <f t="shared" si="674"/>
        <v>0</v>
      </c>
      <c r="EJ536" s="103">
        <f t="shared" si="675"/>
        <v>0</v>
      </c>
      <c r="EK536" s="104">
        <f>SUM(DY536:EJ536)*VLOOKUP($I536,Escalation[],MATCH(DL$1,Escalation[#Headers]),FALSE)</f>
        <v>0</v>
      </c>
      <c r="EL536" s="104">
        <f t="shared" si="676"/>
        <v>0</v>
      </c>
      <c r="EM536" s="104">
        <f t="shared" si="677"/>
        <v>0</v>
      </c>
      <c r="EN536" s="104">
        <f t="shared" si="678"/>
        <v>0</v>
      </c>
      <c r="EO536" s="103">
        <f t="shared" si="679"/>
        <v>0</v>
      </c>
      <c r="EP536" s="105">
        <f t="shared" si="680"/>
        <v>0</v>
      </c>
      <c r="EQ536" s="159">
        <f t="shared" si="681"/>
        <v>9423.9504000000015</v>
      </c>
      <c r="ER536" s="1"/>
      <c r="ES536" s="82"/>
      <c r="ET536" s="82"/>
      <c r="EU536" s="82"/>
      <c r="EV536" s="82"/>
      <c r="EW536" s="34"/>
      <c r="EX536" s="34"/>
      <c r="EY536" s="34"/>
      <c r="EZ536" s="34"/>
      <c r="FA536" s="34"/>
      <c r="FB536" s="34"/>
      <c r="FC536" s="34"/>
      <c r="FD536" s="34"/>
    </row>
    <row r="537" spans="1:160" ht="39.6" hidden="1" x14ac:dyDescent="0.3">
      <c r="A537" s="37" t="s">
        <v>1108</v>
      </c>
      <c r="B537" s="83">
        <v>1.4</v>
      </c>
      <c r="C537" t="s">
        <v>1390</v>
      </c>
      <c r="D537" s="28" t="s">
        <v>1070</v>
      </c>
      <c r="E537" s="28"/>
      <c r="F537" s="29" t="s">
        <v>1109</v>
      </c>
      <c r="G537" s="30" t="s">
        <v>1109</v>
      </c>
      <c r="H537" s="1" t="s">
        <v>1077</v>
      </c>
      <c r="I537" s="28" t="s">
        <v>19</v>
      </c>
      <c r="J537" s="31" t="s">
        <v>31</v>
      </c>
      <c r="K537" s="28" t="s">
        <v>137</v>
      </c>
      <c r="L537" s="32" t="s">
        <v>1006</v>
      </c>
      <c r="M537" s="38">
        <v>47</v>
      </c>
      <c r="N537" s="41">
        <v>46.67</v>
      </c>
      <c r="O537" s="24">
        <v>0</v>
      </c>
      <c r="P537" s="47">
        <v>0.55000000000000004</v>
      </c>
      <c r="Q537" s="31" t="s">
        <v>23</v>
      </c>
      <c r="R537" s="1" t="s">
        <v>41</v>
      </c>
      <c r="S537" s="71">
        <f>VLOOKUP(R537,Contingencies!$A$2:$D$7,4,FALSE)</f>
        <v>0.125</v>
      </c>
      <c r="T537" s="22">
        <f t="shared" si="614"/>
        <v>892.99530000000016</v>
      </c>
      <c r="U537" s="33">
        <f t="shared" si="688"/>
        <v>316.86930000000007</v>
      </c>
      <c r="V537" s="89"/>
      <c r="W537" s="110"/>
      <c r="X537" s="101">
        <v>20</v>
      </c>
      <c r="Y537" s="101">
        <v>76</v>
      </c>
      <c r="Z537" s="102"/>
      <c r="AA537" s="102"/>
      <c r="AB537" s="102"/>
      <c r="AC537" s="102"/>
      <c r="AD537" s="102"/>
      <c r="AE537" s="102"/>
      <c r="AF537" s="102"/>
      <c r="AG537" s="102"/>
      <c r="AH537" s="102"/>
      <c r="AI537" s="102">
        <f t="shared" si="682"/>
        <v>96</v>
      </c>
      <c r="AJ537" s="103">
        <f t="shared" si="615"/>
        <v>0</v>
      </c>
      <c r="AK537" s="103">
        <f t="shared" si="616"/>
        <v>940</v>
      </c>
      <c r="AL537" s="103">
        <f t="shared" si="617"/>
        <v>3572</v>
      </c>
      <c r="AM537" s="103">
        <f t="shared" si="618"/>
        <v>0</v>
      </c>
      <c r="AN537" s="103">
        <f t="shared" si="619"/>
        <v>0</v>
      </c>
      <c r="AO537" s="103">
        <f t="shared" si="620"/>
        <v>0</v>
      </c>
      <c r="AP537" s="103">
        <f t="shared" si="621"/>
        <v>0</v>
      </c>
      <c r="AQ537" s="103">
        <f t="shared" si="622"/>
        <v>0</v>
      </c>
      <c r="AR537" s="103">
        <f t="shared" si="623"/>
        <v>0</v>
      </c>
      <c r="AS537" s="103">
        <f t="shared" si="624"/>
        <v>0</v>
      </c>
      <c r="AT537" s="103">
        <f t="shared" si="625"/>
        <v>0</v>
      </c>
      <c r="AU537" s="103">
        <f t="shared" si="626"/>
        <v>0</v>
      </c>
      <c r="AV537" s="104">
        <f>SUM(AJ537:AU537)*VLOOKUP($I537,Escalation[],MATCH(W$1,Escalation[#Headers]),FALSE)</f>
        <v>4609.0080000000007</v>
      </c>
      <c r="AW537" s="104">
        <f t="shared" si="683"/>
        <v>0</v>
      </c>
      <c r="AX537" s="104">
        <f t="shared" si="684"/>
        <v>2534.9544000000005</v>
      </c>
      <c r="AY537" s="104">
        <f t="shared" si="685"/>
        <v>7143.9624000000013</v>
      </c>
      <c r="AZ537" s="103">
        <f t="shared" si="686"/>
        <v>576.12600000000009</v>
      </c>
      <c r="BA537" s="105">
        <f t="shared" si="687"/>
        <v>316.86930000000007</v>
      </c>
      <c r="BB537" s="110"/>
      <c r="BC537" s="102"/>
      <c r="BD537" s="102"/>
      <c r="BE537" s="102"/>
      <c r="BF537" s="102"/>
      <c r="BG537" s="102"/>
      <c r="BH537" s="102"/>
      <c r="BI537" s="102"/>
      <c r="BJ537" s="102"/>
      <c r="BK537" s="102"/>
      <c r="BL537" s="102"/>
      <c r="BM537" s="102"/>
      <c r="BN537" s="102">
        <f t="shared" si="627"/>
        <v>0</v>
      </c>
      <c r="BO537" s="103">
        <f t="shared" si="628"/>
        <v>0</v>
      </c>
      <c r="BP537" s="103">
        <f t="shared" si="629"/>
        <v>0</v>
      </c>
      <c r="BQ537" s="103">
        <f t="shared" si="630"/>
        <v>0</v>
      </c>
      <c r="BR537" s="103">
        <f t="shared" si="631"/>
        <v>0</v>
      </c>
      <c r="BS537" s="103">
        <f t="shared" si="632"/>
        <v>0</v>
      </c>
      <c r="BT537" s="103">
        <f t="shared" si="633"/>
        <v>0</v>
      </c>
      <c r="BU537" s="103">
        <f t="shared" si="634"/>
        <v>0</v>
      </c>
      <c r="BV537" s="103">
        <f t="shared" si="635"/>
        <v>0</v>
      </c>
      <c r="BW537" s="103">
        <f t="shared" si="636"/>
        <v>0</v>
      </c>
      <c r="BX537" s="103">
        <f t="shared" si="637"/>
        <v>0</v>
      </c>
      <c r="BY537" s="103">
        <f t="shared" si="638"/>
        <v>0</v>
      </c>
      <c r="BZ537" s="103">
        <f t="shared" si="639"/>
        <v>0</v>
      </c>
      <c r="CA537" s="104">
        <f>SUM(BO537:BZ537)*VLOOKUP($I537,Escalation[],MATCH(BB$1,Escalation[#Headers]),FALSE)</f>
        <v>0</v>
      </c>
      <c r="CB537" s="104">
        <f t="shared" si="640"/>
        <v>0</v>
      </c>
      <c r="CC537" s="104">
        <f t="shared" si="641"/>
        <v>0</v>
      </c>
      <c r="CD537" s="104">
        <f t="shared" si="642"/>
        <v>0</v>
      </c>
      <c r="CE537" s="103">
        <f t="shared" si="643"/>
        <v>0</v>
      </c>
      <c r="CF537" s="105">
        <f t="shared" si="644"/>
        <v>0</v>
      </c>
      <c r="CG537" s="110"/>
      <c r="CH537" s="102"/>
      <c r="CI537" s="102"/>
      <c r="CJ537" s="102"/>
      <c r="CK537" s="102"/>
      <c r="CL537" s="102"/>
      <c r="CM537" s="102"/>
      <c r="CN537" s="102"/>
      <c r="CO537" s="102"/>
      <c r="CP537" s="102"/>
      <c r="CQ537" s="102"/>
      <c r="CR537" s="102"/>
      <c r="CS537" s="102">
        <f t="shared" si="645"/>
        <v>0</v>
      </c>
      <c r="CT537" s="103">
        <f t="shared" si="646"/>
        <v>0</v>
      </c>
      <c r="CU537" s="103">
        <f t="shared" si="647"/>
        <v>0</v>
      </c>
      <c r="CV537" s="103">
        <f t="shared" si="648"/>
        <v>0</v>
      </c>
      <c r="CW537" s="103">
        <f t="shared" si="649"/>
        <v>0</v>
      </c>
      <c r="CX537" s="103">
        <f t="shared" si="650"/>
        <v>0</v>
      </c>
      <c r="CY537" s="103">
        <f t="shared" si="651"/>
        <v>0</v>
      </c>
      <c r="CZ537" s="103">
        <f t="shared" si="652"/>
        <v>0</v>
      </c>
      <c r="DA537" s="103">
        <f t="shared" si="653"/>
        <v>0</v>
      </c>
      <c r="DB537" s="103">
        <f t="shared" si="654"/>
        <v>0</v>
      </c>
      <c r="DC537" s="103">
        <f t="shared" si="655"/>
        <v>0</v>
      </c>
      <c r="DD537" s="103">
        <f t="shared" si="656"/>
        <v>0</v>
      </c>
      <c r="DE537" s="103">
        <f t="shared" si="657"/>
        <v>0</v>
      </c>
      <c r="DF537" s="104">
        <f>SUM(CT537:DE537)*VLOOKUP($I537,Escalation[],MATCH(CG$1,Escalation[#Headers]),FALSE)</f>
        <v>0</v>
      </c>
      <c r="DG537" s="104">
        <f t="shared" si="658"/>
        <v>0</v>
      </c>
      <c r="DH537" s="104">
        <f t="shared" si="659"/>
        <v>0</v>
      </c>
      <c r="DI537" s="104">
        <f t="shared" si="660"/>
        <v>0</v>
      </c>
      <c r="DJ537" s="103">
        <f t="shared" si="661"/>
        <v>0</v>
      </c>
      <c r="DK537" s="105">
        <f t="shared" si="662"/>
        <v>0</v>
      </c>
      <c r="DL537" s="110"/>
      <c r="DM537" s="102"/>
      <c r="DN537" s="102"/>
      <c r="DO537" s="102"/>
      <c r="DP537" s="102"/>
      <c r="DQ537" s="102"/>
      <c r="DR537" s="102"/>
      <c r="DS537" s="102"/>
      <c r="DT537" s="102"/>
      <c r="DU537" s="102"/>
      <c r="DV537" s="102"/>
      <c r="DW537" s="102"/>
      <c r="DX537" s="102">
        <f t="shared" si="663"/>
        <v>0</v>
      </c>
      <c r="DY537" s="103">
        <f t="shared" si="664"/>
        <v>0</v>
      </c>
      <c r="DZ537" s="103">
        <f t="shared" si="665"/>
        <v>0</v>
      </c>
      <c r="EA537" s="103">
        <f t="shared" si="666"/>
        <v>0</v>
      </c>
      <c r="EB537" s="103">
        <f t="shared" si="667"/>
        <v>0</v>
      </c>
      <c r="EC537" s="103">
        <f t="shared" si="668"/>
        <v>0</v>
      </c>
      <c r="ED537" s="103">
        <f t="shared" si="669"/>
        <v>0</v>
      </c>
      <c r="EE537" s="103">
        <f t="shared" si="670"/>
        <v>0</v>
      </c>
      <c r="EF537" s="103">
        <f t="shared" si="671"/>
        <v>0</v>
      </c>
      <c r="EG537" s="103">
        <f t="shared" si="672"/>
        <v>0</v>
      </c>
      <c r="EH537" s="103">
        <f t="shared" si="673"/>
        <v>0</v>
      </c>
      <c r="EI537" s="103">
        <f t="shared" si="674"/>
        <v>0</v>
      </c>
      <c r="EJ537" s="103">
        <f t="shared" si="675"/>
        <v>0</v>
      </c>
      <c r="EK537" s="104">
        <f>SUM(DY537:EJ537)*VLOOKUP($I537,Escalation[],MATCH(DL$1,Escalation[#Headers]),FALSE)</f>
        <v>0</v>
      </c>
      <c r="EL537" s="104">
        <f t="shared" si="676"/>
        <v>0</v>
      </c>
      <c r="EM537" s="104">
        <f t="shared" si="677"/>
        <v>0</v>
      </c>
      <c r="EN537" s="104">
        <f t="shared" si="678"/>
        <v>0</v>
      </c>
      <c r="EO537" s="103">
        <f t="shared" si="679"/>
        <v>0</v>
      </c>
      <c r="EP537" s="105">
        <f t="shared" si="680"/>
        <v>0</v>
      </c>
      <c r="EQ537" s="159">
        <f t="shared" si="681"/>
        <v>7143.9624000000013</v>
      </c>
      <c r="ER537" s="1"/>
      <c r="ES537" s="82"/>
      <c r="ET537" s="82"/>
      <c r="EU537" s="82"/>
      <c r="EV537" s="82"/>
      <c r="EW537" s="34"/>
      <c r="EX537" s="34"/>
      <c r="EY537" s="34"/>
      <c r="EZ537" s="34"/>
      <c r="FA537" s="34"/>
      <c r="FB537" s="34"/>
      <c r="FC537" s="34"/>
      <c r="FD537" s="34"/>
    </row>
    <row r="538" spans="1:160" ht="39.6" hidden="1" x14ac:dyDescent="0.3">
      <c r="A538" s="37" t="s">
        <v>1108</v>
      </c>
      <c r="B538" s="83">
        <v>1.4</v>
      </c>
      <c r="C538" t="s">
        <v>1390</v>
      </c>
      <c r="D538" s="28" t="s">
        <v>1070</v>
      </c>
      <c r="E538" s="28"/>
      <c r="F538" s="29" t="s">
        <v>1109</v>
      </c>
      <c r="G538" s="30" t="s">
        <v>1109</v>
      </c>
      <c r="H538" s="1" t="s">
        <v>128</v>
      </c>
      <c r="I538" s="28" t="s">
        <v>125</v>
      </c>
      <c r="J538" s="31" t="s">
        <v>125</v>
      </c>
      <c r="K538" s="28"/>
      <c r="L538" s="32" t="s">
        <v>129</v>
      </c>
      <c r="M538" s="38"/>
      <c r="N538" s="42">
        <v>1</v>
      </c>
      <c r="O538" s="24">
        <v>0</v>
      </c>
      <c r="P538" s="47">
        <v>0.55000000000000004</v>
      </c>
      <c r="Q538" s="31" t="s">
        <v>23</v>
      </c>
      <c r="R538" s="1" t="s">
        <v>24</v>
      </c>
      <c r="S538" s="71">
        <f>VLOOKUP(R538,Contingencies!$A$2:$D$7,4,FALSE)</f>
        <v>0.09</v>
      </c>
      <c r="T538" s="22">
        <f t="shared" si="614"/>
        <v>769.49595000000011</v>
      </c>
      <c r="U538" s="33">
        <f t="shared" si="688"/>
        <v>273.04695000000004</v>
      </c>
      <c r="V538" s="89"/>
      <c r="W538" s="110"/>
      <c r="X538" s="101"/>
      <c r="Y538" s="101">
        <v>5400</v>
      </c>
      <c r="Z538" s="102"/>
      <c r="AA538" s="102"/>
      <c r="AB538" s="102"/>
      <c r="AC538" s="102"/>
      <c r="AD538" s="102"/>
      <c r="AE538" s="102"/>
      <c r="AF538" s="102"/>
      <c r="AG538" s="102"/>
      <c r="AH538" s="102"/>
      <c r="AI538" s="102">
        <f t="shared" si="682"/>
        <v>0</v>
      </c>
      <c r="AJ538" s="103">
        <f t="shared" si="615"/>
        <v>0</v>
      </c>
      <c r="AK538" s="103">
        <f t="shared" si="616"/>
        <v>0</v>
      </c>
      <c r="AL538" s="103">
        <f t="shared" si="617"/>
        <v>5400</v>
      </c>
      <c r="AM538" s="103">
        <f t="shared" si="618"/>
        <v>0</v>
      </c>
      <c r="AN538" s="103">
        <f t="shared" si="619"/>
        <v>0</v>
      </c>
      <c r="AO538" s="103">
        <f t="shared" si="620"/>
        <v>0</v>
      </c>
      <c r="AP538" s="103">
        <f t="shared" si="621"/>
        <v>0</v>
      </c>
      <c r="AQ538" s="103">
        <f t="shared" si="622"/>
        <v>0</v>
      </c>
      <c r="AR538" s="103">
        <f t="shared" si="623"/>
        <v>0</v>
      </c>
      <c r="AS538" s="103">
        <f t="shared" si="624"/>
        <v>0</v>
      </c>
      <c r="AT538" s="103">
        <f t="shared" si="625"/>
        <v>0</v>
      </c>
      <c r="AU538" s="103">
        <f t="shared" si="626"/>
        <v>0</v>
      </c>
      <c r="AV538" s="104">
        <f>SUM(AJ538:AU538)*VLOOKUP($I538,Escalation[],MATCH(W$1,Escalation[#Headers]),FALSE)</f>
        <v>5516.1</v>
      </c>
      <c r="AW538" s="104">
        <f t="shared" si="683"/>
        <v>0</v>
      </c>
      <c r="AX538" s="104">
        <f t="shared" si="684"/>
        <v>3033.8550000000005</v>
      </c>
      <c r="AY538" s="104">
        <f t="shared" si="685"/>
        <v>8549.9550000000017</v>
      </c>
      <c r="AZ538" s="103">
        <f t="shared" si="686"/>
        <v>496.44900000000001</v>
      </c>
      <c r="BA538" s="105">
        <f t="shared" si="687"/>
        <v>273.04695000000004</v>
      </c>
      <c r="BB538" s="110"/>
      <c r="BC538" s="102"/>
      <c r="BD538" s="102"/>
      <c r="BE538" s="102"/>
      <c r="BF538" s="102"/>
      <c r="BG538" s="102"/>
      <c r="BH538" s="102"/>
      <c r="BI538" s="102"/>
      <c r="BJ538" s="102"/>
      <c r="BK538" s="102"/>
      <c r="BL538" s="102"/>
      <c r="BM538" s="102"/>
      <c r="BN538" s="102">
        <f t="shared" si="627"/>
        <v>0</v>
      </c>
      <c r="BO538" s="103">
        <f t="shared" si="628"/>
        <v>0</v>
      </c>
      <c r="BP538" s="103">
        <f t="shared" si="629"/>
        <v>0</v>
      </c>
      <c r="BQ538" s="103">
        <f t="shared" si="630"/>
        <v>0</v>
      </c>
      <c r="BR538" s="103">
        <f t="shared" si="631"/>
        <v>0</v>
      </c>
      <c r="BS538" s="103">
        <f t="shared" si="632"/>
        <v>0</v>
      </c>
      <c r="BT538" s="103">
        <f t="shared" si="633"/>
        <v>0</v>
      </c>
      <c r="BU538" s="103">
        <f t="shared" si="634"/>
        <v>0</v>
      </c>
      <c r="BV538" s="103">
        <f t="shared" si="635"/>
        <v>0</v>
      </c>
      <c r="BW538" s="103">
        <f t="shared" si="636"/>
        <v>0</v>
      </c>
      <c r="BX538" s="103">
        <f t="shared" si="637"/>
        <v>0</v>
      </c>
      <c r="BY538" s="103">
        <f t="shared" si="638"/>
        <v>0</v>
      </c>
      <c r="BZ538" s="103">
        <f t="shared" si="639"/>
        <v>0</v>
      </c>
      <c r="CA538" s="104">
        <f>SUM(BO538:BZ538)*VLOOKUP($I538,Escalation[],MATCH(BB$1,Escalation[#Headers]),FALSE)</f>
        <v>0</v>
      </c>
      <c r="CB538" s="104">
        <f t="shared" si="640"/>
        <v>0</v>
      </c>
      <c r="CC538" s="104">
        <f t="shared" si="641"/>
        <v>0</v>
      </c>
      <c r="CD538" s="104">
        <f t="shared" si="642"/>
        <v>0</v>
      </c>
      <c r="CE538" s="103">
        <f t="shared" si="643"/>
        <v>0</v>
      </c>
      <c r="CF538" s="105">
        <f t="shared" si="644"/>
        <v>0</v>
      </c>
      <c r="CG538" s="110"/>
      <c r="CH538" s="102"/>
      <c r="CI538" s="102"/>
      <c r="CJ538" s="102"/>
      <c r="CK538" s="102"/>
      <c r="CL538" s="102"/>
      <c r="CM538" s="102"/>
      <c r="CN538" s="102"/>
      <c r="CO538" s="102"/>
      <c r="CP538" s="102"/>
      <c r="CQ538" s="102"/>
      <c r="CR538" s="102"/>
      <c r="CS538" s="102">
        <f t="shared" si="645"/>
        <v>0</v>
      </c>
      <c r="CT538" s="103">
        <f t="shared" si="646"/>
        <v>0</v>
      </c>
      <c r="CU538" s="103">
        <f t="shared" si="647"/>
        <v>0</v>
      </c>
      <c r="CV538" s="103">
        <f t="shared" si="648"/>
        <v>0</v>
      </c>
      <c r="CW538" s="103">
        <f t="shared" si="649"/>
        <v>0</v>
      </c>
      <c r="CX538" s="103">
        <f t="shared" si="650"/>
        <v>0</v>
      </c>
      <c r="CY538" s="103">
        <f t="shared" si="651"/>
        <v>0</v>
      </c>
      <c r="CZ538" s="103">
        <f t="shared" si="652"/>
        <v>0</v>
      </c>
      <c r="DA538" s="103">
        <f t="shared" si="653"/>
        <v>0</v>
      </c>
      <c r="DB538" s="103">
        <f t="shared" si="654"/>
        <v>0</v>
      </c>
      <c r="DC538" s="103">
        <f t="shared" si="655"/>
        <v>0</v>
      </c>
      <c r="DD538" s="103">
        <f t="shared" si="656"/>
        <v>0</v>
      </c>
      <c r="DE538" s="103">
        <f t="shared" si="657"/>
        <v>0</v>
      </c>
      <c r="DF538" s="104">
        <f>SUM(CT538:DE538)*VLOOKUP($I538,Escalation[],MATCH(CG$1,Escalation[#Headers]),FALSE)</f>
        <v>0</v>
      </c>
      <c r="DG538" s="104">
        <f t="shared" si="658"/>
        <v>0</v>
      </c>
      <c r="DH538" s="104">
        <f t="shared" si="659"/>
        <v>0</v>
      </c>
      <c r="DI538" s="104">
        <f t="shared" si="660"/>
        <v>0</v>
      </c>
      <c r="DJ538" s="103">
        <f t="shared" si="661"/>
        <v>0</v>
      </c>
      <c r="DK538" s="105">
        <f t="shared" si="662"/>
        <v>0</v>
      </c>
      <c r="DL538" s="110"/>
      <c r="DM538" s="102"/>
      <c r="DN538" s="102"/>
      <c r="DO538" s="102"/>
      <c r="DP538" s="102"/>
      <c r="DQ538" s="102"/>
      <c r="DR538" s="102"/>
      <c r="DS538" s="102"/>
      <c r="DT538" s="102"/>
      <c r="DU538" s="102"/>
      <c r="DV538" s="102"/>
      <c r="DW538" s="102"/>
      <c r="DX538" s="102">
        <f t="shared" si="663"/>
        <v>0</v>
      </c>
      <c r="DY538" s="103">
        <f t="shared" si="664"/>
        <v>0</v>
      </c>
      <c r="DZ538" s="103">
        <f t="shared" si="665"/>
        <v>0</v>
      </c>
      <c r="EA538" s="103">
        <f t="shared" si="666"/>
        <v>0</v>
      </c>
      <c r="EB538" s="103">
        <f t="shared" si="667"/>
        <v>0</v>
      </c>
      <c r="EC538" s="103">
        <f t="shared" si="668"/>
        <v>0</v>
      </c>
      <c r="ED538" s="103">
        <f t="shared" si="669"/>
        <v>0</v>
      </c>
      <c r="EE538" s="103">
        <f t="shared" si="670"/>
        <v>0</v>
      </c>
      <c r="EF538" s="103">
        <f t="shared" si="671"/>
        <v>0</v>
      </c>
      <c r="EG538" s="103">
        <f t="shared" si="672"/>
        <v>0</v>
      </c>
      <c r="EH538" s="103">
        <f t="shared" si="673"/>
        <v>0</v>
      </c>
      <c r="EI538" s="103">
        <f t="shared" si="674"/>
        <v>0</v>
      </c>
      <c r="EJ538" s="103">
        <f t="shared" si="675"/>
        <v>0</v>
      </c>
      <c r="EK538" s="104">
        <f>SUM(DY538:EJ538)*VLOOKUP($I538,Escalation[],MATCH(DL$1,Escalation[#Headers]),FALSE)</f>
        <v>0</v>
      </c>
      <c r="EL538" s="104">
        <f t="shared" si="676"/>
        <v>0</v>
      </c>
      <c r="EM538" s="104">
        <f t="shared" si="677"/>
        <v>0</v>
      </c>
      <c r="EN538" s="104">
        <f t="shared" si="678"/>
        <v>0</v>
      </c>
      <c r="EO538" s="103">
        <f t="shared" si="679"/>
        <v>0</v>
      </c>
      <c r="EP538" s="105">
        <f t="shared" si="680"/>
        <v>0</v>
      </c>
      <c r="EQ538" s="159">
        <f t="shared" si="681"/>
        <v>8549.9550000000017</v>
      </c>
      <c r="ER538" s="1"/>
      <c r="ES538" s="82"/>
      <c r="ET538" s="82"/>
      <c r="EU538" s="82"/>
      <c r="EV538" s="82"/>
      <c r="EW538" s="34"/>
      <c r="EX538" s="34"/>
      <c r="EY538" s="34"/>
      <c r="EZ538" s="34"/>
      <c r="FA538" s="34"/>
      <c r="FB538" s="34"/>
      <c r="FC538" s="34"/>
      <c r="FD538" s="34"/>
    </row>
    <row r="539" spans="1:160" ht="39.6" hidden="1" x14ac:dyDescent="0.3">
      <c r="A539" s="37" t="s">
        <v>1110</v>
      </c>
      <c r="B539" s="83">
        <v>1.4</v>
      </c>
      <c r="C539" t="s">
        <v>1390</v>
      </c>
      <c r="D539" s="28" t="s">
        <v>1070</v>
      </c>
      <c r="E539" s="28"/>
      <c r="F539" s="29" t="s">
        <v>1111</v>
      </c>
      <c r="G539" s="30" t="s">
        <v>1111</v>
      </c>
      <c r="H539" s="1" t="s">
        <v>1073</v>
      </c>
      <c r="I539" s="28" t="s">
        <v>19</v>
      </c>
      <c r="J539" s="31" t="s">
        <v>31</v>
      </c>
      <c r="K539" s="28" t="s">
        <v>27</v>
      </c>
      <c r="L539" s="32" t="s">
        <v>22</v>
      </c>
      <c r="M539" s="38">
        <v>62</v>
      </c>
      <c r="N539" s="41">
        <v>62</v>
      </c>
      <c r="O539" s="24">
        <v>0</v>
      </c>
      <c r="P539" s="47">
        <v>0.55000000000000004</v>
      </c>
      <c r="Q539" s="31" t="s">
        <v>23</v>
      </c>
      <c r="R539" s="1" t="s">
        <v>224</v>
      </c>
      <c r="S539" s="71">
        <f>VLOOKUP(R539,Contingencies!$A$2:$D$7,4,FALSE)</f>
        <v>0.35</v>
      </c>
      <c r="T539" s="22">
        <f t="shared" si="614"/>
        <v>2748.6522000000004</v>
      </c>
      <c r="U539" s="33">
        <f t="shared" si="688"/>
        <v>975.32820000000015</v>
      </c>
      <c r="V539" s="89"/>
      <c r="W539" s="110"/>
      <c r="X539" s="102"/>
      <c r="Y539" s="101">
        <v>40</v>
      </c>
      <c r="Z539" s="101">
        <v>32</v>
      </c>
      <c r="AA539" s="101">
        <v>8</v>
      </c>
      <c r="AB539" s="102"/>
      <c r="AC539" s="102"/>
      <c r="AD539" s="102"/>
      <c r="AE539" s="102"/>
      <c r="AF539" s="102"/>
      <c r="AG539" s="102"/>
      <c r="AH539" s="102"/>
      <c r="AI539" s="102">
        <f t="shared" si="682"/>
        <v>80</v>
      </c>
      <c r="AJ539" s="103">
        <f t="shared" si="615"/>
        <v>0</v>
      </c>
      <c r="AK539" s="103">
        <f t="shared" si="616"/>
        <v>0</v>
      </c>
      <c r="AL539" s="103">
        <f t="shared" si="617"/>
        <v>2480</v>
      </c>
      <c r="AM539" s="103">
        <f t="shared" si="618"/>
        <v>1984</v>
      </c>
      <c r="AN539" s="103">
        <f t="shared" si="619"/>
        <v>496</v>
      </c>
      <c r="AO539" s="103">
        <f t="shared" si="620"/>
        <v>0</v>
      </c>
      <c r="AP539" s="103">
        <f t="shared" si="621"/>
        <v>0</v>
      </c>
      <c r="AQ539" s="103">
        <f t="shared" si="622"/>
        <v>0</v>
      </c>
      <c r="AR539" s="103">
        <f t="shared" si="623"/>
        <v>0</v>
      </c>
      <c r="AS539" s="103">
        <f t="shared" si="624"/>
        <v>0</v>
      </c>
      <c r="AT539" s="103">
        <f t="shared" si="625"/>
        <v>0</v>
      </c>
      <c r="AU539" s="103">
        <f t="shared" si="626"/>
        <v>0</v>
      </c>
      <c r="AV539" s="104">
        <f>SUM(AJ539:AU539)*VLOOKUP($I539,Escalation[],MATCH(W$1,Escalation[#Headers]),FALSE)</f>
        <v>5066.6400000000003</v>
      </c>
      <c r="AW539" s="104">
        <f t="shared" si="683"/>
        <v>0</v>
      </c>
      <c r="AX539" s="104">
        <f t="shared" si="684"/>
        <v>2786.6520000000005</v>
      </c>
      <c r="AY539" s="104">
        <f t="shared" si="685"/>
        <v>7853.2920000000013</v>
      </c>
      <c r="AZ539" s="103">
        <f t="shared" si="686"/>
        <v>1773.3240000000001</v>
      </c>
      <c r="BA539" s="105">
        <f t="shared" si="687"/>
        <v>975.32820000000015</v>
      </c>
      <c r="BB539" s="110"/>
      <c r="BC539" s="102"/>
      <c r="BD539" s="102"/>
      <c r="BE539" s="102"/>
      <c r="BF539" s="102"/>
      <c r="BG539" s="102"/>
      <c r="BH539" s="102"/>
      <c r="BI539" s="102"/>
      <c r="BJ539" s="102"/>
      <c r="BK539" s="102"/>
      <c r="BL539" s="102"/>
      <c r="BM539" s="102"/>
      <c r="BN539" s="102">
        <f t="shared" si="627"/>
        <v>0</v>
      </c>
      <c r="BO539" s="103">
        <f t="shared" si="628"/>
        <v>0</v>
      </c>
      <c r="BP539" s="103">
        <f t="shared" si="629"/>
        <v>0</v>
      </c>
      <c r="BQ539" s="103">
        <f t="shared" si="630"/>
        <v>0</v>
      </c>
      <c r="BR539" s="103">
        <f t="shared" si="631"/>
        <v>0</v>
      </c>
      <c r="BS539" s="103">
        <f t="shared" si="632"/>
        <v>0</v>
      </c>
      <c r="BT539" s="103">
        <f t="shared" si="633"/>
        <v>0</v>
      </c>
      <c r="BU539" s="103">
        <f t="shared" si="634"/>
        <v>0</v>
      </c>
      <c r="BV539" s="103">
        <f t="shared" si="635"/>
        <v>0</v>
      </c>
      <c r="BW539" s="103">
        <f t="shared" si="636"/>
        <v>0</v>
      </c>
      <c r="BX539" s="103">
        <f t="shared" si="637"/>
        <v>0</v>
      </c>
      <c r="BY539" s="103">
        <f t="shared" si="638"/>
        <v>0</v>
      </c>
      <c r="BZ539" s="103">
        <f t="shared" si="639"/>
        <v>0</v>
      </c>
      <c r="CA539" s="104">
        <f>SUM(BO539:BZ539)*VLOOKUP($I539,Escalation[],MATCH(BB$1,Escalation[#Headers]),FALSE)</f>
        <v>0</v>
      </c>
      <c r="CB539" s="104">
        <f t="shared" si="640"/>
        <v>0</v>
      </c>
      <c r="CC539" s="104">
        <f t="shared" si="641"/>
        <v>0</v>
      </c>
      <c r="CD539" s="104">
        <f t="shared" si="642"/>
        <v>0</v>
      </c>
      <c r="CE539" s="103">
        <f t="shared" si="643"/>
        <v>0</v>
      </c>
      <c r="CF539" s="105">
        <f t="shared" si="644"/>
        <v>0</v>
      </c>
      <c r="CG539" s="110"/>
      <c r="CH539" s="102"/>
      <c r="CI539" s="102"/>
      <c r="CJ539" s="102"/>
      <c r="CK539" s="102"/>
      <c r="CL539" s="102"/>
      <c r="CM539" s="102"/>
      <c r="CN539" s="102"/>
      <c r="CO539" s="102"/>
      <c r="CP539" s="102"/>
      <c r="CQ539" s="102"/>
      <c r="CR539" s="102"/>
      <c r="CS539" s="102">
        <f t="shared" si="645"/>
        <v>0</v>
      </c>
      <c r="CT539" s="103">
        <f t="shared" si="646"/>
        <v>0</v>
      </c>
      <c r="CU539" s="103">
        <f t="shared" si="647"/>
        <v>0</v>
      </c>
      <c r="CV539" s="103">
        <f t="shared" si="648"/>
        <v>0</v>
      </c>
      <c r="CW539" s="103">
        <f t="shared" si="649"/>
        <v>0</v>
      </c>
      <c r="CX539" s="103">
        <f t="shared" si="650"/>
        <v>0</v>
      </c>
      <c r="CY539" s="103">
        <f t="shared" si="651"/>
        <v>0</v>
      </c>
      <c r="CZ539" s="103">
        <f t="shared" si="652"/>
        <v>0</v>
      </c>
      <c r="DA539" s="103">
        <f t="shared" si="653"/>
        <v>0</v>
      </c>
      <c r="DB539" s="103">
        <f t="shared" si="654"/>
        <v>0</v>
      </c>
      <c r="DC539" s="103">
        <f t="shared" si="655"/>
        <v>0</v>
      </c>
      <c r="DD539" s="103">
        <f t="shared" si="656"/>
        <v>0</v>
      </c>
      <c r="DE539" s="103">
        <f t="shared" si="657"/>
        <v>0</v>
      </c>
      <c r="DF539" s="104">
        <f>SUM(CT539:DE539)*VLOOKUP($I539,Escalation[],MATCH(CG$1,Escalation[#Headers]),FALSE)</f>
        <v>0</v>
      </c>
      <c r="DG539" s="104">
        <f t="shared" si="658"/>
        <v>0</v>
      </c>
      <c r="DH539" s="104">
        <f t="shared" si="659"/>
        <v>0</v>
      </c>
      <c r="DI539" s="104">
        <f t="shared" si="660"/>
        <v>0</v>
      </c>
      <c r="DJ539" s="103">
        <f t="shared" si="661"/>
        <v>0</v>
      </c>
      <c r="DK539" s="105">
        <f t="shared" si="662"/>
        <v>0</v>
      </c>
      <c r="DL539" s="110"/>
      <c r="DM539" s="102"/>
      <c r="DN539" s="102"/>
      <c r="DO539" s="102"/>
      <c r="DP539" s="102"/>
      <c r="DQ539" s="102"/>
      <c r="DR539" s="102"/>
      <c r="DS539" s="102"/>
      <c r="DT539" s="102"/>
      <c r="DU539" s="102"/>
      <c r="DV539" s="102"/>
      <c r="DW539" s="102"/>
      <c r="DX539" s="102">
        <f t="shared" si="663"/>
        <v>0</v>
      </c>
      <c r="DY539" s="103">
        <f t="shared" si="664"/>
        <v>0</v>
      </c>
      <c r="DZ539" s="103">
        <f t="shared" si="665"/>
        <v>0</v>
      </c>
      <c r="EA539" s="103">
        <f t="shared" si="666"/>
        <v>0</v>
      </c>
      <c r="EB539" s="103">
        <f t="shared" si="667"/>
        <v>0</v>
      </c>
      <c r="EC539" s="103">
        <f t="shared" si="668"/>
        <v>0</v>
      </c>
      <c r="ED539" s="103">
        <f t="shared" si="669"/>
        <v>0</v>
      </c>
      <c r="EE539" s="103">
        <f t="shared" si="670"/>
        <v>0</v>
      </c>
      <c r="EF539" s="103">
        <f t="shared" si="671"/>
        <v>0</v>
      </c>
      <c r="EG539" s="103">
        <f t="shared" si="672"/>
        <v>0</v>
      </c>
      <c r="EH539" s="103">
        <f t="shared" si="673"/>
        <v>0</v>
      </c>
      <c r="EI539" s="103">
        <f t="shared" si="674"/>
        <v>0</v>
      </c>
      <c r="EJ539" s="103">
        <f t="shared" si="675"/>
        <v>0</v>
      </c>
      <c r="EK539" s="104">
        <f>SUM(DY539:EJ539)*VLOOKUP($I539,Escalation[],MATCH(DL$1,Escalation[#Headers]),FALSE)</f>
        <v>0</v>
      </c>
      <c r="EL539" s="104">
        <f t="shared" si="676"/>
        <v>0</v>
      </c>
      <c r="EM539" s="104">
        <f t="shared" si="677"/>
        <v>0</v>
      </c>
      <c r="EN539" s="104">
        <f t="shared" si="678"/>
        <v>0</v>
      </c>
      <c r="EO539" s="103">
        <f t="shared" si="679"/>
        <v>0</v>
      </c>
      <c r="EP539" s="105">
        <f t="shared" si="680"/>
        <v>0</v>
      </c>
      <c r="EQ539" s="159">
        <f t="shared" si="681"/>
        <v>7853.2920000000013</v>
      </c>
      <c r="ER539" s="1"/>
      <c r="ES539" s="82"/>
      <c r="ET539" s="82"/>
      <c r="EU539" s="82"/>
      <c r="EV539" s="82"/>
      <c r="EW539" s="34"/>
      <c r="EX539" s="34"/>
      <c r="EY539" s="34"/>
      <c r="EZ539" s="34"/>
      <c r="FA539" s="34"/>
      <c r="FB539" s="34"/>
      <c r="FC539" s="34"/>
      <c r="FD539" s="34"/>
    </row>
    <row r="540" spans="1:160" ht="66" hidden="1" x14ac:dyDescent="0.3">
      <c r="A540" s="37" t="s">
        <v>1112</v>
      </c>
      <c r="B540" s="83">
        <v>1.4</v>
      </c>
      <c r="C540" t="s">
        <v>1390</v>
      </c>
      <c r="D540" s="28" t="s">
        <v>1070</v>
      </c>
      <c r="E540" s="28"/>
      <c r="F540" s="29" t="s">
        <v>1113</v>
      </c>
      <c r="G540" s="30" t="s">
        <v>1114</v>
      </c>
      <c r="H540" s="1" t="s">
        <v>1073</v>
      </c>
      <c r="I540" s="28" t="s">
        <v>19</v>
      </c>
      <c r="J540" s="31" t="s">
        <v>20</v>
      </c>
      <c r="K540" s="28" t="s">
        <v>27</v>
      </c>
      <c r="L540" s="32" t="s">
        <v>1006</v>
      </c>
      <c r="M540" s="38">
        <v>62</v>
      </c>
      <c r="N540" s="41">
        <v>62</v>
      </c>
      <c r="O540" s="24">
        <v>0</v>
      </c>
      <c r="P540" s="47">
        <v>0.55000000000000004</v>
      </c>
      <c r="Q540" s="31" t="s">
        <v>23</v>
      </c>
      <c r="R540" s="1" t="s">
        <v>24</v>
      </c>
      <c r="S540" s="71">
        <f>VLOOKUP(R540,Contingencies!$A$2:$D$7,4,FALSE)</f>
        <v>0.09</v>
      </c>
      <c r="T540" s="22">
        <f t="shared" si="614"/>
        <v>706.79628000000014</v>
      </c>
      <c r="U540" s="33">
        <f t="shared" si="688"/>
        <v>250.79868000000008</v>
      </c>
      <c r="V540" s="89"/>
      <c r="W540" s="110"/>
      <c r="X540" s="102"/>
      <c r="Y540" s="102"/>
      <c r="Z540" s="102"/>
      <c r="AA540" s="101">
        <v>16</v>
      </c>
      <c r="AB540" s="101">
        <v>16</v>
      </c>
      <c r="AC540" s="101">
        <v>16</v>
      </c>
      <c r="AD540" s="101">
        <v>16</v>
      </c>
      <c r="AE540" s="101">
        <v>16</v>
      </c>
      <c r="AF540" s="102"/>
      <c r="AG540" s="102"/>
      <c r="AH540" s="102"/>
      <c r="AI540" s="102">
        <f t="shared" si="682"/>
        <v>80</v>
      </c>
      <c r="AJ540" s="103">
        <f t="shared" si="615"/>
        <v>0</v>
      </c>
      <c r="AK540" s="103">
        <f t="shared" si="616"/>
        <v>0</v>
      </c>
      <c r="AL540" s="103">
        <f t="shared" si="617"/>
        <v>0</v>
      </c>
      <c r="AM540" s="103">
        <f t="shared" si="618"/>
        <v>0</v>
      </c>
      <c r="AN540" s="103">
        <f t="shared" si="619"/>
        <v>992</v>
      </c>
      <c r="AO540" s="103">
        <f t="shared" si="620"/>
        <v>992</v>
      </c>
      <c r="AP540" s="103">
        <f t="shared" si="621"/>
        <v>992</v>
      </c>
      <c r="AQ540" s="103">
        <f t="shared" si="622"/>
        <v>992</v>
      </c>
      <c r="AR540" s="103">
        <f t="shared" si="623"/>
        <v>992</v>
      </c>
      <c r="AS540" s="103">
        <f t="shared" si="624"/>
        <v>0</v>
      </c>
      <c r="AT540" s="103">
        <f t="shared" si="625"/>
        <v>0</v>
      </c>
      <c r="AU540" s="103">
        <f t="shared" si="626"/>
        <v>0</v>
      </c>
      <c r="AV540" s="104">
        <f>SUM(AJ540:AU540)*VLOOKUP($I540,Escalation[],MATCH(W$1,Escalation[#Headers]),FALSE)</f>
        <v>5066.6400000000003</v>
      </c>
      <c r="AW540" s="104">
        <f t="shared" si="683"/>
        <v>0</v>
      </c>
      <c r="AX540" s="104">
        <f t="shared" si="684"/>
        <v>2786.6520000000005</v>
      </c>
      <c r="AY540" s="104">
        <f t="shared" si="685"/>
        <v>7853.2920000000013</v>
      </c>
      <c r="AZ540" s="103">
        <f t="shared" si="686"/>
        <v>455.99760000000003</v>
      </c>
      <c r="BA540" s="105">
        <f t="shared" si="687"/>
        <v>250.79868000000005</v>
      </c>
      <c r="BB540" s="110"/>
      <c r="BC540" s="102"/>
      <c r="BD540" s="102"/>
      <c r="BE540" s="102"/>
      <c r="BF540" s="102"/>
      <c r="BG540" s="102"/>
      <c r="BH540" s="102"/>
      <c r="BI540" s="102"/>
      <c r="BJ540" s="102"/>
      <c r="BK540" s="102"/>
      <c r="BL540" s="102"/>
      <c r="BM540" s="102"/>
      <c r="BN540" s="102">
        <f t="shared" si="627"/>
        <v>0</v>
      </c>
      <c r="BO540" s="103">
        <f t="shared" si="628"/>
        <v>0</v>
      </c>
      <c r="BP540" s="103">
        <f t="shared" si="629"/>
        <v>0</v>
      </c>
      <c r="BQ540" s="103">
        <f t="shared" si="630"/>
        <v>0</v>
      </c>
      <c r="BR540" s="103">
        <f t="shared" si="631"/>
        <v>0</v>
      </c>
      <c r="BS540" s="103">
        <f t="shared" si="632"/>
        <v>0</v>
      </c>
      <c r="BT540" s="103">
        <f t="shared" si="633"/>
        <v>0</v>
      </c>
      <c r="BU540" s="103">
        <f t="shared" si="634"/>
        <v>0</v>
      </c>
      <c r="BV540" s="103">
        <f t="shared" si="635"/>
        <v>0</v>
      </c>
      <c r="BW540" s="103">
        <f t="shared" si="636"/>
        <v>0</v>
      </c>
      <c r="BX540" s="103">
        <f t="shared" si="637"/>
        <v>0</v>
      </c>
      <c r="BY540" s="103">
        <f t="shared" si="638"/>
        <v>0</v>
      </c>
      <c r="BZ540" s="103">
        <f t="shared" si="639"/>
        <v>0</v>
      </c>
      <c r="CA540" s="104">
        <f>SUM(BO540:BZ540)*VLOOKUP($I540,Escalation[],MATCH(BB$1,Escalation[#Headers]),FALSE)</f>
        <v>0</v>
      </c>
      <c r="CB540" s="104">
        <f t="shared" si="640"/>
        <v>0</v>
      </c>
      <c r="CC540" s="104">
        <f t="shared" si="641"/>
        <v>0</v>
      </c>
      <c r="CD540" s="104">
        <f t="shared" si="642"/>
        <v>0</v>
      </c>
      <c r="CE540" s="103">
        <f t="shared" si="643"/>
        <v>0</v>
      </c>
      <c r="CF540" s="105">
        <f t="shared" si="644"/>
        <v>0</v>
      </c>
      <c r="CG540" s="110"/>
      <c r="CH540" s="102"/>
      <c r="CI540" s="102"/>
      <c r="CJ540" s="102"/>
      <c r="CK540" s="102"/>
      <c r="CL540" s="102"/>
      <c r="CM540" s="102"/>
      <c r="CN540" s="102"/>
      <c r="CO540" s="102"/>
      <c r="CP540" s="102"/>
      <c r="CQ540" s="102"/>
      <c r="CR540" s="102"/>
      <c r="CS540" s="102">
        <f t="shared" si="645"/>
        <v>0</v>
      </c>
      <c r="CT540" s="103">
        <f t="shared" si="646"/>
        <v>0</v>
      </c>
      <c r="CU540" s="103">
        <f t="shared" si="647"/>
        <v>0</v>
      </c>
      <c r="CV540" s="103">
        <f t="shared" si="648"/>
        <v>0</v>
      </c>
      <c r="CW540" s="103">
        <f t="shared" si="649"/>
        <v>0</v>
      </c>
      <c r="CX540" s="103">
        <f t="shared" si="650"/>
        <v>0</v>
      </c>
      <c r="CY540" s="103">
        <f t="shared" si="651"/>
        <v>0</v>
      </c>
      <c r="CZ540" s="103">
        <f t="shared" si="652"/>
        <v>0</v>
      </c>
      <c r="DA540" s="103">
        <f t="shared" si="653"/>
        <v>0</v>
      </c>
      <c r="DB540" s="103">
        <f t="shared" si="654"/>
        <v>0</v>
      </c>
      <c r="DC540" s="103">
        <f t="shared" si="655"/>
        <v>0</v>
      </c>
      <c r="DD540" s="103">
        <f t="shared" si="656"/>
        <v>0</v>
      </c>
      <c r="DE540" s="103">
        <f t="shared" si="657"/>
        <v>0</v>
      </c>
      <c r="DF540" s="104">
        <f>SUM(CT540:DE540)*VLOOKUP($I540,Escalation[],MATCH(CG$1,Escalation[#Headers]),FALSE)</f>
        <v>0</v>
      </c>
      <c r="DG540" s="104">
        <f t="shared" si="658"/>
        <v>0</v>
      </c>
      <c r="DH540" s="104">
        <f t="shared" si="659"/>
        <v>0</v>
      </c>
      <c r="DI540" s="104">
        <f t="shared" si="660"/>
        <v>0</v>
      </c>
      <c r="DJ540" s="103">
        <f t="shared" si="661"/>
        <v>0</v>
      </c>
      <c r="DK540" s="105">
        <f t="shared" si="662"/>
        <v>0</v>
      </c>
      <c r="DL540" s="110"/>
      <c r="DM540" s="102"/>
      <c r="DN540" s="102"/>
      <c r="DO540" s="102"/>
      <c r="DP540" s="102"/>
      <c r="DQ540" s="102"/>
      <c r="DR540" s="102"/>
      <c r="DS540" s="102"/>
      <c r="DT540" s="102"/>
      <c r="DU540" s="102"/>
      <c r="DV540" s="102"/>
      <c r="DW540" s="102"/>
      <c r="DX540" s="102">
        <f t="shared" si="663"/>
        <v>0</v>
      </c>
      <c r="DY540" s="103">
        <f t="shared" si="664"/>
        <v>0</v>
      </c>
      <c r="DZ540" s="103">
        <f t="shared" si="665"/>
        <v>0</v>
      </c>
      <c r="EA540" s="103">
        <f t="shared" si="666"/>
        <v>0</v>
      </c>
      <c r="EB540" s="103">
        <f t="shared" si="667"/>
        <v>0</v>
      </c>
      <c r="EC540" s="103">
        <f t="shared" si="668"/>
        <v>0</v>
      </c>
      <c r="ED540" s="103">
        <f t="shared" si="669"/>
        <v>0</v>
      </c>
      <c r="EE540" s="103">
        <f t="shared" si="670"/>
        <v>0</v>
      </c>
      <c r="EF540" s="103">
        <f t="shared" si="671"/>
        <v>0</v>
      </c>
      <c r="EG540" s="103">
        <f t="shared" si="672"/>
        <v>0</v>
      </c>
      <c r="EH540" s="103">
        <f t="shared" si="673"/>
        <v>0</v>
      </c>
      <c r="EI540" s="103">
        <f t="shared" si="674"/>
        <v>0</v>
      </c>
      <c r="EJ540" s="103">
        <f t="shared" si="675"/>
        <v>0</v>
      </c>
      <c r="EK540" s="104">
        <f>SUM(DY540:EJ540)*VLOOKUP($I540,Escalation[],MATCH(DL$1,Escalation[#Headers]),FALSE)</f>
        <v>0</v>
      </c>
      <c r="EL540" s="104">
        <f t="shared" si="676"/>
        <v>0</v>
      </c>
      <c r="EM540" s="104">
        <f t="shared" si="677"/>
        <v>0</v>
      </c>
      <c r="EN540" s="104">
        <f t="shared" si="678"/>
        <v>0</v>
      </c>
      <c r="EO540" s="103">
        <f t="shared" si="679"/>
        <v>0</v>
      </c>
      <c r="EP540" s="105">
        <f t="shared" si="680"/>
        <v>0</v>
      </c>
      <c r="EQ540" s="159">
        <f t="shared" si="681"/>
        <v>7853.2920000000013</v>
      </c>
      <c r="ER540" s="1"/>
      <c r="ES540" s="82"/>
      <c r="ET540" s="82"/>
      <c r="EU540" s="82"/>
      <c r="EV540" s="82"/>
      <c r="EW540" s="34"/>
      <c r="EX540" s="34"/>
      <c r="EY540" s="34"/>
      <c r="EZ540" s="34"/>
      <c r="FA540" s="34"/>
      <c r="FB540" s="34"/>
      <c r="FC540" s="34"/>
      <c r="FD540" s="34"/>
    </row>
    <row r="541" spans="1:160" ht="66" hidden="1" x14ac:dyDescent="0.3">
      <c r="A541" s="37" t="s">
        <v>1112</v>
      </c>
      <c r="B541" s="83">
        <v>1.4</v>
      </c>
      <c r="C541" t="s">
        <v>1390</v>
      </c>
      <c r="D541" s="28" t="s">
        <v>1070</v>
      </c>
      <c r="E541" s="28"/>
      <c r="F541" s="29" t="s">
        <v>1113</v>
      </c>
      <c r="G541" s="30" t="s">
        <v>1114</v>
      </c>
      <c r="H541" s="1" t="s">
        <v>834</v>
      </c>
      <c r="I541" s="28" t="s">
        <v>125</v>
      </c>
      <c r="J541" s="31" t="s">
        <v>125</v>
      </c>
      <c r="K541" s="28"/>
      <c r="L541" s="32" t="s">
        <v>129</v>
      </c>
      <c r="M541" s="38"/>
      <c r="N541" s="42">
        <v>1</v>
      </c>
      <c r="O541" s="24">
        <v>0</v>
      </c>
      <c r="P541" s="47">
        <v>0.55000000000000004</v>
      </c>
      <c r="Q541" s="31" t="s">
        <v>23</v>
      </c>
      <c r="R541" s="1" t="s">
        <v>24</v>
      </c>
      <c r="S541" s="71">
        <f>VLOOKUP(R541,Contingencies!$A$2:$D$7,4,FALSE)</f>
        <v>0.09</v>
      </c>
      <c r="T541" s="22">
        <f t="shared" si="614"/>
        <v>911.99520000000007</v>
      </c>
      <c r="U541" s="33">
        <f t="shared" si="688"/>
        <v>323.61120000000005</v>
      </c>
      <c r="V541" s="89"/>
      <c r="W541" s="110"/>
      <c r="X541" s="102"/>
      <c r="Y541" s="102"/>
      <c r="Z541" s="102"/>
      <c r="AA541" s="101"/>
      <c r="AB541" s="101">
        <v>6400</v>
      </c>
      <c r="AC541" s="101"/>
      <c r="AD541" s="101"/>
      <c r="AE541" s="101"/>
      <c r="AF541" s="102"/>
      <c r="AG541" s="102"/>
      <c r="AH541" s="102"/>
      <c r="AI541" s="102">
        <f t="shared" si="682"/>
        <v>0</v>
      </c>
      <c r="AJ541" s="103">
        <f t="shared" si="615"/>
        <v>0</v>
      </c>
      <c r="AK541" s="103">
        <f t="shared" si="616"/>
        <v>0</v>
      </c>
      <c r="AL541" s="103">
        <f t="shared" si="617"/>
        <v>0</v>
      </c>
      <c r="AM541" s="103">
        <f t="shared" si="618"/>
        <v>0</v>
      </c>
      <c r="AN541" s="103">
        <f t="shared" si="619"/>
        <v>0</v>
      </c>
      <c r="AO541" s="103">
        <f t="shared" si="620"/>
        <v>6400</v>
      </c>
      <c r="AP541" s="103">
        <f t="shared" si="621"/>
        <v>0</v>
      </c>
      <c r="AQ541" s="103">
        <f t="shared" si="622"/>
        <v>0</v>
      </c>
      <c r="AR541" s="103">
        <f t="shared" si="623"/>
        <v>0</v>
      </c>
      <c r="AS541" s="103">
        <f t="shared" si="624"/>
        <v>0</v>
      </c>
      <c r="AT541" s="103">
        <f t="shared" si="625"/>
        <v>0</v>
      </c>
      <c r="AU541" s="103">
        <f t="shared" si="626"/>
        <v>0</v>
      </c>
      <c r="AV541" s="104">
        <f>SUM(AJ541:AU541)*VLOOKUP($I541,Escalation[],MATCH(W$1,Escalation[#Headers]),FALSE)</f>
        <v>6537.6</v>
      </c>
      <c r="AW541" s="104">
        <f t="shared" si="683"/>
        <v>0</v>
      </c>
      <c r="AX541" s="104">
        <f t="shared" si="684"/>
        <v>3595.6800000000003</v>
      </c>
      <c r="AY541" s="104">
        <f t="shared" si="685"/>
        <v>10133.280000000001</v>
      </c>
      <c r="AZ541" s="103">
        <f t="shared" si="686"/>
        <v>588.38400000000001</v>
      </c>
      <c r="BA541" s="105">
        <f t="shared" si="687"/>
        <v>323.6112</v>
      </c>
      <c r="BB541" s="110"/>
      <c r="BC541" s="102"/>
      <c r="BD541" s="102"/>
      <c r="BE541" s="102"/>
      <c r="BF541" s="102"/>
      <c r="BG541" s="102"/>
      <c r="BH541" s="102"/>
      <c r="BI541" s="102"/>
      <c r="BJ541" s="102"/>
      <c r="BK541" s="102"/>
      <c r="BL541" s="102"/>
      <c r="BM541" s="102"/>
      <c r="BN541" s="102">
        <f t="shared" si="627"/>
        <v>0</v>
      </c>
      <c r="BO541" s="103">
        <f t="shared" si="628"/>
        <v>0</v>
      </c>
      <c r="BP541" s="103">
        <f t="shared" si="629"/>
        <v>0</v>
      </c>
      <c r="BQ541" s="103">
        <f t="shared" si="630"/>
        <v>0</v>
      </c>
      <c r="BR541" s="103">
        <f t="shared" si="631"/>
        <v>0</v>
      </c>
      <c r="BS541" s="103">
        <f t="shared" si="632"/>
        <v>0</v>
      </c>
      <c r="BT541" s="103">
        <f t="shared" si="633"/>
        <v>0</v>
      </c>
      <c r="BU541" s="103">
        <f t="shared" si="634"/>
        <v>0</v>
      </c>
      <c r="BV541" s="103">
        <f t="shared" si="635"/>
        <v>0</v>
      </c>
      <c r="BW541" s="103">
        <f t="shared" si="636"/>
        <v>0</v>
      </c>
      <c r="BX541" s="103">
        <f t="shared" si="637"/>
        <v>0</v>
      </c>
      <c r="BY541" s="103">
        <f t="shared" si="638"/>
        <v>0</v>
      </c>
      <c r="BZ541" s="103">
        <f t="shared" si="639"/>
        <v>0</v>
      </c>
      <c r="CA541" s="104">
        <f>SUM(BO541:BZ541)*VLOOKUP($I541,Escalation[],MATCH(BB$1,Escalation[#Headers]),FALSE)</f>
        <v>0</v>
      </c>
      <c r="CB541" s="104">
        <f t="shared" si="640"/>
        <v>0</v>
      </c>
      <c r="CC541" s="104">
        <f t="shared" si="641"/>
        <v>0</v>
      </c>
      <c r="CD541" s="104">
        <f t="shared" si="642"/>
        <v>0</v>
      </c>
      <c r="CE541" s="103">
        <f t="shared" si="643"/>
        <v>0</v>
      </c>
      <c r="CF541" s="105">
        <f t="shared" si="644"/>
        <v>0</v>
      </c>
      <c r="CG541" s="110"/>
      <c r="CH541" s="102"/>
      <c r="CI541" s="102"/>
      <c r="CJ541" s="102"/>
      <c r="CK541" s="102"/>
      <c r="CL541" s="102"/>
      <c r="CM541" s="102"/>
      <c r="CN541" s="102"/>
      <c r="CO541" s="102"/>
      <c r="CP541" s="102"/>
      <c r="CQ541" s="102"/>
      <c r="CR541" s="102"/>
      <c r="CS541" s="102">
        <f t="shared" si="645"/>
        <v>0</v>
      </c>
      <c r="CT541" s="103">
        <f t="shared" si="646"/>
        <v>0</v>
      </c>
      <c r="CU541" s="103">
        <f t="shared" si="647"/>
        <v>0</v>
      </c>
      <c r="CV541" s="103">
        <f t="shared" si="648"/>
        <v>0</v>
      </c>
      <c r="CW541" s="103">
        <f t="shared" si="649"/>
        <v>0</v>
      </c>
      <c r="CX541" s="103">
        <f t="shared" si="650"/>
        <v>0</v>
      </c>
      <c r="CY541" s="103">
        <f t="shared" si="651"/>
        <v>0</v>
      </c>
      <c r="CZ541" s="103">
        <f t="shared" si="652"/>
        <v>0</v>
      </c>
      <c r="DA541" s="103">
        <f t="shared" si="653"/>
        <v>0</v>
      </c>
      <c r="DB541" s="103">
        <f t="shared" si="654"/>
        <v>0</v>
      </c>
      <c r="DC541" s="103">
        <f t="shared" si="655"/>
        <v>0</v>
      </c>
      <c r="DD541" s="103">
        <f t="shared" si="656"/>
        <v>0</v>
      </c>
      <c r="DE541" s="103">
        <f t="shared" si="657"/>
        <v>0</v>
      </c>
      <c r="DF541" s="104">
        <f>SUM(CT541:DE541)*VLOOKUP($I541,Escalation[],MATCH(CG$1,Escalation[#Headers]),FALSE)</f>
        <v>0</v>
      </c>
      <c r="DG541" s="104">
        <f t="shared" si="658"/>
        <v>0</v>
      </c>
      <c r="DH541" s="104">
        <f t="shared" si="659"/>
        <v>0</v>
      </c>
      <c r="DI541" s="104">
        <f t="shared" si="660"/>
        <v>0</v>
      </c>
      <c r="DJ541" s="103">
        <f t="shared" si="661"/>
        <v>0</v>
      </c>
      <c r="DK541" s="105">
        <f t="shared" si="662"/>
        <v>0</v>
      </c>
      <c r="DL541" s="110"/>
      <c r="DM541" s="102"/>
      <c r="DN541" s="102"/>
      <c r="DO541" s="102"/>
      <c r="DP541" s="102"/>
      <c r="DQ541" s="102"/>
      <c r="DR541" s="102"/>
      <c r="DS541" s="102"/>
      <c r="DT541" s="102"/>
      <c r="DU541" s="102"/>
      <c r="DV541" s="102"/>
      <c r="DW541" s="102"/>
      <c r="DX541" s="102">
        <f t="shared" si="663"/>
        <v>0</v>
      </c>
      <c r="DY541" s="103">
        <f t="shared" si="664"/>
        <v>0</v>
      </c>
      <c r="DZ541" s="103">
        <f t="shared" si="665"/>
        <v>0</v>
      </c>
      <c r="EA541" s="103">
        <f t="shared" si="666"/>
        <v>0</v>
      </c>
      <c r="EB541" s="103">
        <f t="shared" si="667"/>
        <v>0</v>
      </c>
      <c r="EC541" s="103">
        <f t="shared" si="668"/>
        <v>0</v>
      </c>
      <c r="ED541" s="103">
        <f t="shared" si="669"/>
        <v>0</v>
      </c>
      <c r="EE541" s="103">
        <f t="shared" si="670"/>
        <v>0</v>
      </c>
      <c r="EF541" s="103">
        <f t="shared" si="671"/>
        <v>0</v>
      </c>
      <c r="EG541" s="103">
        <f t="shared" si="672"/>
        <v>0</v>
      </c>
      <c r="EH541" s="103">
        <f t="shared" si="673"/>
        <v>0</v>
      </c>
      <c r="EI541" s="103">
        <f t="shared" si="674"/>
        <v>0</v>
      </c>
      <c r="EJ541" s="103">
        <f t="shared" si="675"/>
        <v>0</v>
      </c>
      <c r="EK541" s="104">
        <f>SUM(DY541:EJ541)*VLOOKUP($I541,Escalation[],MATCH(DL$1,Escalation[#Headers]),FALSE)</f>
        <v>0</v>
      </c>
      <c r="EL541" s="104">
        <f t="shared" si="676"/>
        <v>0</v>
      </c>
      <c r="EM541" s="104">
        <f t="shared" si="677"/>
        <v>0</v>
      </c>
      <c r="EN541" s="104">
        <f t="shared" si="678"/>
        <v>0</v>
      </c>
      <c r="EO541" s="103">
        <f t="shared" si="679"/>
        <v>0</v>
      </c>
      <c r="EP541" s="105">
        <f t="shared" si="680"/>
        <v>0</v>
      </c>
      <c r="EQ541" s="159">
        <f t="shared" si="681"/>
        <v>10133.280000000001</v>
      </c>
      <c r="ER541" s="1"/>
      <c r="ES541" s="82"/>
      <c r="ET541" s="82"/>
      <c r="EU541" s="82"/>
      <c r="EV541" s="82"/>
      <c r="EW541" s="34"/>
      <c r="EX541" s="34"/>
      <c r="EY541" s="34"/>
      <c r="EZ541" s="34"/>
      <c r="FA541" s="34"/>
      <c r="FB541" s="34"/>
      <c r="FC541" s="34"/>
      <c r="FD541" s="34"/>
    </row>
    <row r="542" spans="1:160" ht="118.8" hidden="1" x14ac:dyDescent="0.3">
      <c r="A542" s="37" t="s">
        <v>1112</v>
      </c>
      <c r="B542" s="83">
        <v>1.4</v>
      </c>
      <c r="C542" t="s">
        <v>1390</v>
      </c>
      <c r="D542" s="28" t="s">
        <v>1070</v>
      </c>
      <c r="E542" s="28"/>
      <c r="F542" s="29" t="s">
        <v>1113</v>
      </c>
      <c r="G542" s="30" t="s">
        <v>1115</v>
      </c>
      <c r="H542" s="1"/>
      <c r="I542" s="28" t="s">
        <v>215</v>
      </c>
      <c r="J542" s="31" t="s">
        <v>215</v>
      </c>
      <c r="K542" s="28"/>
      <c r="L542" s="28" t="s">
        <v>1006</v>
      </c>
      <c r="M542" s="38"/>
      <c r="N542" s="42">
        <v>1</v>
      </c>
      <c r="O542" s="24">
        <v>0</v>
      </c>
      <c r="P542" s="48">
        <v>0</v>
      </c>
      <c r="Q542" s="31" t="s">
        <v>23</v>
      </c>
      <c r="R542" s="1" t="s">
        <v>220</v>
      </c>
      <c r="S542" s="71">
        <f>VLOOKUP(R542,Contingencies!$A$2:$D$7,4,FALSE)</f>
        <v>0.2</v>
      </c>
      <c r="T542" s="22">
        <f t="shared" si="614"/>
        <v>4433.3100000000004</v>
      </c>
      <c r="U542" s="33">
        <f t="shared" si="688"/>
        <v>0</v>
      </c>
      <c r="V542" s="89" t="s">
        <v>1116</v>
      </c>
      <c r="W542" s="110"/>
      <c r="X542" s="102"/>
      <c r="Y542" s="102"/>
      <c r="Z542" s="102"/>
      <c r="AA542" s="101">
        <v>21700</v>
      </c>
      <c r="AB542" s="101"/>
      <c r="AC542" s="101"/>
      <c r="AD542" s="101"/>
      <c r="AE542" s="101"/>
      <c r="AF542" s="102"/>
      <c r="AG542" s="102"/>
      <c r="AH542" s="102"/>
      <c r="AI542" s="102">
        <f t="shared" si="682"/>
        <v>0</v>
      </c>
      <c r="AJ542" s="103">
        <f t="shared" si="615"/>
        <v>0</v>
      </c>
      <c r="AK542" s="103">
        <f t="shared" si="616"/>
        <v>0</v>
      </c>
      <c r="AL542" s="103">
        <f t="shared" si="617"/>
        <v>0</v>
      </c>
      <c r="AM542" s="103">
        <f t="shared" si="618"/>
        <v>0</v>
      </c>
      <c r="AN542" s="103">
        <f t="shared" si="619"/>
        <v>21700</v>
      </c>
      <c r="AO542" s="103">
        <f t="shared" si="620"/>
        <v>0</v>
      </c>
      <c r="AP542" s="103">
        <f t="shared" si="621"/>
        <v>0</v>
      </c>
      <c r="AQ542" s="103">
        <f t="shared" si="622"/>
        <v>0</v>
      </c>
      <c r="AR542" s="103">
        <f t="shared" si="623"/>
        <v>0</v>
      </c>
      <c r="AS542" s="103">
        <f t="shared" si="624"/>
        <v>0</v>
      </c>
      <c r="AT542" s="103">
        <f t="shared" si="625"/>
        <v>0</v>
      </c>
      <c r="AU542" s="103">
        <f t="shared" si="626"/>
        <v>0</v>
      </c>
      <c r="AV542" s="104">
        <f>SUM(AJ542:AU542)*VLOOKUP($I542,Escalation[],MATCH(W$1,Escalation[#Headers]),FALSE)</f>
        <v>22166.550000000003</v>
      </c>
      <c r="AW542" s="104">
        <f t="shared" si="683"/>
        <v>0</v>
      </c>
      <c r="AX542" s="104">
        <f t="shared" si="684"/>
        <v>0</v>
      </c>
      <c r="AY542" s="104">
        <f t="shared" si="685"/>
        <v>22166.550000000003</v>
      </c>
      <c r="AZ542" s="103">
        <f t="shared" si="686"/>
        <v>4433.3100000000004</v>
      </c>
      <c r="BA542" s="105">
        <f t="shared" si="687"/>
        <v>0</v>
      </c>
      <c r="BB542" s="110"/>
      <c r="BC542" s="102"/>
      <c r="BD542" s="102"/>
      <c r="BE542" s="102"/>
      <c r="BF542" s="102"/>
      <c r="BG542" s="102"/>
      <c r="BH542" s="102"/>
      <c r="BI542" s="102"/>
      <c r="BJ542" s="102"/>
      <c r="BK542" s="102"/>
      <c r="BL542" s="102"/>
      <c r="BM542" s="102"/>
      <c r="BN542" s="102">
        <f t="shared" si="627"/>
        <v>0</v>
      </c>
      <c r="BO542" s="103">
        <f t="shared" si="628"/>
        <v>0</v>
      </c>
      <c r="BP542" s="103">
        <f t="shared" si="629"/>
        <v>0</v>
      </c>
      <c r="BQ542" s="103">
        <f t="shared" si="630"/>
        <v>0</v>
      </c>
      <c r="BR542" s="103">
        <f t="shared" si="631"/>
        <v>0</v>
      </c>
      <c r="BS542" s="103">
        <f t="shared" si="632"/>
        <v>0</v>
      </c>
      <c r="BT542" s="103">
        <f t="shared" si="633"/>
        <v>0</v>
      </c>
      <c r="BU542" s="103">
        <f t="shared" si="634"/>
        <v>0</v>
      </c>
      <c r="BV542" s="103">
        <f t="shared" si="635"/>
        <v>0</v>
      </c>
      <c r="BW542" s="103">
        <f t="shared" si="636"/>
        <v>0</v>
      </c>
      <c r="BX542" s="103">
        <f t="shared" si="637"/>
        <v>0</v>
      </c>
      <c r="BY542" s="103">
        <f t="shared" si="638"/>
        <v>0</v>
      </c>
      <c r="BZ542" s="103">
        <f t="shared" si="639"/>
        <v>0</v>
      </c>
      <c r="CA542" s="104">
        <f>SUM(BO542:BZ542)*VLOOKUP($I542,Escalation[],MATCH(BB$1,Escalation[#Headers]),FALSE)</f>
        <v>0</v>
      </c>
      <c r="CB542" s="104">
        <f t="shared" si="640"/>
        <v>0</v>
      </c>
      <c r="CC542" s="104">
        <f t="shared" si="641"/>
        <v>0</v>
      </c>
      <c r="CD542" s="104">
        <f t="shared" si="642"/>
        <v>0</v>
      </c>
      <c r="CE542" s="103">
        <f t="shared" si="643"/>
        <v>0</v>
      </c>
      <c r="CF542" s="105">
        <f t="shared" si="644"/>
        <v>0</v>
      </c>
      <c r="CG542" s="110"/>
      <c r="CH542" s="102"/>
      <c r="CI542" s="102"/>
      <c r="CJ542" s="102"/>
      <c r="CK542" s="102"/>
      <c r="CL542" s="102"/>
      <c r="CM542" s="102"/>
      <c r="CN542" s="102"/>
      <c r="CO542" s="102"/>
      <c r="CP542" s="102"/>
      <c r="CQ542" s="102"/>
      <c r="CR542" s="102"/>
      <c r="CS542" s="102">
        <f t="shared" si="645"/>
        <v>0</v>
      </c>
      <c r="CT542" s="103">
        <f t="shared" si="646"/>
        <v>0</v>
      </c>
      <c r="CU542" s="103">
        <f t="shared" si="647"/>
        <v>0</v>
      </c>
      <c r="CV542" s="103">
        <f t="shared" si="648"/>
        <v>0</v>
      </c>
      <c r="CW542" s="103">
        <f t="shared" si="649"/>
        <v>0</v>
      </c>
      <c r="CX542" s="103">
        <f t="shared" si="650"/>
        <v>0</v>
      </c>
      <c r="CY542" s="103">
        <f t="shared" si="651"/>
        <v>0</v>
      </c>
      <c r="CZ542" s="103">
        <f t="shared" si="652"/>
        <v>0</v>
      </c>
      <c r="DA542" s="103">
        <f t="shared" si="653"/>
        <v>0</v>
      </c>
      <c r="DB542" s="103">
        <f t="shared" si="654"/>
        <v>0</v>
      </c>
      <c r="DC542" s="103">
        <f t="shared" si="655"/>
        <v>0</v>
      </c>
      <c r="DD542" s="103">
        <f t="shared" si="656"/>
        <v>0</v>
      </c>
      <c r="DE542" s="103">
        <f t="shared" si="657"/>
        <v>0</v>
      </c>
      <c r="DF542" s="104">
        <f>SUM(CT542:DE542)*VLOOKUP($I542,Escalation[],MATCH(CG$1,Escalation[#Headers]),FALSE)</f>
        <v>0</v>
      </c>
      <c r="DG542" s="104">
        <f t="shared" si="658"/>
        <v>0</v>
      </c>
      <c r="DH542" s="104">
        <f t="shared" si="659"/>
        <v>0</v>
      </c>
      <c r="DI542" s="104">
        <f t="shared" si="660"/>
        <v>0</v>
      </c>
      <c r="DJ542" s="103">
        <f t="shared" si="661"/>
        <v>0</v>
      </c>
      <c r="DK542" s="105">
        <f t="shared" si="662"/>
        <v>0</v>
      </c>
      <c r="DL542" s="110"/>
      <c r="DM542" s="102"/>
      <c r="DN542" s="102"/>
      <c r="DO542" s="102"/>
      <c r="DP542" s="102"/>
      <c r="DQ542" s="102"/>
      <c r="DR542" s="102"/>
      <c r="DS542" s="102"/>
      <c r="DT542" s="102"/>
      <c r="DU542" s="102"/>
      <c r="DV542" s="102"/>
      <c r="DW542" s="102"/>
      <c r="DX542" s="102">
        <f t="shared" si="663"/>
        <v>0</v>
      </c>
      <c r="DY542" s="103">
        <f t="shared" si="664"/>
        <v>0</v>
      </c>
      <c r="DZ542" s="103">
        <f t="shared" si="665"/>
        <v>0</v>
      </c>
      <c r="EA542" s="103">
        <f t="shared" si="666"/>
        <v>0</v>
      </c>
      <c r="EB542" s="103">
        <f t="shared" si="667"/>
        <v>0</v>
      </c>
      <c r="EC542" s="103">
        <f t="shared" si="668"/>
        <v>0</v>
      </c>
      <c r="ED542" s="103">
        <f t="shared" si="669"/>
        <v>0</v>
      </c>
      <c r="EE542" s="103">
        <f t="shared" si="670"/>
        <v>0</v>
      </c>
      <c r="EF542" s="103">
        <f t="shared" si="671"/>
        <v>0</v>
      </c>
      <c r="EG542" s="103">
        <f t="shared" si="672"/>
        <v>0</v>
      </c>
      <c r="EH542" s="103">
        <f t="shared" si="673"/>
        <v>0</v>
      </c>
      <c r="EI542" s="103">
        <f t="shared" si="674"/>
        <v>0</v>
      </c>
      <c r="EJ542" s="103">
        <f t="shared" si="675"/>
        <v>0</v>
      </c>
      <c r="EK542" s="104">
        <f>SUM(DY542:EJ542)*VLOOKUP($I542,Escalation[],MATCH(DL$1,Escalation[#Headers]),FALSE)</f>
        <v>0</v>
      </c>
      <c r="EL542" s="104">
        <f t="shared" si="676"/>
        <v>0</v>
      </c>
      <c r="EM542" s="104">
        <f t="shared" si="677"/>
        <v>0</v>
      </c>
      <c r="EN542" s="104">
        <f t="shared" si="678"/>
        <v>0</v>
      </c>
      <c r="EO542" s="103">
        <f t="shared" si="679"/>
        <v>0</v>
      </c>
      <c r="EP542" s="105">
        <f t="shared" si="680"/>
        <v>0</v>
      </c>
      <c r="EQ542" s="159">
        <f t="shared" si="681"/>
        <v>22166.550000000003</v>
      </c>
      <c r="ER542" s="1"/>
      <c r="ES542" s="82"/>
      <c r="ET542" s="82"/>
      <c r="EU542" s="82"/>
      <c r="EV542" s="82"/>
      <c r="EW542" s="34"/>
      <c r="EX542" s="34"/>
      <c r="EY542" s="34"/>
      <c r="EZ542" s="34"/>
      <c r="FA542" s="34"/>
      <c r="FB542" s="34"/>
      <c r="FC542" s="34"/>
      <c r="FD542" s="34"/>
    </row>
    <row r="543" spans="1:160" ht="79.2" hidden="1" x14ac:dyDescent="0.3">
      <c r="A543" s="37" t="s">
        <v>1112</v>
      </c>
      <c r="B543" s="83">
        <v>1.4</v>
      </c>
      <c r="C543" t="s">
        <v>1390</v>
      </c>
      <c r="D543" s="28" t="s">
        <v>1070</v>
      </c>
      <c r="E543" s="28"/>
      <c r="F543" s="29" t="s">
        <v>1113</v>
      </c>
      <c r="G543" s="30" t="s">
        <v>1588</v>
      </c>
      <c r="H543" s="1"/>
      <c r="I543" s="28" t="s">
        <v>215</v>
      </c>
      <c r="J543" s="31" t="s">
        <v>215</v>
      </c>
      <c r="K543" s="28"/>
      <c r="L543" s="28" t="s">
        <v>1006</v>
      </c>
      <c r="M543" s="38"/>
      <c r="N543" s="42">
        <v>1</v>
      </c>
      <c r="O543" s="24">
        <v>0</v>
      </c>
      <c r="P543" s="48">
        <v>0</v>
      </c>
      <c r="Q543" s="31" t="s">
        <v>23</v>
      </c>
      <c r="R543" s="1" t="s">
        <v>224</v>
      </c>
      <c r="S543" s="71">
        <f>VLOOKUP(R543,Contingencies!$A$2:$D$7,4,FALSE)</f>
        <v>0.35</v>
      </c>
      <c r="T543" s="22">
        <f t="shared" si="614"/>
        <v>18233.775000000001</v>
      </c>
      <c r="U543" s="33">
        <f t="shared" si="688"/>
        <v>0</v>
      </c>
      <c r="V543" s="89" t="s">
        <v>1117</v>
      </c>
      <c r="W543" s="110"/>
      <c r="X543" s="102"/>
      <c r="Y543" s="102"/>
      <c r="Z543" s="102"/>
      <c r="AA543" s="101">
        <v>51000</v>
      </c>
      <c r="AB543" s="101"/>
      <c r="AC543" s="101"/>
      <c r="AD543" s="101"/>
      <c r="AE543" s="101"/>
      <c r="AF543" s="102"/>
      <c r="AG543" s="102"/>
      <c r="AH543" s="102"/>
      <c r="AI543" s="102">
        <f t="shared" si="682"/>
        <v>0</v>
      </c>
      <c r="AJ543" s="103">
        <f t="shared" si="615"/>
        <v>0</v>
      </c>
      <c r="AK543" s="103">
        <f t="shared" si="616"/>
        <v>0</v>
      </c>
      <c r="AL543" s="103">
        <f t="shared" si="617"/>
        <v>0</v>
      </c>
      <c r="AM543" s="103">
        <f t="shared" si="618"/>
        <v>0</v>
      </c>
      <c r="AN543" s="103">
        <f t="shared" si="619"/>
        <v>51000</v>
      </c>
      <c r="AO543" s="103">
        <f t="shared" si="620"/>
        <v>0</v>
      </c>
      <c r="AP543" s="103">
        <f t="shared" si="621"/>
        <v>0</v>
      </c>
      <c r="AQ543" s="103">
        <f t="shared" si="622"/>
        <v>0</v>
      </c>
      <c r="AR543" s="103">
        <f t="shared" si="623"/>
        <v>0</v>
      </c>
      <c r="AS543" s="103">
        <f t="shared" si="624"/>
        <v>0</v>
      </c>
      <c r="AT543" s="103">
        <f t="shared" si="625"/>
        <v>0</v>
      </c>
      <c r="AU543" s="103">
        <f t="shared" si="626"/>
        <v>0</v>
      </c>
      <c r="AV543" s="104">
        <f>SUM(AJ543:AU543)*VLOOKUP($I543,Escalation[],MATCH(W$1,Escalation[#Headers]),FALSE)</f>
        <v>52096.500000000007</v>
      </c>
      <c r="AW543" s="104">
        <f t="shared" si="683"/>
        <v>0</v>
      </c>
      <c r="AX543" s="104">
        <f t="shared" si="684"/>
        <v>0</v>
      </c>
      <c r="AY543" s="104">
        <f t="shared" si="685"/>
        <v>52096.500000000007</v>
      </c>
      <c r="AZ543" s="103">
        <f t="shared" si="686"/>
        <v>18233.775000000001</v>
      </c>
      <c r="BA543" s="105">
        <f t="shared" si="687"/>
        <v>0</v>
      </c>
      <c r="BB543" s="110"/>
      <c r="BC543" s="102"/>
      <c r="BD543" s="102"/>
      <c r="BE543" s="102"/>
      <c r="BF543" s="102"/>
      <c r="BG543" s="102"/>
      <c r="BH543" s="102"/>
      <c r="BI543" s="102"/>
      <c r="BJ543" s="102"/>
      <c r="BK543" s="102"/>
      <c r="BL543" s="102"/>
      <c r="BM543" s="102"/>
      <c r="BN543" s="102">
        <f t="shared" si="627"/>
        <v>0</v>
      </c>
      <c r="BO543" s="103">
        <f t="shared" si="628"/>
        <v>0</v>
      </c>
      <c r="BP543" s="103">
        <f t="shared" si="629"/>
        <v>0</v>
      </c>
      <c r="BQ543" s="103">
        <f t="shared" si="630"/>
        <v>0</v>
      </c>
      <c r="BR543" s="103">
        <f t="shared" si="631"/>
        <v>0</v>
      </c>
      <c r="BS543" s="103">
        <f t="shared" si="632"/>
        <v>0</v>
      </c>
      <c r="BT543" s="103">
        <f t="shared" si="633"/>
        <v>0</v>
      </c>
      <c r="BU543" s="103">
        <f t="shared" si="634"/>
        <v>0</v>
      </c>
      <c r="BV543" s="103">
        <f t="shared" si="635"/>
        <v>0</v>
      </c>
      <c r="BW543" s="103">
        <f t="shared" si="636"/>
        <v>0</v>
      </c>
      <c r="BX543" s="103">
        <f t="shared" si="637"/>
        <v>0</v>
      </c>
      <c r="BY543" s="103">
        <f t="shared" si="638"/>
        <v>0</v>
      </c>
      <c r="BZ543" s="103">
        <f t="shared" si="639"/>
        <v>0</v>
      </c>
      <c r="CA543" s="104">
        <f>SUM(BO543:BZ543)*VLOOKUP($I543,Escalation[],MATCH(BB$1,Escalation[#Headers]),FALSE)</f>
        <v>0</v>
      </c>
      <c r="CB543" s="104">
        <f t="shared" si="640"/>
        <v>0</v>
      </c>
      <c r="CC543" s="104">
        <f t="shared" si="641"/>
        <v>0</v>
      </c>
      <c r="CD543" s="104">
        <f t="shared" si="642"/>
        <v>0</v>
      </c>
      <c r="CE543" s="103">
        <f t="shared" si="643"/>
        <v>0</v>
      </c>
      <c r="CF543" s="105">
        <f t="shared" si="644"/>
        <v>0</v>
      </c>
      <c r="CG543" s="110"/>
      <c r="CH543" s="102"/>
      <c r="CI543" s="102"/>
      <c r="CJ543" s="102"/>
      <c r="CK543" s="102"/>
      <c r="CL543" s="102"/>
      <c r="CM543" s="102"/>
      <c r="CN543" s="102"/>
      <c r="CO543" s="102"/>
      <c r="CP543" s="102"/>
      <c r="CQ543" s="102"/>
      <c r="CR543" s="102"/>
      <c r="CS543" s="102">
        <f t="shared" si="645"/>
        <v>0</v>
      </c>
      <c r="CT543" s="103">
        <f t="shared" si="646"/>
        <v>0</v>
      </c>
      <c r="CU543" s="103">
        <f t="shared" si="647"/>
        <v>0</v>
      </c>
      <c r="CV543" s="103">
        <f t="shared" si="648"/>
        <v>0</v>
      </c>
      <c r="CW543" s="103">
        <f t="shared" si="649"/>
        <v>0</v>
      </c>
      <c r="CX543" s="103">
        <f t="shared" si="650"/>
        <v>0</v>
      </c>
      <c r="CY543" s="103">
        <f t="shared" si="651"/>
        <v>0</v>
      </c>
      <c r="CZ543" s="103">
        <f t="shared" si="652"/>
        <v>0</v>
      </c>
      <c r="DA543" s="103">
        <f t="shared" si="653"/>
        <v>0</v>
      </c>
      <c r="DB543" s="103">
        <f t="shared" si="654"/>
        <v>0</v>
      </c>
      <c r="DC543" s="103">
        <f t="shared" si="655"/>
        <v>0</v>
      </c>
      <c r="DD543" s="103">
        <f t="shared" si="656"/>
        <v>0</v>
      </c>
      <c r="DE543" s="103">
        <f t="shared" si="657"/>
        <v>0</v>
      </c>
      <c r="DF543" s="104">
        <f>SUM(CT543:DE543)*VLOOKUP($I543,Escalation[],MATCH(CG$1,Escalation[#Headers]),FALSE)</f>
        <v>0</v>
      </c>
      <c r="DG543" s="104">
        <f t="shared" si="658"/>
        <v>0</v>
      </c>
      <c r="DH543" s="104">
        <f t="shared" si="659"/>
        <v>0</v>
      </c>
      <c r="DI543" s="104">
        <f t="shared" si="660"/>
        <v>0</v>
      </c>
      <c r="DJ543" s="103">
        <f t="shared" si="661"/>
        <v>0</v>
      </c>
      <c r="DK543" s="105">
        <f t="shared" si="662"/>
        <v>0</v>
      </c>
      <c r="DL543" s="110"/>
      <c r="DM543" s="102"/>
      <c r="DN543" s="102"/>
      <c r="DO543" s="102"/>
      <c r="DP543" s="102"/>
      <c r="DQ543" s="102"/>
      <c r="DR543" s="102"/>
      <c r="DS543" s="102"/>
      <c r="DT543" s="102"/>
      <c r="DU543" s="102"/>
      <c r="DV543" s="102"/>
      <c r="DW543" s="102"/>
      <c r="DX543" s="102">
        <f t="shared" si="663"/>
        <v>0</v>
      </c>
      <c r="DY543" s="103">
        <f t="shared" si="664"/>
        <v>0</v>
      </c>
      <c r="DZ543" s="103">
        <f t="shared" si="665"/>
        <v>0</v>
      </c>
      <c r="EA543" s="103">
        <f t="shared" si="666"/>
        <v>0</v>
      </c>
      <c r="EB543" s="103">
        <f t="shared" si="667"/>
        <v>0</v>
      </c>
      <c r="EC543" s="103">
        <f t="shared" si="668"/>
        <v>0</v>
      </c>
      <c r="ED543" s="103">
        <f t="shared" si="669"/>
        <v>0</v>
      </c>
      <c r="EE543" s="103">
        <f t="shared" si="670"/>
        <v>0</v>
      </c>
      <c r="EF543" s="103">
        <f t="shared" si="671"/>
        <v>0</v>
      </c>
      <c r="EG543" s="103">
        <f t="shared" si="672"/>
        <v>0</v>
      </c>
      <c r="EH543" s="103">
        <f t="shared" si="673"/>
        <v>0</v>
      </c>
      <c r="EI543" s="103">
        <f t="shared" si="674"/>
        <v>0</v>
      </c>
      <c r="EJ543" s="103">
        <f t="shared" si="675"/>
        <v>0</v>
      </c>
      <c r="EK543" s="104">
        <f>SUM(DY543:EJ543)*VLOOKUP($I543,Escalation[],MATCH(DL$1,Escalation[#Headers]),FALSE)</f>
        <v>0</v>
      </c>
      <c r="EL543" s="104">
        <f t="shared" si="676"/>
        <v>0</v>
      </c>
      <c r="EM543" s="104">
        <f t="shared" si="677"/>
        <v>0</v>
      </c>
      <c r="EN543" s="104">
        <f t="shared" si="678"/>
        <v>0</v>
      </c>
      <c r="EO543" s="103">
        <f t="shared" si="679"/>
        <v>0</v>
      </c>
      <c r="EP543" s="105">
        <f t="shared" si="680"/>
        <v>0</v>
      </c>
      <c r="EQ543" s="159">
        <f t="shared" si="681"/>
        <v>52096.500000000007</v>
      </c>
      <c r="ER543" s="1"/>
      <c r="ES543" s="82"/>
      <c r="ET543" s="82"/>
      <c r="EU543" s="82"/>
      <c r="EV543" s="82"/>
      <c r="EW543" s="34"/>
      <c r="EX543" s="34"/>
      <c r="EY543" s="34"/>
      <c r="EZ543" s="34"/>
      <c r="FA543" s="34"/>
      <c r="FB543" s="34"/>
      <c r="FC543" s="34"/>
      <c r="FD543" s="34"/>
    </row>
    <row r="544" spans="1:160" ht="66" hidden="1" x14ac:dyDescent="0.3">
      <c r="A544" s="37" t="s">
        <v>1112</v>
      </c>
      <c r="B544" s="83">
        <v>1.4</v>
      </c>
      <c r="C544" t="s">
        <v>1390</v>
      </c>
      <c r="D544" s="28" t="s">
        <v>1070</v>
      </c>
      <c r="E544" s="28"/>
      <c r="F544" s="29" t="s">
        <v>1113</v>
      </c>
      <c r="G544" s="30" t="s">
        <v>1118</v>
      </c>
      <c r="H544" s="1"/>
      <c r="I544" s="28" t="s">
        <v>215</v>
      </c>
      <c r="J544" s="31" t="s">
        <v>215</v>
      </c>
      <c r="K544" s="28"/>
      <c r="L544" s="28" t="s">
        <v>22</v>
      </c>
      <c r="M544" s="38"/>
      <c r="N544" s="42">
        <v>1</v>
      </c>
      <c r="O544" s="24">
        <v>0</v>
      </c>
      <c r="P544" s="48">
        <v>0</v>
      </c>
      <c r="Q544" s="31" t="s">
        <v>23</v>
      </c>
      <c r="R544" s="1" t="s">
        <v>224</v>
      </c>
      <c r="S544" s="71">
        <f>VLOOKUP(R544,Contingencies!$A$2:$D$7,4,FALSE)</f>
        <v>0.35</v>
      </c>
      <c r="T544" s="22">
        <f t="shared" si="614"/>
        <v>8938.125</v>
      </c>
      <c r="U544" s="33">
        <f t="shared" si="688"/>
        <v>0</v>
      </c>
      <c r="V544" s="89"/>
      <c r="W544" s="110"/>
      <c r="X544" s="102"/>
      <c r="Y544" s="102"/>
      <c r="Z544" s="102"/>
      <c r="AA544" s="101"/>
      <c r="AB544" s="101"/>
      <c r="AC544" s="101"/>
      <c r="AD544" s="101"/>
      <c r="AE544" s="101">
        <v>25000</v>
      </c>
      <c r="AF544" s="102"/>
      <c r="AG544" s="102"/>
      <c r="AH544" s="102"/>
      <c r="AI544" s="102">
        <f t="shared" si="682"/>
        <v>0</v>
      </c>
      <c r="AJ544" s="103">
        <f t="shared" si="615"/>
        <v>0</v>
      </c>
      <c r="AK544" s="103">
        <f t="shared" si="616"/>
        <v>0</v>
      </c>
      <c r="AL544" s="103">
        <f t="shared" si="617"/>
        <v>0</v>
      </c>
      <c r="AM544" s="103">
        <f t="shared" si="618"/>
        <v>0</v>
      </c>
      <c r="AN544" s="103">
        <f t="shared" si="619"/>
        <v>0</v>
      </c>
      <c r="AO544" s="103">
        <f t="shared" si="620"/>
        <v>0</v>
      </c>
      <c r="AP544" s="103">
        <f t="shared" si="621"/>
        <v>0</v>
      </c>
      <c r="AQ544" s="103">
        <f t="shared" si="622"/>
        <v>0</v>
      </c>
      <c r="AR544" s="103">
        <f t="shared" si="623"/>
        <v>25000</v>
      </c>
      <c r="AS544" s="103">
        <f t="shared" si="624"/>
        <v>0</v>
      </c>
      <c r="AT544" s="103">
        <f t="shared" si="625"/>
        <v>0</v>
      </c>
      <c r="AU544" s="103">
        <f t="shared" si="626"/>
        <v>0</v>
      </c>
      <c r="AV544" s="104">
        <f>SUM(AJ544:AU544)*VLOOKUP($I544,Escalation[],MATCH(W$1,Escalation[#Headers]),FALSE)</f>
        <v>25537.500000000004</v>
      </c>
      <c r="AW544" s="104">
        <f t="shared" si="683"/>
        <v>0</v>
      </c>
      <c r="AX544" s="104">
        <f t="shared" si="684"/>
        <v>0</v>
      </c>
      <c r="AY544" s="104">
        <f t="shared" si="685"/>
        <v>25537.500000000004</v>
      </c>
      <c r="AZ544" s="103">
        <f t="shared" si="686"/>
        <v>8938.125</v>
      </c>
      <c r="BA544" s="105">
        <f t="shared" si="687"/>
        <v>0</v>
      </c>
      <c r="BB544" s="110"/>
      <c r="BC544" s="102"/>
      <c r="BD544" s="102"/>
      <c r="BE544" s="102"/>
      <c r="BF544" s="102"/>
      <c r="BG544" s="102"/>
      <c r="BH544" s="102"/>
      <c r="BI544" s="102"/>
      <c r="BJ544" s="102"/>
      <c r="BK544" s="102"/>
      <c r="BL544" s="102"/>
      <c r="BM544" s="102"/>
      <c r="BN544" s="102">
        <f t="shared" si="627"/>
        <v>0</v>
      </c>
      <c r="BO544" s="103">
        <f t="shared" si="628"/>
        <v>0</v>
      </c>
      <c r="BP544" s="103">
        <f t="shared" si="629"/>
        <v>0</v>
      </c>
      <c r="BQ544" s="103">
        <f t="shared" si="630"/>
        <v>0</v>
      </c>
      <c r="BR544" s="103">
        <f t="shared" si="631"/>
        <v>0</v>
      </c>
      <c r="BS544" s="103">
        <f t="shared" si="632"/>
        <v>0</v>
      </c>
      <c r="BT544" s="103">
        <f t="shared" si="633"/>
        <v>0</v>
      </c>
      <c r="BU544" s="103">
        <f t="shared" si="634"/>
        <v>0</v>
      </c>
      <c r="BV544" s="103">
        <f t="shared" si="635"/>
        <v>0</v>
      </c>
      <c r="BW544" s="103">
        <f t="shared" si="636"/>
        <v>0</v>
      </c>
      <c r="BX544" s="103">
        <f t="shared" si="637"/>
        <v>0</v>
      </c>
      <c r="BY544" s="103">
        <f t="shared" si="638"/>
        <v>0</v>
      </c>
      <c r="BZ544" s="103">
        <f t="shared" si="639"/>
        <v>0</v>
      </c>
      <c r="CA544" s="104">
        <f>SUM(BO544:BZ544)*VLOOKUP($I544,Escalation[],MATCH(BB$1,Escalation[#Headers]),FALSE)</f>
        <v>0</v>
      </c>
      <c r="CB544" s="104">
        <f t="shared" si="640"/>
        <v>0</v>
      </c>
      <c r="CC544" s="104">
        <f t="shared" si="641"/>
        <v>0</v>
      </c>
      <c r="CD544" s="104">
        <f t="shared" si="642"/>
        <v>0</v>
      </c>
      <c r="CE544" s="103">
        <f t="shared" si="643"/>
        <v>0</v>
      </c>
      <c r="CF544" s="105">
        <f t="shared" si="644"/>
        <v>0</v>
      </c>
      <c r="CG544" s="110"/>
      <c r="CH544" s="102"/>
      <c r="CI544" s="102"/>
      <c r="CJ544" s="102"/>
      <c r="CK544" s="102"/>
      <c r="CL544" s="102"/>
      <c r="CM544" s="102"/>
      <c r="CN544" s="102"/>
      <c r="CO544" s="102"/>
      <c r="CP544" s="102"/>
      <c r="CQ544" s="102"/>
      <c r="CR544" s="102"/>
      <c r="CS544" s="102">
        <f t="shared" si="645"/>
        <v>0</v>
      </c>
      <c r="CT544" s="103">
        <f t="shared" si="646"/>
        <v>0</v>
      </c>
      <c r="CU544" s="103">
        <f t="shared" si="647"/>
        <v>0</v>
      </c>
      <c r="CV544" s="103">
        <f t="shared" si="648"/>
        <v>0</v>
      </c>
      <c r="CW544" s="103">
        <f t="shared" si="649"/>
        <v>0</v>
      </c>
      <c r="CX544" s="103">
        <f t="shared" si="650"/>
        <v>0</v>
      </c>
      <c r="CY544" s="103">
        <f t="shared" si="651"/>
        <v>0</v>
      </c>
      <c r="CZ544" s="103">
        <f t="shared" si="652"/>
        <v>0</v>
      </c>
      <c r="DA544" s="103">
        <f t="shared" si="653"/>
        <v>0</v>
      </c>
      <c r="DB544" s="103">
        <f t="shared" si="654"/>
        <v>0</v>
      </c>
      <c r="DC544" s="103">
        <f t="shared" si="655"/>
        <v>0</v>
      </c>
      <c r="DD544" s="103">
        <f t="shared" si="656"/>
        <v>0</v>
      </c>
      <c r="DE544" s="103">
        <f t="shared" si="657"/>
        <v>0</v>
      </c>
      <c r="DF544" s="104">
        <f>SUM(CT544:DE544)*VLOOKUP($I544,Escalation[],MATCH(CG$1,Escalation[#Headers]),FALSE)</f>
        <v>0</v>
      </c>
      <c r="DG544" s="104">
        <f t="shared" si="658"/>
        <v>0</v>
      </c>
      <c r="DH544" s="104">
        <f t="shared" si="659"/>
        <v>0</v>
      </c>
      <c r="DI544" s="104">
        <f t="shared" si="660"/>
        <v>0</v>
      </c>
      <c r="DJ544" s="103">
        <f t="shared" si="661"/>
        <v>0</v>
      </c>
      <c r="DK544" s="105">
        <f t="shared" si="662"/>
        <v>0</v>
      </c>
      <c r="DL544" s="110"/>
      <c r="DM544" s="102"/>
      <c r="DN544" s="102"/>
      <c r="DO544" s="102"/>
      <c r="DP544" s="102"/>
      <c r="DQ544" s="102"/>
      <c r="DR544" s="102"/>
      <c r="DS544" s="102"/>
      <c r="DT544" s="102"/>
      <c r="DU544" s="102"/>
      <c r="DV544" s="102"/>
      <c r="DW544" s="102"/>
      <c r="DX544" s="102">
        <f t="shared" si="663"/>
        <v>0</v>
      </c>
      <c r="DY544" s="103">
        <f t="shared" si="664"/>
        <v>0</v>
      </c>
      <c r="DZ544" s="103">
        <f t="shared" si="665"/>
        <v>0</v>
      </c>
      <c r="EA544" s="103">
        <f t="shared" si="666"/>
        <v>0</v>
      </c>
      <c r="EB544" s="103">
        <f t="shared" si="667"/>
        <v>0</v>
      </c>
      <c r="EC544" s="103">
        <f t="shared" si="668"/>
        <v>0</v>
      </c>
      <c r="ED544" s="103">
        <f t="shared" si="669"/>
        <v>0</v>
      </c>
      <c r="EE544" s="103">
        <f t="shared" si="670"/>
        <v>0</v>
      </c>
      <c r="EF544" s="103">
        <f t="shared" si="671"/>
        <v>0</v>
      </c>
      <c r="EG544" s="103">
        <f t="shared" si="672"/>
        <v>0</v>
      </c>
      <c r="EH544" s="103">
        <f t="shared" si="673"/>
        <v>0</v>
      </c>
      <c r="EI544" s="103">
        <f t="shared" si="674"/>
        <v>0</v>
      </c>
      <c r="EJ544" s="103">
        <f t="shared" si="675"/>
        <v>0</v>
      </c>
      <c r="EK544" s="104">
        <f>SUM(DY544:EJ544)*VLOOKUP($I544,Escalation[],MATCH(DL$1,Escalation[#Headers]),FALSE)</f>
        <v>0</v>
      </c>
      <c r="EL544" s="104">
        <f t="shared" si="676"/>
        <v>0</v>
      </c>
      <c r="EM544" s="104">
        <f t="shared" si="677"/>
        <v>0</v>
      </c>
      <c r="EN544" s="104">
        <f t="shared" si="678"/>
        <v>0</v>
      </c>
      <c r="EO544" s="103">
        <f t="shared" si="679"/>
        <v>0</v>
      </c>
      <c r="EP544" s="105">
        <f t="shared" si="680"/>
        <v>0</v>
      </c>
      <c r="EQ544" s="159">
        <f t="shared" si="681"/>
        <v>25537.500000000004</v>
      </c>
      <c r="ER544" s="1"/>
      <c r="ES544" s="82"/>
      <c r="ET544" s="82"/>
      <c r="EU544" s="82"/>
      <c r="EV544" s="82"/>
      <c r="EW544" s="34"/>
      <c r="EX544" s="34"/>
      <c r="EY544" s="34"/>
      <c r="EZ544" s="34"/>
      <c r="FA544" s="34"/>
      <c r="FB544" s="34"/>
      <c r="FC544" s="34"/>
      <c r="FD544" s="34"/>
    </row>
    <row r="545" spans="1:160" ht="39.6" hidden="1" x14ac:dyDescent="0.3">
      <c r="A545" s="37" t="s">
        <v>1119</v>
      </c>
      <c r="B545" s="83">
        <v>1.4</v>
      </c>
      <c r="C545" t="s">
        <v>1390</v>
      </c>
      <c r="D545" s="28" t="s">
        <v>1070</v>
      </c>
      <c r="E545" s="28"/>
      <c r="F545" s="29" t="s">
        <v>1120</v>
      </c>
      <c r="G545" s="30" t="s">
        <v>1120</v>
      </c>
      <c r="H545" s="1" t="s">
        <v>1073</v>
      </c>
      <c r="I545" s="28" t="s">
        <v>19</v>
      </c>
      <c r="J545" s="31" t="s">
        <v>31</v>
      </c>
      <c r="K545" s="28" t="s">
        <v>27</v>
      </c>
      <c r="L545" s="32" t="s">
        <v>1006</v>
      </c>
      <c r="M545" s="38">
        <v>62</v>
      </c>
      <c r="N545" s="41">
        <v>62</v>
      </c>
      <c r="O545" s="24">
        <v>0</v>
      </c>
      <c r="P545" s="47">
        <v>0.55000000000000004</v>
      </c>
      <c r="Q545" s="31" t="s">
        <v>23</v>
      </c>
      <c r="R545" s="1" t="s">
        <v>220</v>
      </c>
      <c r="S545" s="71">
        <f>VLOOKUP(R545,Contingencies!$A$2:$D$7,4,FALSE)</f>
        <v>0.2</v>
      </c>
      <c r="T545" s="22">
        <f t="shared" si="614"/>
        <v>1099.4608800000003</v>
      </c>
      <c r="U545" s="33">
        <f t="shared" si="688"/>
        <v>390.13128000000012</v>
      </c>
      <c r="V545" s="89"/>
      <c r="W545" s="110"/>
      <c r="X545" s="102"/>
      <c r="Y545" s="102"/>
      <c r="Z545" s="102"/>
      <c r="AA545" s="102"/>
      <c r="AB545" s="102"/>
      <c r="AC545" s="102"/>
      <c r="AD545" s="102"/>
      <c r="AE545" s="101">
        <v>56</v>
      </c>
      <c r="AF545" s="102"/>
      <c r="AG545" s="102"/>
      <c r="AH545" s="102"/>
      <c r="AI545" s="102">
        <f t="shared" si="682"/>
        <v>56</v>
      </c>
      <c r="AJ545" s="103">
        <f t="shared" si="615"/>
        <v>0</v>
      </c>
      <c r="AK545" s="103">
        <f t="shared" si="616"/>
        <v>0</v>
      </c>
      <c r="AL545" s="103">
        <f t="shared" si="617"/>
        <v>0</v>
      </c>
      <c r="AM545" s="103">
        <f t="shared" si="618"/>
        <v>0</v>
      </c>
      <c r="AN545" s="103">
        <f t="shared" si="619"/>
        <v>0</v>
      </c>
      <c r="AO545" s="103">
        <f t="shared" si="620"/>
        <v>0</v>
      </c>
      <c r="AP545" s="103">
        <f t="shared" si="621"/>
        <v>0</v>
      </c>
      <c r="AQ545" s="103">
        <f t="shared" si="622"/>
        <v>0</v>
      </c>
      <c r="AR545" s="103">
        <f t="shared" si="623"/>
        <v>3472</v>
      </c>
      <c r="AS545" s="103">
        <f t="shared" si="624"/>
        <v>0</v>
      </c>
      <c r="AT545" s="103">
        <f t="shared" si="625"/>
        <v>0</v>
      </c>
      <c r="AU545" s="103">
        <f t="shared" si="626"/>
        <v>0</v>
      </c>
      <c r="AV545" s="104">
        <f>SUM(AJ545:AU545)*VLOOKUP($I545,Escalation[],MATCH(W$1,Escalation[#Headers]),FALSE)</f>
        <v>3546.6480000000001</v>
      </c>
      <c r="AW545" s="104">
        <f t="shared" si="683"/>
        <v>0</v>
      </c>
      <c r="AX545" s="104">
        <f t="shared" si="684"/>
        <v>1950.6564000000003</v>
      </c>
      <c r="AY545" s="104">
        <f t="shared" si="685"/>
        <v>5497.3044000000009</v>
      </c>
      <c r="AZ545" s="103">
        <f t="shared" si="686"/>
        <v>709.32960000000003</v>
      </c>
      <c r="BA545" s="105">
        <f t="shared" si="687"/>
        <v>390.13128000000006</v>
      </c>
      <c r="BB545" s="110"/>
      <c r="BC545" s="102"/>
      <c r="BD545" s="102"/>
      <c r="BE545" s="102"/>
      <c r="BF545" s="102"/>
      <c r="BG545" s="102"/>
      <c r="BH545" s="102"/>
      <c r="BI545" s="102"/>
      <c r="BJ545" s="102"/>
      <c r="BK545" s="102"/>
      <c r="BL545" s="102"/>
      <c r="BM545" s="102"/>
      <c r="BN545" s="102">
        <f t="shared" si="627"/>
        <v>0</v>
      </c>
      <c r="BO545" s="103">
        <f t="shared" si="628"/>
        <v>0</v>
      </c>
      <c r="BP545" s="103">
        <f t="shared" si="629"/>
        <v>0</v>
      </c>
      <c r="BQ545" s="103">
        <f t="shared" si="630"/>
        <v>0</v>
      </c>
      <c r="BR545" s="103">
        <f t="shared" si="631"/>
        <v>0</v>
      </c>
      <c r="BS545" s="103">
        <f t="shared" si="632"/>
        <v>0</v>
      </c>
      <c r="BT545" s="103">
        <f t="shared" si="633"/>
        <v>0</v>
      </c>
      <c r="BU545" s="103">
        <f t="shared" si="634"/>
        <v>0</v>
      </c>
      <c r="BV545" s="103">
        <f t="shared" si="635"/>
        <v>0</v>
      </c>
      <c r="BW545" s="103">
        <f t="shared" si="636"/>
        <v>0</v>
      </c>
      <c r="BX545" s="103">
        <f t="shared" si="637"/>
        <v>0</v>
      </c>
      <c r="BY545" s="103">
        <f t="shared" si="638"/>
        <v>0</v>
      </c>
      <c r="BZ545" s="103">
        <f t="shared" si="639"/>
        <v>0</v>
      </c>
      <c r="CA545" s="104">
        <f>SUM(BO545:BZ545)*VLOOKUP($I545,Escalation[],MATCH(BB$1,Escalation[#Headers]),FALSE)</f>
        <v>0</v>
      </c>
      <c r="CB545" s="104">
        <f t="shared" si="640"/>
        <v>0</v>
      </c>
      <c r="CC545" s="104">
        <f t="shared" si="641"/>
        <v>0</v>
      </c>
      <c r="CD545" s="104">
        <f t="shared" si="642"/>
        <v>0</v>
      </c>
      <c r="CE545" s="103">
        <f t="shared" si="643"/>
        <v>0</v>
      </c>
      <c r="CF545" s="105">
        <f t="shared" si="644"/>
        <v>0</v>
      </c>
      <c r="CG545" s="110"/>
      <c r="CH545" s="102"/>
      <c r="CI545" s="102"/>
      <c r="CJ545" s="102"/>
      <c r="CK545" s="102"/>
      <c r="CL545" s="102"/>
      <c r="CM545" s="102"/>
      <c r="CN545" s="102"/>
      <c r="CO545" s="102"/>
      <c r="CP545" s="102"/>
      <c r="CQ545" s="102"/>
      <c r="CR545" s="102"/>
      <c r="CS545" s="102">
        <f t="shared" si="645"/>
        <v>0</v>
      </c>
      <c r="CT545" s="103">
        <f t="shared" si="646"/>
        <v>0</v>
      </c>
      <c r="CU545" s="103">
        <f t="shared" si="647"/>
        <v>0</v>
      </c>
      <c r="CV545" s="103">
        <f t="shared" si="648"/>
        <v>0</v>
      </c>
      <c r="CW545" s="103">
        <f t="shared" si="649"/>
        <v>0</v>
      </c>
      <c r="CX545" s="103">
        <f t="shared" si="650"/>
        <v>0</v>
      </c>
      <c r="CY545" s="103">
        <f t="shared" si="651"/>
        <v>0</v>
      </c>
      <c r="CZ545" s="103">
        <f t="shared" si="652"/>
        <v>0</v>
      </c>
      <c r="DA545" s="103">
        <f t="shared" si="653"/>
        <v>0</v>
      </c>
      <c r="DB545" s="103">
        <f t="shared" si="654"/>
        <v>0</v>
      </c>
      <c r="DC545" s="103">
        <f t="shared" si="655"/>
        <v>0</v>
      </c>
      <c r="DD545" s="103">
        <f t="shared" si="656"/>
        <v>0</v>
      </c>
      <c r="DE545" s="103">
        <f t="shared" si="657"/>
        <v>0</v>
      </c>
      <c r="DF545" s="104">
        <f>SUM(CT545:DE545)*VLOOKUP($I545,Escalation[],MATCH(CG$1,Escalation[#Headers]),FALSE)</f>
        <v>0</v>
      </c>
      <c r="DG545" s="104">
        <f t="shared" si="658"/>
        <v>0</v>
      </c>
      <c r="DH545" s="104">
        <f t="shared" si="659"/>
        <v>0</v>
      </c>
      <c r="DI545" s="104">
        <f t="shared" si="660"/>
        <v>0</v>
      </c>
      <c r="DJ545" s="103">
        <f t="shared" si="661"/>
        <v>0</v>
      </c>
      <c r="DK545" s="105">
        <f t="shared" si="662"/>
        <v>0</v>
      </c>
      <c r="DL545" s="110"/>
      <c r="DM545" s="102"/>
      <c r="DN545" s="102"/>
      <c r="DO545" s="102"/>
      <c r="DP545" s="102"/>
      <c r="DQ545" s="102"/>
      <c r="DR545" s="102"/>
      <c r="DS545" s="102"/>
      <c r="DT545" s="102"/>
      <c r="DU545" s="102"/>
      <c r="DV545" s="102"/>
      <c r="DW545" s="102"/>
      <c r="DX545" s="102">
        <f t="shared" si="663"/>
        <v>0</v>
      </c>
      <c r="DY545" s="103">
        <f t="shared" si="664"/>
        <v>0</v>
      </c>
      <c r="DZ545" s="103">
        <f t="shared" si="665"/>
        <v>0</v>
      </c>
      <c r="EA545" s="103">
        <f t="shared" si="666"/>
        <v>0</v>
      </c>
      <c r="EB545" s="103">
        <f t="shared" si="667"/>
        <v>0</v>
      </c>
      <c r="EC545" s="103">
        <f t="shared" si="668"/>
        <v>0</v>
      </c>
      <c r="ED545" s="103">
        <f t="shared" si="669"/>
        <v>0</v>
      </c>
      <c r="EE545" s="103">
        <f t="shared" si="670"/>
        <v>0</v>
      </c>
      <c r="EF545" s="103">
        <f t="shared" si="671"/>
        <v>0</v>
      </c>
      <c r="EG545" s="103">
        <f t="shared" si="672"/>
        <v>0</v>
      </c>
      <c r="EH545" s="103">
        <f t="shared" si="673"/>
        <v>0</v>
      </c>
      <c r="EI545" s="103">
        <f t="shared" si="674"/>
        <v>0</v>
      </c>
      <c r="EJ545" s="103">
        <f t="shared" si="675"/>
        <v>0</v>
      </c>
      <c r="EK545" s="104">
        <f>SUM(DY545:EJ545)*VLOOKUP($I545,Escalation[],MATCH(DL$1,Escalation[#Headers]),FALSE)</f>
        <v>0</v>
      </c>
      <c r="EL545" s="104">
        <f t="shared" si="676"/>
        <v>0</v>
      </c>
      <c r="EM545" s="104">
        <f t="shared" si="677"/>
        <v>0</v>
      </c>
      <c r="EN545" s="104">
        <f t="shared" si="678"/>
        <v>0</v>
      </c>
      <c r="EO545" s="103">
        <f t="shared" si="679"/>
        <v>0</v>
      </c>
      <c r="EP545" s="105">
        <f t="shared" si="680"/>
        <v>0</v>
      </c>
      <c r="EQ545" s="159">
        <f t="shared" si="681"/>
        <v>5497.3044000000009</v>
      </c>
      <c r="ER545" s="1"/>
      <c r="ES545" s="82"/>
      <c r="ET545" s="82"/>
      <c r="EU545" s="82"/>
      <c r="EV545" s="82"/>
      <c r="EW545" s="34"/>
      <c r="EX545" s="34"/>
      <c r="EY545" s="34"/>
      <c r="EZ545" s="34"/>
      <c r="FA545" s="34"/>
      <c r="FB545" s="34"/>
      <c r="FC545" s="34"/>
      <c r="FD545" s="34"/>
    </row>
    <row r="546" spans="1:160" ht="26.4" hidden="1" x14ac:dyDescent="0.3">
      <c r="A546" s="37" t="s">
        <v>1121</v>
      </c>
      <c r="B546" s="83">
        <v>1.4</v>
      </c>
      <c r="C546" t="s">
        <v>1390</v>
      </c>
      <c r="D546" s="28" t="s">
        <v>1070</v>
      </c>
      <c r="E546" s="28"/>
      <c r="F546" s="29" t="s">
        <v>1122</v>
      </c>
      <c r="G546" s="30" t="s">
        <v>1123</v>
      </c>
      <c r="H546" s="1" t="s">
        <v>1073</v>
      </c>
      <c r="I546" s="28" t="s">
        <v>19</v>
      </c>
      <c r="J546" s="31" t="s">
        <v>31</v>
      </c>
      <c r="K546" s="28" t="s">
        <v>27</v>
      </c>
      <c r="L546" s="32" t="s">
        <v>1006</v>
      </c>
      <c r="M546" s="38">
        <v>62</v>
      </c>
      <c r="N546" s="41">
        <v>62</v>
      </c>
      <c r="O546" s="24">
        <v>0</v>
      </c>
      <c r="P546" s="47">
        <v>0.55000000000000004</v>
      </c>
      <c r="Q546" s="31" t="s">
        <v>23</v>
      </c>
      <c r="R546" s="1" t="s">
        <v>220</v>
      </c>
      <c r="S546" s="71">
        <f>VLOOKUP(R546,Contingencies!$A$2:$D$7,4,FALSE)</f>
        <v>0.2</v>
      </c>
      <c r="T546" s="22">
        <f t="shared" si="614"/>
        <v>628.26336000000015</v>
      </c>
      <c r="U546" s="33">
        <f t="shared" si="688"/>
        <v>222.93216000000007</v>
      </c>
      <c r="V546" s="89"/>
      <c r="W546" s="110"/>
      <c r="X546" s="102"/>
      <c r="Y546" s="102"/>
      <c r="Z546" s="102"/>
      <c r="AA546" s="102"/>
      <c r="AB546" s="102"/>
      <c r="AC546" s="102"/>
      <c r="AD546" s="102"/>
      <c r="AE546" s="101">
        <v>16</v>
      </c>
      <c r="AF546" s="101">
        <v>16</v>
      </c>
      <c r="AG546" s="102"/>
      <c r="AH546" s="102"/>
      <c r="AI546" s="102">
        <f t="shared" si="682"/>
        <v>32</v>
      </c>
      <c r="AJ546" s="103">
        <f t="shared" si="615"/>
        <v>0</v>
      </c>
      <c r="AK546" s="103">
        <f t="shared" si="616"/>
        <v>0</v>
      </c>
      <c r="AL546" s="103">
        <f t="shared" si="617"/>
        <v>0</v>
      </c>
      <c r="AM546" s="103">
        <f t="shared" si="618"/>
        <v>0</v>
      </c>
      <c r="AN546" s="103">
        <f t="shared" si="619"/>
        <v>0</v>
      </c>
      <c r="AO546" s="103">
        <f t="shared" si="620"/>
        <v>0</v>
      </c>
      <c r="AP546" s="103">
        <f t="shared" si="621"/>
        <v>0</v>
      </c>
      <c r="AQ546" s="103">
        <f t="shared" si="622"/>
        <v>0</v>
      </c>
      <c r="AR546" s="103">
        <f t="shared" si="623"/>
        <v>992</v>
      </c>
      <c r="AS546" s="103">
        <f t="shared" si="624"/>
        <v>992</v>
      </c>
      <c r="AT546" s="103">
        <f t="shared" si="625"/>
        <v>0</v>
      </c>
      <c r="AU546" s="103">
        <f t="shared" si="626"/>
        <v>0</v>
      </c>
      <c r="AV546" s="104">
        <f>SUM(AJ546:AU546)*VLOOKUP($I546,Escalation[],MATCH(W$1,Escalation[#Headers]),FALSE)</f>
        <v>2026.6560000000002</v>
      </c>
      <c r="AW546" s="104">
        <f t="shared" si="683"/>
        <v>0</v>
      </c>
      <c r="AX546" s="104">
        <f t="shared" si="684"/>
        <v>1114.6608000000001</v>
      </c>
      <c r="AY546" s="104">
        <f t="shared" si="685"/>
        <v>3141.3168000000005</v>
      </c>
      <c r="AZ546" s="103">
        <f t="shared" si="686"/>
        <v>405.33120000000008</v>
      </c>
      <c r="BA546" s="105">
        <f t="shared" si="687"/>
        <v>222.93216000000004</v>
      </c>
      <c r="BB546" s="110"/>
      <c r="BC546" s="102"/>
      <c r="BD546" s="102"/>
      <c r="BE546" s="102"/>
      <c r="BF546" s="102"/>
      <c r="BG546" s="102"/>
      <c r="BH546" s="102"/>
      <c r="BI546" s="102"/>
      <c r="BJ546" s="102"/>
      <c r="BK546" s="102"/>
      <c r="BL546" s="102"/>
      <c r="BM546" s="102"/>
      <c r="BN546" s="102">
        <f t="shared" si="627"/>
        <v>0</v>
      </c>
      <c r="BO546" s="103">
        <f t="shared" si="628"/>
        <v>0</v>
      </c>
      <c r="BP546" s="103">
        <f t="shared" si="629"/>
        <v>0</v>
      </c>
      <c r="BQ546" s="103">
        <f t="shared" si="630"/>
        <v>0</v>
      </c>
      <c r="BR546" s="103">
        <f t="shared" si="631"/>
        <v>0</v>
      </c>
      <c r="BS546" s="103">
        <f t="shared" si="632"/>
        <v>0</v>
      </c>
      <c r="BT546" s="103">
        <f t="shared" si="633"/>
        <v>0</v>
      </c>
      <c r="BU546" s="103">
        <f t="shared" si="634"/>
        <v>0</v>
      </c>
      <c r="BV546" s="103">
        <f t="shared" si="635"/>
        <v>0</v>
      </c>
      <c r="BW546" s="103">
        <f t="shared" si="636"/>
        <v>0</v>
      </c>
      <c r="BX546" s="103">
        <f t="shared" si="637"/>
        <v>0</v>
      </c>
      <c r="BY546" s="103">
        <f t="shared" si="638"/>
        <v>0</v>
      </c>
      <c r="BZ546" s="103">
        <f t="shared" si="639"/>
        <v>0</v>
      </c>
      <c r="CA546" s="104">
        <f>SUM(BO546:BZ546)*VLOOKUP($I546,Escalation[],MATCH(BB$1,Escalation[#Headers]),FALSE)</f>
        <v>0</v>
      </c>
      <c r="CB546" s="104">
        <f t="shared" si="640"/>
        <v>0</v>
      </c>
      <c r="CC546" s="104">
        <f t="shared" si="641"/>
        <v>0</v>
      </c>
      <c r="CD546" s="104">
        <f t="shared" si="642"/>
        <v>0</v>
      </c>
      <c r="CE546" s="103">
        <f t="shared" si="643"/>
        <v>0</v>
      </c>
      <c r="CF546" s="105">
        <f t="shared" si="644"/>
        <v>0</v>
      </c>
      <c r="CG546" s="110"/>
      <c r="CH546" s="102"/>
      <c r="CI546" s="102"/>
      <c r="CJ546" s="102"/>
      <c r="CK546" s="102"/>
      <c r="CL546" s="102"/>
      <c r="CM546" s="102"/>
      <c r="CN546" s="102"/>
      <c r="CO546" s="102"/>
      <c r="CP546" s="102"/>
      <c r="CQ546" s="102"/>
      <c r="CR546" s="102"/>
      <c r="CS546" s="102">
        <f t="shared" si="645"/>
        <v>0</v>
      </c>
      <c r="CT546" s="103">
        <f t="shared" si="646"/>
        <v>0</v>
      </c>
      <c r="CU546" s="103">
        <f t="shared" si="647"/>
        <v>0</v>
      </c>
      <c r="CV546" s="103">
        <f t="shared" si="648"/>
        <v>0</v>
      </c>
      <c r="CW546" s="103">
        <f t="shared" si="649"/>
        <v>0</v>
      </c>
      <c r="CX546" s="103">
        <f t="shared" si="650"/>
        <v>0</v>
      </c>
      <c r="CY546" s="103">
        <f t="shared" si="651"/>
        <v>0</v>
      </c>
      <c r="CZ546" s="103">
        <f t="shared" si="652"/>
        <v>0</v>
      </c>
      <c r="DA546" s="103">
        <f t="shared" si="653"/>
        <v>0</v>
      </c>
      <c r="DB546" s="103">
        <f t="shared" si="654"/>
        <v>0</v>
      </c>
      <c r="DC546" s="103">
        <f t="shared" si="655"/>
        <v>0</v>
      </c>
      <c r="DD546" s="103">
        <f t="shared" si="656"/>
        <v>0</v>
      </c>
      <c r="DE546" s="103">
        <f t="shared" si="657"/>
        <v>0</v>
      </c>
      <c r="DF546" s="104">
        <f>SUM(CT546:DE546)*VLOOKUP($I546,Escalation[],MATCH(CG$1,Escalation[#Headers]),FALSE)</f>
        <v>0</v>
      </c>
      <c r="DG546" s="104">
        <f t="shared" si="658"/>
        <v>0</v>
      </c>
      <c r="DH546" s="104">
        <f t="shared" si="659"/>
        <v>0</v>
      </c>
      <c r="DI546" s="104">
        <f t="shared" si="660"/>
        <v>0</v>
      </c>
      <c r="DJ546" s="103">
        <f t="shared" si="661"/>
        <v>0</v>
      </c>
      <c r="DK546" s="105">
        <f t="shared" si="662"/>
        <v>0</v>
      </c>
      <c r="DL546" s="110"/>
      <c r="DM546" s="102"/>
      <c r="DN546" s="102"/>
      <c r="DO546" s="102"/>
      <c r="DP546" s="102"/>
      <c r="DQ546" s="102"/>
      <c r="DR546" s="102"/>
      <c r="DS546" s="102"/>
      <c r="DT546" s="102"/>
      <c r="DU546" s="102"/>
      <c r="DV546" s="102"/>
      <c r="DW546" s="102"/>
      <c r="DX546" s="102">
        <f t="shared" si="663"/>
        <v>0</v>
      </c>
      <c r="DY546" s="103">
        <f t="shared" si="664"/>
        <v>0</v>
      </c>
      <c r="DZ546" s="103">
        <f t="shared" si="665"/>
        <v>0</v>
      </c>
      <c r="EA546" s="103">
        <f t="shared" si="666"/>
        <v>0</v>
      </c>
      <c r="EB546" s="103">
        <f t="shared" si="667"/>
        <v>0</v>
      </c>
      <c r="EC546" s="103">
        <f t="shared" si="668"/>
        <v>0</v>
      </c>
      <c r="ED546" s="103">
        <f t="shared" si="669"/>
        <v>0</v>
      </c>
      <c r="EE546" s="103">
        <f t="shared" si="670"/>
        <v>0</v>
      </c>
      <c r="EF546" s="103">
        <f t="shared" si="671"/>
        <v>0</v>
      </c>
      <c r="EG546" s="103">
        <f t="shared" si="672"/>
        <v>0</v>
      </c>
      <c r="EH546" s="103">
        <f t="shared" si="673"/>
        <v>0</v>
      </c>
      <c r="EI546" s="103">
        <f t="shared" si="674"/>
        <v>0</v>
      </c>
      <c r="EJ546" s="103">
        <f t="shared" si="675"/>
        <v>0</v>
      </c>
      <c r="EK546" s="104">
        <f>SUM(DY546:EJ546)*VLOOKUP($I546,Escalation[],MATCH(DL$1,Escalation[#Headers]),FALSE)</f>
        <v>0</v>
      </c>
      <c r="EL546" s="104">
        <f t="shared" si="676"/>
        <v>0</v>
      </c>
      <c r="EM546" s="104">
        <f t="shared" si="677"/>
        <v>0</v>
      </c>
      <c r="EN546" s="104">
        <f t="shared" si="678"/>
        <v>0</v>
      </c>
      <c r="EO546" s="103">
        <f t="shared" si="679"/>
        <v>0</v>
      </c>
      <c r="EP546" s="105">
        <f t="shared" si="680"/>
        <v>0</v>
      </c>
      <c r="EQ546" s="159">
        <f t="shared" si="681"/>
        <v>3141.3168000000005</v>
      </c>
      <c r="ER546" s="1"/>
      <c r="ES546" s="82"/>
      <c r="ET546" s="82"/>
      <c r="EU546" s="82"/>
      <c r="EV546" s="82"/>
      <c r="EW546" s="34"/>
      <c r="EX546" s="34"/>
      <c r="EY546" s="34"/>
      <c r="EZ546" s="34"/>
      <c r="FA546" s="34"/>
      <c r="FB546" s="34"/>
      <c r="FC546" s="34"/>
      <c r="FD546" s="34"/>
    </row>
    <row r="547" spans="1:160" ht="79.2" hidden="1" x14ac:dyDescent="0.3">
      <c r="A547" s="37" t="s">
        <v>1121</v>
      </c>
      <c r="B547" s="83">
        <v>1.4</v>
      </c>
      <c r="C547" t="s">
        <v>1390</v>
      </c>
      <c r="D547" s="28" t="s">
        <v>1070</v>
      </c>
      <c r="E547" s="28"/>
      <c r="F547" s="29" t="s">
        <v>1122</v>
      </c>
      <c r="G547" s="30" t="s">
        <v>1124</v>
      </c>
      <c r="H547" s="1"/>
      <c r="I547" s="28" t="s">
        <v>135</v>
      </c>
      <c r="J547" s="31" t="s">
        <v>135</v>
      </c>
      <c r="K547" s="28"/>
      <c r="L547" s="32" t="s">
        <v>22</v>
      </c>
      <c r="M547" s="38"/>
      <c r="N547" s="42">
        <v>1</v>
      </c>
      <c r="O547" s="24">
        <v>0</v>
      </c>
      <c r="P547" s="47">
        <v>0.55000000000000004</v>
      </c>
      <c r="Q547" s="31" t="s">
        <v>23</v>
      </c>
      <c r="R547" s="1" t="s">
        <v>224</v>
      </c>
      <c r="S547" s="71">
        <f>VLOOKUP(R547,Contingencies!$A$2:$D$7,4,FALSE)</f>
        <v>0.35</v>
      </c>
      <c r="T547" s="22">
        <f t="shared" si="614"/>
        <v>4433.3100000000004</v>
      </c>
      <c r="U547" s="33">
        <f t="shared" si="688"/>
        <v>1573.1100000000001</v>
      </c>
      <c r="V547" s="89"/>
      <c r="W547" s="110"/>
      <c r="X547" s="102"/>
      <c r="Y547" s="102"/>
      <c r="Z547" s="102"/>
      <c r="AA547" s="102"/>
      <c r="AB547" s="102"/>
      <c r="AC547" s="102"/>
      <c r="AD547" s="102"/>
      <c r="AE547" s="101">
        <v>8000</v>
      </c>
      <c r="AF547" s="101"/>
      <c r="AG547" s="102"/>
      <c r="AH547" s="102"/>
      <c r="AI547" s="102">
        <f t="shared" si="682"/>
        <v>0</v>
      </c>
      <c r="AJ547" s="103">
        <f t="shared" si="615"/>
        <v>0</v>
      </c>
      <c r="AK547" s="103">
        <f t="shared" si="616"/>
        <v>0</v>
      </c>
      <c r="AL547" s="103">
        <f t="shared" si="617"/>
        <v>0</v>
      </c>
      <c r="AM547" s="103">
        <f t="shared" si="618"/>
        <v>0</v>
      </c>
      <c r="AN547" s="103">
        <f t="shared" si="619"/>
        <v>0</v>
      </c>
      <c r="AO547" s="103">
        <f t="shared" si="620"/>
        <v>0</v>
      </c>
      <c r="AP547" s="103">
        <f t="shared" si="621"/>
        <v>0</v>
      </c>
      <c r="AQ547" s="103">
        <f t="shared" si="622"/>
        <v>0</v>
      </c>
      <c r="AR547" s="103">
        <f t="shared" si="623"/>
        <v>8000</v>
      </c>
      <c r="AS547" s="103">
        <f t="shared" si="624"/>
        <v>0</v>
      </c>
      <c r="AT547" s="103">
        <f t="shared" si="625"/>
        <v>0</v>
      </c>
      <c r="AU547" s="103">
        <f t="shared" si="626"/>
        <v>0</v>
      </c>
      <c r="AV547" s="104">
        <f>SUM(AJ547:AU547)*VLOOKUP($I547,Escalation[],MATCH(W$1,Escalation[#Headers]),FALSE)</f>
        <v>8172.0000000000009</v>
      </c>
      <c r="AW547" s="104">
        <f t="shared" si="683"/>
        <v>0</v>
      </c>
      <c r="AX547" s="104">
        <f t="shared" si="684"/>
        <v>4494.6000000000013</v>
      </c>
      <c r="AY547" s="104">
        <f t="shared" si="685"/>
        <v>12666.600000000002</v>
      </c>
      <c r="AZ547" s="103">
        <f t="shared" si="686"/>
        <v>2860.2000000000003</v>
      </c>
      <c r="BA547" s="105">
        <f t="shared" si="687"/>
        <v>1573.1100000000004</v>
      </c>
      <c r="BB547" s="110"/>
      <c r="BC547" s="102"/>
      <c r="BD547" s="102"/>
      <c r="BE547" s="102"/>
      <c r="BF547" s="102"/>
      <c r="BG547" s="102"/>
      <c r="BH547" s="102"/>
      <c r="BI547" s="102"/>
      <c r="BJ547" s="102"/>
      <c r="BK547" s="102"/>
      <c r="BL547" s="102"/>
      <c r="BM547" s="102"/>
      <c r="BN547" s="102">
        <f t="shared" si="627"/>
        <v>0</v>
      </c>
      <c r="BO547" s="103">
        <f t="shared" si="628"/>
        <v>0</v>
      </c>
      <c r="BP547" s="103">
        <f t="shared" si="629"/>
        <v>0</v>
      </c>
      <c r="BQ547" s="103">
        <f t="shared" si="630"/>
        <v>0</v>
      </c>
      <c r="BR547" s="103">
        <f t="shared" si="631"/>
        <v>0</v>
      </c>
      <c r="BS547" s="103">
        <f t="shared" si="632"/>
        <v>0</v>
      </c>
      <c r="BT547" s="103">
        <f t="shared" si="633"/>
        <v>0</v>
      </c>
      <c r="BU547" s="103">
        <f t="shared" si="634"/>
        <v>0</v>
      </c>
      <c r="BV547" s="103">
        <f t="shared" si="635"/>
        <v>0</v>
      </c>
      <c r="BW547" s="103">
        <f t="shared" si="636"/>
        <v>0</v>
      </c>
      <c r="BX547" s="103">
        <f t="shared" si="637"/>
        <v>0</v>
      </c>
      <c r="BY547" s="103">
        <f t="shared" si="638"/>
        <v>0</v>
      </c>
      <c r="BZ547" s="103">
        <f t="shared" si="639"/>
        <v>0</v>
      </c>
      <c r="CA547" s="104">
        <f>SUM(BO547:BZ547)*VLOOKUP($I547,Escalation[],MATCH(BB$1,Escalation[#Headers]),FALSE)</f>
        <v>0</v>
      </c>
      <c r="CB547" s="104">
        <f t="shared" si="640"/>
        <v>0</v>
      </c>
      <c r="CC547" s="104">
        <f t="shared" si="641"/>
        <v>0</v>
      </c>
      <c r="CD547" s="104">
        <f t="shared" si="642"/>
        <v>0</v>
      </c>
      <c r="CE547" s="103">
        <f t="shared" si="643"/>
        <v>0</v>
      </c>
      <c r="CF547" s="105">
        <f t="shared" si="644"/>
        <v>0</v>
      </c>
      <c r="CG547" s="110"/>
      <c r="CH547" s="102"/>
      <c r="CI547" s="102"/>
      <c r="CJ547" s="102"/>
      <c r="CK547" s="102"/>
      <c r="CL547" s="102"/>
      <c r="CM547" s="102"/>
      <c r="CN547" s="102"/>
      <c r="CO547" s="102"/>
      <c r="CP547" s="102"/>
      <c r="CQ547" s="102"/>
      <c r="CR547" s="102"/>
      <c r="CS547" s="102">
        <f t="shared" si="645"/>
        <v>0</v>
      </c>
      <c r="CT547" s="103">
        <f t="shared" si="646"/>
        <v>0</v>
      </c>
      <c r="CU547" s="103">
        <f t="shared" si="647"/>
        <v>0</v>
      </c>
      <c r="CV547" s="103">
        <f t="shared" si="648"/>
        <v>0</v>
      </c>
      <c r="CW547" s="103">
        <f t="shared" si="649"/>
        <v>0</v>
      </c>
      <c r="CX547" s="103">
        <f t="shared" si="650"/>
        <v>0</v>
      </c>
      <c r="CY547" s="103">
        <f t="shared" si="651"/>
        <v>0</v>
      </c>
      <c r="CZ547" s="103">
        <f t="shared" si="652"/>
        <v>0</v>
      </c>
      <c r="DA547" s="103">
        <f t="shared" si="653"/>
        <v>0</v>
      </c>
      <c r="DB547" s="103">
        <f t="shared" si="654"/>
        <v>0</v>
      </c>
      <c r="DC547" s="103">
        <f t="shared" si="655"/>
        <v>0</v>
      </c>
      <c r="DD547" s="103">
        <f t="shared" si="656"/>
        <v>0</v>
      </c>
      <c r="DE547" s="103">
        <f t="shared" si="657"/>
        <v>0</v>
      </c>
      <c r="DF547" s="104">
        <f>SUM(CT547:DE547)*VLOOKUP($I547,Escalation[],MATCH(CG$1,Escalation[#Headers]),FALSE)</f>
        <v>0</v>
      </c>
      <c r="DG547" s="104">
        <f t="shared" si="658"/>
        <v>0</v>
      </c>
      <c r="DH547" s="104">
        <f t="shared" si="659"/>
        <v>0</v>
      </c>
      <c r="DI547" s="104">
        <f t="shared" si="660"/>
        <v>0</v>
      </c>
      <c r="DJ547" s="103">
        <f t="shared" si="661"/>
        <v>0</v>
      </c>
      <c r="DK547" s="105">
        <f t="shared" si="662"/>
        <v>0</v>
      </c>
      <c r="DL547" s="110"/>
      <c r="DM547" s="102"/>
      <c r="DN547" s="102"/>
      <c r="DO547" s="102"/>
      <c r="DP547" s="102"/>
      <c r="DQ547" s="102"/>
      <c r="DR547" s="102"/>
      <c r="DS547" s="102"/>
      <c r="DT547" s="102"/>
      <c r="DU547" s="102"/>
      <c r="DV547" s="102"/>
      <c r="DW547" s="102"/>
      <c r="DX547" s="102">
        <f t="shared" si="663"/>
        <v>0</v>
      </c>
      <c r="DY547" s="103">
        <f t="shared" si="664"/>
        <v>0</v>
      </c>
      <c r="DZ547" s="103">
        <f t="shared" si="665"/>
        <v>0</v>
      </c>
      <c r="EA547" s="103">
        <f t="shared" si="666"/>
        <v>0</v>
      </c>
      <c r="EB547" s="103">
        <f t="shared" si="667"/>
        <v>0</v>
      </c>
      <c r="EC547" s="103">
        <f t="shared" si="668"/>
        <v>0</v>
      </c>
      <c r="ED547" s="103">
        <f t="shared" si="669"/>
        <v>0</v>
      </c>
      <c r="EE547" s="103">
        <f t="shared" si="670"/>
        <v>0</v>
      </c>
      <c r="EF547" s="103">
        <f t="shared" si="671"/>
        <v>0</v>
      </c>
      <c r="EG547" s="103">
        <f t="shared" si="672"/>
        <v>0</v>
      </c>
      <c r="EH547" s="103">
        <f t="shared" si="673"/>
        <v>0</v>
      </c>
      <c r="EI547" s="103">
        <f t="shared" si="674"/>
        <v>0</v>
      </c>
      <c r="EJ547" s="103">
        <f t="shared" si="675"/>
        <v>0</v>
      </c>
      <c r="EK547" s="104">
        <f>SUM(DY547:EJ547)*VLOOKUP($I547,Escalation[],MATCH(DL$1,Escalation[#Headers]),FALSE)</f>
        <v>0</v>
      </c>
      <c r="EL547" s="104">
        <f t="shared" si="676"/>
        <v>0</v>
      </c>
      <c r="EM547" s="104">
        <f t="shared" si="677"/>
        <v>0</v>
      </c>
      <c r="EN547" s="104">
        <f t="shared" si="678"/>
        <v>0</v>
      </c>
      <c r="EO547" s="103">
        <f t="shared" si="679"/>
        <v>0</v>
      </c>
      <c r="EP547" s="105">
        <f t="shared" si="680"/>
        <v>0</v>
      </c>
      <c r="EQ547" s="159">
        <f t="shared" si="681"/>
        <v>12666.600000000002</v>
      </c>
      <c r="ER547" s="1"/>
      <c r="ES547" s="82"/>
      <c r="ET547" s="82"/>
      <c r="EU547" s="82"/>
      <c r="EV547" s="82"/>
      <c r="EW547" s="34"/>
      <c r="EX547" s="34"/>
      <c r="EY547" s="34"/>
      <c r="EZ547" s="34"/>
      <c r="FA547" s="34"/>
      <c r="FB547" s="34"/>
      <c r="FC547" s="34"/>
      <c r="FD547" s="34"/>
    </row>
    <row r="548" spans="1:160" ht="39.6" hidden="1" x14ac:dyDescent="0.3">
      <c r="A548" s="37" t="s">
        <v>1125</v>
      </c>
      <c r="B548" s="83">
        <v>1.4</v>
      </c>
      <c r="C548" t="s">
        <v>1390</v>
      </c>
      <c r="D548" s="28" t="s">
        <v>1070</v>
      </c>
      <c r="E548" s="28"/>
      <c r="F548" s="29" t="s">
        <v>1126</v>
      </c>
      <c r="G548" s="30" t="s">
        <v>1113</v>
      </c>
      <c r="H548" s="1" t="s">
        <v>1073</v>
      </c>
      <c r="I548" s="28" t="s">
        <v>19</v>
      </c>
      <c r="J548" s="31" t="s">
        <v>20</v>
      </c>
      <c r="K548" s="28" t="s">
        <v>27</v>
      </c>
      <c r="L548" s="32" t="s">
        <v>1006</v>
      </c>
      <c r="M548" s="38">
        <v>62</v>
      </c>
      <c r="N548" s="41">
        <v>62</v>
      </c>
      <c r="O548" s="24">
        <v>0</v>
      </c>
      <c r="P548" s="47">
        <v>0.55000000000000004</v>
      </c>
      <c r="Q548" s="31" t="s">
        <v>23</v>
      </c>
      <c r="R548" s="1" t="s">
        <v>24</v>
      </c>
      <c r="S548" s="71">
        <f>VLOOKUP(R548,Contingencies!$A$2:$D$7,4,FALSE)</f>
        <v>0.09</v>
      </c>
      <c r="T548" s="22">
        <f t="shared" si="614"/>
        <v>568.47624800400001</v>
      </c>
      <c r="U548" s="33">
        <f t="shared" si="688"/>
        <v>201.71737832400001</v>
      </c>
      <c r="V548" s="89"/>
      <c r="W548" s="110"/>
      <c r="X548" s="102"/>
      <c r="Y548" s="102"/>
      <c r="Z548" s="102"/>
      <c r="AA548" s="102"/>
      <c r="AB548" s="102"/>
      <c r="AC548" s="102"/>
      <c r="AD548" s="102"/>
      <c r="AE548" s="101"/>
      <c r="AF548" s="101">
        <v>16</v>
      </c>
      <c r="AG548" s="101">
        <v>16</v>
      </c>
      <c r="AH548" s="101">
        <v>16</v>
      </c>
      <c r="AI548" s="102">
        <f t="shared" si="682"/>
        <v>48</v>
      </c>
      <c r="AJ548" s="103">
        <f t="shared" si="615"/>
        <v>0</v>
      </c>
      <c r="AK548" s="103">
        <f t="shared" si="616"/>
        <v>0</v>
      </c>
      <c r="AL548" s="103">
        <f t="shared" si="617"/>
        <v>0</v>
      </c>
      <c r="AM548" s="103">
        <f t="shared" si="618"/>
        <v>0</v>
      </c>
      <c r="AN548" s="103">
        <f t="shared" si="619"/>
        <v>0</v>
      </c>
      <c r="AO548" s="103">
        <f t="shared" si="620"/>
        <v>0</v>
      </c>
      <c r="AP548" s="103">
        <f t="shared" si="621"/>
        <v>0</v>
      </c>
      <c r="AQ548" s="103">
        <f t="shared" si="622"/>
        <v>0</v>
      </c>
      <c r="AR548" s="103">
        <f t="shared" si="623"/>
        <v>0</v>
      </c>
      <c r="AS548" s="103">
        <f t="shared" si="624"/>
        <v>992</v>
      </c>
      <c r="AT548" s="103">
        <f t="shared" si="625"/>
        <v>992</v>
      </c>
      <c r="AU548" s="103">
        <f t="shared" si="626"/>
        <v>992</v>
      </c>
      <c r="AV548" s="104">
        <f>SUM(AJ548:AU548)*VLOOKUP($I548,Escalation[],MATCH(W$1,Escalation[#Headers]),FALSE)</f>
        <v>3039.9840000000004</v>
      </c>
      <c r="AW548" s="104">
        <f t="shared" si="683"/>
        <v>0</v>
      </c>
      <c r="AX548" s="104">
        <f t="shared" si="684"/>
        <v>1671.9912000000004</v>
      </c>
      <c r="AY548" s="104">
        <f t="shared" si="685"/>
        <v>4711.9752000000008</v>
      </c>
      <c r="AZ548" s="103">
        <f t="shared" si="686"/>
        <v>273.59856000000002</v>
      </c>
      <c r="BA548" s="105">
        <f t="shared" si="687"/>
        <v>150.47920800000003</v>
      </c>
      <c r="BB548" s="100">
        <v>16</v>
      </c>
      <c r="BC548" s="102"/>
      <c r="BD548" s="102"/>
      <c r="BE548" s="102"/>
      <c r="BF548" s="102"/>
      <c r="BG548" s="102"/>
      <c r="BH548" s="102"/>
      <c r="BI548" s="102"/>
      <c r="BJ548" s="102"/>
      <c r="BK548" s="102"/>
      <c r="BL548" s="102"/>
      <c r="BM548" s="102"/>
      <c r="BN548" s="102">
        <f t="shared" si="627"/>
        <v>16</v>
      </c>
      <c r="BO548" s="103">
        <f t="shared" si="628"/>
        <v>992</v>
      </c>
      <c r="BP548" s="103">
        <f t="shared" si="629"/>
        <v>0</v>
      </c>
      <c r="BQ548" s="103">
        <f t="shared" si="630"/>
        <v>0</v>
      </c>
      <c r="BR548" s="103">
        <f t="shared" si="631"/>
        <v>0</v>
      </c>
      <c r="BS548" s="103">
        <f t="shared" si="632"/>
        <v>0</v>
      </c>
      <c r="BT548" s="103">
        <f t="shared" si="633"/>
        <v>0</v>
      </c>
      <c r="BU548" s="103">
        <f t="shared" si="634"/>
        <v>0</v>
      </c>
      <c r="BV548" s="103">
        <f t="shared" si="635"/>
        <v>0</v>
      </c>
      <c r="BW548" s="103">
        <f t="shared" si="636"/>
        <v>0</v>
      </c>
      <c r="BX548" s="103">
        <f t="shared" si="637"/>
        <v>0</v>
      </c>
      <c r="BY548" s="103">
        <f t="shared" si="638"/>
        <v>0</v>
      </c>
      <c r="BZ548" s="103">
        <f t="shared" si="639"/>
        <v>0</v>
      </c>
      <c r="CA548" s="104">
        <f>SUM(BO548:BZ548)*VLOOKUP($I548,Escalation[],MATCH(BB$1,Escalation[#Headers]),FALSE)</f>
        <v>1035.1145520000002</v>
      </c>
      <c r="CB548" s="104">
        <f t="shared" si="640"/>
        <v>0</v>
      </c>
      <c r="CC548" s="104">
        <f t="shared" si="641"/>
        <v>569.31300360000023</v>
      </c>
      <c r="CD548" s="104">
        <f t="shared" si="642"/>
        <v>1604.4275556000005</v>
      </c>
      <c r="CE548" s="103">
        <f t="shared" si="643"/>
        <v>93.160309680000012</v>
      </c>
      <c r="CF548" s="105">
        <f t="shared" si="644"/>
        <v>51.238170324000016</v>
      </c>
      <c r="CG548" s="110"/>
      <c r="CH548" s="102"/>
      <c r="CI548" s="102"/>
      <c r="CJ548" s="102"/>
      <c r="CK548" s="102"/>
      <c r="CL548" s="102"/>
      <c r="CM548" s="102"/>
      <c r="CN548" s="102"/>
      <c r="CO548" s="102"/>
      <c r="CP548" s="102"/>
      <c r="CQ548" s="102"/>
      <c r="CR548" s="102"/>
      <c r="CS548" s="102">
        <f t="shared" si="645"/>
        <v>0</v>
      </c>
      <c r="CT548" s="103">
        <f t="shared" si="646"/>
        <v>0</v>
      </c>
      <c r="CU548" s="103">
        <f t="shared" si="647"/>
        <v>0</v>
      </c>
      <c r="CV548" s="103">
        <f t="shared" si="648"/>
        <v>0</v>
      </c>
      <c r="CW548" s="103">
        <f t="shared" si="649"/>
        <v>0</v>
      </c>
      <c r="CX548" s="103">
        <f t="shared" si="650"/>
        <v>0</v>
      </c>
      <c r="CY548" s="103">
        <f t="shared" si="651"/>
        <v>0</v>
      </c>
      <c r="CZ548" s="103">
        <f t="shared" si="652"/>
        <v>0</v>
      </c>
      <c r="DA548" s="103">
        <f t="shared" si="653"/>
        <v>0</v>
      </c>
      <c r="DB548" s="103">
        <f t="shared" si="654"/>
        <v>0</v>
      </c>
      <c r="DC548" s="103">
        <f t="shared" si="655"/>
        <v>0</v>
      </c>
      <c r="DD548" s="103">
        <f t="shared" si="656"/>
        <v>0</v>
      </c>
      <c r="DE548" s="103">
        <f t="shared" si="657"/>
        <v>0</v>
      </c>
      <c r="DF548" s="104">
        <f>SUM(CT548:DE548)*VLOOKUP($I548,Escalation[],MATCH(CG$1,Escalation[#Headers]),FALSE)</f>
        <v>0</v>
      </c>
      <c r="DG548" s="104">
        <f t="shared" si="658"/>
        <v>0</v>
      </c>
      <c r="DH548" s="104">
        <f t="shared" si="659"/>
        <v>0</v>
      </c>
      <c r="DI548" s="104">
        <f t="shared" si="660"/>
        <v>0</v>
      </c>
      <c r="DJ548" s="103">
        <f t="shared" si="661"/>
        <v>0</v>
      </c>
      <c r="DK548" s="105">
        <f t="shared" si="662"/>
        <v>0</v>
      </c>
      <c r="DL548" s="110"/>
      <c r="DM548" s="102"/>
      <c r="DN548" s="102"/>
      <c r="DO548" s="102"/>
      <c r="DP548" s="102"/>
      <c r="DQ548" s="102"/>
      <c r="DR548" s="102"/>
      <c r="DS548" s="102"/>
      <c r="DT548" s="102"/>
      <c r="DU548" s="102"/>
      <c r="DV548" s="102"/>
      <c r="DW548" s="102"/>
      <c r="DX548" s="102">
        <f t="shared" si="663"/>
        <v>0</v>
      </c>
      <c r="DY548" s="103">
        <f t="shared" si="664"/>
        <v>0</v>
      </c>
      <c r="DZ548" s="103">
        <f t="shared" si="665"/>
        <v>0</v>
      </c>
      <c r="EA548" s="103">
        <f t="shared" si="666"/>
        <v>0</v>
      </c>
      <c r="EB548" s="103">
        <f t="shared" si="667"/>
        <v>0</v>
      </c>
      <c r="EC548" s="103">
        <f t="shared" si="668"/>
        <v>0</v>
      </c>
      <c r="ED548" s="103">
        <f t="shared" si="669"/>
        <v>0</v>
      </c>
      <c r="EE548" s="103">
        <f t="shared" si="670"/>
        <v>0</v>
      </c>
      <c r="EF548" s="103">
        <f t="shared" si="671"/>
        <v>0</v>
      </c>
      <c r="EG548" s="103">
        <f t="shared" si="672"/>
        <v>0</v>
      </c>
      <c r="EH548" s="103">
        <f t="shared" si="673"/>
        <v>0</v>
      </c>
      <c r="EI548" s="103">
        <f t="shared" si="674"/>
        <v>0</v>
      </c>
      <c r="EJ548" s="103">
        <f t="shared" si="675"/>
        <v>0</v>
      </c>
      <c r="EK548" s="104">
        <f>SUM(DY548:EJ548)*VLOOKUP($I548,Escalation[],MATCH(DL$1,Escalation[#Headers]),FALSE)</f>
        <v>0</v>
      </c>
      <c r="EL548" s="104">
        <f t="shared" si="676"/>
        <v>0</v>
      </c>
      <c r="EM548" s="104">
        <f t="shared" si="677"/>
        <v>0</v>
      </c>
      <c r="EN548" s="104">
        <f t="shared" si="678"/>
        <v>0</v>
      </c>
      <c r="EO548" s="103">
        <f t="shared" si="679"/>
        <v>0</v>
      </c>
      <c r="EP548" s="105">
        <f t="shared" si="680"/>
        <v>0</v>
      </c>
      <c r="EQ548" s="159">
        <f t="shared" si="681"/>
        <v>6316.402755600001</v>
      </c>
      <c r="ER548" s="1"/>
      <c r="ES548" s="82"/>
      <c r="ET548" s="82"/>
      <c r="EU548" s="82"/>
      <c r="EV548" s="82"/>
      <c r="EW548" s="34"/>
      <c r="EX548" s="34"/>
      <c r="EY548" s="34"/>
      <c r="EZ548" s="34"/>
      <c r="FA548" s="34"/>
      <c r="FB548" s="34"/>
      <c r="FC548" s="34"/>
      <c r="FD548" s="34"/>
    </row>
    <row r="549" spans="1:160" ht="39.6" hidden="1" x14ac:dyDescent="0.3">
      <c r="A549" s="37" t="s">
        <v>1125</v>
      </c>
      <c r="B549" s="83">
        <v>1.4</v>
      </c>
      <c r="C549" t="s">
        <v>1390</v>
      </c>
      <c r="D549" s="28" t="s">
        <v>1070</v>
      </c>
      <c r="E549" s="28"/>
      <c r="F549" s="29" t="s">
        <v>1126</v>
      </c>
      <c r="G549" s="30" t="s">
        <v>1113</v>
      </c>
      <c r="H549" s="1" t="s">
        <v>834</v>
      </c>
      <c r="I549" s="28" t="s">
        <v>125</v>
      </c>
      <c r="J549" s="31" t="s">
        <v>125</v>
      </c>
      <c r="K549" s="28"/>
      <c r="L549" s="32" t="s">
        <v>129</v>
      </c>
      <c r="M549" s="38"/>
      <c r="N549" s="42">
        <v>1</v>
      </c>
      <c r="O549" s="24">
        <v>0</v>
      </c>
      <c r="P549" s="47">
        <v>0.55000000000000004</v>
      </c>
      <c r="Q549" s="31" t="s">
        <v>23</v>
      </c>
      <c r="R549" s="1" t="s">
        <v>24</v>
      </c>
      <c r="S549" s="71">
        <f>VLOOKUP(R549,Contingencies!$A$2:$D$7,4,FALSE)</f>
        <v>0.09</v>
      </c>
      <c r="T549" s="22">
        <f t="shared" si="614"/>
        <v>911.99520000000007</v>
      </c>
      <c r="U549" s="33">
        <f t="shared" si="688"/>
        <v>323.61120000000005</v>
      </c>
      <c r="V549" s="89"/>
      <c r="W549" s="110"/>
      <c r="X549" s="102"/>
      <c r="Y549" s="102"/>
      <c r="Z549" s="102"/>
      <c r="AA549" s="102"/>
      <c r="AB549" s="102"/>
      <c r="AC549" s="102"/>
      <c r="AD549" s="102"/>
      <c r="AE549" s="101"/>
      <c r="AF549" s="101"/>
      <c r="AG549" s="101"/>
      <c r="AH549" s="101">
        <v>6400</v>
      </c>
      <c r="AI549" s="102">
        <f t="shared" si="682"/>
        <v>0</v>
      </c>
      <c r="AJ549" s="103">
        <f t="shared" si="615"/>
        <v>0</v>
      </c>
      <c r="AK549" s="103">
        <f t="shared" si="616"/>
        <v>0</v>
      </c>
      <c r="AL549" s="103">
        <f t="shared" si="617"/>
        <v>0</v>
      </c>
      <c r="AM549" s="103">
        <f t="shared" si="618"/>
        <v>0</v>
      </c>
      <c r="AN549" s="103">
        <f t="shared" si="619"/>
        <v>0</v>
      </c>
      <c r="AO549" s="103">
        <f t="shared" si="620"/>
        <v>0</v>
      </c>
      <c r="AP549" s="103">
        <f t="shared" si="621"/>
        <v>0</v>
      </c>
      <c r="AQ549" s="103">
        <f t="shared" si="622"/>
        <v>0</v>
      </c>
      <c r="AR549" s="103">
        <f t="shared" si="623"/>
        <v>0</v>
      </c>
      <c r="AS549" s="103">
        <f t="shared" si="624"/>
        <v>0</v>
      </c>
      <c r="AT549" s="103">
        <f t="shared" si="625"/>
        <v>0</v>
      </c>
      <c r="AU549" s="103">
        <f t="shared" si="626"/>
        <v>6400</v>
      </c>
      <c r="AV549" s="104">
        <f>SUM(AJ549:AU549)*VLOOKUP($I549,Escalation[],MATCH(W$1,Escalation[#Headers]),FALSE)</f>
        <v>6537.6</v>
      </c>
      <c r="AW549" s="104">
        <f t="shared" si="683"/>
        <v>0</v>
      </c>
      <c r="AX549" s="104">
        <f t="shared" si="684"/>
        <v>3595.6800000000003</v>
      </c>
      <c r="AY549" s="104">
        <f t="shared" si="685"/>
        <v>10133.280000000001</v>
      </c>
      <c r="AZ549" s="103">
        <f t="shared" si="686"/>
        <v>588.38400000000001</v>
      </c>
      <c r="BA549" s="105">
        <f t="shared" si="687"/>
        <v>323.6112</v>
      </c>
      <c r="BB549" s="100"/>
      <c r="BC549" s="102"/>
      <c r="BD549" s="102"/>
      <c r="BE549" s="102"/>
      <c r="BF549" s="102"/>
      <c r="BG549" s="102"/>
      <c r="BH549" s="102"/>
      <c r="BI549" s="102"/>
      <c r="BJ549" s="102"/>
      <c r="BK549" s="102"/>
      <c r="BL549" s="102"/>
      <c r="BM549" s="102"/>
      <c r="BN549" s="102">
        <f t="shared" si="627"/>
        <v>0</v>
      </c>
      <c r="BO549" s="103">
        <f t="shared" si="628"/>
        <v>0</v>
      </c>
      <c r="BP549" s="103">
        <f t="shared" si="629"/>
        <v>0</v>
      </c>
      <c r="BQ549" s="103">
        <f t="shared" si="630"/>
        <v>0</v>
      </c>
      <c r="BR549" s="103">
        <f t="shared" si="631"/>
        <v>0</v>
      </c>
      <c r="BS549" s="103">
        <f t="shared" si="632"/>
        <v>0</v>
      </c>
      <c r="BT549" s="103">
        <f t="shared" si="633"/>
        <v>0</v>
      </c>
      <c r="BU549" s="103">
        <f t="shared" si="634"/>
        <v>0</v>
      </c>
      <c r="BV549" s="103">
        <f t="shared" si="635"/>
        <v>0</v>
      </c>
      <c r="BW549" s="103">
        <f t="shared" si="636"/>
        <v>0</v>
      </c>
      <c r="BX549" s="103">
        <f t="shared" si="637"/>
        <v>0</v>
      </c>
      <c r="BY549" s="103">
        <f t="shared" si="638"/>
        <v>0</v>
      </c>
      <c r="BZ549" s="103">
        <f t="shared" si="639"/>
        <v>0</v>
      </c>
      <c r="CA549" s="104">
        <f>SUM(BO549:BZ549)*VLOOKUP($I549,Escalation[],MATCH(BB$1,Escalation[#Headers]),FALSE)</f>
        <v>0</v>
      </c>
      <c r="CB549" s="104">
        <f t="shared" si="640"/>
        <v>0</v>
      </c>
      <c r="CC549" s="104">
        <f t="shared" si="641"/>
        <v>0</v>
      </c>
      <c r="CD549" s="104">
        <f t="shared" si="642"/>
        <v>0</v>
      </c>
      <c r="CE549" s="103">
        <f t="shared" si="643"/>
        <v>0</v>
      </c>
      <c r="CF549" s="105">
        <f t="shared" si="644"/>
        <v>0</v>
      </c>
      <c r="CG549" s="110"/>
      <c r="CH549" s="102"/>
      <c r="CI549" s="102"/>
      <c r="CJ549" s="102"/>
      <c r="CK549" s="102"/>
      <c r="CL549" s="102"/>
      <c r="CM549" s="102"/>
      <c r="CN549" s="102"/>
      <c r="CO549" s="102"/>
      <c r="CP549" s="102"/>
      <c r="CQ549" s="102"/>
      <c r="CR549" s="102"/>
      <c r="CS549" s="102">
        <f t="shared" si="645"/>
        <v>0</v>
      </c>
      <c r="CT549" s="103">
        <f t="shared" si="646"/>
        <v>0</v>
      </c>
      <c r="CU549" s="103">
        <f t="shared" si="647"/>
        <v>0</v>
      </c>
      <c r="CV549" s="103">
        <f t="shared" si="648"/>
        <v>0</v>
      </c>
      <c r="CW549" s="103">
        <f t="shared" si="649"/>
        <v>0</v>
      </c>
      <c r="CX549" s="103">
        <f t="shared" si="650"/>
        <v>0</v>
      </c>
      <c r="CY549" s="103">
        <f t="shared" si="651"/>
        <v>0</v>
      </c>
      <c r="CZ549" s="103">
        <f t="shared" si="652"/>
        <v>0</v>
      </c>
      <c r="DA549" s="103">
        <f t="shared" si="653"/>
        <v>0</v>
      </c>
      <c r="DB549" s="103">
        <f t="shared" si="654"/>
        <v>0</v>
      </c>
      <c r="DC549" s="103">
        <f t="shared" si="655"/>
        <v>0</v>
      </c>
      <c r="DD549" s="103">
        <f t="shared" si="656"/>
        <v>0</v>
      </c>
      <c r="DE549" s="103">
        <f t="shared" si="657"/>
        <v>0</v>
      </c>
      <c r="DF549" s="104">
        <f>SUM(CT549:DE549)*VLOOKUP($I549,Escalation[],MATCH(CG$1,Escalation[#Headers]),FALSE)</f>
        <v>0</v>
      </c>
      <c r="DG549" s="104">
        <f t="shared" si="658"/>
        <v>0</v>
      </c>
      <c r="DH549" s="104">
        <f t="shared" si="659"/>
        <v>0</v>
      </c>
      <c r="DI549" s="104">
        <f t="shared" si="660"/>
        <v>0</v>
      </c>
      <c r="DJ549" s="103">
        <f t="shared" si="661"/>
        <v>0</v>
      </c>
      <c r="DK549" s="105">
        <f t="shared" si="662"/>
        <v>0</v>
      </c>
      <c r="DL549" s="110"/>
      <c r="DM549" s="102"/>
      <c r="DN549" s="102"/>
      <c r="DO549" s="102"/>
      <c r="DP549" s="102"/>
      <c r="DQ549" s="102"/>
      <c r="DR549" s="102"/>
      <c r="DS549" s="102"/>
      <c r="DT549" s="102"/>
      <c r="DU549" s="102"/>
      <c r="DV549" s="102"/>
      <c r="DW549" s="102"/>
      <c r="DX549" s="102">
        <f t="shared" si="663"/>
        <v>0</v>
      </c>
      <c r="DY549" s="103">
        <f t="shared" si="664"/>
        <v>0</v>
      </c>
      <c r="DZ549" s="103">
        <f t="shared" si="665"/>
        <v>0</v>
      </c>
      <c r="EA549" s="103">
        <f t="shared" si="666"/>
        <v>0</v>
      </c>
      <c r="EB549" s="103">
        <f t="shared" si="667"/>
        <v>0</v>
      </c>
      <c r="EC549" s="103">
        <f t="shared" si="668"/>
        <v>0</v>
      </c>
      <c r="ED549" s="103">
        <f t="shared" si="669"/>
        <v>0</v>
      </c>
      <c r="EE549" s="103">
        <f t="shared" si="670"/>
        <v>0</v>
      </c>
      <c r="EF549" s="103">
        <f t="shared" si="671"/>
        <v>0</v>
      </c>
      <c r="EG549" s="103">
        <f t="shared" si="672"/>
        <v>0</v>
      </c>
      <c r="EH549" s="103">
        <f t="shared" si="673"/>
        <v>0</v>
      </c>
      <c r="EI549" s="103">
        <f t="shared" si="674"/>
        <v>0</v>
      </c>
      <c r="EJ549" s="103">
        <f t="shared" si="675"/>
        <v>0</v>
      </c>
      <c r="EK549" s="104">
        <f>SUM(DY549:EJ549)*VLOOKUP($I549,Escalation[],MATCH(DL$1,Escalation[#Headers]),FALSE)</f>
        <v>0</v>
      </c>
      <c r="EL549" s="104">
        <f t="shared" si="676"/>
        <v>0</v>
      </c>
      <c r="EM549" s="104">
        <f t="shared" si="677"/>
        <v>0</v>
      </c>
      <c r="EN549" s="104">
        <f t="shared" si="678"/>
        <v>0</v>
      </c>
      <c r="EO549" s="103">
        <f t="shared" si="679"/>
        <v>0</v>
      </c>
      <c r="EP549" s="105">
        <f t="shared" si="680"/>
        <v>0</v>
      </c>
      <c r="EQ549" s="159">
        <f t="shared" si="681"/>
        <v>10133.280000000001</v>
      </c>
      <c r="ER549" s="1"/>
      <c r="ES549" s="82"/>
      <c r="ET549" s="82"/>
      <c r="EU549" s="82"/>
      <c r="EV549" s="82"/>
      <c r="EW549" s="34"/>
      <c r="EX549" s="34"/>
      <c r="EY549" s="34"/>
      <c r="EZ549" s="34"/>
      <c r="FA549" s="34"/>
      <c r="FB549" s="34"/>
      <c r="FC549" s="34"/>
      <c r="FD549" s="34"/>
    </row>
    <row r="550" spans="1:160" ht="118.8" hidden="1" x14ac:dyDescent="0.3">
      <c r="A550" s="37" t="s">
        <v>1125</v>
      </c>
      <c r="B550" s="83">
        <v>1.4</v>
      </c>
      <c r="C550" t="s">
        <v>1390</v>
      </c>
      <c r="D550" s="28" t="s">
        <v>1070</v>
      </c>
      <c r="E550" s="28"/>
      <c r="F550" s="29" t="s">
        <v>1126</v>
      </c>
      <c r="G550" s="30" t="s">
        <v>1127</v>
      </c>
      <c r="H550" s="1"/>
      <c r="I550" s="28" t="s">
        <v>215</v>
      </c>
      <c r="J550" s="31" t="s">
        <v>215</v>
      </c>
      <c r="K550" s="28"/>
      <c r="L550" s="28" t="s">
        <v>1006</v>
      </c>
      <c r="M550" s="38"/>
      <c r="N550" s="42">
        <v>1</v>
      </c>
      <c r="O550" s="24">
        <v>0</v>
      </c>
      <c r="P550" s="48">
        <v>0</v>
      </c>
      <c r="Q550" s="31" t="s">
        <v>23</v>
      </c>
      <c r="R550" s="1" t="s">
        <v>220</v>
      </c>
      <c r="S550" s="71">
        <f>VLOOKUP(R550,Contingencies!$A$2:$D$7,4,FALSE)</f>
        <v>0.2</v>
      </c>
      <c r="T550" s="22">
        <f t="shared" si="614"/>
        <v>7865.55</v>
      </c>
      <c r="U550" s="33">
        <f t="shared" si="688"/>
        <v>0</v>
      </c>
      <c r="V550" s="89"/>
      <c r="W550" s="110"/>
      <c r="X550" s="102"/>
      <c r="Y550" s="102"/>
      <c r="Z550" s="102"/>
      <c r="AA550" s="102">
        <v>38500</v>
      </c>
      <c r="AB550" s="102"/>
      <c r="AC550" s="102"/>
      <c r="AD550" s="102"/>
      <c r="AE550" s="101"/>
      <c r="AF550" s="101"/>
      <c r="AG550" s="101"/>
      <c r="AH550" s="101"/>
      <c r="AI550" s="102">
        <f t="shared" si="682"/>
        <v>0</v>
      </c>
      <c r="AJ550" s="103">
        <f t="shared" si="615"/>
        <v>0</v>
      </c>
      <c r="AK550" s="103">
        <f t="shared" si="616"/>
        <v>0</v>
      </c>
      <c r="AL550" s="103">
        <f t="shared" si="617"/>
        <v>0</v>
      </c>
      <c r="AM550" s="103">
        <f t="shared" si="618"/>
        <v>0</v>
      </c>
      <c r="AN550" s="103">
        <f t="shared" si="619"/>
        <v>38500</v>
      </c>
      <c r="AO550" s="103">
        <f t="shared" si="620"/>
        <v>0</v>
      </c>
      <c r="AP550" s="103">
        <f t="shared" si="621"/>
        <v>0</v>
      </c>
      <c r="AQ550" s="103">
        <f t="shared" si="622"/>
        <v>0</v>
      </c>
      <c r="AR550" s="103">
        <f t="shared" si="623"/>
        <v>0</v>
      </c>
      <c r="AS550" s="103">
        <f t="shared" si="624"/>
        <v>0</v>
      </c>
      <c r="AT550" s="103">
        <f t="shared" si="625"/>
        <v>0</v>
      </c>
      <c r="AU550" s="103">
        <f t="shared" si="626"/>
        <v>0</v>
      </c>
      <c r="AV550" s="104">
        <f>SUM(AJ550:AU550)*VLOOKUP($I550,Escalation[],MATCH(W$1,Escalation[#Headers]),FALSE)</f>
        <v>39327.75</v>
      </c>
      <c r="AW550" s="104">
        <f t="shared" si="683"/>
        <v>0</v>
      </c>
      <c r="AX550" s="104">
        <f t="shared" si="684"/>
        <v>0</v>
      </c>
      <c r="AY550" s="104">
        <f t="shared" si="685"/>
        <v>39327.75</v>
      </c>
      <c r="AZ550" s="103">
        <f t="shared" si="686"/>
        <v>7865.55</v>
      </c>
      <c r="BA550" s="105">
        <f t="shared" si="687"/>
        <v>0</v>
      </c>
      <c r="BB550" s="100"/>
      <c r="BC550" s="102"/>
      <c r="BD550" s="102"/>
      <c r="BE550" s="102"/>
      <c r="BF550" s="102"/>
      <c r="BG550" s="102"/>
      <c r="BH550" s="102"/>
      <c r="BI550" s="102"/>
      <c r="BJ550" s="102"/>
      <c r="BK550" s="102"/>
      <c r="BL550" s="102"/>
      <c r="BM550" s="102"/>
      <c r="BN550" s="102">
        <f t="shared" si="627"/>
        <v>0</v>
      </c>
      <c r="BO550" s="103">
        <f t="shared" si="628"/>
        <v>0</v>
      </c>
      <c r="BP550" s="103">
        <f t="shared" si="629"/>
        <v>0</v>
      </c>
      <c r="BQ550" s="103">
        <f t="shared" si="630"/>
        <v>0</v>
      </c>
      <c r="BR550" s="103">
        <f t="shared" si="631"/>
        <v>0</v>
      </c>
      <c r="BS550" s="103">
        <f t="shared" si="632"/>
        <v>0</v>
      </c>
      <c r="BT550" s="103">
        <f t="shared" si="633"/>
        <v>0</v>
      </c>
      <c r="BU550" s="103">
        <f t="shared" si="634"/>
        <v>0</v>
      </c>
      <c r="BV550" s="103">
        <f t="shared" si="635"/>
        <v>0</v>
      </c>
      <c r="BW550" s="103">
        <f t="shared" si="636"/>
        <v>0</v>
      </c>
      <c r="BX550" s="103">
        <f t="shared" si="637"/>
        <v>0</v>
      </c>
      <c r="BY550" s="103">
        <f t="shared" si="638"/>
        <v>0</v>
      </c>
      <c r="BZ550" s="103">
        <f t="shared" si="639"/>
        <v>0</v>
      </c>
      <c r="CA550" s="104">
        <f>SUM(BO550:BZ550)*VLOOKUP($I550,Escalation[],MATCH(BB$1,Escalation[#Headers]),FALSE)</f>
        <v>0</v>
      </c>
      <c r="CB550" s="104">
        <f t="shared" si="640"/>
        <v>0</v>
      </c>
      <c r="CC550" s="104">
        <f t="shared" si="641"/>
        <v>0</v>
      </c>
      <c r="CD550" s="104">
        <f t="shared" si="642"/>
        <v>0</v>
      </c>
      <c r="CE550" s="103">
        <f t="shared" si="643"/>
        <v>0</v>
      </c>
      <c r="CF550" s="105">
        <f t="shared" si="644"/>
        <v>0</v>
      </c>
      <c r="CG550" s="110"/>
      <c r="CH550" s="102"/>
      <c r="CI550" s="102"/>
      <c r="CJ550" s="102"/>
      <c r="CK550" s="102"/>
      <c r="CL550" s="102"/>
      <c r="CM550" s="102"/>
      <c r="CN550" s="102"/>
      <c r="CO550" s="102"/>
      <c r="CP550" s="102"/>
      <c r="CQ550" s="102"/>
      <c r="CR550" s="102"/>
      <c r="CS550" s="102">
        <f t="shared" si="645"/>
        <v>0</v>
      </c>
      <c r="CT550" s="103">
        <f t="shared" si="646"/>
        <v>0</v>
      </c>
      <c r="CU550" s="103">
        <f t="shared" si="647"/>
        <v>0</v>
      </c>
      <c r="CV550" s="103">
        <f t="shared" si="648"/>
        <v>0</v>
      </c>
      <c r="CW550" s="103">
        <f t="shared" si="649"/>
        <v>0</v>
      </c>
      <c r="CX550" s="103">
        <f t="shared" si="650"/>
        <v>0</v>
      </c>
      <c r="CY550" s="103">
        <f t="shared" si="651"/>
        <v>0</v>
      </c>
      <c r="CZ550" s="103">
        <f t="shared" si="652"/>
        <v>0</v>
      </c>
      <c r="DA550" s="103">
        <f t="shared" si="653"/>
        <v>0</v>
      </c>
      <c r="DB550" s="103">
        <f t="shared" si="654"/>
        <v>0</v>
      </c>
      <c r="DC550" s="103">
        <f t="shared" si="655"/>
        <v>0</v>
      </c>
      <c r="DD550" s="103">
        <f t="shared" si="656"/>
        <v>0</v>
      </c>
      <c r="DE550" s="103">
        <f t="shared" si="657"/>
        <v>0</v>
      </c>
      <c r="DF550" s="104">
        <f>SUM(CT550:DE550)*VLOOKUP($I550,Escalation[],MATCH(CG$1,Escalation[#Headers]),FALSE)</f>
        <v>0</v>
      </c>
      <c r="DG550" s="104">
        <f t="shared" si="658"/>
        <v>0</v>
      </c>
      <c r="DH550" s="104">
        <f t="shared" si="659"/>
        <v>0</v>
      </c>
      <c r="DI550" s="104">
        <f t="shared" si="660"/>
        <v>0</v>
      </c>
      <c r="DJ550" s="103">
        <f t="shared" si="661"/>
        <v>0</v>
      </c>
      <c r="DK550" s="105">
        <f t="shared" si="662"/>
        <v>0</v>
      </c>
      <c r="DL550" s="110"/>
      <c r="DM550" s="102"/>
      <c r="DN550" s="102"/>
      <c r="DO550" s="102"/>
      <c r="DP550" s="102"/>
      <c r="DQ550" s="102"/>
      <c r="DR550" s="102"/>
      <c r="DS550" s="102"/>
      <c r="DT550" s="102"/>
      <c r="DU550" s="102"/>
      <c r="DV550" s="102"/>
      <c r="DW550" s="102"/>
      <c r="DX550" s="102">
        <f t="shared" si="663"/>
        <v>0</v>
      </c>
      <c r="DY550" s="103">
        <f t="shared" si="664"/>
        <v>0</v>
      </c>
      <c r="DZ550" s="103">
        <f t="shared" si="665"/>
        <v>0</v>
      </c>
      <c r="EA550" s="103">
        <f t="shared" si="666"/>
        <v>0</v>
      </c>
      <c r="EB550" s="103">
        <f t="shared" si="667"/>
        <v>0</v>
      </c>
      <c r="EC550" s="103">
        <f t="shared" si="668"/>
        <v>0</v>
      </c>
      <c r="ED550" s="103">
        <f t="shared" si="669"/>
        <v>0</v>
      </c>
      <c r="EE550" s="103">
        <f t="shared" si="670"/>
        <v>0</v>
      </c>
      <c r="EF550" s="103">
        <f t="shared" si="671"/>
        <v>0</v>
      </c>
      <c r="EG550" s="103">
        <f t="shared" si="672"/>
        <v>0</v>
      </c>
      <c r="EH550" s="103">
        <f t="shared" si="673"/>
        <v>0</v>
      </c>
      <c r="EI550" s="103">
        <f t="shared" si="674"/>
        <v>0</v>
      </c>
      <c r="EJ550" s="103">
        <f t="shared" si="675"/>
        <v>0</v>
      </c>
      <c r="EK550" s="104">
        <f>SUM(DY550:EJ550)*VLOOKUP($I550,Escalation[],MATCH(DL$1,Escalation[#Headers]),FALSE)</f>
        <v>0</v>
      </c>
      <c r="EL550" s="104">
        <f t="shared" si="676"/>
        <v>0</v>
      </c>
      <c r="EM550" s="104">
        <f t="shared" si="677"/>
        <v>0</v>
      </c>
      <c r="EN550" s="104">
        <f t="shared" si="678"/>
        <v>0</v>
      </c>
      <c r="EO550" s="103">
        <f t="shared" si="679"/>
        <v>0</v>
      </c>
      <c r="EP550" s="105">
        <f t="shared" si="680"/>
        <v>0</v>
      </c>
      <c r="EQ550" s="159">
        <f t="shared" si="681"/>
        <v>39327.75</v>
      </c>
      <c r="ER550" s="1"/>
      <c r="ES550" s="82"/>
      <c r="ET550" s="82"/>
      <c r="EU550" s="82"/>
      <c r="EV550" s="82"/>
      <c r="EW550" s="34"/>
      <c r="EX550" s="34"/>
      <c r="EY550" s="34"/>
      <c r="EZ550" s="34"/>
      <c r="FA550" s="34"/>
      <c r="FB550" s="34"/>
      <c r="FC550" s="34"/>
      <c r="FD550" s="34"/>
    </row>
    <row r="551" spans="1:160" ht="79.2" hidden="1" x14ac:dyDescent="0.3">
      <c r="A551" s="37" t="s">
        <v>1125</v>
      </c>
      <c r="B551" s="83">
        <v>1.4</v>
      </c>
      <c r="C551" t="s">
        <v>1390</v>
      </c>
      <c r="D551" s="28" t="s">
        <v>1070</v>
      </c>
      <c r="E551" s="28"/>
      <c r="F551" s="29" t="s">
        <v>1126</v>
      </c>
      <c r="G551" s="30" t="s">
        <v>1589</v>
      </c>
      <c r="H551" s="1"/>
      <c r="I551" s="28" t="s">
        <v>215</v>
      </c>
      <c r="J551" s="31" t="s">
        <v>215</v>
      </c>
      <c r="K551" s="28"/>
      <c r="L551" s="28" t="s">
        <v>1006</v>
      </c>
      <c r="M551" s="38"/>
      <c r="N551" s="42">
        <v>1</v>
      </c>
      <c r="O551" s="24">
        <v>0</v>
      </c>
      <c r="P551" s="48">
        <v>0</v>
      </c>
      <c r="Q551" s="31" t="s">
        <v>23</v>
      </c>
      <c r="R551" s="1" t="s">
        <v>224</v>
      </c>
      <c r="S551" s="71">
        <f>VLOOKUP(R551,Contingencies!$A$2:$D$7,4,FALSE)</f>
        <v>0.35</v>
      </c>
      <c r="T551" s="22">
        <f t="shared" si="614"/>
        <v>41512.227749999998</v>
      </c>
      <c r="U551" s="33">
        <f t="shared" si="688"/>
        <v>0</v>
      </c>
      <c r="V551" s="89" t="s">
        <v>1128</v>
      </c>
      <c r="W551" s="110"/>
      <c r="X551" s="102"/>
      <c r="Y551" s="102"/>
      <c r="Z551" s="102"/>
      <c r="AA551" s="102">
        <v>116110</v>
      </c>
      <c r="AB551" s="102"/>
      <c r="AC551" s="102"/>
      <c r="AD551" s="102"/>
      <c r="AE551" s="101"/>
      <c r="AF551" s="101"/>
      <c r="AG551" s="101"/>
      <c r="AH551" s="101"/>
      <c r="AI551" s="102">
        <f t="shared" si="682"/>
        <v>0</v>
      </c>
      <c r="AJ551" s="103">
        <f t="shared" si="615"/>
        <v>0</v>
      </c>
      <c r="AK551" s="103">
        <f t="shared" si="616"/>
        <v>0</v>
      </c>
      <c r="AL551" s="103">
        <f t="shared" si="617"/>
        <v>0</v>
      </c>
      <c r="AM551" s="103">
        <f t="shared" si="618"/>
        <v>0</v>
      </c>
      <c r="AN551" s="103">
        <f t="shared" si="619"/>
        <v>116110</v>
      </c>
      <c r="AO551" s="103">
        <f t="shared" si="620"/>
        <v>0</v>
      </c>
      <c r="AP551" s="103">
        <f t="shared" si="621"/>
        <v>0</v>
      </c>
      <c r="AQ551" s="103">
        <f t="shared" si="622"/>
        <v>0</v>
      </c>
      <c r="AR551" s="103">
        <f t="shared" si="623"/>
        <v>0</v>
      </c>
      <c r="AS551" s="103">
        <f t="shared" si="624"/>
        <v>0</v>
      </c>
      <c r="AT551" s="103">
        <f t="shared" si="625"/>
        <v>0</v>
      </c>
      <c r="AU551" s="103">
        <f t="shared" si="626"/>
        <v>0</v>
      </c>
      <c r="AV551" s="104">
        <f>SUM(AJ551:AU551)*VLOOKUP($I551,Escalation[],MATCH(W$1,Escalation[#Headers]),FALSE)</f>
        <v>118606.36500000001</v>
      </c>
      <c r="AW551" s="104">
        <f t="shared" si="683"/>
        <v>0</v>
      </c>
      <c r="AX551" s="104">
        <f t="shared" si="684"/>
        <v>0</v>
      </c>
      <c r="AY551" s="104">
        <f t="shared" si="685"/>
        <v>118606.36500000001</v>
      </c>
      <c r="AZ551" s="103">
        <f t="shared" si="686"/>
        <v>41512.227749999998</v>
      </c>
      <c r="BA551" s="105">
        <f t="shared" si="687"/>
        <v>0</v>
      </c>
      <c r="BB551" s="100"/>
      <c r="BC551" s="102"/>
      <c r="BD551" s="102"/>
      <c r="BE551" s="102"/>
      <c r="BF551" s="102"/>
      <c r="BG551" s="102"/>
      <c r="BH551" s="102"/>
      <c r="BI551" s="102"/>
      <c r="BJ551" s="102"/>
      <c r="BK551" s="102"/>
      <c r="BL551" s="102"/>
      <c r="BM551" s="102"/>
      <c r="BN551" s="102">
        <f t="shared" si="627"/>
        <v>0</v>
      </c>
      <c r="BO551" s="103">
        <f t="shared" si="628"/>
        <v>0</v>
      </c>
      <c r="BP551" s="103">
        <f t="shared" si="629"/>
        <v>0</v>
      </c>
      <c r="BQ551" s="103">
        <f t="shared" si="630"/>
        <v>0</v>
      </c>
      <c r="BR551" s="103">
        <f t="shared" si="631"/>
        <v>0</v>
      </c>
      <c r="BS551" s="103">
        <f t="shared" si="632"/>
        <v>0</v>
      </c>
      <c r="BT551" s="103">
        <f t="shared" si="633"/>
        <v>0</v>
      </c>
      <c r="BU551" s="103">
        <f t="shared" si="634"/>
        <v>0</v>
      </c>
      <c r="BV551" s="103">
        <f t="shared" si="635"/>
        <v>0</v>
      </c>
      <c r="BW551" s="103">
        <f t="shared" si="636"/>
        <v>0</v>
      </c>
      <c r="BX551" s="103">
        <f t="shared" si="637"/>
        <v>0</v>
      </c>
      <c r="BY551" s="103">
        <f t="shared" si="638"/>
        <v>0</v>
      </c>
      <c r="BZ551" s="103">
        <f t="shared" si="639"/>
        <v>0</v>
      </c>
      <c r="CA551" s="104">
        <f>SUM(BO551:BZ551)*VLOOKUP($I551,Escalation[],MATCH(BB$1,Escalation[#Headers]),FALSE)</f>
        <v>0</v>
      </c>
      <c r="CB551" s="104">
        <f t="shared" si="640"/>
        <v>0</v>
      </c>
      <c r="CC551" s="104">
        <f t="shared" si="641"/>
        <v>0</v>
      </c>
      <c r="CD551" s="104">
        <f t="shared" si="642"/>
        <v>0</v>
      </c>
      <c r="CE551" s="103">
        <f t="shared" si="643"/>
        <v>0</v>
      </c>
      <c r="CF551" s="105">
        <f t="shared" si="644"/>
        <v>0</v>
      </c>
      <c r="CG551" s="110"/>
      <c r="CH551" s="102"/>
      <c r="CI551" s="102"/>
      <c r="CJ551" s="102"/>
      <c r="CK551" s="102"/>
      <c r="CL551" s="102"/>
      <c r="CM551" s="102"/>
      <c r="CN551" s="102"/>
      <c r="CO551" s="102"/>
      <c r="CP551" s="102"/>
      <c r="CQ551" s="102"/>
      <c r="CR551" s="102"/>
      <c r="CS551" s="102">
        <f t="shared" si="645"/>
        <v>0</v>
      </c>
      <c r="CT551" s="103">
        <f t="shared" si="646"/>
        <v>0</v>
      </c>
      <c r="CU551" s="103">
        <f t="shared" si="647"/>
        <v>0</v>
      </c>
      <c r="CV551" s="103">
        <f t="shared" si="648"/>
        <v>0</v>
      </c>
      <c r="CW551" s="103">
        <f t="shared" si="649"/>
        <v>0</v>
      </c>
      <c r="CX551" s="103">
        <f t="shared" si="650"/>
        <v>0</v>
      </c>
      <c r="CY551" s="103">
        <f t="shared" si="651"/>
        <v>0</v>
      </c>
      <c r="CZ551" s="103">
        <f t="shared" si="652"/>
        <v>0</v>
      </c>
      <c r="DA551" s="103">
        <f t="shared" si="653"/>
        <v>0</v>
      </c>
      <c r="DB551" s="103">
        <f t="shared" si="654"/>
        <v>0</v>
      </c>
      <c r="DC551" s="103">
        <f t="shared" si="655"/>
        <v>0</v>
      </c>
      <c r="DD551" s="103">
        <f t="shared" si="656"/>
        <v>0</v>
      </c>
      <c r="DE551" s="103">
        <f t="shared" si="657"/>
        <v>0</v>
      </c>
      <c r="DF551" s="104">
        <f>SUM(CT551:DE551)*VLOOKUP($I551,Escalation[],MATCH(CG$1,Escalation[#Headers]),FALSE)</f>
        <v>0</v>
      </c>
      <c r="DG551" s="104">
        <f t="shared" si="658"/>
        <v>0</v>
      </c>
      <c r="DH551" s="104">
        <f t="shared" si="659"/>
        <v>0</v>
      </c>
      <c r="DI551" s="104">
        <f t="shared" si="660"/>
        <v>0</v>
      </c>
      <c r="DJ551" s="103">
        <f t="shared" si="661"/>
        <v>0</v>
      </c>
      <c r="DK551" s="105">
        <f t="shared" si="662"/>
        <v>0</v>
      </c>
      <c r="DL551" s="110"/>
      <c r="DM551" s="102"/>
      <c r="DN551" s="102"/>
      <c r="DO551" s="102"/>
      <c r="DP551" s="102"/>
      <c r="DQ551" s="102"/>
      <c r="DR551" s="102"/>
      <c r="DS551" s="102"/>
      <c r="DT551" s="102"/>
      <c r="DU551" s="102"/>
      <c r="DV551" s="102"/>
      <c r="DW551" s="102"/>
      <c r="DX551" s="102">
        <f t="shared" si="663"/>
        <v>0</v>
      </c>
      <c r="DY551" s="103">
        <f t="shared" si="664"/>
        <v>0</v>
      </c>
      <c r="DZ551" s="103">
        <f t="shared" si="665"/>
        <v>0</v>
      </c>
      <c r="EA551" s="103">
        <f t="shared" si="666"/>
        <v>0</v>
      </c>
      <c r="EB551" s="103">
        <f t="shared" si="667"/>
        <v>0</v>
      </c>
      <c r="EC551" s="103">
        <f t="shared" si="668"/>
        <v>0</v>
      </c>
      <c r="ED551" s="103">
        <f t="shared" si="669"/>
        <v>0</v>
      </c>
      <c r="EE551" s="103">
        <f t="shared" si="670"/>
        <v>0</v>
      </c>
      <c r="EF551" s="103">
        <f t="shared" si="671"/>
        <v>0</v>
      </c>
      <c r="EG551" s="103">
        <f t="shared" si="672"/>
        <v>0</v>
      </c>
      <c r="EH551" s="103">
        <f t="shared" si="673"/>
        <v>0</v>
      </c>
      <c r="EI551" s="103">
        <f t="shared" si="674"/>
        <v>0</v>
      </c>
      <c r="EJ551" s="103">
        <f t="shared" si="675"/>
        <v>0</v>
      </c>
      <c r="EK551" s="104">
        <f>SUM(DY551:EJ551)*VLOOKUP($I551,Escalation[],MATCH(DL$1,Escalation[#Headers]),FALSE)</f>
        <v>0</v>
      </c>
      <c r="EL551" s="104">
        <f t="shared" si="676"/>
        <v>0</v>
      </c>
      <c r="EM551" s="104">
        <f t="shared" si="677"/>
        <v>0</v>
      </c>
      <c r="EN551" s="104">
        <f t="shared" si="678"/>
        <v>0</v>
      </c>
      <c r="EO551" s="103">
        <f t="shared" si="679"/>
        <v>0</v>
      </c>
      <c r="EP551" s="105">
        <f t="shared" si="680"/>
        <v>0</v>
      </c>
      <c r="EQ551" s="159">
        <f t="shared" si="681"/>
        <v>118606.36500000001</v>
      </c>
      <c r="ER551" s="1"/>
      <c r="ES551" s="82"/>
      <c r="ET551" s="82"/>
      <c r="EU551" s="82"/>
      <c r="EV551" s="82"/>
      <c r="EW551" s="34"/>
      <c r="EX551" s="34"/>
      <c r="EY551" s="34"/>
      <c r="EZ551" s="34"/>
      <c r="FA551" s="34"/>
      <c r="FB551" s="34"/>
      <c r="FC551" s="34"/>
      <c r="FD551" s="34"/>
    </row>
    <row r="552" spans="1:160" ht="66" hidden="1" x14ac:dyDescent="0.3">
      <c r="A552" s="37" t="s">
        <v>1125</v>
      </c>
      <c r="B552" s="83">
        <v>1.4</v>
      </c>
      <c r="C552" t="s">
        <v>1390</v>
      </c>
      <c r="D552" s="28" t="s">
        <v>1070</v>
      </c>
      <c r="E552" s="28"/>
      <c r="F552" s="29" t="s">
        <v>1126</v>
      </c>
      <c r="G552" s="30" t="s">
        <v>1129</v>
      </c>
      <c r="H552" s="1"/>
      <c r="I552" s="28" t="s">
        <v>215</v>
      </c>
      <c r="J552" s="31" t="s">
        <v>215</v>
      </c>
      <c r="K552" s="28"/>
      <c r="L552" s="28" t="s">
        <v>22</v>
      </c>
      <c r="M552" s="38"/>
      <c r="N552" s="42">
        <v>1</v>
      </c>
      <c r="O552" s="24">
        <v>0</v>
      </c>
      <c r="P552" s="48">
        <v>0</v>
      </c>
      <c r="Q552" s="31" t="s">
        <v>23</v>
      </c>
      <c r="R552" s="1" t="s">
        <v>224</v>
      </c>
      <c r="S552" s="71">
        <f>VLOOKUP(R552,Contingencies!$A$2:$D$7,4,FALSE)</f>
        <v>0.35</v>
      </c>
      <c r="T552" s="22">
        <f t="shared" si="614"/>
        <v>16434.530437500001</v>
      </c>
      <c r="U552" s="33">
        <f t="shared" si="688"/>
        <v>0</v>
      </c>
      <c r="V552" s="89"/>
      <c r="W552" s="110"/>
      <c r="X552" s="102"/>
      <c r="Y552" s="102"/>
      <c r="Z552" s="102"/>
      <c r="AA552" s="102"/>
      <c r="AB552" s="102"/>
      <c r="AC552" s="102"/>
      <c r="AD552" s="102"/>
      <c r="AE552" s="101"/>
      <c r="AF552" s="101"/>
      <c r="AG552" s="101"/>
      <c r="AH552" s="101"/>
      <c r="AI552" s="102">
        <f t="shared" si="682"/>
        <v>0</v>
      </c>
      <c r="AJ552" s="103">
        <f t="shared" si="615"/>
        <v>0</v>
      </c>
      <c r="AK552" s="103">
        <f t="shared" si="616"/>
        <v>0</v>
      </c>
      <c r="AL552" s="103">
        <f t="shared" si="617"/>
        <v>0</v>
      </c>
      <c r="AM552" s="103">
        <f t="shared" si="618"/>
        <v>0</v>
      </c>
      <c r="AN552" s="103">
        <f t="shared" si="619"/>
        <v>0</v>
      </c>
      <c r="AO552" s="103">
        <f t="shared" si="620"/>
        <v>0</v>
      </c>
      <c r="AP552" s="103">
        <f t="shared" si="621"/>
        <v>0</v>
      </c>
      <c r="AQ552" s="103">
        <f t="shared" si="622"/>
        <v>0</v>
      </c>
      <c r="AR552" s="103">
        <f t="shared" si="623"/>
        <v>0</v>
      </c>
      <c r="AS552" s="103">
        <f t="shared" si="624"/>
        <v>0</v>
      </c>
      <c r="AT552" s="103">
        <f t="shared" si="625"/>
        <v>0</v>
      </c>
      <c r="AU552" s="103">
        <f t="shared" si="626"/>
        <v>0</v>
      </c>
      <c r="AV552" s="104">
        <f>SUM(AJ552:AU552)*VLOOKUP($I552,Escalation[],MATCH(W$1,Escalation[#Headers]),FALSE)</f>
        <v>0</v>
      </c>
      <c r="AW552" s="104">
        <f t="shared" si="683"/>
        <v>0</v>
      </c>
      <c r="AX552" s="104">
        <f t="shared" si="684"/>
        <v>0</v>
      </c>
      <c r="AY552" s="104">
        <f t="shared" si="685"/>
        <v>0</v>
      </c>
      <c r="AZ552" s="103">
        <f t="shared" si="686"/>
        <v>0</v>
      </c>
      <c r="BA552" s="105">
        <f t="shared" si="687"/>
        <v>0</v>
      </c>
      <c r="BB552" s="100">
        <v>45000</v>
      </c>
      <c r="BC552" s="102"/>
      <c r="BD552" s="102"/>
      <c r="BE552" s="102"/>
      <c r="BF552" s="102"/>
      <c r="BG552" s="102"/>
      <c r="BH552" s="102"/>
      <c r="BI552" s="102"/>
      <c r="BJ552" s="102"/>
      <c r="BK552" s="102"/>
      <c r="BL552" s="102"/>
      <c r="BM552" s="102"/>
      <c r="BN552" s="102">
        <f t="shared" si="627"/>
        <v>0</v>
      </c>
      <c r="BO552" s="103">
        <f t="shared" si="628"/>
        <v>45000</v>
      </c>
      <c r="BP552" s="103">
        <f t="shared" si="629"/>
        <v>0</v>
      </c>
      <c r="BQ552" s="103">
        <f t="shared" si="630"/>
        <v>0</v>
      </c>
      <c r="BR552" s="103">
        <f t="shared" si="631"/>
        <v>0</v>
      </c>
      <c r="BS552" s="103">
        <f t="shared" si="632"/>
        <v>0</v>
      </c>
      <c r="BT552" s="103">
        <f t="shared" si="633"/>
        <v>0</v>
      </c>
      <c r="BU552" s="103">
        <f t="shared" si="634"/>
        <v>0</v>
      </c>
      <c r="BV552" s="103">
        <f t="shared" si="635"/>
        <v>0</v>
      </c>
      <c r="BW552" s="103">
        <f t="shared" si="636"/>
        <v>0</v>
      </c>
      <c r="BX552" s="103">
        <f t="shared" si="637"/>
        <v>0</v>
      </c>
      <c r="BY552" s="103">
        <f t="shared" si="638"/>
        <v>0</v>
      </c>
      <c r="BZ552" s="103">
        <f t="shared" si="639"/>
        <v>0</v>
      </c>
      <c r="CA552" s="104">
        <f>SUM(BO552:BZ552)*VLOOKUP($I552,Escalation[],MATCH(BB$1,Escalation[#Headers]),FALSE)</f>
        <v>46955.801250000004</v>
      </c>
      <c r="CB552" s="104">
        <f t="shared" si="640"/>
        <v>0</v>
      </c>
      <c r="CC552" s="104">
        <f t="shared" si="641"/>
        <v>0</v>
      </c>
      <c r="CD552" s="104">
        <f t="shared" si="642"/>
        <v>46955.801250000004</v>
      </c>
      <c r="CE552" s="103">
        <f t="shared" si="643"/>
        <v>16434.530437500001</v>
      </c>
      <c r="CF552" s="105">
        <f t="shared" si="644"/>
        <v>0</v>
      </c>
      <c r="CG552" s="110"/>
      <c r="CH552" s="102"/>
      <c r="CI552" s="102"/>
      <c r="CJ552" s="102"/>
      <c r="CK552" s="102"/>
      <c r="CL552" s="102"/>
      <c r="CM552" s="102"/>
      <c r="CN552" s="102"/>
      <c r="CO552" s="102"/>
      <c r="CP552" s="102"/>
      <c r="CQ552" s="102"/>
      <c r="CR552" s="102"/>
      <c r="CS552" s="102">
        <f t="shared" si="645"/>
        <v>0</v>
      </c>
      <c r="CT552" s="103">
        <f t="shared" si="646"/>
        <v>0</v>
      </c>
      <c r="CU552" s="103">
        <f t="shared" si="647"/>
        <v>0</v>
      </c>
      <c r="CV552" s="103">
        <f t="shared" si="648"/>
        <v>0</v>
      </c>
      <c r="CW552" s="103">
        <f t="shared" si="649"/>
        <v>0</v>
      </c>
      <c r="CX552" s="103">
        <f t="shared" si="650"/>
        <v>0</v>
      </c>
      <c r="CY552" s="103">
        <f t="shared" si="651"/>
        <v>0</v>
      </c>
      <c r="CZ552" s="103">
        <f t="shared" si="652"/>
        <v>0</v>
      </c>
      <c r="DA552" s="103">
        <f t="shared" si="653"/>
        <v>0</v>
      </c>
      <c r="DB552" s="103">
        <f t="shared" si="654"/>
        <v>0</v>
      </c>
      <c r="DC552" s="103">
        <f t="shared" si="655"/>
        <v>0</v>
      </c>
      <c r="DD552" s="103">
        <f t="shared" si="656"/>
        <v>0</v>
      </c>
      <c r="DE552" s="103">
        <f t="shared" si="657"/>
        <v>0</v>
      </c>
      <c r="DF552" s="104">
        <f>SUM(CT552:DE552)*VLOOKUP($I552,Escalation[],MATCH(CG$1,Escalation[#Headers]),FALSE)</f>
        <v>0</v>
      </c>
      <c r="DG552" s="104">
        <f t="shared" si="658"/>
        <v>0</v>
      </c>
      <c r="DH552" s="104">
        <f t="shared" si="659"/>
        <v>0</v>
      </c>
      <c r="DI552" s="104">
        <f t="shared" si="660"/>
        <v>0</v>
      </c>
      <c r="DJ552" s="103">
        <f t="shared" si="661"/>
        <v>0</v>
      </c>
      <c r="DK552" s="105">
        <f t="shared" si="662"/>
        <v>0</v>
      </c>
      <c r="DL552" s="110"/>
      <c r="DM552" s="102"/>
      <c r="DN552" s="102"/>
      <c r="DO552" s="102"/>
      <c r="DP552" s="102"/>
      <c r="DQ552" s="102"/>
      <c r="DR552" s="102"/>
      <c r="DS552" s="102"/>
      <c r="DT552" s="102"/>
      <c r="DU552" s="102"/>
      <c r="DV552" s="102"/>
      <c r="DW552" s="102"/>
      <c r="DX552" s="102">
        <f t="shared" si="663"/>
        <v>0</v>
      </c>
      <c r="DY552" s="103">
        <f t="shared" si="664"/>
        <v>0</v>
      </c>
      <c r="DZ552" s="103">
        <f t="shared" si="665"/>
        <v>0</v>
      </c>
      <c r="EA552" s="103">
        <f t="shared" si="666"/>
        <v>0</v>
      </c>
      <c r="EB552" s="103">
        <f t="shared" si="667"/>
        <v>0</v>
      </c>
      <c r="EC552" s="103">
        <f t="shared" si="668"/>
        <v>0</v>
      </c>
      <c r="ED552" s="103">
        <f t="shared" si="669"/>
        <v>0</v>
      </c>
      <c r="EE552" s="103">
        <f t="shared" si="670"/>
        <v>0</v>
      </c>
      <c r="EF552" s="103">
        <f t="shared" si="671"/>
        <v>0</v>
      </c>
      <c r="EG552" s="103">
        <f t="shared" si="672"/>
        <v>0</v>
      </c>
      <c r="EH552" s="103">
        <f t="shared" si="673"/>
        <v>0</v>
      </c>
      <c r="EI552" s="103">
        <f t="shared" si="674"/>
        <v>0</v>
      </c>
      <c r="EJ552" s="103">
        <f t="shared" si="675"/>
        <v>0</v>
      </c>
      <c r="EK552" s="104">
        <f>SUM(DY552:EJ552)*VLOOKUP($I552,Escalation[],MATCH(DL$1,Escalation[#Headers]),FALSE)</f>
        <v>0</v>
      </c>
      <c r="EL552" s="104">
        <f t="shared" si="676"/>
        <v>0</v>
      </c>
      <c r="EM552" s="104">
        <f t="shared" si="677"/>
        <v>0</v>
      </c>
      <c r="EN552" s="104">
        <f t="shared" si="678"/>
        <v>0</v>
      </c>
      <c r="EO552" s="103">
        <f t="shared" si="679"/>
        <v>0</v>
      </c>
      <c r="EP552" s="105">
        <f t="shared" si="680"/>
        <v>0</v>
      </c>
      <c r="EQ552" s="159">
        <f t="shared" si="681"/>
        <v>46955.801250000004</v>
      </c>
      <c r="ER552" s="1"/>
      <c r="ES552" s="82"/>
      <c r="ET552" s="82"/>
      <c r="EU552" s="82"/>
      <c r="EV552" s="82"/>
      <c r="EW552" s="34"/>
      <c r="EX552" s="34"/>
      <c r="EY552" s="34"/>
      <c r="EZ552" s="34"/>
      <c r="FA552" s="34"/>
      <c r="FB552" s="34"/>
      <c r="FC552" s="34"/>
      <c r="FD552" s="34"/>
    </row>
    <row r="553" spans="1:160" ht="26.4" hidden="1" x14ac:dyDescent="0.3">
      <c r="A553" s="37" t="s">
        <v>1130</v>
      </c>
      <c r="B553" s="83">
        <v>1.4</v>
      </c>
      <c r="C553" t="s">
        <v>1390</v>
      </c>
      <c r="D553" s="28" t="s">
        <v>1070</v>
      </c>
      <c r="E553" s="28"/>
      <c r="F553" s="29" t="s">
        <v>1131</v>
      </c>
      <c r="G553" s="30" t="s">
        <v>1123</v>
      </c>
      <c r="H553" s="1" t="s">
        <v>1073</v>
      </c>
      <c r="I553" s="28" t="s">
        <v>19</v>
      </c>
      <c r="J553" s="31" t="s">
        <v>31</v>
      </c>
      <c r="K553" s="28" t="s">
        <v>27</v>
      </c>
      <c r="L553" s="32" t="s">
        <v>1006</v>
      </c>
      <c r="M553" s="38">
        <v>62</v>
      </c>
      <c r="N553" s="41">
        <v>62</v>
      </c>
      <c r="O553" s="24">
        <v>0</v>
      </c>
      <c r="P553" s="47">
        <v>0.55000000000000004</v>
      </c>
      <c r="Q553" s="31" t="s">
        <v>23</v>
      </c>
      <c r="R553" s="1" t="s">
        <v>41</v>
      </c>
      <c r="S553" s="71">
        <f>VLOOKUP(R553,Contingencies!$A$2:$D$7,4,FALSE)</f>
        <v>0.125</v>
      </c>
      <c r="T553" s="22">
        <f t="shared" si="614"/>
        <v>401.10688890000011</v>
      </c>
      <c r="U553" s="33">
        <f t="shared" si="688"/>
        <v>142.32825090000006</v>
      </c>
      <c r="V553" s="89"/>
      <c r="W553" s="110"/>
      <c r="X553" s="102"/>
      <c r="Y553" s="102"/>
      <c r="Z553" s="102"/>
      <c r="AA553" s="102"/>
      <c r="AB553" s="102"/>
      <c r="AC553" s="102"/>
      <c r="AD553" s="102"/>
      <c r="AE553" s="102"/>
      <c r="AF553" s="102"/>
      <c r="AG553" s="102"/>
      <c r="AH553" s="102"/>
      <c r="AI553" s="102">
        <f t="shared" si="682"/>
        <v>0</v>
      </c>
      <c r="AJ553" s="103">
        <f t="shared" si="615"/>
        <v>0</v>
      </c>
      <c r="AK553" s="103">
        <f t="shared" si="616"/>
        <v>0</v>
      </c>
      <c r="AL553" s="103">
        <f t="shared" si="617"/>
        <v>0</v>
      </c>
      <c r="AM553" s="103">
        <f t="shared" si="618"/>
        <v>0</v>
      </c>
      <c r="AN553" s="103">
        <f t="shared" si="619"/>
        <v>0</v>
      </c>
      <c r="AO553" s="103">
        <f t="shared" si="620"/>
        <v>0</v>
      </c>
      <c r="AP553" s="103">
        <f t="shared" si="621"/>
        <v>0</v>
      </c>
      <c r="AQ553" s="103">
        <f t="shared" si="622"/>
        <v>0</v>
      </c>
      <c r="AR553" s="103">
        <f t="shared" si="623"/>
        <v>0</v>
      </c>
      <c r="AS553" s="103">
        <f t="shared" si="624"/>
        <v>0</v>
      </c>
      <c r="AT553" s="103">
        <f t="shared" si="625"/>
        <v>0</v>
      </c>
      <c r="AU553" s="103">
        <f t="shared" si="626"/>
        <v>0</v>
      </c>
      <c r="AV553" s="104">
        <f>SUM(AJ553:AU553)*VLOOKUP($I553,Escalation[],MATCH(W$1,Escalation[#Headers]),FALSE)</f>
        <v>0</v>
      </c>
      <c r="AW553" s="104">
        <f t="shared" si="683"/>
        <v>0</v>
      </c>
      <c r="AX553" s="104">
        <f t="shared" si="684"/>
        <v>0</v>
      </c>
      <c r="AY553" s="104">
        <f t="shared" si="685"/>
        <v>0</v>
      </c>
      <c r="AZ553" s="103">
        <f t="shared" si="686"/>
        <v>0</v>
      </c>
      <c r="BA553" s="105">
        <f t="shared" si="687"/>
        <v>0</v>
      </c>
      <c r="BB553" s="100">
        <v>32</v>
      </c>
      <c r="BC553" s="102"/>
      <c r="BD553" s="102"/>
      <c r="BE553" s="102"/>
      <c r="BF553" s="102"/>
      <c r="BG553" s="102"/>
      <c r="BH553" s="102"/>
      <c r="BI553" s="102"/>
      <c r="BJ553" s="102"/>
      <c r="BK553" s="102"/>
      <c r="BL553" s="102"/>
      <c r="BM553" s="102"/>
      <c r="BN553" s="102">
        <f t="shared" si="627"/>
        <v>32</v>
      </c>
      <c r="BO553" s="103">
        <f t="shared" si="628"/>
        <v>1984</v>
      </c>
      <c r="BP553" s="103">
        <f t="shared" si="629"/>
        <v>0</v>
      </c>
      <c r="BQ553" s="103">
        <f t="shared" si="630"/>
        <v>0</v>
      </c>
      <c r="BR553" s="103">
        <f t="shared" si="631"/>
        <v>0</v>
      </c>
      <c r="BS553" s="103">
        <f t="shared" si="632"/>
        <v>0</v>
      </c>
      <c r="BT553" s="103">
        <f t="shared" si="633"/>
        <v>0</v>
      </c>
      <c r="BU553" s="103">
        <f t="shared" si="634"/>
        <v>0</v>
      </c>
      <c r="BV553" s="103">
        <f t="shared" si="635"/>
        <v>0</v>
      </c>
      <c r="BW553" s="103">
        <f t="shared" si="636"/>
        <v>0</v>
      </c>
      <c r="BX553" s="103">
        <f t="shared" si="637"/>
        <v>0</v>
      </c>
      <c r="BY553" s="103">
        <f t="shared" si="638"/>
        <v>0</v>
      </c>
      <c r="BZ553" s="103">
        <f t="shared" si="639"/>
        <v>0</v>
      </c>
      <c r="CA553" s="104">
        <f>SUM(BO553:BZ553)*VLOOKUP($I553,Escalation[],MATCH(BB$1,Escalation[#Headers]),FALSE)</f>
        <v>2070.2291040000005</v>
      </c>
      <c r="CB553" s="104">
        <f t="shared" si="640"/>
        <v>0</v>
      </c>
      <c r="CC553" s="104">
        <f t="shared" si="641"/>
        <v>1138.6260072000005</v>
      </c>
      <c r="CD553" s="104">
        <f t="shared" si="642"/>
        <v>3208.8551112000009</v>
      </c>
      <c r="CE553" s="103">
        <f t="shared" si="643"/>
        <v>258.77863800000006</v>
      </c>
      <c r="CF553" s="105">
        <f t="shared" si="644"/>
        <v>142.32825090000006</v>
      </c>
      <c r="CG553" s="110"/>
      <c r="CH553" s="102"/>
      <c r="CI553" s="102"/>
      <c r="CJ553" s="102"/>
      <c r="CK553" s="102"/>
      <c r="CL553" s="102"/>
      <c r="CM553" s="102"/>
      <c r="CN553" s="102"/>
      <c r="CO553" s="102"/>
      <c r="CP553" s="102"/>
      <c r="CQ553" s="102"/>
      <c r="CR553" s="102"/>
      <c r="CS553" s="102">
        <f t="shared" si="645"/>
        <v>0</v>
      </c>
      <c r="CT553" s="103">
        <f t="shared" si="646"/>
        <v>0</v>
      </c>
      <c r="CU553" s="103">
        <f t="shared" si="647"/>
        <v>0</v>
      </c>
      <c r="CV553" s="103">
        <f t="shared" si="648"/>
        <v>0</v>
      </c>
      <c r="CW553" s="103">
        <f t="shared" si="649"/>
        <v>0</v>
      </c>
      <c r="CX553" s="103">
        <f t="shared" si="650"/>
        <v>0</v>
      </c>
      <c r="CY553" s="103">
        <f t="shared" si="651"/>
        <v>0</v>
      </c>
      <c r="CZ553" s="103">
        <f t="shared" si="652"/>
        <v>0</v>
      </c>
      <c r="DA553" s="103">
        <f t="shared" si="653"/>
        <v>0</v>
      </c>
      <c r="DB553" s="103">
        <f t="shared" si="654"/>
        <v>0</v>
      </c>
      <c r="DC553" s="103">
        <f t="shared" si="655"/>
        <v>0</v>
      </c>
      <c r="DD553" s="103">
        <f t="shared" si="656"/>
        <v>0</v>
      </c>
      <c r="DE553" s="103">
        <f t="shared" si="657"/>
        <v>0</v>
      </c>
      <c r="DF553" s="104">
        <f>SUM(CT553:DE553)*VLOOKUP($I553,Escalation[],MATCH(CG$1,Escalation[#Headers]),FALSE)</f>
        <v>0</v>
      </c>
      <c r="DG553" s="104">
        <f t="shared" si="658"/>
        <v>0</v>
      </c>
      <c r="DH553" s="104">
        <f t="shared" si="659"/>
        <v>0</v>
      </c>
      <c r="DI553" s="104">
        <f t="shared" si="660"/>
        <v>0</v>
      </c>
      <c r="DJ553" s="103">
        <f t="shared" si="661"/>
        <v>0</v>
      </c>
      <c r="DK553" s="105">
        <f t="shared" si="662"/>
        <v>0</v>
      </c>
      <c r="DL553" s="110"/>
      <c r="DM553" s="102"/>
      <c r="DN553" s="102"/>
      <c r="DO553" s="102"/>
      <c r="DP553" s="102"/>
      <c r="DQ553" s="102"/>
      <c r="DR553" s="102"/>
      <c r="DS553" s="102"/>
      <c r="DT553" s="102"/>
      <c r="DU553" s="102"/>
      <c r="DV553" s="102"/>
      <c r="DW553" s="102"/>
      <c r="DX553" s="102">
        <f t="shared" si="663"/>
        <v>0</v>
      </c>
      <c r="DY553" s="103">
        <f t="shared" si="664"/>
        <v>0</v>
      </c>
      <c r="DZ553" s="103">
        <f t="shared" si="665"/>
        <v>0</v>
      </c>
      <c r="EA553" s="103">
        <f t="shared" si="666"/>
        <v>0</v>
      </c>
      <c r="EB553" s="103">
        <f t="shared" si="667"/>
        <v>0</v>
      </c>
      <c r="EC553" s="103">
        <f t="shared" si="668"/>
        <v>0</v>
      </c>
      <c r="ED553" s="103">
        <f t="shared" si="669"/>
        <v>0</v>
      </c>
      <c r="EE553" s="103">
        <f t="shared" si="670"/>
        <v>0</v>
      </c>
      <c r="EF553" s="103">
        <f t="shared" si="671"/>
        <v>0</v>
      </c>
      <c r="EG553" s="103">
        <f t="shared" si="672"/>
        <v>0</v>
      </c>
      <c r="EH553" s="103">
        <f t="shared" si="673"/>
        <v>0</v>
      </c>
      <c r="EI553" s="103">
        <f t="shared" si="674"/>
        <v>0</v>
      </c>
      <c r="EJ553" s="103">
        <f t="shared" si="675"/>
        <v>0</v>
      </c>
      <c r="EK553" s="104">
        <f>SUM(DY553:EJ553)*VLOOKUP($I553,Escalation[],MATCH(DL$1,Escalation[#Headers]),FALSE)</f>
        <v>0</v>
      </c>
      <c r="EL553" s="104">
        <f t="shared" si="676"/>
        <v>0</v>
      </c>
      <c r="EM553" s="104">
        <f t="shared" si="677"/>
        <v>0</v>
      </c>
      <c r="EN553" s="104">
        <f t="shared" si="678"/>
        <v>0</v>
      </c>
      <c r="EO553" s="103">
        <f t="shared" si="679"/>
        <v>0</v>
      </c>
      <c r="EP553" s="105">
        <f t="shared" si="680"/>
        <v>0</v>
      </c>
      <c r="EQ553" s="159">
        <f t="shared" si="681"/>
        <v>3208.8551112000009</v>
      </c>
      <c r="ER553" s="1"/>
      <c r="ES553" s="82"/>
      <c r="ET553" s="82"/>
      <c r="EU553" s="82"/>
      <c r="EV553" s="82"/>
      <c r="EW553" s="34"/>
      <c r="EX553" s="34"/>
      <c r="EY553" s="34"/>
      <c r="EZ553" s="34"/>
      <c r="FA553" s="34"/>
      <c r="FB553" s="34"/>
      <c r="FC553" s="34"/>
      <c r="FD553" s="34"/>
    </row>
    <row r="554" spans="1:160" ht="79.2" hidden="1" x14ac:dyDescent="0.3">
      <c r="A554" s="37" t="s">
        <v>1130</v>
      </c>
      <c r="B554" s="83">
        <v>1.4</v>
      </c>
      <c r="C554" t="s">
        <v>1390</v>
      </c>
      <c r="D554" s="28" t="s">
        <v>1070</v>
      </c>
      <c r="E554" s="28"/>
      <c r="F554" s="29" t="s">
        <v>1131</v>
      </c>
      <c r="G554" s="30" t="s">
        <v>1132</v>
      </c>
      <c r="H554" s="1"/>
      <c r="I554" s="28" t="s">
        <v>135</v>
      </c>
      <c r="J554" s="31" t="s">
        <v>135</v>
      </c>
      <c r="K554" s="28"/>
      <c r="L554" s="32" t="s">
        <v>22</v>
      </c>
      <c r="M554" s="38"/>
      <c r="N554" s="42">
        <v>1</v>
      </c>
      <c r="O554" s="24">
        <v>0</v>
      </c>
      <c r="P554" s="47">
        <v>0.55000000000000004</v>
      </c>
      <c r="Q554" s="31" t="s">
        <v>23</v>
      </c>
      <c r="R554" s="1" t="s">
        <v>224</v>
      </c>
      <c r="S554" s="71">
        <f>VLOOKUP(R554,Contingencies!$A$2:$D$7,4,FALSE)</f>
        <v>0.35</v>
      </c>
      <c r="T554" s="22">
        <f t="shared" si="614"/>
        <v>5660.78270625</v>
      </c>
      <c r="U554" s="33">
        <f t="shared" si="688"/>
        <v>2008.6648312499999</v>
      </c>
      <c r="V554" s="89"/>
      <c r="W554" s="110"/>
      <c r="X554" s="102"/>
      <c r="Y554" s="102"/>
      <c r="Z554" s="102"/>
      <c r="AA554" s="102"/>
      <c r="AB554" s="102"/>
      <c r="AC554" s="102"/>
      <c r="AD554" s="102"/>
      <c r="AE554" s="102"/>
      <c r="AF554" s="102"/>
      <c r="AG554" s="102"/>
      <c r="AH554" s="102"/>
      <c r="AI554" s="102">
        <f t="shared" si="682"/>
        <v>0</v>
      </c>
      <c r="AJ554" s="103">
        <f t="shared" si="615"/>
        <v>0</v>
      </c>
      <c r="AK554" s="103">
        <f t="shared" si="616"/>
        <v>0</v>
      </c>
      <c r="AL554" s="103">
        <f t="shared" si="617"/>
        <v>0</v>
      </c>
      <c r="AM554" s="103">
        <f t="shared" si="618"/>
        <v>0</v>
      </c>
      <c r="AN554" s="103">
        <f t="shared" si="619"/>
        <v>0</v>
      </c>
      <c r="AO554" s="103">
        <f t="shared" si="620"/>
        <v>0</v>
      </c>
      <c r="AP554" s="103">
        <f t="shared" si="621"/>
        <v>0</v>
      </c>
      <c r="AQ554" s="103">
        <f t="shared" si="622"/>
        <v>0</v>
      </c>
      <c r="AR554" s="103">
        <f t="shared" si="623"/>
        <v>0</v>
      </c>
      <c r="AS554" s="103">
        <f t="shared" si="624"/>
        <v>0</v>
      </c>
      <c r="AT554" s="103">
        <f t="shared" si="625"/>
        <v>0</v>
      </c>
      <c r="AU554" s="103">
        <f t="shared" si="626"/>
        <v>0</v>
      </c>
      <c r="AV554" s="104">
        <f>SUM(AJ554:AU554)*VLOOKUP($I554,Escalation[],MATCH(W$1,Escalation[#Headers]),FALSE)</f>
        <v>0</v>
      </c>
      <c r="AW554" s="104">
        <f t="shared" si="683"/>
        <v>0</v>
      </c>
      <c r="AX554" s="104">
        <f t="shared" si="684"/>
        <v>0</v>
      </c>
      <c r="AY554" s="104">
        <f t="shared" si="685"/>
        <v>0</v>
      </c>
      <c r="AZ554" s="103">
        <f t="shared" si="686"/>
        <v>0</v>
      </c>
      <c r="BA554" s="105">
        <f t="shared" si="687"/>
        <v>0</v>
      </c>
      <c r="BB554" s="100">
        <v>10000</v>
      </c>
      <c r="BC554" s="102"/>
      <c r="BD554" s="102"/>
      <c r="BE554" s="102"/>
      <c r="BF554" s="102"/>
      <c r="BG554" s="102"/>
      <c r="BH554" s="102"/>
      <c r="BI554" s="102"/>
      <c r="BJ554" s="102"/>
      <c r="BK554" s="102"/>
      <c r="BL554" s="102"/>
      <c r="BM554" s="102"/>
      <c r="BN554" s="102">
        <f t="shared" si="627"/>
        <v>0</v>
      </c>
      <c r="BO554" s="103">
        <f t="shared" si="628"/>
        <v>10000</v>
      </c>
      <c r="BP554" s="103">
        <f t="shared" si="629"/>
        <v>0</v>
      </c>
      <c r="BQ554" s="103">
        <f t="shared" si="630"/>
        <v>0</v>
      </c>
      <c r="BR554" s="103">
        <f t="shared" si="631"/>
        <v>0</v>
      </c>
      <c r="BS554" s="103">
        <f t="shared" si="632"/>
        <v>0</v>
      </c>
      <c r="BT554" s="103">
        <f t="shared" si="633"/>
        <v>0</v>
      </c>
      <c r="BU554" s="103">
        <f t="shared" si="634"/>
        <v>0</v>
      </c>
      <c r="BV554" s="103">
        <f t="shared" si="635"/>
        <v>0</v>
      </c>
      <c r="BW554" s="103">
        <f t="shared" si="636"/>
        <v>0</v>
      </c>
      <c r="BX554" s="103">
        <f t="shared" si="637"/>
        <v>0</v>
      </c>
      <c r="BY554" s="103">
        <f t="shared" si="638"/>
        <v>0</v>
      </c>
      <c r="BZ554" s="103">
        <f t="shared" si="639"/>
        <v>0</v>
      </c>
      <c r="CA554" s="104">
        <f>SUM(BO554:BZ554)*VLOOKUP($I554,Escalation[],MATCH(BB$1,Escalation[#Headers]),FALSE)</f>
        <v>10434.622500000001</v>
      </c>
      <c r="CB554" s="104">
        <f t="shared" si="640"/>
        <v>0</v>
      </c>
      <c r="CC554" s="104">
        <f t="shared" si="641"/>
        <v>5739.0423750000009</v>
      </c>
      <c r="CD554" s="104">
        <f t="shared" si="642"/>
        <v>16173.664875000002</v>
      </c>
      <c r="CE554" s="103">
        <f t="shared" si="643"/>
        <v>3652.1178750000004</v>
      </c>
      <c r="CF554" s="105">
        <f t="shared" si="644"/>
        <v>2008.6648312500001</v>
      </c>
      <c r="CG554" s="110"/>
      <c r="CH554" s="102"/>
      <c r="CI554" s="102"/>
      <c r="CJ554" s="102"/>
      <c r="CK554" s="102"/>
      <c r="CL554" s="102"/>
      <c r="CM554" s="102"/>
      <c r="CN554" s="102"/>
      <c r="CO554" s="102"/>
      <c r="CP554" s="102"/>
      <c r="CQ554" s="102"/>
      <c r="CR554" s="102"/>
      <c r="CS554" s="102">
        <f t="shared" si="645"/>
        <v>0</v>
      </c>
      <c r="CT554" s="103">
        <f t="shared" si="646"/>
        <v>0</v>
      </c>
      <c r="CU554" s="103">
        <f t="shared" si="647"/>
        <v>0</v>
      </c>
      <c r="CV554" s="103">
        <f t="shared" si="648"/>
        <v>0</v>
      </c>
      <c r="CW554" s="103">
        <f t="shared" si="649"/>
        <v>0</v>
      </c>
      <c r="CX554" s="103">
        <f t="shared" si="650"/>
        <v>0</v>
      </c>
      <c r="CY554" s="103">
        <f t="shared" si="651"/>
        <v>0</v>
      </c>
      <c r="CZ554" s="103">
        <f t="shared" si="652"/>
        <v>0</v>
      </c>
      <c r="DA554" s="103">
        <f t="shared" si="653"/>
        <v>0</v>
      </c>
      <c r="DB554" s="103">
        <f t="shared" si="654"/>
        <v>0</v>
      </c>
      <c r="DC554" s="103">
        <f t="shared" si="655"/>
        <v>0</v>
      </c>
      <c r="DD554" s="103">
        <f t="shared" si="656"/>
        <v>0</v>
      </c>
      <c r="DE554" s="103">
        <f t="shared" si="657"/>
        <v>0</v>
      </c>
      <c r="DF554" s="104">
        <f>SUM(CT554:DE554)*VLOOKUP($I554,Escalation[],MATCH(CG$1,Escalation[#Headers]),FALSE)</f>
        <v>0</v>
      </c>
      <c r="DG554" s="104">
        <f t="shared" si="658"/>
        <v>0</v>
      </c>
      <c r="DH554" s="104">
        <f t="shared" si="659"/>
        <v>0</v>
      </c>
      <c r="DI554" s="104">
        <f t="shared" si="660"/>
        <v>0</v>
      </c>
      <c r="DJ554" s="103">
        <f t="shared" si="661"/>
        <v>0</v>
      </c>
      <c r="DK554" s="105">
        <f t="shared" si="662"/>
        <v>0</v>
      </c>
      <c r="DL554" s="110"/>
      <c r="DM554" s="102"/>
      <c r="DN554" s="102"/>
      <c r="DO554" s="102"/>
      <c r="DP554" s="102"/>
      <c r="DQ554" s="102"/>
      <c r="DR554" s="102"/>
      <c r="DS554" s="102"/>
      <c r="DT554" s="102"/>
      <c r="DU554" s="102"/>
      <c r="DV554" s="102"/>
      <c r="DW554" s="102"/>
      <c r="DX554" s="102">
        <f t="shared" si="663"/>
        <v>0</v>
      </c>
      <c r="DY554" s="103">
        <f t="shared" si="664"/>
        <v>0</v>
      </c>
      <c r="DZ554" s="103">
        <f t="shared" si="665"/>
        <v>0</v>
      </c>
      <c r="EA554" s="103">
        <f t="shared" si="666"/>
        <v>0</v>
      </c>
      <c r="EB554" s="103">
        <f t="shared" si="667"/>
        <v>0</v>
      </c>
      <c r="EC554" s="103">
        <f t="shared" si="668"/>
        <v>0</v>
      </c>
      <c r="ED554" s="103">
        <f t="shared" si="669"/>
        <v>0</v>
      </c>
      <c r="EE554" s="103">
        <f t="shared" si="670"/>
        <v>0</v>
      </c>
      <c r="EF554" s="103">
        <f t="shared" si="671"/>
        <v>0</v>
      </c>
      <c r="EG554" s="103">
        <f t="shared" si="672"/>
        <v>0</v>
      </c>
      <c r="EH554" s="103">
        <f t="shared" si="673"/>
        <v>0</v>
      </c>
      <c r="EI554" s="103">
        <f t="shared" si="674"/>
        <v>0</v>
      </c>
      <c r="EJ554" s="103">
        <f t="shared" si="675"/>
        <v>0</v>
      </c>
      <c r="EK554" s="104">
        <f>SUM(DY554:EJ554)*VLOOKUP($I554,Escalation[],MATCH(DL$1,Escalation[#Headers]),FALSE)</f>
        <v>0</v>
      </c>
      <c r="EL554" s="104">
        <f t="shared" si="676"/>
        <v>0</v>
      </c>
      <c r="EM554" s="104">
        <f t="shared" si="677"/>
        <v>0</v>
      </c>
      <c r="EN554" s="104">
        <f t="shared" si="678"/>
        <v>0</v>
      </c>
      <c r="EO554" s="103">
        <f t="shared" si="679"/>
        <v>0</v>
      </c>
      <c r="EP554" s="105">
        <f t="shared" si="680"/>
        <v>0</v>
      </c>
      <c r="EQ554" s="159">
        <f t="shared" si="681"/>
        <v>16173.664875000002</v>
      </c>
      <c r="ER554" s="1"/>
      <c r="ES554" s="82"/>
      <c r="ET554" s="82"/>
      <c r="EU554" s="82"/>
      <c r="EV554" s="82"/>
      <c r="EW554" s="34"/>
      <c r="EX554" s="34"/>
      <c r="EY554" s="34"/>
      <c r="EZ554" s="34"/>
      <c r="FA554" s="34"/>
      <c r="FB554" s="34"/>
      <c r="FC554" s="34"/>
      <c r="FD554" s="34"/>
    </row>
    <row r="555" spans="1:160" ht="92.4" hidden="1" x14ac:dyDescent="0.3">
      <c r="A555" s="37" t="s">
        <v>1133</v>
      </c>
      <c r="B555" s="83">
        <v>1.4</v>
      </c>
      <c r="C555" t="s">
        <v>1390</v>
      </c>
      <c r="D555" s="28" t="s">
        <v>1070</v>
      </c>
      <c r="E555" s="28"/>
      <c r="F555" s="29" t="s">
        <v>1134</v>
      </c>
      <c r="G555" s="30" t="s">
        <v>1135</v>
      </c>
      <c r="H555" s="1"/>
      <c r="I555" s="28" t="s">
        <v>135</v>
      </c>
      <c r="J555" s="31" t="s">
        <v>135</v>
      </c>
      <c r="K555" s="28"/>
      <c r="L555" s="32" t="s">
        <v>1136</v>
      </c>
      <c r="M555" s="38"/>
      <c r="N555" s="42">
        <v>1</v>
      </c>
      <c r="O555" s="24">
        <v>0</v>
      </c>
      <c r="P555" s="47">
        <v>0.55000000000000004</v>
      </c>
      <c r="Q555" s="31" t="s">
        <v>23</v>
      </c>
      <c r="R555" s="1" t="s">
        <v>24</v>
      </c>
      <c r="S555" s="71">
        <f>VLOOKUP(R555,Contingencies!$A$2:$D$7,4,FALSE)</f>
        <v>0.09</v>
      </c>
      <c r="T555" s="22">
        <f t="shared" si="614"/>
        <v>89.444997984375007</v>
      </c>
      <c r="U555" s="33">
        <f t="shared" si="688"/>
        <v>31.738547671875004</v>
      </c>
      <c r="V555" s="89"/>
      <c r="W555" s="100">
        <v>125</v>
      </c>
      <c r="X555" s="101"/>
      <c r="Y555" s="101"/>
      <c r="Z555" s="101">
        <v>125</v>
      </c>
      <c r="AA555" s="101"/>
      <c r="AB555" s="101"/>
      <c r="AC555" s="101">
        <v>125</v>
      </c>
      <c r="AD555" s="101"/>
      <c r="AE555" s="101"/>
      <c r="AF555" s="101">
        <v>125</v>
      </c>
      <c r="AG555" s="101"/>
      <c r="AH555" s="101"/>
      <c r="AI555" s="102">
        <f t="shared" si="682"/>
        <v>0</v>
      </c>
      <c r="AJ555" s="103">
        <f t="shared" si="615"/>
        <v>125</v>
      </c>
      <c r="AK555" s="103">
        <f t="shared" si="616"/>
        <v>0</v>
      </c>
      <c r="AL555" s="103">
        <f t="shared" si="617"/>
        <v>0</v>
      </c>
      <c r="AM555" s="103">
        <f t="shared" si="618"/>
        <v>125</v>
      </c>
      <c r="AN555" s="103">
        <f t="shared" si="619"/>
        <v>0</v>
      </c>
      <c r="AO555" s="103">
        <f t="shared" si="620"/>
        <v>0</v>
      </c>
      <c r="AP555" s="103">
        <f t="shared" si="621"/>
        <v>125</v>
      </c>
      <c r="AQ555" s="103">
        <f t="shared" si="622"/>
        <v>0</v>
      </c>
      <c r="AR555" s="103">
        <f t="shared" si="623"/>
        <v>0</v>
      </c>
      <c r="AS555" s="103">
        <f t="shared" si="624"/>
        <v>125</v>
      </c>
      <c r="AT555" s="103">
        <f t="shared" si="625"/>
        <v>0</v>
      </c>
      <c r="AU555" s="103">
        <f t="shared" si="626"/>
        <v>0</v>
      </c>
      <c r="AV555" s="104">
        <f>SUM(AJ555:AU555)*VLOOKUP($I555,Escalation[],MATCH(W$1,Escalation[#Headers]),FALSE)</f>
        <v>510.75000000000006</v>
      </c>
      <c r="AW555" s="104">
        <f t="shared" si="683"/>
        <v>0</v>
      </c>
      <c r="AX555" s="104">
        <f t="shared" si="684"/>
        <v>280.91250000000008</v>
      </c>
      <c r="AY555" s="104">
        <f t="shared" si="685"/>
        <v>791.66250000000014</v>
      </c>
      <c r="AZ555" s="103">
        <f t="shared" si="686"/>
        <v>45.967500000000001</v>
      </c>
      <c r="BA555" s="105">
        <f t="shared" si="687"/>
        <v>25.282125000000008</v>
      </c>
      <c r="BB555" s="100">
        <v>125</v>
      </c>
      <c r="BC555" s="102"/>
      <c r="BD555" s="102"/>
      <c r="BE555" s="102"/>
      <c r="BF555" s="102"/>
      <c r="BG555" s="102"/>
      <c r="BH555" s="102"/>
      <c r="BI555" s="102"/>
      <c r="BJ555" s="102"/>
      <c r="BK555" s="102"/>
      <c r="BL555" s="102"/>
      <c r="BM555" s="102"/>
      <c r="BN555" s="102">
        <f t="shared" si="627"/>
        <v>0</v>
      </c>
      <c r="BO555" s="103">
        <f t="shared" si="628"/>
        <v>125</v>
      </c>
      <c r="BP555" s="103">
        <f t="shared" si="629"/>
        <v>0</v>
      </c>
      <c r="BQ555" s="103">
        <f t="shared" si="630"/>
        <v>0</v>
      </c>
      <c r="BR555" s="103">
        <f t="shared" si="631"/>
        <v>0</v>
      </c>
      <c r="BS555" s="103">
        <f t="shared" si="632"/>
        <v>0</v>
      </c>
      <c r="BT555" s="103">
        <f t="shared" si="633"/>
        <v>0</v>
      </c>
      <c r="BU555" s="103">
        <f t="shared" si="634"/>
        <v>0</v>
      </c>
      <c r="BV555" s="103">
        <f t="shared" si="635"/>
        <v>0</v>
      </c>
      <c r="BW555" s="103">
        <f t="shared" si="636"/>
        <v>0</v>
      </c>
      <c r="BX555" s="103">
        <f t="shared" si="637"/>
        <v>0</v>
      </c>
      <c r="BY555" s="103">
        <f t="shared" si="638"/>
        <v>0</v>
      </c>
      <c r="BZ555" s="103">
        <f t="shared" si="639"/>
        <v>0</v>
      </c>
      <c r="CA555" s="104">
        <f>SUM(BO555:BZ555)*VLOOKUP($I555,Escalation[],MATCH(BB$1,Escalation[#Headers]),FALSE)</f>
        <v>130.43278125000001</v>
      </c>
      <c r="CB555" s="104">
        <f t="shared" si="640"/>
        <v>0</v>
      </c>
      <c r="CC555" s="104">
        <f t="shared" si="641"/>
        <v>71.738029687500003</v>
      </c>
      <c r="CD555" s="104">
        <f t="shared" si="642"/>
        <v>202.17081093749999</v>
      </c>
      <c r="CE555" s="103">
        <f t="shared" si="643"/>
        <v>11.7389503125</v>
      </c>
      <c r="CF555" s="105">
        <f t="shared" si="644"/>
        <v>6.456422671875</v>
      </c>
      <c r="CG555" s="110"/>
      <c r="CH555" s="102"/>
      <c r="CI555" s="102"/>
      <c r="CJ555" s="102"/>
      <c r="CK555" s="102"/>
      <c r="CL555" s="102"/>
      <c r="CM555" s="102"/>
      <c r="CN555" s="102"/>
      <c r="CO555" s="102"/>
      <c r="CP555" s="102"/>
      <c r="CQ555" s="102"/>
      <c r="CR555" s="102"/>
      <c r="CS555" s="102">
        <f t="shared" si="645"/>
        <v>0</v>
      </c>
      <c r="CT555" s="103">
        <f t="shared" si="646"/>
        <v>0</v>
      </c>
      <c r="CU555" s="103">
        <f t="shared" si="647"/>
        <v>0</v>
      </c>
      <c r="CV555" s="103">
        <f t="shared" si="648"/>
        <v>0</v>
      </c>
      <c r="CW555" s="103">
        <f t="shared" si="649"/>
        <v>0</v>
      </c>
      <c r="CX555" s="103">
        <f t="shared" si="650"/>
        <v>0</v>
      </c>
      <c r="CY555" s="103">
        <f t="shared" si="651"/>
        <v>0</v>
      </c>
      <c r="CZ555" s="103">
        <f t="shared" si="652"/>
        <v>0</v>
      </c>
      <c r="DA555" s="103">
        <f t="shared" si="653"/>
        <v>0</v>
      </c>
      <c r="DB555" s="103">
        <f t="shared" si="654"/>
        <v>0</v>
      </c>
      <c r="DC555" s="103">
        <f t="shared" si="655"/>
        <v>0</v>
      </c>
      <c r="DD555" s="103">
        <f t="shared" si="656"/>
        <v>0</v>
      </c>
      <c r="DE555" s="103">
        <f t="shared" si="657"/>
        <v>0</v>
      </c>
      <c r="DF555" s="104">
        <f>SUM(CT555:DE555)*VLOOKUP($I555,Escalation[],MATCH(CG$1,Escalation[#Headers]),FALSE)</f>
        <v>0</v>
      </c>
      <c r="DG555" s="104">
        <f t="shared" si="658"/>
        <v>0</v>
      </c>
      <c r="DH555" s="104">
        <f t="shared" si="659"/>
        <v>0</v>
      </c>
      <c r="DI555" s="104">
        <f t="shared" si="660"/>
        <v>0</v>
      </c>
      <c r="DJ555" s="103">
        <f t="shared" si="661"/>
        <v>0</v>
      </c>
      <c r="DK555" s="105">
        <f t="shared" si="662"/>
        <v>0</v>
      </c>
      <c r="DL555" s="110"/>
      <c r="DM555" s="102"/>
      <c r="DN555" s="102"/>
      <c r="DO555" s="102"/>
      <c r="DP555" s="102"/>
      <c r="DQ555" s="102"/>
      <c r="DR555" s="102"/>
      <c r="DS555" s="102"/>
      <c r="DT555" s="102"/>
      <c r="DU555" s="102"/>
      <c r="DV555" s="102"/>
      <c r="DW555" s="102"/>
      <c r="DX555" s="102">
        <f t="shared" si="663"/>
        <v>0</v>
      </c>
      <c r="DY555" s="103">
        <f t="shared" si="664"/>
        <v>0</v>
      </c>
      <c r="DZ555" s="103">
        <f t="shared" si="665"/>
        <v>0</v>
      </c>
      <c r="EA555" s="103">
        <f t="shared" si="666"/>
        <v>0</v>
      </c>
      <c r="EB555" s="103">
        <f t="shared" si="667"/>
        <v>0</v>
      </c>
      <c r="EC555" s="103">
        <f t="shared" si="668"/>
        <v>0</v>
      </c>
      <c r="ED555" s="103">
        <f t="shared" si="669"/>
        <v>0</v>
      </c>
      <c r="EE555" s="103">
        <f t="shared" si="670"/>
        <v>0</v>
      </c>
      <c r="EF555" s="103">
        <f t="shared" si="671"/>
        <v>0</v>
      </c>
      <c r="EG555" s="103">
        <f t="shared" si="672"/>
        <v>0</v>
      </c>
      <c r="EH555" s="103">
        <f t="shared" si="673"/>
        <v>0</v>
      </c>
      <c r="EI555" s="103">
        <f t="shared" si="674"/>
        <v>0</v>
      </c>
      <c r="EJ555" s="103">
        <f t="shared" si="675"/>
        <v>0</v>
      </c>
      <c r="EK555" s="104">
        <f>SUM(DY555:EJ555)*VLOOKUP($I555,Escalation[],MATCH(DL$1,Escalation[#Headers]),FALSE)</f>
        <v>0</v>
      </c>
      <c r="EL555" s="104">
        <f t="shared" si="676"/>
        <v>0</v>
      </c>
      <c r="EM555" s="104">
        <f t="shared" si="677"/>
        <v>0</v>
      </c>
      <c r="EN555" s="104">
        <f t="shared" si="678"/>
        <v>0</v>
      </c>
      <c r="EO555" s="103">
        <f t="shared" si="679"/>
        <v>0</v>
      </c>
      <c r="EP555" s="105">
        <f t="shared" si="680"/>
        <v>0</v>
      </c>
      <c r="EQ555" s="159">
        <f t="shared" si="681"/>
        <v>993.83331093750007</v>
      </c>
      <c r="ER555" s="1"/>
      <c r="ES555" s="82"/>
      <c r="ET555" s="82"/>
      <c r="EU555" s="82"/>
      <c r="EV555" s="82"/>
      <c r="EW555" s="34"/>
      <c r="EX555" s="34"/>
      <c r="EY555" s="34"/>
      <c r="EZ555" s="34"/>
      <c r="FA555" s="34"/>
      <c r="FB555" s="34"/>
      <c r="FC555" s="34"/>
      <c r="FD555" s="34"/>
    </row>
    <row r="556" spans="1:160" ht="39.6" hidden="1" x14ac:dyDescent="0.3">
      <c r="A556" s="37" t="s">
        <v>1137</v>
      </c>
      <c r="B556" s="83">
        <v>1.4</v>
      </c>
      <c r="C556" t="s">
        <v>1390</v>
      </c>
      <c r="D556" s="28" t="s">
        <v>1070</v>
      </c>
      <c r="E556" s="28"/>
      <c r="F556" s="29" t="s">
        <v>1138</v>
      </c>
      <c r="G556" s="30" t="s">
        <v>1139</v>
      </c>
      <c r="H556" s="1"/>
      <c r="I556" s="28" t="s">
        <v>135</v>
      </c>
      <c r="J556" s="31" t="s">
        <v>135</v>
      </c>
      <c r="K556" s="28"/>
      <c r="L556" s="32" t="s">
        <v>136</v>
      </c>
      <c r="M556" s="38"/>
      <c r="N556" s="42">
        <v>1</v>
      </c>
      <c r="O556" s="24">
        <v>0</v>
      </c>
      <c r="P556" s="47">
        <v>0.55000000000000004</v>
      </c>
      <c r="Q556" s="31" t="s">
        <v>23</v>
      </c>
      <c r="R556" s="1" t="s">
        <v>41</v>
      </c>
      <c r="S556" s="71">
        <f>VLOOKUP(R556,Contingencies!$A$2:$D$7,4,FALSE)</f>
        <v>0.125</v>
      </c>
      <c r="T556" s="22">
        <f t="shared" si="614"/>
        <v>189.99900000000002</v>
      </c>
      <c r="U556" s="33">
        <f t="shared" si="688"/>
        <v>67.419000000000011</v>
      </c>
      <c r="V556" s="89"/>
      <c r="W556" s="100">
        <v>960</v>
      </c>
      <c r="X556" s="102"/>
      <c r="Y556" s="102"/>
      <c r="Z556" s="102"/>
      <c r="AA556" s="102"/>
      <c r="AB556" s="102"/>
      <c r="AC556" s="102"/>
      <c r="AD556" s="102"/>
      <c r="AE556" s="102"/>
      <c r="AF556" s="102"/>
      <c r="AG556" s="102"/>
      <c r="AH556" s="102"/>
      <c r="AI556" s="102">
        <f t="shared" si="682"/>
        <v>0</v>
      </c>
      <c r="AJ556" s="103">
        <f t="shared" si="615"/>
        <v>960</v>
      </c>
      <c r="AK556" s="103">
        <f t="shared" si="616"/>
        <v>0</v>
      </c>
      <c r="AL556" s="103">
        <f t="shared" si="617"/>
        <v>0</v>
      </c>
      <c r="AM556" s="103">
        <f t="shared" si="618"/>
        <v>0</v>
      </c>
      <c r="AN556" s="103">
        <f t="shared" si="619"/>
        <v>0</v>
      </c>
      <c r="AO556" s="103">
        <f t="shared" si="620"/>
        <v>0</v>
      </c>
      <c r="AP556" s="103">
        <f t="shared" si="621"/>
        <v>0</v>
      </c>
      <c r="AQ556" s="103">
        <f t="shared" si="622"/>
        <v>0</v>
      </c>
      <c r="AR556" s="103">
        <f t="shared" si="623"/>
        <v>0</v>
      </c>
      <c r="AS556" s="103">
        <f t="shared" si="624"/>
        <v>0</v>
      </c>
      <c r="AT556" s="103">
        <f t="shared" si="625"/>
        <v>0</v>
      </c>
      <c r="AU556" s="103">
        <f t="shared" si="626"/>
        <v>0</v>
      </c>
      <c r="AV556" s="104">
        <f>SUM(AJ556:AU556)*VLOOKUP($I556,Escalation[],MATCH(W$1,Escalation[#Headers]),FALSE)</f>
        <v>980.6400000000001</v>
      </c>
      <c r="AW556" s="104">
        <f t="shared" si="683"/>
        <v>0</v>
      </c>
      <c r="AX556" s="104">
        <f t="shared" si="684"/>
        <v>539.35200000000009</v>
      </c>
      <c r="AY556" s="104">
        <f t="shared" si="685"/>
        <v>1519.9920000000002</v>
      </c>
      <c r="AZ556" s="103">
        <f t="shared" si="686"/>
        <v>122.58000000000001</v>
      </c>
      <c r="BA556" s="105">
        <f t="shared" si="687"/>
        <v>67.419000000000011</v>
      </c>
      <c r="BB556" s="110"/>
      <c r="BC556" s="102"/>
      <c r="BD556" s="102"/>
      <c r="BE556" s="102"/>
      <c r="BF556" s="102"/>
      <c r="BG556" s="102"/>
      <c r="BH556" s="102"/>
      <c r="BI556" s="102"/>
      <c r="BJ556" s="102"/>
      <c r="BK556" s="102"/>
      <c r="BL556" s="102"/>
      <c r="BM556" s="102"/>
      <c r="BN556" s="102">
        <f t="shared" si="627"/>
        <v>0</v>
      </c>
      <c r="BO556" s="103">
        <f t="shared" si="628"/>
        <v>0</v>
      </c>
      <c r="BP556" s="103">
        <f t="shared" si="629"/>
        <v>0</v>
      </c>
      <c r="BQ556" s="103">
        <f t="shared" si="630"/>
        <v>0</v>
      </c>
      <c r="BR556" s="103">
        <f t="shared" si="631"/>
        <v>0</v>
      </c>
      <c r="BS556" s="103">
        <f t="shared" si="632"/>
        <v>0</v>
      </c>
      <c r="BT556" s="103">
        <f t="shared" si="633"/>
        <v>0</v>
      </c>
      <c r="BU556" s="103">
        <f t="shared" si="634"/>
        <v>0</v>
      </c>
      <c r="BV556" s="103">
        <f t="shared" si="635"/>
        <v>0</v>
      </c>
      <c r="BW556" s="103">
        <f t="shared" si="636"/>
        <v>0</v>
      </c>
      <c r="BX556" s="103">
        <f t="shared" si="637"/>
        <v>0</v>
      </c>
      <c r="BY556" s="103">
        <f t="shared" si="638"/>
        <v>0</v>
      </c>
      <c r="BZ556" s="103">
        <f t="shared" si="639"/>
        <v>0</v>
      </c>
      <c r="CA556" s="104">
        <f>SUM(BO556:BZ556)*VLOOKUP($I556,Escalation[],MATCH(BB$1,Escalation[#Headers]),FALSE)</f>
        <v>0</v>
      </c>
      <c r="CB556" s="104">
        <f t="shared" si="640"/>
        <v>0</v>
      </c>
      <c r="CC556" s="104">
        <f t="shared" si="641"/>
        <v>0</v>
      </c>
      <c r="CD556" s="104">
        <f t="shared" si="642"/>
        <v>0</v>
      </c>
      <c r="CE556" s="103">
        <f t="shared" si="643"/>
        <v>0</v>
      </c>
      <c r="CF556" s="105">
        <f t="shared" si="644"/>
        <v>0</v>
      </c>
      <c r="CG556" s="110"/>
      <c r="CH556" s="102"/>
      <c r="CI556" s="102"/>
      <c r="CJ556" s="102"/>
      <c r="CK556" s="102"/>
      <c r="CL556" s="102"/>
      <c r="CM556" s="102"/>
      <c r="CN556" s="102"/>
      <c r="CO556" s="102"/>
      <c r="CP556" s="102"/>
      <c r="CQ556" s="102"/>
      <c r="CR556" s="102"/>
      <c r="CS556" s="102">
        <f t="shared" si="645"/>
        <v>0</v>
      </c>
      <c r="CT556" s="103">
        <f t="shared" si="646"/>
        <v>0</v>
      </c>
      <c r="CU556" s="103">
        <f t="shared" si="647"/>
        <v>0</v>
      </c>
      <c r="CV556" s="103">
        <f t="shared" si="648"/>
        <v>0</v>
      </c>
      <c r="CW556" s="103">
        <f t="shared" si="649"/>
        <v>0</v>
      </c>
      <c r="CX556" s="103">
        <f t="shared" si="650"/>
        <v>0</v>
      </c>
      <c r="CY556" s="103">
        <f t="shared" si="651"/>
        <v>0</v>
      </c>
      <c r="CZ556" s="103">
        <f t="shared" si="652"/>
        <v>0</v>
      </c>
      <c r="DA556" s="103">
        <f t="shared" si="653"/>
        <v>0</v>
      </c>
      <c r="DB556" s="103">
        <f t="shared" si="654"/>
        <v>0</v>
      </c>
      <c r="DC556" s="103">
        <f t="shared" si="655"/>
        <v>0</v>
      </c>
      <c r="DD556" s="103">
        <f t="shared" si="656"/>
        <v>0</v>
      </c>
      <c r="DE556" s="103">
        <f t="shared" si="657"/>
        <v>0</v>
      </c>
      <c r="DF556" s="104">
        <f>SUM(CT556:DE556)*VLOOKUP($I556,Escalation[],MATCH(CG$1,Escalation[#Headers]),FALSE)</f>
        <v>0</v>
      </c>
      <c r="DG556" s="104">
        <f t="shared" si="658"/>
        <v>0</v>
      </c>
      <c r="DH556" s="104">
        <f t="shared" si="659"/>
        <v>0</v>
      </c>
      <c r="DI556" s="104">
        <f t="shared" si="660"/>
        <v>0</v>
      </c>
      <c r="DJ556" s="103">
        <f t="shared" si="661"/>
        <v>0</v>
      </c>
      <c r="DK556" s="105">
        <f t="shared" si="662"/>
        <v>0</v>
      </c>
      <c r="DL556" s="110"/>
      <c r="DM556" s="102"/>
      <c r="DN556" s="102"/>
      <c r="DO556" s="102"/>
      <c r="DP556" s="102"/>
      <c r="DQ556" s="102"/>
      <c r="DR556" s="102"/>
      <c r="DS556" s="102"/>
      <c r="DT556" s="102"/>
      <c r="DU556" s="102"/>
      <c r="DV556" s="102"/>
      <c r="DW556" s="102"/>
      <c r="DX556" s="102">
        <f t="shared" si="663"/>
        <v>0</v>
      </c>
      <c r="DY556" s="103">
        <f t="shared" si="664"/>
        <v>0</v>
      </c>
      <c r="DZ556" s="103">
        <f t="shared" si="665"/>
        <v>0</v>
      </c>
      <c r="EA556" s="103">
        <f t="shared" si="666"/>
        <v>0</v>
      </c>
      <c r="EB556" s="103">
        <f t="shared" si="667"/>
        <v>0</v>
      </c>
      <c r="EC556" s="103">
        <f t="shared" si="668"/>
        <v>0</v>
      </c>
      <c r="ED556" s="103">
        <f t="shared" si="669"/>
        <v>0</v>
      </c>
      <c r="EE556" s="103">
        <f t="shared" si="670"/>
        <v>0</v>
      </c>
      <c r="EF556" s="103">
        <f t="shared" si="671"/>
        <v>0</v>
      </c>
      <c r="EG556" s="103">
        <f t="shared" si="672"/>
        <v>0</v>
      </c>
      <c r="EH556" s="103">
        <f t="shared" si="673"/>
        <v>0</v>
      </c>
      <c r="EI556" s="103">
        <f t="shared" si="674"/>
        <v>0</v>
      </c>
      <c r="EJ556" s="103">
        <f t="shared" si="675"/>
        <v>0</v>
      </c>
      <c r="EK556" s="104">
        <f>SUM(DY556:EJ556)*VLOOKUP($I556,Escalation[],MATCH(DL$1,Escalation[#Headers]),FALSE)</f>
        <v>0</v>
      </c>
      <c r="EL556" s="104">
        <f t="shared" si="676"/>
        <v>0</v>
      </c>
      <c r="EM556" s="104">
        <f t="shared" si="677"/>
        <v>0</v>
      </c>
      <c r="EN556" s="104">
        <f t="shared" si="678"/>
        <v>0</v>
      </c>
      <c r="EO556" s="103">
        <f t="shared" si="679"/>
        <v>0</v>
      </c>
      <c r="EP556" s="105">
        <f t="shared" si="680"/>
        <v>0</v>
      </c>
      <c r="EQ556" s="159">
        <f t="shared" si="681"/>
        <v>1519.9920000000002</v>
      </c>
      <c r="ER556" s="1"/>
      <c r="ES556" s="82"/>
      <c r="ET556" s="82"/>
      <c r="EU556" s="82"/>
      <c r="EV556" s="82"/>
      <c r="EW556" s="34"/>
      <c r="EX556" s="34"/>
      <c r="EY556" s="34"/>
      <c r="EZ556" s="34"/>
      <c r="FA556" s="34"/>
      <c r="FB556" s="34"/>
      <c r="FC556" s="34"/>
      <c r="FD556" s="34"/>
    </row>
    <row r="557" spans="1:160" ht="52.8" hidden="1" x14ac:dyDescent="0.3">
      <c r="A557" s="37" t="s">
        <v>1140</v>
      </c>
      <c r="B557" s="83">
        <v>1.4</v>
      </c>
      <c r="C557" t="s">
        <v>1390</v>
      </c>
      <c r="D557" s="28" t="s">
        <v>1070</v>
      </c>
      <c r="E557" s="28"/>
      <c r="F557" s="29" t="s">
        <v>1141</v>
      </c>
      <c r="G557" s="30" t="s">
        <v>1141</v>
      </c>
      <c r="H557" s="1" t="s">
        <v>1077</v>
      </c>
      <c r="I557" s="28" t="s">
        <v>19</v>
      </c>
      <c r="J557" s="31" t="s">
        <v>31</v>
      </c>
      <c r="K557" s="28" t="s">
        <v>137</v>
      </c>
      <c r="L557" s="32" t="s">
        <v>1006</v>
      </c>
      <c r="M557" s="38">
        <v>47</v>
      </c>
      <c r="N557" s="41">
        <v>46.67</v>
      </c>
      <c r="O557" s="24">
        <v>0</v>
      </c>
      <c r="P557" s="47">
        <v>0.55000000000000004</v>
      </c>
      <c r="Q557" s="31" t="s">
        <v>23</v>
      </c>
      <c r="R557" s="1" t="s">
        <v>220</v>
      </c>
      <c r="S557" s="71">
        <f>VLOOKUP(R557,Contingencies!$A$2:$D$7,4,FALSE)</f>
        <v>0.2</v>
      </c>
      <c r="T557" s="22">
        <f t="shared" si="614"/>
        <v>595.3302000000001</v>
      </c>
      <c r="U557" s="33">
        <f t="shared" si="688"/>
        <v>211.24620000000004</v>
      </c>
      <c r="V557" s="89"/>
      <c r="W557" s="100">
        <v>40</v>
      </c>
      <c r="X557" s="102"/>
      <c r="Y557" s="102"/>
      <c r="Z557" s="102"/>
      <c r="AA557" s="102"/>
      <c r="AB557" s="102"/>
      <c r="AC557" s="102"/>
      <c r="AD557" s="102"/>
      <c r="AE557" s="102"/>
      <c r="AF557" s="102"/>
      <c r="AG557" s="102"/>
      <c r="AH557" s="102"/>
      <c r="AI557" s="102">
        <f t="shared" si="682"/>
        <v>40</v>
      </c>
      <c r="AJ557" s="103">
        <f t="shared" si="615"/>
        <v>1880</v>
      </c>
      <c r="AK557" s="103">
        <f t="shared" si="616"/>
        <v>0</v>
      </c>
      <c r="AL557" s="103">
        <f t="shared" si="617"/>
        <v>0</v>
      </c>
      <c r="AM557" s="103">
        <f t="shared" si="618"/>
        <v>0</v>
      </c>
      <c r="AN557" s="103">
        <f t="shared" si="619"/>
        <v>0</v>
      </c>
      <c r="AO557" s="103">
        <f t="shared" si="620"/>
        <v>0</v>
      </c>
      <c r="AP557" s="103">
        <f t="shared" si="621"/>
        <v>0</v>
      </c>
      <c r="AQ557" s="103">
        <f t="shared" si="622"/>
        <v>0</v>
      </c>
      <c r="AR557" s="103">
        <f t="shared" si="623"/>
        <v>0</v>
      </c>
      <c r="AS557" s="103">
        <f t="shared" si="624"/>
        <v>0</v>
      </c>
      <c r="AT557" s="103">
        <f t="shared" si="625"/>
        <v>0</v>
      </c>
      <c r="AU557" s="103">
        <f t="shared" si="626"/>
        <v>0</v>
      </c>
      <c r="AV557" s="104">
        <f>SUM(AJ557:AU557)*VLOOKUP($I557,Escalation[],MATCH(W$1,Escalation[#Headers]),FALSE)</f>
        <v>1920.42</v>
      </c>
      <c r="AW557" s="104">
        <f t="shared" si="683"/>
        <v>0</v>
      </c>
      <c r="AX557" s="104">
        <f t="shared" si="684"/>
        <v>1056.2310000000002</v>
      </c>
      <c r="AY557" s="104">
        <f t="shared" si="685"/>
        <v>2976.6510000000003</v>
      </c>
      <c r="AZ557" s="103">
        <f t="shared" si="686"/>
        <v>384.08400000000006</v>
      </c>
      <c r="BA557" s="105">
        <f t="shared" si="687"/>
        <v>211.24620000000004</v>
      </c>
      <c r="BB557" s="110"/>
      <c r="BC557" s="102"/>
      <c r="BD557" s="102"/>
      <c r="BE557" s="102"/>
      <c r="BF557" s="102"/>
      <c r="BG557" s="102"/>
      <c r="BH557" s="102"/>
      <c r="BI557" s="102"/>
      <c r="BJ557" s="102"/>
      <c r="BK557" s="102"/>
      <c r="BL557" s="102"/>
      <c r="BM557" s="102"/>
      <c r="BN557" s="102">
        <f t="shared" si="627"/>
        <v>0</v>
      </c>
      <c r="BO557" s="103">
        <f t="shared" si="628"/>
        <v>0</v>
      </c>
      <c r="BP557" s="103">
        <f t="shared" si="629"/>
        <v>0</v>
      </c>
      <c r="BQ557" s="103">
        <f t="shared" si="630"/>
        <v>0</v>
      </c>
      <c r="BR557" s="103">
        <f t="shared" si="631"/>
        <v>0</v>
      </c>
      <c r="BS557" s="103">
        <f t="shared" si="632"/>
        <v>0</v>
      </c>
      <c r="BT557" s="103">
        <f t="shared" si="633"/>
        <v>0</v>
      </c>
      <c r="BU557" s="103">
        <f t="shared" si="634"/>
        <v>0</v>
      </c>
      <c r="BV557" s="103">
        <f t="shared" si="635"/>
        <v>0</v>
      </c>
      <c r="BW557" s="103">
        <f t="shared" si="636"/>
        <v>0</v>
      </c>
      <c r="BX557" s="103">
        <f t="shared" si="637"/>
        <v>0</v>
      </c>
      <c r="BY557" s="103">
        <f t="shared" si="638"/>
        <v>0</v>
      </c>
      <c r="BZ557" s="103">
        <f t="shared" si="639"/>
        <v>0</v>
      </c>
      <c r="CA557" s="104">
        <f>SUM(BO557:BZ557)*VLOOKUP($I557,Escalation[],MATCH(BB$1,Escalation[#Headers]),FALSE)</f>
        <v>0</v>
      </c>
      <c r="CB557" s="104">
        <f t="shared" si="640"/>
        <v>0</v>
      </c>
      <c r="CC557" s="104">
        <f t="shared" si="641"/>
        <v>0</v>
      </c>
      <c r="CD557" s="104">
        <f t="shared" si="642"/>
        <v>0</v>
      </c>
      <c r="CE557" s="103">
        <f t="shared" si="643"/>
        <v>0</v>
      </c>
      <c r="CF557" s="105">
        <f t="shared" si="644"/>
        <v>0</v>
      </c>
      <c r="CG557" s="110"/>
      <c r="CH557" s="102"/>
      <c r="CI557" s="102"/>
      <c r="CJ557" s="102"/>
      <c r="CK557" s="102"/>
      <c r="CL557" s="102"/>
      <c r="CM557" s="102"/>
      <c r="CN557" s="102"/>
      <c r="CO557" s="102"/>
      <c r="CP557" s="102"/>
      <c r="CQ557" s="102"/>
      <c r="CR557" s="102"/>
      <c r="CS557" s="102">
        <f t="shared" si="645"/>
        <v>0</v>
      </c>
      <c r="CT557" s="103">
        <f t="shared" si="646"/>
        <v>0</v>
      </c>
      <c r="CU557" s="103">
        <f t="shared" si="647"/>
        <v>0</v>
      </c>
      <c r="CV557" s="103">
        <f t="shared" si="648"/>
        <v>0</v>
      </c>
      <c r="CW557" s="103">
        <f t="shared" si="649"/>
        <v>0</v>
      </c>
      <c r="CX557" s="103">
        <f t="shared" si="650"/>
        <v>0</v>
      </c>
      <c r="CY557" s="103">
        <f t="shared" si="651"/>
        <v>0</v>
      </c>
      <c r="CZ557" s="103">
        <f t="shared" si="652"/>
        <v>0</v>
      </c>
      <c r="DA557" s="103">
        <f t="shared" si="653"/>
        <v>0</v>
      </c>
      <c r="DB557" s="103">
        <f t="shared" si="654"/>
        <v>0</v>
      </c>
      <c r="DC557" s="103">
        <f t="shared" si="655"/>
        <v>0</v>
      </c>
      <c r="DD557" s="103">
        <f t="shared" si="656"/>
        <v>0</v>
      </c>
      <c r="DE557" s="103">
        <f t="shared" si="657"/>
        <v>0</v>
      </c>
      <c r="DF557" s="104">
        <f>SUM(CT557:DE557)*VLOOKUP($I557,Escalation[],MATCH(CG$1,Escalation[#Headers]),FALSE)</f>
        <v>0</v>
      </c>
      <c r="DG557" s="104">
        <f t="shared" si="658"/>
        <v>0</v>
      </c>
      <c r="DH557" s="104">
        <f t="shared" si="659"/>
        <v>0</v>
      </c>
      <c r="DI557" s="104">
        <f t="shared" si="660"/>
        <v>0</v>
      </c>
      <c r="DJ557" s="103">
        <f t="shared" si="661"/>
        <v>0</v>
      </c>
      <c r="DK557" s="105">
        <f t="shared" si="662"/>
        <v>0</v>
      </c>
      <c r="DL557" s="110"/>
      <c r="DM557" s="102"/>
      <c r="DN557" s="102"/>
      <c r="DO557" s="102"/>
      <c r="DP557" s="102"/>
      <c r="DQ557" s="102"/>
      <c r="DR557" s="102"/>
      <c r="DS557" s="102"/>
      <c r="DT557" s="102"/>
      <c r="DU557" s="102"/>
      <c r="DV557" s="102"/>
      <c r="DW557" s="102"/>
      <c r="DX557" s="102">
        <f t="shared" si="663"/>
        <v>0</v>
      </c>
      <c r="DY557" s="103">
        <f t="shared" si="664"/>
        <v>0</v>
      </c>
      <c r="DZ557" s="103">
        <f t="shared" si="665"/>
        <v>0</v>
      </c>
      <c r="EA557" s="103">
        <f t="shared" si="666"/>
        <v>0</v>
      </c>
      <c r="EB557" s="103">
        <f t="shared" si="667"/>
        <v>0</v>
      </c>
      <c r="EC557" s="103">
        <f t="shared" si="668"/>
        <v>0</v>
      </c>
      <c r="ED557" s="103">
        <f t="shared" si="669"/>
        <v>0</v>
      </c>
      <c r="EE557" s="103">
        <f t="shared" si="670"/>
        <v>0</v>
      </c>
      <c r="EF557" s="103">
        <f t="shared" si="671"/>
        <v>0</v>
      </c>
      <c r="EG557" s="103">
        <f t="shared" si="672"/>
        <v>0</v>
      </c>
      <c r="EH557" s="103">
        <f t="shared" si="673"/>
        <v>0</v>
      </c>
      <c r="EI557" s="103">
        <f t="shared" si="674"/>
        <v>0</v>
      </c>
      <c r="EJ557" s="103">
        <f t="shared" si="675"/>
        <v>0</v>
      </c>
      <c r="EK557" s="104">
        <f>SUM(DY557:EJ557)*VLOOKUP($I557,Escalation[],MATCH(DL$1,Escalation[#Headers]),FALSE)</f>
        <v>0</v>
      </c>
      <c r="EL557" s="104">
        <f t="shared" si="676"/>
        <v>0</v>
      </c>
      <c r="EM557" s="104">
        <f t="shared" si="677"/>
        <v>0</v>
      </c>
      <c r="EN557" s="104">
        <f t="shared" si="678"/>
        <v>0</v>
      </c>
      <c r="EO557" s="103">
        <f t="shared" si="679"/>
        <v>0</v>
      </c>
      <c r="EP557" s="105">
        <f t="shared" si="680"/>
        <v>0</v>
      </c>
      <c r="EQ557" s="159">
        <f t="shared" si="681"/>
        <v>2976.6510000000003</v>
      </c>
      <c r="ER557" s="1"/>
      <c r="ES557" s="82"/>
      <c r="ET557" s="82"/>
      <c r="EU557" s="82"/>
      <c r="EV557" s="82"/>
      <c r="EW557" s="34"/>
      <c r="EX557" s="34"/>
      <c r="EY557" s="34"/>
      <c r="EZ557" s="34"/>
      <c r="FA557" s="34"/>
      <c r="FB557" s="34"/>
      <c r="FC557" s="34"/>
      <c r="FD557" s="34"/>
    </row>
    <row r="558" spans="1:160" ht="39.6" hidden="1" x14ac:dyDescent="0.3">
      <c r="A558" s="37" t="s">
        <v>1142</v>
      </c>
      <c r="B558" s="83">
        <v>1.4</v>
      </c>
      <c r="C558" t="s">
        <v>1390</v>
      </c>
      <c r="D558" s="28" t="s">
        <v>1070</v>
      </c>
      <c r="E558" s="28"/>
      <c r="F558" s="29" t="s">
        <v>1143</v>
      </c>
      <c r="G558" s="30" t="s">
        <v>1144</v>
      </c>
      <c r="H558" s="1" t="s">
        <v>1077</v>
      </c>
      <c r="I558" s="28" t="s">
        <v>19</v>
      </c>
      <c r="J558" s="31" t="s">
        <v>31</v>
      </c>
      <c r="K558" s="28" t="s">
        <v>137</v>
      </c>
      <c r="L558" s="32" t="s">
        <v>1006</v>
      </c>
      <c r="M558" s="38">
        <v>47</v>
      </c>
      <c r="N558" s="41">
        <v>46.67</v>
      </c>
      <c r="O558" s="24">
        <v>0</v>
      </c>
      <c r="P558" s="47">
        <v>0.55000000000000004</v>
      </c>
      <c r="Q558" s="31" t="s">
        <v>23</v>
      </c>
      <c r="R558" s="1" t="s">
        <v>41</v>
      </c>
      <c r="S558" s="71">
        <f>VLOOKUP(R558,Contingencies!$A$2:$D$7,4,FALSE)</f>
        <v>0.125</v>
      </c>
      <c r="T558" s="22">
        <f t="shared" si="614"/>
        <v>74.416274999999999</v>
      </c>
      <c r="U558" s="33">
        <f t="shared" si="688"/>
        <v>26.405775000000002</v>
      </c>
      <c r="V558" s="89"/>
      <c r="W558" s="110"/>
      <c r="X558" s="101">
        <v>8</v>
      </c>
      <c r="Y558" s="102"/>
      <c r="Z558" s="102"/>
      <c r="AA558" s="102"/>
      <c r="AB558" s="102"/>
      <c r="AC558" s="102"/>
      <c r="AD558" s="102"/>
      <c r="AE558" s="102"/>
      <c r="AF558" s="102"/>
      <c r="AG558" s="102"/>
      <c r="AH558" s="102"/>
      <c r="AI558" s="102">
        <f t="shared" si="682"/>
        <v>8</v>
      </c>
      <c r="AJ558" s="103">
        <f t="shared" si="615"/>
        <v>0</v>
      </c>
      <c r="AK558" s="103">
        <f t="shared" si="616"/>
        <v>376</v>
      </c>
      <c r="AL558" s="103">
        <f t="shared" si="617"/>
        <v>0</v>
      </c>
      <c r="AM558" s="103">
        <f t="shared" si="618"/>
        <v>0</v>
      </c>
      <c r="AN558" s="103">
        <f t="shared" si="619"/>
        <v>0</v>
      </c>
      <c r="AO558" s="103">
        <f t="shared" si="620"/>
        <v>0</v>
      </c>
      <c r="AP558" s="103">
        <f t="shared" si="621"/>
        <v>0</v>
      </c>
      <c r="AQ558" s="103">
        <f t="shared" si="622"/>
        <v>0</v>
      </c>
      <c r="AR558" s="103">
        <f t="shared" si="623"/>
        <v>0</v>
      </c>
      <c r="AS558" s="103">
        <f t="shared" si="624"/>
        <v>0</v>
      </c>
      <c r="AT558" s="103">
        <f t="shared" si="625"/>
        <v>0</v>
      </c>
      <c r="AU558" s="103">
        <f t="shared" si="626"/>
        <v>0</v>
      </c>
      <c r="AV558" s="104">
        <f>SUM(AJ558:AU558)*VLOOKUP($I558,Escalation[],MATCH(W$1,Escalation[#Headers]),FALSE)</f>
        <v>384.084</v>
      </c>
      <c r="AW558" s="104">
        <f t="shared" si="683"/>
        <v>0</v>
      </c>
      <c r="AX558" s="104">
        <f t="shared" si="684"/>
        <v>211.24620000000002</v>
      </c>
      <c r="AY558" s="104">
        <f t="shared" si="685"/>
        <v>595.33019999999999</v>
      </c>
      <c r="AZ558" s="103">
        <f t="shared" si="686"/>
        <v>48.0105</v>
      </c>
      <c r="BA558" s="105">
        <f t="shared" si="687"/>
        <v>26.405775000000002</v>
      </c>
      <c r="BB558" s="110"/>
      <c r="BC558" s="102"/>
      <c r="BD558" s="102"/>
      <c r="BE558" s="102"/>
      <c r="BF558" s="102"/>
      <c r="BG558" s="102"/>
      <c r="BH558" s="102"/>
      <c r="BI558" s="102"/>
      <c r="BJ558" s="102"/>
      <c r="BK558" s="102"/>
      <c r="BL558" s="102"/>
      <c r="BM558" s="102"/>
      <c r="BN558" s="102">
        <f t="shared" si="627"/>
        <v>0</v>
      </c>
      <c r="BO558" s="103">
        <f t="shared" si="628"/>
        <v>0</v>
      </c>
      <c r="BP558" s="103">
        <f t="shared" si="629"/>
        <v>0</v>
      </c>
      <c r="BQ558" s="103">
        <f t="shared" si="630"/>
        <v>0</v>
      </c>
      <c r="BR558" s="103">
        <f t="shared" si="631"/>
        <v>0</v>
      </c>
      <c r="BS558" s="103">
        <f t="shared" si="632"/>
        <v>0</v>
      </c>
      <c r="BT558" s="103">
        <f t="shared" si="633"/>
        <v>0</v>
      </c>
      <c r="BU558" s="103">
        <f t="shared" si="634"/>
        <v>0</v>
      </c>
      <c r="BV558" s="103">
        <f t="shared" si="635"/>
        <v>0</v>
      </c>
      <c r="BW558" s="103">
        <f t="shared" si="636"/>
        <v>0</v>
      </c>
      <c r="BX558" s="103">
        <f t="shared" si="637"/>
        <v>0</v>
      </c>
      <c r="BY558" s="103">
        <f t="shared" si="638"/>
        <v>0</v>
      </c>
      <c r="BZ558" s="103">
        <f t="shared" si="639"/>
        <v>0</v>
      </c>
      <c r="CA558" s="104">
        <f>SUM(BO558:BZ558)*VLOOKUP($I558,Escalation[],MATCH(BB$1,Escalation[#Headers]),FALSE)</f>
        <v>0</v>
      </c>
      <c r="CB558" s="104">
        <f t="shared" si="640"/>
        <v>0</v>
      </c>
      <c r="CC558" s="104">
        <f t="shared" si="641"/>
        <v>0</v>
      </c>
      <c r="CD558" s="104">
        <f t="shared" si="642"/>
        <v>0</v>
      </c>
      <c r="CE558" s="103">
        <f t="shared" si="643"/>
        <v>0</v>
      </c>
      <c r="CF558" s="105">
        <f t="shared" si="644"/>
        <v>0</v>
      </c>
      <c r="CG558" s="110"/>
      <c r="CH558" s="102"/>
      <c r="CI558" s="102"/>
      <c r="CJ558" s="102"/>
      <c r="CK558" s="102"/>
      <c r="CL558" s="102"/>
      <c r="CM558" s="102"/>
      <c r="CN558" s="102"/>
      <c r="CO558" s="102"/>
      <c r="CP558" s="102"/>
      <c r="CQ558" s="102"/>
      <c r="CR558" s="102"/>
      <c r="CS558" s="102">
        <f t="shared" si="645"/>
        <v>0</v>
      </c>
      <c r="CT558" s="103">
        <f t="shared" si="646"/>
        <v>0</v>
      </c>
      <c r="CU558" s="103">
        <f t="shared" si="647"/>
        <v>0</v>
      </c>
      <c r="CV558" s="103">
        <f t="shared" si="648"/>
        <v>0</v>
      </c>
      <c r="CW558" s="103">
        <f t="shared" si="649"/>
        <v>0</v>
      </c>
      <c r="CX558" s="103">
        <f t="shared" si="650"/>
        <v>0</v>
      </c>
      <c r="CY558" s="103">
        <f t="shared" si="651"/>
        <v>0</v>
      </c>
      <c r="CZ558" s="103">
        <f t="shared" si="652"/>
        <v>0</v>
      </c>
      <c r="DA558" s="103">
        <f t="shared" si="653"/>
        <v>0</v>
      </c>
      <c r="DB558" s="103">
        <f t="shared" si="654"/>
        <v>0</v>
      </c>
      <c r="DC558" s="103">
        <f t="shared" si="655"/>
        <v>0</v>
      </c>
      <c r="DD558" s="103">
        <f t="shared" si="656"/>
        <v>0</v>
      </c>
      <c r="DE558" s="103">
        <f t="shared" si="657"/>
        <v>0</v>
      </c>
      <c r="DF558" s="104">
        <f>SUM(CT558:DE558)*VLOOKUP($I558,Escalation[],MATCH(CG$1,Escalation[#Headers]),FALSE)</f>
        <v>0</v>
      </c>
      <c r="DG558" s="104">
        <f t="shared" si="658"/>
        <v>0</v>
      </c>
      <c r="DH558" s="104">
        <f t="shared" si="659"/>
        <v>0</v>
      </c>
      <c r="DI558" s="104">
        <f t="shared" si="660"/>
        <v>0</v>
      </c>
      <c r="DJ558" s="103">
        <f t="shared" si="661"/>
        <v>0</v>
      </c>
      <c r="DK558" s="105">
        <f t="shared" si="662"/>
        <v>0</v>
      </c>
      <c r="DL558" s="110"/>
      <c r="DM558" s="102"/>
      <c r="DN558" s="102"/>
      <c r="DO558" s="102"/>
      <c r="DP558" s="102"/>
      <c r="DQ558" s="102"/>
      <c r="DR558" s="102"/>
      <c r="DS558" s="102"/>
      <c r="DT558" s="102"/>
      <c r="DU558" s="102"/>
      <c r="DV558" s="102"/>
      <c r="DW558" s="102"/>
      <c r="DX558" s="102">
        <f t="shared" si="663"/>
        <v>0</v>
      </c>
      <c r="DY558" s="103">
        <f t="shared" si="664"/>
        <v>0</v>
      </c>
      <c r="DZ558" s="103">
        <f t="shared" si="665"/>
        <v>0</v>
      </c>
      <c r="EA558" s="103">
        <f t="shared" si="666"/>
        <v>0</v>
      </c>
      <c r="EB558" s="103">
        <f t="shared" si="667"/>
        <v>0</v>
      </c>
      <c r="EC558" s="103">
        <f t="shared" si="668"/>
        <v>0</v>
      </c>
      <c r="ED558" s="103">
        <f t="shared" si="669"/>
        <v>0</v>
      </c>
      <c r="EE558" s="103">
        <f t="shared" si="670"/>
        <v>0</v>
      </c>
      <c r="EF558" s="103">
        <f t="shared" si="671"/>
        <v>0</v>
      </c>
      <c r="EG558" s="103">
        <f t="shared" si="672"/>
        <v>0</v>
      </c>
      <c r="EH558" s="103">
        <f t="shared" si="673"/>
        <v>0</v>
      </c>
      <c r="EI558" s="103">
        <f t="shared" si="674"/>
        <v>0</v>
      </c>
      <c r="EJ558" s="103">
        <f t="shared" si="675"/>
        <v>0</v>
      </c>
      <c r="EK558" s="104">
        <f>SUM(DY558:EJ558)*VLOOKUP($I558,Escalation[],MATCH(DL$1,Escalation[#Headers]),FALSE)</f>
        <v>0</v>
      </c>
      <c r="EL558" s="104">
        <f t="shared" si="676"/>
        <v>0</v>
      </c>
      <c r="EM558" s="104">
        <f t="shared" si="677"/>
        <v>0</v>
      </c>
      <c r="EN558" s="104">
        <f t="shared" si="678"/>
        <v>0</v>
      </c>
      <c r="EO558" s="103">
        <f t="shared" si="679"/>
        <v>0</v>
      </c>
      <c r="EP558" s="105">
        <f t="shared" si="680"/>
        <v>0</v>
      </c>
      <c r="EQ558" s="159">
        <f t="shared" si="681"/>
        <v>595.33019999999999</v>
      </c>
      <c r="ER558" s="1"/>
      <c r="ES558" s="82"/>
      <c r="ET558" s="82"/>
      <c r="EU558" s="82"/>
      <c r="EV558" s="82"/>
      <c r="EW558" s="34"/>
      <c r="EX558" s="34"/>
      <c r="EY558" s="34"/>
      <c r="EZ558" s="34"/>
      <c r="FA558" s="34"/>
      <c r="FB558" s="34"/>
      <c r="FC558" s="34"/>
      <c r="FD558" s="34"/>
    </row>
    <row r="559" spans="1:160" ht="92.4" hidden="1" x14ac:dyDescent="0.3">
      <c r="A559" s="37" t="s">
        <v>1145</v>
      </c>
      <c r="B559" s="83">
        <v>1.4</v>
      </c>
      <c r="C559" t="s">
        <v>1390</v>
      </c>
      <c r="D559" s="28" t="s">
        <v>1070</v>
      </c>
      <c r="E559" s="28"/>
      <c r="F559" s="29" t="s">
        <v>1146</v>
      </c>
      <c r="G559" s="30" t="s">
        <v>1147</v>
      </c>
      <c r="H559" s="1"/>
      <c r="I559" s="28" t="s">
        <v>135</v>
      </c>
      <c r="J559" s="31" t="s">
        <v>135</v>
      </c>
      <c r="K559" s="28"/>
      <c r="L559" s="32" t="s">
        <v>1136</v>
      </c>
      <c r="M559" s="38"/>
      <c r="N559" s="42">
        <v>1</v>
      </c>
      <c r="O559" s="24">
        <v>0</v>
      </c>
      <c r="P559" s="47">
        <v>0.55000000000000004</v>
      </c>
      <c r="Q559" s="31" t="s">
        <v>23</v>
      </c>
      <c r="R559" s="1" t="s">
        <v>24</v>
      </c>
      <c r="S559" s="71">
        <f>VLOOKUP(R559,Contingencies!$A$2:$D$7,4,FALSE)</f>
        <v>0.09</v>
      </c>
      <c r="T559" s="22">
        <f t="shared" si="614"/>
        <v>17.812406250000002</v>
      </c>
      <c r="U559" s="33">
        <f t="shared" si="688"/>
        <v>6.320531250000001</v>
      </c>
      <c r="V559" s="89"/>
      <c r="W559" s="100">
        <v>125</v>
      </c>
      <c r="X559" s="101"/>
      <c r="Y559" s="102"/>
      <c r="Z559" s="102"/>
      <c r="AA559" s="102"/>
      <c r="AB559" s="102"/>
      <c r="AC559" s="102"/>
      <c r="AD559" s="102"/>
      <c r="AE559" s="102"/>
      <c r="AF559" s="102"/>
      <c r="AG559" s="102"/>
      <c r="AH559" s="102"/>
      <c r="AI559" s="102">
        <f t="shared" si="682"/>
        <v>0</v>
      </c>
      <c r="AJ559" s="103">
        <f t="shared" si="615"/>
        <v>125</v>
      </c>
      <c r="AK559" s="103">
        <f t="shared" si="616"/>
        <v>0</v>
      </c>
      <c r="AL559" s="103">
        <f t="shared" si="617"/>
        <v>0</v>
      </c>
      <c r="AM559" s="103">
        <f t="shared" si="618"/>
        <v>0</v>
      </c>
      <c r="AN559" s="103">
        <f t="shared" si="619"/>
        <v>0</v>
      </c>
      <c r="AO559" s="103">
        <f t="shared" si="620"/>
        <v>0</v>
      </c>
      <c r="AP559" s="103">
        <f t="shared" si="621"/>
        <v>0</v>
      </c>
      <c r="AQ559" s="103">
        <f t="shared" si="622"/>
        <v>0</v>
      </c>
      <c r="AR559" s="103">
        <f t="shared" si="623"/>
        <v>0</v>
      </c>
      <c r="AS559" s="103">
        <f t="shared" si="624"/>
        <v>0</v>
      </c>
      <c r="AT559" s="103">
        <f t="shared" si="625"/>
        <v>0</v>
      </c>
      <c r="AU559" s="103">
        <f t="shared" si="626"/>
        <v>0</v>
      </c>
      <c r="AV559" s="104">
        <f>SUM(AJ559:AU559)*VLOOKUP($I559,Escalation[],MATCH(W$1,Escalation[#Headers]),FALSE)</f>
        <v>127.68750000000001</v>
      </c>
      <c r="AW559" s="104">
        <f t="shared" si="683"/>
        <v>0</v>
      </c>
      <c r="AX559" s="104">
        <f t="shared" si="684"/>
        <v>70.22812500000002</v>
      </c>
      <c r="AY559" s="104">
        <f t="shared" si="685"/>
        <v>197.91562500000003</v>
      </c>
      <c r="AZ559" s="103">
        <f t="shared" si="686"/>
        <v>11.491875</v>
      </c>
      <c r="BA559" s="105">
        <f t="shared" si="687"/>
        <v>6.3205312500000019</v>
      </c>
      <c r="BB559" s="110"/>
      <c r="BC559" s="102"/>
      <c r="BD559" s="102"/>
      <c r="BE559" s="102"/>
      <c r="BF559" s="102"/>
      <c r="BG559" s="102"/>
      <c r="BH559" s="102"/>
      <c r="BI559" s="102"/>
      <c r="BJ559" s="102"/>
      <c r="BK559" s="102"/>
      <c r="BL559" s="102"/>
      <c r="BM559" s="102"/>
      <c r="BN559" s="102">
        <f t="shared" si="627"/>
        <v>0</v>
      </c>
      <c r="BO559" s="103">
        <f t="shared" si="628"/>
        <v>0</v>
      </c>
      <c r="BP559" s="103">
        <f t="shared" si="629"/>
        <v>0</v>
      </c>
      <c r="BQ559" s="103">
        <f t="shared" si="630"/>
        <v>0</v>
      </c>
      <c r="BR559" s="103">
        <f t="shared" si="631"/>
        <v>0</v>
      </c>
      <c r="BS559" s="103">
        <f t="shared" si="632"/>
        <v>0</v>
      </c>
      <c r="BT559" s="103">
        <f t="shared" si="633"/>
        <v>0</v>
      </c>
      <c r="BU559" s="103">
        <f t="shared" si="634"/>
        <v>0</v>
      </c>
      <c r="BV559" s="103">
        <f t="shared" si="635"/>
        <v>0</v>
      </c>
      <c r="BW559" s="103">
        <f t="shared" si="636"/>
        <v>0</v>
      </c>
      <c r="BX559" s="103">
        <f t="shared" si="637"/>
        <v>0</v>
      </c>
      <c r="BY559" s="103">
        <f t="shared" si="638"/>
        <v>0</v>
      </c>
      <c r="BZ559" s="103">
        <f t="shared" si="639"/>
        <v>0</v>
      </c>
      <c r="CA559" s="104">
        <f>SUM(BO559:BZ559)*VLOOKUP($I559,Escalation[],MATCH(BB$1,Escalation[#Headers]),FALSE)</f>
        <v>0</v>
      </c>
      <c r="CB559" s="104">
        <f t="shared" si="640"/>
        <v>0</v>
      </c>
      <c r="CC559" s="104">
        <f t="shared" si="641"/>
        <v>0</v>
      </c>
      <c r="CD559" s="104">
        <f t="shared" si="642"/>
        <v>0</v>
      </c>
      <c r="CE559" s="103">
        <f t="shared" si="643"/>
        <v>0</v>
      </c>
      <c r="CF559" s="105">
        <f t="shared" si="644"/>
        <v>0</v>
      </c>
      <c r="CG559" s="110"/>
      <c r="CH559" s="102"/>
      <c r="CI559" s="102"/>
      <c r="CJ559" s="102"/>
      <c r="CK559" s="102"/>
      <c r="CL559" s="102"/>
      <c r="CM559" s="102"/>
      <c r="CN559" s="102"/>
      <c r="CO559" s="102"/>
      <c r="CP559" s="102"/>
      <c r="CQ559" s="102"/>
      <c r="CR559" s="102"/>
      <c r="CS559" s="102">
        <f t="shared" si="645"/>
        <v>0</v>
      </c>
      <c r="CT559" s="103">
        <f t="shared" si="646"/>
        <v>0</v>
      </c>
      <c r="CU559" s="103">
        <f t="shared" si="647"/>
        <v>0</v>
      </c>
      <c r="CV559" s="103">
        <f t="shared" si="648"/>
        <v>0</v>
      </c>
      <c r="CW559" s="103">
        <f t="shared" si="649"/>
        <v>0</v>
      </c>
      <c r="CX559" s="103">
        <f t="shared" si="650"/>
        <v>0</v>
      </c>
      <c r="CY559" s="103">
        <f t="shared" si="651"/>
        <v>0</v>
      </c>
      <c r="CZ559" s="103">
        <f t="shared" si="652"/>
        <v>0</v>
      </c>
      <c r="DA559" s="103">
        <f t="shared" si="653"/>
        <v>0</v>
      </c>
      <c r="DB559" s="103">
        <f t="shared" si="654"/>
        <v>0</v>
      </c>
      <c r="DC559" s="103">
        <f t="shared" si="655"/>
        <v>0</v>
      </c>
      <c r="DD559" s="103">
        <f t="shared" si="656"/>
        <v>0</v>
      </c>
      <c r="DE559" s="103">
        <f t="shared" si="657"/>
        <v>0</v>
      </c>
      <c r="DF559" s="104">
        <f>SUM(CT559:DE559)*VLOOKUP($I559,Escalation[],MATCH(CG$1,Escalation[#Headers]),FALSE)</f>
        <v>0</v>
      </c>
      <c r="DG559" s="104">
        <f t="shared" si="658"/>
        <v>0</v>
      </c>
      <c r="DH559" s="104">
        <f t="shared" si="659"/>
        <v>0</v>
      </c>
      <c r="DI559" s="104">
        <f t="shared" si="660"/>
        <v>0</v>
      </c>
      <c r="DJ559" s="103">
        <f t="shared" si="661"/>
        <v>0</v>
      </c>
      <c r="DK559" s="105">
        <f t="shared" si="662"/>
        <v>0</v>
      </c>
      <c r="DL559" s="110"/>
      <c r="DM559" s="102"/>
      <c r="DN559" s="102"/>
      <c r="DO559" s="102"/>
      <c r="DP559" s="102"/>
      <c r="DQ559" s="102"/>
      <c r="DR559" s="102"/>
      <c r="DS559" s="102"/>
      <c r="DT559" s="102"/>
      <c r="DU559" s="102"/>
      <c r="DV559" s="102"/>
      <c r="DW559" s="102"/>
      <c r="DX559" s="102">
        <f t="shared" si="663"/>
        <v>0</v>
      </c>
      <c r="DY559" s="103">
        <f t="shared" si="664"/>
        <v>0</v>
      </c>
      <c r="DZ559" s="103">
        <f t="shared" si="665"/>
        <v>0</v>
      </c>
      <c r="EA559" s="103">
        <f t="shared" si="666"/>
        <v>0</v>
      </c>
      <c r="EB559" s="103">
        <f t="shared" si="667"/>
        <v>0</v>
      </c>
      <c r="EC559" s="103">
        <f t="shared" si="668"/>
        <v>0</v>
      </c>
      <c r="ED559" s="103">
        <f t="shared" si="669"/>
        <v>0</v>
      </c>
      <c r="EE559" s="103">
        <f t="shared" si="670"/>
        <v>0</v>
      </c>
      <c r="EF559" s="103">
        <f t="shared" si="671"/>
        <v>0</v>
      </c>
      <c r="EG559" s="103">
        <f t="shared" si="672"/>
        <v>0</v>
      </c>
      <c r="EH559" s="103">
        <f t="shared" si="673"/>
        <v>0</v>
      </c>
      <c r="EI559" s="103">
        <f t="shared" si="674"/>
        <v>0</v>
      </c>
      <c r="EJ559" s="103">
        <f t="shared" si="675"/>
        <v>0</v>
      </c>
      <c r="EK559" s="104">
        <f>SUM(DY559:EJ559)*VLOOKUP($I559,Escalation[],MATCH(DL$1,Escalation[#Headers]),FALSE)</f>
        <v>0</v>
      </c>
      <c r="EL559" s="104">
        <f t="shared" si="676"/>
        <v>0</v>
      </c>
      <c r="EM559" s="104">
        <f t="shared" si="677"/>
        <v>0</v>
      </c>
      <c r="EN559" s="104">
        <f t="shared" si="678"/>
        <v>0</v>
      </c>
      <c r="EO559" s="103">
        <f t="shared" si="679"/>
        <v>0</v>
      </c>
      <c r="EP559" s="105">
        <f t="shared" si="680"/>
        <v>0</v>
      </c>
      <c r="EQ559" s="159">
        <f t="shared" si="681"/>
        <v>197.91562500000003</v>
      </c>
      <c r="ER559" s="1"/>
      <c r="ES559" s="82"/>
      <c r="ET559" s="82"/>
      <c r="EU559" s="82"/>
      <c r="EV559" s="82"/>
      <c r="EW559" s="34"/>
      <c r="EX559" s="34"/>
      <c r="EY559" s="34"/>
      <c r="EZ559" s="34"/>
      <c r="FA559" s="34"/>
      <c r="FB559" s="34"/>
      <c r="FC559" s="34"/>
      <c r="FD559" s="34"/>
    </row>
    <row r="560" spans="1:160" ht="66" hidden="1" x14ac:dyDescent="0.3">
      <c r="A560" s="37" t="s">
        <v>1148</v>
      </c>
      <c r="B560" s="83">
        <v>1.4</v>
      </c>
      <c r="C560" t="s">
        <v>1390</v>
      </c>
      <c r="D560" s="28" t="s">
        <v>1070</v>
      </c>
      <c r="E560" s="28"/>
      <c r="F560" s="29" t="s">
        <v>1149</v>
      </c>
      <c r="G560" s="30" t="s">
        <v>1149</v>
      </c>
      <c r="H560" s="1" t="s">
        <v>128</v>
      </c>
      <c r="I560" s="28" t="s">
        <v>125</v>
      </c>
      <c r="J560" s="31" t="s">
        <v>125</v>
      </c>
      <c r="K560" s="28"/>
      <c r="L560" s="32" t="s">
        <v>129</v>
      </c>
      <c r="M560" s="38"/>
      <c r="N560" s="42">
        <v>1</v>
      </c>
      <c r="O560" s="24">
        <v>0</v>
      </c>
      <c r="P560" s="47">
        <v>0.55000000000000004</v>
      </c>
      <c r="Q560" s="31" t="s">
        <v>23</v>
      </c>
      <c r="R560" s="1" t="s">
        <v>24</v>
      </c>
      <c r="S560" s="71">
        <f>VLOOKUP(R560,Contingencies!$A$2:$D$7,4,FALSE)</f>
        <v>0.09</v>
      </c>
      <c r="T560" s="22">
        <f t="shared" si="614"/>
        <v>512.9973</v>
      </c>
      <c r="U560" s="33">
        <f t="shared" si="688"/>
        <v>182.03130000000002</v>
      </c>
      <c r="V560" s="89"/>
      <c r="W560" s="100">
        <v>3600</v>
      </c>
      <c r="X560" s="102"/>
      <c r="Y560" s="102"/>
      <c r="Z560" s="102"/>
      <c r="AA560" s="102"/>
      <c r="AB560" s="102"/>
      <c r="AC560" s="102"/>
      <c r="AD560" s="102"/>
      <c r="AE560" s="102"/>
      <c r="AF560" s="102"/>
      <c r="AG560" s="102"/>
      <c r="AH560" s="102"/>
      <c r="AI560" s="102">
        <f t="shared" si="682"/>
        <v>0</v>
      </c>
      <c r="AJ560" s="103">
        <f t="shared" si="615"/>
        <v>3600</v>
      </c>
      <c r="AK560" s="103">
        <f t="shared" si="616"/>
        <v>0</v>
      </c>
      <c r="AL560" s="103">
        <f t="shared" si="617"/>
        <v>0</v>
      </c>
      <c r="AM560" s="103">
        <f t="shared" si="618"/>
        <v>0</v>
      </c>
      <c r="AN560" s="103">
        <f t="shared" si="619"/>
        <v>0</v>
      </c>
      <c r="AO560" s="103">
        <f t="shared" si="620"/>
        <v>0</v>
      </c>
      <c r="AP560" s="103">
        <f t="shared" si="621"/>
        <v>0</v>
      </c>
      <c r="AQ560" s="103">
        <f t="shared" si="622"/>
        <v>0</v>
      </c>
      <c r="AR560" s="103">
        <f t="shared" si="623"/>
        <v>0</v>
      </c>
      <c r="AS560" s="103">
        <f t="shared" si="624"/>
        <v>0</v>
      </c>
      <c r="AT560" s="103">
        <f t="shared" si="625"/>
        <v>0</v>
      </c>
      <c r="AU560" s="103">
        <f t="shared" si="626"/>
        <v>0</v>
      </c>
      <c r="AV560" s="104">
        <f>SUM(AJ560:AU560)*VLOOKUP($I560,Escalation[],MATCH(W$1,Escalation[#Headers]),FALSE)</f>
        <v>3677.4</v>
      </c>
      <c r="AW560" s="104">
        <f t="shared" si="683"/>
        <v>0</v>
      </c>
      <c r="AX560" s="104">
        <f t="shared" si="684"/>
        <v>2022.5700000000002</v>
      </c>
      <c r="AY560" s="104">
        <f t="shared" si="685"/>
        <v>5699.97</v>
      </c>
      <c r="AZ560" s="103">
        <f t="shared" si="686"/>
        <v>330.96600000000001</v>
      </c>
      <c r="BA560" s="105">
        <f t="shared" si="687"/>
        <v>182.03130000000002</v>
      </c>
      <c r="BB560" s="110"/>
      <c r="BC560" s="102"/>
      <c r="BD560" s="102"/>
      <c r="BE560" s="102"/>
      <c r="BF560" s="102"/>
      <c r="BG560" s="102"/>
      <c r="BH560" s="102"/>
      <c r="BI560" s="102"/>
      <c r="BJ560" s="102"/>
      <c r="BK560" s="102"/>
      <c r="BL560" s="102"/>
      <c r="BM560" s="102"/>
      <c r="BN560" s="102">
        <f t="shared" si="627"/>
        <v>0</v>
      </c>
      <c r="BO560" s="103">
        <f t="shared" si="628"/>
        <v>0</v>
      </c>
      <c r="BP560" s="103">
        <f t="shared" si="629"/>
        <v>0</v>
      </c>
      <c r="BQ560" s="103">
        <f t="shared" si="630"/>
        <v>0</v>
      </c>
      <c r="BR560" s="103">
        <f t="shared" si="631"/>
        <v>0</v>
      </c>
      <c r="BS560" s="103">
        <f t="shared" si="632"/>
        <v>0</v>
      </c>
      <c r="BT560" s="103">
        <f t="shared" si="633"/>
        <v>0</v>
      </c>
      <c r="BU560" s="103">
        <f t="shared" si="634"/>
        <v>0</v>
      </c>
      <c r="BV560" s="103">
        <f t="shared" si="635"/>
        <v>0</v>
      </c>
      <c r="BW560" s="103">
        <f t="shared" si="636"/>
        <v>0</v>
      </c>
      <c r="BX560" s="103">
        <f t="shared" si="637"/>
        <v>0</v>
      </c>
      <c r="BY560" s="103">
        <f t="shared" si="638"/>
        <v>0</v>
      </c>
      <c r="BZ560" s="103">
        <f t="shared" si="639"/>
        <v>0</v>
      </c>
      <c r="CA560" s="104">
        <f>SUM(BO560:BZ560)*VLOOKUP($I560,Escalation[],MATCH(BB$1,Escalation[#Headers]),FALSE)</f>
        <v>0</v>
      </c>
      <c r="CB560" s="104">
        <f t="shared" si="640"/>
        <v>0</v>
      </c>
      <c r="CC560" s="104">
        <f t="shared" si="641"/>
        <v>0</v>
      </c>
      <c r="CD560" s="104">
        <f t="shared" si="642"/>
        <v>0</v>
      </c>
      <c r="CE560" s="103">
        <f t="shared" si="643"/>
        <v>0</v>
      </c>
      <c r="CF560" s="105">
        <f t="shared" si="644"/>
        <v>0</v>
      </c>
      <c r="CG560" s="110"/>
      <c r="CH560" s="102"/>
      <c r="CI560" s="102"/>
      <c r="CJ560" s="102"/>
      <c r="CK560" s="102"/>
      <c r="CL560" s="102"/>
      <c r="CM560" s="102"/>
      <c r="CN560" s="102"/>
      <c r="CO560" s="102"/>
      <c r="CP560" s="102"/>
      <c r="CQ560" s="102"/>
      <c r="CR560" s="102"/>
      <c r="CS560" s="102">
        <f t="shared" si="645"/>
        <v>0</v>
      </c>
      <c r="CT560" s="103">
        <f t="shared" si="646"/>
        <v>0</v>
      </c>
      <c r="CU560" s="103">
        <f t="shared" si="647"/>
        <v>0</v>
      </c>
      <c r="CV560" s="103">
        <f t="shared" si="648"/>
        <v>0</v>
      </c>
      <c r="CW560" s="103">
        <f t="shared" si="649"/>
        <v>0</v>
      </c>
      <c r="CX560" s="103">
        <f t="shared" si="650"/>
        <v>0</v>
      </c>
      <c r="CY560" s="103">
        <f t="shared" si="651"/>
        <v>0</v>
      </c>
      <c r="CZ560" s="103">
        <f t="shared" si="652"/>
        <v>0</v>
      </c>
      <c r="DA560" s="103">
        <f t="shared" si="653"/>
        <v>0</v>
      </c>
      <c r="DB560" s="103">
        <f t="shared" si="654"/>
        <v>0</v>
      </c>
      <c r="DC560" s="103">
        <f t="shared" si="655"/>
        <v>0</v>
      </c>
      <c r="DD560" s="103">
        <f t="shared" si="656"/>
        <v>0</v>
      </c>
      <c r="DE560" s="103">
        <f t="shared" si="657"/>
        <v>0</v>
      </c>
      <c r="DF560" s="104">
        <f>SUM(CT560:DE560)*VLOOKUP($I560,Escalation[],MATCH(CG$1,Escalation[#Headers]),FALSE)</f>
        <v>0</v>
      </c>
      <c r="DG560" s="104">
        <f t="shared" si="658"/>
        <v>0</v>
      </c>
      <c r="DH560" s="104">
        <f t="shared" si="659"/>
        <v>0</v>
      </c>
      <c r="DI560" s="104">
        <f t="shared" si="660"/>
        <v>0</v>
      </c>
      <c r="DJ560" s="103">
        <f t="shared" si="661"/>
        <v>0</v>
      </c>
      <c r="DK560" s="105">
        <f t="shared" si="662"/>
        <v>0</v>
      </c>
      <c r="DL560" s="110"/>
      <c r="DM560" s="102"/>
      <c r="DN560" s="102"/>
      <c r="DO560" s="102"/>
      <c r="DP560" s="102"/>
      <c r="DQ560" s="102"/>
      <c r="DR560" s="102"/>
      <c r="DS560" s="102"/>
      <c r="DT560" s="102"/>
      <c r="DU560" s="102"/>
      <c r="DV560" s="102"/>
      <c r="DW560" s="102"/>
      <c r="DX560" s="102">
        <f t="shared" si="663"/>
        <v>0</v>
      </c>
      <c r="DY560" s="103">
        <f t="shared" si="664"/>
        <v>0</v>
      </c>
      <c r="DZ560" s="103">
        <f t="shared" si="665"/>
        <v>0</v>
      </c>
      <c r="EA560" s="103">
        <f t="shared" si="666"/>
        <v>0</v>
      </c>
      <c r="EB560" s="103">
        <f t="shared" si="667"/>
        <v>0</v>
      </c>
      <c r="EC560" s="103">
        <f t="shared" si="668"/>
        <v>0</v>
      </c>
      <c r="ED560" s="103">
        <f t="shared" si="669"/>
        <v>0</v>
      </c>
      <c r="EE560" s="103">
        <f t="shared" si="670"/>
        <v>0</v>
      </c>
      <c r="EF560" s="103">
        <f t="shared" si="671"/>
        <v>0</v>
      </c>
      <c r="EG560" s="103">
        <f t="shared" si="672"/>
        <v>0</v>
      </c>
      <c r="EH560" s="103">
        <f t="shared" si="673"/>
        <v>0</v>
      </c>
      <c r="EI560" s="103">
        <f t="shared" si="674"/>
        <v>0</v>
      </c>
      <c r="EJ560" s="103">
        <f t="shared" si="675"/>
        <v>0</v>
      </c>
      <c r="EK560" s="104">
        <f>SUM(DY560:EJ560)*VLOOKUP($I560,Escalation[],MATCH(DL$1,Escalation[#Headers]),FALSE)</f>
        <v>0</v>
      </c>
      <c r="EL560" s="104">
        <f t="shared" si="676"/>
        <v>0</v>
      </c>
      <c r="EM560" s="104">
        <f t="shared" si="677"/>
        <v>0</v>
      </c>
      <c r="EN560" s="104">
        <f t="shared" si="678"/>
        <v>0</v>
      </c>
      <c r="EO560" s="103">
        <f t="shared" si="679"/>
        <v>0</v>
      </c>
      <c r="EP560" s="105">
        <f t="shared" si="680"/>
        <v>0</v>
      </c>
      <c r="EQ560" s="159">
        <f t="shared" si="681"/>
        <v>5699.97</v>
      </c>
      <c r="ER560" s="1"/>
      <c r="ES560" s="82"/>
      <c r="ET560" s="82"/>
      <c r="EU560" s="82"/>
      <c r="EV560" s="82"/>
      <c r="EW560" s="34"/>
      <c r="EX560" s="34"/>
      <c r="EY560" s="34"/>
      <c r="EZ560" s="34"/>
      <c r="FA560" s="34"/>
      <c r="FB560" s="34"/>
      <c r="FC560" s="34"/>
      <c r="FD560" s="34"/>
    </row>
    <row r="561" spans="1:160" ht="79.2" hidden="1" x14ac:dyDescent="0.3">
      <c r="A561" s="37" t="s">
        <v>1150</v>
      </c>
      <c r="B561" s="83">
        <v>1.4</v>
      </c>
      <c r="C561" t="s">
        <v>1390</v>
      </c>
      <c r="D561" s="28" t="s">
        <v>1070</v>
      </c>
      <c r="E561" s="28"/>
      <c r="F561" s="29" t="s">
        <v>1151</v>
      </c>
      <c r="G561" s="30" t="s">
        <v>1152</v>
      </c>
      <c r="H561" s="1" t="s">
        <v>1073</v>
      </c>
      <c r="I561" s="28" t="s">
        <v>19</v>
      </c>
      <c r="J561" s="31" t="s">
        <v>31</v>
      </c>
      <c r="K561" s="28" t="s">
        <v>27</v>
      </c>
      <c r="L561" s="32" t="s">
        <v>1006</v>
      </c>
      <c r="M561" s="38">
        <v>62</v>
      </c>
      <c r="N561" s="41">
        <v>62</v>
      </c>
      <c r="O561" s="24">
        <v>0</v>
      </c>
      <c r="P561" s="47">
        <v>0.55000000000000004</v>
      </c>
      <c r="Q561" s="31" t="s">
        <v>23</v>
      </c>
      <c r="R561" s="1" t="s">
        <v>220</v>
      </c>
      <c r="S561" s="71">
        <f>VLOOKUP(R561,Contingencies!$A$2:$D$7,4,FALSE)</f>
        <v>0.2</v>
      </c>
      <c r="T561" s="22">
        <f t="shared" si="614"/>
        <v>314.13168000000007</v>
      </c>
      <c r="U561" s="33">
        <f t="shared" si="688"/>
        <v>111.46608000000003</v>
      </c>
      <c r="V561" s="89"/>
      <c r="W561" s="110">
        <v>8</v>
      </c>
      <c r="X561" s="102">
        <v>8</v>
      </c>
      <c r="Y561" s="102"/>
      <c r="Z561" s="101"/>
      <c r="AA561" s="101"/>
      <c r="AB561" s="101"/>
      <c r="AC561" s="102"/>
      <c r="AD561" s="102"/>
      <c r="AE561" s="102"/>
      <c r="AF561" s="102"/>
      <c r="AG561" s="102"/>
      <c r="AH561" s="102"/>
      <c r="AI561" s="102">
        <f t="shared" si="682"/>
        <v>16</v>
      </c>
      <c r="AJ561" s="103">
        <f t="shared" si="615"/>
        <v>496</v>
      </c>
      <c r="AK561" s="103">
        <f t="shared" si="616"/>
        <v>496</v>
      </c>
      <c r="AL561" s="103">
        <f t="shared" si="617"/>
        <v>0</v>
      </c>
      <c r="AM561" s="103">
        <f t="shared" si="618"/>
        <v>0</v>
      </c>
      <c r="AN561" s="103">
        <f t="shared" si="619"/>
        <v>0</v>
      </c>
      <c r="AO561" s="103">
        <f t="shared" si="620"/>
        <v>0</v>
      </c>
      <c r="AP561" s="103">
        <f t="shared" si="621"/>
        <v>0</v>
      </c>
      <c r="AQ561" s="103">
        <f t="shared" si="622"/>
        <v>0</v>
      </c>
      <c r="AR561" s="103">
        <f t="shared" si="623"/>
        <v>0</v>
      </c>
      <c r="AS561" s="103">
        <f t="shared" si="624"/>
        <v>0</v>
      </c>
      <c r="AT561" s="103">
        <f t="shared" si="625"/>
        <v>0</v>
      </c>
      <c r="AU561" s="103">
        <f t="shared" si="626"/>
        <v>0</v>
      </c>
      <c r="AV561" s="104">
        <f>SUM(AJ561:AU561)*VLOOKUP($I561,Escalation[],MATCH(W$1,Escalation[#Headers]),FALSE)</f>
        <v>1013.3280000000001</v>
      </c>
      <c r="AW561" s="104">
        <f t="shared" si="683"/>
        <v>0</v>
      </c>
      <c r="AX561" s="104">
        <f t="shared" si="684"/>
        <v>557.33040000000005</v>
      </c>
      <c r="AY561" s="104">
        <f t="shared" si="685"/>
        <v>1570.6584000000003</v>
      </c>
      <c r="AZ561" s="103">
        <f t="shared" si="686"/>
        <v>202.66560000000004</v>
      </c>
      <c r="BA561" s="105">
        <f t="shared" si="687"/>
        <v>111.46608000000002</v>
      </c>
      <c r="BB561" s="110"/>
      <c r="BC561" s="102"/>
      <c r="BD561" s="102"/>
      <c r="BE561" s="102"/>
      <c r="BF561" s="102"/>
      <c r="BG561" s="102"/>
      <c r="BH561" s="102"/>
      <c r="BI561" s="102"/>
      <c r="BJ561" s="102"/>
      <c r="BK561" s="102"/>
      <c r="BL561" s="102"/>
      <c r="BM561" s="102"/>
      <c r="BN561" s="102">
        <f t="shared" si="627"/>
        <v>0</v>
      </c>
      <c r="BO561" s="103">
        <f t="shared" si="628"/>
        <v>0</v>
      </c>
      <c r="BP561" s="103">
        <f t="shared" si="629"/>
        <v>0</v>
      </c>
      <c r="BQ561" s="103">
        <f t="shared" si="630"/>
        <v>0</v>
      </c>
      <c r="BR561" s="103">
        <f t="shared" si="631"/>
        <v>0</v>
      </c>
      <c r="BS561" s="103">
        <f t="shared" si="632"/>
        <v>0</v>
      </c>
      <c r="BT561" s="103">
        <f t="shared" si="633"/>
        <v>0</v>
      </c>
      <c r="BU561" s="103">
        <f t="shared" si="634"/>
        <v>0</v>
      </c>
      <c r="BV561" s="103">
        <f t="shared" si="635"/>
        <v>0</v>
      </c>
      <c r="BW561" s="103">
        <f t="shared" si="636"/>
        <v>0</v>
      </c>
      <c r="BX561" s="103">
        <f t="shared" si="637"/>
        <v>0</v>
      </c>
      <c r="BY561" s="103">
        <f t="shared" si="638"/>
        <v>0</v>
      </c>
      <c r="BZ561" s="103">
        <f t="shared" si="639"/>
        <v>0</v>
      </c>
      <c r="CA561" s="104">
        <f>SUM(BO561:BZ561)*VLOOKUP($I561,Escalation[],MATCH(BB$1,Escalation[#Headers]),FALSE)</f>
        <v>0</v>
      </c>
      <c r="CB561" s="104">
        <f t="shared" si="640"/>
        <v>0</v>
      </c>
      <c r="CC561" s="104">
        <f t="shared" si="641"/>
        <v>0</v>
      </c>
      <c r="CD561" s="104">
        <f t="shared" si="642"/>
        <v>0</v>
      </c>
      <c r="CE561" s="103">
        <f t="shared" si="643"/>
        <v>0</v>
      </c>
      <c r="CF561" s="105">
        <f t="shared" si="644"/>
        <v>0</v>
      </c>
      <c r="CG561" s="110"/>
      <c r="CH561" s="102"/>
      <c r="CI561" s="102"/>
      <c r="CJ561" s="102"/>
      <c r="CK561" s="102"/>
      <c r="CL561" s="102"/>
      <c r="CM561" s="102"/>
      <c r="CN561" s="102"/>
      <c r="CO561" s="102"/>
      <c r="CP561" s="102"/>
      <c r="CQ561" s="102"/>
      <c r="CR561" s="102"/>
      <c r="CS561" s="102">
        <f t="shared" si="645"/>
        <v>0</v>
      </c>
      <c r="CT561" s="103">
        <f t="shared" si="646"/>
        <v>0</v>
      </c>
      <c r="CU561" s="103">
        <f t="shared" si="647"/>
        <v>0</v>
      </c>
      <c r="CV561" s="103">
        <f t="shared" si="648"/>
        <v>0</v>
      </c>
      <c r="CW561" s="103">
        <f t="shared" si="649"/>
        <v>0</v>
      </c>
      <c r="CX561" s="103">
        <f t="shared" si="650"/>
        <v>0</v>
      </c>
      <c r="CY561" s="103">
        <f t="shared" si="651"/>
        <v>0</v>
      </c>
      <c r="CZ561" s="103">
        <f t="shared" si="652"/>
        <v>0</v>
      </c>
      <c r="DA561" s="103">
        <f t="shared" si="653"/>
        <v>0</v>
      </c>
      <c r="DB561" s="103">
        <f t="shared" si="654"/>
        <v>0</v>
      </c>
      <c r="DC561" s="103">
        <f t="shared" si="655"/>
        <v>0</v>
      </c>
      <c r="DD561" s="103">
        <f t="shared" si="656"/>
        <v>0</v>
      </c>
      <c r="DE561" s="103">
        <f t="shared" si="657"/>
        <v>0</v>
      </c>
      <c r="DF561" s="104">
        <f>SUM(CT561:DE561)*VLOOKUP($I561,Escalation[],MATCH(CG$1,Escalation[#Headers]),FALSE)</f>
        <v>0</v>
      </c>
      <c r="DG561" s="104">
        <f t="shared" si="658"/>
        <v>0</v>
      </c>
      <c r="DH561" s="104">
        <f t="shared" si="659"/>
        <v>0</v>
      </c>
      <c r="DI561" s="104">
        <f t="shared" si="660"/>
        <v>0</v>
      </c>
      <c r="DJ561" s="103">
        <f t="shared" si="661"/>
        <v>0</v>
      </c>
      <c r="DK561" s="105">
        <f t="shared" si="662"/>
        <v>0</v>
      </c>
      <c r="DL561" s="110"/>
      <c r="DM561" s="102"/>
      <c r="DN561" s="102"/>
      <c r="DO561" s="102"/>
      <c r="DP561" s="102"/>
      <c r="DQ561" s="102"/>
      <c r="DR561" s="102"/>
      <c r="DS561" s="102"/>
      <c r="DT561" s="102"/>
      <c r="DU561" s="102"/>
      <c r="DV561" s="102"/>
      <c r="DW561" s="102"/>
      <c r="DX561" s="102">
        <f t="shared" si="663"/>
        <v>0</v>
      </c>
      <c r="DY561" s="103">
        <f t="shared" si="664"/>
        <v>0</v>
      </c>
      <c r="DZ561" s="103">
        <f t="shared" si="665"/>
        <v>0</v>
      </c>
      <c r="EA561" s="103">
        <f t="shared" si="666"/>
        <v>0</v>
      </c>
      <c r="EB561" s="103">
        <f t="shared" si="667"/>
        <v>0</v>
      </c>
      <c r="EC561" s="103">
        <f t="shared" si="668"/>
        <v>0</v>
      </c>
      <c r="ED561" s="103">
        <f t="shared" si="669"/>
        <v>0</v>
      </c>
      <c r="EE561" s="103">
        <f t="shared" si="670"/>
        <v>0</v>
      </c>
      <c r="EF561" s="103">
        <f t="shared" si="671"/>
        <v>0</v>
      </c>
      <c r="EG561" s="103">
        <f t="shared" si="672"/>
        <v>0</v>
      </c>
      <c r="EH561" s="103">
        <f t="shared" si="673"/>
        <v>0</v>
      </c>
      <c r="EI561" s="103">
        <f t="shared" si="674"/>
        <v>0</v>
      </c>
      <c r="EJ561" s="103">
        <f t="shared" si="675"/>
        <v>0</v>
      </c>
      <c r="EK561" s="104">
        <f>SUM(DY561:EJ561)*VLOOKUP($I561,Escalation[],MATCH(DL$1,Escalation[#Headers]),FALSE)</f>
        <v>0</v>
      </c>
      <c r="EL561" s="104">
        <f t="shared" si="676"/>
        <v>0</v>
      </c>
      <c r="EM561" s="104">
        <f t="shared" si="677"/>
        <v>0</v>
      </c>
      <c r="EN561" s="104">
        <f t="shared" si="678"/>
        <v>0</v>
      </c>
      <c r="EO561" s="103">
        <f t="shared" si="679"/>
        <v>0</v>
      </c>
      <c r="EP561" s="105">
        <f t="shared" si="680"/>
        <v>0</v>
      </c>
      <c r="EQ561" s="159">
        <f t="shared" si="681"/>
        <v>1570.6584000000003</v>
      </c>
      <c r="ER561" s="1"/>
      <c r="ES561" s="82"/>
      <c r="ET561" s="82"/>
      <c r="EU561" s="82"/>
      <c r="EV561" s="82"/>
      <c r="EW561" s="34"/>
      <c r="EX561" s="34"/>
      <c r="EY561" s="34"/>
      <c r="EZ561" s="34"/>
      <c r="FA561" s="34"/>
      <c r="FB561" s="34"/>
      <c r="FC561" s="34"/>
      <c r="FD561" s="34"/>
    </row>
    <row r="562" spans="1:160" ht="66" hidden="1" x14ac:dyDescent="0.3">
      <c r="A562" s="37" t="s">
        <v>1153</v>
      </c>
      <c r="B562" s="83">
        <v>1.4</v>
      </c>
      <c r="C562" t="s">
        <v>1390</v>
      </c>
      <c r="D562" s="28" t="s">
        <v>1070</v>
      </c>
      <c r="E562" s="28"/>
      <c r="F562" s="29" t="s">
        <v>1154</v>
      </c>
      <c r="G562" s="30" t="s">
        <v>1155</v>
      </c>
      <c r="H562" s="1"/>
      <c r="I562" s="28" t="s">
        <v>135</v>
      </c>
      <c r="J562" s="31" t="s">
        <v>135</v>
      </c>
      <c r="K562" s="28"/>
      <c r="L562" s="32" t="s">
        <v>1136</v>
      </c>
      <c r="M562" s="38"/>
      <c r="N562" s="42">
        <v>1</v>
      </c>
      <c r="O562" s="24">
        <v>0</v>
      </c>
      <c r="P562" s="47">
        <v>0.55000000000000004</v>
      </c>
      <c r="Q562" s="31" t="s">
        <v>23</v>
      </c>
      <c r="R562" s="1" t="s">
        <v>24</v>
      </c>
      <c r="S562" s="71">
        <f>VLOOKUP(R562,Contingencies!$A$2:$D$7,4,FALSE)</f>
        <v>0.09</v>
      </c>
      <c r="T562" s="22">
        <f t="shared" si="614"/>
        <v>35.624812500000004</v>
      </c>
      <c r="U562" s="33">
        <f t="shared" si="688"/>
        <v>12.641062500000002</v>
      </c>
      <c r="V562" s="89"/>
      <c r="W562" s="100">
        <v>125</v>
      </c>
      <c r="X562" s="101"/>
      <c r="Y562" s="101"/>
      <c r="Z562" s="102">
        <v>125</v>
      </c>
      <c r="AA562" s="102"/>
      <c r="AB562" s="102"/>
      <c r="AC562" s="102"/>
      <c r="AD562" s="102"/>
      <c r="AE562" s="102"/>
      <c r="AF562" s="102"/>
      <c r="AG562" s="102"/>
      <c r="AH562" s="102"/>
      <c r="AI562" s="102">
        <f t="shared" si="682"/>
        <v>0</v>
      </c>
      <c r="AJ562" s="103">
        <f t="shared" si="615"/>
        <v>125</v>
      </c>
      <c r="AK562" s="103">
        <f t="shared" si="616"/>
        <v>0</v>
      </c>
      <c r="AL562" s="103">
        <f t="shared" si="617"/>
        <v>0</v>
      </c>
      <c r="AM562" s="103">
        <f t="shared" si="618"/>
        <v>125</v>
      </c>
      <c r="AN562" s="103">
        <f t="shared" si="619"/>
        <v>0</v>
      </c>
      <c r="AO562" s="103">
        <f t="shared" si="620"/>
        <v>0</v>
      </c>
      <c r="AP562" s="103">
        <f t="shared" si="621"/>
        <v>0</v>
      </c>
      <c r="AQ562" s="103">
        <f t="shared" si="622"/>
        <v>0</v>
      </c>
      <c r="AR562" s="103">
        <f t="shared" si="623"/>
        <v>0</v>
      </c>
      <c r="AS562" s="103">
        <f t="shared" si="624"/>
        <v>0</v>
      </c>
      <c r="AT562" s="103">
        <f t="shared" si="625"/>
        <v>0</v>
      </c>
      <c r="AU562" s="103">
        <f t="shared" si="626"/>
        <v>0</v>
      </c>
      <c r="AV562" s="104">
        <f>SUM(AJ562:AU562)*VLOOKUP($I562,Escalation[],MATCH(W$1,Escalation[#Headers]),FALSE)</f>
        <v>255.37500000000003</v>
      </c>
      <c r="AW562" s="104">
        <f t="shared" si="683"/>
        <v>0</v>
      </c>
      <c r="AX562" s="104">
        <f t="shared" si="684"/>
        <v>140.45625000000004</v>
      </c>
      <c r="AY562" s="104">
        <f t="shared" si="685"/>
        <v>395.83125000000007</v>
      </c>
      <c r="AZ562" s="103">
        <f t="shared" si="686"/>
        <v>22.983750000000001</v>
      </c>
      <c r="BA562" s="105">
        <f t="shared" si="687"/>
        <v>12.641062500000004</v>
      </c>
      <c r="BB562" s="110"/>
      <c r="BC562" s="102"/>
      <c r="BD562" s="102"/>
      <c r="BE562" s="102"/>
      <c r="BF562" s="102"/>
      <c r="BG562" s="102"/>
      <c r="BH562" s="102"/>
      <c r="BI562" s="102"/>
      <c r="BJ562" s="102"/>
      <c r="BK562" s="102"/>
      <c r="BL562" s="102"/>
      <c r="BM562" s="102"/>
      <c r="BN562" s="102">
        <f t="shared" si="627"/>
        <v>0</v>
      </c>
      <c r="BO562" s="103">
        <f t="shared" si="628"/>
        <v>0</v>
      </c>
      <c r="BP562" s="103">
        <f t="shared" si="629"/>
        <v>0</v>
      </c>
      <c r="BQ562" s="103">
        <f t="shared" si="630"/>
        <v>0</v>
      </c>
      <c r="BR562" s="103">
        <f t="shared" si="631"/>
        <v>0</v>
      </c>
      <c r="BS562" s="103">
        <f t="shared" si="632"/>
        <v>0</v>
      </c>
      <c r="BT562" s="103">
        <f t="shared" si="633"/>
        <v>0</v>
      </c>
      <c r="BU562" s="103">
        <f t="shared" si="634"/>
        <v>0</v>
      </c>
      <c r="BV562" s="103">
        <f t="shared" si="635"/>
        <v>0</v>
      </c>
      <c r="BW562" s="103">
        <f t="shared" si="636"/>
        <v>0</v>
      </c>
      <c r="BX562" s="103">
        <f t="shared" si="637"/>
        <v>0</v>
      </c>
      <c r="BY562" s="103">
        <f t="shared" si="638"/>
        <v>0</v>
      </c>
      <c r="BZ562" s="103">
        <f t="shared" si="639"/>
        <v>0</v>
      </c>
      <c r="CA562" s="104">
        <f>SUM(BO562:BZ562)*VLOOKUP($I562,Escalation[],MATCH(BB$1,Escalation[#Headers]),FALSE)</f>
        <v>0</v>
      </c>
      <c r="CB562" s="104">
        <f t="shared" si="640"/>
        <v>0</v>
      </c>
      <c r="CC562" s="104">
        <f t="shared" si="641"/>
        <v>0</v>
      </c>
      <c r="CD562" s="104">
        <f t="shared" si="642"/>
        <v>0</v>
      </c>
      <c r="CE562" s="103">
        <f t="shared" si="643"/>
        <v>0</v>
      </c>
      <c r="CF562" s="105">
        <f t="shared" si="644"/>
        <v>0</v>
      </c>
      <c r="CG562" s="110"/>
      <c r="CH562" s="102"/>
      <c r="CI562" s="102"/>
      <c r="CJ562" s="102"/>
      <c r="CK562" s="102"/>
      <c r="CL562" s="102"/>
      <c r="CM562" s="102"/>
      <c r="CN562" s="102"/>
      <c r="CO562" s="102"/>
      <c r="CP562" s="102"/>
      <c r="CQ562" s="102"/>
      <c r="CR562" s="102"/>
      <c r="CS562" s="102">
        <f t="shared" si="645"/>
        <v>0</v>
      </c>
      <c r="CT562" s="103">
        <f t="shared" si="646"/>
        <v>0</v>
      </c>
      <c r="CU562" s="103">
        <f t="shared" si="647"/>
        <v>0</v>
      </c>
      <c r="CV562" s="103">
        <f t="shared" si="648"/>
        <v>0</v>
      </c>
      <c r="CW562" s="103">
        <f t="shared" si="649"/>
        <v>0</v>
      </c>
      <c r="CX562" s="103">
        <f t="shared" si="650"/>
        <v>0</v>
      </c>
      <c r="CY562" s="103">
        <f t="shared" si="651"/>
        <v>0</v>
      </c>
      <c r="CZ562" s="103">
        <f t="shared" si="652"/>
        <v>0</v>
      </c>
      <c r="DA562" s="103">
        <f t="shared" si="653"/>
        <v>0</v>
      </c>
      <c r="DB562" s="103">
        <f t="shared" si="654"/>
        <v>0</v>
      </c>
      <c r="DC562" s="103">
        <f t="shared" si="655"/>
        <v>0</v>
      </c>
      <c r="DD562" s="103">
        <f t="shared" si="656"/>
        <v>0</v>
      </c>
      <c r="DE562" s="103">
        <f t="shared" si="657"/>
        <v>0</v>
      </c>
      <c r="DF562" s="104">
        <f>SUM(CT562:DE562)*VLOOKUP($I562,Escalation[],MATCH(CG$1,Escalation[#Headers]),FALSE)</f>
        <v>0</v>
      </c>
      <c r="DG562" s="104">
        <f t="shared" si="658"/>
        <v>0</v>
      </c>
      <c r="DH562" s="104">
        <f t="shared" si="659"/>
        <v>0</v>
      </c>
      <c r="DI562" s="104">
        <f t="shared" si="660"/>
        <v>0</v>
      </c>
      <c r="DJ562" s="103">
        <f t="shared" si="661"/>
        <v>0</v>
      </c>
      <c r="DK562" s="105">
        <f t="shared" si="662"/>
        <v>0</v>
      </c>
      <c r="DL562" s="110"/>
      <c r="DM562" s="102"/>
      <c r="DN562" s="102"/>
      <c r="DO562" s="102"/>
      <c r="DP562" s="102"/>
      <c r="DQ562" s="102"/>
      <c r="DR562" s="102"/>
      <c r="DS562" s="102"/>
      <c r="DT562" s="102"/>
      <c r="DU562" s="102"/>
      <c r="DV562" s="102"/>
      <c r="DW562" s="102"/>
      <c r="DX562" s="102">
        <f t="shared" si="663"/>
        <v>0</v>
      </c>
      <c r="DY562" s="103">
        <f t="shared" si="664"/>
        <v>0</v>
      </c>
      <c r="DZ562" s="103">
        <f t="shared" si="665"/>
        <v>0</v>
      </c>
      <c r="EA562" s="103">
        <f t="shared" si="666"/>
        <v>0</v>
      </c>
      <c r="EB562" s="103">
        <f t="shared" si="667"/>
        <v>0</v>
      </c>
      <c r="EC562" s="103">
        <f t="shared" si="668"/>
        <v>0</v>
      </c>
      <c r="ED562" s="103">
        <f t="shared" si="669"/>
        <v>0</v>
      </c>
      <c r="EE562" s="103">
        <f t="shared" si="670"/>
        <v>0</v>
      </c>
      <c r="EF562" s="103">
        <f t="shared" si="671"/>
        <v>0</v>
      </c>
      <c r="EG562" s="103">
        <f t="shared" si="672"/>
        <v>0</v>
      </c>
      <c r="EH562" s="103">
        <f t="shared" si="673"/>
        <v>0</v>
      </c>
      <c r="EI562" s="103">
        <f t="shared" si="674"/>
        <v>0</v>
      </c>
      <c r="EJ562" s="103">
        <f t="shared" si="675"/>
        <v>0</v>
      </c>
      <c r="EK562" s="104">
        <f>SUM(DY562:EJ562)*VLOOKUP($I562,Escalation[],MATCH(DL$1,Escalation[#Headers]),FALSE)</f>
        <v>0</v>
      </c>
      <c r="EL562" s="104">
        <f t="shared" si="676"/>
        <v>0</v>
      </c>
      <c r="EM562" s="104">
        <f t="shared" si="677"/>
        <v>0</v>
      </c>
      <c r="EN562" s="104">
        <f t="shared" si="678"/>
        <v>0</v>
      </c>
      <c r="EO562" s="103">
        <f t="shared" si="679"/>
        <v>0</v>
      </c>
      <c r="EP562" s="105">
        <f t="shared" si="680"/>
        <v>0</v>
      </c>
      <c r="EQ562" s="159">
        <f t="shared" si="681"/>
        <v>395.83125000000007</v>
      </c>
      <c r="ER562" s="1"/>
      <c r="ES562" s="82"/>
      <c r="ET562" s="82"/>
      <c r="EU562" s="82"/>
      <c r="EV562" s="82"/>
      <c r="EW562" s="34"/>
      <c r="EX562" s="34"/>
      <c r="EY562" s="34"/>
      <c r="EZ562" s="34"/>
      <c r="FA562" s="34"/>
      <c r="FB562" s="34"/>
      <c r="FC562" s="34"/>
      <c r="FD562" s="34"/>
    </row>
    <row r="563" spans="1:160" ht="105.6" hidden="1" x14ac:dyDescent="0.3">
      <c r="A563" s="37" t="s">
        <v>1156</v>
      </c>
      <c r="B563" s="83">
        <v>1.4</v>
      </c>
      <c r="C563" t="s">
        <v>1390</v>
      </c>
      <c r="D563" s="28" t="s">
        <v>1070</v>
      </c>
      <c r="E563" s="28"/>
      <c r="F563" s="29" t="s">
        <v>1157</v>
      </c>
      <c r="G563" s="30" t="s">
        <v>1158</v>
      </c>
      <c r="H563" s="1" t="s">
        <v>128</v>
      </c>
      <c r="I563" s="28" t="s">
        <v>125</v>
      </c>
      <c r="J563" s="31" t="s">
        <v>125</v>
      </c>
      <c r="K563" s="28"/>
      <c r="L563" s="32" t="s">
        <v>129</v>
      </c>
      <c r="M563" s="38"/>
      <c r="N563" s="42">
        <v>1</v>
      </c>
      <c r="O563" s="24">
        <v>0</v>
      </c>
      <c r="P563" s="47">
        <v>0.55000000000000004</v>
      </c>
      <c r="Q563" s="31" t="s">
        <v>880</v>
      </c>
      <c r="R563" s="1" t="s">
        <v>24</v>
      </c>
      <c r="S563" s="71">
        <f>VLOOKUP(R563,Contingencies!$A$2:$D$7,4,FALSE)</f>
        <v>0.09</v>
      </c>
      <c r="T563" s="22">
        <f t="shared" si="614"/>
        <v>535.29331690192521</v>
      </c>
      <c r="U563" s="33">
        <f t="shared" si="688"/>
        <v>189.94278986842508</v>
      </c>
      <c r="V563" s="89" t="s">
        <v>1159</v>
      </c>
      <c r="W563" s="110"/>
      <c r="X563" s="102"/>
      <c r="Y563" s="102"/>
      <c r="Z563" s="102"/>
      <c r="AA563" s="102"/>
      <c r="AB563" s="102"/>
      <c r="AC563" s="102"/>
      <c r="AD563" s="102"/>
      <c r="AE563" s="102"/>
      <c r="AF563" s="102"/>
      <c r="AG563" s="102"/>
      <c r="AH563" s="102"/>
      <c r="AI563" s="102">
        <f t="shared" si="682"/>
        <v>0</v>
      </c>
      <c r="AJ563" s="103">
        <f t="shared" si="615"/>
        <v>0</v>
      </c>
      <c r="AK563" s="103">
        <f t="shared" si="616"/>
        <v>0</v>
      </c>
      <c r="AL563" s="103">
        <f t="shared" si="617"/>
        <v>0</v>
      </c>
      <c r="AM563" s="103">
        <f t="shared" si="618"/>
        <v>0</v>
      </c>
      <c r="AN563" s="103">
        <f t="shared" si="619"/>
        <v>0</v>
      </c>
      <c r="AO563" s="103">
        <f t="shared" si="620"/>
        <v>0</v>
      </c>
      <c r="AP563" s="103">
        <f t="shared" si="621"/>
        <v>0</v>
      </c>
      <c r="AQ563" s="103">
        <f t="shared" si="622"/>
        <v>0</v>
      </c>
      <c r="AR563" s="103">
        <f t="shared" si="623"/>
        <v>0</v>
      </c>
      <c r="AS563" s="103">
        <f t="shared" si="624"/>
        <v>0</v>
      </c>
      <c r="AT563" s="103">
        <f t="shared" si="625"/>
        <v>0</v>
      </c>
      <c r="AU563" s="103">
        <f t="shared" si="626"/>
        <v>0</v>
      </c>
      <c r="AV563" s="104">
        <f>SUM(AJ563:AU563)*VLOOKUP($I563,Escalation[],MATCH(W$1,Escalation[#Headers]),FALSE)</f>
        <v>0</v>
      </c>
      <c r="AW563" s="104">
        <f t="shared" si="683"/>
        <v>0</v>
      </c>
      <c r="AX563" s="104">
        <f t="shared" si="684"/>
        <v>0</v>
      </c>
      <c r="AY563" s="104">
        <f t="shared" si="685"/>
        <v>0</v>
      </c>
      <c r="AZ563" s="103">
        <f t="shared" si="686"/>
        <v>0</v>
      </c>
      <c r="BA563" s="105">
        <f t="shared" si="687"/>
        <v>0</v>
      </c>
      <c r="BB563" s="110"/>
      <c r="BC563" s="102"/>
      <c r="BD563" s="102"/>
      <c r="BE563" s="102"/>
      <c r="BF563" s="102"/>
      <c r="BG563" s="102"/>
      <c r="BH563" s="102"/>
      <c r="BI563" s="102"/>
      <c r="BJ563" s="102"/>
      <c r="BK563" s="102"/>
      <c r="BL563" s="102"/>
      <c r="BM563" s="102"/>
      <c r="BN563" s="102">
        <f t="shared" si="627"/>
        <v>0</v>
      </c>
      <c r="BO563" s="103">
        <f t="shared" si="628"/>
        <v>0</v>
      </c>
      <c r="BP563" s="103">
        <f t="shared" si="629"/>
        <v>0</v>
      </c>
      <c r="BQ563" s="103">
        <f t="shared" si="630"/>
        <v>0</v>
      </c>
      <c r="BR563" s="103">
        <f t="shared" si="631"/>
        <v>0</v>
      </c>
      <c r="BS563" s="103">
        <f t="shared" si="632"/>
        <v>0</v>
      </c>
      <c r="BT563" s="103">
        <f t="shared" si="633"/>
        <v>0</v>
      </c>
      <c r="BU563" s="103">
        <f t="shared" si="634"/>
        <v>0</v>
      </c>
      <c r="BV563" s="103">
        <f t="shared" si="635"/>
        <v>0</v>
      </c>
      <c r="BW563" s="103">
        <f t="shared" si="636"/>
        <v>0</v>
      </c>
      <c r="BX563" s="103">
        <f t="shared" si="637"/>
        <v>0</v>
      </c>
      <c r="BY563" s="103">
        <f t="shared" si="638"/>
        <v>0</v>
      </c>
      <c r="BZ563" s="103">
        <f t="shared" si="639"/>
        <v>0</v>
      </c>
      <c r="CA563" s="104">
        <f>SUM(BO563:BZ563)*VLOOKUP($I563,Escalation[],MATCH(BB$1,Escalation[#Headers]),FALSE)</f>
        <v>0</v>
      </c>
      <c r="CB563" s="104">
        <f t="shared" si="640"/>
        <v>0</v>
      </c>
      <c r="CC563" s="104">
        <f t="shared" si="641"/>
        <v>0</v>
      </c>
      <c r="CD563" s="104">
        <f t="shared" si="642"/>
        <v>0</v>
      </c>
      <c r="CE563" s="103">
        <f t="shared" si="643"/>
        <v>0</v>
      </c>
      <c r="CF563" s="105">
        <f t="shared" si="644"/>
        <v>0</v>
      </c>
      <c r="CG563" s="110"/>
      <c r="CH563" s="102"/>
      <c r="CI563" s="102"/>
      <c r="CJ563" s="102"/>
      <c r="CK563" s="102"/>
      <c r="CL563" s="102"/>
      <c r="CM563" s="102"/>
      <c r="CN563" s="102"/>
      <c r="CO563" s="102"/>
      <c r="CP563" s="102"/>
      <c r="CQ563" s="101">
        <v>3600</v>
      </c>
      <c r="CR563" s="102"/>
      <c r="CS563" s="102">
        <f t="shared" si="645"/>
        <v>0</v>
      </c>
      <c r="CT563" s="103">
        <f t="shared" si="646"/>
        <v>0</v>
      </c>
      <c r="CU563" s="103">
        <f t="shared" si="647"/>
        <v>0</v>
      </c>
      <c r="CV563" s="103">
        <f t="shared" si="648"/>
        <v>0</v>
      </c>
      <c r="CW563" s="103">
        <f t="shared" si="649"/>
        <v>0</v>
      </c>
      <c r="CX563" s="103">
        <f t="shared" si="650"/>
        <v>0</v>
      </c>
      <c r="CY563" s="103">
        <f t="shared" si="651"/>
        <v>0</v>
      </c>
      <c r="CZ563" s="103">
        <f t="shared" si="652"/>
        <v>0</v>
      </c>
      <c r="DA563" s="103">
        <f t="shared" si="653"/>
        <v>0</v>
      </c>
      <c r="DB563" s="103">
        <f t="shared" si="654"/>
        <v>0</v>
      </c>
      <c r="DC563" s="103">
        <f t="shared" si="655"/>
        <v>0</v>
      </c>
      <c r="DD563" s="103">
        <f t="shared" si="656"/>
        <v>3600</v>
      </c>
      <c r="DE563" s="103">
        <f t="shared" si="657"/>
        <v>0</v>
      </c>
      <c r="DF563" s="104">
        <f>SUM(CT563:DE563)*VLOOKUP($I563,Escalation[],MATCH(CG$1,Escalation[#Headers]),FALSE)</f>
        <v>3837.2280781500012</v>
      </c>
      <c r="DG563" s="104">
        <f t="shared" si="658"/>
        <v>0</v>
      </c>
      <c r="DH563" s="104">
        <f t="shared" si="659"/>
        <v>2110.4754429825007</v>
      </c>
      <c r="DI563" s="104">
        <f t="shared" si="660"/>
        <v>5947.7035211325019</v>
      </c>
      <c r="DJ563" s="103">
        <f t="shared" si="661"/>
        <v>345.3505270335001</v>
      </c>
      <c r="DK563" s="105">
        <f t="shared" si="662"/>
        <v>189.94278986842505</v>
      </c>
      <c r="DL563" s="110"/>
      <c r="DM563" s="102"/>
      <c r="DN563" s="102"/>
      <c r="DO563" s="102"/>
      <c r="DP563" s="102"/>
      <c r="DQ563" s="102"/>
      <c r="DR563" s="102"/>
      <c r="DS563" s="102"/>
      <c r="DT563" s="102"/>
      <c r="DU563" s="102"/>
      <c r="DV563" s="102"/>
      <c r="DW563" s="102"/>
      <c r="DX563" s="102">
        <f t="shared" si="663"/>
        <v>0</v>
      </c>
      <c r="DY563" s="103">
        <f t="shared" si="664"/>
        <v>0</v>
      </c>
      <c r="DZ563" s="103">
        <f t="shared" si="665"/>
        <v>0</v>
      </c>
      <c r="EA563" s="103">
        <f t="shared" si="666"/>
        <v>0</v>
      </c>
      <c r="EB563" s="103">
        <f t="shared" si="667"/>
        <v>0</v>
      </c>
      <c r="EC563" s="103">
        <f t="shared" si="668"/>
        <v>0</v>
      </c>
      <c r="ED563" s="103">
        <f t="shared" si="669"/>
        <v>0</v>
      </c>
      <c r="EE563" s="103">
        <f t="shared" si="670"/>
        <v>0</v>
      </c>
      <c r="EF563" s="103">
        <f t="shared" si="671"/>
        <v>0</v>
      </c>
      <c r="EG563" s="103">
        <f t="shared" si="672"/>
        <v>0</v>
      </c>
      <c r="EH563" s="103">
        <f t="shared" si="673"/>
        <v>0</v>
      </c>
      <c r="EI563" s="103">
        <f t="shared" si="674"/>
        <v>0</v>
      </c>
      <c r="EJ563" s="103">
        <f t="shared" si="675"/>
        <v>0</v>
      </c>
      <c r="EK563" s="104">
        <f>SUM(DY563:EJ563)*VLOOKUP($I563,Escalation[],MATCH(DL$1,Escalation[#Headers]),FALSE)</f>
        <v>0</v>
      </c>
      <c r="EL563" s="104">
        <f t="shared" si="676"/>
        <v>0</v>
      </c>
      <c r="EM563" s="104">
        <f t="shared" si="677"/>
        <v>0</v>
      </c>
      <c r="EN563" s="104">
        <f t="shared" si="678"/>
        <v>0</v>
      </c>
      <c r="EO563" s="103">
        <f t="shared" si="679"/>
        <v>0</v>
      </c>
      <c r="EP563" s="105">
        <f t="shared" si="680"/>
        <v>0</v>
      </c>
      <c r="EQ563" s="159">
        <f t="shared" si="681"/>
        <v>5947.7035211325019</v>
      </c>
      <c r="ER563" s="1"/>
      <c r="ES563" s="82"/>
      <c r="ET563" s="82"/>
      <c r="EU563" s="82"/>
      <c r="EV563" s="82"/>
      <c r="EW563" s="34"/>
      <c r="EX563" s="34"/>
      <c r="EY563" s="34"/>
      <c r="EZ563" s="34"/>
      <c r="FA563" s="34"/>
      <c r="FB563" s="34"/>
      <c r="FC563" s="34"/>
      <c r="FD563" s="34"/>
    </row>
    <row r="564" spans="1:160" ht="79.2" hidden="1" x14ac:dyDescent="0.3">
      <c r="A564" s="37" t="s">
        <v>1160</v>
      </c>
      <c r="B564" s="83">
        <v>1.4</v>
      </c>
      <c r="C564" t="s">
        <v>1390</v>
      </c>
      <c r="D564" s="28" t="s">
        <v>1070</v>
      </c>
      <c r="E564" s="28"/>
      <c r="F564" s="29" t="s">
        <v>1161</v>
      </c>
      <c r="G564" s="30" t="s">
        <v>1162</v>
      </c>
      <c r="H564" s="1"/>
      <c r="I564" s="28" t="s">
        <v>135</v>
      </c>
      <c r="J564" s="31" t="s">
        <v>135</v>
      </c>
      <c r="K564" s="28"/>
      <c r="L564" s="32" t="s">
        <v>136</v>
      </c>
      <c r="M564" s="38"/>
      <c r="N564" s="42">
        <v>1</v>
      </c>
      <c r="O564" s="24">
        <v>0</v>
      </c>
      <c r="P564" s="47">
        <v>0.55000000000000004</v>
      </c>
      <c r="Q564" s="31" t="s">
        <v>880</v>
      </c>
      <c r="R564" s="1" t="s">
        <v>41</v>
      </c>
      <c r="S564" s="71">
        <f>VLOOKUP(R564,Contingencies!$A$2:$D$7,4,FALSE)</f>
        <v>0.125</v>
      </c>
      <c r="T564" s="22">
        <f t="shared" si="614"/>
        <v>289.12447672171885</v>
      </c>
      <c r="U564" s="33">
        <f t="shared" si="688"/>
        <v>102.5925562560938</v>
      </c>
      <c r="V564" s="89"/>
      <c r="W564" s="110"/>
      <c r="X564" s="102"/>
      <c r="Y564" s="102"/>
      <c r="Z564" s="102"/>
      <c r="AA564" s="102"/>
      <c r="AB564" s="102"/>
      <c r="AC564" s="102"/>
      <c r="AD564" s="102"/>
      <c r="AE564" s="102"/>
      <c r="AF564" s="102"/>
      <c r="AG564" s="102"/>
      <c r="AH564" s="102"/>
      <c r="AI564" s="102">
        <f t="shared" si="682"/>
        <v>0</v>
      </c>
      <c r="AJ564" s="103">
        <f t="shared" si="615"/>
        <v>0</v>
      </c>
      <c r="AK564" s="103">
        <f t="shared" si="616"/>
        <v>0</v>
      </c>
      <c r="AL564" s="103">
        <f t="shared" si="617"/>
        <v>0</v>
      </c>
      <c r="AM564" s="103">
        <f t="shared" si="618"/>
        <v>0</v>
      </c>
      <c r="AN564" s="103">
        <f t="shared" si="619"/>
        <v>0</v>
      </c>
      <c r="AO564" s="103">
        <f t="shared" si="620"/>
        <v>0</v>
      </c>
      <c r="AP564" s="103">
        <f t="shared" si="621"/>
        <v>0</v>
      </c>
      <c r="AQ564" s="103">
        <f t="shared" si="622"/>
        <v>0</v>
      </c>
      <c r="AR564" s="103">
        <f t="shared" si="623"/>
        <v>0</v>
      </c>
      <c r="AS564" s="103">
        <f t="shared" si="624"/>
        <v>0</v>
      </c>
      <c r="AT564" s="103">
        <f t="shared" si="625"/>
        <v>0</v>
      </c>
      <c r="AU564" s="103">
        <f t="shared" si="626"/>
        <v>0</v>
      </c>
      <c r="AV564" s="104">
        <f>SUM(AJ564:AU564)*VLOOKUP($I564,Escalation[],MATCH(W$1,Escalation[#Headers]),FALSE)</f>
        <v>0</v>
      </c>
      <c r="AW564" s="104">
        <f t="shared" si="683"/>
        <v>0</v>
      </c>
      <c r="AX564" s="104">
        <f t="shared" si="684"/>
        <v>0</v>
      </c>
      <c r="AY564" s="104">
        <f t="shared" si="685"/>
        <v>0</v>
      </c>
      <c r="AZ564" s="103">
        <f t="shared" si="686"/>
        <v>0</v>
      </c>
      <c r="BA564" s="105">
        <f t="shared" si="687"/>
        <v>0</v>
      </c>
      <c r="BB564" s="110"/>
      <c r="BC564" s="102"/>
      <c r="BD564" s="102"/>
      <c r="BE564" s="102"/>
      <c r="BF564" s="102"/>
      <c r="BG564" s="102"/>
      <c r="BH564" s="102"/>
      <c r="BI564" s="102"/>
      <c r="BJ564" s="102"/>
      <c r="BK564" s="102"/>
      <c r="BL564" s="102"/>
      <c r="BM564" s="102"/>
      <c r="BN564" s="102">
        <f t="shared" si="627"/>
        <v>0</v>
      </c>
      <c r="BO564" s="103">
        <f t="shared" si="628"/>
        <v>0</v>
      </c>
      <c r="BP564" s="103">
        <f t="shared" si="629"/>
        <v>0</v>
      </c>
      <c r="BQ564" s="103">
        <f t="shared" si="630"/>
        <v>0</v>
      </c>
      <c r="BR564" s="103">
        <f t="shared" si="631"/>
        <v>0</v>
      </c>
      <c r="BS564" s="103">
        <f t="shared" si="632"/>
        <v>0</v>
      </c>
      <c r="BT564" s="103">
        <f t="shared" si="633"/>
        <v>0</v>
      </c>
      <c r="BU564" s="103">
        <f t="shared" si="634"/>
        <v>0</v>
      </c>
      <c r="BV564" s="103">
        <f t="shared" si="635"/>
        <v>0</v>
      </c>
      <c r="BW564" s="103">
        <f t="shared" si="636"/>
        <v>0</v>
      </c>
      <c r="BX564" s="103">
        <f t="shared" si="637"/>
        <v>0</v>
      </c>
      <c r="BY564" s="103">
        <f t="shared" si="638"/>
        <v>0</v>
      </c>
      <c r="BZ564" s="103">
        <f t="shared" si="639"/>
        <v>0</v>
      </c>
      <c r="CA564" s="104">
        <f>SUM(BO564:BZ564)*VLOOKUP($I564,Escalation[],MATCH(BB$1,Escalation[#Headers]),FALSE)</f>
        <v>0</v>
      </c>
      <c r="CB564" s="104">
        <f t="shared" si="640"/>
        <v>0</v>
      </c>
      <c r="CC564" s="104">
        <f t="shared" si="641"/>
        <v>0</v>
      </c>
      <c r="CD564" s="104">
        <f t="shared" si="642"/>
        <v>0</v>
      </c>
      <c r="CE564" s="103">
        <f t="shared" si="643"/>
        <v>0</v>
      </c>
      <c r="CF564" s="105">
        <f t="shared" si="644"/>
        <v>0</v>
      </c>
      <c r="CG564" s="110"/>
      <c r="CH564" s="102"/>
      <c r="CI564" s="102"/>
      <c r="CJ564" s="102"/>
      <c r="CK564" s="102"/>
      <c r="CL564" s="102"/>
      <c r="CM564" s="102"/>
      <c r="CN564" s="102"/>
      <c r="CO564" s="101">
        <v>700</v>
      </c>
      <c r="CP564" s="101">
        <v>700</v>
      </c>
      <c r="CQ564" s="101"/>
      <c r="CR564" s="101"/>
      <c r="CS564" s="102">
        <f t="shared" si="645"/>
        <v>0</v>
      </c>
      <c r="CT564" s="103">
        <f t="shared" si="646"/>
        <v>0</v>
      </c>
      <c r="CU564" s="103">
        <f t="shared" si="647"/>
        <v>0</v>
      </c>
      <c r="CV564" s="103">
        <f t="shared" si="648"/>
        <v>0</v>
      </c>
      <c r="CW564" s="103">
        <f t="shared" si="649"/>
        <v>0</v>
      </c>
      <c r="CX564" s="103">
        <f t="shared" si="650"/>
        <v>0</v>
      </c>
      <c r="CY564" s="103">
        <f t="shared" si="651"/>
        <v>0</v>
      </c>
      <c r="CZ564" s="103">
        <f t="shared" si="652"/>
        <v>0</v>
      </c>
      <c r="DA564" s="103">
        <f t="shared" si="653"/>
        <v>0</v>
      </c>
      <c r="DB564" s="103">
        <f t="shared" si="654"/>
        <v>700</v>
      </c>
      <c r="DC564" s="103">
        <f t="shared" si="655"/>
        <v>700</v>
      </c>
      <c r="DD564" s="103">
        <f t="shared" si="656"/>
        <v>0</v>
      </c>
      <c r="DE564" s="103">
        <f t="shared" si="657"/>
        <v>0</v>
      </c>
      <c r="DF564" s="104">
        <f>SUM(CT564:DE564)*VLOOKUP($I564,Escalation[],MATCH(CG$1,Escalation[#Headers]),FALSE)</f>
        <v>1492.2553637250005</v>
      </c>
      <c r="DG564" s="104">
        <f t="shared" si="658"/>
        <v>0</v>
      </c>
      <c r="DH564" s="104">
        <f t="shared" si="659"/>
        <v>820.74045004875029</v>
      </c>
      <c r="DI564" s="104">
        <f t="shared" si="660"/>
        <v>2312.9958137737508</v>
      </c>
      <c r="DJ564" s="103">
        <f t="shared" si="661"/>
        <v>186.53192046562506</v>
      </c>
      <c r="DK564" s="105">
        <f t="shared" si="662"/>
        <v>102.59255625609379</v>
      </c>
      <c r="DL564" s="100"/>
      <c r="DM564" s="101"/>
      <c r="DN564" s="101"/>
      <c r="DO564" s="101"/>
      <c r="DP564" s="101"/>
      <c r="DQ564" s="102"/>
      <c r="DR564" s="102"/>
      <c r="DS564" s="102"/>
      <c r="DT564" s="102"/>
      <c r="DU564" s="102"/>
      <c r="DV564" s="102"/>
      <c r="DW564" s="102"/>
      <c r="DX564" s="102">
        <f t="shared" si="663"/>
        <v>0</v>
      </c>
      <c r="DY564" s="103">
        <f t="shared" si="664"/>
        <v>0</v>
      </c>
      <c r="DZ564" s="103">
        <f t="shared" si="665"/>
        <v>0</v>
      </c>
      <c r="EA564" s="103">
        <f t="shared" si="666"/>
        <v>0</v>
      </c>
      <c r="EB564" s="103">
        <f t="shared" si="667"/>
        <v>0</v>
      </c>
      <c r="EC564" s="103">
        <f t="shared" si="668"/>
        <v>0</v>
      </c>
      <c r="ED564" s="103">
        <f t="shared" si="669"/>
        <v>0</v>
      </c>
      <c r="EE564" s="103">
        <f t="shared" si="670"/>
        <v>0</v>
      </c>
      <c r="EF564" s="103">
        <f t="shared" si="671"/>
        <v>0</v>
      </c>
      <c r="EG564" s="103">
        <f t="shared" si="672"/>
        <v>0</v>
      </c>
      <c r="EH564" s="103">
        <f t="shared" si="673"/>
        <v>0</v>
      </c>
      <c r="EI564" s="103">
        <f t="shared" si="674"/>
        <v>0</v>
      </c>
      <c r="EJ564" s="103">
        <f t="shared" si="675"/>
        <v>0</v>
      </c>
      <c r="EK564" s="104">
        <f>SUM(DY564:EJ564)*VLOOKUP($I564,Escalation[],MATCH(DL$1,Escalation[#Headers]),FALSE)</f>
        <v>0</v>
      </c>
      <c r="EL564" s="104">
        <f t="shared" si="676"/>
        <v>0</v>
      </c>
      <c r="EM564" s="104">
        <f t="shared" si="677"/>
        <v>0</v>
      </c>
      <c r="EN564" s="104">
        <f t="shared" si="678"/>
        <v>0</v>
      </c>
      <c r="EO564" s="103">
        <f t="shared" si="679"/>
        <v>0</v>
      </c>
      <c r="EP564" s="105">
        <f t="shared" si="680"/>
        <v>0</v>
      </c>
      <c r="EQ564" s="159">
        <f t="shared" si="681"/>
        <v>2312.9958137737508</v>
      </c>
      <c r="ER564" s="1"/>
      <c r="ES564" s="82"/>
      <c r="ET564" s="82"/>
      <c r="EU564" s="82"/>
      <c r="EV564" s="82"/>
      <c r="EW564" s="34"/>
      <c r="EX564" s="34"/>
      <c r="EY564" s="34"/>
      <c r="EZ564" s="34"/>
      <c r="FA564" s="34"/>
      <c r="FB564" s="34"/>
      <c r="FC564" s="34"/>
      <c r="FD564" s="34"/>
    </row>
    <row r="565" spans="1:160" ht="92.4" hidden="1" x14ac:dyDescent="0.3">
      <c r="A565" s="37" t="s">
        <v>1160</v>
      </c>
      <c r="B565" s="83">
        <v>1.4</v>
      </c>
      <c r="C565" t="s">
        <v>1390</v>
      </c>
      <c r="D565" s="28" t="s">
        <v>1070</v>
      </c>
      <c r="E565" s="28"/>
      <c r="F565" s="29" t="s">
        <v>1161</v>
      </c>
      <c r="G565" s="30" t="s">
        <v>1163</v>
      </c>
      <c r="H565" s="1"/>
      <c r="I565" s="28" t="s">
        <v>135</v>
      </c>
      <c r="J565" s="31" t="s">
        <v>135</v>
      </c>
      <c r="K565" s="28"/>
      <c r="L565" s="32" t="s">
        <v>136</v>
      </c>
      <c r="M565" s="38"/>
      <c r="N565" s="42">
        <v>1</v>
      </c>
      <c r="O565" s="24">
        <v>0</v>
      </c>
      <c r="P565" s="47">
        <v>0.55000000000000004</v>
      </c>
      <c r="Q565" s="31" t="s">
        <v>880</v>
      </c>
      <c r="R565" s="1" t="s">
        <v>41</v>
      </c>
      <c r="S565" s="71">
        <f>VLOOKUP(R565,Contingencies!$A$2:$D$7,4,FALSE)</f>
        <v>0.125</v>
      </c>
      <c r="T565" s="22">
        <f t="shared" si="614"/>
        <v>103.25874168632816</v>
      </c>
      <c r="U565" s="33">
        <f t="shared" si="688"/>
        <v>36.64019866289064</v>
      </c>
      <c r="V565" s="89"/>
      <c r="W565" s="110"/>
      <c r="X565" s="102"/>
      <c r="Y565" s="102"/>
      <c r="Z565" s="102"/>
      <c r="AA565" s="102"/>
      <c r="AB565" s="102"/>
      <c r="AC565" s="102"/>
      <c r="AD565" s="102"/>
      <c r="AE565" s="102"/>
      <c r="AF565" s="102"/>
      <c r="AG565" s="102"/>
      <c r="AH565" s="102"/>
      <c r="AI565" s="102">
        <f t="shared" si="682"/>
        <v>0</v>
      </c>
      <c r="AJ565" s="103">
        <f t="shared" si="615"/>
        <v>0</v>
      </c>
      <c r="AK565" s="103">
        <f t="shared" si="616"/>
        <v>0</v>
      </c>
      <c r="AL565" s="103">
        <f t="shared" si="617"/>
        <v>0</v>
      </c>
      <c r="AM565" s="103">
        <f t="shared" si="618"/>
        <v>0</v>
      </c>
      <c r="AN565" s="103">
        <f t="shared" si="619"/>
        <v>0</v>
      </c>
      <c r="AO565" s="103">
        <f t="shared" si="620"/>
        <v>0</v>
      </c>
      <c r="AP565" s="103">
        <f t="shared" si="621"/>
        <v>0</v>
      </c>
      <c r="AQ565" s="103">
        <f t="shared" si="622"/>
        <v>0</v>
      </c>
      <c r="AR565" s="103">
        <f t="shared" si="623"/>
        <v>0</v>
      </c>
      <c r="AS565" s="103">
        <f t="shared" si="624"/>
        <v>0</v>
      </c>
      <c r="AT565" s="103">
        <f t="shared" si="625"/>
        <v>0</v>
      </c>
      <c r="AU565" s="103">
        <f t="shared" si="626"/>
        <v>0</v>
      </c>
      <c r="AV565" s="104">
        <f>SUM(AJ565:AU565)*VLOOKUP($I565,Escalation[],MATCH(W$1,Escalation[#Headers]),FALSE)</f>
        <v>0</v>
      </c>
      <c r="AW565" s="104">
        <f t="shared" si="683"/>
        <v>0</v>
      </c>
      <c r="AX565" s="104">
        <f t="shared" si="684"/>
        <v>0</v>
      </c>
      <c r="AY565" s="104">
        <f t="shared" si="685"/>
        <v>0</v>
      </c>
      <c r="AZ565" s="103">
        <f t="shared" si="686"/>
        <v>0</v>
      </c>
      <c r="BA565" s="105">
        <f t="shared" si="687"/>
        <v>0</v>
      </c>
      <c r="BB565" s="110"/>
      <c r="BC565" s="102"/>
      <c r="BD565" s="102"/>
      <c r="BE565" s="102"/>
      <c r="BF565" s="102"/>
      <c r="BG565" s="102"/>
      <c r="BH565" s="102"/>
      <c r="BI565" s="102"/>
      <c r="BJ565" s="102"/>
      <c r="BK565" s="102"/>
      <c r="BL565" s="102"/>
      <c r="BM565" s="102"/>
      <c r="BN565" s="102">
        <f t="shared" si="627"/>
        <v>0</v>
      </c>
      <c r="BO565" s="103">
        <f t="shared" si="628"/>
        <v>0</v>
      </c>
      <c r="BP565" s="103">
        <f t="shared" si="629"/>
        <v>0</v>
      </c>
      <c r="BQ565" s="103">
        <f t="shared" si="630"/>
        <v>0</v>
      </c>
      <c r="BR565" s="103">
        <f t="shared" si="631"/>
        <v>0</v>
      </c>
      <c r="BS565" s="103">
        <f t="shared" si="632"/>
        <v>0</v>
      </c>
      <c r="BT565" s="103">
        <f t="shared" si="633"/>
        <v>0</v>
      </c>
      <c r="BU565" s="103">
        <f t="shared" si="634"/>
        <v>0</v>
      </c>
      <c r="BV565" s="103">
        <f t="shared" si="635"/>
        <v>0</v>
      </c>
      <c r="BW565" s="103">
        <f t="shared" si="636"/>
        <v>0</v>
      </c>
      <c r="BX565" s="103">
        <f t="shared" si="637"/>
        <v>0</v>
      </c>
      <c r="BY565" s="103">
        <f t="shared" si="638"/>
        <v>0</v>
      </c>
      <c r="BZ565" s="103">
        <f t="shared" si="639"/>
        <v>0</v>
      </c>
      <c r="CA565" s="104">
        <f>SUM(BO565:BZ565)*VLOOKUP($I565,Escalation[],MATCH(BB$1,Escalation[#Headers]),FALSE)</f>
        <v>0</v>
      </c>
      <c r="CB565" s="104">
        <f t="shared" si="640"/>
        <v>0</v>
      </c>
      <c r="CC565" s="104">
        <f t="shared" si="641"/>
        <v>0</v>
      </c>
      <c r="CD565" s="104">
        <f t="shared" si="642"/>
        <v>0</v>
      </c>
      <c r="CE565" s="103">
        <f t="shared" si="643"/>
        <v>0</v>
      </c>
      <c r="CF565" s="105">
        <f t="shared" si="644"/>
        <v>0</v>
      </c>
      <c r="CG565" s="110"/>
      <c r="CH565" s="102"/>
      <c r="CI565" s="102"/>
      <c r="CJ565" s="102"/>
      <c r="CK565" s="102"/>
      <c r="CL565" s="102"/>
      <c r="CM565" s="102"/>
      <c r="CN565" s="102"/>
      <c r="CO565" s="101"/>
      <c r="CP565" s="101"/>
      <c r="CQ565" s="101">
        <v>250</v>
      </c>
      <c r="CR565" s="101">
        <v>250</v>
      </c>
      <c r="CS565" s="102">
        <f t="shared" si="645"/>
        <v>0</v>
      </c>
      <c r="CT565" s="103">
        <f t="shared" si="646"/>
        <v>0</v>
      </c>
      <c r="CU565" s="103">
        <f t="shared" si="647"/>
        <v>0</v>
      </c>
      <c r="CV565" s="103">
        <f t="shared" si="648"/>
        <v>0</v>
      </c>
      <c r="CW565" s="103">
        <f t="shared" si="649"/>
        <v>0</v>
      </c>
      <c r="CX565" s="103">
        <f t="shared" si="650"/>
        <v>0</v>
      </c>
      <c r="CY565" s="103">
        <f t="shared" si="651"/>
        <v>0</v>
      </c>
      <c r="CZ565" s="103">
        <f t="shared" si="652"/>
        <v>0</v>
      </c>
      <c r="DA565" s="103">
        <f t="shared" si="653"/>
        <v>0</v>
      </c>
      <c r="DB565" s="103">
        <f t="shared" si="654"/>
        <v>0</v>
      </c>
      <c r="DC565" s="103">
        <f t="shared" si="655"/>
        <v>0</v>
      </c>
      <c r="DD565" s="103">
        <f t="shared" si="656"/>
        <v>250</v>
      </c>
      <c r="DE565" s="103">
        <f t="shared" si="657"/>
        <v>250</v>
      </c>
      <c r="DF565" s="104">
        <f>SUM(CT565:DE565)*VLOOKUP($I565,Escalation[],MATCH(CG$1,Escalation[#Headers]),FALSE)</f>
        <v>532.9483441875002</v>
      </c>
      <c r="DG565" s="104">
        <f t="shared" si="658"/>
        <v>0</v>
      </c>
      <c r="DH565" s="104">
        <f t="shared" si="659"/>
        <v>293.12158930312512</v>
      </c>
      <c r="DI565" s="104">
        <f t="shared" si="660"/>
        <v>826.06993349062532</v>
      </c>
      <c r="DJ565" s="103">
        <f t="shared" si="661"/>
        <v>66.618543023437525</v>
      </c>
      <c r="DK565" s="105">
        <f t="shared" si="662"/>
        <v>36.64019866289064</v>
      </c>
      <c r="DL565" s="100"/>
      <c r="DM565" s="101"/>
      <c r="DN565" s="101"/>
      <c r="DO565" s="101"/>
      <c r="DP565" s="101"/>
      <c r="DQ565" s="102"/>
      <c r="DR565" s="102"/>
      <c r="DS565" s="102"/>
      <c r="DT565" s="102"/>
      <c r="DU565" s="102"/>
      <c r="DV565" s="102"/>
      <c r="DW565" s="102"/>
      <c r="DX565" s="102">
        <f t="shared" si="663"/>
        <v>0</v>
      </c>
      <c r="DY565" s="103">
        <f t="shared" si="664"/>
        <v>0</v>
      </c>
      <c r="DZ565" s="103">
        <f t="shared" si="665"/>
        <v>0</v>
      </c>
      <c r="EA565" s="103">
        <f t="shared" si="666"/>
        <v>0</v>
      </c>
      <c r="EB565" s="103">
        <f t="shared" si="667"/>
        <v>0</v>
      </c>
      <c r="EC565" s="103">
        <f t="shared" si="668"/>
        <v>0</v>
      </c>
      <c r="ED565" s="103">
        <f t="shared" si="669"/>
        <v>0</v>
      </c>
      <c r="EE565" s="103">
        <f t="shared" si="670"/>
        <v>0</v>
      </c>
      <c r="EF565" s="103">
        <f t="shared" si="671"/>
        <v>0</v>
      </c>
      <c r="EG565" s="103">
        <f t="shared" si="672"/>
        <v>0</v>
      </c>
      <c r="EH565" s="103">
        <f t="shared" si="673"/>
        <v>0</v>
      </c>
      <c r="EI565" s="103">
        <f t="shared" si="674"/>
        <v>0</v>
      </c>
      <c r="EJ565" s="103">
        <f t="shared" si="675"/>
        <v>0</v>
      </c>
      <c r="EK565" s="104">
        <f>SUM(DY565:EJ565)*VLOOKUP($I565,Escalation[],MATCH(DL$1,Escalation[#Headers]),FALSE)</f>
        <v>0</v>
      </c>
      <c r="EL565" s="104">
        <f t="shared" si="676"/>
        <v>0</v>
      </c>
      <c r="EM565" s="104">
        <f t="shared" si="677"/>
        <v>0</v>
      </c>
      <c r="EN565" s="104">
        <f t="shared" si="678"/>
        <v>0</v>
      </c>
      <c r="EO565" s="103">
        <f t="shared" si="679"/>
        <v>0</v>
      </c>
      <c r="EP565" s="105">
        <f t="shared" si="680"/>
        <v>0</v>
      </c>
      <c r="EQ565" s="159">
        <f t="shared" si="681"/>
        <v>826.06993349062532</v>
      </c>
      <c r="ER565" s="1"/>
      <c r="ES565" s="82"/>
      <c r="ET565" s="82"/>
      <c r="EU565" s="82"/>
      <c r="EV565" s="82"/>
      <c r="EW565" s="34"/>
      <c r="EX565" s="34"/>
      <c r="EY565" s="34"/>
      <c r="EZ565" s="34"/>
      <c r="FA565" s="34"/>
      <c r="FB565" s="34"/>
      <c r="FC565" s="34"/>
      <c r="FD565" s="34"/>
    </row>
    <row r="566" spans="1:160" ht="92.4" hidden="1" x14ac:dyDescent="0.3">
      <c r="A566" s="37" t="s">
        <v>1160</v>
      </c>
      <c r="B566" s="83">
        <v>1.4</v>
      </c>
      <c r="C566" t="s">
        <v>1390</v>
      </c>
      <c r="D566" s="28" t="s">
        <v>1070</v>
      </c>
      <c r="E566" s="28"/>
      <c r="F566" s="29" t="s">
        <v>1161</v>
      </c>
      <c r="G566" s="30" t="s">
        <v>1164</v>
      </c>
      <c r="H566" s="1" t="s">
        <v>834</v>
      </c>
      <c r="I566" s="28" t="s">
        <v>125</v>
      </c>
      <c r="J566" s="31" t="s">
        <v>125</v>
      </c>
      <c r="K566" s="28"/>
      <c r="L566" s="32" t="s">
        <v>129</v>
      </c>
      <c r="M566" s="38"/>
      <c r="N566" s="42">
        <v>1</v>
      </c>
      <c r="O566" s="24">
        <v>0</v>
      </c>
      <c r="P566" s="47">
        <v>0.55000000000000004</v>
      </c>
      <c r="Q566" s="31" t="s">
        <v>880</v>
      </c>
      <c r="R566" s="1" t="s">
        <v>24</v>
      </c>
      <c r="S566" s="71">
        <f>VLOOKUP(R566,Contingencies!$A$2:$D$7,4,FALSE)</f>
        <v>0.09</v>
      </c>
      <c r="T566" s="22">
        <f t="shared" si="614"/>
        <v>546.80212321531667</v>
      </c>
      <c r="U566" s="33">
        <f t="shared" si="688"/>
        <v>194.02655985059624</v>
      </c>
      <c r="V566" s="89"/>
      <c r="W566" s="110"/>
      <c r="X566" s="102"/>
      <c r="Y566" s="102"/>
      <c r="Z566" s="102"/>
      <c r="AA566" s="102"/>
      <c r="AB566" s="102"/>
      <c r="AC566" s="102"/>
      <c r="AD566" s="102"/>
      <c r="AE566" s="102"/>
      <c r="AF566" s="102"/>
      <c r="AG566" s="102"/>
      <c r="AH566" s="102"/>
      <c r="AI566" s="102">
        <f t="shared" si="682"/>
        <v>0</v>
      </c>
      <c r="AJ566" s="103">
        <f t="shared" si="615"/>
        <v>0</v>
      </c>
      <c r="AK566" s="103">
        <f t="shared" si="616"/>
        <v>0</v>
      </c>
      <c r="AL566" s="103">
        <f t="shared" si="617"/>
        <v>0</v>
      </c>
      <c r="AM566" s="103">
        <f t="shared" si="618"/>
        <v>0</v>
      </c>
      <c r="AN566" s="103">
        <f t="shared" si="619"/>
        <v>0</v>
      </c>
      <c r="AO566" s="103">
        <f t="shared" si="620"/>
        <v>0</v>
      </c>
      <c r="AP566" s="103">
        <f t="shared" si="621"/>
        <v>0</v>
      </c>
      <c r="AQ566" s="103">
        <f t="shared" si="622"/>
        <v>0</v>
      </c>
      <c r="AR566" s="103">
        <f t="shared" si="623"/>
        <v>0</v>
      </c>
      <c r="AS566" s="103">
        <f t="shared" si="624"/>
        <v>0</v>
      </c>
      <c r="AT566" s="103">
        <f t="shared" si="625"/>
        <v>0</v>
      </c>
      <c r="AU566" s="103">
        <f t="shared" si="626"/>
        <v>0</v>
      </c>
      <c r="AV566" s="104">
        <f>SUM(AJ566:AU566)*VLOOKUP($I566,Escalation[],MATCH(W$1,Escalation[#Headers]),FALSE)</f>
        <v>0</v>
      </c>
      <c r="AW566" s="104">
        <f t="shared" si="683"/>
        <v>0</v>
      </c>
      <c r="AX566" s="104">
        <f t="shared" si="684"/>
        <v>0</v>
      </c>
      <c r="AY566" s="104">
        <f t="shared" si="685"/>
        <v>0</v>
      </c>
      <c r="AZ566" s="103">
        <f t="shared" si="686"/>
        <v>0</v>
      </c>
      <c r="BA566" s="105">
        <f t="shared" si="687"/>
        <v>0</v>
      </c>
      <c r="BB566" s="110"/>
      <c r="BC566" s="102"/>
      <c r="BD566" s="102"/>
      <c r="BE566" s="102"/>
      <c r="BF566" s="102"/>
      <c r="BG566" s="102"/>
      <c r="BH566" s="102"/>
      <c r="BI566" s="102"/>
      <c r="BJ566" s="102"/>
      <c r="BK566" s="102"/>
      <c r="BL566" s="102"/>
      <c r="BM566" s="102"/>
      <c r="BN566" s="102">
        <f t="shared" si="627"/>
        <v>0</v>
      </c>
      <c r="BO566" s="103">
        <f t="shared" si="628"/>
        <v>0</v>
      </c>
      <c r="BP566" s="103">
        <f t="shared" si="629"/>
        <v>0</v>
      </c>
      <c r="BQ566" s="103">
        <f t="shared" si="630"/>
        <v>0</v>
      </c>
      <c r="BR566" s="103">
        <f t="shared" si="631"/>
        <v>0</v>
      </c>
      <c r="BS566" s="103">
        <f t="shared" si="632"/>
        <v>0</v>
      </c>
      <c r="BT566" s="103">
        <f t="shared" si="633"/>
        <v>0</v>
      </c>
      <c r="BU566" s="103">
        <f t="shared" si="634"/>
        <v>0</v>
      </c>
      <c r="BV566" s="103">
        <f t="shared" si="635"/>
        <v>0</v>
      </c>
      <c r="BW566" s="103">
        <f t="shared" si="636"/>
        <v>0</v>
      </c>
      <c r="BX566" s="103">
        <f t="shared" si="637"/>
        <v>0</v>
      </c>
      <c r="BY566" s="103">
        <f t="shared" si="638"/>
        <v>0</v>
      </c>
      <c r="BZ566" s="103">
        <f t="shared" si="639"/>
        <v>0</v>
      </c>
      <c r="CA566" s="104">
        <f>SUM(BO566:BZ566)*VLOOKUP($I566,Escalation[],MATCH(BB$1,Escalation[#Headers]),FALSE)</f>
        <v>0</v>
      </c>
      <c r="CB566" s="104">
        <f t="shared" si="640"/>
        <v>0</v>
      </c>
      <c r="CC566" s="104">
        <f t="shared" si="641"/>
        <v>0</v>
      </c>
      <c r="CD566" s="104">
        <f t="shared" si="642"/>
        <v>0</v>
      </c>
      <c r="CE566" s="103">
        <f t="shared" si="643"/>
        <v>0</v>
      </c>
      <c r="CF566" s="105">
        <f t="shared" si="644"/>
        <v>0</v>
      </c>
      <c r="CG566" s="110"/>
      <c r="CH566" s="102"/>
      <c r="CI566" s="102"/>
      <c r="CJ566" s="102"/>
      <c r="CK566" s="102"/>
      <c r="CL566" s="102"/>
      <c r="CM566" s="102"/>
      <c r="CN566" s="102"/>
      <c r="CO566" s="101"/>
      <c r="CP566" s="101"/>
      <c r="CQ566" s="101"/>
      <c r="CR566" s="101"/>
      <c r="CS566" s="102">
        <f t="shared" si="645"/>
        <v>0</v>
      </c>
      <c r="CT566" s="103">
        <f t="shared" si="646"/>
        <v>0</v>
      </c>
      <c r="CU566" s="103">
        <f t="shared" si="647"/>
        <v>0</v>
      </c>
      <c r="CV566" s="103">
        <f t="shared" si="648"/>
        <v>0</v>
      </c>
      <c r="CW566" s="103">
        <f t="shared" si="649"/>
        <v>0</v>
      </c>
      <c r="CX566" s="103">
        <f t="shared" si="650"/>
        <v>0</v>
      </c>
      <c r="CY566" s="103">
        <f t="shared" si="651"/>
        <v>0</v>
      </c>
      <c r="CZ566" s="103">
        <f t="shared" si="652"/>
        <v>0</v>
      </c>
      <c r="DA566" s="103">
        <f t="shared" si="653"/>
        <v>0</v>
      </c>
      <c r="DB566" s="103">
        <f t="shared" si="654"/>
        <v>0</v>
      </c>
      <c r="DC566" s="103">
        <f t="shared" si="655"/>
        <v>0</v>
      </c>
      <c r="DD566" s="103">
        <f t="shared" si="656"/>
        <v>0</v>
      </c>
      <c r="DE566" s="103">
        <f t="shared" si="657"/>
        <v>0</v>
      </c>
      <c r="DF566" s="104">
        <f>SUM(CT566:DE566)*VLOOKUP($I566,Escalation[],MATCH(CG$1,Escalation[#Headers]),FALSE)</f>
        <v>0</v>
      </c>
      <c r="DG566" s="104">
        <f t="shared" si="658"/>
        <v>0</v>
      </c>
      <c r="DH566" s="104">
        <f t="shared" si="659"/>
        <v>0</v>
      </c>
      <c r="DI566" s="104">
        <f t="shared" si="660"/>
        <v>0</v>
      </c>
      <c r="DJ566" s="103">
        <f t="shared" si="661"/>
        <v>0</v>
      </c>
      <c r="DK566" s="105">
        <f t="shared" si="662"/>
        <v>0</v>
      </c>
      <c r="DL566" s="100"/>
      <c r="DM566" s="101">
        <v>2160</v>
      </c>
      <c r="DN566" s="101"/>
      <c r="DO566" s="101"/>
      <c r="DP566" s="101">
        <v>1440</v>
      </c>
      <c r="DQ566" s="102"/>
      <c r="DR566" s="102"/>
      <c r="DS566" s="102"/>
      <c r="DT566" s="102"/>
      <c r="DU566" s="102"/>
      <c r="DV566" s="102"/>
      <c r="DW566" s="102"/>
      <c r="DX566" s="102">
        <f t="shared" si="663"/>
        <v>0</v>
      </c>
      <c r="DY566" s="103">
        <f t="shared" si="664"/>
        <v>0</v>
      </c>
      <c r="DZ566" s="103">
        <f t="shared" si="665"/>
        <v>2160</v>
      </c>
      <c r="EA566" s="103">
        <f t="shared" si="666"/>
        <v>0</v>
      </c>
      <c r="EB566" s="103">
        <f t="shared" si="667"/>
        <v>0</v>
      </c>
      <c r="EC566" s="103">
        <f t="shared" si="668"/>
        <v>1440</v>
      </c>
      <c r="ED566" s="103">
        <f t="shared" si="669"/>
        <v>0</v>
      </c>
      <c r="EE566" s="103">
        <f t="shared" si="670"/>
        <v>0</v>
      </c>
      <c r="EF566" s="103">
        <f t="shared" si="671"/>
        <v>0</v>
      </c>
      <c r="EG566" s="103">
        <f t="shared" si="672"/>
        <v>0</v>
      </c>
      <c r="EH566" s="103">
        <f t="shared" si="673"/>
        <v>0</v>
      </c>
      <c r="EI566" s="103">
        <f t="shared" si="674"/>
        <v>0</v>
      </c>
      <c r="EJ566" s="103">
        <f t="shared" si="675"/>
        <v>0</v>
      </c>
      <c r="EK566" s="104">
        <f>SUM(DY566:EJ566)*VLOOKUP($I566,Escalation[],MATCH(DL$1,Escalation[#Headers]),FALSE)</f>
        <v>3919.7284818302264</v>
      </c>
      <c r="EL566" s="104">
        <f t="shared" si="676"/>
        <v>0</v>
      </c>
      <c r="EM566" s="104">
        <f t="shared" si="677"/>
        <v>2155.8506650066247</v>
      </c>
      <c r="EN566" s="104">
        <f t="shared" si="678"/>
        <v>6075.5791468368516</v>
      </c>
      <c r="EO566" s="103">
        <f t="shared" si="679"/>
        <v>352.77556336472037</v>
      </c>
      <c r="EP566" s="105">
        <f t="shared" si="680"/>
        <v>194.02655985059621</v>
      </c>
      <c r="EQ566" s="159">
        <f t="shared" si="681"/>
        <v>6075.5791468368516</v>
      </c>
      <c r="ER566" s="1"/>
      <c r="ES566" s="82"/>
      <c r="ET566" s="82"/>
      <c r="EU566" s="82"/>
      <c r="EV566" s="82"/>
      <c r="EW566" s="34"/>
      <c r="EX566" s="34"/>
      <c r="EY566" s="34"/>
      <c r="EZ566" s="34"/>
      <c r="FA566" s="34"/>
      <c r="FB566" s="34"/>
      <c r="FC566" s="34"/>
      <c r="FD566" s="34"/>
    </row>
    <row r="567" spans="1:160" ht="92.4" hidden="1" x14ac:dyDescent="0.3">
      <c r="A567" s="37" t="s">
        <v>1165</v>
      </c>
      <c r="B567" s="83">
        <v>1.4</v>
      </c>
      <c r="C567" t="s">
        <v>1390</v>
      </c>
      <c r="D567" s="28" t="s">
        <v>1070</v>
      </c>
      <c r="E567" s="28"/>
      <c r="F567" s="29" t="s">
        <v>1166</v>
      </c>
      <c r="G567" s="30" t="s">
        <v>1167</v>
      </c>
      <c r="H567" s="1" t="s">
        <v>1073</v>
      </c>
      <c r="I567" s="28" t="s">
        <v>19</v>
      </c>
      <c r="J567" s="31" t="s">
        <v>20</v>
      </c>
      <c r="K567" s="28" t="s">
        <v>27</v>
      </c>
      <c r="L567" s="32" t="s">
        <v>136</v>
      </c>
      <c r="M567" s="38">
        <v>62</v>
      </c>
      <c r="N567" s="41">
        <v>62</v>
      </c>
      <c r="O567" s="24">
        <v>0</v>
      </c>
      <c r="P567" s="47">
        <v>0.55000000000000004</v>
      </c>
      <c r="Q567" s="31" t="s">
        <v>880</v>
      </c>
      <c r="R567" s="1" t="s">
        <v>24</v>
      </c>
      <c r="S567" s="71">
        <f>VLOOKUP(R567,Contingencies!$A$2:$D$7,4,FALSE)</f>
        <v>0.09</v>
      </c>
      <c r="T567" s="22">
        <f t="shared" si="614"/>
        <v>2825.1443032791353</v>
      </c>
      <c r="U567" s="33">
        <f t="shared" si="688"/>
        <v>1002.4705592280803</v>
      </c>
      <c r="V567" s="89"/>
      <c r="W567" s="110"/>
      <c r="X567" s="102"/>
      <c r="Y567" s="102"/>
      <c r="Z567" s="102"/>
      <c r="AA567" s="102"/>
      <c r="AB567" s="102"/>
      <c r="AC567" s="102"/>
      <c r="AD567" s="102"/>
      <c r="AE567" s="102"/>
      <c r="AF567" s="102"/>
      <c r="AG567" s="102"/>
      <c r="AH567" s="102"/>
      <c r="AI567" s="102">
        <f t="shared" si="682"/>
        <v>0</v>
      </c>
      <c r="AJ567" s="103">
        <f t="shared" si="615"/>
        <v>0</v>
      </c>
      <c r="AK567" s="103">
        <f t="shared" si="616"/>
        <v>0</v>
      </c>
      <c r="AL567" s="103">
        <f t="shared" si="617"/>
        <v>0</v>
      </c>
      <c r="AM567" s="103">
        <f t="shared" si="618"/>
        <v>0</v>
      </c>
      <c r="AN567" s="103">
        <f t="shared" si="619"/>
        <v>0</v>
      </c>
      <c r="AO567" s="103">
        <f t="shared" si="620"/>
        <v>0</v>
      </c>
      <c r="AP567" s="103">
        <f t="shared" si="621"/>
        <v>0</v>
      </c>
      <c r="AQ567" s="103">
        <f t="shared" si="622"/>
        <v>0</v>
      </c>
      <c r="AR567" s="103">
        <f t="shared" si="623"/>
        <v>0</v>
      </c>
      <c r="AS567" s="103">
        <f t="shared" si="624"/>
        <v>0</v>
      </c>
      <c r="AT567" s="103">
        <f t="shared" si="625"/>
        <v>0</v>
      </c>
      <c r="AU567" s="103">
        <f t="shared" si="626"/>
        <v>0</v>
      </c>
      <c r="AV567" s="104">
        <f>SUM(AJ567:AU567)*VLOOKUP($I567,Escalation[],MATCH(W$1,Escalation[#Headers]),FALSE)</f>
        <v>0</v>
      </c>
      <c r="AW567" s="104">
        <f t="shared" si="683"/>
        <v>0</v>
      </c>
      <c r="AX567" s="104">
        <f t="shared" si="684"/>
        <v>0</v>
      </c>
      <c r="AY567" s="104">
        <f t="shared" si="685"/>
        <v>0</v>
      </c>
      <c r="AZ567" s="103">
        <f t="shared" si="686"/>
        <v>0</v>
      </c>
      <c r="BA567" s="105">
        <f t="shared" si="687"/>
        <v>0</v>
      </c>
      <c r="BB567" s="110"/>
      <c r="BC567" s="102"/>
      <c r="BD567" s="102"/>
      <c r="BE567" s="102"/>
      <c r="BF567" s="102"/>
      <c r="BG567" s="102"/>
      <c r="BH567" s="102"/>
      <c r="BI567" s="102"/>
      <c r="BJ567" s="102"/>
      <c r="BK567" s="102"/>
      <c r="BL567" s="102"/>
      <c r="BM567" s="102"/>
      <c r="BN567" s="102">
        <f t="shared" si="627"/>
        <v>0</v>
      </c>
      <c r="BO567" s="103">
        <f t="shared" si="628"/>
        <v>0</v>
      </c>
      <c r="BP567" s="103">
        <f t="shared" si="629"/>
        <v>0</v>
      </c>
      <c r="BQ567" s="103">
        <f t="shared" si="630"/>
        <v>0</v>
      </c>
      <c r="BR567" s="103">
        <f t="shared" si="631"/>
        <v>0</v>
      </c>
      <c r="BS567" s="103">
        <f t="shared" si="632"/>
        <v>0</v>
      </c>
      <c r="BT567" s="103">
        <f t="shared" si="633"/>
        <v>0</v>
      </c>
      <c r="BU567" s="103">
        <f t="shared" si="634"/>
        <v>0</v>
      </c>
      <c r="BV567" s="103">
        <f t="shared" si="635"/>
        <v>0</v>
      </c>
      <c r="BW567" s="103">
        <f t="shared" si="636"/>
        <v>0</v>
      </c>
      <c r="BX567" s="103">
        <f t="shared" si="637"/>
        <v>0</v>
      </c>
      <c r="BY567" s="103">
        <f t="shared" si="638"/>
        <v>0</v>
      </c>
      <c r="BZ567" s="103">
        <f t="shared" si="639"/>
        <v>0</v>
      </c>
      <c r="CA567" s="104">
        <f>SUM(BO567:BZ567)*VLOOKUP($I567,Escalation[],MATCH(BB$1,Escalation[#Headers]),FALSE)</f>
        <v>0</v>
      </c>
      <c r="CB567" s="104">
        <f t="shared" si="640"/>
        <v>0</v>
      </c>
      <c r="CC567" s="104">
        <f t="shared" si="641"/>
        <v>0</v>
      </c>
      <c r="CD567" s="104">
        <f t="shared" si="642"/>
        <v>0</v>
      </c>
      <c r="CE567" s="103">
        <f t="shared" si="643"/>
        <v>0</v>
      </c>
      <c r="CF567" s="105">
        <f t="shared" si="644"/>
        <v>0</v>
      </c>
      <c r="CG567" s="110"/>
      <c r="CH567" s="102"/>
      <c r="CI567" s="102"/>
      <c r="CJ567" s="102"/>
      <c r="CK567" s="102"/>
      <c r="CL567" s="102"/>
      <c r="CM567" s="102"/>
      <c r="CN567" s="102"/>
      <c r="CO567" s="102"/>
      <c r="CP567" s="102"/>
      <c r="CQ567" s="102"/>
      <c r="CR567" s="102"/>
      <c r="CS567" s="102">
        <f t="shared" si="645"/>
        <v>0</v>
      </c>
      <c r="CT567" s="103">
        <f t="shared" si="646"/>
        <v>0</v>
      </c>
      <c r="CU567" s="103">
        <f t="shared" si="647"/>
        <v>0</v>
      </c>
      <c r="CV567" s="103">
        <f t="shared" si="648"/>
        <v>0</v>
      </c>
      <c r="CW567" s="103">
        <f t="shared" si="649"/>
        <v>0</v>
      </c>
      <c r="CX567" s="103">
        <f t="shared" si="650"/>
        <v>0</v>
      </c>
      <c r="CY567" s="103">
        <f t="shared" si="651"/>
        <v>0</v>
      </c>
      <c r="CZ567" s="103">
        <f t="shared" si="652"/>
        <v>0</v>
      </c>
      <c r="DA567" s="103">
        <f t="shared" si="653"/>
        <v>0</v>
      </c>
      <c r="DB567" s="103">
        <f t="shared" si="654"/>
        <v>0</v>
      </c>
      <c r="DC567" s="103">
        <f t="shared" si="655"/>
        <v>0</v>
      </c>
      <c r="DD567" s="103">
        <f t="shared" si="656"/>
        <v>0</v>
      </c>
      <c r="DE567" s="103">
        <f t="shared" si="657"/>
        <v>0</v>
      </c>
      <c r="DF567" s="104">
        <f>SUM(CT567:DE567)*VLOOKUP($I567,Escalation[],MATCH(CG$1,Escalation[#Headers]),FALSE)</f>
        <v>0</v>
      </c>
      <c r="DG567" s="104">
        <f t="shared" si="658"/>
        <v>0</v>
      </c>
      <c r="DH567" s="104">
        <f t="shared" si="659"/>
        <v>0</v>
      </c>
      <c r="DI567" s="104">
        <f t="shared" si="660"/>
        <v>0</v>
      </c>
      <c r="DJ567" s="103">
        <f t="shared" si="661"/>
        <v>0</v>
      </c>
      <c r="DK567" s="105">
        <f t="shared" si="662"/>
        <v>0</v>
      </c>
      <c r="DL567" s="110"/>
      <c r="DM567" s="101">
        <v>75</v>
      </c>
      <c r="DN567" s="101">
        <v>150</v>
      </c>
      <c r="DO567" s="101">
        <v>75</v>
      </c>
      <c r="DP567" s="102"/>
      <c r="DQ567" s="102"/>
      <c r="DR567" s="102"/>
      <c r="DS567" s="102"/>
      <c r="DT567" s="102"/>
      <c r="DU567" s="102"/>
      <c r="DV567" s="102"/>
      <c r="DW567" s="102"/>
      <c r="DX567" s="102">
        <f t="shared" si="663"/>
        <v>300</v>
      </c>
      <c r="DY567" s="103">
        <f t="shared" si="664"/>
        <v>0</v>
      </c>
      <c r="DZ567" s="103">
        <f t="shared" si="665"/>
        <v>4650</v>
      </c>
      <c r="EA567" s="103">
        <f t="shared" si="666"/>
        <v>9300</v>
      </c>
      <c r="EB567" s="103">
        <f t="shared" si="667"/>
        <v>4650</v>
      </c>
      <c r="EC567" s="103">
        <f t="shared" si="668"/>
        <v>0</v>
      </c>
      <c r="ED567" s="103">
        <f t="shared" si="669"/>
        <v>0</v>
      </c>
      <c r="EE567" s="103">
        <f t="shared" si="670"/>
        <v>0</v>
      </c>
      <c r="EF567" s="103">
        <f t="shared" si="671"/>
        <v>0</v>
      </c>
      <c r="EG567" s="103">
        <f t="shared" si="672"/>
        <v>0</v>
      </c>
      <c r="EH567" s="103">
        <f t="shared" si="673"/>
        <v>0</v>
      </c>
      <c r="EI567" s="103">
        <f t="shared" si="674"/>
        <v>0</v>
      </c>
      <c r="EJ567" s="103">
        <f t="shared" si="675"/>
        <v>0</v>
      </c>
      <c r="EK567" s="104">
        <f>SUM(DY567:EJ567)*VLOOKUP($I567,Escalation[],MATCH(DL$1,Escalation[#Headers]),FALSE)</f>
        <v>20251.930489456168</v>
      </c>
      <c r="EL567" s="104">
        <f t="shared" si="676"/>
        <v>0</v>
      </c>
      <c r="EM567" s="104">
        <f t="shared" si="677"/>
        <v>11138.561769200893</v>
      </c>
      <c r="EN567" s="104">
        <f t="shared" si="678"/>
        <v>31390.492258657061</v>
      </c>
      <c r="EO567" s="103">
        <f t="shared" si="679"/>
        <v>1822.6737440510551</v>
      </c>
      <c r="EP567" s="105">
        <f t="shared" si="680"/>
        <v>1002.4705592280803</v>
      </c>
      <c r="EQ567" s="159">
        <f t="shared" si="681"/>
        <v>31390.492258657061</v>
      </c>
      <c r="ER567" s="1"/>
      <c r="ES567" s="82"/>
      <c r="ET567" s="82"/>
      <c r="EU567" s="82"/>
      <c r="EV567" s="82"/>
      <c r="EW567" s="34"/>
      <c r="EX567" s="34"/>
      <c r="EY567" s="34"/>
      <c r="EZ567" s="34"/>
      <c r="FA567" s="34"/>
      <c r="FB567" s="34"/>
      <c r="FC567" s="34"/>
      <c r="FD567" s="34"/>
    </row>
    <row r="568" spans="1:160" ht="92.4" hidden="1" x14ac:dyDescent="0.3">
      <c r="A568" s="37" t="s">
        <v>1168</v>
      </c>
      <c r="B568" s="83">
        <v>1.4</v>
      </c>
      <c r="C568" t="s">
        <v>1390</v>
      </c>
      <c r="D568" s="28" t="s">
        <v>1070</v>
      </c>
      <c r="E568" s="28"/>
      <c r="F568" s="29" t="s">
        <v>1169</v>
      </c>
      <c r="G568" s="30" t="s">
        <v>1170</v>
      </c>
      <c r="H568" s="1" t="s">
        <v>1171</v>
      </c>
      <c r="I568" s="28" t="s">
        <v>19</v>
      </c>
      <c r="J568" s="31" t="s">
        <v>20</v>
      </c>
      <c r="K568" s="28" t="s">
        <v>27</v>
      </c>
      <c r="L568" s="32" t="s">
        <v>136</v>
      </c>
      <c r="M568" s="38">
        <v>62</v>
      </c>
      <c r="N568" s="41">
        <v>62</v>
      </c>
      <c r="O568" s="24">
        <v>0</v>
      </c>
      <c r="P568" s="47">
        <v>0.55000000000000004</v>
      </c>
      <c r="Q568" s="31" t="s">
        <v>880</v>
      </c>
      <c r="R568" s="1" t="s">
        <v>24</v>
      </c>
      <c r="S568" s="71">
        <f>VLOOKUP(R568,Contingencies!$A$2:$D$7,4,FALSE)</f>
        <v>0.09</v>
      </c>
      <c r="T568" s="22">
        <f t="shared" si="614"/>
        <v>1789.2580587434527</v>
      </c>
      <c r="U568" s="33">
        <f t="shared" si="688"/>
        <v>634.89802084445091</v>
      </c>
      <c r="V568" s="89"/>
      <c r="W568" s="110"/>
      <c r="X568" s="102"/>
      <c r="Y568" s="102"/>
      <c r="Z568" s="102"/>
      <c r="AA568" s="102"/>
      <c r="AB568" s="102"/>
      <c r="AC568" s="102"/>
      <c r="AD568" s="102"/>
      <c r="AE568" s="102"/>
      <c r="AF568" s="102"/>
      <c r="AG568" s="102"/>
      <c r="AH568" s="102"/>
      <c r="AI568" s="102">
        <f t="shared" si="682"/>
        <v>0</v>
      </c>
      <c r="AJ568" s="103">
        <f t="shared" si="615"/>
        <v>0</v>
      </c>
      <c r="AK568" s="103">
        <f t="shared" si="616"/>
        <v>0</v>
      </c>
      <c r="AL568" s="103">
        <f t="shared" si="617"/>
        <v>0</v>
      </c>
      <c r="AM568" s="103">
        <f t="shared" si="618"/>
        <v>0</v>
      </c>
      <c r="AN568" s="103">
        <f t="shared" si="619"/>
        <v>0</v>
      </c>
      <c r="AO568" s="103">
        <f t="shared" si="620"/>
        <v>0</v>
      </c>
      <c r="AP568" s="103">
        <f t="shared" si="621"/>
        <v>0</v>
      </c>
      <c r="AQ568" s="103">
        <f t="shared" si="622"/>
        <v>0</v>
      </c>
      <c r="AR568" s="103">
        <f t="shared" si="623"/>
        <v>0</v>
      </c>
      <c r="AS568" s="103">
        <f t="shared" si="624"/>
        <v>0</v>
      </c>
      <c r="AT568" s="103">
        <f t="shared" si="625"/>
        <v>0</v>
      </c>
      <c r="AU568" s="103">
        <f t="shared" si="626"/>
        <v>0</v>
      </c>
      <c r="AV568" s="104">
        <f>SUM(AJ568:AU568)*VLOOKUP($I568,Escalation[],MATCH(W$1,Escalation[#Headers]),FALSE)</f>
        <v>0</v>
      </c>
      <c r="AW568" s="104">
        <f t="shared" si="683"/>
        <v>0</v>
      </c>
      <c r="AX568" s="104">
        <f t="shared" si="684"/>
        <v>0</v>
      </c>
      <c r="AY568" s="104">
        <f t="shared" si="685"/>
        <v>0</v>
      </c>
      <c r="AZ568" s="103">
        <f t="shared" si="686"/>
        <v>0</v>
      </c>
      <c r="BA568" s="105">
        <f t="shared" si="687"/>
        <v>0</v>
      </c>
      <c r="BB568" s="110"/>
      <c r="BC568" s="102"/>
      <c r="BD568" s="102"/>
      <c r="BE568" s="102"/>
      <c r="BF568" s="102"/>
      <c r="BG568" s="102"/>
      <c r="BH568" s="102"/>
      <c r="BI568" s="102"/>
      <c r="BJ568" s="102"/>
      <c r="BK568" s="102"/>
      <c r="BL568" s="102"/>
      <c r="BM568" s="102"/>
      <c r="BN568" s="102">
        <f t="shared" si="627"/>
        <v>0</v>
      </c>
      <c r="BO568" s="103">
        <f t="shared" si="628"/>
        <v>0</v>
      </c>
      <c r="BP568" s="103">
        <f t="shared" si="629"/>
        <v>0</v>
      </c>
      <c r="BQ568" s="103">
        <f t="shared" si="630"/>
        <v>0</v>
      </c>
      <c r="BR568" s="103">
        <f t="shared" si="631"/>
        <v>0</v>
      </c>
      <c r="BS568" s="103">
        <f t="shared" si="632"/>
        <v>0</v>
      </c>
      <c r="BT568" s="103">
        <f t="shared" si="633"/>
        <v>0</v>
      </c>
      <c r="BU568" s="103">
        <f t="shared" si="634"/>
        <v>0</v>
      </c>
      <c r="BV568" s="103">
        <f t="shared" si="635"/>
        <v>0</v>
      </c>
      <c r="BW568" s="103">
        <f t="shared" si="636"/>
        <v>0</v>
      </c>
      <c r="BX568" s="103">
        <f t="shared" si="637"/>
        <v>0</v>
      </c>
      <c r="BY568" s="103">
        <f t="shared" si="638"/>
        <v>0</v>
      </c>
      <c r="BZ568" s="103">
        <f t="shared" si="639"/>
        <v>0</v>
      </c>
      <c r="CA568" s="104">
        <f>SUM(BO568:BZ568)*VLOOKUP($I568,Escalation[],MATCH(BB$1,Escalation[#Headers]),FALSE)</f>
        <v>0</v>
      </c>
      <c r="CB568" s="104">
        <f t="shared" si="640"/>
        <v>0</v>
      </c>
      <c r="CC568" s="104">
        <f t="shared" si="641"/>
        <v>0</v>
      </c>
      <c r="CD568" s="104">
        <f t="shared" si="642"/>
        <v>0</v>
      </c>
      <c r="CE568" s="103">
        <f t="shared" si="643"/>
        <v>0</v>
      </c>
      <c r="CF568" s="105">
        <f t="shared" si="644"/>
        <v>0</v>
      </c>
      <c r="CG568" s="110"/>
      <c r="CH568" s="102"/>
      <c r="CI568" s="102"/>
      <c r="CJ568" s="102"/>
      <c r="CK568" s="102"/>
      <c r="CL568" s="102"/>
      <c r="CM568" s="102"/>
      <c r="CN568" s="102"/>
      <c r="CO568" s="102"/>
      <c r="CP568" s="102"/>
      <c r="CQ568" s="102"/>
      <c r="CR568" s="102"/>
      <c r="CS568" s="102">
        <f t="shared" si="645"/>
        <v>0</v>
      </c>
      <c r="CT568" s="103">
        <f t="shared" si="646"/>
        <v>0</v>
      </c>
      <c r="CU568" s="103">
        <f t="shared" si="647"/>
        <v>0</v>
      </c>
      <c r="CV568" s="103">
        <f t="shared" si="648"/>
        <v>0</v>
      </c>
      <c r="CW568" s="103">
        <f t="shared" si="649"/>
        <v>0</v>
      </c>
      <c r="CX568" s="103">
        <f t="shared" si="650"/>
        <v>0</v>
      </c>
      <c r="CY568" s="103">
        <f t="shared" si="651"/>
        <v>0</v>
      </c>
      <c r="CZ568" s="103">
        <f t="shared" si="652"/>
        <v>0</v>
      </c>
      <c r="DA568" s="103">
        <f t="shared" si="653"/>
        <v>0</v>
      </c>
      <c r="DB568" s="103">
        <f t="shared" si="654"/>
        <v>0</v>
      </c>
      <c r="DC568" s="103">
        <f t="shared" si="655"/>
        <v>0</v>
      </c>
      <c r="DD568" s="103">
        <f t="shared" si="656"/>
        <v>0</v>
      </c>
      <c r="DE568" s="103">
        <f t="shared" si="657"/>
        <v>0</v>
      </c>
      <c r="DF568" s="104">
        <f>SUM(CT568:DE568)*VLOOKUP($I568,Escalation[],MATCH(CG$1,Escalation[#Headers]),FALSE)</f>
        <v>0</v>
      </c>
      <c r="DG568" s="104">
        <f t="shared" si="658"/>
        <v>0</v>
      </c>
      <c r="DH568" s="104">
        <f t="shared" si="659"/>
        <v>0</v>
      </c>
      <c r="DI568" s="104">
        <f t="shared" si="660"/>
        <v>0</v>
      </c>
      <c r="DJ568" s="103">
        <f t="shared" si="661"/>
        <v>0</v>
      </c>
      <c r="DK568" s="105">
        <f t="shared" si="662"/>
        <v>0</v>
      </c>
      <c r="DL568" s="110"/>
      <c r="DM568" s="102"/>
      <c r="DN568" s="102">
        <v>40</v>
      </c>
      <c r="DO568" s="101">
        <v>150</v>
      </c>
      <c r="DP568" s="102"/>
      <c r="DQ568" s="102"/>
      <c r="DR568" s="102"/>
      <c r="DS568" s="102"/>
      <c r="DT568" s="102"/>
      <c r="DU568" s="102"/>
      <c r="DV568" s="102"/>
      <c r="DW568" s="102"/>
      <c r="DX568" s="102">
        <f t="shared" si="663"/>
        <v>190</v>
      </c>
      <c r="DY568" s="103">
        <f t="shared" si="664"/>
        <v>0</v>
      </c>
      <c r="DZ568" s="103">
        <f t="shared" si="665"/>
        <v>0</v>
      </c>
      <c r="EA568" s="103">
        <f t="shared" si="666"/>
        <v>2480</v>
      </c>
      <c r="EB568" s="103">
        <f t="shared" si="667"/>
        <v>9300</v>
      </c>
      <c r="EC568" s="103">
        <f t="shared" si="668"/>
        <v>0</v>
      </c>
      <c r="ED568" s="103">
        <f t="shared" si="669"/>
        <v>0</v>
      </c>
      <c r="EE568" s="103">
        <f t="shared" si="670"/>
        <v>0</v>
      </c>
      <c r="EF568" s="103">
        <f t="shared" si="671"/>
        <v>0</v>
      </c>
      <c r="EG568" s="103">
        <f t="shared" si="672"/>
        <v>0</v>
      </c>
      <c r="EH568" s="103">
        <f t="shared" si="673"/>
        <v>0</v>
      </c>
      <c r="EI568" s="103">
        <f t="shared" si="674"/>
        <v>0</v>
      </c>
      <c r="EJ568" s="103">
        <f t="shared" si="675"/>
        <v>0</v>
      </c>
      <c r="EK568" s="104">
        <f>SUM(DY568:EJ568)*VLOOKUP($I568,Escalation[],MATCH(DL$1,Escalation[#Headers]),FALSE)</f>
        <v>12826.22264332224</v>
      </c>
      <c r="EL568" s="104">
        <f t="shared" si="676"/>
        <v>0</v>
      </c>
      <c r="EM568" s="104">
        <f t="shared" si="677"/>
        <v>7054.4224538272329</v>
      </c>
      <c r="EN568" s="104">
        <f t="shared" si="678"/>
        <v>19880.645097149474</v>
      </c>
      <c r="EO568" s="103">
        <f t="shared" si="679"/>
        <v>1154.3600378990016</v>
      </c>
      <c r="EP568" s="105">
        <f t="shared" si="680"/>
        <v>634.89802084445091</v>
      </c>
      <c r="EQ568" s="159">
        <f t="shared" si="681"/>
        <v>19880.645097149474</v>
      </c>
      <c r="ER568" s="1"/>
      <c r="ES568" s="82"/>
      <c r="ET568" s="82"/>
      <c r="EU568" s="82"/>
      <c r="EV568" s="82"/>
      <c r="EW568" s="34"/>
      <c r="EX568" s="34"/>
      <c r="EY568" s="34"/>
      <c r="EZ568" s="34"/>
      <c r="FA568" s="34"/>
      <c r="FB568" s="34"/>
      <c r="FC568" s="34"/>
      <c r="FD568" s="34"/>
    </row>
    <row r="569" spans="1:160" ht="26.4" hidden="1" x14ac:dyDescent="0.3">
      <c r="A569" s="37" t="s">
        <v>1172</v>
      </c>
      <c r="B569" s="83">
        <v>1.4</v>
      </c>
      <c r="C569" t="s">
        <v>1399</v>
      </c>
      <c r="D569" s="28" t="s">
        <v>1070</v>
      </c>
      <c r="E569" s="28"/>
      <c r="F569" s="29" t="s">
        <v>1071</v>
      </c>
      <c r="G569" s="30" t="s">
        <v>1071</v>
      </c>
      <c r="H569" s="1" t="s">
        <v>1073</v>
      </c>
      <c r="I569" s="28" t="s">
        <v>19</v>
      </c>
      <c r="J569" s="31" t="s">
        <v>31</v>
      </c>
      <c r="K569" s="28" t="s">
        <v>27</v>
      </c>
      <c r="L569" s="32" t="s">
        <v>22</v>
      </c>
      <c r="M569" s="38">
        <v>62</v>
      </c>
      <c r="N569" s="41">
        <v>62</v>
      </c>
      <c r="O569" s="24">
        <v>0</v>
      </c>
      <c r="P569" s="47">
        <v>0.55000000000000004</v>
      </c>
      <c r="Q569" s="31" t="s">
        <v>23</v>
      </c>
      <c r="R569" s="1" t="s">
        <v>224</v>
      </c>
      <c r="S569" s="71">
        <f>VLOOKUP(R569,Contingencies!$A$2:$D$7,4,FALSE)</f>
        <v>0.35</v>
      </c>
      <c r="T569" s="22">
        <f t="shared" si="614"/>
        <v>274.86522000000002</v>
      </c>
      <c r="U569" s="33">
        <f t="shared" si="688"/>
        <v>97.532820000000015</v>
      </c>
      <c r="V569" s="89"/>
      <c r="W569" s="100">
        <v>8</v>
      </c>
      <c r="X569" s="102"/>
      <c r="Y569" s="102"/>
      <c r="Z569" s="102"/>
      <c r="AA569" s="102"/>
      <c r="AB569" s="102"/>
      <c r="AC569" s="102"/>
      <c r="AD569" s="102"/>
      <c r="AE569" s="102"/>
      <c r="AF569" s="102"/>
      <c r="AG569" s="102"/>
      <c r="AH569" s="102"/>
      <c r="AI569" s="102">
        <f t="shared" si="682"/>
        <v>8</v>
      </c>
      <c r="AJ569" s="103">
        <f t="shared" si="615"/>
        <v>496</v>
      </c>
      <c r="AK569" s="103">
        <f t="shared" si="616"/>
        <v>0</v>
      </c>
      <c r="AL569" s="103">
        <f t="shared" si="617"/>
        <v>0</v>
      </c>
      <c r="AM569" s="103">
        <f t="shared" si="618"/>
        <v>0</v>
      </c>
      <c r="AN569" s="103">
        <f t="shared" si="619"/>
        <v>0</v>
      </c>
      <c r="AO569" s="103">
        <f t="shared" si="620"/>
        <v>0</v>
      </c>
      <c r="AP569" s="103">
        <f t="shared" si="621"/>
        <v>0</v>
      </c>
      <c r="AQ569" s="103">
        <f t="shared" si="622"/>
        <v>0</v>
      </c>
      <c r="AR569" s="103">
        <f t="shared" si="623"/>
        <v>0</v>
      </c>
      <c r="AS569" s="103">
        <f t="shared" si="624"/>
        <v>0</v>
      </c>
      <c r="AT569" s="103">
        <f t="shared" si="625"/>
        <v>0</v>
      </c>
      <c r="AU569" s="103">
        <f t="shared" si="626"/>
        <v>0</v>
      </c>
      <c r="AV569" s="104">
        <f>SUM(AJ569:AU569)*VLOOKUP($I569,Escalation[],MATCH(W$1,Escalation[#Headers]),FALSE)</f>
        <v>506.66400000000004</v>
      </c>
      <c r="AW569" s="104">
        <f t="shared" si="683"/>
        <v>0</v>
      </c>
      <c r="AX569" s="104">
        <f t="shared" si="684"/>
        <v>278.66520000000003</v>
      </c>
      <c r="AY569" s="104">
        <f t="shared" si="685"/>
        <v>785.32920000000013</v>
      </c>
      <c r="AZ569" s="103">
        <f t="shared" si="686"/>
        <v>177.33240000000001</v>
      </c>
      <c r="BA569" s="105">
        <f t="shared" si="687"/>
        <v>97.532820000000001</v>
      </c>
      <c r="BB569" s="110"/>
      <c r="BC569" s="102"/>
      <c r="BD569" s="102"/>
      <c r="BE569" s="102"/>
      <c r="BF569" s="102"/>
      <c r="BG569" s="102"/>
      <c r="BH569" s="102"/>
      <c r="BI569" s="102"/>
      <c r="BJ569" s="102"/>
      <c r="BK569" s="102"/>
      <c r="BL569" s="102"/>
      <c r="BM569" s="102"/>
      <c r="BN569" s="102">
        <f t="shared" si="627"/>
        <v>0</v>
      </c>
      <c r="BO569" s="103">
        <f t="shared" si="628"/>
        <v>0</v>
      </c>
      <c r="BP569" s="103">
        <f t="shared" si="629"/>
        <v>0</v>
      </c>
      <c r="BQ569" s="103">
        <f t="shared" si="630"/>
        <v>0</v>
      </c>
      <c r="BR569" s="103">
        <f t="shared" si="631"/>
        <v>0</v>
      </c>
      <c r="BS569" s="103">
        <f t="shared" si="632"/>
        <v>0</v>
      </c>
      <c r="BT569" s="103">
        <f t="shared" si="633"/>
        <v>0</v>
      </c>
      <c r="BU569" s="103">
        <f t="shared" si="634"/>
        <v>0</v>
      </c>
      <c r="BV569" s="103">
        <f t="shared" si="635"/>
        <v>0</v>
      </c>
      <c r="BW569" s="103">
        <f t="shared" si="636"/>
        <v>0</v>
      </c>
      <c r="BX569" s="103">
        <f t="shared" si="637"/>
        <v>0</v>
      </c>
      <c r="BY569" s="103">
        <f t="shared" si="638"/>
        <v>0</v>
      </c>
      <c r="BZ569" s="103">
        <f t="shared" si="639"/>
        <v>0</v>
      </c>
      <c r="CA569" s="104">
        <f>SUM(BO569:BZ569)*VLOOKUP($I569,Escalation[],MATCH(BB$1,Escalation[#Headers]),FALSE)</f>
        <v>0</v>
      </c>
      <c r="CB569" s="104">
        <f t="shared" si="640"/>
        <v>0</v>
      </c>
      <c r="CC569" s="104">
        <f t="shared" si="641"/>
        <v>0</v>
      </c>
      <c r="CD569" s="104">
        <f t="shared" si="642"/>
        <v>0</v>
      </c>
      <c r="CE569" s="103">
        <f t="shared" si="643"/>
        <v>0</v>
      </c>
      <c r="CF569" s="105">
        <f t="shared" si="644"/>
        <v>0</v>
      </c>
      <c r="CG569" s="110"/>
      <c r="CH569" s="102"/>
      <c r="CI569" s="102"/>
      <c r="CJ569" s="102"/>
      <c r="CK569" s="102"/>
      <c r="CL569" s="102"/>
      <c r="CM569" s="102"/>
      <c r="CN569" s="102"/>
      <c r="CO569" s="102"/>
      <c r="CP569" s="102"/>
      <c r="CQ569" s="102"/>
      <c r="CR569" s="102"/>
      <c r="CS569" s="102">
        <f t="shared" si="645"/>
        <v>0</v>
      </c>
      <c r="CT569" s="103">
        <f t="shared" si="646"/>
        <v>0</v>
      </c>
      <c r="CU569" s="103">
        <f t="shared" si="647"/>
        <v>0</v>
      </c>
      <c r="CV569" s="103">
        <f t="shared" si="648"/>
        <v>0</v>
      </c>
      <c r="CW569" s="103">
        <f t="shared" si="649"/>
        <v>0</v>
      </c>
      <c r="CX569" s="103">
        <f t="shared" si="650"/>
        <v>0</v>
      </c>
      <c r="CY569" s="103">
        <f t="shared" si="651"/>
        <v>0</v>
      </c>
      <c r="CZ569" s="103">
        <f t="shared" si="652"/>
        <v>0</v>
      </c>
      <c r="DA569" s="103">
        <f t="shared" si="653"/>
        <v>0</v>
      </c>
      <c r="DB569" s="103">
        <f t="shared" si="654"/>
        <v>0</v>
      </c>
      <c r="DC569" s="103">
        <f t="shared" si="655"/>
        <v>0</v>
      </c>
      <c r="DD569" s="103">
        <f t="shared" si="656"/>
        <v>0</v>
      </c>
      <c r="DE569" s="103">
        <f t="shared" si="657"/>
        <v>0</v>
      </c>
      <c r="DF569" s="104">
        <f>SUM(CT569:DE569)*VLOOKUP($I569,Escalation[],MATCH(CG$1,Escalation[#Headers]),FALSE)</f>
        <v>0</v>
      </c>
      <c r="DG569" s="104">
        <f t="shared" si="658"/>
        <v>0</v>
      </c>
      <c r="DH569" s="104">
        <f t="shared" si="659"/>
        <v>0</v>
      </c>
      <c r="DI569" s="104">
        <f t="shared" si="660"/>
        <v>0</v>
      </c>
      <c r="DJ569" s="103">
        <f t="shared" si="661"/>
        <v>0</v>
      </c>
      <c r="DK569" s="105">
        <f t="shared" si="662"/>
        <v>0</v>
      </c>
      <c r="DL569" s="110"/>
      <c r="DM569" s="102"/>
      <c r="DN569" s="102"/>
      <c r="DO569" s="102"/>
      <c r="DP569" s="102"/>
      <c r="DQ569" s="102"/>
      <c r="DR569" s="102"/>
      <c r="DS569" s="102"/>
      <c r="DT569" s="102"/>
      <c r="DU569" s="102"/>
      <c r="DV569" s="102"/>
      <c r="DW569" s="102"/>
      <c r="DX569" s="102">
        <f t="shared" si="663"/>
        <v>0</v>
      </c>
      <c r="DY569" s="103">
        <f t="shared" si="664"/>
        <v>0</v>
      </c>
      <c r="DZ569" s="103">
        <f t="shared" si="665"/>
        <v>0</v>
      </c>
      <c r="EA569" s="103">
        <f t="shared" si="666"/>
        <v>0</v>
      </c>
      <c r="EB569" s="103">
        <f t="shared" si="667"/>
        <v>0</v>
      </c>
      <c r="EC569" s="103">
        <f t="shared" si="668"/>
        <v>0</v>
      </c>
      <c r="ED569" s="103">
        <f t="shared" si="669"/>
        <v>0</v>
      </c>
      <c r="EE569" s="103">
        <f t="shared" si="670"/>
        <v>0</v>
      </c>
      <c r="EF569" s="103">
        <f t="shared" si="671"/>
        <v>0</v>
      </c>
      <c r="EG569" s="103">
        <f t="shared" si="672"/>
        <v>0</v>
      </c>
      <c r="EH569" s="103">
        <f t="shared" si="673"/>
        <v>0</v>
      </c>
      <c r="EI569" s="103">
        <f t="shared" si="674"/>
        <v>0</v>
      </c>
      <c r="EJ569" s="103">
        <f t="shared" si="675"/>
        <v>0</v>
      </c>
      <c r="EK569" s="104">
        <f>SUM(DY569:EJ569)*VLOOKUP($I569,Escalation[],MATCH(DL$1,Escalation[#Headers]),FALSE)</f>
        <v>0</v>
      </c>
      <c r="EL569" s="104">
        <f t="shared" si="676"/>
        <v>0</v>
      </c>
      <c r="EM569" s="104">
        <f t="shared" si="677"/>
        <v>0</v>
      </c>
      <c r="EN569" s="104">
        <f t="shared" si="678"/>
        <v>0</v>
      </c>
      <c r="EO569" s="103">
        <f t="shared" si="679"/>
        <v>0</v>
      </c>
      <c r="EP569" s="105">
        <f t="shared" si="680"/>
        <v>0</v>
      </c>
      <c r="EQ569" s="159">
        <f t="shared" si="681"/>
        <v>785.32920000000013</v>
      </c>
      <c r="ER569" s="1"/>
      <c r="ES569" s="82"/>
      <c r="ET569" s="82"/>
      <c r="EU569" s="82"/>
      <c r="EV569" s="82"/>
      <c r="EW569" s="34"/>
      <c r="EX569" s="34"/>
      <c r="EY569" s="34"/>
      <c r="EZ569" s="34"/>
      <c r="FA569" s="34"/>
      <c r="FB569" s="34"/>
      <c r="FC569" s="34"/>
      <c r="FD569" s="34"/>
    </row>
    <row r="570" spans="1:160" hidden="1" x14ac:dyDescent="0.3">
      <c r="A570" s="37" t="s">
        <v>1172</v>
      </c>
      <c r="B570" s="83">
        <v>1.4</v>
      </c>
      <c r="C570" t="s">
        <v>1399</v>
      </c>
      <c r="D570" s="28" t="s">
        <v>1070</v>
      </c>
      <c r="E570" s="28"/>
      <c r="F570" s="29" t="s">
        <v>1071</v>
      </c>
      <c r="G570" s="30" t="s">
        <v>1173</v>
      </c>
      <c r="H570" s="1"/>
      <c r="I570" s="28" t="s">
        <v>215</v>
      </c>
      <c r="J570" s="31" t="s">
        <v>215</v>
      </c>
      <c r="K570" s="28"/>
      <c r="L570" s="28" t="s">
        <v>22</v>
      </c>
      <c r="M570" s="38"/>
      <c r="N570" s="42">
        <v>1</v>
      </c>
      <c r="O570" s="24">
        <v>0</v>
      </c>
      <c r="P570" s="48">
        <v>0</v>
      </c>
      <c r="Q570" s="31" t="s">
        <v>23</v>
      </c>
      <c r="R570" s="1" t="s">
        <v>224</v>
      </c>
      <c r="S570" s="71">
        <f>VLOOKUP(R570,Contingencies!$A$2:$D$7,4,FALSE)</f>
        <v>0.35</v>
      </c>
      <c r="T570" s="22">
        <f t="shared" si="614"/>
        <v>5005.3500000000004</v>
      </c>
      <c r="U570" s="33">
        <f t="shared" si="688"/>
        <v>0</v>
      </c>
      <c r="V570" s="89"/>
      <c r="W570" s="100">
        <v>14000</v>
      </c>
      <c r="X570" s="102"/>
      <c r="Y570" s="102"/>
      <c r="Z570" s="102"/>
      <c r="AA570" s="102"/>
      <c r="AB570" s="102"/>
      <c r="AC570" s="102"/>
      <c r="AD570" s="102"/>
      <c r="AE570" s="102"/>
      <c r="AF570" s="102"/>
      <c r="AG570" s="102"/>
      <c r="AH570" s="102"/>
      <c r="AI570" s="102">
        <f t="shared" si="682"/>
        <v>0</v>
      </c>
      <c r="AJ570" s="103">
        <f t="shared" si="615"/>
        <v>14000</v>
      </c>
      <c r="AK570" s="103">
        <f t="shared" si="616"/>
        <v>0</v>
      </c>
      <c r="AL570" s="103">
        <f t="shared" si="617"/>
        <v>0</v>
      </c>
      <c r="AM570" s="103">
        <f t="shared" si="618"/>
        <v>0</v>
      </c>
      <c r="AN570" s="103">
        <f t="shared" si="619"/>
        <v>0</v>
      </c>
      <c r="AO570" s="103">
        <f t="shared" si="620"/>
        <v>0</v>
      </c>
      <c r="AP570" s="103">
        <f t="shared" si="621"/>
        <v>0</v>
      </c>
      <c r="AQ570" s="103">
        <f t="shared" si="622"/>
        <v>0</v>
      </c>
      <c r="AR570" s="103">
        <f t="shared" si="623"/>
        <v>0</v>
      </c>
      <c r="AS570" s="103">
        <f t="shared" si="624"/>
        <v>0</v>
      </c>
      <c r="AT570" s="103">
        <f t="shared" si="625"/>
        <v>0</v>
      </c>
      <c r="AU570" s="103">
        <f t="shared" si="626"/>
        <v>0</v>
      </c>
      <c r="AV570" s="104">
        <f>SUM(AJ570:AU570)*VLOOKUP($I570,Escalation[],MATCH(W$1,Escalation[#Headers]),FALSE)</f>
        <v>14301.000000000002</v>
      </c>
      <c r="AW570" s="104">
        <f t="shared" si="683"/>
        <v>0</v>
      </c>
      <c r="AX570" s="104">
        <f t="shared" si="684"/>
        <v>0</v>
      </c>
      <c r="AY570" s="104">
        <f t="shared" si="685"/>
        <v>14301.000000000002</v>
      </c>
      <c r="AZ570" s="103">
        <f t="shared" si="686"/>
        <v>5005.3500000000004</v>
      </c>
      <c r="BA570" s="105">
        <f t="shared" si="687"/>
        <v>0</v>
      </c>
      <c r="BB570" s="110"/>
      <c r="BC570" s="102"/>
      <c r="BD570" s="102"/>
      <c r="BE570" s="102"/>
      <c r="BF570" s="102"/>
      <c r="BG570" s="102"/>
      <c r="BH570" s="102"/>
      <c r="BI570" s="102"/>
      <c r="BJ570" s="102"/>
      <c r="BK570" s="102"/>
      <c r="BL570" s="102"/>
      <c r="BM570" s="102"/>
      <c r="BN570" s="102">
        <f t="shared" si="627"/>
        <v>0</v>
      </c>
      <c r="BO570" s="103">
        <f t="shared" si="628"/>
        <v>0</v>
      </c>
      <c r="BP570" s="103">
        <f t="shared" si="629"/>
        <v>0</v>
      </c>
      <c r="BQ570" s="103">
        <f t="shared" si="630"/>
        <v>0</v>
      </c>
      <c r="BR570" s="103">
        <f t="shared" si="631"/>
        <v>0</v>
      </c>
      <c r="BS570" s="103">
        <f t="shared" si="632"/>
        <v>0</v>
      </c>
      <c r="BT570" s="103">
        <f t="shared" si="633"/>
        <v>0</v>
      </c>
      <c r="BU570" s="103">
        <f t="shared" si="634"/>
        <v>0</v>
      </c>
      <c r="BV570" s="103">
        <f t="shared" si="635"/>
        <v>0</v>
      </c>
      <c r="BW570" s="103">
        <f t="shared" si="636"/>
        <v>0</v>
      </c>
      <c r="BX570" s="103">
        <f t="shared" si="637"/>
        <v>0</v>
      </c>
      <c r="BY570" s="103">
        <f t="shared" si="638"/>
        <v>0</v>
      </c>
      <c r="BZ570" s="103">
        <f t="shared" si="639"/>
        <v>0</v>
      </c>
      <c r="CA570" s="104">
        <f>SUM(BO570:BZ570)*VLOOKUP($I570,Escalation[],MATCH(BB$1,Escalation[#Headers]),FALSE)</f>
        <v>0</v>
      </c>
      <c r="CB570" s="104">
        <f t="shared" si="640"/>
        <v>0</v>
      </c>
      <c r="CC570" s="104">
        <f t="shared" si="641"/>
        <v>0</v>
      </c>
      <c r="CD570" s="104">
        <f t="shared" si="642"/>
        <v>0</v>
      </c>
      <c r="CE570" s="103">
        <f t="shared" si="643"/>
        <v>0</v>
      </c>
      <c r="CF570" s="105">
        <f t="shared" si="644"/>
        <v>0</v>
      </c>
      <c r="CG570" s="110"/>
      <c r="CH570" s="102"/>
      <c r="CI570" s="102"/>
      <c r="CJ570" s="102"/>
      <c r="CK570" s="102"/>
      <c r="CL570" s="102"/>
      <c r="CM570" s="102"/>
      <c r="CN570" s="102"/>
      <c r="CO570" s="102"/>
      <c r="CP570" s="102"/>
      <c r="CQ570" s="102"/>
      <c r="CR570" s="102"/>
      <c r="CS570" s="102">
        <f t="shared" si="645"/>
        <v>0</v>
      </c>
      <c r="CT570" s="103">
        <f t="shared" si="646"/>
        <v>0</v>
      </c>
      <c r="CU570" s="103">
        <f t="shared" si="647"/>
        <v>0</v>
      </c>
      <c r="CV570" s="103">
        <f t="shared" si="648"/>
        <v>0</v>
      </c>
      <c r="CW570" s="103">
        <f t="shared" si="649"/>
        <v>0</v>
      </c>
      <c r="CX570" s="103">
        <f t="shared" si="650"/>
        <v>0</v>
      </c>
      <c r="CY570" s="103">
        <f t="shared" si="651"/>
        <v>0</v>
      </c>
      <c r="CZ570" s="103">
        <f t="shared" si="652"/>
        <v>0</v>
      </c>
      <c r="DA570" s="103">
        <f t="shared" si="653"/>
        <v>0</v>
      </c>
      <c r="DB570" s="103">
        <f t="shared" si="654"/>
        <v>0</v>
      </c>
      <c r="DC570" s="103">
        <f t="shared" si="655"/>
        <v>0</v>
      </c>
      <c r="DD570" s="103">
        <f t="shared" si="656"/>
        <v>0</v>
      </c>
      <c r="DE570" s="103">
        <f t="shared" si="657"/>
        <v>0</v>
      </c>
      <c r="DF570" s="104">
        <f>SUM(CT570:DE570)*VLOOKUP($I570,Escalation[],MATCH(CG$1,Escalation[#Headers]),FALSE)</f>
        <v>0</v>
      </c>
      <c r="DG570" s="104">
        <f t="shared" si="658"/>
        <v>0</v>
      </c>
      <c r="DH570" s="104">
        <f t="shared" si="659"/>
        <v>0</v>
      </c>
      <c r="DI570" s="104">
        <f t="shared" si="660"/>
        <v>0</v>
      </c>
      <c r="DJ570" s="103">
        <f t="shared" si="661"/>
        <v>0</v>
      </c>
      <c r="DK570" s="105">
        <f t="shared" si="662"/>
        <v>0</v>
      </c>
      <c r="DL570" s="110"/>
      <c r="DM570" s="102"/>
      <c r="DN570" s="102"/>
      <c r="DO570" s="102"/>
      <c r="DP570" s="102"/>
      <c r="DQ570" s="102"/>
      <c r="DR570" s="102"/>
      <c r="DS570" s="102"/>
      <c r="DT570" s="102"/>
      <c r="DU570" s="102"/>
      <c r="DV570" s="102"/>
      <c r="DW570" s="102"/>
      <c r="DX570" s="102">
        <f t="shared" si="663"/>
        <v>0</v>
      </c>
      <c r="DY570" s="103">
        <f t="shared" si="664"/>
        <v>0</v>
      </c>
      <c r="DZ570" s="103">
        <f t="shared" si="665"/>
        <v>0</v>
      </c>
      <c r="EA570" s="103">
        <f t="shared" si="666"/>
        <v>0</v>
      </c>
      <c r="EB570" s="103">
        <f t="shared" si="667"/>
        <v>0</v>
      </c>
      <c r="EC570" s="103">
        <f t="shared" si="668"/>
        <v>0</v>
      </c>
      <c r="ED570" s="103">
        <f t="shared" si="669"/>
        <v>0</v>
      </c>
      <c r="EE570" s="103">
        <f t="shared" si="670"/>
        <v>0</v>
      </c>
      <c r="EF570" s="103">
        <f t="shared" si="671"/>
        <v>0</v>
      </c>
      <c r="EG570" s="103">
        <f t="shared" si="672"/>
        <v>0</v>
      </c>
      <c r="EH570" s="103">
        <f t="shared" si="673"/>
        <v>0</v>
      </c>
      <c r="EI570" s="103">
        <f t="shared" si="674"/>
        <v>0</v>
      </c>
      <c r="EJ570" s="103">
        <f t="shared" si="675"/>
        <v>0</v>
      </c>
      <c r="EK570" s="104">
        <f>SUM(DY570:EJ570)*VLOOKUP($I570,Escalation[],MATCH(DL$1,Escalation[#Headers]),FALSE)</f>
        <v>0</v>
      </c>
      <c r="EL570" s="104">
        <f t="shared" si="676"/>
        <v>0</v>
      </c>
      <c r="EM570" s="104">
        <f t="shared" si="677"/>
        <v>0</v>
      </c>
      <c r="EN570" s="104">
        <f t="shared" si="678"/>
        <v>0</v>
      </c>
      <c r="EO570" s="103">
        <f t="shared" si="679"/>
        <v>0</v>
      </c>
      <c r="EP570" s="105">
        <f t="shared" si="680"/>
        <v>0</v>
      </c>
      <c r="EQ570" s="159">
        <f t="shared" si="681"/>
        <v>14301.000000000002</v>
      </c>
      <c r="ER570" s="1"/>
      <c r="ES570" s="82"/>
      <c r="ET570" s="82"/>
      <c r="EU570" s="82"/>
      <c r="EV570" s="82"/>
      <c r="EW570" s="34"/>
      <c r="EX570" s="34"/>
      <c r="EY570" s="34"/>
      <c r="EZ570" s="34"/>
      <c r="FA570" s="34"/>
      <c r="FB570" s="34"/>
      <c r="FC570" s="34"/>
      <c r="FD570" s="34"/>
    </row>
    <row r="571" spans="1:160" ht="26.4" hidden="1" x14ac:dyDescent="0.3">
      <c r="A571" s="37" t="s">
        <v>1174</v>
      </c>
      <c r="B571" s="83">
        <v>1.4</v>
      </c>
      <c r="C571" t="s">
        <v>1399</v>
      </c>
      <c r="D571" s="28" t="s">
        <v>1070</v>
      </c>
      <c r="E571" s="28"/>
      <c r="F571" s="29" t="s">
        <v>1099</v>
      </c>
      <c r="G571" s="30" t="s">
        <v>1099</v>
      </c>
      <c r="H571" s="1" t="s">
        <v>1077</v>
      </c>
      <c r="I571" s="28" t="s">
        <v>19</v>
      </c>
      <c r="J571" s="31" t="s">
        <v>31</v>
      </c>
      <c r="K571" s="28" t="s">
        <v>137</v>
      </c>
      <c r="L571" s="32" t="s">
        <v>1006</v>
      </c>
      <c r="M571" s="38">
        <v>47</v>
      </c>
      <c r="N571" s="41">
        <v>46.67</v>
      </c>
      <c r="O571" s="24">
        <v>0</v>
      </c>
      <c r="P571" s="47">
        <v>0.55000000000000004</v>
      </c>
      <c r="Q571" s="31" t="s">
        <v>23</v>
      </c>
      <c r="R571" s="1" t="s">
        <v>41</v>
      </c>
      <c r="S571" s="71">
        <f>VLOOKUP(R571,Contingencies!$A$2:$D$7,4,FALSE)</f>
        <v>0.125</v>
      </c>
      <c r="T571" s="22">
        <f t="shared" si="614"/>
        <v>223.24882500000004</v>
      </c>
      <c r="U571" s="33">
        <f t="shared" si="688"/>
        <v>79.217325000000017</v>
      </c>
      <c r="V571" s="89"/>
      <c r="W571" s="100">
        <v>24</v>
      </c>
      <c r="X571" s="102"/>
      <c r="Y571" s="102"/>
      <c r="Z571" s="102"/>
      <c r="AA571" s="102"/>
      <c r="AB571" s="102"/>
      <c r="AC571" s="102"/>
      <c r="AD571" s="102"/>
      <c r="AE571" s="102"/>
      <c r="AF571" s="102"/>
      <c r="AG571" s="102"/>
      <c r="AH571" s="102"/>
      <c r="AI571" s="102">
        <f t="shared" si="682"/>
        <v>24</v>
      </c>
      <c r="AJ571" s="103">
        <f t="shared" si="615"/>
        <v>1128</v>
      </c>
      <c r="AK571" s="103">
        <f t="shared" si="616"/>
        <v>0</v>
      </c>
      <c r="AL571" s="103">
        <f t="shared" si="617"/>
        <v>0</v>
      </c>
      <c r="AM571" s="103">
        <f t="shared" si="618"/>
        <v>0</v>
      </c>
      <c r="AN571" s="103">
        <f t="shared" si="619"/>
        <v>0</v>
      </c>
      <c r="AO571" s="103">
        <f t="shared" si="620"/>
        <v>0</v>
      </c>
      <c r="AP571" s="103">
        <f t="shared" si="621"/>
        <v>0</v>
      </c>
      <c r="AQ571" s="103">
        <f t="shared" si="622"/>
        <v>0</v>
      </c>
      <c r="AR571" s="103">
        <f t="shared" si="623"/>
        <v>0</v>
      </c>
      <c r="AS571" s="103">
        <f t="shared" si="624"/>
        <v>0</v>
      </c>
      <c r="AT571" s="103">
        <f t="shared" si="625"/>
        <v>0</v>
      </c>
      <c r="AU571" s="103">
        <f t="shared" si="626"/>
        <v>0</v>
      </c>
      <c r="AV571" s="104">
        <f>SUM(AJ571:AU571)*VLOOKUP($I571,Escalation[],MATCH(W$1,Escalation[#Headers]),FALSE)</f>
        <v>1152.2520000000002</v>
      </c>
      <c r="AW571" s="104">
        <f t="shared" si="683"/>
        <v>0</v>
      </c>
      <c r="AX571" s="104">
        <f t="shared" si="684"/>
        <v>633.73860000000013</v>
      </c>
      <c r="AY571" s="104">
        <f t="shared" si="685"/>
        <v>1785.9906000000003</v>
      </c>
      <c r="AZ571" s="103">
        <f t="shared" si="686"/>
        <v>144.03150000000002</v>
      </c>
      <c r="BA571" s="105">
        <f t="shared" si="687"/>
        <v>79.217325000000017</v>
      </c>
      <c r="BB571" s="110"/>
      <c r="BC571" s="102"/>
      <c r="BD571" s="102"/>
      <c r="BE571" s="102"/>
      <c r="BF571" s="102"/>
      <c r="BG571" s="102"/>
      <c r="BH571" s="102"/>
      <c r="BI571" s="102"/>
      <c r="BJ571" s="102"/>
      <c r="BK571" s="102"/>
      <c r="BL571" s="102"/>
      <c r="BM571" s="102"/>
      <c r="BN571" s="102">
        <f t="shared" si="627"/>
        <v>0</v>
      </c>
      <c r="BO571" s="103">
        <f t="shared" si="628"/>
        <v>0</v>
      </c>
      <c r="BP571" s="103">
        <f t="shared" si="629"/>
        <v>0</v>
      </c>
      <c r="BQ571" s="103">
        <f t="shared" si="630"/>
        <v>0</v>
      </c>
      <c r="BR571" s="103">
        <f t="shared" si="631"/>
        <v>0</v>
      </c>
      <c r="BS571" s="103">
        <f t="shared" si="632"/>
        <v>0</v>
      </c>
      <c r="BT571" s="103">
        <f t="shared" si="633"/>
        <v>0</v>
      </c>
      <c r="BU571" s="103">
        <f t="shared" si="634"/>
        <v>0</v>
      </c>
      <c r="BV571" s="103">
        <f t="shared" si="635"/>
        <v>0</v>
      </c>
      <c r="BW571" s="103">
        <f t="shared" si="636"/>
        <v>0</v>
      </c>
      <c r="BX571" s="103">
        <f t="shared" si="637"/>
        <v>0</v>
      </c>
      <c r="BY571" s="103">
        <f t="shared" si="638"/>
        <v>0</v>
      </c>
      <c r="BZ571" s="103">
        <f t="shared" si="639"/>
        <v>0</v>
      </c>
      <c r="CA571" s="104">
        <f>SUM(BO571:BZ571)*VLOOKUP($I571,Escalation[],MATCH(BB$1,Escalation[#Headers]),FALSE)</f>
        <v>0</v>
      </c>
      <c r="CB571" s="104">
        <f t="shared" si="640"/>
        <v>0</v>
      </c>
      <c r="CC571" s="104">
        <f t="shared" si="641"/>
        <v>0</v>
      </c>
      <c r="CD571" s="104">
        <f t="shared" si="642"/>
        <v>0</v>
      </c>
      <c r="CE571" s="103">
        <f t="shared" si="643"/>
        <v>0</v>
      </c>
      <c r="CF571" s="105">
        <f t="shared" si="644"/>
        <v>0</v>
      </c>
      <c r="CG571" s="110"/>
      <c r="CH571" s="102"/>
      <c r="CI571" s="102"/>
      <c r="CJ571" s="102"/>
      <c r="CK571" s="102"/>
      <c r="CL571" s="102"/>
      <c r="CM571" s="102"/>
      <c r="CN571" s="102"/>
      <c r="CO571" s="102"/>
      <c r="CP571" s="102"/>
      <c r="CQ571" s="102"/>
      <c r="CR571" s="102"/>
      <c r="CS571" s="102">
        <f t="shared" si="645"/>
        <v>0</v>
      </c>
      <c r="CT571" s="103">
        <f t="shared" si="646"/>
        <v>0</v>
      </c>
      <c r="CU571" s="103">
        <f t="shared" si="647"/>
        <v>0</v>
      </c>
      <c r="CV571" s="103">
        <f t="shared" si="648"/>
        <v>0</v>
      </c>
      <c r="CW571" s="103">
        <f t="shared" si="649"/>
        <v>0</v>
      </c>
      <c r="CX571" s="103">
        <f t="shared" si="650"/>
        <v>0</v>
      </c>
      <c r="CY571" s="103">
        <f t="shared" si="651"/>
        <v>0</v>
      </c>
      <c r="CZ571" s="103">
        <f t="shared" si="652"/>
        <v>0</v>
      </c>
      <c r="DA571" s="103">
        <f t="shared" si="653"/>
        <v>0</v>
      </c>
      <c r="DB571" s="103">
        <f t="shared" si="654"/>
        <v>0</v>
      </c>
      <c r="DC571" s="103">
        <f t="shared" si="655"/>
        <v>0</v>
      </c>
      <c r="DD571" s="103">
        <f t="shared" si="656"/>
        <v>0</v>
      </c>
      <c r="DE571" s="103">
        <f t="shared" si="657"/>
        <v>0</v>
      </c>
      <c r="DF571" s="104">
        <f>SUM(CT571:DE571)*VLOOKUP($I571,Escalation[],MATCH(CG$1,Escalation[#Headers]),FALSE)</f>
        <v>0</v>
      </c>
      <c r="DG571" s="104">
        <f t="shared" si="658"/>
        <v>0</v>
      </c>
      <c r="DH571" s="104">
        <f t="shared" si="659"/>
        <v>0</v>
      </c>
      <c r="DI571" s="104">
        <f t="shared" si="660"/>
        <v>0</v>
      </c>
      <c r="DJ571" s="103">
        <f t="shared" si="661"/>
        <v>0</v>
      </c>
      <c r="DK571" s="105">
        <f t="shared" si="662"/>
        <v>0</v>
      </c>
      <c r="DL571" s="110"/>
      <c r="DM571" s="102"/>
      <c r="DN571" s="102"/>
      <c r="DO571" s="102"/>
      <c r="DP571" s="102"/>
      <c r="DQ571" s="102"/>
      <c r="DR571" s="102"/>
      <c r="DS571" s="102"/>
      <c r="DT571" s="102"/>
      <c r="DU571" s="102"/>
      <c r="DV571" s="102"/>
      <c r="DW571" s="102"/>
      <c r="DX571" s="102">
        <f t="shared" si="663"/>
        <v>0</v>
      </c>
      <c r="DY571" s="103">
        <f t="shared" si="664"/>
        <v>0</v>
      </c>
      <c r="DZ571" s="103">
        <f t="shared" si="665"/>
        <v>0</v>
      </c>
      <c r="EA571" s="103">
        <f t="shared" si="666"/>
        <v>0</v>
      </c>
      <c r="EB571" s="103">
        <f t="shared" si="667"/>
        <v>0</v>
      </c>
      <c r="EC571" s="103">
        <f t="shared" si="668"/>
        <v>0</v>
      </c>
      <c r="ED571" s="103">
        <f t="shared" si="669"/>
        <v>0</v>
      </c>
      <c r="EE571" s="103">
        <f t="shared" si="670"/>
        <v>0</v>
      </c>
      <c r="EF571" s="103">
        <f t="shared" si="671"/>
        <v>0</v>
      </c>
      <c r="EG571" s="103">
        <f t="shared" si="672"/>
        <v>0</v>
      </c>
      <c r="EH571" s="103">
        <f t="shared" si="673"/>
        <v>0</v>
      </c>
      <c r="EI571" s="103">
        <f t="shared" si="674"/>
        <v>0</v>
      </c>
      <c r="EJ571" s="103">
        <f t="shared" si="675"/>
        <v>0</v>
      </c>
      <c r="EK571" s="104">
        <f>SUM(DY571:EJ571)*VLOOKUP($I571,Escalation[],MATCH(DL$1,Escalation[#Headers]),FALSE)</f>
        <v>0</v>
      </c>
      <c r="EL571" s="104">
        <f t="shared" si="676"/>
        <v>0</v>
      </c>
      <c r="EM571" s="104">
        <f t="shared" si="677"/>
        <v>0</v>
      </c>
      <c r="EN571" s="104">
        <f t="shared" si="678"/>
        <v>0</v>
      </c>
      <c r="EO571" s="103">
        <f t="shared" si="679"/>
        <v>0</v>
      </c>
      <c r="EP571" s="105">
        <f t="shared" si="680"/>
        <v>0</v>
      </c>
      <c r="EQ571" s="159">
        <f t="shared" si="681"/>
        <v>1785.9906000000003</v>
      </c>
      <c r="ER571" s="1"/>
      <c r="ES571" s="82"/>
      <c r="ET571" s="82"/>
      <c r="EU571" s="82"/>
      <c r="EV571" s="82"/>
      <c r="EW571" s="34"/>
      <c r="EX571" s="34"/>
      <c r="EY571" s="34"/>
      <c r="EZ571" s="34"/>
      <c r="FA571" s="34"/>
      <c r="FB571" s="34"/>
      <c r="FC571" s="34"/>
      <c r="FD571" s="34"/>
    </row>
    <row r="572" spans="1:160" ht="26.4" hidden="1" x14ac:dyDescent="0.3">
      <c r="A572" s="37" t="s">
        <v>1174</v>
      </c>
      <c r="B572" s="83">
        <v>1.4</v>
      </c>
      <c r="C572" t="s">
        <v>1399</v>
      </c>
      <c r="D572" s="28" t="s">
        <v>1070</v>
      </c>
      <c r="E572" s="28"/>
      <c r="F572" s="29" t="s">
        <v>1099</v>
      </c>
      <c r="G572" s="30" t="s">
        <v>1099</v>
      </c>
      <c r="H572" s="1" t="s">
        <v>1073</v>
      </c>
      <c r="I572" s="28" t="s">
        <v>19</v>
      </c>
      <c r="J572" s="31" t="s">
        <v>31</v>
      </c>
      <c r="K572" s="28" t="s">
        <v>27</v>
      </c>
      <c r="L572" s="32" t="s">
        <v>1006</v>
      </c>
      <c r="M572" s="38">
        <v>62</v>
      </c>
      <c r="N572" s="41">
        <v>62</v>
      </c>
      <c r="O572" s="24">
        <v>0</v>
      </c>
      <c r="P572" s="47">
        <v>0.55000000000000004</v>
      </c>
      <c r="Q572" s="31" t="s">
        <v>23</v>
      </c>
      <c r="R572" s="1" t="s">
        <v>41</v>
      </c>
      <c r="S572" s="71">
        <f>VLOOKUP(R572,Contingencies!$A$2:$D$7,4,FALSE)</f>
        <v>0.125</v>
      </c>
      <c r="T572" s="22">
        <f t="shared" si="614"/>
        <v>294.49845000000005</v>
      </c>
      <c r="U572" s="33">
        <f t="shared" si="688"/>
        <v>104.49945000000002</v>
      </c>
      <c r="V572" s="89"/>
      <c r="W572" s="100">
        <v>24</v>
      </c>
      <c r="X572" s="102"/>
      <c r="Y572" s="102"/>
      <c r="Z572" s="102"/>
      <c r="AA572" s="102"/>
      <c r="AB572" s="102"/>
      <c r="AC572" s="102"/>
      <c r="AD572" s="102"/>
      <c r="AE572" s="102"/>
      <c r="AF572" s="102"/>
      <c r="AG572" s="102"/>
      <c r="AH572" s="102"/>
      <c r="AI572" s="102">
        <f t="shared" si="682"/>
        <v>24</v>
      </c>
      <c r="AJ572" s="103">
        <f t="shared" si="615"/>
        <v>1488</v>
      </c>
      <c r="AK572" s="103">
        <f t="shared" si="616"/>
        <v>0</v>
      </c>
      <c r="AL572" s="103">
        <f t="shared" si="617"/>
        <v>0</v>
      </c>
      <c r="AM572" s="103">
        <f t="shared" si="618"/>
        <v>0</v>
      </c>
      <c r="AN572" s="103">
        <f t="shared" si="619"/>
        <v>0</v>
      </c>
      <c r="AO572" s="103">
        <f t="shared" si="620"/>
        <v>0</v>
      </c>
      <c r="AP572" s="103">
        <f t="shared" si="621"/>
        <v>0</v>
      </c>
      <c r="AQ572" s="103">
        <f t="shared" si="622"/>
        <v>0</v>
      </c>
      <c r="AR572" s="103">
        <f t="shared" si="623"/>
        <v>0</v>
      </c>
      <c r="AS572" s="103">
        <f t="shared" si="624"/>
        <v>0</v>
      </c>
      <c r="AT572" s="103">
        <f t="shared" si="625"/>
        <v>0</v>
      </c>
      <c r="AU572" s="103">
        <f t="shared" si="626"/>
        <v>0</v>
      </c>
      <c r="AV572" s="104">
        <f>SUM(AJ572:AU572)*VLOOKUP($I572,Escalation[],MATCH(W$1,Escalation[#Headers]),FALSE)</f>
        <v>1519.9920000000002</v>
      </c>
      <c r="AW572" s="104">
        <f t="shared" si="683"/>
        <v>0</v>
      </c>
      <c r="AX572" s="104">
        <f t="shared" si="684"/>
        <v>835.99560000000019</v>
      </c>
      <c r="AY572" s="104">
        <f t="shared" si="685"/>
        <v>2355.9876000000004</v>
      </c>
      <c r="AZ572" s="103">
        <f t="shared" si="686"/>
        <v>189.99900000000002</v>
      </c>
      <c r="BA572" s="105">
        <f t="shared" si="687"/>
        <v>104.49945000000002</v>
      </c>
      <c r="BB572" s="110"/>
      <c r="BC572" s="102"/>
      <c r="BD572" s="102"/>
      <c r="BE572" s="102"/>
      <c r="BF572" s="102"/>
      <c r="BG572" s="102"/>
      <c r="BH572" s="102"/>
      <c r="BI572" s="102"/>
      <c r="BJ572" s="102"/>
      <c r="BK572" s="102"/>
      <c r="BL572" s="102"/>
      <c r="BM572" s="102"/>
      <c r="BN572" s="102">
        <f t="shared" si="627"/>
        <v>0</v>
      </c>
      <c r="BO572" s="103">
        <f t="shared" si="628"/>
        <v>0</v>
      </c>
      <c r="BP572" s="103">
        <f t="shared" si="629"/>
        <v>0</v>
      </c>
      <c r="BQ572" s="103">
        <f t="shared" si="630"/>
        <v>0</v>
      </c>
      <c r="BR572" s="103">
        <f t="shared" si="631"/>
        <v>0</v>
      </c>
      <c r="BS572" s="103">
        <f t="shared" si="632"/>
        <v>0</v>
      </c>
      <c r="BT572" s="103">
        <f t="shared" si="633"/>
        <v>0</v>
      </c>
      <c r="BU572" s="103">
        <f t="shared" si="634"/>
        <v>0</v>
      </c>
      <c r="BV572" s="103">
        <f t="shared" si="635"/>
        <v>0</v>
      </c>
      <c r="BW572" s="103">
        <f t="shared" si="636"/>
        <v>0</v>
      </c>
      <c r="BX572" s="103">
        <f t="shared" si="637"/>
        <v>0</v>
      </c>
      <c r="BY572" s="103">
        <f t="shared" si="638"/>
        <v>0</v>
      </c>
      <c r="BZ572" s="103">
        <f t="shared" si="639"/>
        <v>0</v>
      </c>
      <c r="CA572" s="104">
        <f>SUM(BO572:BZ572)*VLOOKUP($I572,Escalation[],MATCH(BB$1,Escalation[#Headers]),FALSE)</f>
        <v>0</v>
      </c>
      <c r="CB572" s="104">
        <f t="shared" si="640"/>
        <v>0</v>
      </c>
      <c r="CC572" s="104">
        <f t="shared" si="641"/>
        <v>0</v>
      </c>
      <c r="CD572" s="104">
        <f t="shared" si="642"/>
        <v>0</v>
      </c>
      <c r="CE572" s="103">
        <f t="shared" si="643"/>
        <v>0</v>
      </c>
      <c r="CF572" s="105">
        <f t="shared" si="644"/>
        <v>0</v>
      </c>
      <c r="CG572" s="110"/>
      <c r="CH572" s="102"/>
      <c r="CI572" s="102"/>
      <c r="CJ572" s="102"/>
      <c r="CK572" s="102"/>
      <c r="CL572" s="102"/>
      <c r="CM572" s="102"/>
      <c r="CN572" s="102"/>
      <c r="CO572" s="102"/>
      <c r="CP572" s="102"/>
      <c r="CQ572" s="102"/>
      <c r="CR572" s="102"/>
      <c r="CS572" s="102">
        <f t="shared" si="645"/>
        <v>0</v>
      </c>
      <c r="CT572" s="103">
        <f t="shared" si="646"/>
        <v>0</v>
      </c>
      <c r="CU572" s="103">
        <f t="shared" si="647"/>
        <v>0</v>
      </c>
      <c r="CV572" s="103">
        <f t="shared" si="648"/>
        <v>0</v>
      </c>
      <c r="CW572" s="103">
        <f t="shared" si="649"/>
        <v>0</v>
      </c>
      <c r="CX572" s="103">
        <f t="shared" si="650"/>
        <v>0</v>
      </c>
      <c r="CY572" s="103">
        <f t="shared" si="651"/>
        <v>0</v>
      </c>
      <c r="CZ572" s="103">
        <f t="shared" si="652"/>
        <v>0</v>
      </c>
      <c r="DA572" s="103">
        <f t="shared" si="653"/>
        <v>0</v>
      </c>
      <c r="DB572" s="103">
        <f t="shared" si="654"/>
        <v>0</v>
      </c>
      <c r="DC572" s="103">
        <f t="shared" si="655"/>
        <v>0</v>
      </c>
      <c r="DD572" s="103">
        <f t="shared" si="656"/>
        <v>0</v>
      </c>
      <c r="DE572" s="103">
        <f t="shared" si="657"/>
        <v>0</v>
      </c>
      <c r="DF572" s="104">
        <f>SUM(CT572:DE572)*VLOOKUP($I572,Escalation[],MATCH(CG$1,Escalation[#Headers]),FALSE)</f>
        <v>0</v>
      </c>
      <c r="DG572" s="104">
        <f t="shared" si="658"/>
        <v>0</v>
      </c>
      <c r="DH572" s="104">
        <f t="shared" si="659"/>
        <v>0</v>
      </c>
      <c r="DI572" s="104">
        <f t="shared" si="660"/>
        <v>0</v>
      </c>
      <c r="DJ572" s="103">
        <f t="shared" si="661"/>
        <v>0</v>
      </c>
      <c r="DK572" s="105">
        <f t="shared" si="662"/>
        <v>0</v>
      </c>
      <c r="DL572" s="110"/>
      <c r="DM572" s="102"/>
      <c r="DN572" s="102"/>
      <c r="DO572" s="102"/>
      <c r="DP572" s="102"/>
      <c r="DQ572" s="102"/>
      <c r="DR572" s="102"/>
      <c r="DS572" s="102"/>
      <c r="DT572" s="102"/>
      <c r="DU572" s="102"/>
      <c r="DV572" s="102"/>
      <c r="DW572" s="102"/>
      <c r="DX572" s="102">
        <f t="shared" si="663"/>
        <v>0</v>
      </c>
      <c r="DY572" s="103">
        <f t="shared" si="664"/>
        <v>0</v>
      </c>
      <c r="DZ572" s="103">
        <f t="shared" si="665"/>
        <v>0</v>
      </c>
      <c r="EA572" s="103">
        <f t="shared" si="666"/>
        <v>0</v>
      </c>
      <c r="EB572" s="103">
        <f t="shared" si="667"/>
        <v>0</v>
      </c>
      <c r="EC572" s="103">
        <f t="shared" si="668"/>
        <v>0</v>
      </c>
      <c r="ED572" s="103">
        <f t="shared" si="669"/>
        <v>0</v>
      </c>
      <c r="EE572" s="103">
        <f t="shared" si="670"/>
        <v>0</v>
      </c>
      <c r="EF572" s="103">
        <f t="shared" si="671"/>
        <v>0</v>
      </c>
      <c r="EG572" s="103">
        <f t="shared" si="672"/>
        <v>0</v>
      </c>
      <c r="EH572" s="103">
        <f t="shared" si="673"/>
        <v>0</v>
      </c>
      <c r="EI572" s="103">
        <f t="shared" si="674"/>
        <v>0</v>
      </c>
      <c r="EJ572" s="103">
        <f t="shared" si="675"/>
        <v>0</v>
      </c>
      <c r="EK572" s="104">
        <f>SUM(DY572:EJ572)*VLOOKUP($I572,Escalation[],MATCH(DL$1,Escalation[#Headers]),FALSE)</f>
        <v>0</v>
      </c>
      <c r="EL572" s="104">
        <f t="shared" si="676"/>
        <v>0</v>
      </c>
      <c r="EM572" s="104">
        <f t="shared" si="677"/>
        <v>0</v>
      </c>
      <c r="EN572" s="104">
        <f t="shared" si="678"/>
        <v>0</v>
      </c>
      <c r="EO572" s="103">
        <f t="shared" si="679"/>
        <v>0</v>
      </c>
      <c r="EP572" s="105">
        <f t="shared" si="680"/>
        <v>0</v>
      </c>
      <c r="EQ572" s="159">
        <f t="shared" si="681"/>
        <v>2355.9876000000004</v>
      </c>
      <c r="ER572" s="1"/>
      <c r="ES572" s="82"/>
      <c r="ET572" s="82"/>
      <c r="EU572" s="82"/>
      <c r="EV572" s="82"/>
      <c r="EW572" s="34"/>
      <c r="EX572" s="34"/>
      <c r="EY572" s="34"/>
      <c r="EZ572" s="34"/>
      <c r="FA572" s="34"/>
      <c r="FB572" s="34"/>
      <c r="FC572" s="34"/>
      <c r="FD572" s="34"/>
    </row>
    <row r="573" spans="1:160" ht="26.4" hidden="1" x14ac:dyDescent="0.3">
      <c r="A573" s="37" t="s">
        <v>1174</v>
      </c>
      <c r="B573" s="83">
        <v>1.4</v>
      </c>
      <c r="C573" t="s">
        <v>1399</v>
      </c>
      <c r="D573" s="28" t="s">
        <v>15</v>
      </c>
      <c r="E573" s="28" t="s">
        <v>1540</v>
      </c>
      <c r="F573" s="29" t="s">
        <v>1099</v>
      </c>
      <c r="G573" s="30" t="s">
        <v>1099</v>
      </c>
      <c r="H573" s="1" t="s">
        <v>1175</v>
      </c>
      <c r="I573" s="28" t="s">
        <v>19</v>
      </c>
      <c r="J573" s="31" t="s">
        <v>31</v>
      </c>
      <c r="K573" s="28" t="s">
        <v>1037</v>
      </c>
      <c r="L573" s="32" t="s">
        <v>1006</v>
      </c>
      <c r="M573" s="38">
        <v>63.95</v>
      </c>
      <c r="N573" s="41">
        <v>66</v>
      </c>
      <c r="O573" s="24">
        <v>0.35</v>
      </c>
      <c r="P573" s="47">
        <v>0.53</v>
      </c>
      <c r="Q573" s="31" t="s">
        <v>23</v>
      </c>
      <c r="R573" s="1" t="s">
        <v>41</v>
      </c>
      <c r="S573" s="71">
        <f>VLOOKUP(R573,Contingencies!$A$2:$D$7,4,FALSE)</f>
        <v>0.125</v>
      </c>
      <c r="T573" s="22">
        <f t="shared" si="614"/>
        <v>404.7858977625001</v>
      </c>
      <c r="U573" s="33">
        <f t="shared" si="688"/>
        <v>140.21995151250005</v>
      </c>
      <c r="V573" s="89"/>
      <c r="W573" s="100">
        <v>24</v>
      </c>
      <c r="X573" s="102"/>
      <c r="Y573" s="102"/>
      <c r="Z573" s="102"/>
      <c r="AA573" s="102"/>
      <c r="AB573" s="102"/>
      <c r="AC573" s="102"/>
      <c r="AD573" s="102"/>
      <c r="AE573" s="102"/>
      <c r="AF573" s="102"/>
      <c r="AG573" s="102"/>
      <c r="AH573" s="102"/>
      <c r="AI573" s="102">
        <f t="shared" si="682"/>
        <v>24</v>
      </c>
      <c r="AJ573" s="103">
        <f t="shared" si="615"/>
        <v>1534.8000000000002</v>
      </c>
      <c r="AK573" s="103">
        <f t="shared" si="616"/>
        <v>0</v>
      </c>
      <c r="AL573" s="103">
        <f t="shared" si="617"/>
        <v>0</v>
      </c>
      <c r="AM573" s="103">
        <f t="shared" si="618"/>
        <v>0</v>
      </c>
      <c r="AN573" s="103">
        <f t="shared" si="619"/>
        <v>0</v>
      </c>
      <c r="AO573" s="103">
        <f t="shared" si="620"/>
        <v>0</v>
      </c>
      <c r="AP573" s="103">
        <f t="shared" si="621"/>
        <v>0</v>
      </c>
      <c r="AQ573" s="103">
        <f t="shared" si="622"/>
        <v>0</v>
      </c>
      <c r="AR573" s="103">
        <f t="shared" si="623"/>
        <v>0</v>
      </c>
      <c r="AS573" s="103">
        <f t="shared" si="624"/>
        <v>0</v>
      </c>
      <c r="AT573" s="103">
        <f t="shared" si="625"/>
        <v>0</v>
      </c>
      <c r="AU573" s="103">
        <f t="shared" si="626"/>
        <v>0</v>
      </c>
      <c r="AV573" s="104">
        <f>SUM(AJ573:AU573)*VLOOKUP($I573,Escalation[],MATCH(W$1,Escalation[#Headers]),FALSE)</f>
        <v>1567.7982000000004</v>
      </c>
      <c r="AW573" s="104">
        <f t="shared" si="683"/>
        <v>548.72937000000013</v>
      </c>
      <c r="AX573" s="104">
        <f t="shared" si="684"/>
        <v>1121.7596121000004</v>
      </c>
      <c r="AY573" s="104">
        <f t="shared" si="685"/>
        <v>3238.2871821000008</v>
      </c>
      <c r="AZ573" s="103">
        <f t="shared" si="686"/>
        <v>264.56594625000008</v>
      </c>
      <c r="BA573" s="105">
        <f t="shared" si="687"/>
        <v>140.21995151250005</v>
      </c>
      <c r="BB573" s="110"/>
      <c r="BC573" s="102"/>
      <c r="BD573" s="102"/>
      <c r="BE573" s="102"/>
      <c r="BF573" s="102"/>
      <c r="BG573" s="102"/>
      <c r="BH573" s="102"/>
      <c r="BI573" s="102"/>
      <c r="BJ573" s="102"/>
      <c r="BK573" s="102"/>
      <c r="BL573" s="102"/>
      <c r="BM573" s="102"/>
      <c r="BN573" s="102">
        <f t="shared" si="627"/>
        <v>0</v>
      </c>
      <c r="BO573" s="103">
        <f t="shared" si="628"/>
        <v>0</v>
      </c>
      <c r="BP573" s="103">
        <f t="shared" si="629"/>
        <v>0</v>
      </c>
      <c r="BQ573" s="103">
        <f t="shared" si="630"/>
        <v>0</v>
      </c>
      <c r="BR573" s="103">
        <f t="shared" si="631"/>
        <v>0</v>
      </c>
      <c r="BS573" s="103">
        <f t="shared" si="632"/>
        <v>0</v>
      </c>
      <c r="BT573" s="103">
        <f t="shared" si="633"/>
        <v>0</v>
      </c>
      <c r="BU573" s="103">
        <f t="shared" si="634"/>
        <v>0</v>
      </c>
      <c r="BV573" s="103">
        <f t="shared" si="635"/>
        <v>0</v>
      </c>
      <c r="BW573" s="103">
        <f t="shared" si="636"/>
        <v>0</v>
      </c>
      <c r="BX573" s="103">
        <f t="shared" si="637"/>
        <v>0</v>
      </c>
      <c r="BY573" s="103">
        <f t="shared" si="638"/>
        <v>0</v>
      </c>
      <c r="BZ573" s="103">
        <f t="shared" si="639"/>
        <v>0</v>
      </c>
      <c r="CA573" s="104">
        <f>SUM(BO573:BZ573)*VLOOKUP($I573,Escalation[],MATCH(BB$1,Escalation[#Headers]),FALSE)</f>
        <v>0</v>
      </c>
      <c r="CB573" s="104">
        <f t="shared" si="640"/>
        <v>0</v>
      </c>
      <c r="CC573" s="104">
        <f t="shared" si="641"/>
        <v>0</v>
      </c>
      <c r="CD573" s="104">
        <f t="shared" si="642"/>
        <v>0</v>
      </c>
      <c r="CE573" s="103">
        <f t="shared" si="643"/>
        <v>0</v>
      </c>
      <c r="CF573" s="105">
        <f t="shared" si="644"/>
        <v>0</v>
      </c>
      <c r="CG573" s="110"/>
      <c r="CH573" s="102"/>
      <c r="CI573" s="102"/>
      <c r="CJ573" s="102"/>
      <c r="CK573" s="102"/>
      <c r="CL573" s="102"/>
      <c r="CM573" s="102"/>
      <c r="CN573" s="102"/>
      <c r="CO573" s="102"/>
      <c r="CP573" s="102"/>
      <c r="CQ573" s="102"/>
      <c r="CR573" s="102"/>
      <c r="CS573" s="102">
        <f t="shared" si="645"/>
        <v>0</v>
      </c>
      <c r="CT573" s="103">
        <f t="shared" si="646"/>
        <v>0</v>
      </c>
      <c r="CU573" s="103">
        <f t="shared" si="647"/>
        <v>0</v>
      </c>
      <c r="CV573" s="103">
        <f t="shared" si="648"/>
        <v>0</v>
      </c>
      <c r="CW573" s="103">
        <f t="shared" si="649"/>
        <v>0</v>
      </c>
      <c r="CX573" s="103">
        <f t="shared" si="650"/>
        <v>0</v>
      </c>
      <c r="CY573" s="103">
        <f t="shared" si="651"/>
        <v>0</v>
      </c>
      <c r="CZ573" s="103">
        <f t="shared" si="652"/>
        <v>0</v>
      </c>
      <c r="DA573" s="103">
        <f t="shared" si="653"/>
        <v>0</v>
      </c>
      <c r="DB573" s="103">
        <f t="shared" si="654"/>
        <v>0</v>
      </c>
      <c r="DC573" s="103">
        <f t="shared" si="655"/>
        <v>0</v>
      </c>
      <c r="DD573" s="103">
        <f t="shared" si="656"/>
        <v>0</v>
      </c>
      <c r="DE573" s="103">
        <f t="shared" si="657"/>
        <v>0</v>
      </c>
      <c r="DF573" s="104">
        <f>SUM(CT573:DE573)*VLOOKUP($I573,Escalation[],MATCH(CG$1,Escalation[#Headers]),FALSE)</f>
        <v>0</v>
      </c>
      <c r="DG573" s="104">
        <f t="shared" si="658"/>
        <v>0</v>
      </c>
      <c r="DH573" s="104">
        <f t="shared" si="659"/>
        <v>0</v>
      </c>
      <c r="DI573" s="104">
        <f t="shared" si="660"/>
        <v>0</v>
      </c>
      <c r="DJ573" s="103">
        <f t="shared" si="661"/>
        <v>0</v>
      </c>
      <c r="DK573" s="105">
        <f t="shared" si="662"/>
        <v>0</v>
      </c>
      <c r="DL573" s="110"/>
      <c r="DM573" s="102"/>
      <c r="DN573" s="102"/>
      <c r="DO573" s="102"/>
      <c r="DP573" s="102"/>
      <c r="DQ573" s="102"/>
      <c r="DR573" s="102"/>
      <c r="DS573" s="102"/>
      <c r="DT573" s="102"/>
      <c r="DU573" s="102"/>
      <c r="DV573" s="102"/>
      <c r="DW573" s="102"/>
      <c r="DX573" s="102">
        <f t="shared" si="663"/>
        <v>0</v>
      </c>
      <c r="DY573" s="103">
        <f t="shared" si="664"/>
        <v>0</v>
      </c>
      <c r="DZ573" s="103">
        <f t="shared" si="665"/>
        <v>0</v>
      </c>
      <c r="EA573" s="103">
        <f t="shared" si="666"/>
        <v>0</v>
      </c>
      <c r="EB573" s="103">
        <f t="shared" si="667"/>
        <v>0</v>
      </c>
      <c r="EC573" s="103">
        <f t="shared" si="668"/>
        <v>0</v>
      </c>
      <c r="ED573" s="103">
        <f t="shared" si="669"/>
        <v>0</v>
      </c>
      <c r="EE573" s="103">
        <f t="shared" si="670"/>
        <v>0</v>
      </c>
      <c r="EF573" s="103">
        <f t="shared" si="671"/>
        <v>0</v>
      </c>
      <c r="EG573" s="103">
        <f t="shared" si="672"/>
        <v>0</v>
      </c>
      <c r="EH573" s="103">
        <f t="shared" si="673"/>
        <v>0</v>
      </c>
      <c r="EI573" s="103">
        <f t="shared" si="674"/>
        <v>0</v>
      </c>
      <c r="EJ573" s="103">
        <f t="shared" si="675"/>
        <v>0</v>
      </c>
      <c r="EK573" s="104">
        <f>SUM(DY573:EJ573)*VLOOKUP($I573,Escalation[],MATCH(DL$1,Escalation[#Headers]),FALSE)</f>
        <v>0</v>
      </c>
      <c r="EL573" s="104">
        <f t="shared" si="676"/>
        <v>0</v>
      </c>
      <c r="EM573" s="104">
        <f t="shared" si="677"/>
        <v>0</v>
      </c>
      <c r="EN573" s="104">
        <f t="shared" si="678"/>
        <v>0</v>
      </c>
      <c r="EO573" s="103">
        <f t="shared" si="679"/>
        <v>0</v>
      </c>
      <c r="EP573" s="105">
        <f t="shared" si="680"/>
        <v>0</v>
      </c>
      <c r="EQ573" s="159">
        <f t="shared" si="681"/>
        <v>3238.2871821000008</v>
      </c>
      <c r="ER573" s="1"/>
      <c r="ES573" s="82"/>
      <c r="ET573" s="82"/>
      <c r="EU573" s="82"/>
      <c r="EV573" s="82"/>
      <c r="EW573" s="34"/>
      <c r="EX573" s="34"/>
      <c r="EY573" s="34"/>
      <c r="EZ573" s="34"/>
      <c r="FA573" s="34"/>
      <c r="FB573" s="34"/>
      <c r="FC573" s="34"/>
      <c r="FD573" s="34"/>
    </row>
    <row r="574" spans="1:160" ht="26.4" hidden="1" x14ac:dyDescent="0.3">
      <c r="A574" s="37" t="s">
        <v>1174</v>
      </c>
      <c r="B574" s="83">
        <v>1.4</v>
      </c>
      <c r="C574" t="s">
        <v>1399</v>
      </c>
      <c r="D574" s="28" t="s">
        <v>1070</v>
      </c>
      <c r="E574" s="28"/>
      <c r="F574" s="29" t="s">
        <v>1099</v>
      </c>
      <c r="G574" s="30" t="s">
        <v>1123</v>
      </c>
      <c r="H574" s="1" t="s">
        <v>1073</v>
      </c>
      <c r="I574" s="28" t="s">
        <v>19</v>
      </c>
      <c r="J574" s="31" t="s">
        <v>31</v>
      </c>
      <c r="K574" s="28" t="s">
        <v>27</v>
      </c>
      <c r="L574" s="32" t="s">
        <v>22</v>
      </c>
      <c r="M574" s="38">
        <v>62</v>
      </c>
      <c r="N574" s="41">
        <v>62</v>
      </c>
      <c r="O574" s="24">
        <v>0</v>
      </c>
      <c r="P574" s="47">
        <v>0.55000000000000004</v>
      </c>
      <c r="Q574" s="31" t="s">
        <v>23</v>
      </c>
      <c r="R574" s="1" t="s">
        <v>220</v>
      </c>
      <c r="S574" s="71">
        <f>VLOOKUP(R574,Contingencies!$A$2:$D$7,4,FALSE)</f>
        <v>0.2</v>
      </c>
      <c r="T574" s="22">
        <f t="shared" si="614"/>
        <v>471.19752000000011</v>
      </c>
      <c r="U574" s="33">
        <f t="shared" si="688"/>
        <v>167.19912000000002</v>
      </c>
      <c r="V574" s="89"/>
      <c r="W574" s="100">
        <v>24</v>
      </c>
      <c r="X574" s="102"/>
      <c r="Y574" s="102"/>
      <c r="Z574" s="102"/>
      <c r="AA574" s="102"/>
      <c r="AB574" s="102"/>
      <c r="AC574" s="102"/>
      <c r="AD574" s="102"/>
      <c r="AE574" s="102"/>
      <c r="AF574" s="102"/>
      <c r="AG574" s="102"/>
      <c r="AH574" s="102"/>
      <c r="AI574" s="102">
        <f t="shared" si="682"/>
        <v>24</v>
      </c>
      <c r="AJ574" s="103">
        <f t="shared" si="615"/>
        <v>1488</v>
      </c>
      <c r="AK574" s="103">
        <f t="shared" si="616"/>
        <v>0</v>
      </c>
      <c r="AL574" s="103">
        <f t="shared" si="617"/>
        <v>0</v>
      </c>
      <c r="AM574" s="103">
        <f t="shared" si="618"/>
        <v>0</v>
      </c>
      <c r="AN574" s="103">
        <f t="shared" si="619"/>
        <v>0</v>
      </c>
      <c r="AO574" s="103">
        <f t="shared" si="620"/>
        <v>0</v>
      </c>
      <c r="AP574" s="103">
        <f t="shared" si="621"/>
        <v>0</v>
      </c>
      <c r="AQ574" s="103">
        <f t="shared" si="622"/>
        <v>0</v>
      </c>
      <c r="AR574" s="103">
        <f t="shared" si="623"/>
        <v>0</v>
      </c>
      <c r="AS574" s="103">
        <f t="shared" si="624"/>
        <v>0</v>
      </c>
      <c r="AT574" s="103">
        <f t="shared" si="625"/>
        <v>0</v>
      </c>
      <c r="AU574" s="103">
        <f t="shared" si="626"/>
        <v>0</v>
      </c>
      <c r="AV574" s="104">
        <f>SUM(AJ574:AU574)*VLOOKUP($I574,Escalation[],MATCH(W$1,Escalation[#Headers]),FALSE)</f>
        <v>1519.9920000000002</v>
      </c>
      <c r="AW574" s="104">
        <f t="shared" si="683"/>
        <v>0</v>
      </c>
      <c r="AX574" s="104">
        <f t="shared" si="684"/>
        <v>835.99560000000019</v>
      </c>
      <c r="AY574" s="104">
        <f t="shared" si="685"/>
        <v>2355.9876000000004</v>
      </c>
      <c r="AZ574" s="103">
        <f t="shared" si="686"/>
        <v>303.99840000000006</v>
      </c>
      <c r="BA574" s="105">
        <f t="shared" si="687"/>
        <v>167.19912000000005</v>
      </c>
      <c r="BB574" s="110"/>
      <c r="BC574" s="102"/>
      <c r="BD574" s="102"/>
      <c r="BE574" s="102"/>
      <c r="BF574" s="102"/>
      <c r="BG574" s="102"/>
      <c r="BH574" s="102"/>
      <c r="BI574" s="102"/>
      <c r="BJ574" s="102"/>
      <c r="BK574" s="102"/>
      <c r="BL574" s="102"/>
      <c r="BM574" s="102"/>
      <c r="BN574" s="102">
        <f t="shared" si="627"/>
        <v>0</v>
      </c>
      <c r="BO574" s="103">
        <f t="shared" si="628"/>
        <v>0</v>
      </c>
      <c r="BP574" s="103">
        <f t="shared" si="629"/>
        <v>0</v>
      </c>
      <c r="BQ574" s="103">
        <f t="shared" si="630"/>
        <v>0</v>
      </c>
      <c r="BR574" s="103">
        <f t="shared" si="631"/>
        <v>0</v>
      </c>
      <c r="BS574" s="103">
        <f t="shared" si="632"/>
        <v>0</v>
      </c>
      <c r="BT574" s="103">
        <f t="shared" si="633"/>
        <v>0</v>
      </c>
      <c r="BU574" s="103">
        <f t="shared" si="634"/>
        <v>0</v>
      </c>
      <c r="BV574" s="103">
        <f t="shared" si="635"/>
        <v>0</v>
      </c>
      <c r="BW574" s="103">
        <f t="shared" si="636"/>
        <v>0</v>
      </c>
      <c r="BX574" s="103">
        <f t="shared" si="637"/>
        <v>0</v>
      </c>
      <c r="BY574" s="103">
        <f t="shared" si="638"/>
        <v>0</v>
      </c>
      <c r="BZ574" s="103">
        <f t="shared" si="639"/>
        <v>0</v>
      </c>
      <c r="CA574" s="104">
        <f>SUM(BO574:BZ574)*VLOOKUP($I574,Escalation[],MATCH(BB$1,Escalation[#Headers]),FALSE)</f>
        <v>0</v>
      </c>
      <c r="CB574" s="104">
        <f t="shared" si="640"/>
        <v>0</v>
      </c>
      <c r="CC574" s="104">
        <f t="shared" si="641"/>
        <v>0</v>
      </c>
      <c r="CD574" s="104">
        <f t="shared" si="642"/>
        <v>0</v>
      </c>
      <c r="CE574" s="103">
        <f t="shared" si="643"/>
        <v>0</v>
      </c>
      <c r="CF574" s="105">
        <f t="shared" si="644"/>
        <v>0</v>
      </c>
      <c r="CG574" s="110"/>
      <c r="CH574" s="102"/>
      <c r="CI574" s="102"/>
      <c r="CJ574" s="102"/>
      <c r="CK574" s="102"/>
      <c r="CL574" s="102"/>
      <c r="CM574" s="102"/>
      <c r="CN574" s="102"/>
      <c r="CO574" s="102"/>
      <c r="CP574" s="102"/>
      <c r="CQ574" s="102"/>
      <c r="CR574" s="102"/>
      <c r="CS574" s="102">
        <f t="shared" si="645"/>
        <v>0</v>
      </c>
      <c r="CT574" s="103">
        <f t="shared" si="646"/>
        <v>0</v>
      </c>
      <c r="CU574" s="103">
        <f t="shared" si="647"/>
        <v>0</v>
      </c>
      <c r="CV574" s="103">
        <f t="shared" si="648"/>
        <v>0</v>
      </c>
      <c r="CW574" s="103">
        <f t="shared" si="649"/>
        <v>0</v>
      </c>
      <c r="CX574" s="103">
        <f t="shared" si="650"/>
        <v>0</v>
      </c>
      <c r="CY574" s="103">
        <f t="shared" si="651"/>
        <v>0</v>
      </c>
      <c r="CZ574" s="103">
        <f t="shared" si="652"/>
        <v>0</v>
      </c>
      <c r="DA574" s="103">
        <f t="shared" si="653"/>
        <v>0</v>
      </c>
      <c r="DB574" s="103">
        <f t="shared" si="654"/>
        <v>0</v>
      </c>
      <c r="DC574" s="103">
        <f t="shared" si="655"/>
        <v>0</v>
      </c>
      <c r="DD574" s="103">
        <f t="shared" si="656"/>
        <v>0</v>
      </c>
      <c r="DE574" s="103">
        <f t="shared" si="657"/>
        <v>0</v>
      </c>
      <c r="DF574" s="104">
        <f>SUM(CT574:DE574)*VLOOKUP($I574,Escalation[],MATCH(CG$1,Escalation[#Headers]),FALSE)</f>
        <v>0</v>
      </c>
      <c r="DG574" s="104">
        <f t="shared" si="658"/>
        <v>0</v>
      </c>
      <c r="DH574" s="104">
        <f t="shared" si="659"/>
        <v>0</v>
      </c>
      <c r="DI574" s="104">
        <f t="shared" si="660"/>
        <v>0</v>
      </c>
      <c r="DJ574" s="103">
        <f t="shared" si="661"/>
        <v>0</v>
      </c>
      <c r="DK574" s="105">
        <f t="shared" si="662"/>
        <v>0</v>
      </c>
      <c r="DL574" s="110"/>
      <c r="DM574" s="102"/>
      <c r="DN574" s="102"/>
      <c r="DO574" s="102"/>
      <c r="DP574" s="102"/>
      <c r="DQ574" s="102"/>
      <c r="DR574" s="102"/>
      <c r="DS574" s="102"/>
      <c r="DT574" s="102"/>
      <c r="DU574" s="102"/>
      <c r="DV574" s="102"/>
      <c r="DW574" s="102"/>
      <c r="DX574" s="102">
        <f t="shared" si="663"/>
        <v>0</v>
      </c>
      <c r="DY574" s="103">
        <f t="shared" si="664"/>
        <v>0</v>
      </c>
      <c r="DZ574" s="103">
        <f t="shared" si="665"/>
        <v>0</v>
      </c>
      <c r="EA574" s="103">
        <f t="shared" si="666"/>
        <v>0</v>
      </c>
      <c r="EB574" s="103">
        <f t="shared" si="667"/>
        <v>0</v>
      </c>
      <c r="EC574" s="103">
        <f t="shared" si="668"/>
        <v>0</v>
      </c>
      <c r="ED574" s="103">
        <f t="shared" si="669"/>
        <v>0</v>
      </c>
      <c r="EE574" s="103">
        <f t="shared" si="670"/>
        <v>0</v>
      </c>
      <c r="EF574" s="103">
        <f t="shared" si="671"/>
        <v>0</v>
      </c>
      <c r="EG574" s="103">
        <f t="shared" si="672"/>
        <v>0</v>
      </c>
      <c r="EH574" s="103">
        <f t="shared" si="673"/>
        <v>0</v>
      </c>
      <c r="EI574" s="103">
        <f t="shared" si="674"/>
        <v>0</v>
      </c>
      <c r="EJ574" s="103">
        <f t="shared" si="675"/>
        <v>0</v>
      </c>
      <c r="EK574" s="104">
        <f>SUM(DY574:EJ574)*VLOOKUP($I574,Escalation[],MATCH(DL$1,Escalation[#Headers]),FALSE)</f>
        <v>0</v>
      </c>
      <c r="EL574" s="104">
        <f t="shared" si="676"/>
        <v>0</v>
      </c>
      <c r="EM574" s="104">
        <f t="shared" si="677"/>
        <v>0</v>
      </c>
      <c r="EN574" s="104">
        <f t="shared" si="678"/>
        <v>0</v>
      </c>
      <c r="EO574" s="103">
        <f t="shared" si="679"/>
        <v>0</v>
      </c>
      <c r="EP574" s="105">
        <f t="shared" si="680"/>
        <v>0</v>
      </c>
      <c r="EQ574" s="159">
        <f t="shared" si="681"/>
        <v>2355.9876000000004</v>
      </c>
      <c r="ER574" s="1"/>
      <c r="ES574" s="82"/>
      <c r="ET574" s="82"/>
      <c r="EU574" s="82"/>
      <c r="EV574" s="82"/>
      <c r="EW574" s="34"/>
      <c r="EX574" s="34"/>
      <c r="EY574" s="34"/>
      <c r="EZ574" s="34"/>
      <c r="FA574" s="34"/>
      <c r="FB574" s="34"/>
      <c r="FC574" s="34"/>
      <c r="FD574" s="34"/>
    </row>
    <row r="575" spans="1:160" ht="39.6" hidden="1" x14ac:dyDescent="0.3">
      <c r="A575" s="37" t="s">
        <v>1174</v>
      </c>
      <c r="B575" s="83">
        <v>1.4</v>
      </c>
      <c r="C575" t="s">
        <v>1399</v>
      </c>
      <c r="D575" s="28" t="s">
        <v>1070</v>
      </c>
      <c r="E575" s="28"/>
      <c r="F575" s="29" t="s">
        <v>1099</v>
      </c>
      <c r="G575" s="30" t="s">
        <v>1176</v>
      </c>
      <c r="H575" s="1"/>
      <c r="I575" s="28" t="s">
        <v>135</v>
      </c>
      <c r="J575" s="31" t="s">
        <v>135</v>
      </c>
      <c r="K575" s="28"/>
      <c r="L575" s="32" t="s">
        <v>22</v>
      </c>
      <c r="M575" s="38"/>
      <c r="N575" s="42">
        <v>1</v>
      </c>
      <c r="O575" s="24">
        <v>0</v>
      </c>
      <c r="P575" s="47">
        <v>0.55000000000000004</v>
      </c>
      <c r="Q575" s="31" t="s">
        <v>23</v>
      </c>
      <c r="R575" s="1" t="s">
        <v>224</v>
      </c>
      <c r="S575" s="71">
        <f>VLOOKUP(R575,Contingencies!$A$2:$D$7,4,FALSE)</f>
        <v>0.35</v>
      </c>
      <c r="T575" s="22">
        <f t="shared" si="614"/>
        <v>831.24562500000002</v>
      </c>
      <c r="U575" s="33">
        <f t="shared" si="688"/>
        <v>294.958125</v>
      </c>
      <c r="V575" s="89"/>
      <c r="W575" s="100">
        <v>1500</v>
      </c>
      <c r="X575" s="102"/>
      <c r="Y575" s="102"/>
      <c r="Z575" s="102"/>
      <c r="AA575" s="102"/>
      <c r="AB575" s="102"/>
      <c r="AC575" s="102"/>
      <c r="AD575" s="102"/>
      <c r="AE575" s="102"/>
      <c r="AF575" s="102"/>
      <c r="AG575" s="102"/>
      <c r="AH575" s="102"/>
      <c r="AI575" s="102">
        <f t="shared" si="682"/>
        <v>0</v>
      </c>
      <c r="AJ575" s="103">
        <f t="shared" si="615"/>
        <v>1500</v>
      </c>
      <c r="AK575" s="103">
        <f t="shared" si="616"/>
        <v>0</v>
      </c>
      <c r="AL575" s="103">
        <f t="shared" si="617"/>
        <v>0</v>
      </c>
      <c r="AM575" s="103">
        <f t="shared" si="618"/>
        <v>0</v>
      </c>
      <c r="AN575" s="103">
        <f t="shared" si="619"/>
        <v>0</v>
      </c>
      <c r="AO575" s="103">
        <f t="shared" si="620"/>
        <v>0</v>
      </c>
      <c r="AP575" s="103">
        <f t="shared" si="621"/>
        <v>0</v>
      </c>
      <c r="AQ575" s="103">
        <f t="shared" si="622"/>
        <v>0</v>
      </c>
      <c r="AR575" s="103">
        <f t="shared" si="623"/>
        <v>0</v>
      </c>
      <c r="AS575" s="103">
        <f t="shared" si="624"/>
        <v>0</v>
      </c>
      <c r="AT575" s="103">
        <f t="shared" si="625"/>
        <v>0</v>
      </c>
      <c r="AU575" s="103">
        <f t="shared" si="626"/>
        <v>0</v>
      </c>
      <c r="AV575" s="104">
        <f>SUM(AJ575:AU575)*VLOOKUP($I575,Escalation[],MATCH(W$1,Escalation[#Headers]),FALSE)</f>
        <v>1532.25</v>
      </c>
      <c r="AW575" s="104">
        <f t="shared" si="683"/>
        <v>0</v>
      </c>
      <c r="AX575" s="104">
        <f t="shared" si="684"/>
        <v>842.73750000000007</v>
      </c>
      <c r="AY575" s="104">
        <f t="shared" si="685"/>
        <v>2374.9875000000002</v>
      </c>
      <c r="AZ575" s="103">
        <f t="shared" si="686"/>
        <v>536.28750000000002</v>
      </c>
      <c r="BA575" s="105">
        <f t="shared" si="687"/>
        <v>294.958125</v>
      </c>
      <c r="BB575" s="110"/>
      <c r="BC575" s="102"/>
      <c r="BD575" s="102"/>
      <c r="BE575" s="102"/>
      <c r="BF575" s="102"/>
      <c r="BG575" s="102"/>
      <c r="BH575" s="102"/>
      <c r="BI575" s="102"/>
      <c r="BJ575" s="102"/>
      <c r="BK575" s="102"/>
      <c r="BL575" s="102"/>
      <c r="BM575" s="102"/>
      <c r="BN575" s="102">
        <f t="shared" si="627"/>
        <v>0</v>
      </c>
      <c r="BO575" s="103">
        <f t="shared" si="628"/>
        <v>0</v>
      </c>
      <c r="BP575" s="103">
        <f t="shared" si="629"/>
        <v>0</v>
      </c>
      <c r="BQ575" s="103">
        <f t="shared" si="630"/>
        <v>0</v>
      </c>
      <c r="BR575" s="103">
        <f t="shared" si="631"/>
        <v>0</v>
      </c>
      <c r="BS575" s="103">
        <f t="shared" si="632"/>
        <v>0</v>
      </c>
      <c r="BT575" s="103">
        <f t="shared" si="633"/>
        <v>0</v>
      </c>
      <c r="BU575" s="103">
        <f t="shared" si="634"/>
        <v>0</v>
      </c>
      <c r="BV575" s="103">
        <f t="shared" si="635"/>
        <v>0</v>
      </c>
      <c r="BW575" s="103">
        <f t="shared" si="636"/>
        <v>0</v>
      </c>
      <c r="BX575" s="103">
        <f t="shared" si="637"/>
        <v>0</v>
      </c>
      <c r="BY575" s="103">
        <f t="shared" si="638"/>
        <v>0</v>
      </c>
      <c r="BZ575" s="103">
        <f t="shared" si="639"/>
        <v>0</v>
      </c>
      <c r="CA575" s="104">
        <f>SUM(BO575:BZ575)*VLOOKUP($I575,Escalation[],MATCH(BB$1,Escalation[#Headers]),FALSE)</f>
        <v>0</v>
      </c>
      <c r="CB575" s="104">
        <f t="shared" si="640"/>
        <v>0</v>
      </c>
      <c r="CC575" s="104">
        <f t="shared" si="641"/>
        <v>0</v>
      </c>
      <c r="CD575" s="104">
        <f t="shared" si="642"/>
        <v>0</v>
      </c>
      <c r="CE575" s="103">
        <f t="shared" si="643"/>
        <v>0</v>
      </c>
      <c r="CF575" s="105">
        <f t="shared" si="644"/>
        <v>0</v>
      </c>
      <c r="CG575" s="110"/>
      <c r="CH575" s="102"/>
      <c r="CI575" s="102"/>
      <c r="CJ575" s="102"/>
      <c r="CK575" s="102"/>
      <c r="CL575" s="102"/>
      <c r="CM575" s="102"/>
      <c r="CN575" s="102"/>
      <c r="CO575" s="102"/>
      <c r="CP575" s="102"/>
      <c r="CQ575" s="102"/>
      <c r="CR575" s="102"/>
      <c r="CS575" s="102">
        <f t="shared" si="645"/>
        <v>0</v>
      </c>
      <c r="CT575" s="103">
        <f t="shared" si="646"/>
        <v>0</v>
      </c>
      <c r="CU575" s="103">
        <f t="shared" si="647"/>
        <v>0</v>
      </c>
      <c r="CV575" s="103">
        <f t="shared" si="648"/>
        <v>0</v>
      </c>
      <c r="CW575" s="103">
        <f t="shared" si="649"/>
        <v>0</v>
      </c>
      <c r="CX575" s="103">
        <f t="shared" si="650"/>
        <v>0</v>
      </c>
      <c r="CY575" s="103">
        <f t="shared" si="651"/>
        <v>0</v>
      </c>
      <c r="CZ575" s="103">
        <f t="shared" si="652"/>
        <v>0</v>
      </c>
      <c r="DA575" s="103">
        <f t="shared" si="653"/>
        <v>0</v>
      </c>
      <c r="DB575" s="103">
        <f t="shared" si="654"/>
        <v>0</v>
      </c>
      <c r="DC575" s="103">
        <f t="shared" si="655"/>
        <v>0</v>
      </c>
      <c r="DD575" s="103">
        <f t="shared" si="656"/>
        <v>0</v>
      </c>
      <c r="DE575" s="103">
        <f t="shared" si="657"/>
        <v>0</v>
      </c>
      <c r="DF575" s="104">
        <f>SUM(CT575:DE575)*VLOOKUP($I575,Escalation[],MATCH(CG$1,Escalation[#Headers]),FALSE)</f>
        <v>0</v>
      </c>
      <c r="DG575" s="104">
        <f t="shared" si="658"/>
        <v>0</v>
      </c>
      <c r="DH575" s="104">
        <f t="shared" si="659"/>
        <v>0</v>
      </c>
      <c r="DI575" s="104">
        <f t="shared" si="660"/>
        <v>0</v>
      </c>
      <c r="DJ575" s="103">
        <f t="shared" si="661"/>
        <v>0</v>
      </c>
      <c r="DK575" s="105">
        <f t="shared" si="662"/>
        <v>0</v>
      </c>
      <c r="DL575" s="110"/>
      <c r="DM575" s="102"/>
      <c r="DN575" s="102"/>
      <c r="DO575" s="102"/>
      <c r="DP575" s="102"/>
      <c r="DQ575" s="102"/>
      <c r="DR575" s="102"/>
      <c r="DS575" s="102"/>
      <c r="DT575" s="102"/>
      <c r="DU575" s="102"/>
      <c r="DV575" s="102"/>
      <c r="DW575" s="102"/>
      <c r="DX575" s="102">
        <f t="shared" si="663"/>
        <v>0</v>
      </c>
      <c r="DY575" s="103">
        <f t="shared" si="664"/>
        <v>0</v>
      </c>
      <c r="DZ575" s="103">
        <f t="shared" si="665"/>
        <v>0</v>
      </c>
      <c r="EA575" s="103">
        <f t="shared" si="666"/>
        <v>0</v>
      </c>
      <c r="EB575" s="103">
        <f t="shared" si="667"/>
        <v>0</v>
      </c>
      <c r="EC575" s="103">
        <f t="shared" si="668"/>
        <v>0</v>
      </c>
      <c r="ED575" s="103">
        <f t="shared" si="669"/>
        <v>0</v>
      </c>
      <c r="EE575" s="103">
        <f t="shared" si="670"/>
        <v>0</v>
      </c>
      <c r="EF575" s="103">
        <f t="shared" si="671"/>
        <v>0</v>
      </c>
      <c r="EG575" s="103">
        <f t="shared" si="672"/>
        <v>0</v>
      </c>
      <c r="EH575" s="103">
        <f t="shared" si="673"/>
        <v>0</v>
      </c>
      <c r="EI575" s="103">
        <f t="shared" si="674"/>
        <v>0</v>
      </c>
      <c r="EJ575" s="103">
        <f t="shared" si="675"/>
        <v>0</v>
      </c>
      <c r="EK575" s="104">
        <f>SUM(DY575:EJ575)*VLOOKUP($I575,Escalation[],MATCH(DL$1,Escalation[#Headers]),FALSE)</f>
        <v>0</v>
      </c>
      <c r="EL575" s="104">
        <f t="shared" si="676"/>
        <v>0</v>
      </c>
      <c r="EM575" s="104">
        <f t="shared" si="677"/>
        <v>0</v>
      </c>
      <c r="EN575" s="104">
        <f t="shared" si="678"/>
        <v>0</v>
      </c>
      <c r="EO575" s="103">
        <f t="shared" si="679"/>
        <v>0</v>
      </c>
      <c r="EP575" s="105">
        <f t="shared" si="680"/>
        <v>0</v>
      </c>
      <c r="EQ575" s="159">
        <f t="shared" si="681"/>
        <v>2374.9875000000002</v>
      </c>
      <c r="ER575" s="1"/>
      <c r="ES575" s="82"/>
      <c r="ET575" s="82"/>
      <c r="EU575" s="82"/>
      <c r="EV575" s="82"/>
      <c r="EW575" s="34"/>
      <c r="EX575" s="34"/>
      <c r="EY575" s="34"/>
      <c r="EZ575" s="34"/>
      <c r="FA575" s="34"/>
      <c r="FB575" s="34"/>
      <c r="FC575" s="34"/>
      <c r="FD575" s="34"/>
    </row>
    <row r="576" spans="1:160" ht="79.2" hidden="1" x14ac:dyDescent="0.3">
      <c r="A576" s="37" t="s">
        <v>1177</v>
      </c>
      <c r="B576" s="83">
        <v>1.4</v>
      </c>
      <c r="C576" t="s">
        <v>1399</v>
      </c>
      <c r="D576" s="28" t="s">
        <v>1070</v>
      </c>
      <c r="E576" s="28"/>
      <c r="F576" s="29" t="s">
        <v>1178</v>
      </c>
      <c r="G576" s="30" t="s">
        <v>1179</v>
      </c>
      <c r="H576" s="1"/>
      <c r="I576" s="28" t="s">
        <v>135</v>
      </c>
      <c r="J576" s="31" t="s">
        <v>135</v>
      </c>
      <c r="K576" s="28"/>
      <c r="L576" s="32" t="s">
        <v>1136</v>
      </c>
      <c r="M576" s="38"/>
      <c r="N576" s="42">
        <v>1</v>
      </c>
      <c r="O576" s="24">
        <v>0</v>
      </c>
      <c r="P576" s="47">
        <v>0.55000000000000004</v>
      </c>
      <c r="Q576" s="31" t="s">
        <v>23</v>
      </c>
      <c r="R576" s="1" t="s">
        <v>24</v>
      </c>
      <c r="S576" s="71">
        <f>VLOOKUP(R576,Contingencies!$A$2:$D$7,4,FALSE)</f>
        <v>0.09</v>
      </c>
      <c r="T576" s="22">
        <f t="shared" si="614"/>
        <v>17.812406250000002</v>
      </c>
      <c r="U576" s="33">
        <f t="shared" si="688"/>
        <v>6.320531250000001</v>
      </c>
      <c r="V576" s="89"/>
      <c r="W576" s="100"/>
      <c r="X576" s="101">
        <v>125</v>
      </c>
      <c r="Y576" s="102"/>
      <c r="Z576" s="102"/>
      <c r="AA576" s="102"/>
      <c r="AB576" s="102"/>
      <c r="AC576" s="102"/>
      <c r="AD576" s="102"/>
      <c r="AE576" s="102"/>
      <c r="AF576" s="102"/>
      <c r="AG576" s="102"/>
      <c r="AH576" s="102"/>
      <c r="AI576" s="102">
        <f t="shared" si="682"/>
        <v>0</v>
      </c>
      <c r="AJ576" s="103">
        <f t="shared" si="615"/>
        <v>0</v>
      </c>
      <c r="AK576" s="103">
        <f t="shared" si="616"/>
        <v>125</v>
      </c>
      <c r="AL576" s="103">
        <f t="shared" si="617"/>
        <v>0</v>
      </c>
      <c r="AM576" s="103">
        <f t="shared" si="618"/>
        <v>0</v>
      </c>
      <c r="AN576" s="103">
        <f t="shared" si="619"/>
        <v>0</v>
      </c>
      <c r="AO576" s="103">
        <f t="shared" si="620"/>
        <v>0</v>
      </c>
      <c r="AP576" s="103">
        <f t="shared" si="621"/>
        <v>0</v>
      </c>
      <c r="AQ576" s="103">
        <f t="shared" si="622"/>
        <v>0</v>
      </c>
      <c r="AR576" s="103">
        <f t="shared" si="623"/>
        <v>0</v>
      </c>
      <c r="AS576" s="103">
        <f t="shared" si="624"/>
        <v>0</v>
      </c>
      <c r="AT576" s="103">
        <f t="shared" si="625"/>
        <v>0</v>
      </c>
      <c r="AU576" s="103">
        <f t="shared" si="626"/>
        <v>0</v>
      </c>
      <c r="AV576" s="104">
        <f>SUM(AJ576:AU576)*VLOOKUP($I576,Escalation[],MATCH(W$1,Escalation[#Headers]),FALSE)</f>
        <v>127.68750000000001</v>
      </c>
      <c r="AW576" s="104">
        <f t="shared" si="683"/>
        <v>0</v>
      </c>
      <c r="AX576" s="104">
        <f t="shared" si="684"/>
        <v>70.22812500000002</v>
      </c>
      <c r="AY576" s="104">
        <f t="shared" si="685"/>
        <v>197.91562500000003</v>
      </c>
      <c r="AZ576" s="103">
        <f t="shared" si="686"/>
        <v>11.491875</v>
      </c>
      <c r="BA576" s="105">
        <f t="shared" si="687"/>
        <v>6.3205312500000019</v>
      </c>
      <c r="BB576" s="110"/>
      <c r="BC576" s="102"/>
      <c r="BD576" s="102"/>
      <c r="BE576" s="102"/>
      <c r="BF576" s="102"/>
      <c r="BG576" s="102"/>
      <c r="BH576" s="102"/>
      <c r="BI576" s="102"/>
      <c r="BJ576" s="102"/>
      <c r="BK576" s="102"/>
      <c r="BL576" s="102"/>
      <c r="BM576" s="102"/>
      <c r="BN576" s="102">
        <f t="shared" si="627"/>
        <v>0</v>
      </c>
      <c r="BO576" s="103">
        <f t="shared" si="628"/>
        <v>0</v>
      </c>
      <c r="BP576" s="103">
        <f t="shared" si="629"/>
        <v>0</v>
      </c>
      <c r="BQ576" s="103">
        <f t="shared" si="630"/>
        <v>0</v>
      </c>
      <c r="BR576" s="103">
        <f t="shared" si="631"/>
        <v>0</v>
      </c>
      <c r="BS576" s="103">
        <f t="shared" si="632"/>
        <v>0</v>
      </c>
      <c r="BT576" s="103">
        <f t="shared" si="633"/>
        <v>0</v>
      </c>
      <c r="BU576" s="103">
        <f t="shared" si="634"/>
        <v>0</v>
      </c>
      <c r="BV576" s="103">
        <f t="shared" si="635"/>
        <v>0</v>
      </c>
      <c r="BW576" s="103">
        <f t="shared" si="636"/>
        <v>0</v>
      </c>
      <c r="BX576" s="103">
        <f t="shared" si="637"/>
        <v>0</v>
      </c>
      <c r="BY576" s="103">
        <f t="shared" si="638"/>
        <v>0</v>
      </c>
      <c r="BZ576" s="103">
        <f t="shared" si="639"/>
        <v>0</v>
      </c>
      <c r="CA576" s="104">
        <f>SUM(BO576:BZ576)*VLOOKUP($I576,Escalation[],MATCH(BB$1,Escalation[#Headers]),FALSE)</f>
        <v>0</v>
      </c>
      <c r="CB576" s="104">
        <f t="shared" si="640"/>
        <v>0</v>
      </c>
      <c r="CC576" s="104">
        <f t="shared" si="641"/>
        <v>0</v>
      </c>
      <c r="CD576" s="104">
        <f t="shared" si="642"/>
        <v>0</v>
      </c>
      <c r="CE576" s="103">
        <f t="shared" si="643"/>
        <v>0</v>
      </c>
      <c r="CF576" s="105">
        <f t="shared" si="644"/>
        <v>0</v>
      </c>
      <c r="CG576" s="110"/>
      <c r="CH576" s="102"/>
      <c r="CI576" s="102"/>
      <c r="CJ576" s="102"/>
      <c r="CK576" s="102"/>
      <c r="CL576" s="102"/>
      <c r="CM576" s="102"/>
      <c r="CN576" s="102"/>
      <c r="CO576" s="102"/>
      <c r="CP576" s="102"/>
      <c r="CQ576" s="102"/>
      <c r="CR576" s="102"/>
      <c r="CS576" s="102">
        <f t="shared" si="645"/>
        <v>0</v>
      </c>
      <c r="CT576" s="103">
        <f t="shared" si="646"/>
        <v>0</v>
      </c>
      <c r="CU576" s="103">
        <f t="shared" si="647"/>
        <v>0</v>
      </c>
      <c r="CV576" s="103">
        <f t="shared" si="648"/>
        <v>0</v>
      </c>
      <c r="CW576" s="103">
        <f t="shared" si="649"/>
        <v>0</v>
      </c>
      <c r="CX576" s="103">
        <f t="shared" si="650"/>
        <v>0</v>
      </c>
      <c r="CY576" s="103">
        <f t="shared" si="651"/>
        <v>0</v>
      </c>
      <c r="CZ576" s="103">
        <f t="shared" si="652"/>
        <v>0</v>
      </c>
      <c r="DA576" s="103">
        <f t="shared" si="653"/>
        <v>0</v>
      </c>
      <c r="DB576" s="103">
        <f t="shared" si="654"/>
        <v>0</v>
      </c>
      <c r="DC576" s="103">
        <f t="shared" si="655"/>
        <v>0</v>
      </c>
      <c r="DD576" s="103">
        <f t="shared" si="656"/>
        <v>0</v>
      </c>
      <c r="DE576" s="103">
        <f t="shared" si="657"/>
        <v>0</v>
      </c>
      <c r="DF576" s="104">
        <f>SUM(CT576:DE576)*VLOOKUP($I576,Escalation[],MATCH(CG$1,Escalation[#Headers]),FALSE)</f>
        <v>0</v>
      </c>
      <c r="DG576" s="104">
        <f t="shared" si="658"/>
        <v>0</v>
      </c>
      <c r="DH576" s="104">
        <f t="shared" si="659"/>
        <v>0</v>
      </c>
      <c r="DI576" s="104">
        <f t="shared" si="660"/>
        <v>0</v>
      </c>
      <c r="DJ576" s="103">
        <f t="shared" si="661"/>
        <v>0</v>
      </c>
      <c r="DK576" s="105">
        <f t="shared" si="662"/>
        <v>0</v>
      </c>
      <c r="DL576" s="110"/>
      <c r="DM576" s="102"/>
      <c r="DN576" s="102"/>
      <c r="DO576" s="102"/>
      <c r="DP576" s="102"/>
      <c r="DQ576" s="102"/>
      <c r="DR576" s="102"/>
      <c r="DS576" s="102"/>
      <c r="DT576" s="102"/>
      <c r="DU576" s="102"/>
      <c r="DV576" s="102"/>
      <c r="DW576" s="102"/>
      <c r="DX576" s="102">
        <f t="shared" si="663"/>
        <v>0</v>
      </c>
      <c r="DY576" s="103">
        <f t="shared" si="664"/>
        <v>0</v>
      </c>
      <c r="DZ576" s="103">
        <f t="shared" si="665"/>
        <v>0</v>
      </c>
      <c r="EA576" s="103">
        <f t="shared" si="666"/>
        <v>0</v>
      </c>
      <c r="EB576" s="103">
        <f t="shared" si="667"/>
        <v>0</v>
      </c>
      <c r="EC576" s="103">
        <f t="shared" si="668"/>
        <v>0</v>
      </c>
      <c r="ED576" s="103">
        <f t="shared" si="669"/>
        <v>0</v>
      </c>
      <c r="EE576" s="103">
        <f t="shared" si="670"/>
        <v>0</v>
      </c>
      <c r="EF576" s="103">
        <f t="shared" si="671"/>
        <v>0</v>
      </c>
      <c r="EG576" s="103">
        <f t="shared" si="672"/>
        <v>0</v>
      </c>
      <c r="EH576" s="103">
        <f t="shared" si="673"/>
        <v>0</v>
      </c>
      <c r="EI576" s="103">
        <f t="shared" si="674"/>
        <v>0</v>
      </c>
      <c r="EJ576" s="103">
        <f t="shared" si="675"/>
        <v>0</v>
      </c>
      <c r="EK576" s="104">
        <f>SUM(DY576:EJ576)*VLOOKUP($I576,Escalation[],MATCH(DL$1,Escalation[#Headers]),FALSE)</f>
        <v>0</v>
      </c>
      <c r="EL576" s="104">
        <f t="shared" si="676"/>
        <v>0</v>
      </c>
      <c r="EM576" s="104">
        <f t="shared" si="677"/>
        <v>0</v>
      </c>
      <c r="EN576" s="104">
        <f t="shared" si="678"/>
        <v>0</v>
      </c>
      <c r="EO576" s="103">
        <f t="shared" si="679"/>
        <v>0</v>
      </c>
      <c r="EP576" s="105">
        <f t="shared" si="680"/>
        <v>0</v>
      </c>
      <c r="EQ576" s="159">
        <f t="shared" si="681"/>
        <v>197.91562500000003</v>
      </c>
      <c r="ER576" s="1"/>
      <c r="ES576" s="82"/>
      <c r="ET576" s="82"/>
      <c r="EU576" s="82"/>
      <c r="EV576" s="82"/>
      <c r="EW576" s="34"/>
      <c r="EX576" s="34"/>
      <c r="EY576" s="34"/>
      <c r="EZ576" s="34"/>
      <c r="FA576" s="34"/>
      <c r="FB576" s="34"/>
      <c r="FC576" s="34"/>
      <c r="FD576" s="34"/>
    </row>
    <row r="577" spans="1:160" ht="26.4" hidden="1" x14ac:dyDescent="0.3">
      <c r="A577" s="37" t="s">
        <v>1180</v>
      </c>
      <c r="B577" s="83">
        <v>1.4</v>
      </c>
      <c r="C577" t="s">
        <v>1399</v>
      </c>
      <c r="D577" s="28" t="s">
        <v>15</v>
      </c>
      <c r="E577" s="28" t="s">
        <v>1540</v>
      </c>
      <c r="F577" s="29" t="s">
        <v>1071</v>
      </c>
      <c r="G577" s="30" t="s">
        <v>1071</v>
      </c>
      <c r="H577" s="1" t="s">
        <v>1175</v>
      </c>
      <c r="I577" s="28" t="s">
        <v>19</v>
      </c>
      <c r="J577" s="31" t="s">
        <v>31</v>
      </c>
      <c r="K577" s="28" t="s">
        <v>1037</v>
      </c>
      <c r="L577" s="32" t="s">
        <v>22</v>
      </c>
      <c r="M577" s="38">
        <v>63.95</v>
      </c>
      <c r="N577" s="41">
        <v>66</v>
      </c>
      <c r="O577" s="24">
        <v>0.35</v>
      </c>
      <c r="P577" s="47">
        <v>0.53</v>
      </c>
      <c r="Q577" s="31" t="s">
        <v>23</v>
      </c>
      <c r="R577" s="1" t="s">
        <v>224</v>
      </c>
      <c r="S577" s="71">
        <f>VLOOKUP(R577,Contingencies!$A$2:$D$7,4,FALSE)</f>
        <v>0.35</v>
      </c>
      <c r="T577" s="22">
        <f t="shared" si="614"/>
        <v>944.5004281125</v>
      </c>
      <c r="U577" s="33">
        <f t="shared" si="688"/>
        <v>327.17988686249998</v>
      </c>
      <c r="V577" s="89"/>
      <c r="W577" s="100">
        <v>20</v>
      </c>
      <c r="X577" s="101"/>
      <c r="Y577" s="102"/>
      <c r="Z577" s="102"/>
      <c r="AA577" s="102"/>
      <c r="AB577" s="102"/>
      <c r="AC577" s="102"/>
      <c r="AD577" s="102"/>
      <c r="AE577" s="102"/>
      <c r="AF577" s="102"/>
      <c r="AG577" s="102"/>
      <c r="AH577" s="102"/>
      <c r="AI577" s="102">
        <f t="shared" si="682"/>
        <v>20</v>
      </c>
      <c r="AJ577" s="103">
        <f t="shared" si="615"/>
        <v>1279</v>
      </c>
      <c r="AK577" s="103">
        <f t="shared" si="616"/>
        <v>0</v>
      </c>
      <c r="AL577" s="103">
        <f t="shared" si="617"/>
        <v>0</v>
      </c>
      <c r="AM577" s="103">
        <f t="shared" si="618"/>
        <v>0</v>
      </c>
      <c r="AN577" s="103">
        <f t="shared" si="619"/>
        <v>0</v>
      </c>
      <c r="AO577" s="103">
        <f t="shared" si="620"/>
        <v>0</v>
      </c>
      <c r="AP577" s="103">
        <f t="shared" si="621"/>
        <v>0</v>
      </c>
      <c r="AQ577" s="103">
        <f t="shared" si="622"/>
        <v>0</v>
      </c>
      <c r="AR577" s="103">
        <f t="shared" si="623"/>
        <v>0</v>
      </c>
      <c r="AS577" s="103">
        <f t="shared" si="624"/>
        <v>0</v>
      </c>
      <c r="AT577" s="103">
        <f t="shared" si="625"/>
        <v>0</v>
      </c>
      <c r="AU577" s="103">
        <f t="shared" si="626"/>
        <v>0</v>
      </c>
      <c r="AV577" s="104">
        <f>SUM(AJ577:AU577)*VLOOKUP($I577,Escalation[],MATCH(W$1,Escalation[#Headers]),FALSE)</f>
        <v>1306.4985000000001</v>
      </c>
      <c r="AW577" s="104">
        <f t="shared" si="683"/>
        <v>457.274475</v>
      </c>
      <c r="AX577" s="104">
        <f t="shared" si="684"/>
        <v>934.79967675000012</v>
      </c>
      <c r="AY577" s="104">
        <f t="shared" si="685"/>
        <v>2698.5726517500002</v>
      </c>
      <c r="AZ577" s="103">
        <f t="shared" si="686"/>
        <v>617.32054125000002</v>
      </c>
      <c r="BA577" s="105">
        <f t="shared" si="687"/>
        <v>327.17988686250004</v>
      </c>
      <c r="BB577" s="110"/>
      <c r="BC577" s="102"/>
      <c r="BD577" s="102"/>
      <c r="BE577" s="102"/>
      <c r="BF577" s="102"/>
      <c r="BG577" s="102"/>
      <c r="BH577" s="102"/>
      <c r="BI577" s="102"/>
      <c r="BJ577" s="102"/>
      <c r="BK577" s="102"/>
      <c r="BL577" s="102"/>
      <c r="BM577" s="102"/>
      <c r="BN577" s="102">
        <f t="shared" si="627"/>
        <v>0</v>
      </c>
      <c r="BO577" s="103">
        <f t="shared" si="628"/>
        <v>0</v>
      </c>
      <c r="BP577" s="103">
        <f t="shared" si="629"/>
        <v>0</v>
      </c>
      <c r="BQ577" s="103">
        <f t="shared" si="630"/>
        <v>0</v>
      </c>
      <c r="BR577" s="103">
        <f t="shared" si="631"/>
        <v>0</v>
      </c>
      <c r="BS577" s="103">
        <f t="shared" si="632"/>
        <v>0</v>
      </c>
      <c r="BT577" s="103">
        <f t="shared" si="633"/>
        <v>0</v>
      </c>
      <c r="BU577" s="103">
        <f t="shared" si="634"/>
        <v>0</v>
      </c>
      <c r="BV577" s="103">
        <f t="shared" si="635"/>
        <v>0</v>
      </c>
      <c r="BW577" s="103">
        <f t="shared" si="636"/>
        <v>0</v>
      </c>
      <c r="BX577" s="103">
        <f t="shared" si="637"/>
        <v>0</v>
      </c>
      <c r="BY577" s="103">
        <f t="shared" si="638"/>
        <v>0</v>
      </c>
      <c r="BZ577" s="103">
        <f t="shared" si="639"/>
        <v>0</v>
      </c>
      <c r="CA577" s="104">
        <f>SUM(BO577:BZ577)*VLOOKUP($I577,Escalation[],MATCH(BB$1,Escalation[#Headers]),FALSE)</f>
        <v>0</v>
      </c>
      <c r="CB577" s="104">
        <f t="shared" si="640"/>
        <v>0</v>
      </c>
      <c r="CC577" s="104">
        <f t="shared" si="641"/>
        <v>0</v>
      </c>
      <c r="CD577" s="104">
        <f t="shared" si="642"/>
        <v>0</v>
      </c>
      <c r="CE577" s="103">
        <f t="shared" si="643"/>
        <v>0</v>
      </c>
      <c r="CF577" s="105">
        <f t="shared" si="644"/>
        <v>0</v>
      </c>
      <c r="CG577" s="110"/>
      <c r="CH577" s="102"/>
      <c r="CI577" s="102"/>
      <c r="CJ577" s="102"/>
      <c r="CK577" s="102"/>
      <c r="CL577" s="102"/>
      <c r="CM577" s="102"/>
      <c r="CN577" s="102"/>
      <c r="CO577" s="102"/>
      <c r="CP577" s="102"/>
      <c r="CQ577" s="102"/>
      <c r="CR577" s="102"/>
      <c r="CS577" s="102">
        <f t="shared" si="645"/>
        <v>0</v>
      </c>
      <c r="CT577" s="103">
        <f t="shared" si="646"/>
        <v>0</v>
      </c>
      <c r="CU577" s="103">
        <f t="shared" si="647"/>
        <v>0</v>
      </c>
      <c r="CV577" s="103">
        <f t="shared" si="648"/>
        <v>0</v>
      </c>
      <c r="CW577" s="103">
        <f t="shared" si="649"/>
        <v>0</v>
      </c>
      <c r="CX577" s="103">
        <f t="shared" si="650"/>
        <v>0</v>
      </c>
      <c r="CY577" s="103">
        <f t="shared" si="651"/>
        <v>0</v>
      </c>
      <c r="CZ577" s="103">
        <f t="shared" si="652"/>
        <v>0</v>
      </c>
      <c r="DA577" s="103">
        <f t="shared" si="653"/>
        <v>0</v>
      </c>
      <c r="DB577" s="103">
        <f t="shared" si="654"/>
        <v>0</v>
      </c>
      <c r="DC577" s="103">
        <f t="shared" si="655"/>
        <v>0</v>
      </c>
      <c r="DD577" s="103">
        <f t="shared" si="656"/>
        <v>0</v>
      </c>
      <c r="DE577" s="103">
        <f t="shared" si="657"/>
        <v>0</v>
      </c>
      <c r="DF577" s="104">
        <f>SUM(CT577:DE577)*VLOOKUP($I577,Escalation[],MATCH(CG$1,Escalation[#Headers]),FALSE)</f>
        <v>0</v>
      </c>
      <c r="DG577" s="104">
        <f t="shared" si="658"/>
        <v>0</v>
      </c>
      <c r="DH577" s="104">
        <f t="shared" si="659"/>
        <v>0</v>
      </c>
      <c r="DI577" s="104">
        <f t="shared" si="660"/>
        <v>0</v>
      </c>
      <c r="DJ577" s="103">
        <f t="shared" si="661"/>
        <v>0</v>
      </c>
      <c r="DK577" s="105">
        <f t="shared" si="662"/>
        <v>0</v>
      </c>
      <c r="DL577" s="110"/>
      <c r="DM577" s="102"/>
      <c r="DN577" s="102"/>
      <c r="DO577" s="102"/>
      <c r="DP577" s="102"/>
      <c r="DQ577" s="102"/>
      <c r="DR577" s="102"/>
      <c r="DS577" s="102"/>
      <c r="DT577" s="102"/>
      <c r="DU577" s="102"/>
      <c r="DV577" s="102"/>
      <c r="DW577" s="102"/>
      <c r="DX577" s="102">
        <f t="shared" si="663"/>
        <v>0</v>
      </c>
      <c r="DY577" s="103">
        <f t="shared" si="664"/>
        <v>0</v>
      </c>
      <c r="DZ577" s="103">
        <f t="shared" si="665"/>
        <v>0</v>
      </c>
      <c r="EA577" s="103">
        <f t="shared" si="666"/>
        <v>0</v>
      </c>
      <c r="EB577" s="103">
        <f t="shared" si="667"/>
        <v>0</v>
      </c>
      <c r="EC577" s="103">
        <f t="shared" si="668"/>
        <v>0</v>
      </c>
      <c r="ED577" s="103">
        <f t="shared" si="669"/>
        <v>0</v>
      </c>
      <c r="EE577" s="103">
        <f t="shared" si="670"/>
        <v>0</v>
      </c>
      <c r="EF577" s="103">
        <f t="shared" si="671"/>
        <v>0</v>
      </c>
      <c r="EG577" s="103">
        <f t="shared" si="672"/>
        <v>0</v>
      </c>
      <c r="EH577" s="103">
        <f t="shared" si="673"/>
        <v>0</v>
      </c>
      <c r="EI577" s="103">
        <f t="shared" si="674"/>
        <v>0</v>
      </c>
      <c r="EJ577" s="103">
        <f t="shared" si="675"/>
        <v>0</v>
      </c>
      <c r="EK577" s="104">
        <f>SUM(DY577:EJ577)*VLOOKUP($I577,Escalation[],MATCH(DL$1,Escalation[#Headers]),FALSE)</f>
        <v>0</v>
      </c>
      <c r="EL577" s="104">
        <f t="shared" si="676"/>
        <v>0</v>
      </c>
      <c r="EM577" s="104">
        <f t="shared" si="677"/>
        <v>0</v>
      </c>
      <c r="EN577" s="104">
        <f t="shared" si="678"/>
        <v>0</v>
      </c>
      <c r="EO577" s="103">
        <f t="shared" si="679"/>
        <v>0</v>
      </c>
      <c r="EP577" s="105">
        <f t="shared" si="680"/>
        <v>0</v>
      </c>
      <c r="EQ577" s="159">
        <f t="shared" si="681"/>
        <v>2698.5726517500002</v>
      </c>
      <c r="ER577" s="1"/>
      <c r="ES577" s="82"/>
      <c r="ET577" s="82"/>
      <c r="EU577" s="82"/>
      <c r="EV577" s="82"/>
      <c r="EW577" s="34"/>
      <c r="EX577" s="34"/>
      <c r="EY577" s="34"/>
      <c r="EZ577" s="34"/>
      <c r="FA577" s="34"/>
      <c r="FB577" s="34"/>
      <c r="FC577" s="34"/>
      <c r="FD577" s="34"/>
    </row>
    <row r="578" spans="1:160" ht="26.4" hidden="1" x14ac:dyDescent="0.3">
      <c r="A578" s="37" t="s">
        <v>1181</v>
      </c>
      <c r="B578" s="83">
        <v>1.4</v>
      </c>
      <c r="C578" t="s">
        <v>1399</v>
      </c>
      <c r="D578" s="28" t="s">
        <v>15</v>
      </c>
      <c r="E578" s="28" t="s">
        <v>1540</v>
      </c>
      <c r="F578" s="29" t="s">
        <v>1099</v>
      </c>
      <c r="G578" s="30" t="s">
        <v>1099</v>
      </c>
      <c r="H578" s="1" t="s">
        <v>1175</v>
      </c>
      <c r="I578" s="28" t="s">
        <v>19</v>
      </c>
      <c r="J578" s="31" t="s">
        <v>31</v>
      </c>
      <c r="K578" s="28" t="s">
        <v>1037</v>
      </c>
      <c r="L578" s="32" t="s">
        <v>1006</v>
      </c>
      <c r="M578" s="38">
        <v>63.95</v>
      </c>
      <c r="N578" s="41">
        <v>66</v>
      </c>
      <c r="O578" s="24">
        <v>0.35</v>
      </c>
      <c r="P578" s="47">
        <v>0.53</v>
      </c>
      <c r="Q578" s="31" t="s">
        <v>23</v>
      </c>
      <c r="R578" s="1" t="s">
        <v>41</v>
      </c>
      <c r="S578" s="71">
        <f>VLOOKUP(R578,Contingencies!$A$2:$D$7,4,FALSE)</f>
        <v>0.125</v>
      </c>
      <c r="T578" s="22">
        <f t="shared" si="614"/>
        <v>134.92863258750003</v>
      </c>
      <c r="U578" s="33">
        <f t="shared" si="688"/>
        <v>46.739983837500006</v>
      </c>
      <c r="V578" s="89"/>
      <c r="W578" s="110"/>
      <c r="X578" s="101">
        <v>8</v>
      </c>
      <c r="Y578" s="102"/>
      <c r="Z578" s="102"/>
      <c r="AA578" s="102"/>
      <c r="AB578" s="102"/>
      <c r="AC578" s="102"/>
      <c r="AD578" s="102"/>
      <c r="AE578" s="102"/>
      <c r="AF578" s="102"/>
      <c r="AG578" s="102"/>
      <c r="AH578" s="102"/>
      <c r="AI578" s="102">
        <f t="shared" si="682"/>
        <v>8</v>
      </c>
      <c r="AJ578" s="103">
        <f t="shared" si="615"/>
        <v>0</v>
      </c>
      <c r="AK578" s="103">
        <f t="shared" si="616"/>
        <v>511.6</v>
      </c>
      <c r="AL578" s="103">
        <f t="shared" si="617"/>
        <v>0</v>
      </c>
      <c r="AM578" s="103">
        <f t="shared" si="618"/>
        <v>0</v>
      </c>
      <c r="AN578" s="103">
        <f t="shared" si="619"/>
        <v>0</v>
      </c>
      <c r="AO578" s="103">
        <f t="shared" si="620"/>
        <v>0</v>
      </c>
      <c r="AP578" s="103">
        <f t="shared" si="621"/>
        <v>0</v>
      </c>
      <c r="AQ578" s="103">
        <f t="shared" si="622"/>
        <v>0</v>
      </c>
      <c r="AR578" s="103">
        <f t="shared" si="623"/>
        <v>0</v>
      </c>
      <c r="AS578" s="103">
        <f t="shared" si="624"/>
        <v>0</v>
      </c>
      <c r="AT578" s="103">
        <f t="shared" si="625"/>
        <v>0</v>
      </c>
      <c r="AU578" s="103">
        <f t="shared" si="626"/>
        <v>0</v>
      </c>
      <c r="AV578" s="104">
        <f>SUM(AJ578:AU578)*VLOOKUP($I578,Escalation[],MATCH(W$1,Escalation[#Headers]),FALSE)</f>
        <v>522.59940000000006</v>
      </c>
      <c r="AW578" s="104">
        <f t="shared" si="683"/>
        <v>182.90979000000002</v>
      </c>
      <c r="AX578" s="104">
        <f t="shared" si="684"/>
        <v>373.91987070000005</v>
      </c>
      <c r="AY578" s="104">
        <f t="shared" si="685"/>
        <v>1079.4290607000003</v>
      </c>
      <c r="AZ578" s="103">
        <f t="shared" si="686"/>
        <v>88.188648750000013</v>
      </c>
      <c r="BA578" s="105">
        <f t="shared" si="687"/>
        <v>46.739983837500006</v>
      </c>
      <c r="BB578" s="110"/>
      <c r="BC578" s="102"/>
      <c r="BD578" s="102"/>
      <c r="BE578" s="102"/>
      <c r="BF578" s="102"/>
      <c r="BG578" s="102"/>
      <c r="BH578" s="102"/>
      <c r="BI578" s="102"/>
      <c r="BJ578" s="102"/>
      <c r="BK578" s="102"/>
      <c r="BL578" s="102"/>
      <c r="BM578" s="102"/>
      <c r="BN578" s="102">
        <f t="shared" si="627"/>
        <v>0</v>
      </c>
      <c r="BO578" s="103">
        <f t="shared" si="628"/>
        <v>0</v>
      </c>
      <c r="BP578" s="103">
        <f t="shared" si="629"/>
        <v>0</v>
      </c>
      <c r="BQ578" s="103">
        <f t="shared" si="630"/>
        <v>0</v>
      </c>
      <c r="BR578" s="103">
        <f t="shared" si="631"/>
        <v>0</v>
      </c>
      <c r="BS578" s="103">
        <f t="shared" si="632"/>
        <v>0</v>
      </c>
      <c r="BT578" s="103">
        <f t="shared" si="633"/>
        <v>0</v>
      </c>
      <c r="BU578" s="103">
        <f t="shared" si="634"/>
        <v>0</v>
      </c>
      <c r="BV578" s="103">
        <f t="shared" si="635"/>
        <v>0</v>
      </c>
      <c r="BW578" s="103">
        <f t="shared" si="636"/>
        <v>0</v>
      </c>
      <c r="BX578" s="103">
        <f t="shared" si="637"/>
        <v>0</v>
      </c>
      <c r="BY578" s="103">
        <f t="shared" si="638"/>
        <v>0</v>
      </c>
      <c r="BZ578" s="103">
        <f t="shared" si="639"/>
        <v>0</v>
      </c>
      <c r="CA578" s="104">
        <f>SUM(BO578:BZ578)*VLOOKUP($I578,Escalation[],MATCH(BB$1,Escalation[#Headers]),FALSE)</f>
        <v>0</v>
      </c>
      <c r="CB578" s="104">
        <f t="shared" si="640"/>
        <v>0</v>
      </c>
      <c r="CC578" s="104">
        <f t="shared" si="641"/>
        <v>0</v>
      </c>
      <c r="CD578" s="104">
        <f t="shared" si="642"/>
        <v>0</v>
      </c>
      <c r="CE578" s="103">
        <f t="shared" si="643"/>
        <v>0</v>
      </c>
      <c r="CF578" s="105">
        <f t="shared" si="644"/>
        <v>0</v>
      </c>
      <c r="CG578" s="110"/>
      <c r="CH578" s="102"/>
      <c r="CI578" s="102"/>
      <c r="CJ578" s="102"/>
      <c r="CK578" s="102"/>
      <c r="CL578" s="102"/>
      <c r="CM578" s="102"/>
      <c r="CN578" s="102"/>
      <c r="CO578" s="102"/>
      <c r="CP578" s="102"/>
      <c r="CQ578" s="102"/>
      <c r="CR578" s="102"/>
      <c r="CS578" s="102">
        <f t="shared" si="645"/>
        <v>0</v>
      </c>
      <c r="CT578" s="103">
        <f t="shared" si="646"/>
        <v>0</v>
      </c>
      <c r="CU578" s="103">
        <f t="shared" si="647"/>
        <v>0</v>
      </c>
      <c r="CV578" s="103">
        <f t="shared" si="648"/>
        <v>0</v>
      </c>
      <c r="CW578" s="103">
        <f t="shared" si="649"/>
        <v>0</v>
      </c>
      <c r="CX578" s="103">
        <f t="shared" si="650"/>
        <v>0</v>
      </c>
      <c r="CY578" s="103">
        <f t="shared" si="651"/>
        <v>0</v>
      </c>
      <c r="CZ578" s="103">
        <f t="shared" si="652"/>
        <v>0</v>
      </c>
      <c r="DA578" s="103">
        <f t="shared" si="653"/>
        <v>0</v>
      </c>
      <c r="DB578" s="103">
        <f t="shared" si="654"/>
        <v>0</v>
      </c>
      <c r="DC578" s="103">
        <f t="shared" si="655"/>
        <v>0</v>
      </c>
      <c r="DD578" s="103">
        <f t="shared" si="656"/>
        <v>0</v>
      </c>
      <c r="DE578" s="103">
        <f t="shared" si="657"/>
        <v>0</v>
      </c>
      <c r="DF578" s="104">
        <f>SUM(CT578:DE578)*VLOOKUP($I578,Escalation[],MATCH(CG$1,Escalation[#Headers]),FALSE)</f>
        <v>0</v>
      </c>
      <c r="DG578" s="104">
        <f t="shared" si="658"/>
        <v>0</v>
      </c>
      <c r="DH578" s="104">
        <f t="shared" si="659"/>
        <v>0</v>
      </c>
      <c r="DI578" s="104">
        <f t="shared" si="660"/>
        <v>0</v>
      </c>
      <c r="DJ578" s="103">
        <f t="shared" si="661"/>
        <v>0</v>
      </c>
      <c r="DK578" s="105">
        <f t="shared" si="662"/>
        <v>0</v>
      </c>
      <c r="DL578" s="110"/>
      <c r="DM578" s="102"/>
      <c r="DN578" s="102"/>
      <c r="DO578" s="102"/>
      <c r="DP578" s="102"/>
      <c r="DQ578" s="102"/>
      <c r="DR578" s="102"/>
      <c r="DS578" s="102"/>
      <c r="DT578" s="102"/>
      <c r="DU578" s="102"/>
      <c r="DV578" s="102"/>
      <c r="DW578" s="102"/>
      <c r="DX578" s="102">
        <f t="shared" si="663"/>
        <v>0</v>
      </c>
      <c r="DY578" s="103">
        <f t="shared" si="664"/>
        <v>0</v>
      </c>
      <c r="DZ578" s="103">
        <f t="shared" si="665"/>
        <v>0</v>
      </c>
      <c r="EA578" s="103">
        <f t="shared" si="666"/>
        <v>0</v>
      </c>
      <c r="EB578" s="103">
        <f t="shared" si="667"/>
        <v>0</v>
      </c>
      <c r="EC578" s="103">
        <f t="shared" si="668"/>
        <v>0</v>
      </c>
      <c r="ED578" s="103">
        <f t="shared" si="669"/>
        <v>0</v>
      </c>
      <c r="EE578" s="103">
        <f t="shared" si="670"/>
        <v>0</v>
      </c>
      <c r="EF578" s="103">
        <f t="shared" si="671"/>
        <v>0</v>
      </c>
      <c r="EG578" s="103">
        <f t="shared" si="672"/>
        <v>0</v>
      </c>
      <c r="EH578" s="103">
        <f t="shared" si="673"/>
        <v>0</v>
      </c>
      <c r="EI578" s="103">
        <f t="shared" si="674"/>
        <v>0</v>
      </c>
      <c r="EJ578" s="103">
        <f t="shared" si="675"/>
        <v>0</v>
      </c>
      <c r="EK578" s="104">
        <f>SUM(DY578:EJ578)*VLOOKUP($I578,Escalation[],MATCH(DL$1,Escalation[#Headers]),FALSE)</f>
        <v>0</v>
      </c>
      <c r="EL578" s="104">
        <f t="shared" si="676"/>
        <v>0</v>
      </c>
      <c r="EM578" s="104">
        <f t="shared" si="677"/>
        <v>0</v>
      </c>
      <c r="EN578" s="104">
        <f t="shared" si="678"/>
        <v>0</v>
      </c>
      <c r="EO578" s="103">
        <f t="shared" si="679"/>
        <v>0</v>
      </c>
      <c r="EP578" s="105">
        <f t="shared" si="680"/>
        <v>0</v>
      </c>
      <c r="EQ578" s="159">
        <f t="shared" si="681"/>
        <v>1079.4290607000003</v>
      </c>
      <c r="ER578" s="1"/>
      <c r="ES578" s="82"/>
      <c r="ET578" s="82"/>
      <c r="EU578" s="82"/>
      <c r="EV578" s="82"/>
      <c r="EW578" s="34"/>
      <c r="EX578" s="34"/>
      <c r="EY578" s="34"/>
      <c r="EZ578" s="34"/>
      <c r="FA578" s="34"/>
      <c r="FB578" s="34"/>
      <c r="FC578" s="34"/>
      <c r="FD578" s="34"/>
    </row>
    <row r="579" spans="1:160" ht="52.8" hidden="1" x14ac:dyDescent="0.3">
      <c r="A579" s="37" t="s">
        <v>1182</v>
      </c>
      <c r="B579" s="83">
        <v>1.4</v>
      </c>
      <c r="C579" t="s">
        <v>1399</v>
      </c>
      <c r="D579" s="28" t="s">
        <v>15</v>
      </c>
      <c r="E579" s="28" t="s">
        <v>1540</v>
      </c>
      <c r="F579" s="29" t="s">
        <v>1183</v>
      </c>
      <c r="G579" s="30" t="s">
        <v>1184</v>
      </c>
      <c r="H579" s="1" t="s">
        <v>1175</v>
      </c>
      <c r="I579" s="28" t="s">
        <v>19</v>
      </c>
      <c r="J579" s="31" t="s">
        <v>31</v>
      </c>
      <c r="K579" s="28" t="s">
        <v>1037</v>
      </c>
      <c r="L579" s="32" t="s">
        <v>22</v>
      </c>
      <c r="M579" s="38">
        <v>63.95</v>
      </c>
      <c r="N579" s="41">
        <v>66</v>
      </c>
      <c r="O579" s="24">
        <v>0.35</v>
      </c>
      <c r="P579" s="47">
        <v>0.53</v>
      </c>
      <c r="Q579" s="31" t="s">
        <v>23</v>
      </c>
      <c r="R579" s="1" t="s">
        <v>220</v>
      </c>
      <c r="S579" s="71">
        <f>VLOOKUP(R579,Contingencies!$A$2:$D$7,4,FALSE)</f>
        <v>0.2</v>
      </c>
      <c r="T579" s="22">
        <f t="shared" ref="T579:T642" si="689">S579*EQ579</f>
        <v>431.77162428000014</v>
      </c>
      <c r="U579" s="33">
        <f t="shared" si="688"/>
        <v>149.56794828000005</v>
      </c>
      <c r="V579" s="89"/>
      <c r="W579" s="110"/>
      <c r="X579" s="101">
        <v>8</v>
      </c>
      <c r="Y579" s="101">
        <v>8</v>
      </c>
      <c r="Z579" s="102"/>
      <c r="AA579" s="102"/>
      <c r="AB579" s="102"/>
      <c r="AC579" s="102"/>
      <c r="AD579" s="102"/>
      <c r="AE579" s="102"/>
      <c r="AF579" s="102"/>
      <c r="AG579" s="102"/>
      <c r="AH579" s="102"/>
      <c r="AI579" s="102">
        <f t="shared" si="682"/>
        <v>16</v>
      </c>
      <c r="AJ579" s="103">
        <f t="shared" ref="AJ579:AJ642" si="690">IF(ISNUMBER($M579),$M579,$N579)*W579</f>
        <v>0</v>
      </c>
      <c r="AK579" s="103">
        <f t="shared" ref="AK579:AK642" si="691">IF(ISNUMBER($M579),$M579,$N579)*X579</f>
        <v>511.6</v>
      </c>
      <c r="AL579" s="103">
        <f t="shared" ref="AL579:AL642" si="692">IF(ISNUMBER($M579),$M579,$N579)*Y579</f>
        <v>511.6</v>
      </c>
      <c r="AM579" s="103">
        <f t="shared" ref="AM579:AM642" si="693">IF(ISNUMBER($M579),$M579,$N579)*Z579</f>
        <v>0</v>
      </c>
      <c r="AN579" s="103">
        <f t="shared" ref="AN579:AN642" si="694">IF(ISNUMBER($M579),$M579,$N579)*AA579</f>
        <v>0</v>
      </c>
      <c r="AO579" s="103">
        <f t="shared" ref="AO579:AO642" si="695">IF(ISNUMBER($M579),$M579,$N579)*AB579</f>
        <v>0</v>
      </c>
      <c r="AP579" s="103">
        <f t="shared" ref="AP579:AP642" si="696">IF(ISNUMBER($M579),$M579,$N579)*AC579</f>
        <v>0</v>
      </c>
      <c r="AQ579" s="103">
        <f t="shared" ref="AQ579:AQ642" si="697">IF(ISNUMBER($M579),$M579,$N579)*AD579</f>
        <v>0</v>
      </c>
      <c r="AR579" s="103">
        <f t="shared" ref="AR579:AR642" si="698">IF(ISNUMBER($M579),$M579,$N579)*AE579</f>
        <v>0</v>
      </c>
      <c r="AS579" s="103">
        <f t="shared" ref="AS579:AS642" si="699">IF(ISNUMBER($M579),$M579,$N579)*AF579</f>
        <v>0</v>
      </c>
      <c r="AT579" s="103">
        <f t="shared" ref="AT579:AT642" si="700">IF(ISNUMBER($M579),$M579,$N579)*AG579</f>
        <v>0</v>
      </c>
      <c r="AU579" s="103">
        <f t="shared" ref="AU579:AU642" si="701">IF(ISNUMBER($M579),$M579,$N579)*AH579</f>
        <v>0</v>
      </c>
      <c r="AV579" s="104">
        <f>SUM(AJ579:AU579)*VLOOKUP($I579,Escalation[],MATCH(W$1,Escalation[#Headers]),FALSE)</f>
        <v>1045.1988000000001</v>
      </c>
      <c r="AW579" s="104">
        <f t="shared" si="683"/>
        <v>365.81958000000003</v>
      </c>
      <c r="AX579" s="104">
        <f t="shared" si="684"/>
        <v>747.83974140000009</v>
      </c>
      <c r="AY579" s="104">
        <f t="shared" si="685"/>
        <v>2158.8581214000005</v>
      </c>
      <c r="AZ579" s="103">
        <f t="shared" si="686"/>
        <v>282.20367600000003</v>
      </c>
      <c r="BA579" s="105">
        <f t="shared" si="687"/>
        <v>149.56794828000002</v>
      </c>
      <c r="BB579" s="110"/>
      <c r="BC579" s="102"/>
      <c r="BD579" s="102"/>
      <c r="BE579" s="102"/>
      <c r="BF579" s="102"/>
      <c r="BG579" s="102"/>
      <c r="BH579" s="102"/>
      <c r="BI579" s="102"/>
      <c r="BJ579" s="102"/>
      <c r="BK579" s="102"/>
      <c r="BL579" s="102"/>
      <c r="BM579" s="102"/>
      <c r="BN579" s="102">
        <f t="shared" ref="BN579:BN642" si="702">IF($I579="Labor Hours",SUM(BB579:BM579),0)</f>
        <v>0</v>
      </c>
      <c r="BO579" s="103">
        <f t="shared" ref="BO579:BO642" si="703">IF(ISNUMBER($M579),$M579,$N579)*BB579</f>
        <v>0</v>
      </c>
      <c r="BP579" s="103">
        <f t="shared" ref="BP579:BP642" si="704">IF(ISNUMBER($M579),$M579,$N579)*BC579</f>
        <v>0</v>
      </c>
      <c r="BQ579" s="103">
        <f t="shared" ref="BQ579:BQ642" si="705">IF(ISNUMBER($M579),$M579,$N579)*BD579</f>
        <v>0</v>
      </c>
      <c r="BR579" s="103">
        <f t="shared" ref="BR579:BR642" si="706">IF(ISNUMBER($M579),$M579,$N579)*BE579</f>
        <v>0</v>
      </c>
      <c r="BS579" s="103">
        <f t="shared" ref="BS579:BS642" si="707">IF(ISNUMBER($M579),$M579,$N579)*BF579</f>
        <v>0</v>
      </c>
      <c r="BT579" s="103">
        <f t="shared" ref="BT579:BT642" si="708">IF(ISNUMBER($M579),$M579,$N579)*BG579</f>
        <v>0</v>
      </c>
      <c r="BU579" s="103">
        <f t="shared" ref="BU579:BU642" si="709">IF(ISNUMBER($M579),$M579,$N579)*BH579</f>
        <v>0</v>
      </c>
      <c r="BV579" s="103">
        <f t="shared" ref="BV579:BV642" si="710">IF(ISNUMBER($M579),$M579,$N579)*BI579</f>
        <v>0</v>
      </c>
      <c r="BW579" s="103">
        <f t="shared" ref="BW579:BW642" si="711">IF(ISNUMBER($M579),$M579,$N579)*BJ579</f>
        <v>0</v>
      </c>
      <c r="BX579" s="103">
        <f t="shared" ref="BX579:BX642" si="712">IF(ISNUMBER($M579),$M579,$N579)*BK579</f>
        <v>0</v>
      </c>
      <c r="BY579" s="103">
        <f t="shared" ref="BY579:BY642" si="713">IF(ISNUMBER($M579),$M579,$N579)*BL579</f>
        <v>0</v>
      </c>
      <c r="BZ579" s="103">
        <f t="shared" ref="BZ579:BZ642" si="714">IF(ISNUMBER($M579),$M579,$N579)*BM579</f>
        <v>0</v>
      </c>
      <c r="CA579" s="104">
        <f>SUM(BO579:BZ579)*VLOOKUP($I579,Escalation[],MATCH(BB$1,Escalation[#Headers]),FALSE)</f>
        <v>0</v>
      </c>
      <c r="CB579" s="104">
        <f t="shared" ref="CB579:CB642" si="715">$O579*CA579</f>
        <v>0</v>
      </c>
      <c r="CC579" s="104">
        <f t="shared" ref="CC579:CC642" si="716">$P579*(CA579+CB579)</f>
        <v>0</v>
      </c>
      <c r="CD579" s="104">
        <f t="shared" ref="CD579:CD642" si="717">CA579+CB579+CC579</f>
        <v>0</v>
      </c>
      <c r="CE579" s="103">
        <f t="shared" ref="CE579:CE642" si="718">$S579*(CA579+CB579)</f>
        <v>0</v>
      </c>
      <c r="CF579" s="105">
        <f t="shared" ref="CF579:CF642" si="719">$S579*CC579</f>
        <v>0</v>
      </c>
      <c r="CG579" s="110"/>
      <c r="CH579" s="102"/>
      <c r="CI579" s="102"/>
      <c r="CJ579" s="102"/>
      <c r="CK579" s="102"/>
      <c r="CL579" s="102"/>
      <c r="CM579" s="102"/>
      <c r="CN579" s="102"/>
      <c r="CO579" s="102"/>
      <c r="CP579" s="102"/>
      <c r="CQ579" s="102"/>
      <c r="CR579" s="102"/>
      <c r="CS579" s="102">
        <f t="shared" ref="CS579:CS642" si="720">IF($I579="Labor Hours",SUM(CG579:CR579),0)</f>
        <v>0</v>
      </c>
      <c r="CT579" s="103">
        <f t="shared" ref="CT579:CT642" si="721">IF(ISNUMBER($M579),$M579,$N579)*CG579</f>
        <v>0</v>
      </c>
      <c r="CU579" s="103">
        <f t="shared" ref="CU579:CU642" si="722">IF(ISNUMBER($M579),$M579,$N579)*CH579</f>
        <v>0</v>
      </c>
      <c r="CV579" s="103">
        <f t="shared" ref="CV579:CV642" si="723">IF(ISNUMBER($M579),$M579,$N579)*CI579</f>
        <v>0</v>
      </c>
      <c r="CW579" s="103">
        <f t="shared" ref="CW579:CW642" si="724">IF(ISNUMBER($M579),$M579,$N579)*CJ579</f>
        <v>0</v>
      </c>
      <c r="CX579" s="103">
        <f t="shared" ref="CX579:CX642" si="725">IF(ISNUMBER($M579),$M579,$N579)*CK579</f>
        <v>0</v>
      </c>
      <c r="CY579" s="103">
        <f t="shared" ref="CY579:CY642" si="726">IF(ISNUMBER($M579),$M579,$N579)*CL579</f>
        <v>0</v>
      </c>
      <c r="CZ579" s="103">
        <f t="shared" ref="CZ579:CZ642" si="727">IF(ISNUMBER($M579),$M579,$N579)*CM579</f>
        <v>0</v>
      </c>
      <c r="DA579" s="103">
        <f t="shared" ref="DA579:DA642" si="728">IF(ISNUMBER($M579),$M579,$N579)*CN579</f>
        <v>0</v>
      </c>
      <c r="DB579" s="103">
        <f t="shared" ref="DB579:DB642" si="729">IF(ISNUMBER($M579),$M579,$N579)*CO579</f>
        <v>0</v>
      </c>
      <c r="DC579" s="103">
        <f t="shared" ref="DC579:DC642" si="730">IF(ISNUMBER($M579),$M579,$N579)*CP579</f>
        <v>0</v>
      </c>
      <c r="DD579" s="103">
        <f t="shared" ref="DD579:DD642" si="731">IF(ISNUMBER($M579),$M579,$N579)*CQ579</f>
        <v>0</v>
      </c>
      <c r="DE579" s="103">
        <f t="shared" ref="DE579:DE642" si="732">IF(ISNUMBER($M579),$M579,$N579)*CR579</f>
        <v>0</v>
      </c>
      <c r="DF579" s="104">
        <f>SUM(CT579:DE579)*VLOOKUP($I579,Escalation[],MATCH(CG$1,Escalation[#Headers]),FALSE)</f>
        <v>0</v>
      </c>
      <c r="DG579" s="104">
        <f t="shared" ref="DG579:DG642" si="733">$O579*DF579</f>
        <v>0</v>
      </c>
      <c r="DH579" s="104">
        <f t="shared" ref="DH579:DH642" si="734">$P579*(DF579+DG579)</f>
        <v>0</v>
      </c>
      <c r="DI579" s="104">
        <f t="shared" ref="DI579:DI642" si="735">DF579+DG579+DH579</f>
        <v>0</v>
      </c>
      <c r="DJ579" s="103">
        <f t="shared" ref="DJ579:DJ642" si="736">$S579*(DF579+DG579)</f>
        <v>0</v>
      </c>
      <c r="DK579" s="105">
        <f t="shared" ref="DK579:DK642" si="737">$S579*DH579</f>
        <v>0</v>
      </c>
      <c r="DL579" s="110"/>
      <c r="DM579" s="102"/>
      <c r="DN579" s="102"/>
      <c r="DO579" s="102"/>
      <c r="DP579" s="102"/>
      <c r="DQ579" s="102"/>
      <c r="DR579" s="102"/>
      <c r="DS579" s="102"/>
      <c r="DT579" s="102"/>
      <c r="DU579" s="102"/>
      <c r="DV579" s="102"/>
      <c r="DW579" s="102"/>
      <c r="DX579" s="102">
        <f t="shared" ref="DX579:DX642" si="738">IF($I579="Labor Hours",SUM(DL579:DW579),0)</f>
        <v>0</v>
      </c>
      <c r="DY579" s="103">
        <f t="shared" ref="DY579:DY642" si="739">IF(ISNUMBER($M579),$M579,$N579)*DL579</f>
        <v>0</v>
      </c>
      <c r="DZ579" s="103">
        <f t="shared" ref="DZ579:DZ642" si="740">IF(ISNUMBER($M579),$M579,$N579)*DM579</f>
        <v>0</v>
      </c>
      <c r="EA579" s="103">
        <f t="shared" ref="EA579:EA642" si="741">IF(ISNUMBER($M579),$M579,$N579)*DN579</f>
        <v>0</v>
      </c>
      <c r="EB579" s="103">
        <f t="shared" ref="EB579:EB642" si="742">IF(ISNUMBER($M579),$M579,$N579)*DO579</f>
        <v>0</v>
      </c>
      <c r="EC579" s="103">
        <f t="shared" ref="EC579:EC642" si="743">IF(ISNUMBER($M579),$M579,$N579)*DP579</f>
        <v>0</v>
      </c>
      <c r="ED579" s="103">
        <f t="shared" ref="ED579:ED642" si="744">IF(ISNUMBER($M579),$M579,$N579)*DQ579</f>
        <v>0</v>
      </c>
      <c r="EE579" s="103">
        <f t="shared" ref="EE579:EE642" si="745">IF(ISNUMBER($M579),$M579,$N579)*DR579</f>
        <v>0</v>
      </c>
      <c r="EF579" s="103">
        <f t="shared" ref="EF579:EF642" si="746">IF(ISNUMBER($M579),$M579,$N579)*DS579</f>
        <v>0</v>
      </c>
      <c r="EG579" s="103">
        <f t="shared" ref="EG579:EG642" si="747">IF(ISNUMBER($M579),$M579,$N579)*DT579</f>
        <v>0</v>
      </c>
      <c r="EH579" s="103">
        <f t="shared" ref="EH579:EH642" si="748">IF(ISNUMBER($M579),$M579,$N579)*DU579</f>
        <v>0</v>
      </c>
      <c r="EI579" s="103">
        <f t="shared" ref="EI579:EI642" si="749">IF(ISNUMBER($M579),$M579,$N579)*DV579</f>
        <v>0</v>
      </c>
      <c r="EJ579" s="103">
        <f t="shared" ref="EJ579:EJ642" si="750">IF(ISNUMBER($M579),$M579,$N579)*DW579</f>
        <v>0</v>
      </c>
      <c r="EK579" s="104">
        <f>SUM(DY579:EJ579)*VLOOKUP($I579,Escalation[],MATCH(DL$1,Escalation[#Headers]),FALSE)</f>
        <v>0</v>
      </c>
      <c r="EL579" s="104">
        <f t="shared" ref="EL579:EL642" si="751">$O579*EK579</f>
        <v>0</v>
      </c>
      <c r="EM579" s="104">
        <f t="shared" ref="EM579:EM642" si="752">$P579*(EK579+EL579)</f>
        <v>0</v>
      </c>
      <c r="EN579" s="104">
        <f t="shared" ref="EN579:EN642" si="753">EK579+EL579+EM579</f>
        <v>0</v>
      </c>
      <c r="EO579" s="103">
        <f t="shared" ref="EO579:EO642" si="754">$S579*(EK579+EL579)</f>
        <v>0</v>
      </c>
      <c r="EP579" s="105">
        <f t="shared" ref="EP579:EP642" si="755">$S579*EM579</f>
        <v>0</v>
      </c>
      <c r="EQ579" s="159">
        <f t="shared" ref="EQ579:EQ642" si="756">AY579+CD579+DI579+EN579</f>
        <v>2158.8581214000005</v>
      </c>
      <c r="ER579" s="1"/>
      <c r="ES579" s="82"/>
      <c r="ET579" s="82"/>
      <c r="EU579" s="82"/>
      <c r="EV579" s="82"/>
      <c r="EW579" s="34"/>
      <c r="EX579" s="34"/>
      <c r="EY579" s="34"/>
      <c r="EZ579" s="34"/>
      <c r="FA579" s="34"/>
      <c r="FB579" s="34"/>
      <c r="FC579" s="34"/>
      <c r="FD579" s="34"/>
    </row>
    <row r="580" spans="1:160" ht="26.4" hidden="1" x14ac:dyDescent="0.3">
      <c r="A580" s="37" t="s">
        <v>1182</v>
      </c>
      <c r="B580" s="83">
        <v>1.4</v>
      </c>
      <c r="C580" t="s">
        <v>1399</v>
      </c>
      <c r="D580" s="28" t="s">
        <v>15</v>
      </c>
      <c r="E580" s="28" t="s">
        <v>1540</v>
      </c>
      <c r="F580" s="29" t="s">
        <v>1183</v>
      </c>
      <c r="G580" s="30" t="s">
        <v>1185</v>
      </c>
      <c r="H580" s="1"/>
      <c r="I580" s="28" t="s">
        <v>135</v>
      </c>
      <c r="J580" s="31" t="s">
        <v>135</v>
      </c>
      <c r="K580" s="28"/>
      <c r="L580" s="32" t="s">
        <v>22</v>
      </c>
      <c r="M580" s="38"/>
      <c r="N580" s="42">
        <v>1</v>
      </c>
      <c r="O580" s="24">
        <v>0</v>
      </c>
      <c r="P580" s="47">
        <v>0.53</v>
      </c>
      <c r="Q580" s="31" t="s">
        <v>23</v>
      </c>
      <c r="R580" s="1" t="s">
        <v>224</v>
      </c>
      <c r="S580" s="71">
        <f>VLOOKUP(R580,Contingencies!$A$2:$D$7,4,FALSE)</f>
        <v>0.35</v>
      </c>
      <c r="T580" s="22">
        <f t="shared" si="689"/>
        <v>547.01325000000008</v>
      </c>
      <c r="U580" s="33">
        <f t="shared" si="688"/>
        <v>189.48825000000005</v>
      </c>
      <c r="V580" s="89"/>
      <c r="W580" s="110"/>
      <c r="X580" s="101">
        <v>1000</v>
      </c>
      <c r="Y580" s="101"/>
      <c r="Z580" s="102"/>
      <c r="AA580" s="102"/>
      <c r="AB580" s="102"/>
      <c r="AC580" s="102"/>
      <c r="AD580" s="102"/>
      <c r="AE580" s="102"/>
      <c r="AF580" s="102"/>
      <c r="AG580" s="102"/>
      <c r="AH580" s="102"/>
      <c r="AI580" s="102">
        <f t="shared" ref="AI580:AI643" si="757">IF($I580="Labor Hours",SUM(W580:AH580),0)</f>
        <v>0</v>
      </c>
      <c r="AJ580" s="103">
        <f t="shared" si="690"/>
        <v>0</v>
      </c>
      <c r="AK580" s="103">
        <f t="shared" si="691"/>
        <v>1000</v>
      </c>
      <c r="AL580" s="103">
        <f t="shared" si="692"/>
        <v>0</v>
      </c>
      <c r="AM580" s="103">
        <f t="shared" si="693"/>
        <v>0</v>
      </c>
      <c r="AN580" s="103">
        <f t="shared" si="694"/>
        <v>0</v>
      </c>
      <c r="AO580" s="103">
        <f t="shared" si="695"/>
        <v>0</v>
      </c>
      <c r="AP580" s="103">
        <f t="shared" si="696"/>
        <v>0</v>
      </c>
      <c r="AQ580" s="103">
        <f t="shared" si="697"/>
        <v>0</v>
      </c>
      <c r="AR580" s="103">
        <f t="shared" si="698"/>
        <v>0</v>
      </c>
      <c r="AS580" s="103">
        <f t="shared" si="699"/>
        <v>0</v>
      </c>
      <c r="AT580" s="103">
        <f t="shared" si="700"/>
        <v>0</v>
      </c>
      <c r="AU580" s="103">
        <f t="shared" si="701"/>
        <v>0</v>
      </c>
      <c r="AV580" s="104">
        <f>SUM(AJ580:AU580)*VLOOKUP($I580,Escalation[],MATCH(W$1,Escalation[#Headers]),FALSE)</f>
        <v>1021.5000000000001</v>
      </c>
      <c r="AW580" s="104">
        <f t="shared" ref="AW580:AW643" si="758">$O580*AV580</f>
        <v>0</v>
      </c>
      <c r="AX580" s="104">
        <f t="shared" ref="AX580:AX643" si="759">$P580*(AV580+AW580)</f>
        <v>541.3950000000001</v>
      </c>
      <c r="AY580" s="104">
        <f t="shared" ref="AY580:AY643" si="760">AV580+AW580+AX580</f>
        <v>1562.8950000000002</v>
      </c>
      <c r="AZ580" s="103">
        <f t="shared" ref="AZ580:AZ643" si="761">$S580*(AV580+AW580)</f>
        <v>357.52500000000003</v>
      </c>
      <c r="BA580" s="105">
        <f t="shared" ref="BA580:BA643" si="762">$S580*AX580</f>
        <v>189.48825000000002</v>
      </c>
      <c r="BB580" s="110"/>
      <c r="BC580" s="102"/>
      <c r="BD580" s="102"/>
      <c r="BE580" s="102"/>
      <c r="BF580" s="102"/>
      <c r="BG580" s="102"/>
      <c r="BH580" s="102"/>
      <c r="BI580" s="102"/>
      <c r="BJ580" s="102"/>
      <c r="BK580" s="102"/>
      <c r="BL580" s="102"/>
      <c r="BM580" s="102"/>
      <c r="BN580" s="102">
        <f t="shared" si="702"/>
        <v>0</v>
      </c>
      <c r="BO580" s="103">
        <f t="shared" si="703"/>
        <v>0</v>
      </c>
      <c r="BP580" s="103">
        <f t="shared" si="704"/>
        <v>0</v>
      </c>
      <c r="BQ580" s="103">
        <f t="shared" si="705"/>
        <v>0</v>
      </c>
      <c r="BR580" s="103">
        <f t="shared" si="706"/>
        <v>0</v>
      </c>
      <c r="BS580" s="103">
        <f t="shared" si="707"/>
        <v>0</v>
      </c>
      <c r="BT580" s="103">
        <f t="shared" si="708"/>
        <v>0</v>
      </c>
      <c r="BU580" s="103">
        <f t="shared" si="709"/>
        <v>0</v>
      </c>
      <c r="BV580" s="103">
        <f t="shared" si="710"/>
        <v>0</v>
      </c>
      <c r="BW580" s="103">
        <f t="shared" si="711"/>
        <v>0</v>
      </c>
      <c r="BX580" s="103">
        <f t="shared" si="712"/>
        <v>0</v>
      </c>
      <c r="BY580" s="103">
        <f t="shared" si="713"/>
        <v>0</v>
      </c>
      <c r="BZ580" s="103">
        <f t="shared" si="714"/>
        <v>0</v>
      </c>
      <c r="CA580" s="104">
        <f>SUM(BO580:BZ580)*VLOOKUP($I580,Escalation[],MATCH(BB$1,Escalation[#Headers]),FALSE)</f>
        <v>0</v>
      </c>
      <c r="CB580" s="104">
        <f t="shared" si="715"/>
        <v>0</v>
      </c>
      <c r="CC580" s="104">
        <f t="shared" si="716"/>
        <v>0</v>
      </c>
      <c r="CD580" s="104">
        <f t="shared" si="717"/>
        <v>0</v>
      </c>
      <c r="CE580" s="103">
        <f t="shared" si="718"/>
        <v>0</v>
      </c>
      <c r="CF580" s="105">
        <f t="shared" si="719"/>
        <v>0</v>
      </c>
      <c r="CG580" s="110"/>
      <c r="CH580" s="102"/>
      <c r="CI580" s="102"/>
      <c r="CJ580" s="102"/>
      <c r="CK580" s="102"/>
      <c r="CL580" s="102"/>
      <c r="CM580" s="102"/>
      <c r="CN580" s="102"/>
      <c r="CO580" s="102"/>
      <c r="CP580" s="102"/>
      <c r="CQ580" s="102"/>
      <c r="CR580" s="102"/>
      <c r="CS580" s="102">
        <f t="shared" si="720"/>
        <v>0</v>
      </c>
      <c r="CT580" s="103">
        <f t="shared" si="721"/>
        <v>0</v>
      </c>
      <c r="CU580" s="103">
        <f t="shared" si="722"/>
        <v>0</v>
      </c>
      <c r="CV580" s="103">
        <f t="shared" si="723"/>
        <v>0</v>
      </c>
      <c r="CW580" s="103">
        <f t="shared" si="724"/>
        <v>0</v>
      </c>
      <c r="CX580" s="103">
        <f t="shared" si="725"/>
        <v>0</v>
      </c>
      <c r="CY580" s="103">
        <f t="shared" si="726"/>
        <v>0</v>
      </c>
      <c r="CZ580" s="103">
        <f t="shared" si="727"/>
        <v>0</v>
      </c>
      <c r="DA580" s="103">
        <f t="shared" si="728"/>
        <v>0</v>
      </c>
      <c r="DB580" s="103">
        <f t="shared" si="729"/>
        <v>0</v>
      </c>
      <c r="DC580" s="103">
        <f t="shared" si="730"/>
        <v>0</v>
      </c>
      <c r="DD580" s="103">
        <f t="shared" si="731"/>
        <v>0</v>
      </c>
      <c r="DE580" s="103">
        <f t="shared" si="732"/>
        <v>0</v>
      </c>
      <c r="DF580" s="104">
        <f>SUM(CT580:DE580)*VLOOKUP($I580,Escalation[],MATCH(CG$1,Escalation[#Headers]),FALSE)</f>
        <v>0</v>
      </c>
      <c r="DG580" s="104">
        <f t="shared" si="733"/>
        <v>0</v>
      </c>
      <c r="DH580" s="104">
        <f t="shared" si="734"/>
        <v>0</v>
      </c>
      <c r="DI580" s="104">
        <f t="shared" si="735"/>
        <v>0</v>
      </c>
      <c r="DJ580" s="103">
        <f t="shared" si="736"/>
        <v>0</v>
      </c>
      <c r="DK580" s="105">
        <f t="shared" si="737"/>
        <v>0</v>
      </c>
      <c r="DL580" s="110"/>
      <c r="DM580" s="102"/>
      <c r="DN580" s="102"/>
      <c r="DO580" s="102"/>
      <c r="DP580" s="102"/>
      <c r="DQ580" s="102"/>
      <c r="DR580" s="102"/>
      <c r="DS580" s="102"/>
      <c r="DT580" s="102"/>
      <c r="DU580" s="102"/>
      <c r="DV580" s="102"/>
      <c r="DW580" s="102"/>
      <c r="DX580" s="102">
        <f t="shared" si="738"/>
        <v>0</v>
      </c>
      <c r="DY580" s="103">
        <f t="shared" si="739"/>
        <v>0</v>
      </c>
      <c r="DZ580" s="103">
        <f t="shared" si="740"/>
        <v>0</v>
      </c>
      <c r="EA580" s="103">
        <f t="shared" si="741"/>
        <v>0</v>
      </c>
      <c r="EB580" s="103">
        <f t="shared" si="742"/>
        <v>0</v>
      </c>
      <c r="EC580" s="103">
        <f t="shared" si="743"/>
        <v>0</v>
      </c>
      <c r="ED580" s="103">
        <f t="shared" si="744"/>
        <v>0</v>
      </c>
      <c r="EE580" s="103">
        <f t="shared" si="745"/>
        <v>0</v>
      </c>
      <c r="EF580" s="103">
        <f t="shared" si="746"/>
        <v>0</v>
      </c>
      <c r="EG580" s="103">
        <f t="shared" si="747"/>
        <v>0</v>
      </c>
      <c r="EH580" s="103">
        <f t="shared" si="748"/>
        <v>0</v>
      </c>
      <c r="EI580" s="103">
        <f t="shared" si="749"/>
        <v>0</v>
      </c>
      <c r="EJ580" s="103">
        <f t="shared" si="750"/>
        <v>0</v>
      </c>
      <c r="EK580" s="104">
        <f>SUM(DY580:EJ580)*VLOOKUP($I580,Escalation[],MATCH(DL$1,Escalation[#Headers]),FALSE)</f>
        <v>0</v>
      </c>
      <c r="EL580" s="104">
        <f t="shared" si="751"/>
        <v>0</v>
      </c>
      <c r="EM580" s="104">
        <f t="shared" si="752"/>
        <v>0</v>
      </c>
      <c r="EN580" s="104">
        <f t="shared" si="753"/>
        <v>0</v>
      </c>
      <c r="EO580" s="103">
        <f t="shared" si="754"/>
        <v>0</v>
      </c>
      <c r="EP580" s="105">
        <f t="shared" si="755"/>
        <v>0</v>
      </c>
      <c r="EQ580" s="159">
        <f t="shared" si="756"/>
        <v>1562.8950000000002</v>
      </c>
      <c r="ER580" s="1"/>
      <c r="ES580" s="82"/>
      <c r="ET580" s="82"/>
      <c r="EU580" s="82"/>
      <c r="EV580" s="82"/>
      <c r="EW580" s="34"/>
      <c r="EX580" s="34"/>
      <c r="EY580" s="34"/>
      <c r="EZ580" s="34"/>
      <c r="FA580" s="34"/>
      <c r="FB580" s="34"/>
      <c r="FC580" s="34"/>
      <c r="FD580" s="34"/>
    </row>
    <row r="581" spans="1:160" ht="26.4" hidden="1" x14ac:dyDescent="0.3">
      <c r="A581" s="37" t="s">
        <v>1186</v>
      </c>
      <c r="B581" s="83">
        <v>1.4</v>
      </c>
      <c r="C581" t="s">
        <v>1399</v>
      </c>
      <c r="D581" s="28" t="s">
        <v>15</v>
      </c>
      <c r="E581" s="28" t="s">
        <v>1540</v>
      </c>
      <c r="F581" s="29" t="s">
        <v>1187</v>
      </c>
      <c r="G581" s="30" t="s">
        <v>1187</v>
      </c>
      <c r="H581" s="1" t="s">
        <v>1175</v>
      </c>
      <c r="I581" s="28" t="s">
        <v>19</v>
      </c>
      <c r="J581" s="31" t="s">
        <v>31</v>
      </c>
      <c r="K581" s="28" t="s">
        <v>1037</v>
      </c>
      <c r="L581" s="32" t="s">
        <v>22</v>
      </c>
      <c r="M581" s="38">
        <v>63.95</v>
      </c>
      <c r="N581" s="41">
        <v>66</v>
      </c>
      <c r="O581" s="24">
        <v>0.35</v>
      </c>
      <c r="P581" s="47">
        <v>0.53</v>
      </c>
      <c r="Q581" s="31" t="s">
        <v>23</v>
      </c>
      <c r="R581" s="1" t="s">
        <v>224</v>
      </c>
      <c r="S581" s="71">
        <f>VLOOKUP(R581,Contingencies!$A$2:$D$7,4,FALSE)</f>
        <v>0.35</v>
      </c>
      <c r="T581" s="22">
        <f t="shared" si="689"/>
        <v>1133.4005137350002</v>
      </c>
      <c r="U581" s="33">
        <f t="shared" ref="U581:U644" si="763">IF($J581="CapEx",0,T581*P581/(1+P581))</f>
        <v>392.61586423500006</v>
      </c>
      <c r="V581" s="89"/>
      <c r="W581" s="100"/>
      <c r="X581" s="101"/>
      <c r="Y581" s="101"/>
      <c r="Z581" s="101"/>
      <c r="AA581" s="101">
        <v>24</v>
      </c>
      <c r="AB581" s="101"/>
      <c r="AC581" s="102"/>
      <c r="AD581" s="102"/>
      <c r="AE581" s="102"/>
      <c r="AF581" s="102"/>
      <c r="AG581" s="102"/>
      <c r="AH581" s="102"/>
      <c r="AI581" s="102">
        <f t="shared" si="757"/>
        <v>24</v>
      </c>
      <c r="AJ581" s="103">
        <f t="shared" si="690"/>
        <v>0</v>
      </c>
      <c r="AK581" s="103">
        <f t="shared" si="691"/>
        <v>0</v>
      </c>
      <c r="AL581" s="103">
        <f t="shared" si="692"/>
        <v>0</v>
      </c>
      <c r="AM581" s="103">
        <f t="shared" si="693"/>
        <v>0</v>
      </c>
      <c r="AN581" s="103">
        <f t="shared" si="694"/>
        <v>1534.8000000000002</v>
      </c>
      <c r="AO581" s="103">
        <f t="shared" si="695"/>
        <v>0</v>
      </c>
      <c r="AP581" s="103">
        <f t="shared" si="696"/>
        <v>0</v>
      </c>
      <c r="AQ581" s="103">
        <f t="shared" si="697"/>
        <v>0</v>
      </c>
      <c r="AR581" s="103">
        <f t="shared" si="698"/>
        <v>0</v>
      </c>
      <c r="AS581" s="103">
        <f t="shared" si="699"/>
        <v>0</v>
      </c>
      <c r="AT581" s="103">
        <f t="shared" si="700"/>
        <v>0</v>
      </c>
      <c r="AU581" s="103">
        <f t="shared" si="701"/>
        <v>0</v>
      </c>
      <c r="AV581" s="104">
        <f>SUM(AJ581:AU581)*VLOOKUP($I581,Escalation[],MATCH(W$1,Escalation[#Headers]),FALSE)</f>
        <v>1567.7982000000004</v>
      </c>
      <c r="AW581" s="104">
        <f t="shared" si="758"/>
        <v>548.72937000000013</v>
      </c>
      <c r="AX581" s="104">
        <f t="shared" si="759"/>
        <v>1121.7596121000004</v>
      </c>
      <c r="AY581" s="104">
        <f t="shared" si="760"/>
        <v>3238.2871821000008</v>
      </c>
      <c r="AZ581" s="103">
        <f t="shared" si="761"/>
        <v>740.78464950000023</v>
      </c>
      <c r="BA581" s="105">
        <f t="shared" si="762"/>
        <v>392.61586423500012</v>
      </c>
      <c r="BB581" s="110"/>
      <c r="BC581" s="102"/>
      <c r="BD581" s="102"/>
      <c r="BE581" s="102"/>
      <c r="BF581" s="102"/>
      <c r="BG581" s="102"/>
      <c r="BH581" s="102"/>
      <c r="BI581" s="102"/>
      <c r="BJ581" s="102"/>
      <c r="BK581" s="102"/>
      <c r="BL581" s="102"/>
      <c r="BM581" s="102"/>
      <c r="BN581" s="102">
        <f t="shared" si="702"/>
        <v>0</v>
      </c>
      <c r="BO581" s="103">
        <f t="shared" si="703"/>
        <v>0</v>
      </c>
      <c r="BP581" s="103">
        <f t="shared" si="704"/>
        <v>0</v>
      </c>
      <c r="BQ581" s="103">
        <f t="shared" si="705"/>
        <v>0</v>
      </c>
      <c r="BR581" s="103">
        <f t="shared" si="706"/>
        <v>0</v>
      </c>
      <c r="BS581" s="103">
        <f t="shared" si="707"/>
        <v>0</v>
      </c>
      <c r="BT581" s="103">
        <f t="shared" si="708"/>
        <v>0</v>
      </c>
      <c r="BU581" s="103">
        <f t="shared" si="709"/>
        <v>0</v>
      </c>
      <c r="BV581" s="103">
        <f t="shared" si="710"/>
        <v>0</v>
      </c>
      <c r="BW581" s="103">
        <f t="shared" si="711"/>
        <v>0</v>
      </c>
      <c r="BX581" s="103">
        <f t="shared" si="712"/>
        <v>0</v>
      </c>
      <c r="BY581" s="103">
        <f t="shared" si="713"/>
        <v>0</v>
      </c>
      <c r="BZ581" s="103">
        <f t="shared" si="714"/>
        <v>0</v>
      </c>
      <c r="CA581" s="104">
        <f>SUM(BO581:BZ581)*VLOOKUP($I581,Escalation[],MATCH(BB$1,Escalation[#Headers]),FALSE)</f>
        <v>0</v>
      </c>
      <c r="CB581" s="104">
        <f t="shared" si="715"/>
        <v>0</v>
      </c>
      <c r="CC581" s="104">
        <f t="shared" si="716"/>
        <v>0</v>
      </c>
      <c r="CD581" s="104">
        <f t="shared" si="717"/>
        <v>0</v>
      </c>
      <c r="CE581" s="103">
        <f t="shared" si="718"/>
        <v>0</v>
      </c>
      <c r="CF581" s="105">
        <f t="shared" si="719"/>
        <v>0</v>
      </c>
      <c r="CG581" s="110"/>
      <c r="CH581" s="102"/>
      <c r="CI581" s="102"/>
      <c r="CJ581" s="102"/>
      <c r="CK581" s="102"/>
      <c r="CL581" s="102"/>
      <c r="CM581" s="102"/>
      <c r="CN581" s="102"/>
      <c r="CO581" s="102"/>
      <c r="CP581" s="102"/>
      <c r="CQ581" s="102"/>
      <c r="CR581" s="102"/>
      <c r="CS581" s="102">
        <f t="shared" si="720"/>
        <v>0</v>
      </c>
      <c r="CT581" s="103">
        <f t="shared" si="721"/>
        <v>0</v>
      </c>
      <c r="CU581" s="103">
        <f t="shared" si="722"/>
        <v>0</v>
      </c>
      <c r="CV581" s="103">
        <f t="shared" si="723"/>
        <v>0</v>
      </c>
      <c r="CW581" s="103">
        <f t="shared" si="724"/>
        <v>0</v>
      </c>
      <c r="CX581" s="103">
        <f t="shared" si="725"/>
        <v>0</v>
      </c>
      <c r="CY581" s="103">
        <f t="shared" si="726"/>
        <v>0</v>
      </c>
      <c r="CZ581" s="103">
        <f t="shared" si="727"/>
        <v>0</v>
      </c>
      <c r="DA581" s="103">
        <f t="shared" si="728"/>
        <v>0</v>
      </c>
      <c r="DB581" s="103">
        <f t="shared" si="729"/>
        <v>0</v>
      </c>
      <c r="DC581" s="103">
        <f t="shared" si="730"/>
        <v>0</v>
      </c>
      <c r="DD581" s="103">
        <f t="shared" si="731"/>
        <v>0</v>
      </c>
      <c r="DE581" s="103">
        <f t="shared" si="732"/>
        <v>0</v>
      </c>
      <c r="DF581" s="104">
        <f>SUM(CT581:DE581)*VLOOKUP($I581,Escalation[],MATCH(CG$1,Escalation[#Headers]),FALSE)</f>
        <v>0</v>
      </c>
      <c r="DG581" s="104">
        <f t="shared" si="733"/>
        <v>0</v>
      </c>
      <c r="DH581" s="104">
        <f t="shared" si="734"/>
        <v>0</v>
      </c>
      <c r="DI581" s="104">
        <f t="shared" si="735"/>
        <v>0</v>
      </c>
      <c r="DJ581" s="103">
        <f t="shared" si="736"/>
        <v>0</v>
      </c>
      <c r="DK581" s="105">
        <f t="shared" si="737"/>
        <v>0</v>
      </c>
      <c r="DL581" s="110"/>
      <c r="DM581" s="102"/>
      <c r="DN581" s="102"/>
      <c r="DO581" s="102"/>
      <c r="DP581" s="102"/>
      <c r="DQ581" s="102"/>
      <c r="DR581" s="102"/>
      <c r="DS581" s="102"/>
      <c r="DT581" s="102"/>
      <c r="DU581" s="102"/>
      <c r="DV581" s="102"/>
      <c r="DW581" s="102"/>
      <c r="DX581" s="102">
        <f t="shared" si="738"/>
        <v>0</v>
      </c>
      <c r="DY581" s="103">
        <f t="shared" si="739"/>
        <v>0</v>
      </c>
      <c r="DZ581" s="103">
        <f t="shared" si="740"/>
        <v>0</v>
      </c>
      <c r="EA581" s="103">
        <f t="shared" si="741"/>
        <v>0</v>
      </c>
      <c r="EB581" s="103">
        <f t="shared" si="742"/>
        <v>0</v>
      </c>
      <c r="EC581" s="103">
        <f t="shared" si="743"/>
        <v>0</v>
      </c>
      <c r="ED581" s="103">
        <f t="shared" si="744"/>
        <v>0</v>
      </c>
      <c r="EE581" s="103">
        <f t="shared" si="745"/>
        <v>0</v>
      </c>
      <c r="EF581" s="103">
        <f t="shared" si="746"/>
        <v>0</v>
      </c>
      <c r="EG581" s="103">
        <f t="shared" si="747"/>
        <v>0</v>
      </c>
      <c r="EH581" s="103">
        <f t="shared" si="748"/>
        <v>0</v>
      </c>
      <c r="EI581" s="103">
        <f t="shared" si="749"/>
        <v>0</v>
      </c>
      <c r="EJ581" s="103">
        <f t="shared" si="750"/>
        <v>0</v>
      </c>
      <c r="EK581" s="104">
        <f>SUM(DY581:EJ581)*VLOOKUP($I581,Escalation[],MATCH(DL$1,Escalation[#Headers]),FALSE)</f>
        <v>0</v>
      </c>
      <c r="EL581" s="104">
        <f t="shared" si="751"/>
        <v>0</v>
      </c>
      <c r="EM581" s="104">
        <f t="shared" si="752"/>
        <v>0</v>
      </c>
      <c r="EN581" s="104">
        <f t="shared" si="753"/>
        <v>0</v>
      </c>
      <c r="EO581" s="103">
        <f t="shared" si="754"/>
        <v>0</v>
      </c>
      <c r="EP581" s="105">
        <f t="shared" si="755"/>
        <v>0</v>
      </c>
      <c r="EQ581" s="159">
        <f t="shared" si="756"/>
        <v>3238.2871821000008</v>
      </c>
      <c r="ER581" s="1"/>
      <c r="ES581" s="82"/>
      <c r="ET581" s="82"/>
      <c r="EU581" s="82"/>
      <c r="EV581" s="82"/>
      <c r="EW581" s="34"/>
      <c r="EX581" s="34"/>
      <c r="EY581" s="34"/>
      <c r="EZ581" s="34"/>
      <c r="FA581" s="34"/>
      <c r="FB581" s="34"/>
      <c r="FC581" s="34"/>
      <c r="FD581" s="34"/>
    </row>
    <row r="582" spans="1:160" ht="39.6" hidden="1" x14ac:dyDescent="0.3">
      <c r="A582" s="37" t="s">
        <v>1188</v>
      </c>
      <c r="B582" s="83">
        <v>1.4</v>
      </c>
      <c r="C582" t="s">
        <v>1399</v>
      </c>
      <c r="D582" s="28" t="s">
        <v>15</v>
      </c>
      <c r="E582" s="28" t="s">
        <v>1540</v>
      </c>
      <c r="F582" s="29" t="s">
        <v>1189</v>
      </c>
      <c r="G582" s="30" t="s">
        <v>1189</v>
      </c>
      <c r="H582" s="1" t="s">
        <v>1175</v>
      </c>
      <c r="I582" s="28" t="s">
        <v>19</v>
      </c>
      <c r="J582" s="31" t="s">
        <v>31</v>
      </c>
      <c r="K582" s="28" t="s">
        <v>1037</v>
      </c>
      <c r="L582" s="32" t="s">
        <v>1006</v>
      </c>
      <c r="M582" s="38">
        <v>63.95</v>
      </c>
      <c r="N582" s="41">
        <v>66</v>
      </c>
      <c r="O582" s="24">
        <v>0.35</v>
      </c>
      <c r="P582" s="47">
        <v>0.53</v>
      </c>
      <c r="Q582" s="31" t="s">
        <v>23</v>
      </c>
      <c r="R582" s="1" t="s">
        <v>41</v>
      </c>
      <c r="S582" s="71">
        <f>VLOOKUP(R582,Contingencies!$A$2:$D$7,4,FALSE)</f>
        <v>0.125</v>
      </c>
      <c r="T582" s="22">
        <f t="shared" si="689"/>
        <v>944.5004281125</v>
      </c>
      <c r="U582" s="33">
        <f t="shared" si="763"/>
        <v>327.17988686249998</v>
      </c>
      <c r="V582" s="89"/>
      <c r="W582" s="110"/>
      <c r="X582" s="102"/>
      <c r="Y582" s="102"/>
      <c r="Z582" s="102"/>
      <c r="AA582" s="102"/>
      <c r="AB582" s="101">
        <v>56</v>
      </c>
      <c r="AC582" s="102"/>
      <c r="AD582" s="102"/>
      <c r="AE582" s="102"/>
      <c r="AF582" s="102"/>
      <c r="AG582" s="102"/>
      <c r="AH582" s="102"/>
      <c r="AI582" s="102">
        <f t="shared" si="757"/>
        <v>56</v>
      </c>
      <c r="AJ582" s="103">
        <f t="shared" si="690"/>
        <v>0</v>
      </c>
      <c r="AK582" s="103">
        <f t="shared" si="691"/>
        <v>0</v>
      </c>
      <c r="AL582" s="103">
        <f t="shared" si="692"/>
        <v>0</v>
      </c>
      <c r="AM582" s="103">
        <f t="shared" si="693"/>
        <v>0</v>
      </c>
      <c r="AN582" s="103">
        <f t="shared" si="694"/>
        <v>0</v>
      </c>
      <c r="AO582" s="103">
        <f t="shared" si="695"/>
        <v>3581.2000000000003</v>
      </c>
      <c r="AP582" s="103">
        <f t="shared" si="696"/>
        <v>0</v>
      </c>
      <c r="AQ582" s="103">
        <f t="shared" si="697"/>
        <v>0</v>
      </c>
      <c r="AR582" s="103">
        <f t="shared" si="698"/>
        <v>0</v>
      </c>
      <c r="AS582" s="103">
        <f t="shared" si="699"/>
        <v>0</v>
      </c>
      <c r="AT582" s="103">
        <f t="shared" si="700"/>
        <v>0</v>
      </c>
      <c r="AU582" s="103">
        <f t="shared" si="701"/>
        <v>0</v>
      </c>
      <c r="AV582" s="104">
        <f>SUM(AJ582:AU582)*VLOOKUP($I582,Escalation[],MATCH(W$1,Escalation[#Headers]),FALSE)</f>
        <v>3658.1958000000004</v>
      </c>
      <c r="AW582" s="104">
        <f t="shared" si="758"/>
        <v>1280.36853</v>
      </c>
      <c r="AX582" s="104">
        <f t="shared" si="759"/>
        <v>2617.4390949000003</v>
      </c>
      <c r="AY582" s="104">
        <f t="shared" si="760"/>
        <v>7556.0034249</v>
      </c>
      <c r="AZ582" s="103">
        <f t="shared" si="761"/>
        <v>617.32054125000002</v>
      </c>
      <c r="BA582" s="105">
        <f t="shared" si="762"/>
        <v>327.17988686250004</v>
      </c>
      <c r="BB582" s="110"/>
      <c r="BC582" s="102"/>
      <c r="BD582" s="102"/>
      <c r="BE582" s="102"/>
      <c r="BF582" s="102"/>
      <c r="BG582" s="102"/>
      <c r="BH582" s="102"/>
      <c r="BI582" s="102"/>
      <c r="BJ582" s="102"/>
      <c r="BK582" s="102"/>
      <c r="BL582" s="102"/>
      <c r="BM582" s="102"/>
      <c r="BN582" s="102">
        <f t="shared" si="702"/>
        <v>0</v>
      </c>
      <c r="BO582" s="103">
        <f t="shared" si="703"/>
        <v>0</v>
      </c>
      <c r="BP582" s="103">
        <f t="shared" si="704"/>
        <v>0</v>
      </c>
      <c r="BQ582" s="103">
        <f t="shared" si="705"/>
        <v>0</v>
      </c>
      <c r="BR582" s="103">
        <f t="shared" si="706"/>
        <v>0</v>
      </c>
      <c r="BS582" s="103">
        <f t="shared" si="707"/>
        <v>0</v>
      </c>
      <c r="BT582" s="103">
        <f t="shared" si="708"/>
        <v>0</v>
      </c>
      <c r="BU582" s="103">
        <f t="shared" si="709"/>
        <v>0</v>
      </c>
      <c r="BV582" s="103">
        <f t="shared" si="710"/>
        <v>0</v>
      </c>
      <c r="BW582" s="103">
        <f t="shared" si="711"/>
        <v>0</v>
      </c>
      <c r="BX582" s="103">
        <f t="shared" si="712"/>
        <v>0</v>
      </c>
      <c r="BY582" s="103">
        <f t="shared" si="713"/>
        <v>0</v>
      </c>
      <c r="BZ582" s="103">
        <f t="shared" si="714"/>
        <v>0</v>
      </c>
      <c r="CA582" s="104">
        <f>SUM(BO582:BZ582)*VLOOKUP($I582,Escalation[],MATCH(BB$1,Escalation[#Headers]),FALSE)</f>
        <v>0</v>
      </c>
      <c r="CB582" s="104">
        <f t="shared" si="715"/>
        <v>0</v>
      </c>
      <c r="CC582" s="104">
        <f t="shared" si="716"/>
        <v>0</v>
      </c>
      <c r="CD582" s="104">
        <f t="shared" si="717"/>
        <v>0</v>
      </c>
      <c r="CE582" s="103">
        <f t="shared" si="718"/>
        <v>0</v>
      </c>
      <c r="CF582" s="105">
        <f t="shared" si="719"/>
        <v>0</v>
      </c>
      <c r="CG582" s="110"/>
      <c r="CH582" s="102"/>
      <c r="CI582" s="102"/>
      <c r="CJ582" s="102"/>
      <c r="CK582" s="102"/>
      <c r="CL582" s="102"/>
      <c r="CM582" s="102"/>
      <c r="CN582" s="102"/>
      <c r="CO582" s="102"/>
      <c r="CP582" s="102"/>
      <c r="CQ582" s="102"/>
      <c r="CR582" s="102"/>
      <c r="CS582" s="102">
        <f t="shared" si="720"/>
        <v>0</v>
      </c>
      <c r="CT582" s="103">
        <f t="shared" si="721"/>
        <v>0</v>
      </c>
      <c r="CU582" s="103">
        <f t="shared" si="722"/>
        <v>0</v>
      </c>
      <c r="CV582" s="103">
        <f t="shared" si="723"/>
        <v>0</v>
      </c>
      <c r="CW582" s="103">
        <f t="shared" si="724"/>
        <v>0</v>
      </c>
      <c r="CX582" s="103">
        <f t="shared" si="725"/>
        <v>0</v>
      </c>
      <c r="CY582" s="103">
        <f t="shared" si="726"/>
        <v>0</v>
      </c>
      <c r="CZ582" s="103">
        <f t="shared" si="727"/>
        <v>0</v>
      </c>
      <c r="DA582" s="103">
        <f t="shared" si="728"/>
        <v>0</v>
      </c>
      <c r="DB582" s="103">
        <f t="shared" si="729"/>
        <v>0</v>
      </c>
      <c r="DC582" s="103">
        <f t="shared" si="730"/>
        <v>0</v>
      </c>
      <c r="DD582" s="103">
        <f t="shared" si="731"/>
        <v>0</v>
      </c>
      <c r="DE582" s="103">
        <f t="shared" si="732"/>
        <v>0</v>
      </c>
      <c r="DF582" s="104">
        <f>SUM(CT582:DE582)*VLOOKUP($I582,Escalation[],MATCH(CG$1,Escalation[#Headers]),FALSE)</f>
        <v>0</v>
      </c>
      <c r="DG582" s="104">
        <f t="shared" si="733"/>
        <v>0</v>
      </c>
      <c r="DH582" s="104">
        <f t="shared" si="734"/>
        <v>0</v>
      </c>
      <c r="DI582" s="104">
        <f t="shared" si="735"/>
        <v>0</v>
      </c>
      <c r="DJ582" s="103">
        <f t="shared" si="736"/>
        <v>0</v>
      </c>
      <c r="DK582" s="105">
        <f t="shared" si="737"/>
        <v>0</v>
      </c>
      <c r="DL582" s="110"/>
      <c r="DM582" s="102"/>
      <c r="DN582" s="102"/>
      <c r="DO582" s="102"/>
      <c r="DP582" s="102"/>
      <c r="DQ582" s="102"/>
      <c r="DR582" s="102"/>
      <c r="DS582" s="102"/>
      <c r="DT582" s="102"/>
      <c r="DU582" s="102"/>
      <c r="DV582" s="102"/>
      <c r="DW582" s="102"/>
      <c r="DX582" s="102">
        <f t="shared" si="738"/>
        <v>0</v>
      </c>
      <c r="DY582" s="103">
        <f t="shared" si="739"/>
        <v>0</v>
      </c>
      <c r="DZ582" s="103">
        <f t="shared" si="740"/>
        <v>0</v>
      </c>
      <c r="EA582" s="103">
        <f t="shared" si="741"/>
        <v>0</v>
      </c>
      <c r="EB582" s="103">
        <f t="shared" si="742"/>
        <v>0</v>
      </c>
      <c r="EC582" s="103">
        <f t="shared" si="743"/>
        <v>0</v>
      </c>
      <c r="ED582" s="103">
        <f t="shared" si="744"/>
        <v>0</v>
      </c>
      <c r="EE582" s="103">
        <f t="shared" si="745"/>
        <v>0</v>
      </c>
      <c r="EF582" s="103">
        <f t="shared" si="746"/>
        <v>0</v>
      </c>
      <c r="EG582" s="103">
        <f t="shared" si="747"/>
        <v>0</v>
      </c>
      <c r="EH582" s="103">
        <f t="shared" si="748"/>
        <v>0</v>
      </c>
      <c r="EI582" s="103">
        <f t="shared" si="749"/>
        <v>0</v>
      </c>
      <c r="EJ582" s="103">
        <f t="shared" si="750"/>
        <v>0</v>
      </c>
      <c r="EK582" s="104">
        <f>SUM(DY582:EJ582)*VLOOKUP($I582,Escalation[],MATCH(DL$1,Escalation[#Headers]),FALSE)</f>
        <v>0</v>
      </c>
      <c r="EL582" s="104">
        <f t="shared" si="751"/>
        <v>0</v>
      </c>
      <c r="EM582" s="104">
        <f t="shared" si="752"/>
        <v>0</v>
      </c>
      <c r="EN582" s="104">
        <f t="shared" si="753"/>
        <v>0</v>
      </c>
      <c r="EO582" s="103">
        <f t="shared" si="754"/>
        <v>0</v>
      </c>
      <c r="EP582" s="105">
        <f t="shared" si="755"/>
        <v>0</v>
      </c>
      <c r="EQ582" s="159">
        <f t="shared" si="756"/>
        <v>7556.0034249</v>
      </c>
      <c r="ER582" s="1"/>
      <c r="ES582" s="82"/>
      <c r="ET582" s="82"/>
      <c r="EU582" s="82"/>
      <c r="EV582" s="82"/>
      <c r="EW582" s="34"/>
      <c r="EX582" s="34"/>
      <c r="EY582" s="34"/>
      <c r="EZ582" s="34"/>
      <c r="FA582" s="34"/>
      <c r="FB582" s="34"/>
      <c r="FC582" s="34"/>
      <c r="FD582" s="34"/>
    </row>
    <row r="583" spans="1:160" ht="26.4" hidden="1" x14ac:dyDescent="0.3">
      <c r="A583" s="37" t="s">
        <v>1190</v>
      </c>
      <c r="B583" s="83">
        <v>1.4</v>
      </c>
      <c r="C583" t="s">
        <v>1399</v>
      </c>
      <c r="D583" s="28" t="s">
        <v>15</v>
      </c>
      <c r="E583" s="28" t="s">
        <v>1540</v>
      </c>
      <c r="F583" s="29" t="s">
        <v>1191</v>
      </c>
      <c r="G583" s="30" t="s">
        <v>1191</v>
      </c>
      <c r="H583" s="1" t="s">
        <v>1175</v>
      </c>
      <c r="I583" s="28" t="s">
        <v>19</v>
      </c>
      <c r="J583" s="31" t="s">
        <v>31</v>
      </c>
      <c r="K583" s="28" t="s">
        <v>1037</v>
      </c>
      <c r="L583" s="32" t="s">
        <v>22</v>
      </c>
      <c r="M583" s="38">
        <v>63.95</v>
      </c>
      <c r="N583" s="41">
        <v>66</v>
      </c>
      <c r="O583" s="24">
        <v>0.35</v>
      </c>
      <c r="P583" s="47">
        <v>0.53</v>
      </c>
      <c r="Q583" s="31" t="s">
        <v>23</v>
      </c>
      <c r="R583" s="1" t="s">
        <v>220</v>
      </c>
      <c r="S583" s="71">
        <f>VLOOKUP(R583,Contingencies!$A$2:$D$7,4,FALSE)</f>
        <v>0.2</v>
      </c>
      <c r="T583" s="22">
        <f t="shared" si="689"/>
        <v>431.77162428000014</v>
      </c>
      <c r="U583" s="33">
        <f t="shared" si="763"/>
        <v>149.56794828000005</v>
      </c>
      <c r="V583" s="89"/>
      <c r="W583" s="110"/>
      <c r="X583" s="102"/>
      <c r="Y583" s="102"/>
      <c r="Z583" s="102"/>
      <c r="AA583" s="102"/>
      <c r="AB583" s="101">
        <v>8</v>
      </c>
      <c r="AC583" s="101">
        <v>8</v>
      </c>
      <c r="AD583" s="101"/>
      <c r="AE583" s="101"/>
      <c r="AF583" s="101"/>
      <c r="AG583" s="102"/>
      <c r="AH583" s="102"/>
      <c r="AI583" s="102">
        <f t="shared" si="757"/>
        <v>16</v>
      </c>
      <c r="AJ583" s="103">
        <f t="shared" si="690"/>
        <v>0</v>
      </c>
      <c r="AK583" s="103">
        <f t="shared" si="691"/>
        <v>0</v>
      </c>
      <c r="AL583" s="103">
        <f t="shared" si="692"/>
        <v>0</v>
      </c>
      <c r="AM583" s="103">
        <f t="shared" si="693"/>
        <v>0</v>
      </c>
      <c r="AN583" s="103">
        <f t="shared" si="694"/>
        <v>0</v>
      </c>
      <c r="AO583" s="103">
        <f t="shared" si="695"/>
        <v>511.6</v>
      </c>
      <c r="AP583" s="103">
        <f t="shared" si="696"/>
        <v>511.6</v>
      </c>
      <c r="AQ583" s="103">
        <f t="shared" si="697"/>
        <v>0</v>
      </c>
      <c r="AR583" s="103">
        <f t="shared" si="698"/>
        <v>0</v>
      </c>
      <c r="AS583" s="103">
        <f t="shared" si="699"/>
        <v>0</v>
      </c>
      <c r="AT583" s="103">
        <f t="shared" si="700"/>
        <v>0</v>
      </c>
      <c r="AU583" s="103">
        <f t="shared" si="701"/>
        <v>0</v>
      </c>
      <c r="AV583" s="104">
        <f>SUM(AJ583:AU583)*VLOOKUP($I583,Escalation[],MATCH(W$1,Escalation[#Headers]),FALSE)</f>
        <v>1045.1988000000001</v>
      </c>
      <c r="AW583" s="104">
        <f t="shared" si="758"/>
        <v>365.81958000000003</v>
      </c>
      <c r="AX583" s="104">
        <f t="shared" si="759"/>
        <v>747.83974140000009</v>
      </c>
      <c r="AY583" s="104">
        <f t="shared" si="760"/>
        <v>2158.8581214000005</v>
      </c>
      <c r="AZ583" s="103">
        <f t="shared" si="761"/>
        <v>282.20367600000003</v>
      </c>
      <c r="BA583" s="105">
        <f t="shared" si="762"/>
        <v>149.56794828000002</v>
      </c>
      <c r="BB583" s="110"/>
      <c r="BC583" s="102"/>
      <c r="BD583" s="102"/>
      <c r="BE583" s="102"/>
      <c r="BF583" s="102"/>
      <c r="BG583" s="102"/>
      <c r="BH583" s="102"/>
      <c r="BI583" s="102"/>
      <c r="BJ583" s="102"/>
      <c r="BK583" s="102"/>
      <c r="BL583" s="102"/>
      <c r="BM583" s="102"/>
      <c r="BN583" s="102">
        <f t="shared" si="702"/>
        <v>0</v>
      </c>
      <c r="BO583" s="103">
        <f t="shared" si="703"/>
        <v>0</v>
      </c>
      <c r="BP583" s="103">
        <f t="shared" si="704"/>
        <v>0</v>
      </c>
      <c r="BQ583" s="103">
        <f t="shared" si="705"/>
        <v>0</v>
      </c>
      <c r="BR583" s="103">
        <f t="shared" si="706"/>
        <v>0</v>
      </c>
      <c r="BS583" s="103">
        <f t="shared" si="707"/>
        <v>0</v>
      </c>
      <c r="BT583" s="103">
        <f t="shared" si="708"/>
        <v>0</v>
      </c>
      <c r="BU583" s="103">
        <f t="shared" si="709"/>
        <v>0</v>
      </c>
      <c r="BV583" s="103">
        <f t="shared" si="710"/>
        <v>0</v>
      </c>
      <c r="BW583" s="103">
        <f t="shared" si="711"/>
        <v>0</v>
      </c>
      <c r="BX583" s="103">
        <f t="shared" si="712"/>
        <v>0</v>
      </c>
      <c r="BY583" s="103">
        <f t="shared" si="713"/>
        <v>0</v>
      </c>
      <c r="BZ583" s="103">
        <f t="shared" si="714"/>
        <v>0</v>
      </c>
      <c r="CA583" s="104">
        <f>SUM(BO583:BZ583)*VLOOKUP($I583,Escalation[],MATCH(BB$1,Escalation[#Headers]),FALSE)</f>
        <v>0</v>
      </c>
      <c r="CB583" s="104">
        <f t="shared" si="715"/>
        <v>0</v>
      </c>
      <c r="CC583" s="104">
        <f t="shared" si="716"/>
        <v>0</v>
      </c>
      <c r="CD583" s="104">
        <f t="shared" si="717"/>
        <v>0</v>
      </c>
      <c r="CE583" s="103">
        <f t="shared" si="718"/>
        <v>0</v>
      </c>
      <c r="CF583" s="105">
        <f t="shared" si="719"/>
        <v>0</v>
      </c>
      <c r="CG583" s="110"/>
      <c r="CH583" s="102"/>
      <c r="CI583" s="102"/>
      <c r="CJ583" s="102"/>
      <c r="CK583" s="102"/>
      <c r="CL583" s="102"/>
      <c r="CM583" s="102"/>
      <c r="CN583" s="102"/>
      <c r="CO583" s="102"/>
      <c r="CP583" s="102"/>
      <c r="CQ583" s="102"/>
      <c r="CR583" s="102"/>
      <c r="CS583" s="102">
        <f t="shared" si="720"/>
        <v>0</v>
      </c>
      <c r="CT583" s="103">
        <f t="shared" si="721"/>
        <v>0</v>
      </c>
      <c r="CU583" s="103">
        <f t="shared" si="722"/>
        <v>0</v>
      </c>
      <c r="CV583" s="103">
        <f t="shared" si="723"/>
        <v>0</v>
      </c>
      <c r="CW583" s="103">
        <f t="shared" si="724"/>
        <v>0</v>
      </c>
      <c r="CX583" s="103">
        <f t="shared" si="725"/>
        <v>0</v>
      </c>
      <c r="CY583" s="103">
        <f t="shared" si="726"/>
        <v>0</v>
      </c>
      <c r="CZ583" s="103">
        <f t="shared" si="727"/>
        <v>0</v>
      </c>
      <c r="DA583" s="103">
        <f t="shared" si="728"/>
        <v>0</v>
      </c>
      <c r="DB583" s="103">
        <f t="shared" si="729"/>
        <v>0</v>
      </c>
      <c r="DC583" s="103">
        <f t="shared" si="730"/>
        <v>0</v>
      </c>
      <c r="DD583" s="103">
        <f t="shared" si="731"/>
        <v>0</v>
      </c>
      <c r="DE583" s="103">
        <f t="shared" si="732"/>
        <v>0</v>
      </c>
      <c r="DF583" s="104">
        <f>SUM(CT583:DE583)*VLOOKUP($I583,Escalation[],MATCH(CG$1,Escalation[#Headers]),FALSE)</f>
        <v>0</v>
      </c>
      <c r="DG583" s="104">
        <f t="shared" si="733"/>
        <v>0</v>
      </c>
      <c r="DH583" s="104">
        <f t="shared" si="734"/>
        <v>0</v>
      </c>
      <c r="DI583" s="104">
        <f t="shared" si="735"/>
        <v>0</v>
      </c>
      <c r="DJ583" s="103">
        <f t="shared" si="736"/>
        <v>0</v>
      </c>
      <c r="DK583" s="105">
        <f t="shared" si="737"/>
        <v>0</v>
      </c>
      <c r="DL583" s="110"/>
      <c r="DM583" s="102"/>
      <c r="DN583" s="102"/>
      <c r="DO583" s="102"/>
      <c r="DP583" s="102"/>
      <c r="DQ583" s="102"/>
      <c r="DR583" s="102"/>
      <c r="DS583" s="102"/>
      <c r="DT583" s="102"/>
      <c r="DU583" s="102"/>
      <c r="DV583" s="102"/>
      <c r="DW583" s="102"/>
      <c r="DX583" s="102">
        <f t="shared" si="738"/>
        <v>0</v>
      </c>
      <c r="DY583" s="103">
        <f t="shared" si="739"/>
        <v>0</v>
      </c>
      <c r="DZ583" s="103">
        <f t="shared" si="740"/>
        <v>0</v>
      </c>
      <c r="EA583" s="103">
        <f t="shared" si="741"/>
        <v>0</v>
      </c>
      <c r="EB583" s="103">
        <f t="shared" si="742"/>
        <v>0</v>
      </c>
      <c r="EC583" s="103">
        <f t="shared" si="743"/>
        <v>0</v>
      </c>
      <c r="ED583" s="103">
        <f t="shared" si="744"/>
        <v>0</v>
      </c>
      <c r="EE583" s="103">
        <f t="shared" si="745"/>
        <v>0</v>
      </c>
      <c r="EF583" s="103">
        <f t="shared" si="746"/>
        <v>0</v>
      </c>
      <c r="EG583" s="103">
        <f t="shared" si="747"/>
        <v>0</v>
      </c>
      <c r="EH583" s="103">
        <f t="shared" si="748"/>
        <v>0</v>
      </c>
      <c r="EI583" s="103">
        <f t="shared" si="749"/>
        <v>0</v>
      </c>
      <c r="EJ583" s="103">
        <f t="shared" si="750"/>
        <v>0</v>
      </c>
      <c r="EK583" s="104">
        <f>SUM(DY583:EJ583)*VLOOKUP($I583,Escalation[],MATCH(DL$1,Escalation[#Headers]),FALSE)</f>
        <v>0</v>
      </c>
      <c r="EL583" s="104">
        <f t="shared" si="751"/>
        <v>0</v>
      </c>
      <c r="EM583" s="104">
        <f t="shared" si="752"/>
        <v>0</v>
      </c>
      <c r="EN583" s="104">
        <f t="shared" si="753"/>
        <v>0</v>
      </c>
      <c r="EO583" s="103">
        <f t="shared" si="754"/>
        <v>0</v>
      </c>
      <c r="EP583" s="105">
        <f t="shared" si="755"/>
        <v>0</v>
      </c>
      <c r="EQ583" s="159">
        <f t="shared" si="756"/>
        <v>2158.8581214000005</v>
      </c>
      <c r="ER583" s="1"/>
      <c r="ES583" s="82"/>
      <c r="ET583" s="82"/>
      <c r="EU583" s="82"/>
      <c r="EV583" s="82"/>
      <c r="EW583" s="34"/>
      <c r="EX583" s="34"/>
      <c r="EY583" s="34"/>
      <c r="EZ583" s="34"/>
      <c r="FA583" s="34"/>
      <c r="FB583" s="34"/>
      <c r="FC583" s="34"/>
      <c r="FD583" s="34"/>
    </row>
    <row r="584" spans="1:160" ht="26.4" hidden="1" x14ac:dyDescent="0.3">
      <c r="A584" s="37" t="s">
        <v>1190</v>
      </c>
      <c r="B584" s="83">
        <v>1.4</v>
      </c>
      <c r="C584" t="s">
        <v>1399</v>
      </c>
      <c r="D584" s="28" t="s">
        <v>1070</v>
      </c>
      <c r="E584" s="28"/>
      <c r="F584" s="29" t="s">
        <v>1191</v>
      </c>
      <c r="G584" s="30" t="s">
        <v>1191</v>
      </c>
      <c r="H584" s="1" t="s">
        <v>1077</v>
      </c>
      <c r="I584" s="28" t="s">
        <v>19</v>
      </c>
      <c r="J584" s="31" t="s">
        <v>20</v>
      </c>
      <c r="K584" s="28" t="s">
        <v>137</v>
      </c>
      <c r="L584" s="32" t="s">
        <v>1006</v>
      </c>
      <c r="M584" s="38">
        <v>47</v>
      </c>
      <c r="N584" s="41">
        <v>46.67</v>
      </c>
      <c r="O584" s="24">
        <v>0</v>
      </c>
      <c r="P584" s="47">
        <v>0.55000000000000004</v>
      </c>
      <c r="Q584" s="31" t="s">
        <v>23</v>
      </c>
      <c r="R584" s="1" t="s">
        <v>24</v>
      </c>
      <c r="S584" s="71">
        <f>VLOOKUP(R584,Contingencies!$A$2:$D$7,4,FALSE)</f>
        <v>0.09</v>
      </c>
      <c r="T584" s="22">
        <f t="shared" si="689"/>
        <v>267.89859000000001</v>
      </c>
      <c r="U584" s="33">
        <f t="shared" si="763"/>
        <v>95.060790000000011</v>
      </c>
      <c r="V584" s="89"/>
      <c r="W584" s="110"/>
      <c r="X584" s="102"/>
      <c r="Y584" s="102"/>
      <c r="Z584" s="102"/>
      <c r="AA584" s="102"/>
      <c r="AB584" s="101">
        <v>8</v>
      </c>
      <c r="AC584" s="101">
        <v>8</v>
      </c>
      <c r="AD584" s="101">
        <v>8</v>
      </c>
      <c r="AE584" s="101">
        <v>8</v>
      </c>
      <c r="AF584" s="101">
        <v>8</v>
      </c>
      <c r="AG584" s="102"/>
      <c r="AH584" s="102"/>
      <c r="AI584" s="102">
        <f t="shared" si="757"/>
        <v>40</v>
      </c>
      <c r="AJ584" s="103">
        <f t="shared" si="690"/>
        <v>0</v>
      </c>
      <c r="AK584" s="103">
        <f t="shared" si="691"/>
        <v>0</v>
      </c>
      <c r="AL584" s="103">
        <f t="shared" si="692"/>
        <v>0</v>
      </c>
      <c r="AM584" s="103">
        <f t="shared" si="693"/>
        <v>0</v>
      </c>
      <c r="AN584" s="103">
        <f t="shared" si="694"/>
        <v>0</v>
      </c>
      <c r="AO584" s="103">
        <f t="shared" si="695"/>
        <v>376</v>
      </c>
      <c r="AP584" s="103">
        <f t="shared" si="696"/>
        <v>376</v>
      </c>
      <c r="AQ584" s="103">
        <f t="shared" si="697"/>
        <v>376</v>
      </c>
      <c r="AR584" s="103">
        <f t="shared" si="698"/>
        <v>376</v>
      </c>
      <c r="AS584" s="103">
        <f t="shared" si="699"/>
        <v>376</v>
      </c>
      <c r="AT584" s="103">
        <f t="shared" si="700"/>
        <v>0</v>
      </c>
      <c r="AU584" s="103">
        <f t="shared" si="701"/>
        <v>0</v>
      </c>
      <c r="AV584" s="104">
        <f>SUM(AJ584:AU584)*VLOOKUP($I584,Escalation[],MATCH(W$1,Escalation[#Headers]),FALSE)</f>
        <v>1920.42</v>
      </c>
      <c r="AW584" s="104">
        <f t="shared" si="758"/>
        <v>0</v>
      </c>
      <c r="AX584" s="104">
        <f t="shared" si="759"/>
        <v>1056.2310000000002</v>
      </c>
      <c r="AY584" s="104">
        <f t="shared" si="760"/>
        <v>2976.6510000000003</v>
      </c>
      <c r="AZ584" s="103">
        <f t="shared" si="761"/>
        <v>172.83779999999999</v>
      </c>
      <c r="BA584" s="105">
        <f t="shared" si="762"/>
        <v>95.060790000000011</v>
      </c>
      <c r="BB584" s="110"/>
      <c r="BC584" s="102"/>
      <c r="BD584" s="102"/>
      <c r="BE584" s="102"/>
      <c r="BF584" s="102"/>
      <c r="BG584" s="102"/>
      <c r="BH584" s="102"/>
      <c r="BI584" s="102"/>
      <c r="BJ584" s="102"/>
      <c r="BK584" s="102"/>
      <c r="BL584" s="102"/>
      <c r="BM584" s="102"/>
      <c r="BN584" s="102">
        <f t="shared" si="702"/>
        <v>0</v>
      </c>
      <c r="BO584" s="103">
        <f t="shared" si="703"/>
        <v>0</v>
      </c>
      <c r="BP584" s="103">
        <f t="shared" si="704"/>
        <v>0</v>
      </c>
      <c r="BQ584" s="103">
        <f t="shared" si="705"/>
        <v>0</v>
      </c>
      <c r="BR584" s="103">
        <f t="shared" si="706"/>
        <v>0</v>
      </c>
      <c r="BS584" s="103">
        <f t="shared" si="707"/>
        <v>0</v>
      </c>
      <c r="BT584" s="103">
        <f t="shared" si="708"/>
        <v>0</v>
      </c>
      <c r="BU584" s="103">
        <f t="shared" si="709"/>
        <v>0</v>
      </c>
      <c r="BV584" s="103">
        <f t="shared" si="710"/>
        <v>0</v>
      </c>
      <c r="BW584" s="103">
        <f t="shared" si="711"/>
        <v>0</v>
      </c>
      <c r="BX584" s="103">
        <f t="shared" si="712"/>
        <v>0</v>
      </c>
      <c r="BY584" s="103">
        <f t="shared" si="713"/>
        <v>0</v>
      </c>
      <c r="BZ584" s="103">
        <f t="shared" si="714"/>
        <v>0</v>
      </c>
      <c r="CA584" s="104">
        <f>SUM(BO584:BZ584)*VLOOKUP($I584,Escalation[],MATCH(BB$1,Escalation[#Headers]),FALSE)</f>
        <v>0</v>
      </c>
      <c r="CB584" s="104">
        <f t="shared" si="715"/>
        <v>0</v>
      </c>
      <c r="CC584" s="104">
        <f t="shared" si="716"/>
        <v>0</v>
      </c>
      <c r="CD584" s="104">
        <f t="shared" si="717"/>
        <v>0</v>
      </c>
      <c r="CE584" s="103">
        <f t="shared" si="718"/>
        <v>0</v>
      </c>
      <c r="CF584" s="105">
        <f t="shared" si="719"/>
        <v>0</v>
      </c>
      <c r="CG584" s="110"/>
      <c r="CH584" s="102"/>
      <c r="CI584" s="102"/>
      <c r="CJ584" s="102"/>
      <c r="CK584" s="102"/>
      <c r="CL584" s="102"/>
      <c r="CM584" s="102"/>
      <c r="CN584" s="102"/>
      <c r="CO584" s="102"/>
      <c r="CP584" s="102"/>
      <c r="CQ584" s="102"/>
      <c r="CR584" s="102"/>
      <c r="CS584" s="102">
        <f t="shared" si="720"/>
        <v>0</v>
      </c>
      <c r="CT584" s="103">
        <f t="shared" si="721"/>
        <v>0</v>
      </c>
      <c r="CU584" s="103">
        <f t="shared" si="722"/>
        <v>0</v>
      </c>
      <c r="CV584" s="103">
        <f t="shared" si="723"/>
        <v>0</v>
      </c>
      <c r="CW584" s="103">
        <f t="shared" si="724"/>
        <v>0</v>
      </c>
      <c r="CX584" s="103">
        <f t="shared" si="725"/>
        <v>0</v>
      </c>
      <c r="CY584" s="103">
        <f t="shared" si="726"/>
        <v>0</v>
      </c>
      <c r="CZ584" s="103">
        <f t="shared" si="727"/>
        <v>0</v>
      </c>
      <c r="DA584" s="103">
        <f t="shared" si="728"/>
        <v>0</v>
      </c>
      <c r="DB584" s="103">
        <f t="shared" si="729"/>
        <v>0</v>
      </c>
      <c r="DC584" s="103">
        <f t="shared" si="730"/>
        <v>0</v>
      </c>
      <c r="DD584" s="103">
        <f t="shared" si="731"/>
        <v>0</v>
      </c>
      <c r="DE584" s="103">
        <f t="shared" si="732"/>
        <v>0</v>
      </c>
      <c r="DF584" s="104">
        <f>SUM(CT584:DE584)*VLOOKUP($I584,Escalation[],MATCH(CG$1,Escalation[#Headers]),FALSE)</f>
        <v>0</v>
      </c>
      <c r="DG584" s="104">
        <f t="shared" si="733"/>
        <v>0</v>
      </c>
      <c r="DH584" s="104">
        <f t="shared" si="734"/>
        <v>0</v>
      </c>
      <c r="DI584" s="104">
        <f t="shared" si="735"/>
        <v>0</v>
      </c>
      <c r="DJ584" s="103">
        <f t="shared" si="736"/>
        <v>0</v>
      </c>
      <c r="DK584" s="105">
        <f t="shared" si="737"/>
        <v>0</v>
      </c>
      <c r="DL584" s="110"/>
      <c r="DM584" s="102"/>
      <c r="DN584" s="102"/>
      <c r="DO584" s="102"/>
      <c r="DP584" s="102"/>
      <c r="DQ584" s="102"/>
      <c r="DR584" s="102"/>
      <c r="DS584" s="102"/>
      <c r="DT584" s="102"/>
      <c r="DU584" s="102"/>
      <c r="DV584" s="102"/>
      <c r="DW584" s="102"/>
      <c r="DX584" s="102">
        <f t="shared" si="738"/>
        <v>0</v>
      </c>
      <c r="DY584" s="103">
        <f t="shared" si="739"/>
        <v>0</v>
      </c>
      <c r="DZ584" s="103">
        <f t="shared" si="740"/>
        <v>0</v>
      </c>
      <c r="EA584" s="103">
        <f t="shared" si="741"/>
        <v>0</v>
      </c>
      <c r="EB584" s="103">
        <f t="shared" si="742"/>
        <v>0</v>
      </c>
      <c r="EC584" s="103">
        <f t="shared" si="743"/>
        <v>0</v>
      </c>
      <c r="ED584" s="103">
        <f t="shared" si="744"/>
        <v>0</v>
      </c>
      <c r="EE584" s="103">
        <f t="shared" si="745"/>
        <v>0</v>
      </c>
      <c r="EF584" s="103">
        <f t="shared" si="746"/>
        <v>0</v>
      </c>
      <c r="EG584" s="103">
        <f t="shared" si="747"/>
        <v>0</v>
      </c>
      <c r="EH584" s="103">
        <f t="shared" si="748"/>
        <v>0</v>
      </c>
      <c r="EI584" s="103">
        <f t="shared" si="749"/>
        <v>0</v>
      </c>
      <c r="EJ584" s="103">
        <f t="shared" si="750"/>
        <v>0</v>
      </c>
      <c r="EK584" s="104">
        <f>SUM(DY584:EJ584)*VLOOKUP($I584,Escalation[],MATCH(DL$1,Escalation[#Headers]),FALSE)</f>
        <v>0</v>
      </c>
      <c r="EL584" s="104">
        <f t="shared" si="751"/>
        <v>0</v>
      </c>
      <c r="EM584" s="104">
        <f t="shared" si="752"/>
        <v>0</v>
      </c>
      <c r="EN584" s="104">
        <f t="shared" si="753"/>
        <v>0</v>
      </c>
      <c r="EO584" s="103">
        <f t="shared" si="754"/>
        <v>0</v>
      </c>
      <c r="EP584" s="105">
        <f t="shared" si="755"/>
        <v>0</v>
      </c>
      <c r="EQ584" s="159">
        <f t="shared" si="756"/>
        <v>2976.6510000000003</v>
      </c>
      <c r="ER584" s="1"/>
      <c r="ES584" s="82"/>
      <c r="ET584" s="82"/>
      <c r="EU584" s="82"/>
      <c r="EV584" s="82"/>
      <c r="EW584" s="34"/>
      <c r="EX584" s="34"/>
      <c r="EY584" s="34"/>
      <c r="EZ584" s="34"/>
      <c r="FA584" s="34"/>
      <c r="FB584" s="34"/>
      <c r="FC584" s="34"/>
      <c r="FD584" s="34"/>
    </row>
    <row r="585" spans="1:160" ht="39.6" hidden="1" x14ac:dyDescent="0.3">
      <c r="A585" s="37" t="s">
        <v>1190</v>
      </c>
      <c r="B585" s="83">
        <v>1.4</v>
      </c>
      <c r="C585" t="s">
        <v>1399</v>
      </c>
      <c r="D585" s="28" t="s">
        <v>15</v>
      </c>
      <c r="E585" s="28" t="s">
        <v>1540</v>
      </c>
      <c r="F585" s="29" t="s">
        <v>1191</v>
      </c>
      <c r="G585" s="30" t="s">
        <v>1192</v>
      </c>
      <c r="H585" s="1"/>
      <c r="I585" s="28" t="s">
        <v>135</v>
      </c>
      <c r="J585" s="31" t="s">
        <v>135</v>
      </c>
      <c r="K585" s="28"/>
      <c r="L585" s="32" t="s">
        <v>136</v>
      </c>
      <c r="M585" s="38"/>
      <c r="N585" s="42">
        <v>1</v>
      </c>
      <c r="O585" s="24">
        <v>0</v>
      </c>
      <c r="P585" s="47">
        <v>0.53</v>
      </c>
      <c r="Q585" s="31" t="s">
        <v>23</v>
      </c>
      <c r="R585" s="1" t="s">
        <v>41</v>
      </c>
      <c r="S585" s="71">
        <f>VLOOKUP(R585,Contingencies!$A$2:$D$7,4,FALSE)</f>
        <v>0.125</v>
      </c>
      <c r="T585" s="22">
        <f t="shared" si="689"/>
        <v>5777.8274531250008</v>
      </c>
      <c r="U585" s="33">
        <f t="shared" si="763"/>
        <v>2001.4696406250002</v>
      </c>
      <c r="V585" s="89"/>
      <c r="W585" s="110"/>
      <c r="X585" s="102"/>
      <c r="Y585" s="102"/>
      <c r="Z585" s="102"/>
      <c r="AA585" s="102"/>
      <c r="AB585" s="101"/>
      <c r="AC585" s="101"/>
      <c r="AD585" s="101">
        <v>29575</v>
      </c>
      <c r="AE585" s="101"/>
      <c r="AF585" s="101"/>
      <c r="AG585" s="102"/>
      <c r="AH585" s="102"/>
      <c r="AI585" s="102">
        <f t="shared" si="757"/>
        <v>0</v>
      </c>
      <c r="AJ585" s="103">
        <f t="shared" si="690"/>
        <v>0</v>
      </c>
      <c r="AK585" s="103">
        <f t="shared" si="691"/>
        <v>0</v>
      </c>
      <c r="AL585" s="103">
        <f t="shared" si="692"/>
        <v>0</v>
      </c>
      <c r="AM585" s="103">
        <f t="shared" si="693"/>
        <v>0</v>
      </c>
      <c r="AN585" s="103">
        <f t="shared" si="694"/>
        <v>0</v>
      </c>
      <c r="AO585" s="103">
        <f t="shared" si="695"/>
        <v>0</v>
      </c>
      <c r="AP585" s="103">
        <f t="shared" si="696"/>
        <v>0</v>
      </c>
      <c r="AQ585" s="103">
        <f t="shared" si="697"/>
        <v>29575</v>
      </c>
      <c r="AR585" s="103">
        <f t="shared" si="698"/>
        <v>0</v>
      </c>
      <c r="AS585" s="103">
        <f t="shared" si="699"/>
        <v>0</v>
      </c>
      <c r="AT585" s="103">
        <f t="shared" si="700"/>
        <v>0</v>
      </c>
      <c r="AU585" s="103">
        <f t="shared" si="701"/>
        <v>0</v>
      </c>
      <c r="AV585" s="104">
        <f>SUM(AJ585:AU585)*VLOOKUP($I585,Escalation[],MATCH(W$1,Escalation[#Headers]),FALSE)</f>
        <v>30210.862500000003</v>
      </c>
      <c r="AW585" s="104">
        <f t="shared" si="758"/>
        <v>0</v>
      </c>
      <c r="AX585" s="104">
        <f t="shared" si="759"/>
        <v>16011.757125000002</v>
      </c>
      <c r="AY585" s="104">
        <f t="shared" si="760"/>
        <v>46222.619625000007</v>
      </c>
      <c r="AZ585" s="103">
        <f t="shared" si="761"/>
        <v>3776.3578125000004</v>
      </c>
      <c r="BA585" s="105">
        <f t="shared" si="762"/>
        <v>2001.4696406250002</v>
      </c>
      <c r="BB585" s="110"/>
      <c r="BC585" s="102"/>
      <c r="BD585" s="102"/>
      <c r="BE585" s="102"/>
      <c r="BF585" s="102"/>
      <c r="BG585" s="102"/>
      <c r="BH585" s="102"/>
      <c r="BI585" s="102"/>
      <c r="BJ585" s="102"/>
      <c r="BK585" s="102"/>
      <c r="BL585" s="102"/>
      <c r="BM585" s="102"/>
      <c r="BN585" s="102">
        <f t="shared" si="702"/>
        <v>0</v>
      </c>
      <c r="BO585" s="103">
        <f t="shared" si="703"/>
        <v>0</v>
      </c>
      <c r="BP585" s="103">
        <f t="shared" si="704"/>
        <v>0</v>
      </c>
      <c r="BQ585" s="103">
        <f t="shared" si="705"/>
        <v>0</v>
      </c>
      <c r="BR585" s="103">
        <f t="shared" si="706"/>
        <v>0</v>
      </c>
      <c r="BS585" s="103">
        <f t="shared" si="707"/>
        <v>0</v>
      </c>
      <c r="BT585" s="103">
        <f t="shared" si="708"/>
        <v>0</v>
      </c>
      <c r="BU585" s="103">
        <f t="shared" si="709"/>
        <v>0</v>
      </c>
      <c r="BV585" s="103">
        <f t="shared" si="710"/>
        <v>0</v>
      </c>
      <c r="BW585" s="103">
        <f t="shared" si="711"/>
        <v>0</v>
      </c>
      <c r="BX585" s="103">
        <f t="shared" si="712"/>
        <v>0</v>
      </c>
      <c r="BY585" s="103">
        <f t="shared" si="713"/>
        <v>0</v>
      </c>
      <c r="BZ585" s="103">
        <f t="shared" si="714"/>
        <v>0</v>
      </c>
      <c r="CA585" s="104">
        <f>SUM(BO585:BZ585)*VLOOKUP($I585,Escalation[],MATCH(BB$1,Escalation[#Headers]),FALSE)</f>
        <v>0</v>
      </c>
      <c r="CB585" s="104">
        <f t="shared" si="715"/>
        <v>0</v>
      </c>
      <c r="CC585" s="104">
        <f t="shared" si="716"/>
        <v>0</v>
      </c>
      <c r="CD585" s="104">
        <f t="shared" si="717"/>
        <v>0</v>
      </c>
      <c r="CE585" s="103">
        <f t="shared" si="718"/>
        <v>0</v>
      </c>
      <c r="CF585" s="105">
        <f t="shared" si="719"/>
        <v>0</v>
      </c>
      <c r="CG585" s="110"/>
      <c r="CH585" s="102"/>
      <c r="CI585" s="102"/>
      <c r="CJ585" s="102"/>
      <c r="CK585" s="102"/>
      <c r="CL585" s="102"/>
      <c r="CM585" s="102"/>
      <c r="CN585" s="102"/>
      <c r="CO585" s="102"/>
      <c r="CP585" s="102"/>
      <c r="CQ585" s="102"/>
      <c r="CR585" s="102"/>
      <c r="CS585" s="102">
        <f t="shared" si="720"/>
        <v>0</v>
      </c>
      <c r="CT585" s="103">
        <f t="shared" si="721"/>
        <v>0</v>
      </c>
      <c r="CU585" s="103">
        <f t="shared" si="722"/>
        <v>0</v>
      </c>
      <c r="CV585" s="103">
        <f t="shared" si="723"/>
        <v>0</v>
      </c>
      <c r="CW585" s="103">
        <f t="shared" si="724"/>
        <v>0</v>
      </c>
      <c r="CX585" s="103">
        <f t="shared" si="725"/>
        <v>0</v>
      </c>
      <c r="CY585" s="103">
        <f t="shared" si="726"/>
        <v>0</v>
      </c>
      <c r="CZ585" s="103">
        <f t="shared" si="727"/>
        <v>0</v>
      </c>
      <c r="DA585" s="103">
        <f t="shared" si="728"/>
        <v>0</v>
      </c>
      <c r="DB585" s="103">
        <f t="shared" si="729"/>
        <v>0</v>
      </c>
      <c r="DC585" s="103">
        <f t="shared" si="730"/>
        <v>0</v>
      </c>
      <c r="DD585" s="103">
        <f t="shared" si="731"/>
        <v>0</v>
      </c>
      <c r="DE585" s="103">
        <f t="shared" si="732"/>
        <v>0</v>
      </c>
      <c r="DF585" s="104">
        <f>SUM(CT585:DE585)*VLOOKUP($I585,Escalation[],MATCH(CG$1,Escalation[#Headers]),FALSE)</f>
        <v>0</v>
      </c>
      <c r="DG585" s="104">
        <f t="shared" si="733"/>
        <v>0</v>
      </c>
      <c r="DH585" s="104">
        <f t="shared" si="734"/>
        <v>0</v>
      </c>
      <c r="DI585" s="104">
        <f t="shared" si="735"/>
        <v>0</v>
      </c>
      <c r="DJ585" s="103">
        <f t="shared" si="736"/>
        <v>0</v>
      </c>
      <c r="DK585" s="105">
        <f t="shared" si="737"/>
        <v>0</v>
      </c>
      <c r="DL585" s="110"/>
      <c r="DM585" s="102"/>
      <c r="DN585" s="102"/>
      <c r="DO585" s="102"/>
      <c r="DP585" s="102"/>
      <c r="DQ585" s="102"/>
      <c r="DR585" s="102"/>
      <c r="DS585" s="102"/>
      <c r="DT585" s="102"/>
      <c r="DU585" s="102"/>
      <c r="DV585" s="102"/>
      <c r="DW585" s="102"/>
      <c r="DX585" s="102">
        <f t="shared" si="738"/>
        <v>0</v>
      </c>
      <c r="DY585" s="103">
        <f t="shared" si="739"/>
        <v>0</v>
      </c>
      <c r="DZ585" s="103">
        <f t="shared" si="740"/>
        <v>0</v>
      </c>
      <c r="EA585" s="103">
        <f t="shared" si="741"/>
        <v>0</v>
      </c>
      <c r="EB585" s="103">
        <f t="shared" si="742"/>
        <v>0</v>
      </c>
      <c r="EC585" s="103">
        <f t="shared" si="743"/>
        <v>0</v>
      </c>
      <c r="ED585" s="103">
        <f t="shared" si="744"/>
        <v>0</v>
      </c>
      <c r="EE585" s="103">
        <f t="shared" si="745"/>
        <v>0</v>
      </c>
      <c r="EF585" s="103">
        <f t="shared" si="746"/>
        <v>0</v>
      </c>
      <c r="EG585" s="103">
        <f t="shared" si="747"/>
        <v>0</v>
      </c>
      <c r="EH585" s="103">
        <f t="shared" si="748"/>
        <v>0</v>
      </c>
      <c r="EI585" s="103">
        <f t="shared" si="749"/>
        <v>0</v>
      </c>
      <c r="EJ585" s="103">
        <f t="shared" si="750"/>
        <v>0</v>
      </c>
      <c r="EK585" s="104">
        <f>SUM(DY585:EJ585)*VLOOKUP($I585,Escalation[],MATCH(DL$1,Escalation[#Headers]),FALSE)</f>
        <v>0</v>
      </c>
      <c r="EL585" s="104">
        <f t="shared" si="751"/>
        <v>0</v>
      </c>
      <c r="EM585" s="104">
        <f t="shared" si="752"/>
        <v>0</v>
      </c>
      <c r="EN585" s="104">
        <f t="shared" si="753"/>
        <v>0</v>
      </c>
      <c r="EO585" s="103">
        <f t="shared" si="754"/>
        <v>0</v>
      </c>
      <c r="EP585" s="105">
        <f t="shared" si="755"/>
        <v>0</v>
      </c>
      <c r="EQ585" s="159">
        <f t="shared" si="756"/>
        <v>46222.619625000007</v>
      </c>
      <c r="ER585" s="1"/>
      <c r="ES585" s="82"/>
      <c r="ET585" s="82"/>
      <c r="EU585" s="82"/>
      <c r="EV585" s="82"/>
      <c r="EW585" s="34"/>
      <c r="EX585" s="34"/>
      <c r="EY585" s="34"/>
      <c r="EZ585" s="34"/>
      <c r="FA585" s="34"/>
      <c r="FB585" s="34"/>
      <c r="FC585" s="34"/>
      <c r="FD585" s="34"/>
    </row>
    <row r="586" spans="1:160" ht="26.4" hidden="1" x14ac:dyDescent="0.3">
      <c r="A586" s="37" t="s">
        <v>1193</v>
      </c>
      <c r="B586" s="83">
        <v>1.4</v>
      </c>
      <c r="C586" t="s">
        <v>1399</v>
      </c>
      <c r="D586" s="28" t="s">
        <v>1070</v>
      </c>
      <c r="E586" s="28"/>
      <c r="F586" s="29" t="s">
        <v>1194</v>
      </c>
      <c r="G586" s="30" t="s">
        <v>1194</v>
      </c>
      <c r="H586" s="1" t="s">
        <v>1077</v>
      </c>
      <c r="I586" s="28" t="s">
        <v>19</v>
      </c>
      <c r="J586" s="31" t="s">
        <v>31</v>
      </c>
      <c r="K586" s="28" t="s">
        <v>137</v>
      </c>
      <c r="L586" s="32" t="s">
        <v>22</v>
      </c>
      <c r="M586" s="38">
        <v>47</v>
      </c>
      <c r="N586" s="41">
        <v>46.67</v>
      </c>
      <c r="O586" s="24">
        <v>0</v>
      </c>
      <c r="P586" s="47">
        <v>0.55000000000000004</v>
      </c>
      <c r="Q586" s="31" t="s">
        <v>23</v>
      </c>
      <c r="R586" s="1" t="s">
        <v>220</v>
      </c>
      <c r="S586" s="71">
        <f>VLOOKUP(R586,Contingencies!$A$2:$D$7,4,FALSE)</f>
        <v>0.2</v>
      </c>
      <c r="T586" s="22">
        <f t="shared" si="689"/>
        <v>2688.5855994750004</v>
      </c>
      <c r="U586" s="33">
        <f t="shared" si="763"/>
        <v>954.01424497500022</v>
      </c>
      <c r="V586" s="89"/>
      <c r="W586" s="110"/>
      <c r="X586" s="102"/>
      <c r="Y586" s="102"/>
      <c r="Z586" s="102"/>
      <c r="AA586" s="102"/>
      <c r="AB586" s="102"/>
      <c r="AC586" s="102"/>
      <c r="AD586" s="102"/>
      <c r="AE586" s="102"/>
      <c r="AF586" s="101">
        <v>50</v>
      </c>
      <c r="AG586" s="101">
        <v>50</v>
      </c>
      <c r="AH586" s="101">
        <v>50</v>
      </c>
      <c r="AI586" s="102">
        <f t="shared" si="757"/>
        <v>150</v>
      </c>
      <c r="AJ586" s="103">
        <f t="shared" si="690"/>
        <v>0</v>
      </c>
      <c r="AK586" s="103">
        <f t="shared" si="691"/>
        <v>0</v>
      </c>
      <c r="AL586" s="103">
        <f t="shared" si="692"/>
        <v>0</v>
      </c>
      <c r="AM586" s="103">
        <f t="shared" si="693"/>
        <v>0</v>
      </c>
      <c r="AN586" s="103">
        <f t="shared" si="694"/>
        <v>0</v>
      </c>
      <c r="AO586" s="103">
        <f t="shared" si="695"/>
        <v>0</v>
      </c>
      <c r="AP586" s="103">
        <f t="shared" si="696"/>
        <v>0</v>
      </c>
      <c r="AQ586" s="103">
        <f t="shared" si="697"/>
        <v>0</v>
      </c>
      <c r="AR586" s="103">
        <f t="shared" si="698"/>
        <v>0</v>
      </c>
      <c r="AS586" s="103">
        <f t="shared" si="699"/>
        <v>2350</v>
      </c>
      <c r="AT586" s="103">
        <f t="shared" si="700"/>
        <v>2350</v>
      </c>
      <c r="AU586" s="103">
        <f t="shared" si="701"/>
        <v>2350</v>
      </c>
      <c r="AV586" s="104">
        <f>SUM(AJ586:AU586)*VLOOKUP($I586,Escalation[],MATCH(W$1,Escalation[#Headers]),FALSE)</f>
        <v>7201.5750000000007</v>
      </c>
      <c r="AW586" s="104">
        <f t="shared" si="758"/>
        <v>0</v>
      </c>
      <c r="AX586" s="104">
        <f t="shared" si="759"/>
        <v>3960.8662500000009</v>
      </c>
      <c r="AY586" s="104">
        <f t="shared" si="760"/>
        <v>11162.441250000002</v>
      </c>
      <c r="AZ586" s="103">
        <f t="shared" si="761"/>
        <v>1440.3150000000003</v>
      </c>
      <c r="BA586" s="105">
        <f t="shared" si="762"/>
        <v>792.17325000000028</v>
      </c>
      <c r="BB586" s="100">
        <v>30</v>
      </c>
      <c r="BC586" s="102"/>
      <c r="BD586" s="102"/>
      <c r="BE586" s="102"/>
      <c r="BF586" s="102"/>
      <c r="BG586" s="102"/>
      <c r="BH586" s="102"/>
      <c r="BI586" s="102"/>
      <c r="BJ586" s="102"/>
      <c r="BK586" s="102"/>
      <c r="BL586" s="102"/>
      <c r="BM586" s="102"/>
      <c r="BN586" s="102">
        <f t="shared" si="702"/>
        <v>30</v>
      </c>
      <c r="BO586" s="103">
        <f t="shared" si="703"/>
        <v>1410</v>
      </c>
      <c r="BP586" s="103">
        <f t="shared" si="704"/>
        <v>0</v>
      </c>
      <c r="BQ586" s="103">
        <f t="shared" si="705"/>
        <v>0</v>
      </c>
      <c r="BR586" s="103">
        <f t="shared" si="706"/>
        <v>0</v>
      </c>
      <c r="BS586" s="103">
        <f t="shared" si="707"/>
        <v>0</v>
      </c>
      <c r="BT586" s="103">
        <f t="shared" si="708"/>
        <v>0</v>
      </c>
      <c r="BU586" s="103">
        <f t="shared" si="709"/>
        <v>0</v>
      </c>
      <c r="BV586" s="103">
        <f t="shared" si="710"/>
        <v>0</v>
      </c>
      <c r="BW586" s="103">
        <f t="shared" si="711"/>
        <v>0</v>
      </c>
      <c r="BX586" s="103">
        <f t="shared" si="712"/>
        <v>0</v>
      </c>
      <c r="BY586" s="103">
        <f t="shared" si="713"/>
        <v>0</v>
      </c>
      <c r="BZ586" s="103">
        <f t="shared" si="714"/>
        <v>0</v>
      </c>
      <c r="CA586" s="104">
        <f>SUM(BO586:BZ586)*VLOOKUP($I586,Escalation[],MATCH(BB$1,Escalation[#Headers]),FALSE)</f>
        <v>1471.2817725000002</v>
      </c>
      <c r="CB586" s="104">
        <f t="shared" si="715"/>
        <v>0</v>
      </c>
      <c r="CC586" s="104">
        <f t="shared" si="716"/>
        <v>809.20497487500018</v>
      </c>
      <c r="CD586" s="104">
        <f t="shared" si="717"/>
        <v>2280.4867473750005</v>
      </c>
      <c r="CE586" s="103">
        <f t="shared" si="718"/>
        <v>294.25635450000004</v>
      </c>
      <c r="CF586" s="105">
        <f t="shared" si="719"/>
        <v>161.84099497500006</v>
      </c>
      <c r="CG586" s="110"/>
      <c r="CH586" s="102"/>
      <c r="CI586" s="102"/>
      <c r="CJ586" s="102"/>
      <c r="CK586" s="102"/>
      <c r="CL586" s="102"/>
      <c r="CM586" s="102"/>
      <c r="CN586" s="102"/>
      <c r="CO586" s="102"/>
      <c r="CP586" s="102"/>
      <c r="CQ586" s="102"/>
      <c r="CR586" s="102"/>
      <c r="CS586" s="102">
        <f t="shared" si="720"/>
        <v>0</v>
      </c>
      <c r="CT586" s="103">
        <f t="shared" si="721"/>
        <v>0</v>
      </c>
      <c r="CU586" s="103">
        <f t="shared" si="722"/>
        <v>0</v>
      </c>
      <c r="CV586" s="103">
        <f t="shared" si="723"/>
        <v>0</v>
      </c>
      <c r="CW586" s="103">
        <f t="shared" si="724"/>
        <v>0</v>
      </c>
      <c r="CX586" s="103">
        <f t="shared" si="725"/>
        <v>0</v>
      </c>
      <c r="CY586" s="103">
        <f t="shared" si="726"/>
        <v>0</v>
      </c>
      <c r="CZ586" s="103">
        <f t="shared" si="727"/>
        <v>0</v>
      </c>
      <c r="DA586" s="103">
        <f t="shared" si="728"/>
        <v>0</v>
      </c>
      <c r="DB586" s="103">
        <f t="shared" si="729"/>
        <v>0</v>
      </c>
      <c r="DC586" s="103">
        <f t="shared" si="730"/>
        <v>0</v>
      </c>
      <c r="DD586" s="103">
        <f t="shared" si="731"/>
        <v>0</v>
      </c>
      <c r="DE586" s="103">
        <f t="shared" si="732"/>
        <v>0</v>
      </c>
      <c r="DF586" s="104">
        <f>SUM(CT586:DE586)*VLOOKUP($I586,Escalation[],MATCH(CG$1,Escalation[#Headers]),FALSE)</f>
        <v>0</v>
      </c>
      <c r="DG586" s="104">
        <f t="shared" si="733"/>
        <v>0</v>
      </c>
      <c r="DH586" s="104">
        <f t="shared" si="734"/>
        <v>0</v>
      </c>
      <c r="DI586" s="104">
        <f t="shared" si="735"/>
        <v>0</v>
      </c>
      <c r="DJ586" s="103">
        <f t="shared" si="736"/>
        <v>0</v>
      </c>
      <c r="DK586" s="105">
        <f t="shared" si="737"/>
        <v>0</v>
      </c>
      <c r="DL586" s="110"/>
      <c r="DM586" s="102"/>
      <c r="DN586" s="102"/>
      <c r="DO586" s="102"/>
      <c r="DP586" s="102"/>
      <c r="DQ586" s="102"/>
      <c r="DR586" s="102"/>
      <c r="DS586" s="102"/>
      <c r="DT586" s="102"/>
      <c r="DU586" s="102"/>
      <c r="DV586" s="102"/>
      <c r="DW586" s="102"/>
      <c r="DX586" s="102">
        <f t="shared" si="738"/>
        <v>0</v>
      </c>
      <c r="DY586" s="103">
        <f t="shared" si="739"/>
        <v>0</v>
      </c>
      <c r="DZ586" s="103">
        <f t="shared" si="740"/>
        <v>0</v>
      </c>
      <c r="EA586" s="103">
        <f t="shared" si="741"/>
        <v>0</v>
      </c>
      <c r="EB586" s="103">
        <f t="shared" si="742"/>
        <v>0</v>
      </c>
      <c r="EC586" s="103">
        <f t="shared" si="743"/>
        <v>0</v>
      </c>
      <c r="ED586" s="103">
        <f t="shared" si="744"/>
        <v>0</v>
      </c>
      <c r="EE586" s="103">
        <f t="shared" si="745"/>
        <v>0</v>
      </c>
      <c r="EF586" s="103">
        <f t="shared" si="746"/>
        <v>0</v>
      </c>
      <c r="EG586" s="103">
        <f t="shared" si="747"/>
        <v>0</v>
      </c>
      <c r="EH586" s="103">
        <f t="shared" si="748"/>
        <v>0</v>
      </c>
      <c r="EI586" s="103">
        <f t="shared" si="749"/>
        <v>0</v>
      </c>
      <c r="EJ586" s="103">
        <f t="shared" si="750"/>
        <v>0</v>
      </c>
      <c r="EK586" s="104">
        <f>SUM(DY586:EJ586)*VLOOKUP($I586,Escalation[],MATCH(DL$1,Escalation[#Headers]),FALSE)</f>
        <v>0</v>
      </c>
      <c r="EL586" s="104">
        <f t="shared" si="751"/>
        <v>0</v>
      </c>
      <c r="EM586" s="104">
        <f t="shared" si="752"/>
        <v>0</v>
      </c>
      <c r="EN586" s="104">
        <f t="shared" si="753"/>
        <v>0</v>
      </c>
      <c r="EO586" s="103">
        <f t="shared" si="754"/>
        <v>0</v>
      </c>
      <c r="EP586" s="105">
        <f t="shared" si="755"/>
        <v>0</v>
      </c>
      <c r="EQ586" s="159">
        <f t="shared" si="756"/>
        <v>13442.927997375002</v>
      </c>
      <c r="ER586" s="1"/>
      <c r="ES586" s="82"/>
      <c r="ET586" s="82"/>
      <c r="EU586" s="82"/>
      <c r="EV586" s="82"/>
      <c r="EW586" s="34"/>
      <c r="EX586" s="34"/>
      <c r="EY586" s="34"/>
      <c r="EZ586" s="34"/>
      <c r="FA586" s="34"/>
      <c r="FB586" s="34"/>
      <c r="FC586" s="34"/>
      <c r="FD586" s="34"/>
    </row>
    <row r="587" spans="1:160" ht="26.4" hidden="1" x14ac:dyDescent="0.3">
      <c r="A587" s="37" t="s">
        <v>1195</v>
      </c>
      <c r="B587" s="83">
        <v>1.4</v>
      </c>
      <c r="C587" t="s">
        <v>1399</v>
      </c>
      <c r="D587" s="28" t="s">
        <v>15</v>
      </c>
      <c r="E587" s="28" t="s">
        <v>1540</v>
      </c>
      <c r="F587" s="29" t="s">
        <v>1099</v>
      </c>
      <c r="G587" s="30" t="s">
        <v>1099</v>
      </c>
      <c r="H587" s="1" t="s">
        <v>1175</v>
      </c>
      <c r="I587" s="28" t="s">
        <v>19</v>
      </c>
      <c r="J587" s="31" t="s">
        <v>31</v>
      </c>
      <c r="K587" s="28" t="s">
        <v>1037</v>
      </c>
      <c r="L587" s="32" t="s">
        <v>1006</v>
      </c>
      <c r="M587" s="38">
        <v>63.95</v>
      </c>
      <c r="N587" s="41">
        <v>66</v>
      </c>
      <c r="O587" s="24">
        <v>0.35</v>
      </c>
      <c r="P587" s="47">
        <v>0.53</v>
      </c>
      <c r="Q587" s="31" t="s">
        <v>23</v>
      </c>
      <c r="R587" s="1" t="s">
        <v>41</v>
      </c>
      <c r="S587" s="71">
        <f>VLOOKUP(R587,Contingencies!$A$2:$D$7,4,FALSE)</f>
        <v>0.125</v>
      </c>
      <c r="T587" s="22">
        <f t="shared" si="689"/>
        <v>413.48879456439386</v>
      </c>
      <c r="U587" s="33">
        <f t="shared" si="763"/>
        <v>143.23468047001879</v>
      </c>
      <c r="V587" s="89"/>
      <c r="W587" s="110"/>
      <c r="X587" s="102"/>
      <c r="Y587" s="102"/>
      <c r="Z587" s="102"/>
      <c r="AA587" s="102"/>
      <c r="AB587" s="102"/>
      <c r="AC587" s="102"/>
      <c r="AD587" s="102"/>
      <c r="AE587" s="102"/>
      <c r="AF587" s="102"/>
      <c r="AG587" s="102"/>
      <c r="AH587" s="102"/>
      <c r="AI587" s="102">
        <f t="shared" si="757"/>
        <v>0</v>
      </c>
      <c r="AJ587" s="103">
        <f t="shared" si="690"/>
        <v>0</v>
      </c>
      <c r="AK587" s="103">
        <f t="shared" si="691"/>
        <v>0</v>
      </c>
      <c r="AL587" s="103">
        <f t="shared" si="692"/>
        <v>0</v>
      </c>
      <c r="AM587" s="103">
        <f t="shared" si="693"/>
        <v>0</v>
      </c>
      <c r="AN587" s="103">
        <f t="shared" si="694"/>
        <v>0</v>
      </c>
      <c r="AO587" s="103">
        <f t="shared" si="695"/>
        <v>0</v>
      </c>
      <c r="AP587" s="103">
        <f t="shared" si="696"/>
        <v>0</v>
      </c>
      <c r="AQ587" s="103">
        <f t="shared" si="697"/>
        <v>0</v>
      </c>
      <c r="AR587" s="103">
        <f t="shared" si="698"/>
        <v>0</v>
      </c>
      <c r="AS587" s="103">
        <f t="shared" si="699"/>
        <v>0</v>
      </c>
      <c r="AT587" s="103">
        <f t="shared" si="700"/>
        <v>0</v>
      </c>
      <c r="AU587" s="103">
        <f t="shared" si="701"/>
        <v>0</v>
      </c>
      <c r="AV587" s="104">
        <f>SUM(AJ587:AU587)*VLOOKUP($I587,Escalation[],MATCH(W$1,Escalation[#Headers]),FALSE)</f>
        <v>0</v>
      </c>
      <c r="AW587" s="104">
        <f t="shared" si="758"/>
        <v>0</v>
      </c>
      <c r="AX587" s="104">
        <f t="shared" si="759"/>
        <v>0</v>
      </c>
      <c r="AY587" s="104">
        <f t="shared" si="760"/>
        <v>0</v>
      </c>
      <c r="AZ587" s="103">
        <f t="shared" si="761"/>
        <v>0</v>
      </c>
      <c r="BA587" s="105">
        <f t="shared" si="762"/>
        <v>0</v>
      </c>
      <c r="BB587" s="100">
        <v>24</v>
      </c>
      <c r="BC587" s="102"/>
      <c r="BD587" s="102"/>
      <c r="BE587" s="102"/>
      <c r="BF587" s="102"/>
      <c r="BG587" s="102"/>
      <c r="BH587" s="102"/>
      <c r="BI587" s="102"/>
      <c r="BJ587" s="102"/>
      <c r="BK587" s="102"/>
      <c r="BL587" s="102"/>
      <c r="BM587" s="102"/>
      <c r="BN587" s="102">
        <f t="shared" si="702"/>
        <v>24</v>
      </c>
      <c r="BO587" s="103">
        <f t="shared" si="703"/>
        <v>1534.8000000000002</v>
      </c>
      <c r="BP587" s="103">
        <f t="shared" si="704"/>
        <v>0</v>
      </c>
      <c r="BQ587" s="103">
        <f t="shared" si="705"/>
        <v>0</v>
      </c>
      <c r="BR587" s="103">
        <f t="shared" si="706"/>
        <v>0</v>
      </c>
      <c r="BS587" s="103">
        <f t="shared" si="707"/>
        <v>0</v>
      </c>
      <c r="BT587" s="103">
        <f t="shared" si="708"/>
        <v>0</v>
      </c>
      <c r="BU587" s="103">
        <f t="shared" si="709"/>
        <v>0</v>
      </c>
      <c r="BV587" s="103">
        <f t="shared" si="710"/>
        <v>0</v>
      </c>
      <c r="BW587" s="103">
        <f t="shared" si="711"/>
        <v>0</v>
      </c>
      <c r="BX587" s="103">
        <f t="shared" si="712"/>
        <v>0</v>
      </c>
      <c r="BY587" s="103">
        <f t="shared" si="713"/>
        <v>0</v>
      </c>
      <c r="BZ587" s="103">
        <f t="shared" si="714"/>
        <v>0</v>
      </c>
      <c r="CA587" s="104">
        <f>SUM(BO587:BZ587)*VLOOKUP($I587,Escalation[],MATCH(BB$1,Escalation[#Headers]),FALSE)</f>
        <v>1601.5058613000003</v>
      </c>
      <c r="CB587" s="104">
        <f t="shared" si="715"/>
        <v>560.52705145500011</v>
      </c>
      <c r="CC587" s="104">
        <f t="shared" si="716"/>
        <v>1145.8774437601503</v>
      </c>
      <c r="CD587" s="104">
        <f t="shared" si="717"/>
        <v>3307.9103565151509</v>
      </c>
      <c r="CE587" s="103">
        <f t="shared" si="718"/>
        <v>270.25411409437504</v>
      </c>
      <c r="CF587" s="105">
        <f t="shared" si="719"/>
        <v>143.23468047001879</v>
      </c>
      <c r="CG587" s="110"/>
      <c r="CH587" s="102"/>
      <c r="CI587" s="102"/>
      <c r="CJ587" s="102"/>
      <c r="CK587" s="102"/>
      <c r="CL587" s="102"/>
      <c r="CM587" s="102"/>
      <c r="CN587" s="102"/>
      <c r="CO587" s="102"/>
      <c r="CP587" s="102"/>
      <c r="CQ587" s="102"/>
      <c r="CR587" s="102"/>
      <c r="CS587" s="102">
        <f t="shared" si="720"/>
        <v>0</v>
      </c>
      <c r="CT587" s="103">
        <f t="shared" si="721"/>
        <v>0</v>
      </c>
      <c r="CU587" s="103">
        <f t="shared" si="722"/>
        <v>0</v>
      </c>
      <c r="CV587" s="103">
        <f t="shared" si="723"/>
        <v>0</v>
      </c>
      <c r="CW587" s="103">
        <f t="shared" si="724"/>
        <v>0</v>
      </c>
      <c r="CX587" s="103">
        <f t="shared" si="725"/>
        <v>0</v>
      </c>
      <c r="CY587" s="103">
        <f t="shared" si="726"/>
        <v>0</v>
      </c>
      <c r="CZ587" s="103">
        <f t="shared" si="727"/>
        <v>0</v>
      </c>
      <c r="DA587" s="103">
        <f t="shared" si="728"/>
        <v>0</v>
      </c>
      <c r="DB587" s="103">
        <f t="shared" si="729"/>
        <v>0</v>
      </c>
      <c r="DC587" s="103">
        <f t="shared" si="730"/>
        <v>0</v>
      </c>
      <c r="DD587" s="103">
        <f t="shared" si="731"/>
        <v>0</v>
      </c>
      <c r="DE587" s="103">
        <f t="shared" si="732"/>
        <v>0</v>
      </c>
      <c r="DF587" s="104">
        <f>SUM(CT587:DE587)*VLOOKUP($I587,Escalation[],MATCH(CG$1,Escalation[#Headers]),FALSE)</f>
        <v>0</v>
      </c>
      <c r="DG587" s="104">
        <f t="shared" si="733"/>
        <v>0</v>
      </c>
      <c r="DH587" s="104">
        <f t="shared" si="734"/>
        <v>0</v>
      </c>
      <c r="DI587" s="104">
        <f t="shared" si="735"/>
        <v>0</v>
      </c>
      <c r="DJ587" s="103">
        <f t="shared" si="736"/>
        <v>0</v>
      </c>
      <c r="DK587" s="105">
        <f t="shared" si="737"/>
        <v>0</v>
      </c>
      <c r="DL587" s="110"/>
      <c r="DM587" s="102"/>
      <c r="DN587" s="102"/>
      <c r="DO587" s="102"/>
      <c r="DP587" s="102"/>
      <c r="DQ587" s="102"/>
      <c r="DR587" s="102"/>
      <c r="DS587" s="102"/>
      <c r="DT587" s="102"/>
      <c r="DU587" s="102"/>
      <c r="DV587" s="102"/>
      <c r="DW587" s="102"/>
      <c r="DX587" s="102">
        <f t="shared" si="738"/>
        <v>0</v>
      </c>
      <c r="DY587" s="103">
        <f t="shared" si="739"/>
        <v>0</v>
      </c>
      <c r="DZ587" s="103">
        <f t="shared" si="740"/>
        <v>0</v>
      </c>
      <c r="EA587" s="103">
        <f t="shared" si="741"/>
        <v>0</v>
      </c>
      <c r="EB587" s="103">
        <f t="shared" si="742"/>
        <v>0</v>
      </c>
      <c r="EC587" s="103">
        <f t="shared" si="743"/>
        <v>0</v>
      </c>
      <c r="ED587" s="103">
        <f t="shared" si="744"/>
        <v>0</v>
      </c>
      <c r="EE587" s="103">
        <f t="shared" si="745"/>
        <v>0</v>
      </c>
      <c r="EF587" s="103">
        <f t="shared" si="746"/>
        <v>0</v>
      </c>
      <c r="EG587" s="103">
        <f t="shared" si="747"/>
        <v>0</v>
      </c>
      <c r="EH587" s="103">
        <f t="shared" si="748"/>
        <v>0</v>
      </c>
      <c r="EI587" s="103">
        <f t="shared" si="749"/>
        <v>0</v>
      </c>
      <c r="EJ587" s="103">
        <f t="shared" si="750"/>
        <v>0</v>
      </c>
      <c r="EK587" s="104">
        <f>SUM(DY587:EJ587)*VLOOKUP($I587,Escalation[],MATCH(DL$1,Escalation[#Headers]),FALSE)</f>
        <v>0</v>
      </c>
      <c r="EL587" s="104">
        <f t="shared" si="751"/>
        <v>0</v>
      </c>
      <c r="EM587" s="104">
        <f t="shared" si="752"/>
        <v>0</v>
      </c>
      <c r="EN587" s="104">
        <f t="shared" si="753"/>
        <v>0</v>
      </c>
      <c r="EO587" s="103">
        <f t="shared" si="754"/>
        <v>0</v>
      </c>
      <c r="EP587" s="105">
        <f t="shared" si="755"/>
        <v>0</v>
      </c>
      <c r="EQ587" s="159">
        <f t="shared" si="756"/>
        <v>3307.9103565151509</v>
      </c>
      <c r="ER587" s="1"/>
      <c r="ES587" s="82"/>
      <c r="ET587" s="82"/>
      <c r="EU587" s="82"/>
      <c r="EV587" s="82"/>
      <c r="EW587" s="34"/>
      <c r="EX587" s="34"/>
      <c r="EY587" s="34"/>
      <c r="EZ587" s="34"/>
      <c r="FA587" s="34"/>
      <c r="FB587" s="34"/>
      <c r="FC587" s="34"/>
      <c r="FD587" s="34"/>
    </row>
    <row r="588" spans="1:160" ht="26.4" hidden="1" x14ac:dyDescent="0.3">
      <c r="A588" s="37" t="s">
        <v>1196</v>
      </c>
      <c r="B588" s="83">
        <v>1.4</v>
      </c>
      <c r="C588" t="s">
        <v>1399</v>
      </c>
      <c r="D588" s="28" t="s">
        <v>1070</v>
      </c>
      <c r="E588" s="28"/>
      <c r="F588" s="29" t="s">
        <v>1197</v>
      </c>
      <c r="G588" s="30" t="s">
        <v>1123</v>
      </c>
      <c r="H588" s="1" t="s">
        <v>1077</v>
      </c>
      <c r="I588" s="28" t="s">
        <v>19</v>
      </c>
      <c r="J588" s="31" t="s">
        <v>31</v>
      </c>
      <c r="K588" s="28" t="s">
        <v>137</v>
      </c>
      <c r="L588" s="32" t="s">
        <v>22</v>
      </c>
      <c r="M588" s="38">
        <v>47</v>
      </c>
      <c r="N588" s="41">
        <v>46.67</v>
      </c>
      <c r="O588" s="24">
        <v>0</v>
      </c>
      <c r="P588" s="47">
        <v>0.55000000000000004</v>
      </c>
      <c r="Q588" s="31" t="s">
        <v>23</v>
      </c>
      <c r="R588" s="1" t="s">
        <v>220</v>
      </c>
      <c r="S588" s="71">
        <f>VLOOKUP(R588,Contingencies!$A$2:$D$7,4,FALSE)</f>
        <v>0.2</v>
      </c>
      <c r="T588" s="22">
        <f t="shared" si="689"/>
        <v>486.50383944000015</v>
      </c>
      <c r="U588" s="33">
        <f t="shared" si="763"/>
        <v>172.63039464000008</v>
      </c>
      <c r="V588" s="89"/>
      <c r="W588" s="110"/>
      <c r="X588" s="102"/>
      <c r="Y588" s="102"/>
      <c r="Z588" s="102"/>
      <c r="AA588" s="102"/>
      <c r="AB588" s="102"/>
      <c r="AC588" s="102"/>
      <c r="AD588" s="102"/>
      <c r="AE588" s="102"/>
      <c r="AF588" s="102"/>
      <c r="AG588" s="102"/>
      <c r="AH588" s="102"/>
      <c r="AI588" s="102">
        <f t="shared" si="757"/>
        <v>0</v>
      </c>
      <c r="AJ588" s="103">
        <f t="shared" si="690"/>
        <v>0</v>
      </c>
      <c r="AK588" s="103">
        <f t="shared" si="691"/>
        <v>0</v>
      </c>
      <c r="AL588" s="103">
        <f t="shared" si="692"/>
        <v>0</v>
      </c>
      <c r="AM588" s="103">
        <f t="shared" si="693"/>
        <v>0</v>
      </c>
      <c r="AN588" s="103">
        <f t="shared" si="694"/>
        <v>0</v>
      </c>
      <c r="AO588" s="103">
        <f t="shared" si="695"/>
        <v>0</v>
      </c>
      <c r="AP588" s="103">
        <f t="shared" si="696"/>
        <v>0</v>
      </c>
      <c r="AQ588" s="103">
        <f t="shared" si="697"/>
        <v>0</v>
      </c>
      <c r="AR588" s="103">
        <f t="shared" si="698"/>
        <v>0</v>
      </c>
      <c r="AS588" s="103">
        <f t="shared" si="699"/>
        <v>0</v>
      </c>
      <c r="AT588" s="103">
        <f t="shared" si="700"/>
        <v>0</v>
      </c>
      <c r="AU588" s="103">
        <f t="shared" si="701"/>
        <v>0</v>
      </c>
      <c r="AV588" s="104">
        <f>SUM(AJ588:AU588)*VLOOKUP($I588,Escalation[],MATCH(W$1,Escalation[#Headers]),FALSE)</f>
        <v>0</v>
      </c>
      <c r="AW588" s="104">
        <f t="shared" si="758"/>
        <v>0</v>
      </c>
      <c r="AX588" s="104">
        <f t="shared" si="759"/>
        <v>0</v>
      </c>
      <c r="AY588" s="104">
        <f t="shared" si="760"/>
        <v>0</v>
      </c>
      <c r="AZ588" s="103">
        <f t="shared" si="761"/>
        <v>0</v>
      </c>
      <c r="BA588" s="105">
        <f t="shared" si="762"/>
        <v>0</v>
      </c>
      <c r="BB588" s="110">
        <v>24</v>
      </c>
      <c r="BC588" s="101">
        <v>8</v>
      </c>
      <c r="BD588" s="102"/>
      <c r="BE588" s="102"/>
      <c r="BF588" s="102"/>
      <c r="BG588" s="102"/>
      <c r="BH588" s="102"/>
      <c r="BI588" s="102"/>
      <c r="BJ588" s="102"/>
      <c r="BK588" s="102"/>
      <c r="BL588" s="102"/>
      <c r="BM588" s="102"/>
      <c r="BN588" s="102">
        <f t="shared" si="702"/>
        <v>32</v>
      </c>
      <c r="BO588" s="103">
        <f t="shared" si="703"/>
        <v>1128</v>
      </c>
      <c r="BP588" s="103">
        <f t="shared" si="704"/>
        <v>376</v>
      </c>
      <c r="BQ588" s="103">
        <f t="shared" si="705"/>
        <v>0</v>
      </c>
      <c r="BR588" s="103">
        <f t="shared" si="706"/>
        <v>0</v>
      </c>
      <c r="BS588" s="103">
        <f t="shared" si="707"/>
        <v>0</v>
      </c>
      <c r="BT588" s="103">
        <f t="shared" si="708"/>
        <v>0</v>
      </c>
      <c r="BU588" s="103">
        <f t="shared" si="709"/>
        <v>0</v>
      </c>
      <c r="BV588" s="103">
        <f t="shared" si="710"/>
        <v>0</v>
      </c>
      <c r="BW588" s="103">
        <f t="shared" si="711"/>
        <v>0</v>
      </c>
      <c r="BX588" s="103">
        <f t="shared" si="712"/>
        <v>0</v>
      </c>
      <c r="BY588" s="103">
        <f t="shared" si="713"/>
        <v>0</v>
      </c>
      <c r="BZ588" s="103">
        <f t="shared" si="714"/>
        <v>0</v>
      </c>
      <c r="CA588" s="104">
        <f>SUM(BO588:BZ588)*VLOOKUP($I588,Escalation[],MATCH(BB$1,Escalation[#Headers]),FALSE)</f>
        <v>1569.3672240000003</v>
      </c>
      <c r="CB588" s="104">
        <f t="shared" si="715"/>
        <v>0</v>
      </c>
      <c r="CC588" s="104">
        <f t="shared" si="716"/>
        <v>863.15197320000027</v>
      </c>
      <c r="CD588" s="104">
        <f t="shared" si="717"/>
        <v>2432.5191972000007</v>
      </c>
      <c r="CE588" s="103">
        <f t="shared" si="718"/>
        <v>313.87344480000007</v>
      </c>
      <c r="CF588" s="105">
        <f t="shared" si="719"/>
        <v>172.63039464000008</v>
      </c>
      <c r="CG588" s="110"/>
      <c r="CH588" s="102"/>
      <c r="CI588" s="102"/>
      <c r="CJ588" s="102"/>
      <c r="CK588" s="102"/>
      <c r="CL588" s="102"/>
      <c r="CM588" s="102"/>
      <c r="CN588" s="102"/>
      <c r="CO588" s="102"/>
      <c r="CP588" s="102"/>
      <c r="CQ588" s="102"/>
      <c r="CR588" s="102"/>
      <c r="CS588" s="102">
        <f t="shared" si="720"/>
        <v>0</v>
      </c>
      <c r="CT588" s="103">
        <f t="shared" si="721"/>
        <v>0</v>
      </c>
      <c r="CU588" s="103">
        <f t="shared" si="722"/>
        <v>0</v>
      </c>
      <c r="CV588" s="103">
        <f t="shared" si="723"/>
        <v>0</v>
      </c>
      <c r="CW588" s="103">
        <f t="shared" si="724"/>
        <v>0</v>
      </c>
      <c r="CX588" s="103">
        <f t="shared" si="725"/>
        <v>0</v>
      </c>
      <c r="CY588" s="103">
        <f t="shared" si="726"/>
        <v>0</v>
      </c>
      <c r="CZ588" s="103">
        <f t="shared" si="727"/>
        <v>0</v>
      </c>
      <c r="DA588" s="103">
        <f t="shared" si="728"/>
        <v>0</v>
      </c>
      <c r="DB588" s="103">
        <f t="shared" si="729"/>
        <v>0</v>
      </c>
      <c r="DC588" s="103">
        <f t="shared" si="730"/>
        <v>0</v>
      </c>
      <c r="DD588" s="103">
        <f t="shared" si="731"/>
        <v>0</v>
      </c>
      <c r="DE588" s="103">
        <f t="shared" si="732"/>
        <v>0</v>
      </c>
      <c r="DF588" s="104">
        <f>SUM(CT588:DE588)*VLOOKUP($I588,Escalation[],MATCH(CG$1,Escalation[#Headers]),FALSE)</f>
        <v>0</v>
      </c>
      <c r="DG588" s="104">
        <f t="shared" si="733"/>
        <v>0</v>
      </c>
      <c r="DH588" s="104">
        <f t="shared" si="734"/>
        <v>0</v>
      </c>
      <c r="DI588" s="104">
        <f t="shared" si="735"/>
        <v>0</v>
      </c>
      <c r="DJ588" s="103">
        <f t="shared" si="736"/>
        <v>0</v>
      </c>
      <c r="DK588" s="105">
        <f t="shared" si="737"/>
        <v>0</v>
      </c>
      <c r="DL588" s="110"/>
      <c r="DM588" s="102"/>
      <c r="DN588" s="102"/>
      <c r="DO588" s="102"/>
      <c r="DP588" s="102"/>
      <c r="DQ588" s="102"/>
      <c r="DR588" s="102"/>
      <c r="DS588" s="102"/>
      <c r="DT588" s="102"/>
      <c r="DU588" s="102"/>
      <c r="DV588" s="102"/>
      <c r="DW588" s="102"/>
      <c r="DX588" s="102">
        <f t="shared" si="738"/>
        <v>0</v>
      </c>
      <c r="DY588" s="103">
        <f t="shared" si="739"/>
        <v>0</v>
      </c>
      <c r="DZ588" s="103">
        <f t="shared" si="740"/>
        <v>0</v>
      </c>
      <c r="EA588" s="103">
        <f t="shared" si="741"/>
        <v>0</v>
      </c>
      <c r="EB588" s="103">
        <f t="shared" si="742"/>
        <v>0</v>
      </c>
      <c r="EC588" s="103">
        <f t="shared" si="743"/>
        <v>0</v>
      </c>
      <c r="ED588" s="103">
        <f t="shared" si="744"/>
        <v>0</v>
      </c>
      <c r="EE588" s="103">
        <f t="shared" si="745"/>
        <v>0</v>
      </c>
      <c r="EF588" s="103">
        <f t="shared" si="746"/>
        <v>0</v>
      </c>
      <c r="EG588" s="103">
        <f t="shared" si="747"/>
        <v>0</v>
      </c>
      <c r="EH588" s="103">
        <f t="shared" si="748"/>
        <v>0</v>
      </c>
      <c r="EI588" s="103">
        <f t="shared" si="749"/>
        <v>0</v>
      </c>
      <c r="EJ588" s="103">
        <f t="shared" si="750"/>
        <v>0</v>
      </c>
      <c r="EK588" s="104">
        <f>SUM(DY588:EJ588)*VLOOKUP($I588,Escalation[],MATCH(DL$1,Escalation[#Headers]),FALSE)</f>
        <v>0</v>
      </c>
      <c r="EL588" s="104">
        <f t="shared" si="751"/>
        <v>0</v>
      </c>
      <c r="EM588" s="104">
        <f t="shared" si="752"/>
        <v>0</v>
      </c>
      <c r="EN588" s="104">
        <f t="shared" si="753"/>
        <v>0</v>
      </c>
      <c r="EO588" s="103">
        <f t="shared" si="754"/>
        <v>0</v>
      </c>
      <c r="EP588" s="105">
        <f t="shared" si="755"/>
        <v>0</v>
      </c>
      <c r="EQ588" s="159">
        <f t="shared" si="756"/>
        <v>2432.5191972000007</v>
      </c>
      <c r="ER588" s="1"/>
      <c r="ES588" s="82"/>
      <c r="ET588" s="82"/>
      <c r="EU588" s="82"/>
      <c r="EV588" s="82"/>
      <c r="EW588" s="34"/>
      <c r="EX588" s="34"/>
      <c r="EY588" s="34"/>
      <c r="EZ588" s="34"/>
      <c r="FA588" s="34"/>
      <c r="FB588" s="34"/>
      <c r="FC588" s="34"/>
      <c r="FD588" s="34"/>
    </row>
    <row r="589" spans="1:160" ht="52.8" hidden="1" x14ac:dyDescent="0.3">
      <c r="A589" s="37" t="s">
        <v>1196</v>
      </c>
      <c r="B589" s="83">
        <v>1.4</v>
      </c>
      <c r="C589" t="s">
        <v>1399</v>
      </c>
      <c r="D589" s="28" t="s">
        <v>15</v>
      </c>
      <c r="E589" s="28" t="s">
        <v>1540</v>
      </c>
      <c r="F589" s="29" t="s">
        <v>1197</v>
      </c>
      <c r="G589" s="30" t="s">
        <v>1198</v>
      </c>
      <c r="H589" s="1"/>
      <c r="I589" s="28" t="s">
        <v>135</v>
      </c>
      <c r="J589" s="31" t="s">
        <v>135</v>
      </c>
      <c r="K589" s="28"/>
      <c r="L589" s="32" t="s">
        <v>22</v>
      </c>
      <c r="M589" s="38"/>
      <c r="N589" s="42">
        <v>1</v>
      </c>
      <c r="O589" s="24">
        <v>0</v>
      </c>
      <c r="P589" s="47">
        <v>0.53</v>
      </c>
      <c r="Q589" s="31" t="s">
        <v>23</v>
      </c>
      <c r="R589" s="1" t="s">
        <v>224</v>
      </c>
      <c r="S589" s="71">
        <f>VLOOKUP(R589,Contingencies!$A$2:$D$7,4,FALSE)</f>
        <v>0.35</v>
      </c>
      <c r="T589" s="22">
        <f t="shared" si="689"/>
        <v>670.52884185000016</v>
      </c>
      <c r="U589" s="33">
        <f t="shared" si="763"/>
        <v>232.27469685000005</v>
      </c>
      <c r="V589" s="89"/>
      <c r="W589" s="110"/>
      <c r="X589" s="102"/>
      <c r="Y589" s="102"/>
      <c r="Z589" s="102"/>
      <c r="AA589" s="102"/>
      <c r="AB589" s="102"/>
      <c r="AC589" s="102"/>
      <c r="AD589" s="102"/>
      <c r="AE589" s="102"/>
      <c r="AF589" s="102"/>
      <c r="AG589" s="102"/>
      <c r="AH589" s="102"/>
      <c r="AI589" s="102">
        <f t="shared" si="757"/>
        <v>0</v>
      </c>
      <c r="AJ589" s="103">
        <f t="shared" si="690"/>
        <v>0</v>
      </c>
      <c r="AK589" s="103">
        <f t="shared" si="691"/>
        <v>0</v>
      </c>
      <c r="AL589" s="103">
        <f t="shared" si="692"/>
        <v>0</v>
      </c>
      <c r="AM589" s="103">
        <f t="shared" si="693"/>
        <v>0</v>
      </c>
      <c r="AN589" s="103">
        <f t="shared" si="694"/>
        <v>0</v>
      </c>
      <c r="AO589" s="103">
        <f t="shared" si="695"/>
        <v>0</v>
      </c>
      <c r="AP589" s="103">
        <f t="shared" si="696"/>
        <v>0</v>
      </c>
      <c r="AQ589" s="103">
        <f t="shared" si="697"/>
        <v>0</v>
      </c>
      <c r="AR589" s="103">
        <f t="shared" si="698"/>
        <v>0</v>
      </c>
      <c r="AS589" s="103">
        <f t="shared" si="699"/>
        <v>0</v>
      </c>
      <c r="AT589" s="103">
        <f t="shared" si="700"/>
        <v>0</v>
      </c>
      <c r="AU589" s="103">
        <f t="shared" si="701"/>
        <v>0</v>
      </c>
      <c r="AV589" s="104">
        <f>SUM(AJ589:AU589)*VLOOKUP($I589,Escalation[],MATCH(W$1,Escalation[#Headers]),FALSE)</f>
        <v>0</v>
      </c>
      <c r="AW589" s="104">
        <f t="shared" si="758"/>
        <v>0</v>
      </c>
      <c r="AX589" s="104">
        <f t="shared" si="759"/>
        <v>0</v>
      </c>
      <c r="AY589" s="104">
        <f t="shared" si="760"/>
        <v>0</v>
      </c>
      <c r="AZ589" s="103">
        <f t="shared" si="761"/>
        <v>0</v>
      </c>
      <c r="BA589" s="105">
        <f t="shared" si="762"/>
        <v>0</v>
      </c>
      <c r="BB589" s="110"/>
      <c r="BC589" s="101">
        <v>1200</v>
      </c>
      <c r="BD589" s="102"/>
      <c r="BE589" s="102"/>
      <c r="BF589" s="102"/>
      <c r="BG589" s="102"/>
      <c r="BH589" s="102"/>
      <c r="BI589" s="102"/>
      <c r="BJ589" s="102"/>
      <c r="BK589" s="102"/>
      <c r="BL589" s="102"/>
      <c r="BM589" s="102"/>
      <c r="BN589" s="102">
        <f t="shared" si="702"/>
        <v>0</v>
      </c>
      <c r="BO589" s="103">
        <f t="shared" si="703"/>
        <v>0</v>
      </c>
      <c r="BP589" s="103">
        <f t="shared" si="704"/>
        <v>1200</v>
      </c>
      <c r="BQ589" s="103">
        <f t="shared" si="705"/>
        <v>0</v>
      </c>
      <c r="BR589" s="103">
        <f t="shared" si="706"/>
        <v>0</v>
      </c>
      <c r="BS589" s="103">
        <f t="shared" si="707"/>
        <v>0</v>
      </c>
      <c r="BT589" s="103">
        <f t="shared" si="708"/>
        <v>0</v>
      </c>
      <c r="BU589" s="103">
        <f t="shared" si="709"/>
        <v>0</v>
      </c>
      <c r="BV589" s="103">
        <f t="shared" si="710"/>
        <v>0</v>
      </c>
      <c r="BW589" s="103">
        <f t="shared" si="711"/>
        <v>0</v>
      </c>
      <c r="BX589" s="103">
        <f t="shared" si="712"/>
        <v>0</v>
      </c>
      <c r="BY589" s="103">
        <f t="shared" si="713"/>
        <v>0</v>
      </c>
      <c r="BZ589" s="103">
        <f t="shared" si="714"/>
        <v>0</v>
      </c>
      <c r="CA589" s="104">
        <f>SUM(BO589:BZ589)*VLOOKUP($I589,Escalation[],MATCH(BB$1,Escalation[#Headers]),FALSE)</f>
        <v>1252.1547000000003</v>
      </c>
      <c r="CB589" s="104">
        <f t="shared" si="715"/>
        <v>0</v>
      </c>
      <c r="CC589" s="104">
        <f t="shared" si="716"/>
        <v>663.64199100000019</v>
      </c>
      <c r="CD589" s="104">
        <f t="shared" si="717"/>
        <v>1915.7966910000005</v>
      </c>
      <c r="CE589" s="103">
        <f t="shared" si="718"/>
        <v>438.25414500000005</v>
      </c>
      <c r="CF589" s="105">
        <f t="shared" si="719"/>
        <v>232.27469685000005</v>
      </c>
      <c r="CG589" s="110"/>
      <c r="CH589" s="102"/>
      <c r="CI589" s="102"/>
      <c r="CJ589" s="102"/>
      <c r="CK589" s="102"/>
      <c r="CL589" s="102"/>
      <c r="CM589" s="102"/>
      <c r="CN589" s="102"/>
      <c r="CO589" s="102"/>
      <c r="CP589" s="102"/>
      <c r="CQ589" s="102"/>
      <c r="CR589" s="102"/>
      <c r="CS589" s="102">
        <f t="shared" si="720"/>
        <v>0</v>
      </c>
      <c r="CT589" s="103">
        <f t="shared" si="721"/>
        <v>0</v>
      </c>
      <c r="CU589" s="103">
        <f t="shared" si="722"/>
        <v>0</v>
      </c>
      <c r="CV589" s="103">
        <f t="shared" si="723"/>
        <v>0</v>
      </c>
      <c r="CW589" s="103">
        <f t="shared" si="724"/>
        <v>0</v>
      </c>
      <c r="CX589" s="103">
        <f t="shared" si="725"/>
        <v>0</v>
      </c>
      <c r="CY589" s="103">
        <f t="shared" si="726"/>
        <v>0</v>
      </c>
      <c r="CZ589" s="103">
        <f t="shared" si="727"/>
        <v>0</v>
      </c>
      <c r="DA589" s="103">
        <f t="shared" si="728"/>
        <v>0</v>
      </c>
      <c r="DB589" s="103">
        <f t="shared" si="729"/>
        <v>0</v>
      </c>
      <c r="DC589" s="103">
        <f t="shared" si="730"/>
        <v>0</v>
      </c>
      <c r="DD589" s="103">
        <f t="shared" si="731"/>
        <v>0</v>
      </c>
      <c r="DE589" s="103">
        <f t="shared" si="732"/>
        <v>0</v>
      </c>
      <c r="DF589" s="104">
        <f>SUM(CT589:DE589)*VLOOKUP($I589,Escalation[],MATCH(CG$1,Escalation[#Headers]),FALSE)</f>
        <v>0</v>
      </c>
      <c r="DG589" s="104">
        <f t="shared" si="733"/>
        <v>0</v>
      </c>
      <c r="DH589" s="104">
        <f t="shared" si="734"/>
        <v>0</v>
      </c>
      <c r="DI589" s="104">
        <f t="shared" si="735"/>
        <v>0</v>
      </c>
      <c r="DJ589" s="103">
        <f t="shared" si="736"/>
        <v>0</v>
      </c>
      <c r="DK589" s="105">
        <f t="shared" si="737"/>
        <v>0</v>
      </c>
      <c r="DL589" s="110"/>
      <c r="DM589" s="102"/>
      <c r="DN589" s="102"/>
      <c r="DO589" s="102"/>
      <c r="DP589" s="102"/>
      <c r="DQ589" s="102"/>
      <c r="DR589" s="102"/>
      <c r="DS589" s="102"/>
      <c r="DT589" s="102"/>
      <c r="DU589" s="102"/>
      <c r="DV589" s="102"/>
      <c r="DW589" s="102"/>
      <c r="DX589" s="102">
        <f t="shared" si="738"/>
        <v>0</v>
      </c>
      <c r="DY589" s="103">
        <f t="shared" si="739"/>
        <v>0</v>
      </c>
      <c r="DZ589" s="103">
        <f t="shared" si="740"/>
        <v>0</v>
      </c>
      <c r="EA589" s="103">
        <f t="shared" si="741"/>
        <v>0</v>
      </c>
      <c r="EB589" s="103">
        <f t="shared" si="742"/>
        <v>0</v>
      </c>
      <c r="EC589" s="103">
        <f t="shared" si="743"/>
        <v>0</v>
      </c>
      <c r="ED589" s="103">
        <f t="shared" si="744"/>
        <v>0</v>
      </c>
      <c r="EE589" s="103">
        <f t="shared" si="745"/>
        <v>0</v>
      </c>
      <c r="EF589" s="103">
        <f t="shared" si="746"/>
        <v>0</v>
      </c>
      <c r="EG589" s="103">
        <f t="shared" si="747"/>
        <v>0</v>
      </c>
      <c r="EH589" s="103">
        <f t="shared" si="748"/>
        <v>0</v>
      </c>
      <c r="EI589" s="103">
        <f t="shared" si="749"/>
        <v>0</v>
      </c>
      <c r="EJ589" s="103">
        <f t="shared" si="750"/>
        <v>0</v>
      </c>
      <c r="EK589" s="104">
        <f>SUM(DY589:EJ589)*VLOOKUP($I589,Escalation[],MATCH(DL$1,Escalation[#Headers]),FALSE)</f>
        <v>0</v>
      </c>
      <c r="EL589" s="104">
        <f t="shared" si="751"/>
        <v>0</v>
      </c>
      <c r="EM589" s="104">
        <f t="shared" si="752"/>
        <v>0</v>
      </c>
      <c r="EN589" s="104">
        <f t="shared" si="753"/>
        <v>0</v>
      </c>
      <c r="EO589" s="103">
        <f t="shared" si="754"/>
        <v>0</v>
      </c>
      <c r="EP589" s="105">
        <f t="shared" si="755"/>
        <v>0</v>
      </c>
      <c r="EQ589" s="159">
        <f t="shared" si="756"/>
        <v>1915.7966910000005</v>
      </c>
      <c r="ER589" s="1"/>
      <c r="ES589" s="82"/>
      <c r="ET589" s="82"/>
      <c r="EU589" s="82"/>
      <c r="EV589" s="82"/>
      <c r="EW589" s="34"/>
      <c r="EX589" s="34"/>
      <c r="EY589" s="34"/>
      <c r="EZ589" s="34"/>
      <c r="FA589" s="34"/>
      <c r="FB589" s="34"/>
      <c r="FC589" s="34"/>
      <c r="FD589" s="34"/>
    </row>
    <row r="590" spans="1:160" ht="79.2" hidden="1" x14ac:dyDescent="0.3">
      <c r="A590" s="37" t="s">
        <v>1199</v>
      </c>
      <c r="B590" s="83">
        <v>1.4</v>
      </c>
      <c r="C590" t="s">
        <v>1399</v>
      </c>
      <c r="D590" s="28" t="s">
        <v>15</v>
      </c>
      <c r="E590" s="28" t="s">
        <v>1540</v>
      </c>
      <c r="F590" s="29" t="s">
        <v>1200</v>
      </c>
      <c r="G590" s="30" t="s">
        <v>1201</v>
      </c>
      <c r="H590" s="1"/>
      <c r="I590" s="28" t="s">
        <v>135</v>
      </c>
      <c r="J590" s="31" t="s">
        <v>135</v>
      </c>
      <c r="K590" s="28"/>
      <c r="L590" s="32" t="s">
        <v>1136</v>
      </c>
      <c r="M590" s="38"/>
      <c r="N590" s="42">
        <v>1</v>
      </c>
      <c r="O590" s="24">
        <v>0</v>
      </c>
      <c r="P590" s="47">
        <v>0.53</v>
      </c>
      <c r="Q590" s="31" t="s">
        <v>23</v>
      </c>
      <c r="R590" s="1" t="s">
        <v>24</v>
      </c>
      <c r="S590" s="71">
        <f>VLOOKUP(R590,Contingencies!$A$2:$D$7,4,FALSE)</f>
        <v>0.09</v>
      </c>
      <c r="T590" s="22">
        <f t="shared" si="689"/>
        <v>253.04204151462031</v>
      </c>
      <c r="U590" s="33">
        <f t="shared" si="763"/>
        <v>87.655086276306378</v>
      </c>
      <c r="V590" s="89"/>
      <c r="W590" s="100">
        <v>125</v>
      </c>
      <c r="X590" s="101"/>
      <c r="Y590" s="101"/>
      <c r="Z590" s="101">
        <v>125</v>
      </c>
      <c r="AA590" s="101"/>
      <c r="AB590" s="101"/>
      <c r="AC590" s="101">
        <v>125</v>
      </c>
      <c r="AD590" s="101"/>
      <c r="AE590" s="101"/>
      <c r="AF590" s="101">
        <v>125</v>
      </c>
      <c r="AG590" s="101"/>
      <c r="AH590" s="101"/>
      <c r="AI590" s="102">
        <f t="shared" si="757"/>
        <v>0</v>
      </c>
      <c r="AJ590" s="103">
        <f t="shared" si="690"/>
        <v>125</v>
      </c>
      <c r="AK590" s="103">
        <f t="shared" si="691"/>
        <v>0</v>
      </c>
      <c r="AL590" s="103">
        <f t="shared" si="692"/>
        <v>0</v>
      </c>
      <c r="AM590" s="103">
        <f t="shared" si="693"/>
        <v>125</v>
      </c>
      <c r="AN590" s="103">
        <f t="shared" si="694"/>
        <v>0</v>
      </c>
      <c r="AO590" s="103">
        <f t="shared" si="695"/>
        <v>0</v>
      </c>
      <c r="AP590" s="103">
        <f t="shared" si="696"/>
        <v>125</v>
      </c>
      <c r="AQ590" s="103">
        <f t="shared" si="697"/>
        <v>0</v>
      </c>
      <c r="AR590" s="103">
        <f t="shared" si="698"/>
        <v>0</v>
      </c>
      <c r="AS590" s="103">
        <f t="shared" si="699"/>
        <v>125</v>
      </c>
      <c r="AT590" s="103">
        <f t="shared" si="700"/>
        <v>0</v>
      </c>
      <c r="AU590" s="103">
        <f t="shared" si="701"/>
        <v>0</v>
      </c>
      <c r="AV590" s="104">
        <f>SUM(AJ590:AU590)*VLOOKUP($I590,Escalation[],MATCH(W$1,Escalation[#Headers]),FALSE)</f>
        <v>510.75000000000006</v>
      </c>
      <c r="AW590" s="104">
        <f t="shared" si="758"/>
        <v>0</v>
      </c>
      <c r="AX590" s="104">
        <f t="shared" si="759"/>
        <v>270.69750000000005</v>
      </c>
      <c r="AY590" s="104">
        <f t="shared" si="760"/>
        <v>781.4475000000001</v>
      </c>
      <c r="AZ590" s="103">
        <f t="shared" si="761"/>
        <v>45.967500000000001</v>
      </c>
      <c r="BA590" s="105">
        <f t="shared" si="762"/>
        <v>24.362775000000003</v>
      </c>
      <c r="BB590" s="100">
        <v>125</v>
      </c>
      <c r="BC590" s="101"/>
      <c r="BD590" s="101"/>
      <c r="BE590" s="101">
        <v>125</v>
      </c>
      <c r="BF590" s="101"/>
      <c r="BG590" s="101"/>
      <c r="BH590" s="101">
        <v>125</v>
      </c>
      <c r="BI590" s="101"/>
      <c r="BJ590" s="101"/>
      <c r="BK590" s="101">
        <v>125</v>
      </c>
      <c r="BL590" s="101"/>
      <c r="BM590" s="101"/>
      <c r="BN590" s="102">
        <f t="shared" si="702"/>
        <v>0</v>
      </c>
      <c r="BO590" s="103">
        <f t="shared" si="703"/>
        <v>125</v>
      </c>
      <c r="BP590" s="103">
        <f t="shared" si="704"/>
        <v>0</v>
      </c>
      <c r="BQ590" s="103">
        <f t="shared" si="705"/>
        <v>0</v>
      </c>
      <c r="BR590" s="103">
        <f t="shared" si="706"/>
        <v>125</v>
      </c>
      <c r="BS590" s="103">
        <f t="shared" si="707"/>
        <v>0</v>
      </c>
      <c r="BT590" s="103">
        <f t="shared" si="708"/>
        <v>0</v>
      </c>
      <c r="BU590" s="103">
        <f t="shared" si="709"/>
        <v>125</v>
      </c>
      <c r="BV590" s="103">
        <f t="shared" si="710"/>
        <v>0</v>
      </c>
      <c r="BW590" s="103">
        <f t="shared" si="711"/>
        <v>0</v>
      </c>
      <c r="BX590" s="103">
        <f t="shared" si="712"/>
        <v>125</v>
      </c>
      <c r="BY590" s="103">
        <f t="shared" si="713"/>
        <v>0</v>
      </c>
      <c r="BZ590" s="103">
        <f t="shared" si="714"/>
        <v>0</v>
      </c>
      <c r="CA590" s="104">
        <f>SUM(BO590:BZ590)*VLOOKUP($I590,Escalation[],MATCH(BB$1,Escalation[#Headers]),FALSE)</f>
        <v>521.73112500000002</v>
      </c>
      <c r="CB590" s="104">
        <f t="shared" si="715"/>
        <v>0</v>
      </c>
      <c r="CC590" s="104">
        <f t="shared" si="716"/>
        <v>276.51749625000002</v>
      </c>
      <c r="CD590" s="104">
        <f t="shared" si="717"/>
        <v>798.24862125000004</v>
      </c>
      <c r="CE590" s="103">
        <f t="shared" si="718"/>
        <v>46.95580125</v>
      </c>
      <c r="CF590" s="105">
        <f t="shared" si="719"/>
        <v>24.886574662500003</v>
      </c>
      <c r="CG590" s="100">
        <v>125</v>
      </c>
      <c r="CH590" s="101"/>
      <c r="CI590" s="101"/>
      <c r="CJ590" s="101">
        <v>125</v>
      </c>
      <c r="CK590" s="101"/>
      <c r="CL590" s="101"/>
      <c r="CM590" s="101">
        <v>125</v>
      </c>
      <c r="CN590" s="101"/>
      <c r="CO590" s="101"/>
      <c r="CP590" s="101">
        <v>125</v>
      </c>
      <c r="CQ590" s="101"/>
      <c r="CR590" s="101"/>
      <c r="CS590" s="102">
        <f t="shared" si="720"/>
        <v>0</v>
      </c>
      <c r="CT590" s="103">
        <f t="shared" si="721"/>
        <v>125</v>
      </c>
      <c r="CU590" s="103">
        <f t="shared" si="722"/>
        <v>0</v>
      </c>
      <c r="CV590" s="103">
        <f t="shared" si="723"/>
        <v>0</v>
      </c>
      <c r="CW590" s="103">
        <f t="shared" si="724"/>
        <v>125</v>
      </c>
      <c r="CX590" s="103">
        <f t="shared" si="725"/>
        <v>0</v>
      </c>
      <c r="CY590" s="103">
        <f t="shared" si="726"/>
        <v>0</v>
      </c>
      <c r="CZ590" s="103">
        <f t="shared" si="727"/>
        <v>125</v>
      </c>
      <c r="DA590" s="103">
        <f t="shared" si="728"/>
        <v>0</v>
      </c>
      <c r="DB590" s="103">
        <f t="shared" si="729"/>
        <v>0</v>
      </c>
      <c r="DC590" s="103">
        <f t="shared" si="730"/>
        <v>125</v>
      </c>
      <c r="DD590" s="103">
        <f t="shared" si="731"/>
        <v>0</v>
      </c>
      <c r="DE590" s="103">
        <f t="shared" si="732"/>
        <v>0</v>
      </c>
      <c r="DF590" s="104">
        <f>SUM(CT590:DE590)*VLOOKUP($I590,Escalation[],MATCH(CG$1,Escalation[#Headers]),FALSE)</f>
        <v>532.9483441875002</v>
      </c>
      <c r="DG590" s="104">
        <f t="shared" si="733"/>
        <v>0</v>
      </c>
      <c r="DH590" s="104">
        <f t="shared" si="734"/>
        <v>282.46262241937512</v>
      </c>
      <c r="DI590" s="104">
        <f t="shared" si="735"/>
        <v>815.41096660687526</v>
      </c>
      <c r="DJ590" s="103">
        <f t="shared" si="736"/>
        <v>47.965350976875015</v>
      </c>
      <c r="DK590" s="105">
        <f t="shared" si="737"/>
        <v>25.421636017743761</v>
      </c>
      <c r="DL590" s="100">
        <v>125</v>
      </c>
      <c r="DM590" s="101"/>
      <c r="DN590" s="101"/>
      <c r="DO590" s="101">
        <v>125</v>
      </c>
      <c r="DP590" s="101"/>
      <c r="DQ590" s="102"/>
      <c r="DR590" s="102"/>
      <c r="DS590" s="102"/>
      <c r="DT590" s="102"/>
      <c r="DU590" s="102"/>
      <c r="DV590" s="102"/>
      <c r="DW590" s="102"/>
      <c r="DX590" s="102">
        <f t="shared" si="738"/>
        <v>0</v>
      </c>
      <c r="DY590" s="103">
        <f t="shared" si="739"/>
        <v>125</v>
      </c>
      <c r="DZ590" s="103">
        <f t="shared" si="740"/>
        <v>0</v>
      </c>
      <c r="EA590" s="103">
        <f t="shared" si="741"/>
        <v>0</v>
      </c>
      <c r="EB590" s="103">
        <f t="shared" si="742"/>
        <v>125</v>
      </c>
      <c r="EC590" s="103">
        <f t="shared" si="743"/>
        <v>0</v>
      </c>
      <c r="ED590" s="103">
        <f t="shared" si="744"/>
        <v>0</v>
      </c>
      <c r="EE590" s="103">
        <f t="shared" si="745"/>
        <v>0</v>
      </c>
      <c r="EF590" s="103">
        <f t="shared" si="746"/>
        <v>0</v>
      </c>
      <c r="EG590" s="103">
        <f t="shared" si="747"/>
        <v>0</v>
      </c>
      <c r="EH590" s="103">
        <f t="shared" si="748"/>
        <v>0</v>
      </c>
      <c r="EI590" s="103">
        <f t="shared" si="749"/>
        <v>0</v>
      </c>
      <c r="EJ590" s="103">
        <f t="shared" si="750"/>
        <v>0</v>
      </c>
      <c r="EK590" s="104">
        <f>SUM(DY590:EJ590)*VLOOKUP($I590,Escalation[],MATCH(DL$1,Escalation[#Headers]),FALSE)</f>
        <v>272.20336679376572</v>
      </c>
      <c r="EL590" s="104">
        <f t="shared" si="751"/>
        <v>0</v>
      </c>
      <c r="EM590" s="104">
        <f t="shared" si="752"/>
        <v>144.26778440069583</v>
      </c>
      <c r="EN590" s="104">
        <f t="shared" si="753"/>
        <v>416.47115119446153</v>
      </c>
      <c r="EO590" s="103">
        <f t="shared" si="754"/>
        <v>24.498303011438914</v>
      </c>
      <c r="EP590" s="105">
        <f t="shared" si="755"/>
        <v>12.984100596062625</v>
      </c>
      <c r="EQ590" s="159">
        <f t="shared" si="756"/>
        <v>2811.5782390513368</v>
      </c>
      <c r="ER590" s="1"/>
      <c r="ES590" s="82"/>
      <c r="ET590" s="82"/>
      <c r="EU590" s="82"/>
      <c r="EV590" s="82"/>
      <c r="EW590" s="34"/>
      <c r="EX590" s="34"/>
      <c r="EY590" s="34"/>
      <c r="EZ590" s="34"/>
      <c r="FA590" s="34"/>
      <c r="FB590" s="34"/>
      <c r="FC590" s="34"/>
      <c r="FD590" s="34"/>
    </row>
    <row r="591" spans="1:160" ht="79.2" hidden="1" x14ac:dyDescent="0.3">
      <c r="A591" s="37" t="s">
        <v>1202</v>
      </c>
      <c r="B591" s="83">
        <v>1.4</v>
      </c>
      <c r="C591" t="s">
        <v>1399</v>
      </c>
      <c r="D591" s="28" t="s">
        <v>1070</v>
      </c>
      <c r="E591" s="28"/>
      <c r="F591" s="29" t="s">
        <v>1203</v>
      </c>
      <c r="G591" s="30" t="s">
        <v>1204</v>
      </c>
      <c r="H591" s="1"/>
      <c r="I591" s="28" t="s">
        <v>135</v>
      </c>
      <c r="J591" s="31" t="s">
        <v>135</v>
      </c>
      <c r="K591" s="28"/>
      <c r="L591" s="32" t="s">
        <v>136</v>
      </c>
      <c r="M591" s="38"/>
      <c r="N591" s="42">
        <v>1</v>
      </c>
      <c r="O591" s="24">
        <v>0</v>
      </c>
      <c r="P591" s="47">
        <v>0.55000000000000004</v>
      </c>
      <c r="Q591" s="31" t="s">
        <v>880</v>
      </c>
      <c r="R591" s="1" t="s">
        <v>41</v>
      </c>
      <c r="S591" s="71">
        <f>VLOOKUP(R591,Contingencies!$A$2:$D$7,4,FALSE)</f>
        <v>0.125</v>
      </c>
      <c r="T591" s="22">
        <f t="shared" si="689"/>
        <v>283.03913531250009</v>
      </c>
      <c r="U591" s="33">
        <f t="shared" si="763"/>
        <v>100.43324156250004</v>
      </c>
      <c r="V591" s="89"/>
      <c r="W591" s="110"/>
      <c r="X591" s="102"/>
      <c r="Y591" s="102"/>
      <c r="Z591" s="102"/>
      <c r="AA591" s="102"/>
      <c r="AB591" s="102"/>
      <c r="AC591" s="102"/>
      <c r="AD591" s="102"/>
      <c r="AE591" s="102"/>
      <c r="AF591" s="102"/>
      <c r="AG591" s="102"/>
      <c r="AH591" s="102"/>
      <c r="AI591" s="102">
        <f t="shared" si="757"/>
        <v>0</v>
      </c>
      <c r="AJ591" s="103">
        <f t="shared" si="690"/>
        <v>0</v>
      </c>
      <c r="AK591" s="103">
        <f t="shared" si="691"/>
        <v>0</v>
      </c>
      <c r="AL591" s="103">
        <f t="shared" si="692"/>
        <v>0</v>
      </c>
      <c r="AM591" s="103">
        <f t="shared" si="693"/>
        <v>0</v>
      </c>
      <c r="AN591" s="103">
        <f t="shared" si="694"/>
        <v>0</v>
      </c>
      <c r="AO591" s="103">
        <f t="shared" si="695"/>
        <v>0</v>
      </c>
      <c r="AP591" s="103">
        <f t="shared" si="696"/>
        <v>0</v>
      </c>
      <c r="AQ591" s="103">
        <f t="shared" si="697"/>
        <v>0</v>
      </c>
      <c r="AR591" s="103">
        <f t="shared" si="698"/>
        <v>0</v>
      </c>
      <c r="AS591" s="103">
        <f t="shared" si="699"/>
        <v>0</v>
      </c>
      <c r="AT591" s="103">
        <f t="shared" si="700"/>
        <v>0</v>
      </c>
      <c r="AU591" s="103">
        <f t="shared" si="701"/>
        <v>0</v>
      </c>
      <c r="AV591" s="104">
        <f>SUM(AJ591:AU591)*VLOOKUP($I591,Escalation[],MATCH(W$1,Escalation[#Headers]),FALSE)</f>
        <v>0</v>
      </c>
      <c r="AW591" s="104">
        <f t="shared" si="758"/>
        <v>0</v>
      </c>
      <c r="AX591" s="104">
        <f t="shared" si="759"/>
        <v>0</v>
      </c>
      <c r="AY591" s="104">
        <f t="shared" si="760"/>
        <v>0</v>
      </c>
      <c r="AZ591" s="103">
        <f t="shared" si="761"/>
        <v>0</v>
      </c>
      <c r="BA591" s="105">
        <f t="shared" si="762"/>
        <v>0</v>
      </c>
      <c r="BB591" s="110"/>
      <c r="BC591" s="102"/>
      <c r="BD591" s="102"/>
      <c r="BE591" s="102"/>
      <c r="BF591" s="102"/>
      <c r="BG591" s="102"/>
      <c r="BH591" s="102"/>
      <c r="BI591" s="102"/>
      <c r="BJ591" s="101">
        <v>700</v>
      </c>
      <c r="BK591" s="101">
        <v>700</v>
      </c>
      <c r="BL591" s="101"/>
      <c r="BM591" s="101"/>
      <c r="BN591" s="102">
        <f t="shared" si="702"/>
        <v>0</v>
      </c>
      <c r="BO591" s="103">
        <f t="shared" si="703"/>
        <v>0</v>
      </c>
      <c r="BP591" s="103">
        <f t="shared" si="704"/>
        <v>0</v>
      </c>
      <c r="BQ591" s="103">
        <f t="shared" si="705"/>
        <v>0</v>
      </c>
      <c r="BR591" s="103">
        <f t="shared" si="706"/>
        <v>0</v>
      </c>
      <c r="BS591" s="103">
        <f t="shared" si="707"/>
        <v>0</v>
      </c>
      <c r="BT591" s="103">
        <f t="shared" si="708"/>
        <v>0</v>
      </c>
      <c r="BU591" s="103">
        <f t="shared" si="709"/>
        <v>0</v>
      </c>
      <c r="BV591" s="103">
        <f t="shared" si="710"/>
        <v>0</v>
      </c>
      <c r="BW591" s="103">
        <f t="shared" si="711"/>
        <v>700</v>
      </c>
      <c r="BX591" s="103">
        <f t="shared" si="712"/>
        <v>700</v>
      </c>
      <c r="BY591" s="103">
        <f t="shared" si="713"/>
        <v>0</v>
      </c>
      <c r="BZ591" s="103">
        <f t="shared" si="714"/>
        <v>0</v>
      </c>
      <c r="CA591" s="104">
        <f>SUM(BO591:BZ591)*VLOOKUP($I591,Escalation[],MATCH(BB$1,Escalation[#Headers]),FALSE)</f>
        <v>1460.8471500000003</v>
      </c>
      <c r="CB591" s="104">
        <f t="shared" si="715"/>
        <v>0</v>
      </c>
      <c r="CC591" s="104">
        <f t="shared" si="716"/>
        <v>803.46593250000024</v>
      </c>
      <c r="CD591" s="104">
        <f t="shared" si="717"/>
        <v>2264.3130825000007</v>
      </c>
      <c r="CE591" s="103">
        <f t="shared" si="718"/>
        <v>182.60589375000004</v>
      </c>
      <c r="CF591" s="105">
        <f t="shared" si="719"/>
        <v>100.43324156250003</v>
      </c>
      <c r="CG591" s="100"/>
      <c r="CH591" s="101"/>
      <c r="CI591" s="101"/>
      <c r="CJ591" s="101"/>
      <c r="CK591" s="101"/>
      <c r="CL591" s="102"/>
      <c r="CM591" s="102"/>
      <c r="CN591" s="102"/>
      <c r="CO591" s="102"/>
      <c r="CP591" s="102"/>
      <c r="CQ591" s="102"/>
      <c r="CR591" s="102"/>
      <c r="CS591" s="102">
        <f t="shared" si="720"/>
        <v>0</v>
      </c>
      <c r="CT591" s="103">
        <f t="shared" si="721"/>
        <v>0</v>
      </c>
      <c r="CU591" s="103">
        <f t="shared" si="722"/>
        <v>0</v>
      </c>
      <c r="CV591" s="103">
        <f t="shared" si="723"/>
        <v>0</v>
      </c>
      <c r="CW591" s="103">
        <f t="shared" si="724"/>
        <v>0</v>
      </c>
      <c r="CX591" s="103">
        <f t="shared" si="725"/>
        <v>0</v>
      </c>
      <c r="CY591" s="103">
        <f t="shared" si="726"/>
        <v>0</v>
      </c>
      <c r="CZ591" s="103">
        <f t="shared" si="727"/>
        <v>0</v>
      </c>
      <c r="DA591" s="103">
        <f t="shared" si="728"/>
        <v>0</v>
      </c>
      <c r="DB591" s="103">
        <f t="shared" si="729"/>
        <v>0</v>
      </c>
      <c r="DC591" s="103">
        <f t="shared" si="730"/>
        <v>0</v>
      </c>
      <c r="DD591" s="103">
        <f t="shared" si="731"/>
        <v>0</v>
      </c>
      <c r="DE591" s="103">
        <f t="shared" si="732"/>
        <v>0</v>
      </c>
      <c r="DF591" s="104">
        <f>SUM(CT591:DE591)*VLOOKUP($I591,Escalation[],MATCH(CG$1,Escalation[#Headers]),FALSE)</f>
        <v>0</v>
      </c>
      <c r="DG591" s="104">
        <f t="shared" si="733"/>
        <v>0</v>
      </c>
      <c r="DH591" s="104">
        <f t="shared" si="734"/>
        <v>0</v>
      </c>
      <c r="DI591" s="104">
        <f t="shared" si="735"/>
        <v>0</v>
      </c>
      <c r="DJ591" s="103">
        <f t="shared" si="736"/>
        <v>0</v>
      </c>
      <c r="DK591" s="105">
        <f t="shared" si="737"/>
        <v>0</v>
      </c>
      <c r="DL591" s="110"/>
      <c r="DM591" s="102"/>
      <c r="DN591" s="102"/>
      <c r="DO591" s="102"/>
      <c r="DP591" s="102"/>
      <c r="DQ591" s="102"/>
      <c r="DR591" s="102"/>
      <c r="DS591" s="102"/>
      <c r="DT591" s="102"/>
      <c r="DU591" s="102"/>
      <c r="DV591" s="102"/>
      <c r="DW591" s="102"/>
      <c r="DX591" s="102">
        <f t="shared" si="738"/>
        <v>0</v>
      </c>
      <c r="DY591" s="103">
        <f t="shared" si="739"/>
        <v>0</v>
      </c>
      <c r="DZ591" s="103">
        <f t="shared" si="740"/>
        <v>0</v>
      </c>
      <c r="EA591" s="103">
        <f t="shared" si="741"/>
        <v>0</v>
      </c>
      <c r="EB591" s="103">
        <f t="shared" si="742"/>
        <v>0</v>
      </c>
      <c r="EC591" s="103">
        <f t="shared" si="743"/>
        <v>0</v>
      </c>
      <c r="ED591" s="103">
        <f t="shared" si="744"/>
        <v>0</v>
      </c>
      <c r="EE591" s="103">
        <f t="shared" si="745"/>
        <v>0</v>
      </c>
      <c r="EF591" s="103">
        <f t="shared" si="746"/>
        <v>0</v>
      </c>
      <c r="EG591" s="103">
        <f t="shared" si="747"/>
        <v>0</v>
      </c>
      <c r="EH591" s="103">
        <f t="shared" si="748"/>
        <v>0</v>
      </c>
      <c r="EI591" s="103">
        <f t="shared" si="749"/>
        <v>0</v>
      </c>
      <c r="EJ591" s="103">
        <f t="shared" si="750"/>
        <v>0</v>
      </c>
      <c r="EK591" s="104">
        <f>SUM(DY591:EJ591)*VLOOKUP($I591,Escalation[],MATCH(DL$1,Escalation[#Headers]),FALSE)</f>
        <v>0</v>
      </c>
      <c r="EL591" s="104">
        <f t="shared" si="751"/>
        <v>0</v>
      </c>
      <c r="EM591" s="104">
        <f t="shared" si="752"/>
        <v>0</v>
      </c>
      <c r="EN591" s="104">
        <f t="shared" si="753"/>
        <v>0</v>
      </c>
      <c r="EO591" s="103">
        <f t="shared" si="754"/>
        <v>0</v>
      </c>
      <c r="EP591" s="105">
        <f t="shared" si="755"/>
        <v>0</v>
      </c>
      <c r="EQ591" s="159">
        <f t="shared" si="756"/>
        <v>2264.3130825000007</v>
      </c>
      <c r="ER591" s="1"/>
      <c r="ES591" s="82"/>
      <c r="ET591" s="82"/>
      <c r="EU591" s="82"/>
      <c r="EV591" s="82"/>
      <c r="EW591" s="34"/>
      <c r="EX591" s="34"/>
      <c r="EY591" s="34"/>
      <c r="EZ591" s="34"/>
      <c r="FA591" s="34"/>
      <c r="FB591" s="34"/>
      <c r="FC591" s="34"/>
      <c r="FD591" s="34"/>
    </row>
    <row r="592" spans="1:160" ht="92.4" hidden="1" x14ac:dyDescent="0.3">
      <c r="A592" s="37" t="s">
        <v>1202</v>
      </c>
      <c r="B592" s="83">
        <v>1.4</v>
      </c>
      <c r="C592" t="s">
        <v>1399</v>
      </c>
      <c r="D592" s="28" t="s">
        <v>1070</v>
      </c>
      <c r="E592" s="28"/>
      <c r="F592" s="29" t="s">
        <v>1203</v>
      </c>
      <c r="G592" s="30" t="s">
        <v>1205</v>
      </c>
      <c r="H592" s="1"/>
      <c r="I592" s="28" t="s">
        <v>135</v>
      </c>
      <c r="J592" s="31" t="s">
        <v>135</v>
      </c>
      <c r="K592" s="28"/>
      <c r="L592" s="32" t="s">
        <v>136</v>
      </c>
      <c r="M592" s="38"/>
      <c r="N592" s="42">
        <v>1</v>
      </c>
      <c r="O592" s="24">
        <v>0</v>
      </c>
      <c r="P592" s="47">
        <v>0.55000000000000004</v>
      </c>
      <c r="Q592" s="31" t="s">
        <v>880</v>
      </c>
      <c r="R592" s="1" t="s">
        <v>41</v>
      </c>
      <c r="S592" s="71">
        <f>VLOOKUP(R592,Contingencies!$A$2:$D$7,4,FALSE)</f>
        <v>0.125</v>
      </c>
      <c r="T592" s="22">
        <f t="shared" si="689"/>
        <v>101.08540546875</v>
      </c>
      <c r="U592" s="33">
        <f t="shared" si="763"/>
        <v>35.869014843750001</v>
      </c>
      <c r="V592" s="89"/>
      <c r="W592" s="110"/>
      <c r="X592" s="102"/>
      <c r="Y592" s="102"/>
      <c r="Z592" s="102"/>
      <c r="AA592" s="102"/>
      <c r="AB592" s="102"/>
      <c r="AC592" s="102"/>
      <c r="AD592" s="102"/>
      <c r="AE592" s="102"/>
      <c r="AF592" s="102"/>
      <c r="AG592" s="102"/>
      <c r="AH592" s="102"/>
      <c r="AI592" s="102">
        <f t="shared" si="757"/>
        <v>0</v>
      </c>
      <c r="AJ592" s="103">
        <f t="shared" si="690"/>
        <v>0</v>
      </c>
      <c r="AK592" s="103">
        <f t="shared" si="691"/>
        <v>0</v>
      </c>
      <c r="AL592" s="103">
        <f t="shared" si="692"/>
        <v>0</v>
      </c>
      <c r="AM592" s="103">
        <f t="shared" si="693"/>
        <v>0</v>
      </c>
      <c r="AN592" s="103">
        <f t="shared" si="694"/>
        <v>0</v>
      </c>
      <c r="AO592" s="103">
        <f t="shared" si="695"/>
        <v>0</v>
      </c>
      <c r="AP592" s="103">
        <f t="shared" si="696"/>
        <v>0</v>
      </c>
      <c r="AQ592" s="103">
        <f t="shared" si="697"/>
        <v>0</v>
      </c>
      <c r="AR592" s="103">
        <f t="shared" si="698"/>
        <v>0</v>
      </c>
      <c r="AS592" s="103">
        <f t="shared" si="699"/>
        <v>0</v>
      </c>
      <c r="AT592" s="103">
        <f t="shared" si="700"/>
        <v>0</v>
      </c>
      <c r="AU592" s="103">
        <f t="shared" si="701"/>
        <v>0</v>
      </c>
      <c r="AV592" s="104">
        <f>SUM(AJ592:AU592)*VLOOKUP($I592,Escalation[],MATCH(W$1,Escalation[#Headers]),FALSE)</f>
        <v>0</v>
      </c>
      <c r="AW592" s="104">
        <f t="shared" si="758"/>
        <v>0</v>
      </c>
      <c r="AX592" s="104">
        <f t="shared" si="759"/>
        <v>0</v>
      </c>
      <c r="AY592" s="104">
        <f t="shared" si="760"/>
        <v>0</v>
      </c>
      <c r="AZ592" s="103">
        <f t="shared" si="761"/>
        <v>0</v>
      </c>
      <c r="BA592" s="105">
        <f t="shared" si="762"/>
        <v>0</v>
      </c>
      <c r="BB592" s="110"/>
      <c r="BC592" s="102"/>
      <c r="BD592" s="102"/>
      <c r="BE592" s="102"/>
      <c r="BF592" s="102"/>
      <c r="BG592" s="102"/>
      <c r="BH592" s="102"/>
      <c r="BI592" s="102"/>
      <c r="BJ592" s="101"/>
      <c r="BK592" s="101"/>
      <c r="BL592" s="101">
        <v>250</v>
      </c>
      <c r="BM592" s="101">
        <v>250</v>
      </c>
      <c r="BN592" s="102">
        <f t="shared" si="702"/>
        <v>0</v>
      </c>
      <c r="BO592" s="103">
        <f t="shared" si="703"/>
        <v>0</v>
      </c>
      <c r="BP592" s="103">
        <f t="shared" si="704"/>
        <v>0</v>
      </c>
      <c r="BQ592" s="103">
        <f t="shared" si="705"/>
        <v>0</v>
      </c>
      <c r="BR592" s="103">
        <f t="shared" si="706"/>
        <v>0</v>
      </c>
      <c r="BS592" s="103">
        <f t="shared" si="707"/>
        <v>0</v>
      </c>
      <c r="BT592" s="103">
        <f t="shared" si="708"/>
        <v>0</v>
      </c>
      <c r="BU592" s="103">
        <f t="shared" si="709"/>
        <v>0</v>
      </c>
      <c r="BV592" s="103">
        <f t="shared" si="710"/>
        <v>0</v>
      </c>
      <c r="BW592" s="103">
        <f t="shared" si="711"/>
        <v>0</v>
      </c>
      <c r="BX592" s="103">
        <f t="shared" si="712"/>
        <v>0</v>
      </c>
      <c r="BY592" s="103">
        <f t="shared" si="713"/>
        <v>250</v>
      </c>
      <c r="BZ592" s="103">
        <f t="shared" si="714"/>
        <v>250</v>
      </c>
      <c r="CA592" s="104">
        <f>SUM(BO592:BZ592)*VLOOKUP($I592,Escalation[],MATCH(BB$1,Escalation[#Headers]),FALSE)</f>
        <v>521.73112500000002</v>
      </c>
      <c r="CB592" s="104">
        <f t="shared" si="715"/>
        <v>0</v>
      </c>
      <c r="CC592" s="104">
        <f t="shared" si="716"/>
        <v>286.95211875000001</v>
      </c>
      <c r="CD592" s="104">
        <f t="shared" si="717"/>
        <v>808.68324374999997</v>
      </c>
      <c r="CE592" s="103">
        <f t="shared" si="718"/>
        <v>65.216390625000003</v>
      </c>
      <c r="CF592" s="105">
        <f t="shared" si="719"/>
        <v>35.869014843750001</v>
      </c>
      <c r="CG592" s="100"/>
      <c r="CH592" s="101"/>
      <c r="CI592" s="101"/>
      <c r="CJ592" s="101"/>
      <c r="CK592" s="101"/>
      <c r="CL592" s="102"/>
      <c r="CM592" s="102"/>
      <c r="CN592" s="102"/>
      <c r="CO592" s="102"/>
      <c r="CP592" s="102"/>
      <c r="CQ592" s="102"/>
      <c r="CR592" s="102"/>
      <c r="CS592" s="102">
        <f t="shared" si="720"/>
        <v>0</v>
      </c>
      <c r="CT592" s="103">
        <f t="shared" si="721"/>
        <v>0</v>
      </c>
      <c r="CU592" s="103">
        <f t="shared" si="722"/>
        <v>0</v>
      </c>
      <c r="CV592" s="103">
        <f t="shared" si="723"/>
        <v>0</v>
      </c>
      <c r="CW592" s="103">
        <f t="shared" si="724"/>
        <v>0</v>
      </c>
      <c r="CX592" s="103">
        <f t="shared" si="725"/>
        <v>0</v>
      </c>
      <c r="CY592" s="103">
        <f t="shared" si="726"/>
        <v>0</v>
      </c>
      <c r="CZ592" s="103">
        <f t="shared" si="727"/>
        <v>0</v>
      </c>
      <c r="DA592" s="103">
        <f t="shared" si="728"/>
        <v>0</v>
      </c>
      <c r="DB592" s="103">
        <f t="shared" si="729"/>
        <v>0</v>
      </c>
      <c r="DC592" s="103">
        <f t="shared" si="730"/>
        <v>0</v>
      </c>
      <c r="DD592" s="103">
        <f t="shared" si="731"/>
        <v>0</v>
      </c>
      <c r="DE592" s="103">
        <f t="shared" si="732"/>
        <v>0</v>
      </c>
      <c r="DF592" s="104">
        <f>SUM(CT592:DE592)*VLOOKUP($I592,Escalation[],MATCH(CG$1,Escalation[#Headers]),FALSE)</f>
        <v>0</v>
      </c>
      <c r="DG592" s="104">
        <f t="shared" si="733"/>
        <v>0</v>
      </c>
      <c r="DH592" s="104">
        <f t="shared" si="734"/>
        <v>0</v>
      </c>
      <c r="DI592" s="104">
        <f t="shared" si="735"/>
        <v>0</v>
      </c>
      <c r="DJ592" s="103">
        <f t="shared" si="736"/>
        <v>0</v>
      </c>
      <c r="DK592" s="105">
        <f t="shared" si="737"/>
        <v>0</v>
      </c>
      <c r="DL592" s="110"/>
      <c r="DM592" s="102"/>
      <c r="DN592" s="102"/>
      <c r="DO592" s="102"/>
      <c r="DP592" s="102"/>
      <c r="DQ592" s="102"/>
      <c r="DR592" s="102"/>
      <c r="DS592" s="102"/>
      <c r="DT592" s="102"/>
      <c r="DU592" s="102"/>
      <c r="DV592" s="102"/>
      <c r="DW592" s="102"/>
      <c r="DX592" s="102">
        <f t="shared" si="738"/>
        <v>0</v>
      </c>
      <c r="DY592" s="103">
        <f t="shared" si="739"/>
        <v>0</v>
      </c>
      <c r="DZ592" s="103">
        <f t="shared" si="740"/>
        <v>0</v>
      </c>
      <c r="EA592" s="103">
        <f t="shared" si="741"/>
        <v>0</v>
      </c>
      <c r="EB592" s="103">
        <f t="shared" si="742"/>
        <v>0</v>
      </c>
      <c r="EC592" s="103">
        <f t="shared" si="743"/>
        <v>0</v>
      </c>
      <c r="ED592" s="103">
        <f t="shared" si="744"/>
        <v>0</v>
      </c>
      <c r="EE592" s="103">
        <f t="shared" si="745"/>
        <v>0</v>
      </c>
      <c r="EF592" s="103">
        <f t="shared" si="746"/>
        <v>0</v>
      </c>
      <c r="EG592" s="103">
        <f t="shared" si="747"/>
        <v>0</v>
      </c>
      <c r="EH592" s="103">
        <f t="shared" si="748"/>
        <v>0</v>
      </c>
      <c r="EI592" s="103">
        <f t="shared" si="749"/>
        <v>0</v>
      </c>
      <c r="EJ592" s="103">
        <f t="shared" si="750"/>
        <v>0</v>
      </c>
      <c r="EK592" s="104">
        <f>SUM(DY592:EJ592)*VLOOKUP($I592,Escalation[],MATCH(DL$1,Escalation[#Headers]),FALSE)</f>
        <v>0</v>
      </c>
      <c r="EL592" s="104">
        <f t="shared" si="751"/>
        <v>0</v>
      </c>
      <c r="EM592" s="104">
        <f t="shared" si="752"/>
        <v>0</v>
      </c>
      <c r="EN592" s="104">
        <f t="shared" si="753"/>
        <v>0</v>
      </c>
      <c r="EO592" s="103">
        <f t="shared" si="754"/>
        <v>0</v>
      </c>
      <c r="EP592" s="105">
        <f t="shared" si="755"/>
        <v>0</v>
      </c>
      <c r="EQ592" s="159">
        <f t="shared" si="756"/>
        <v>808.68324374999997</v>
      </c>
      <c r="ER592" s="1"/>
      <c r="ES592" s="82"/>
      <c r="ET592" s="82"/>
      <c r="EU592" s="82"/>
      <c r="EV592" s="82"/>
      <c r="EW592" s="34"/>
      <c r="EX592" s="34"/>
      <c r="EY592" s="34"/>
      <c r="EZ592" s="34"/>
      <c r="FA592" s="34"/>
      <c r="FB592" s="34"/>
      <c r="FC592" s="34"/>
      <c r="FD592" s="34"/>
    </row>
    <row r="593" spans="1:160" ht="92.4" hidden="1" x14ac:dyDescent="0.3">
      <c r="A593" s="37" t="s">
        <v>1202</v>
      </c>
      <c r="B593" s="83">
        <v>1.4</v>
      </c>
      <c r="C593" t="s">
        <v>1399</v>
      </c>
      <c r="D593" s="28" t="s">
        <v>1070</v>
      </c>
      <c r="E593" s="28"/>
      <c r="F593" s="29" t="s">
        <v>1203</v>
      </c>
      <c r="G593" s="30" t="s">
        <v>1206</v>
      </c>
      <c r="H593" s="1" t="s">
        <v>834</v>
      </c>
      <c r="I593" s="28" t="s">
        <v>125</v>
      </c>
      <c r="J593" s="31" t="s">
        <v>125</v>
      </c>
      <c r="K593" s="28"/>
      <c r="L593" s="32" t="s">
        <v>129</v>
      </c>
      <c r="M593" s="38"/>
      <c r="N593" s="42">
        <v>1</v>
      </c>
      <c r="O593" s="24">
        <v>0</v>
      </c>
      <c r="P593" s="47">
        <v>0.55000000000000004</v>
      </c>
      <c r="Q593" s="31" t="s">
        <v>880</v>
      </c>
      <c r="R593" s="1" t="s">
        <v>24</v>
      </c>
      <c r="S593" s="71">
        <f>VLOOKUP(R593,Contingencies!$A$2:$D$7,4,FALSE)</f>
        <v>0.09</v>
      </c>
      <c r="T593" s="22">
        <f t="shared" si="689"/>
        <v>535.29331690192521</v>
      </c>
      <c r="U593" s="33">
        <f t="shared" si="763"/>
        <v>189.94278986842508</v>
      </c>
      <c r="V593" s="89"/>
      <c r="W593" s="110"/>
      <c r="X593" s="102"/>
      <c r="Y593" s="102"/>
      <c r="Z593" s="102"/>
      <c r="AA593" s="102"/>
      <c r="AB593" s="102"/>
      <c r="AC593" s="102"/>
      <c r="AD593" s="102"/>
      <c r="AE593" s="102"/>
      <c r="AF593" s="102"/>
      <c r="AG593" s="102"/>
      <c r="AH593" s="102"/>
      <c r="AI593" s="102">
        <f t="shared" si="757"/>
        <v>0</v>
      </c>
      <c r="AJ593" s="103">
        <f t="shared" si="690"/>
        <v>0</v>
      </c>
      <c r="AK593" s="103">
        <f t="shared" si="691"/>
        <v>0</v>
      </c>
      <c r="AL593" s="103">
        <f t="shared" si="692"/>
        <v>0</v>
      </c>
      <c r="AM593" s="103">
        <f t="shared" si="693"/>
        <v>0</v>
      </c>
      <c r="AN593" s="103">
        <f t="shared" si="694"/>
        <v>0</v>
      </c>
      <c r="AO593" s="103">
        <f t="shared" si="695"/>
        <v>0</v>
      </c>
      <c r="AP593" s="103">
        <f t="shared" si="696"/>
        <v>0</v>
      </c>
      <c r="AQ593" s="103">
        <f t="shared" si="697"/>
        <v>0</v>
      </c>
      <c r="AR593" s="103">
        <f t="shared" si="698"/>
        <v>0</v>
      </c>
      <c r="AS593" s="103">
        <f t="shared" si="699"/>
        <v>0</v>
      </c>
      <c r="AT593" s="103">
        <f t="shared" si="700"/>
        <v>0</v>
      </c>
      <c r="AU593" s="103">
        <f t="shared" si="701"/>
        <v>0</v>
      </c>
      <c r="AV593" s="104">
        <f>SUM(AJ593:AU593)*VLOOKUP($I593,Escalation[],MATCH(W$1,Escalation[#Headers]),FALSE)</f>
        <v>0</v>
      </c>
      <c r="AW593" s="104">
        <f t="shared" si="758"/>
        <v>0</v>
      </c>
      <c r="AX593" s="104">
        <f t="shared" si="759"/>
        <v>0</v>
      </c>
      <c r="AY593" s="104">
        <f t="shared" si="760"/>
        <v>0</v>
      </c>
      <c r="AZ593" s="103">
        <f t="shared" si="761"/>
        <v>0</v>
      </c>
      <c r="BA593" s="105">
        <f t="shared" si="762"/>
        <v>0</v>
      </c>
      <c r="BB593" s="110"/>
      <c r="BC593" s="102"/>
      <c r="BD593" s="102"/>
      <c r="BE593" s="102"/>
      <c r="BF593" s="102"/>
      <c r="BG593" s="102"/>
      <c r="BH593" s="102"/>
      <c r="BI593" s="102"/>
      <c r="BJ593" s="101"/>
      <c r="BK593" s="101"/>
      <c r="BL593" s="101"/>
      <c r="BM593" s="101"/>
      <c r="BN593" s="102">
        <f t="shared" si="702"/>
        <v>0</v>
      </c>
      <c r="BO593" s="103">
        <f t="shared" si="703"/>
        <v>0</v>
      </c>
      <c r="BP593" s="103">
        <f t="shared" si="704"/>
        <v>0</v>
      </c>
      <c r="BQ593" s="103">
        <f t="shared" si="705"/>
        <v>0</v>
      </c>
      <c r="BR593" s="103">
        <f t="shared" si="706"/>
        <v>0</v>
      </c>
      <c r="BS593" s="103">
        <f t="shared" si="707"/>
        <v>0</v>
      </c>
      <c r="BT593" s="103">
        <f t="shared" si="708"/>
        <v>0</v>
      </c>
      <c r="BU593" s="103">
        <f t="shared" si="709"/>
        <v>0</v>
      </c>
      <c r="BV593" s="103">
        <f t="shared" si="710"/>
        <v>0</v>
      </c>
      <c r="BW593" s="103">
        <f t="shared" si="711"/>
        <v>0</v>
      </c>
      <c r="BX593" s="103">
        <f t="shared" si="712"/>
        <v>0</v>
      </c>
      <c r="BY593" s="103">
        <f t="shared" si="713"/>
        <v>0</v>
      </c>
      <c r="BZ593" s="103">
        <f t="shared" si="714"/>
        <v>0</v>
      </c>
      <c r="CA593" s="104">
        <f>SUM(BO593:BZ593)*VLOOKUP($I593,Escalation[],MATCH(BB$1,Escalation[#Headers]),FALSE)</f>
        <v>0</v>
      </c>
      <c r="CB593" s="104">
        <f t="shared" si="715"/>
        <v>0</v>
      </c>
      <c r="CC593" s="104">
        <f t="shared" si="716"/>
        <v>0</v>
      </c>
      <c r="CD593" s="104">
        <f t="shared" si="717"/>
        <v>0</v>
      </c>
      <c r="CE593" s="103">
        <f t="shared" si="718"/>
        <v>0</v>
      </c>
      <c r="CF593" s="105">
        <f t="shared" si="719"/>
        <v>0</v>
      </c>
      <c r="CG593" s="100"/>
      <c r="CH593" s="101">
        <v>2160</v>
      </c>
      <c r="CI593" s="101"/>
      <c r="CJ593" s="101"/>
      <c r="CK593" s="101">
        <v>1440</v>
      </c>
      <c r="CL593" s="102"/>
      <c r="CM593" s="102"/>
      <c r="CN593" s="102"/>
      <c r="CO593" s="102"/>
      <c r="CP593" s="102"/>
      <c r="CQ593" s="102"/>
      <c r="CR593" s="102"/>
      <c r="CS593" s="102">
        <f t="shared" si="720"/>
        <v>0</v>
      </c>
      <c r="CT593" s="103">
        <f t="shared" si="721"/>
        <v>0</v>
      </c>
      <c r="CU593" s="103">
        <f t="shared" si="722"/>
        <v>2160</v>
      </c>
      <c r="CV593" s="103">
        <f t="shared" si="723"/>
        <v>0</v>
      </c>
      <c r="CW593" s="103">
        <f t="shared" si="724"/>
        <v>0</v>
      </c>
      <c r="CX593" s="103">
        <f t="shared" si="725"/>
        <v>1440</v>
      </c>
      <c r="CY593" s="103">
        <f t="shared" si="726"/>
        <v>0</v>
      </c>
      <c r="CZ593" s="103">
        <f t="shared" si="727"/>
        <v>0</v>
      </c>
      <c r="DA593" s="103">
        <f t="shared" si="728"/>
        <v>0</v>
      </c>
      <c r="DB593" s="103">
        <f t="shared" si="729"/>
        <v>0</v>
      </c>
      <c r="DC593" s="103">
        <f t="shared" si="730"/>
        <v>0</v>
      </c>
      <c r="DD593" s="103">
        <f t="shared" si="731"/>
        <v>0</v>
      </c>
      <c r="DE593" s="103">
        <f t="shared" si="732"/>
        <v>0</v>
      </c>
      <c r="DF593" s="104">
        <f>SUM(CT593:DE593)*VLOOKUP($I593,Escalation[],MATCH(CG$1,Escalation[#Headers]),FALSE)</f>
        <v>3837.2280781500012</v>
      </c>
      <c r="DG593" s="104">
        <f t="shared" si="733"/>
        <v>0</v>
      </c>
      <c r="DH593" s="104">
        <f t="shared" si="734"/>
        <v>2110.4754429825007</v>
      </c>
      <c r="DI593" s="104">
        <f t="shared" si="735"/>
        <v>5947.7035211325019</v>
      </c>
      <c r="DJ593" s="103">
        <f t="shared" si="736"/>
        <v>345.3505270335001</v>
      </c>
      <c r="DK593" s="105">
        <f t="shared" si="737"/>
        <v>189.94278986842505</v>
      </c>
      <c r="DL593" s="110"/>
      <c r="DM593" s="102"/>
      <c r="DN593" s="102"/>
      <c r="DO593" s="102"/>
      <c r="DP593" s="102"/>
      <c r="DQ593" s="102"/>
      <c r="DR593" s="102"/>
      <c r="DS593" s="102"/>
      <c r="DT593" s="102"/>
      <c r="DU593" s="102"/>
      <c r="DV593" s="102"/>
      <c r="DW593" s="102"/>
      <c r="DX593" s="102">
        <f t="shared" si="738"/>
        <v>0</v>
      </c>
      <c r="DY593" s="103">
        <f t="shared" si="739"/>
        <v>0</v>
      </c>
      <c r="DZ593" s="103">
        <f t="shared" si="740"/>
        <v>0</v>
      </c>
      <c r="EA593" s="103">
        <f t="shared" si="741"/>
        <v>0</v>
      </c>
      <c r="EB593" s="103">
        <f t="shared" si="742"/>
        <v>0</v>
      </c>
      <c r="EC593" s="103">
        <f t="shared" si="743"/>
        <v>0</v>
      </c>
      <c r="ED593" s="103">
        <f t="shared" si="744"/>
        <v>0</v>
      </c>
      <c r="EE593" s="103">
        <f t="shared" si="745"/>
        <v>0</v>
      </c>
      <c r="EF593" s="103">
        <f t="shared" si="746"/>
        <v>0</v>
      </c>
      <c r="EG593" s="103">
        <f t="shared" si="747"/>
        <v>0</v>
      </c>
      <c r="EH593" s="103">
        <f t="shared" si="748"/>
        <v>0</v>
      </c>
      <c r="EI593" s="103">
        <f t="shared" si="749"/>
        <v>0</v>
      </c>
      <c r="EJ593" s="103">
        <f t="shared" si="750"/>
        <v>0</v>
      </c>
      <c r="EK593" s="104">
        <f>SUM(DY593:EJ593)*VLOOKUP($I593,Escalation[],MATCH(DL$1,Escalation[#Headers]),FALSE)</f>
        <v>0</v>
      </c>
      <c r="EL593" s="104">
        <f t="shared" si="751"/>
        <v>0</v>
      </c>
      <c r="EM593" s="104">
        <f t="shared" si="752"/>
        <v>0</v>
      </c>
      <c r="EN593" s="104">
        <f t="shared" si="753"/>
        <v>0</v>
      </c>
      <c r="EO593" s="103">
        <f t="shared" si="754"/>
        <v>0</v>
      </c>
      <c r="EP593" s="105">
        <f t="shared" si="755"/>
        <v>0</v>
      </c>
      <c r="EQ593" s="159">
        <f t="shared" si="756"/>
        <v>5947.7035211325019</v>
      </c>
      <c r="ER593" s="1"/>
      <c r="ES593" s="82"/>
      <c r="ET593" s="82"/>
      <c r="EU593" s="82"/>
      <c r="EV593" s="82"/>
      <c r="EW593" s="34"/>
      <c r="EX593" s="34"/>
      <c r="EY593" s="34"/>
      <c r="EZ593" s="34"/>
      <c r="FA593" s="34"/>
      <c r="FB593" s="34"/>
      <c r="FC593" s="34"/>
      <c r="FD593" s="34"/>
    </row>
    <row r="594" spans="1:160" ht="79.2" hidden="1" x14ac:dyDescent="0.3">
      <c r="A594" s="37" t="s">
        <v>1207</v>
      </c>
      <c r="B594" s="83">
        <v>1.4</v>
      </c>
      <c r="C594" t="s">
        <v>1399</v>
      </c>
      <c r="D594" s="28" t="s">
        <v>1070</v>
      </c>
      <c r="E594" s="28"/>
      <c r="F594" s="29" t="s">
        <v>1208</v>
      </c>
      <c r="G594" s="30" t="s">
        <v>1208</v>
      </c>
      <c r="H594" s="1" t="s">
        <v>1073</v>
      </c>
      <c r="I594" s="28" t="s">
        <v>19</v>
      </c>
      <c r="J594" s="31" t="s">
        <v>20</v>
      </c>
      <c r="K594" s="28" t="s">
        <v>27</v>
      </c>
      <c r="L594" s="32" t="s">
        <v>136</v>
      </c>
      <c r="M594" s="38">
        <v>62</v>
      </c>
      <c r="N594" s="41">
        <v>62</v>
      </c>
      <c r="O594" s="24">
        <v>0</v>
      </c>
      <c r="P594" s="47">
        <v>0.55000000000000004</v>
      </c>
      <c r="Q594" s="31" t="s">
        <v>880</v>
      </c>
      <c r="R594" s="1" t="s">
        <v>24</v>
      </c>
      <c r="S594" s="71">
        <f>VLOOKUP(R594,Contingencies!$A$2:$D$7,4,FALSE)</f>
        <v>0.09</v>
      </c>
      <c r="T594" s="22">
        <f t="shared" si="689"/>
        <v>1060.1781526418683</v>
      </c>
      <c r="U594" s="33">
        <f t="shared" si="763"/>
        <v>376.19224771163073</v>
      </c>
      <c r="V594" s="89"/>
      <c r="W594" s="110"/>
      <c r="X594" s="102"/>
      <c r="Y594" s="102"/>
      <c r="Z594" s="102"/>
      <c r="AA594" s="102"/>
      <c r="AB594" s="102"/>
      <c r="AC594" s="102"/>
      <c r="AD594" s="102"/>
      <c r="AE594" s="102"/>
      <c r="AF594" s="102"/>
      <c r="AG594" s="102"/>
      <c r="AH594" s="102"/>
      <c r="AI594" s="102">
        <f t="shared" si="757"/>
        <v>0</v>
      </c>
      <c r="AJ594" s="103">
        <f t="shared" si="690"/>
        <v>0</v>
      </c>
      <c r="AK594" s="103">
        <f t="shared" si="691"/>
        <v>0</v>
      </c>
      <c r="AL594" s="103">
        <f t="shared" si="692"/>
        <v>0</v>
      </c>
      <c r="AM594" s="103">
        <f t="shared" si="693"/>
        <v>0</v>
      </c>
      <c r="AN594" s="103">
        <f t="shared" si="694"/>
        <v>0</v>
      </c>
      <c r="AO594" s="103">
        <f t="shared" si="695"/>
        <v>0</v>
      </c>
      <c r="AP594" s="103">
        <f t="shared" si="696"/>
        <v>0</v>
      </c>
      <c r="AQ594" s="103">
        <f t="shared" si="697"/>
        <v>0</v>
      </c>
      <c r="AR594" s="103">
        <f t="shared" si="698"/>
        <v>0</v>
      </c>
      <c r="AS594" s="103">
        <f t="shared" si="699"/>
        <v>0</v>
      </c>
      <c r="AT594" s="103">
        <f t="shared" si="700"/>
        <v>0</v>
      </c>
      <c r="AU594" s="103">
        <f t="shared" si="701"/>
        <v>0</v>
      </c>
      <c r="AV594" s="104">
        <f>SUM(AJ594:AU594)*VLOOKUP($I594,Escalation[],MATCH(W$1,Escalation[#Headers]),FALSE)</f>
        <v>0</v>
      </c>
      <c r="AW594" s="104">
        <f t="shared" si="758"/>
        <v>0</v>
      </c>
      <c r="AX594" s="104">
        <f t="shared" si="759"/>
        <v>0</v>
      </c>
      <c r="AY594" s="104">
        <f t="shared" si="760"/>
        <v>0</v>
      </c>
      <c r="AZ594" s="103">
        <f t="shared" si="761"/>
        <v>0</v>
      </c>
      <c r="BA594" s="105">
        <f t="shared" si="762"/>
        <v>0</v>
      </c>
      <c r="BB594" s="110"/>
      <c r="BC594" s="102"/>
      <c r="BD594" s="102"/>
      <c r="BE594" s="102"/>
      <c r="BF594" s="102"/>
      <c r="BG594" s="102"/>
      <c r="BH594" s="102"/>
      <c r="BI594" s="102"/>
      <c r="BJ594" s="102"/>
      <c r="BK594" s="102"/>
      <c r="BL594" s="102"/>
      <c r="BM594" s="102"/>
      <c r="BN594" s="102">
        <f t="shared" si="702"/>
        <v>0</v>
      </c>
      <c r="BO594" s="103">
        <f t="shared" si="703"/>
        <v>0</v>
      </c>
      <c r="BP594" s="103">
        <f t="shared" si="704"/>
        <v>0</v>
      </c>
      <c r="BQ594" s="103">
        <f t="shared" si="705"/>
        <v>0</v>
      </c>
      <c r="BR594" s="103">
        <f t="shared" si="706"/>
        <v>0</v>
      </c>
      <c r="BS594" s="103">
        <f t="shared" si="707"/>
        <v>0</v>
      </c>
      <c r="BT594" s="103">
        <f t="shared" si="708"/>
        <v>0</v>
      </c>
      <c r="BU594" s="103">
        <f t="shared" si="709"/>
        <v>0</v>
      </c>
      <c r="BV594" s="103">
        <f t="shared" si="710"/>
        <v>0</v>
      </c>
      <c r="BW594" s="103">
        <f t="shared" si="711"/>
        <v>0</v>
      </c>
      <c r="BX594" s="103">
        <f t="shared" si="712"/>
        <v>0</v>
      </c>
      <c r="BY594" s="103">
        <f t="shared" si="713"/>
        <v>0</v>
      </c>
      <c r="BZ594" s="103">
        <f t="shared" si="714"/>
        <v>0</v>
      </c>
      <c r="CA594" s="104">
        <f>SUM(BO594:BZ594)*VLOOKUP($I594,Escalation[],MATCH(BB$1,Escalation[#Headers]),FALSE)</f>
        <v>0</v>
      </c>
      <c r="CB594" s="104">
        <f t="shared" si="715"/>
        <v>0</v>
      </c>
      <c r="CC594" s="104">
        <f t="shared" si="716"/>
        <v>0</v>
      </c>
      <c r="CD594" s="104">
        <f t="shared" si="717"/>
        <v>0</v>
      </c>
      <c r="CE594" s="103">
        <f t="shared" si="718"/>
        <v>0</v>
      </c>
      <c r="CF594" s="105">
        <f t="shared" si="719"/>
        <v>0</v>
      </c>
      <c r="CG594" s="110"/>
      <c r="CH594" s="102"/>
      <c r="CI594" s="101">
        <v>75</v>
      </c>
      <c r="CJ594" s="101">
        <v>40</v>
      </c>
      <c r="CK594" s="102"/>
      <c r="CL594" s="102"/>
      <c r="CM594" s="102"/>
      <c r="CN594" s="102"/>
      <c r="CO594" s="102"/>
      <c r="CP594" s="102"/>
      <c r="CQ594" s="102"/>
      <c r="CR594" s="102"/>
      <c r="CS594" s="102">
        <f t="shared" si="720"/>
        <v>115</v>
      </c>
      <c r="CT594" s="103">
        <f t="shared" si="721"/>
        <v>0</v>
      </c>
      <c r="CU594" s="103">
        <f t="shared" si="722"/>
        <v>0</v>
      </c>
      <c r="CV594" s="103">
        <f t="shared" si="723"/>
        <v>4650</v>
      </c>
      <c r="CW594" s="103">
        <f t="shared" si="724"/>
        <v>2480</v>
      </c>
      <c r="CX594" s="103">
        <f t="shared" si="725"/>
        <v>0</v>
      </c>
      <c r="CY594" s="103">
        <f t="shared" si="726"/>
        <v>0</v>
      </c>
      <c r="CZ594" s="103">
        <f t="shared" si="727"/>
        <v>0</v>
      </c>
      <c r="DA594" s="103">
        <f t="shared" si="728"/>
        <v>0</v>
      </c>
      <c r="DB594" s="103">
        <f t="shared" si="729"/>
        <v>0</v>
      </c>
      <c r="DC594" s="103">
        <f t="shared" si="730"/>
        <v>0</v>
      </c>
      <c r="DD594" s="103">
        <f t="shared" si="731"/>
        <v>0</v>
      </c>
      <c r="DE594" s="103">
        <f t="shared" si="732"/>
        <v>0</v>
      </c>
      <c r="DF594" s="104">
        <f>SUM(CT594:DE594)*VLOOKUP($I594,Escalation[],MATCH(CG$1,Escalation[#Headers]),FALSE)</f>
        <v>7599.8433881137516</v>
      </c>
      <c r="DG594" s="104">
        <f t="shared" si="733"/>
        <v>0</v>
      </c>
      <c r="DH594" s="104">
        <f t="shared" si="734"/>
        <v>4179.9138634625633</v>
      </c>
      <c r="DI594" s="104">
        <f t="shared" si="735"/>
        <v>11779.757251576315</v>
      </c>
      <c r="DJ594" s="103">
        <f t="shared" si="736"/>
        <v>683.98590493023767</v>
      </c>
      <c r="DK594" s="105">
        <f t="shared" si="737"/>
        <v>376.19224771163067</v>
      </c>
      <c r="DL594" s="110"/>
      <c r="DM594" s="102"/>
      <c r="DN594" s="102"/>
      <c r="DO594" s="102"/>
      <c r="DP594" s="102"/>
      <c r="DQ594" s="102"/>
      <c r="DR594" s="102"/>
      <c r="DS594" s="102"/>
      <c r="DT594" s="102"/>
      <c r="DU594" s="102"/>
      <c r="DV594" s="102"/>
      <c r="DW594" s="102"/>
      <c r="DX594" s="102">
        <f t="shared" si="738"/>
        <v>0</v>
      </c>
      <c r="DY594" s="103">
        <f t="shared" si="739"/>
        <v>0</v>
      </c>
      <c r="DZ594" s="103">
        <f t="shared" si="740"/>
        <v>0</v>
      </c>
      <c r="EA594" s="103">
        <f t="shared" si="741"/>
        <v>0</v>
      </c>
      <c r="EB594" s="103">
        <f t="shared" si="742"/>
        <v>0</v>
      </c>
      <c r="EC594" s="103">
        <f t="shared" si="743"/>
        <v>0</v>
      </c>
      <c r="ED594" s="103">
        <f t="shared" si="744"/>
        <v>0</v>
      </c>
      <c r="EE594" s="103">
        <f t="shared" si="745"/>
        <v>0</v>
      </c>
      <c r="EF594" s="103">
        <f t="shared" si="746"/>
        <v>0</v>
      </c>
      <c r="EG594" s="103">
        <f t="shared" si="747"/>
        <v>0</v>
      </c>
      <c r="EH594" s="103">
        <f t="shared" si="748"/>
        <v>0</v>
      </c>
      <c r="EI594" s="103">
        <f t="shared" si="749"/>
        <v>0</v>
      </c>
      <c r="EJ594" s="103">
        <f t="shared" si="750"/>
        <v>0</v>
      </c>
      <c r="EK594" s="104">
        <f>SUM(DY594:EJ594)*VLOOKUP($I594,Escalation[],MATCH(DL$1,Escalation[#Headers]),FALSE)</f>
        <v>0</v>
      </c>
      <c r="EL594" s="104">
        <f t="shared" si="751"/>
        <v>0</v>
      </c>
      <c r="EM594" s="104">
        <f t="shared" si="752"/>
        <v>0</v>
      </c>
      <c r="EN594" s="104">
        <f t="shared" si="753"/>
        <v>0</v>
      </c>
      <c r="EO594" s="103">
        <f t="shared" si="754"/>
        <v>0</v>
      </c>
      <c r="EP594" s="105">
        <f t="shared" si="755"/>
        <v>0</v>
      </c>
      <c r="EQ594" s="159">
        <f t="shared" si="756"/>
        <v>11779.757251576315</v>
      </c>
      <c r="ER594" s="1"/>
      <c r="ES594" s="82"/>
      <c r="ET594" s="82"/>
      <c r="EU594" s="82"/>
      <c r="EV594" s="82"/>
      <c r="EW594" s="34"/>
      <c r="EX594" s="34"/>
      <c r="EY594" s="34"/>
      <c r="EZ594" s="34"/>
      <c r="FA594" s="34"/>
      <c r="FB594" s="34"/>
      <c r="FC594" s="34"/>
      <c r="FD594" s="34"/>
    </row>
    <row r="595" spans="1:160" ht="79.2" hidden="1" x14ac:dyDescent="0.3">
      <c r="A595" s="37" t="s">
        <v>1209</v>
      </c>
      <c r="B595" s="83">
        <v>1.4</v>
      </c>
      <c r="C595" t="s">
        <v>1399</v>
      </c>
      <c r="D595" s="28" t="s">
        <v>1070</v>
      </c>
      <c r="E595" s="28"/>
      <c r="F595" s="29" t="s">
        <v>1210</v>
      </c>
      <c r="G595" s="30" t="s">
        <v>1210</v>
      </c>
      <c r="H595" s="1" t="s">
        <v>1211</v>
      </c>
      <c r="I595" s="28" t="s">
        <v>19</v>
      </c>
      <c r="J595" s="31" t="s">
        <v>20</v>
      </c>
      <c r="K595" s="28" t="s">
        <v>216</v>
      </c>
      <c r="L595" s="32" t="s">
        <v>136</v>
      </c>
      <c r="M595" s="38">
        <v>72</v>
      </c>
      <c r="N595" s="41">
        <v>72</v>
      </c>
      <c r="O595" s="24">
        <v>0</v>
      </c>
      <c r="P595" s="47">
        <v>0.55000000000000004</v>
      </c>
      <c r="Q595" s="31" t="s">
        <v>880</v>
      </c>
      <c r="R595" s="1" t="s">
        <v>24</v>
      </c>
      <c r="S595" s="71">
        <f>VLOOKUP(R595,Contingencies!$A$2:$D$7,4,FALSE)</f>
        <v>0.09</v>
      </c>
      <c r="T595" s="22">
        <f t="shared" si="689"/>
        <v>1605.8799507057754</v>
      </c>
      <c r="U595" s="33">
        <f t="shared" si="763"/>
        <v>569.82836960527516</v>
      </c>
      <c r="V595" s="89"/>
      <c r="W595" s="110"/>
      <c r="X595" s="102"/>
      <c r="Y595" s="102"/>
      <c r="Z595" s="102"/>
      <c r="AA595" s="102"/>
      <c r="AB595" s="102"/>
      <c r="AC595" s="102"/>
      <c r="AD595" s="102"/>
      <c r="AE595" s="102"/>
      <c r="AF595" s="102"/>
      <c r="AG595" s="102"/>
      <c r="AH595" s="102"/>
      <c r="AI595" s="102">
        <f t="shared" si="757"/>
        <v>0</v>
      </c>
      <c r="AJ595" s="103">
        <f t="shared" si="690"/>
        <v>0</v>
      </c>
      <c r="AK595" s="103">
        <f t="shared" si="691"/>
        <v>0</v>
      </c>
      <c r="AL595" s="103">
        <f t="shared" si="692"/>
        <v>0</v>
      </c>
      <c r="AM595" s="103">
        <f t="shared" si="693"/>
        <v>0</v>
      </c>
      <c r="AN595" s="103">
        <f t="shared" si="694"/>
        <v>0</v>
      </c>
      <c r="AO595" s="103">
        <f t="shared" si="695"/>
        <v>0</v>
      </c>
      <c r="AP595" s="103">
        <f t="shared" si="696"/>
        <v>0</v>
      </c>
      <c r="AQ595" s="103">
        <f t="shared" si="697"/>
        <v>0</v>
      </c>
      <c r="AR595" s="103">
        <f t="shared" si="698"/>
        <v>0</v>
      </c>
      <c r="AS595" s="103">
        <f t="shared" si="699"/>
        <v>0</v>
      </c>
      <c r="AT595" s="103">
        <f t="shared" si="700"/>
        <v>0</v>
      </c>
      <c r="AU595" s="103">
        <f t="shared" si="701"/>
        <v>0</v>
      </c>
      <c r="AV595" s="104">
        <f>SUM(AJ595:AU595)*VLOOKUP($I595,Escalation[],MATCH(W$1,Escalation[#Headers]),FALSE)</f>
        <v>0</v>
      </c>
      <c r="AW595" s="104">
        <f t="shared" si="758"/>
        <v>0</v>
      </c>
      <c r="AX595" s="104">
        <f t="shared" si="759"/>
        <v>0</v>
      </c>
      <c r="AY595" s="104">
        <f t="shared" si="760"/>
        <v>0</v>
      </c>
      <c r="AZ595" s="103">
        <f t="shared" si="761"/>
        <v>0</v>
      </c>
      <c r="BA595" s="105">
        <f t="shared" si="762"/>
        <v>0</v>
      </c>
      <c r="BB595" s="110"/>
      <c r="BC595" s="102"/>
      <c r="BD595" s="102"/>
      <c r="BE595" s="102"/>
      <c r="BF595" s="102"/>
      <c r="BG595" s="102"/>
      <c r="BH595" s="102"/>
      <c r="BI595" s="102"/>
      <c r="BJ595" s="102"/>
      <c r="BK595" s="102"/>
      <c r="BL595" s="102"/>
      <c r="BM595" s="102"/>
      <c r="BN595" s="102">
        <f t="shared" si="702"/>
        <v>0</v>
      </c>
      <c r="BO595" s="103">
        <f t="shared" si="703"/>
        <v>0</v>
      </c>
      <c r="BP595" s="103">
        <f t="shared" si="704"/>
        <v>0</v>
      </c>
      <c r="BQ595" s="103">
        <f t="shared" si="705"/>
        <v>0</v>
      </c>
      <c r="BR595" s="103">
        <f t="shared" si="706"/>
        <v>0</v>
      </c>
      <c r="BS595" s="103">
        <f t="shared" si="707"/>
        <v>0</v>
      </c>
      <c r="BT595" s="103">
        <f t="shared" si="708"/>
        <v>0</v>
      </c>
      <c r="BU595" s="103">
        <f t="shared" si="709"/>
        <v>0</v>
      </c>
      <c r="BV595" s="103">
        <f t="shared" si="710"/>
        <v>0</v>
      </c>
      <c r="BW595" s="103">
        <f t="shared" si="711"/>
        <v>0</v>
      </c>
      <c r="BX595" s="103">
        <f t="shared" si="712"/>
        <v>0</v>
      </c>
      <c r="BY595" s="103">
        <f t="shared" si="713"/>
        <v>0</v>
      </c>
      <c r="BZ595" s="103">
        <f t="shared" si="714"/>
        <v>0</v>
      </c>
      <c r="CA595" s="104">
        <f>SUM(BO595:BZ595)*VLOOKUP($I595,Escalation[],MATCH(BB$1,Escalation[#Headers]),FALSE)</f>
        <v>0</v>
      </c>
      <c r="CB595" s="104">
        <f t="shared" si="715"/>
        <v>0</v>
      </c>
      <c r="CC595" s="104">
        <f t="shared" si="716"/>
        <v>0</v>
      </c>
      <c r="CD595" s="104">
        <f t="shared" si="717"/>
        <v>0</v>
      </c>
      <c r="CE595" s="103">
        <f t="shared" si="718"/>
        <v>0</v>
      </c>
      <c r="CF595" s="105">
        <f t="shared" si="719"/>
        <v>0</v>
      </c>
      <c r="CG595" s="110"/>
      <c r="CH595" s="102"/>
      <c r="CI595" s="101">
        <v>75</v>
      </c>
      <c r="CJ595" s="101">
        <v>75</v>
      </c>
      <c r="CK595" s="102"/>
      <c r="CL595" s="102"/>
      <c r="CM595" s="102"/>
      <c r="CN595" s="102"/>
      <c r="CO595" s="102"/>
      <c r="CP595" s="102"/>
      <c r="CQ595" s="102"/>
      <c r="CR595" s="102"/>
      <c r="CS595" s="102">
        <f t="shared" si="720"/>
        <v>150</v>
      </c>
      <c r="CT595" s="103">
        <f t="shared" si="721"/>
        <v>0</v>
      </c>
      <c r="CU595" s="103">
        <f t="shared" si="722"/>
        <v>0</v>
      </c>
      <c r="CV595" s="103">
        <f t="shared" si="723"/>
        <v>5400</v>
      </c>
      <c r="CW595" s="103">
        <f t="shared" si="724"/>
        <v>5400</v>
      </c>
      <c r="CX595" s="103">
        <f t="shared" si="725"/>
        <v>0</v>
      </c>
      <c r="CY595" s="103">
        <f t="shared" si="726"/>
        <v>0</v>
      </c>
      <c r="CZ595" s="103">
        <f t="shared" si="727"/>
        <v>0</v>
      </c>
      <c r="DA595" s="103">
        <f t="shared" si="728"/>
        <v>0</v>
      </c>
      <c r="DB595" s="103">
        <f t="shared" si="729"/>
        <v>0</v>
      </c>
      <c r="DC595" s="103">
        <f t="shared" si="730"/>
        <v>0</v>
      </c>
      <c r="DD595" s="103">
        <f t="shared" si="731"/>
        <v>0</v>
      </c>
      <c r="DE595" s="103">
        <f t="shared" si="732"/>
        <v>0</v>
      </c>
      <c r="DF595" s="104">
        <f>SUM(CT595:DE595)*VLOOKUP($I595,Escalation[],MATCH(CG$1,Escalation[#Headers]),FALSE)</f>
        <v>11511.684234450004</v>
      </c>
      <c r="DG595" s="104">
        <f t="shared" si="733"/>
        <v>0</v>
      </c>
      <c r="DH595" s="104">
        <f t="shared" si="734"/>
        <v>6331.426328947503</v>
      </c>
      <c r="DI595" s="104">
        <f t="shared" si="735"/>
        <v>17843.110563397506</v>
      </c>
      <c r="DJ595" s="103">
        <f t="shared" si="736"/>
        <v>1036.0515811005002</v>
      </c>
      <c r="DK595" s="105">
        <f t="shared" si="737"/>
        <v>569.82836960527527</v>
      </c>
      <c r="DL595" s="110"/>
      <c r="DM595" s="102"/>
      <c r="DN595" s="102"/>
      <c r="DO595" s="102"/>
      <c r="DP595" s="102"/>
      <c r="DQ595" s="102"/>
      <c r="DR595" s="102"/>
      <c r="DS595" s="102"/>
      <c r="DT595" s="102"/>
      <c r="DU595" s="102"/>
      <c r="DV595" s="102"/>
      <c r="DW595" s="102"/>
      <c r="DX595" s="102">
        <f t="shared" si="738"/>
        <v>0</v>
      </c>
      <c r="DY595" s="103">
        <f t="shared" si="739"/>
        <v>0</v>
      </c>
      <c r="DZ595" s="103">
        <f t="shared" si="740"/>
        <v>0</v>
      </c>
      <c r="EA595" s="103">
        <f t="shared" si="741"/>
        <v>0</v>
      </c>
      <c r="EB595" s="103">
        <f t="shared" si="742"/>
        <v>0</v>
      </c>
      <c r="EC595" s="103">
        <f t="shared" si="743"/>
        <v>0</v>
      </c>
      <c r="ED595" s="103">
        <f t="shared" si="744"/>
        <v>0</v>
      </c>
      <c r="EE595" s="103">
        <f t="shared" si="745"/>
        <v>0</v>
      </c>
      <c r="EF595" s="103">
        <f t="shared" si="746"/>
        <v>0</v>
      </c>
      <c r="EG595" s="103">
        <f t="shared" si="747"/>
        <v>0</v>
      </c>
      <c r="EH595" s="103">
        <f t="shared" si="748"/>
        <v>0</v>
      </c>
      <c r="EI595" s="103">
        <f t="shared" si="749"/>
        <v>0</v>
      </c>
      <c r="EJ595" s="103">
        <f t="shared" si="750"/>
        <v>0</v>
      </c>
      <c r="EK595" s="104">
        <f>SUM(DY595:EJ595)*VLOOKUP($I595,Escalation[],MATCH(DL$1,Escalation[#Headers]),FALSE)</f>
        <v>0</v>
      </c>
      <c r="EL595" s="104">
        <f t="shared" si="751"/>
        <v>0</v>
      </c>
      <c r="EM595" s="104">
        <f t="shared" si="752"/>
        <v>0</v>
      </c>
      <c r="EN595" s="104">
        <f t="shared" si="753"/>
        <v>0</v>
      </c>
      <c r="EO595" s="103">
        <f t="shared" si="754"/>
        <v>0</v>
      </c>
      <c r="EP595" s="105">
        <f t="shared" si="755"/>
        <v>0</v>
      </c>
      <c r="EQ595" s="159">
        <f t="shared" si="756"/>
        <v>17843.110563397506</v>
      </c>
      <c r="ER595" s="1"/>
      <c r="ES595" s="82"/>
      <c r="ET595" s="82"/>
      <c r="EU595" s="82"/>
      <c r="EV595" s="82"/>
      <c r="EW595" s="34"/>
      <c r="EX595" s="34"/>
      <c r="EY595" s="34"/>
      <c r="EZ595" s="34"/>
      <c r="FA595" s="34"/>
      <c r="FB595" s="34"/>
      <c r="FC595" s="34"/>
      <c r="FD595" s="34"/>
    </row>
    <row r="596" spans="1:160" ht="26.4" hidden="1" x14ac:dyDescent="0.3">
      <c r="A596" s="37" t="s">
        <v>1212</v>
      </c>
      <c r="B596" s="83">
        <v>1.4</v>
      </c>
      <c r="C596" t="s">
        <v>1400</v>
      </c>
      <c r="D596" s="28" t="s">
        <v>15</v>
      </c>
      <c r="E596" s="28" t="s">
        <v>1540</v>
      </c>
      <c r="F596" s="29" t="s">
        <v>1191</v>
      </c>
      <c r="G596" s="30" t="s">
        <v>1191</v>
      </c>
      <c r="H596" s="1" t="s">
        <v>1175</v>
      </c>
      <c r="I596" s="28" t="s">
        <v>19</v>
      </c>
      <c r="J596" s="31" t="s">
        <v>20</v>
      </c>
      <c r="K596" s="28" t="s">
        <v>1037</v>
      </c>
      <c r="L596" s="32" t="s">
        <v>1006</v>
      </c>
      <c r="M596" s="38">
        <v>63.95</v>
      </c>
      <c r="N596" s="41">
        <v>66</v>
      </c>
      <c r="O596" s="24">
        <v>0.35</v>
      </c>
      <c r="P596" s="47">
        <v>0.53</v>
      </c>
      <c r="Q596" s="31" t="s">
        <v>23</v>
      </c>
      <c r="R596" s="1" t="s">
        <v>24</v>
      </c>
      <c r="S596" s="71">
        <f>VLOOKUP(R596,Contingencies!$A$2:$D$7,4,FALSE)</f>
        <v>0.09</v>
      </c>
      <c r="T596" s="22">
        <f t="shared" si="689"/>
        <v>485.74307731499999</v>
      </c>
      <c r="U596" s="33">
        <f t="shared" si="763"/>
        <v>168.26394181499998</v>
      </c>
      <c r="V596" s="89"/>
      <c r="W596" s="100">
        <v>8</v>
      </c>
      <c r="X596" s="101">
        <v>8</v>
      </c>
      <c r="Y596" s="101">
        <v>8</v>
      </c>
      <c r="Z596" s="101">
        <v>8</v>
      </c>
      <c r="AA596" s="101">
        <v>8</v>
      </c>
      <c r="AB596" s="102"/>
      <c r="AC596" s="102"/>
      <c r="AD596" s="102"/>
      <c r="AE596" s="102"/>
      <c r="AF596" s="102"/>
      <c r="AG596" s="102"/>
      <c r="AH596" s="102"/>
      <c r="AI596" s="102">
        <f t="shared" si="757"/>
        <v>40</v>
      </c>
      <c r="AJ596" s="103">
        <f t="shared" si="690"/>
        <v>511.6</v>
      </c>
      <c r="AK596" s="103">
        <f t="shared" si="691"/>
        <v>511.6</v>
      </c>
      <c r="AL596" s="103">
        <f t="shared" si="692"/>
        <v>511.6</v>
      </c>
      <c r="AM596" s="103">
        <f t="shared" si="693"/>
        <v>511.6</v>
      </c>
      <c r="AN596" s="103">
        <f t="shared" si="694"/>
        <v>511.6</v>
      </c>
      <c r="AO596" s="103">
        <f t="shared" si="695"/>
        <v>0</v>
      </c>
      <c r="AP596" s="103">
        <f t="shared" si="696"/>
        <v>0</v>
      </c>
      <c r="AQ596" s="103">
        <f t="shared" si="697"/>
        <v>0</v>
      </c>
      <c r="AR596" s="103">
        <f t="shared" si="698"/>
        <v>0</v>
      </c>
      <c r="AS596" s="103">
        <f t="shared" si="699"/>
        <v>0</v>
      </c>
      <c r="AT596" s="103">
        <f t="shared" si="700"/>
        <v>0</v>
      </c>
      <c r="AU596" s="103">
        <f t="shared" si="701"/>
        <v>0</v>
      </c>
      <c r="AV596" s="104">
        <f>SUM(AJ596:AU596)*VLOOKUP($I596,Escalation[],MATCH(W$1,Escalation[#Headers]),FALSE)</f>
        <v>2612.9970000000003</v>
      </c>
      <c r="AW596" s="104">
        <f t="shared" si="758"/>
        <v>914.54894999999999</v>
      </c>
      <c r="AX596" s="104">
        <f t="shared" si="759"/>
        <v>1869.5993535000002</v>
      </c>
      <c r="AY596" s="104">
        <f t="shared" si="760"/>
        <v>5397.1453035000004</v>
      </c>
      <c r="AZ596" s="103">
        <f t="shared" si="761"/>
        <v>317.47913549999998</v>
      </c>
      <c r="BA596" s="105">
        <f t="shared" si="762"/>
        <v>168.26394181500001</v>
      </c>
      <c r="BB596" s="110"/>
      <c r="BC596" s="102"/>
      <c r="BD596" s="102"/>
      <c r="BE596" s="102"/>
      <c r="BF596" s="102"/>
      <c r="BG596" s="102"/>
      <c r="BH596" s="102"/>
      <c r="BI596" s="102"/>
      <c r="BJ596" s="102"/>
      <c r="BK596" s="102"/>
      <c r="BL596" s="102"/>
      <c r="BM596" s="102"/>
      <c r="BN596" s="102">
        <f t="shared" si="702"/>
        <v>0</v>
      </c>
      <c r="BO596" s="103">
        <f t="shared" si="703"/>
        <v>0</v>
      </c>
      <c r="BP596" s="103">
        <f t="shared" si="704"/>
        <v>0</v>
      </c>
      <c r="BQ596" s="103">
        <f t="shared" si="705"/>
        <v>0</v>
      </c>
      <c r="BR596" s="103">
        <f t="shared" si="706"/>
        <v>0</v>
      </c>
      <c r="BS596" s="103">
        <f t="shared" si="707"/>
        <v>0</v>
      </c>
      <c r="BT596" s="103">
        <f t="shared" si="708"/>
        <v>0</v>
      </c>
      <c r="BU596" s="103">
        <f t="shared" si="709"/>
        <v>0</v>
      </c>
      <c r="BV596" s="103">
        <f t="shared" si="710"/>
        <v>0</v>
      </c>
      <c r="BW596" s="103">
        <f t="shared" si="711"/>
        <v>0</v>
      </c>
      <c r="BX596" s="103">
        <f t="shared" si="712"/>
        <v>0</v>
      </c>
      <c r="BY596" s="103">
        <f t="shared" si="713"/>
        <v>0</v>
      </c>
      <c r="BZ596" s="103">
        <f t="shared" si="714"/>
        <v>0</v>
      </c>
      <c r="CA596" s="104">
        <f>SUM(BO596:BZ596)*VLOOKUP($I596,Escalation[],MATCH(BB$1,Escalation[#Headers]),FALSE)</f>
        <v>0</v>
      </c>
      <c r="CB596" s="104">
        <f t="shared" si="715"/>
        <v>0</v>
      </c>
      <c r="CC596" s="104">
        <f t="shared" si="716"/>
        <v>0</v>
      </c>
      <c r="CD596" s="104">
        <f t="shared" si="717"/>
        <v>0</v>
      </c>
      <c r="CE596" s="103">
        <f t="shared" si="718"/>
        <v>0</v>
      </c>
      <c r="CF596" s="105">
        <f t="shared" si="719"/>
        <v>0</v>
      </c>
      <c r="CG596" s="110"/>
      <c r="CH596" s="102"/>
      <c r="CI596" s="102"/>
      <c r="CJ596" s="102"/>
      <c r="CK596" s="102"/>
      <c r="CL596" s="102"/>
      <c r="CM596" s="102"/>
      <c r="CN596" s="102"/>
      <c r="CO596" s="102"/>
      <c r="CP596" s="102"/>
      <c r="CQ596" s="102"/>
      <c r="CR596" s="102"/>
      <c r="CS596" s="102">
        <f t="shared" si="720"/>
        <v>0</v>
      </c>
      <c r="CT596" s="103">
        <f t="shared" si="721"/>
        <v>0</v>
      </c>
      <c r="CU596" s="103">
        <f t="shared" si="722"/>
        <v>0</v>
      </c>
      <c r="CV596" s="103">
        <f t="shared" si="723"/>
        <v>0</v>
      </c>
      <c r="CW596" s="103">
        <f t="shared" si="724"/>
        <v>0</v>
      </c>
      <c r="CX596" s="103">
        <f t="shared" si="725"/>
        <v>0</v>
      </c>
      <c r="CY596" s="103">
        <f t="shared" si="726"/>
        <v>0</v>
      </c>
      <c r="CZ596" s="103">
        <f t="shared" si="727"/>
        <v>0</v>
      </c>
      <c r="DA596" s="103">
        <f t="shared" si="728"/>
        <v>0</v>
      </c>
      <c r="DB596" s="103">
        <f t="shared" si="729"/>
        <v>0</v>
      </c>
      <c r="DC596" s="103">
        <f t="shared" si="730"/>
        <v>0</v>
      </c>
      <c r="DD596" s="103">
        <f t="shared" si="731"/>
        <v>0</v>
      </c>
      <c r="DE596" s="103">
        <f t="shared" si="732"/>
        <v>0</v>
      </c>
      <c r="DF596" s="104">
        <f>SUM(CT596:DE596)*VLOOKUP($I596,Escalation[],MATCH(CG$1,Escalation[#Headers]),FALSE)</f>
        <v>0</v>
      </c>
      <c r="DG596" s="104">
        <f t="shared" si="733"/>
        <v>0</v>
      </c>
      <c r="DH596" s="104">
        <f t="shared" si="734"/>
        <v>0</v>
      </c>
      <c r="DI596" s="104">
        <f t="shared" si="735"/>
        <v>0</v>
      </c>
      <c r="DJ596" s="103">
        <f t="shared" si="736"/>
        <v>0</v>
      </c>
      <c r="DK596" s="105">
        <f t="shared" si="737"/>
        <v>0</v>
      </c>
      <c r="DL596" s="110"/>
      <c r="DM596" s="102"/>
      <c r="DN596" s="102"/>
      <c r="DO596" s="102"/>
      <c r="DP596" s="102"/>
      <c r="DQ596" s="102"/>
      <c r="DR596" s="102"/>
      <c r="DS596" s="102"/>
      <c r="DT596" s="102"/>
      <c r="DU596" s="102"/>
      <c r="DV596" s="102"/>
      <c r="DW596" s="102"/>
      <c r="DX596" s="102">
        <f t="shared" si="738"/>
        <v>0</v>
      </c>
      <c r="DY596" s="103">
        <f t="shared" si="739"/>
        <v>0</v>
      </c>
      <c r="DZ596" s="103">
        <f t="shared" si="740"/>
        <v>0</v>
      </c>
      <c r="EA596" s="103">
        <f t="shared" si="741"/>
        <v>0</v>
      </c>
      <c r="EB596" s="103">
        <f t="shared" si="742"/>
        <v>0</v>
      </c>
      <c r="EC596" s="103">
        <f t="shared" si="743"/>
        <v>0</v>
      </c>
      <c r="ED596" s="103">
        <f t="shared" si="744"/>
        <v>0</v>
      </c>
      <c r="EE596" s="103">
        <f t="shared" si="745"/>
        <v>0</v>
      </c>
      <c r="EF596" s="103">
        <f t="shared" si="746"/>
        <v>0</v>
      </c>
      <c r="EG596" s="103">
        <f t="shared" si="747"/>
        <v>0</v>
      </c>
      <c r="EH596" s="103">
        <f t="shared" si="748"/>
        <v>0</v>
      </c>
      <c r="EI596" s="103">
        <f t="shared" si="749"/>
        <v>0</v>
      </c>
      <c r="EJ596" s="103">
        <f t="shared" si="750"/>
        <v>0</v>
      </c>
      <c r="EK596" s="104">
        <f>SUM(DY596:EJ596)*VLOOKUP($I596,Escalation[],MATCH(DL$1,Escalation[#Headers]),FALSE)</f>
        <v>0</v>
      </c>
      <c r="EL596" s="104">
        <f t="shared" si="751"/>
        <v>0</v>
      </c>
      <c r="EM596" s="104">
        <f t="shared" si="752"/>
        <v>0</v>
      </c>
      <c r="EN596" s="104">
        <f t="shared" si="753"/>
        <v>0</v>
      </c>
      <c r="EO596" s="103">
        <f t="shared" si="754"/>
        <v>0</v>
      </c>
      <c r="EP596" s="105">
        <f t="shared" si="755"/>
        <v>0</v>
      </c>
      <c r="EQ596" s="159">
        <f t="shared" si="756"/>
        <v>5397.1453035000004</v>
      </c>
      <c r="ER596" s="1"/>
      <c r="ES596" s="82"/>
      <c r="ET596" s="82"/>
      <c r="EU596" s="82"/>
      <c r="EV596" s="82"/>
      <c r="EW596" s="34"/>
      <c r="EX596" s="34"/>
      <c r="EY596" s="34"/>
      <c r="EZ596" s="34"/>
      <c r="FA596" s="34"/>
      <c r="FB596" s="34"/>
      <c r="FC596" s="34"/>
      <c r="FD596" s="34"/>
    </row>
    <row r="597" spans="1:160" ht="132" hidden="1" x14ac:dyDescent="0.3">
      <c r="A597" s="37" t="s">
        <v>1212</v>
      </c>
      <c r="B597" s="83">
        <v>1.4</v>
      </c>
      <c r="C597" t="s">
        <v>1400</v>
      </c>
      <c r="D597" s="28" t="s">
        <v>15</v>
      </c>
      <c r="E597" s="28" t="s">
        <v>1540</v>
      </c>
      <c r="F597" s="29" t="s">
        <v>1191</v>
      </c>
      <c r="G597" s="30" t="s">
        <v>1213</v>
      </c>
      <c r="H597" s="1"/>
      <c r="I597" s="28" t="s">
        <v>215</v>
      </c>
      <c r="J597" s="31" t="s">
        <v>215</v>
      </c>
      <c r="K597" s="28"/>
      <c r="L597" s="28" t="s">
        <v>136</v>
      </c>
      <c r="M597" s="38"/>
      <c r="N597" s="42">
        <v>1</v>
      </c>
      <c r="O597" s="24">
        <v>0</v>
      </c>
      <c r="P597" s="48">
        <v>0</v>
      </c>
      <c r="Q597" s="31" t="s">
        <v>23</v>
      </c>
      <c r="R597" s="1" t="s">
        <v>41</v>
      </c>
      <c r="S597" s="71">
        <f>VLOOKUP(R597,Contingencies!$A$2:$D$7,4,FALSE)</f>
        <v>0.125</v>
      </c>
      <c r="T597" s="22">
        <f t="shared" si="689"/>
        <v>826.77656250000007</v>
      </c>
      <c r="U597" s="33">
        <f t="shared" si="763"/>
        <v>0</v>
      </c>
      <c r="V597" s="89" t="s">
        <v>1214</v>
      </c>
      <c r="W597" s="100">
        <v>6475</v>
      </c>
      <c r="X597" s="101"/>
      <c r="Y597" s="101"/>
      <c r="Z597" s="101"/>
      <c r="AA597" s="101"/>
      <c r="AB597" s="102"/>
      <c r="AC597" s="102"/>
      <c r="AD597" s="102"/>
      <c r="AE597" s="102"/>
      <c r="AF597" s="102"/>
      <c r="AG597" s="102"/>
      <c r="AH597" s="102"/>
      <c r="AI597" s="102">
        <f t="shared" si="757"/>
        <v>0</v>
      </c>
      <c r="AJ597" s="103">
        <f t="shared" si="690"/>
        <v>6475</v>
      </c>
      <c r="AK597" s="103">
        <f t="shared" si="691"/>
        <v>0</v>
      </c>
      <c r="AL597" s="103">
        <f t="shared" si="692"/>
        <v>0</v>
      </c>
      <c r="AM597" s="103">
        <f t="shared" si="693"/>
        <v>0</v>
      </c>
      <c r="AN597" s="103">
        <f t="shared" si="694"/>
        <v>0</v>
      </c>
      <c r="AO597" s="103">
        <f t="shared" si="695"/>
        <v>0</v>
      </c>
      <c r="AP597" s="103">
        <f t="shared" si="696"/>
        <v>0</v>
      </c>
      <c r="AQ597" s="103">
        <f t="shared" si="697"/>
        <v>0</v>
      </c>
      <c r="AR597" s="103">
        <f t="shared" si="698"/>
        <v>0</v>
      </c>
      <c r="AS597" s="103">
        <f t="shared" si="699"/>
        <v>0</v>
      </c>
      <c r="AT597" s="103">
        <f t="shared" si="700"/>
        <v>0</v>
      </c>
      <c r="AU597" s="103">
        <f t="shared" si="701"/>
        <v>0</v>
      </c>
      <c r="AV597" s="104">
        <f>SUM(AJ597:AU597)*VLOOKUP($I597,Escalation[],MATCH(W$1,Escalation[#Headers]),FALSE)</f>
        <v>6614.2125000000005</v>
      </c>
      <c r="AW597" s="104">
        <f t="shared" si="758"/>
        <v>0</v>
      </c>
      <c r="AX597" s="104">
        <f t="shared" si="759"/>
        <v>0</v>
      </c>
      <c r="AY597" s="104">
        <f t="shared" si="760"/>
        <v>6614.2125000000005</v>
      </c>
      <c r="AZ597" s="103">
        <f t="shared" si="761"/>
        <v>826.77656250000007</v>
      </c>
      <c r="BA597" s="105">
        <f t="shared" si="762"/>
        <v>0</v>
      </c>
      <c r="BB597" s="110"/>
      <c r="BC597" s="102"/>
      <c r="BD597" s="102"/>
      <c r="BE597" s="102"/>
      <c r="BF597" s="102"/>
      <c r="BG597" s="102"/>
      <c r="BH597" s="102"/>
      <c r="BI597" s="102"/>
      <c r="BJ597" s="102"/>
      <c r="BK597" s="102"/>
      <c r="BL597" s="102"/>
      <c r="BM597" s="102"/>
      <c r="BN597" s="102">
        <f t="shared" si="702"/>
        <v>0</v>
      </c>
      <c r="BO597" s="103">
        <f t="shared" si="703"/>
        <v>0</v>
      </c>
      <c r="BP597" s="103">
        <f t="shared" si="704"/>
        <v>0</v>
      </c>
      <c r="BQ597" s="103">
        <f t="shared" si="705"/>
        <v>0</v>
      </c>
      <c r="BR597" s="103">
        <f t="shared" si="706"/>
        <v>0</v>
      </c>
      <c r="BS597" s="103">
        <f t="shared" si="707"/>
        <v>0</v>
      </c>
      <c r="BT597" s="103">
        <f t="shared" si="708"/>
        <v>0</v>
      </c>
      <c r="BU597" s="103">
        <f t="shared" si="709"/>
        <v>0</v>
      </c>
      <c r="BV597" s="103">
        <f t="shared" si="710"/>
        <v>0</v>
      </c>
      <c r="BW597" s="103">
        <f t="shared" si="711"/>
        <v>0</v>
      </c>
      <c r="BX597" s="103">
        <f t="shared" si="712"/>
        <v>0</v>
      </c>
      <c r="BY597" s="103">
        <f t="shared" si="713"/>
        <v>0</v>
      </c>
      <c r="BZ597" s="103">
        <f t="shared" si="714"/>
        <v>0</v>
      </c>
      <c r="CA597" s="104">
        <f>SUM(BO597:BZ597)*VLOOKUP($I597,Escalation[],MATCH(BB$1,Escalation[#Headers]),FALSE)</f>
        <v>0</v>
      </c>
      <c r="CB597" s="104">
        <f t="shared" si="715"/>
        <v>0</v>
      </c>
      <c r="CC597" s="104">
        <f t="shared" si="716"/>
        <v>0</v>
      </c>
      <c r="CD597" s="104">
        <f t="shared" si="717"/>
        <v>0</v>
      </c>
      <c r="CE597" s="103">
        <f t="shared" si="718"/>
        <v>0</v>
      </c>
      <c r="CF597" s="105">
        <f t="shared" si="719"/>
        <v>0</v>
      </c>
      <c r="CG597" s="110"/>
      <c r="CH597" s="102"/>
      <c r="CI597" s="102"/>
      <c r="CJ597" s="102"/>
      <c r="CK597" s="102"/>
      <c r="CL597" s="102"/>
      <c r="CM597" s="102"/>
      <c r="CN597" s="102"/>
      <c r="CO597" s="102"/>
      <c r="CP597" s="102"/>
      <c r="CQ597" s="102"/>
      <c r="CR597" s="102"/>
      <c r="CS597" s="102">
        <f t="shared" si="720"/>
        <v>0</v>
      </c>
      <c r="CT597" s="103">
        <f t="shared" si="721"/>
        <v>0</v>
      </c>
      <c r="CU597" s="103">
        <f t="shared" si="722"/>
        <v>0</v>
      </c>
      <c r="CV597" s="103">
        <f t="shared" si="723"/>
        <v>0</v>
      </c>
      <c r="CW597" s="103">
        <f t="shared" si="724"/>
        <v>0</v>
      </c>
      <c r="CX597" s="103">
        <f t="shared" si="725"/>
        <v>0</v>
      </c>
      <c r="CY597" s="103">
        <f t="shared" si="726"/>
        <v>0</v>
      </c>
      <c r="CZ597" s="103">
        <f t="shared" si="727"/>
        <v>0</v>
      </c>
      <c r="DA597" s="103">
        <f t="shared" si="728"/>
        <v>0</v>
      </c>
      <c r="DB597" s="103">
        <f t="shared" si="729"/>
        <v>0</v>
      </c>
      <c r="DC597" s="103">
        <f t="shared" si="730"/>
        <v>0</v>
      </c>
      <c r="DD597" s="103">
        <f t="shared" si="731"/>
        <v>0</v>
      </c>
      <c r="DE597" s="103">
        <f t="shared" si="732"/>
        <v>0</v>
      </c>
      <c r="DF597" s="104">
        <f>SUM(CT597:DE597)*VLOOKUP($I597,Escalation[],MATCH(CG$1,Escalation[#Headers]),FALSE)</f>
        <v>0</v>
      </c>
      <c r="DG597" s="104">
        <f t="shared" si="733"/>
        <v>0</v>
      </c>
      <c r="DH597" s="104">
        <f t="shared" si="734"/>
        <v>0</v>
      </c>
      <c r="DI597" s="104">
        <f t="shared" si="735"/>
        <v>0</v>
      </c>
      <c r="DJ597" s="103">
        <f t="shared" si="736"/>
        <v>0</v>
      </c>
      <c r="DK597" s="105">
        <f t="shared" si="737"/>
        <v>0</v>
      </c>
      <c r="DL597" s="110"/>
      <c r="DM597" s="102"/>
      <c r="DN597" s="102"/>
      <c r="DO597" s="102"/>
      <c r="DP597" s="102"/>
      <c r="DQ597" s="102"/>
      <c r="DR597" s="102"/>
      <c r="DS597" s="102"/>
      <c r="DT597" s="102"/>
      <c r="DU597" s="102"/>
      <c r="DV597" s="102"/>
      <c r="DW597" s="102"/>
      <c r="DX597" s="102">
        <f t="shared" si="738"/>
        <v>0</v>
      </c>
      <c r="DY597" s="103">
        <f t="shared" si="739"/>
        <v>0</v>
      </c>
      <c r="DZ597" s="103">
        <f t="shared" si="740"/>
        <v>0</v>
      </c>
      <c r="EA597" s="103">
        <f t="shared" si="741"/>
        <v>0</v>
      </c>
      <c r="EB597" s="103">
        <f t="shared" si="742"/>
        <v>0</v>
      </c>
      <c r="EC597" s="103">
        <f t="shared" si="743"/>
        <v>0</v>
      </c>
      <c r="ED597" s="103">
        <f t="shared" si="744"/>
        <v>0</v>
      </c>
      <c r="EE597" s="103">
        <f t="shared" si="745"/>
        <v>0</v>
      </c>
      <c r="EF597" s="103">
        <f t="shared" si="746"/>
        <v>0</v>
      </c>
      <c r="EG597" s="103">
        <f t="shared" si="747"/>
        <v>0</v>
      </c>
      <c r="EH597" s="103">
        <f t="shared" si="748"/>
        <v>0</v>
      </c>
      <c r="EI597" s="103">
        <f t="shared" si="749"/>
        <v>0</v>
      </c>
      <c r="EJ597" s="103">
        <f t="shared" si="750"/>
        <v>0</v>
      </c>
      <c r="EK597" s="104">
        <f>SUM(DY597:EJ597)*VLOOKUP($I597,Escalation[],MATCH(DL$1,Escalation[#Headers]),FALSE)</f>
        <v>0</v>
      </c>
      <c r="EL597" s="104">
        <f t="shared" si="751"/>
        <v>0</v>
      </c>
      <c r="EM597" s="104">
        <f t="shared" si="752"/>
        <v>0</v>
      </c>
      <c r="EN597" s="104">
        <f t="shared" si="753"/>
        <v>0</v>
      </c>
      <c r="EO597" s="103">
        <f t="shared" si="754"/>
        <v>0</v>
      </c>
      <c r="EP597" s="105">
        <f t="shared" si="755"/>
        <v>0</v>
      </c>
      <c r="EQ597" s="159">
        <f t="shared" si="756"/>
        <v>6614.2125000000005</v>
      </c>
      <c r="ER597" s="1"/>
      <c r="ES597" s="82"/>
      <c r="ET597" s="82"/>
      <c r="EU597" s="82"/>
      <c r="EV597" s="82"/>
      <c r="EW597" s="34"/>
      <c r="EX597" s="34"/>
      <c r="EY597" s="34"/>
      <c r="EZ597" s="34"/>
      <c r="FA597" s="34"/>
      <c r="FB597" s="34"/>
      <c r="FC597" s="34"/>
      <c r="FD597" s="34"/>
    </row>
    <row r="598" spans="1:160" ht="66" hidden="1" x14ac:dyDescent="0.3">
      <c r="A598" s="37" t="s">
        <v>1212</v>
      </c>
      <c r="B598" s="83">
        <v>1.4</v>
      </c>
      <c r="C598" t="s">
        <v>1400</v>
      </c>
      <c r="D598" s="28" t="s">
        <v>15</v>
      </c>
      <c r="E598" s="28" t="s">
        <v>1540</v>
      </c>
      <c r="F598" s="29" t="s">
        <v>1191</v>
      </c>
      <c r="G598" s="30" t="s">
        <v>1215</v>
      </c>
      <c r="H598" s="1"/>
      <c r="I598" s="28" t="s">
        <v>215</v>
      </c>
      <c r="J598" s="31" t="s">
        <v>215</v>
      </c>
      <c r="K598" s="28"/>
      <c r="L598" s="28" t="s">
        <v>136</v>
      </c>
      <c r="M598" s="38"/>
      <c r="N598" s="42">
        <v>1</v>
      </c>
      <c r="O598" s="24">
        <v>0</v>
      </c>
      <c r="P598" s="48">
        <v>0</v>
      </c>
      <c r="Q598" s="31" t="s">
        <v>23</v>
      </c>
      <c r="R598" s="1" t="s">
        <v>41</v>
      </c>
      <c r="S598" s="71">
        <f>VLOOKUP(R598,Contingencies!$A$2:$D$7,4,FALSE)</f>
        <v>0.125</v>
      </c>
      <c r="T598" s="22">
        <f t="shared" si="689"/>
        <v>1377.8758125000002</v>
      </c>
      <c r="U598" s="33">
        <f t="shared" si="763"/>
        <v>0</v>
      </c>
      <c r="V598" s="89"/>
      <c r="W598" s="100">
        <v>10791</v>
      </c>
      <c r="X598" s="101"/>
      <c r="Y598" s="101"/>
      <c r="Z598" s="101"/>
      <c r="AA598" s="101"/>
      <c r="AB598" s="102"/>
      <c r="AC598" s="102"/>
      <c r="AD598" s="102"/>
      <c r="AE598" s="102"/>
      <c r="AF598" s="102"/>
      <c r="AG598" s="102"/>
      <c r="AH598" s="102"/>
      <c r="AI598" s="102">
        <f t="shared" si="757"/>
        <v>0</v>
      </c>
      <c r="AJ598" s="103">
        <f t="shared" si="690"/>
        <v>10791</v>
      </c>
      <c r="AK598" s="103">
        <f t="shared" si="691"/>
        <v>0</v>
      </c>
      <c r="AL598" s="103">
        <f t="shared" si="692"/>
        <v>0</v>
      </c>
      <c r="AM598" s="103">
        <f t="shared" si="693"/>
        <v>0</v>
      </c>
      <c r="AN598" s="103">
        <f t="shared" si="694"/>
        <v>0</v>
      </c>
      <c r="AO598" s="103">
        <f t="shared" si="695"/>
        <v>0</v>
      </c>
      <c r="AP598" s="103">
        <f t="shared" si="696"/>
        <v>0</v>
      </c>
      <c r="AQ598" s="103">
        <f t="shared" si="697"/>
        <v>0</v>
      </c>
      <c r="AR598" s="103">
        <f t="shared" si="698"/>
        <v>0</v>
      </c>
      <c r="AS598" s="103">
        <f t="shared" si="699"/>
        <v>0</v>
      </c>
      <c r="AT598" s="103">
        <f t="shared" si="700"/>
        <v>0</v>
      </c>
      <c r="AU598" s="103">
        <f t="shared" si="701"/>
        <v>0</v>
      </c>
      <c r="AV598" s="104">
        <f>SUM(AJ598:AU598)*VLOOKUP($I598,Escalation[],MATCH(W$1,Escalation[#Headers]),FALSE)</f>
        <v>11023.006500000001</v>
      </c>
      <c r="AW598" s="104">
        <f t="shared" si="758"/>
        <v>0</v>
      </c>
      <c r="AX598" s="104">
        <f t="shared" si="759"/>
        <v>0</v>
      </c>
      <c r="AY598" s="104">
        <f t="shared" si="760"/>
        <v>11023.006500000001</v>
      </c>
      <c r="AZ598" s="103">
        <f t="shared" si="761"/>
        <v>1377.8758125000002</v>
      </c>
      <c r="BA598" s="105">
        <f t="shared" si="762"/>
        <v>0</v>
      </c>
      <c r="BB598" s="110"/>
      <c r="BC598" s="102"/>
      <c r="BD598" s="102"/>
      <c r="BE598" s="102"/>
      <c r="BF598" s="102"/>
      <c r="BG598" s="102"/>
      <c r="BH598" s="102"/>
      <c r="BI598" s="102"/>
      <c r="BJ598" s="102"/>
      <c r="BK598" s="102"/>
      <c r="BL598" s="102"/>
      <c r="BM598" s="102"/>
      <c r="BN598" s="102">
        <f t="shared" si="702"/>
        <v>0</v>
      </c>
      <c r="BO598" s="103">
        <f t="shared" si="703"/>
        <v>0</v>
      </c>
      <c r="BP598" s="103">
        <f t="shared" si="704"/>
        <v>0</v>
      </c>
      <c r="BQ598" s="103">
        <f t="shared" si="705"/>
        <v>0</v>
      </c>
      <c r="BR598" s="103">
        <f t="shared" si="706"/>
        <v>0</v>
      </c>
      <c r="BS598" s="103">
        <f t="shared" si="707"/>
        <v>0</v>
      </c>
      <c r="BT598" s="103">
        <f t="shared" si="708"/>
        <v>0</v>
      </c>
      <c r="BU598" s="103">
        <f t="shared" si="709"/>
        <v>0</v>
      </c>
      <c r="BV598" s="103">
        <f t="shared" si="710"/>
        <v>0</v>
      </c>
      <c r="BW598" s="103">
        <f t="shared" si="711"/>
        <v>0</v>
      </c>
      <c r="BX598" s="103">
        <f t="shared" si="712"/>
        <v>0</v>
      </c>
      <c r="BY598" s="103">
        <f t="shared" si="713"/>
        <v>0</v>
      </c>
      <c r="BZ598" s="103">
        <f t="shared" si="714"/>
        <v>0</v>
      </c>
      <c r="CA598" s="104">
        <f>SUM(BO598:BZ598)*VLOOKUP($I598,Escalation[],MATCH(BB$1,Escalation[#Headers]),FALSE)</f>
        <v>0</v>
      </c>
      <c r="CB598" s="104">
        <f t="shared" si="715"/>
        <v>0</v>
      </c>
      <c r="CC598" s="104">
        <f t="shared" si="716"/>
        <v>0</v>
      </c>
      <c r="CD598" s="104">
        <f t="shared" si="717"/>
        <v>0</v>
      </c>
      <c r="CE598" s="103">
        <f t="shared" si="718"/>
        <v>0</v>
      </c>
      <c r="CF598" s="105">
        <f t="shared" si="719"/>
        <v>0</v>
      </c>
      <c r="CG598" s="110"/>
      <c r="CH598" s="102"/>
      <c r="CI598" s="102"/>
      <c r="CJ598" s="102"/>
      <c r="CK598" s="102"/>
      <c r="CL598" s="102"/>
      <c r="CM598" s="102"/>
      <c r="CN598" s="102"/>
      <c r="CO598" s="102"/>
      <c r="CP598" s="102"/>
      <c r="CQ598" s="102"/>
      <c r="CR598" s="102"/>
      <c r="CS598" s="102">
        <f t="shared" si="720"/>
        <v>0</v>
      </c>
      <c r="CT598" s="103">
        <f t="shared" si="721"/>
        <v>0</v>
      </c>
      <c r="CU598" s="103">
        <f t="shared" si="722"/>
        <v>0</v>
      </c>
      <c r="CV598" s="103">
        <f t="shared" si="723"/>
        <v>0</v>
      </c>
      <c r="CW598" s="103">
        <f t="shared" si="724"/>
        <v>0</v>
      </c>
      <c r="CX598" s="103">
        <f t="shared" si="725"/>
        <v>0</v>
      </c>
      <c r="CY598" s="103">
        <f t="shared" si="726"/>
        <v>0</v>
      </c>
      <c r="CZ598" s="103">
        <f t="shared" si="727"/>
        <v>0</v>
      </c>
      <c r="DA598" s="103">
        <f t="shared" si="728"/>
        <v>0</v>
      </c>
      <c r="DB598" s="103">
        <f t="shared" si="729"/>
        <v>0</v>
      </c>
      <c r="DC598" s="103">
        <f t="shared" si="730"/>
        <v>0</v>
      </c>
      <c r="DD598" s="103">
        <f t="shared" si="731"/>
        <v>0</v>
      </c>
      <c r="DE598" s="103">
        <f t="shared" si="732"/>
        <v>0</v>
      </c>
      <c r="DF598" s="104">
        <f>SUM(CT598:DE598)*VLOOKUP($I598,Escalation[],MATCH(CG$1,Escalation[#Headers]),FALSE)</f>
        <v>0</v>
      </c>
      <c r="DG598" s="104">
        <f t="shared" si="733"/>
        <v>0</v>
      </c>
      <c r="DH598" s="104">
        <f t="shared" si="734"/>
        <v>0</v>
      </c>
      <c r="DI598" s="104">
        <f t="shared" si="735"/>
        <v>0</v>
      </c>
      <c r="DJ598" s="103">
        <f t="shared" si="736"/>
        <v>0</v>
      </c>
      <c r="DK598" s="105">
        <f t="shared" si="737"/>
        <v>0</v>
      </c>
      <c r="DL598" s="110"/>
      <c r="DM598" s="102"/>
      <c r="DN598" s="102"/>
      <c r="DO598" s="102"/>
      <c r="DP598" s="102"/>
      <c r="DQ598" s="102"/>
      <c r="DR598" s="102"/>
      <c r="DS598" s="102"/>
      <c r="DT598" s="102"/>
      <c r="DU598" s="102"/>
      <c r="DV598" s="102"/>
      <c r="DW598" s="102"/>
      <c r="DX598" s="102">
        <f t="shared" si="738"/>
        <v>0</v>
      </c>
      <c r="DY598" s="103">
        <f t="shared" si="739"/>
        <v>0</v>
      </c>
      <c r="DZ598" s="103">
        <f t="shared" si="740"/>
        <v>0</v>
      </c>
      <c r="EA598" s="103">
        <f t="shared" si="741"/>
        <v>0</v>
      </c>
      <c r="EB598" s="103">
        <f t="shared" si="742"/>
        <v>0</v>
      </c>
      <c r="EC598" s="103">
        <f t="shared" si="743"/>
        <v>0</v>
      </c>
      <c r="ED598" s="103">
        <f t="shared" si="744"/>
        <v>0</v>
      </c>
      <c r="EE598" s="103">
        <f t="shared" si="745"/>
        <v>0</v>
      </c>
      <c r="EF598" s="103">
        <f t="shared" si="746"/>
        <v>0</v>
      </c>
      <c r="EG598" s="103">
        <f t="shared" si="747"/>
        <v>0</v>
      </c>
      <c r="EH598" s="103">
        <f t="shared" si="748"/>
        <v>0</v>
      </c>
      <c r="EI598" s="103">
        <f t="shared" si="749"/>
        <v>0</v>
      </c>
      <c r="EJ598" s="103">
        <f t="shared" si="750"/>
        <v>0</v>
      </c>
      <c r="EK598" s="104">
        <f>SUM(DY598:EJ598)*VLOOKUP($I598,Escalation[],MATCH(DL$1,Escalation[#Headers]),FALSE)</f>
        <v>0</v>
      </c>
      <c r="EL598" s="104">
        <f t="shared" si="751"/>
        <v>0</v>
      </c>
      <c r="EM598" s="104">
        <f t="shared" si="752"/>
        <v>0</v>
      </c>
      <c r="EN598" s="104">
        <f t="shared" si="753"/>
        <v>0</v>
      </c>
      <c r="EO598" s="103">
        <f t="shared" si="754"/>
        <v>0</v>
      </c>
      <c r="EP598" s="105">
        <f t="shared" si="755"/>
        <v>0</v>
      </c>
      <c r="EQ598" s="159">
        <f t="shared" si="756"/>
        <v>11023.006500000001</v>
      </c>
      <c r="ER598" s="1"/>
      <c r="ES598" s="82"/>
      <c r="ET598" s="82"/>
      <c r="EU598" s="82"/>
      <c r="EV598" s="82"/>
      <c r="EW598" s="34"/>
      <c r="EX598" s="34"/>
      <c r="EY598" s="34"/>
      <c r="EZ598" s="34"/>
      <c r="FA598" s="34"/>
      <c r="FB598" s="34"/>
      <c r="FC598" s="34"/>
      <c r="FD598" s="34"/>
    </row>
    <row r="599" spans="1:160" ht="66" hidden="1" x14ac:dyDescent="0.3">
      <c r="A599" s="37" t="s">
        <v>1212</v>
      </c>
      <c r="B599" s="83">
        <v>1.4</v>
      </c>
      <c r="C599" t="s">
        <v>1400</v>
      </c>
      <c r="D599" s="28" t="s">
        <v>15</v>
      </c>
      <c r="E599" s="28" t="s">
        <v>1540</v>
      </c>
      <c r="F599" s="29" t="s">
        <v>1191</v>
      </c>
      <c r="G599" s="30" t="s">
        <v>1216</v>
      </c>
      <c r="H599" s="1"/>
      <c r="I599" s="28" t="s">
        <v>135</v>
      </c>
      <c r="J599" s="31" t="s">
        <v>135</v>
      </c>
      <c r="K599" s="28"/>
      <c r="L599" s="32" t="s">
        <v>136</v>
      </c>
      <c r="M599" s="38"/>
      <c r="N599" s="42">
        <v>1</v>
      </c>
      <c r="O599" s="24">
        <v>0</v>
      </c>
      <c r="P599" s="47">
        <v>0.53</v>
      </c>
      <c r="Q599" s="31" t="s">
        <v>23</v>
      </c>
      <c r="R599" s="1" t="s">
        <v>41</v>
      </c>
      <c r="S599" s="71">
        <f>VLOOKUP(R599,Contingencies!$A$2:$D$7,4,FALSE)</f>
        <v>0.125</v>
      </c>
      <c r="T599" s="22">
        <f t="shared" si="689"/>
        <v>39.072375000000001</v>
      </c>
      <c r="U599" s="33">
        <f t="shared" si="763"/>
        <v>13.534875000000001</v>
      </c>
      <c r="V599" s="89"/>
      <c r="W599" s="100"/>
      <c r="X599" s="101"/>
      <c r="Y599" s="101"/>
      <c r="Z599" s="101"/>
      <c r="AA599" s="101">
        <v>200</v>
      </c>
      <c r="AB599" s="102"/>
      <c r="AC599" s="102"/>
      <c r="AD599" s="102"/>
      <c r="AE599" s="102"/>
      <c r="AF599" s="102"/>
      <c r="AG599" s="102"/>
      <c r="AH599" s="102"/>
      <c r="AI599" s="102">
        <f t="shared" si="757"/>
        <v>0</v>
      </c>
      <c r="AJ599" s="103">
        <f t="shared" si="690"/>
        <v>0</v>
      </c>
      <c r="AK599" s="103">
        <f t="shared" si="691"/>
        <v>0</v>
      </c>
      <c r="AL599" s="103">
        <f t="shared" si="692"/>
        <v>0</v>
      </c>
      <c r="AM599" s="103">
        <f t="shared" si="693"/>
        <v>0</v>
      </c>
      <c r="AN599" s="103">
        <f t="shared" si="694"/>
        <v>200</v>
      </c>
      <c r="AO599" s="103">
        <f t="shared" si="695"/>
        <v>0</v>
      </c>
      <c r="AP599" s="103">
        <f t="shared" si="696"/>
        <v>0</v>
      </c>
      <c r="AQ599" s="103">
        <f t="shared" si="697"/>
        <v>0</v>
      </c>
      <c r="AR599" s="103">
        <f t="shared" si="698"/>
        <v>0</v>
      </c>
      <c r="AS599" s="103">
        <f t="shared" si="699"/>
        <v>0</v>
      </c>
      <c r="AT599" s="103">
        <f t="shared" si="700"/>
        <v>0</v>
      </c>
      <c r="AU599" s="103">
        <f t="shared" si="701"/>
        <v>0</v>
      </c>
      <c r="AV599" s="104">
        <f>SUM(AJ599:AU599)*VLOOKUP($I599,Escalation[],MATCH(W$1,Escalation[#Headers]),FALSE)</f>
        <v>204.3</v>
      </c>
      <c r="AW599" s="104">
        <f t="shared" si="758"/>
        <v>0</v>
      </c>
      <c r="AX599" s="104">
        <f t="shared" si="759"/>
        <v>108.27900000000001</v>
      </c>
      <c r="AY599" s="104">
        <f t="shared" si="760"/>
        <v>312.57900000000001</v>
      </c>
      <c r="AZ599" s="103">
        <f t="shared" si="761"/>
        <v>25.537500000000001</v>
      </c>
      <c r="BA599" s="105">
        <f t="shared" si="762"/>
        <v>13.534875000000001</v>
      </c>
      <c r="BB599" s="110"/>
      <c r="BC599" s="102"/>
      <c r="BD599" s="102"/>
      <c r="BE599" s="102"/>
      <c r="BF599" s="102"/>
      <c r="BG599" s="102"/>
      <c r="BH599" s="102"/>
      <c r="BI599" s="102"/>
      <c r="BJ599" s="102"/>
      <c r="BK599" s="102"/>
      <c r="BL599" s="102"/>
      <c r="BM599" s="102"/>
      <c r="BN599" s="102">
        <f t="shared" si="702"/>
        <v>0</v>
      </c>
      <c r="BO599" s="103">
        <f t="shared" si="703"/>
        <v>0</v>
      </c>
      <c r="BP599" s="103">
        <f t="shared" si="704"/>
        <v>0</v>
      </c>
      <c r="BQ599" s="103">
        <f t="shared" si="705"/>
        <v>0</v>
      </c>
      <c r="BR599" s="103">
        <f t="shared" si="706"/>
        <v>0</v>
      </c>
      <c r="BS599" s="103">
        <f t="shared" si="707"/>
        <v>0</v>
      </c>
      <c r="BT599" s="103">
        <f t="shared" si="708"/>
        <v>0</v>
      </c>
      <c r="BU599" s="103">
        <f t="shared" si="709"/>
        <v>0</v>
      </c>
      <c r="BV599" s="103">
        <f t="shared" si="710"/>
        <v>0</v>
      </c>
      <c r="BW599" s="103">
        <f t="shared" si="711"/>
        <v>0</v>
      </c>
      <c r="BX599" s="103">
        <f t="shared" si="712"/>
        <v>0</v>
      </c>
      <c r="BY599" s="103">
        <f t="shared" si="713"/>
        <v>0</v>
      </c>
      <c r="BZ599" s="103">
        <f t="shared" si="714"/>
        <v>0</v>
      </c>
      <c r="CA599" s="104">
        <f>SUM(BO599:BZ599)*VLOOKUP($I599,Escalation[],MATCH(BB$1,Escalation[#Headers]),FALSE)</f>
        <v>0</v>
      </c>
      <c r="CB599" s="104">
        <f t="shared" si="715"/>
        <v>0</v>
      </c>
      <c r="CC599" s="104">
        <f t="shared" si="716"/>
        <v>0</v>
      </c>
      <c r="CD599" s="104">
        <f t="shared" si="717"/>
        <v>0</v>
      </c>
      <c r="CE599" s="103">
        <f t="shared" si="718"/>
        <v>0</v>
      </c>
      <c r="CF599" s="105">
        <f t="shared" si="719"/>
        <v>0</v>
      </c>
      <c r="CG599" s="110"/>
      <c r="CH599" s="102"/>
      <c r="CI599" s="102"/>
      <c r="CJ599" s="102"/>
      <c r="CK599" s="102"/>
      <c r="CL599" s="102"/>
      <c r="CM599" s="102"/>
      <c r="CN599" s="102"/>
      <c r="CO599" s="102"/>
      <c r="CP599" s="102"/>
      <c r="CQ599" s="102"/>
      <c r="CR599" s="102"/>
      <c r="CS599" s="102">
        <f t="shared" si="720"/>
        <v>0</v>
      </c>
      <c r="CT599" s="103">
        <f t="shared" si="721"/>
        <v>0</v>
      </c>
      <c r="CU599" s="103">
        <f t="shared" si="722"/>
        <v>0</v>
      </c>
      <c r="CV599" s="103">
        <f t="shared" si="723"/>
        <v>0</v>
      </c>
      <c r="CW599" s="103">
        <f t="shared" si="724"/>
        <v>0</v>
      </c>
      <c r="CX599" s="103">
        <f t="shared" si="725"/>
        <v>0</v>
      </c>
      <c r="CY599" s="103">
        <f t="shared" si="726"/>
        <v>0</v>
      </c>
      <c r="CZ599" s="103">
        <f t="shared" si="727"/>
        <v>0</v>
      </c>
      <c r="DA599" s="103">
        <f t="shared" si="728"/>
        <v>0</v>
      </c>
      <c r="DB599" s="103">
        <f t="shared" si="729"/>
        <v>0</v>
      </c>
      <c r="DC599" s="103">
        <f t="shared" si="730"/>
        <v>0</v>
      </c>
      <c r="DD599" s="103">
        <f t="shared" si="731"/>
        <v>0</v>
      </c>
      <c r="DE599" s="103">
        <f t="shared" si="732"/>
        <v>0</v>
      </c>
      <c r="DF599" s="104">
        <f>SUM(CT599:DE599)*VLOOKUP($I599,Escalation[],MATCH(CG$1,Escalation[#Headers]),FALSE)</f>
        <v>0</v>
      </c>
      <c r="DG599" s="104">
        <f t="shared" si="733"/>
        <v>0</v>
      </c>
      <c r="DH599" s="104">
        <f t="shared" si="734"/>
        <v>0</v>
      </c>
      <c r="DI599" s="104">
        <f t="shared" si="735"/>
        <v>0</v>
      </c>
      <c r="DJ599" s="103">
        <f t="shared" si="736"/>
        <v>0</v>
      </c>
      <c r="DK599" s="105">
        <f t="shared" si="737"/>
        <v>0</v>
      </c>
      <c r="DL599" s="110"/>
      <c r="DM599" s="102"/>
      <c r="DN599" s="102"/>
      <c r="DO599" s="102"/>
      <c r="DP599" s="102"/>
      <c r="DQ599" s="102"/>
      <c r="DR599" s="102"/>
      <c r="DS599" s="102"/>
      <c r="DT599" s="102"/>
      <c r="DU599" s="102"/>
      <c r="DV599" s="102"/>
      <c r="DW599" s="102"/>
      <c r="DX599" s="102">
        <f t="shared" si="738"/>
        <v>0</v>
      </c>
      <c r="DY599" s="103">
        <f t="shared" si="739"/>
        <v>0</v>
      </c>
      <c r="DZ599" s="103">
        <f t="shared" si="740"/>
        <v>0</v>
      </c>
      <c r="EA599" s="103">
        <f t="shared" si="741"/>
        <v>0</v>
      </c>
      <c r="EB599" s="103">
        <f t="shared" si="742"/>
        <v>0</v>
      </c>
      <c r="EC599" s="103">
        <f t="shared" si="743"/>
        <v>0</v>
      </c>
      <c r="ED599" s="103">
        <f t="shared" si="744"/>
        <v>0</v>
      </c>
      <c r="EE599" s="103">
        <f t="shared" si="745"/>
        <v>0</v>
      </c>
      <c r="EF599" s="103">
        <f t="shared" si="746"/>
        <v>0</v>
      </c>
      <c r="EG599" s="103">
        <f t="shared" si="747"/>
        <v>0</v>
      </c>
      <c r="EH599" s="103">
        <f t="shared" si="748"/>
        <v>0</v>
      </c>
      <c r="EI599" s="103">
        <f t="shared" si="749"/>
        <v>0</v>
      </c>
      <c r="EJ599" s="103">
        <f t="shared" si="750"/>
        <v>0</v>
      </c>
      <c r="EK599" s="104">
        <f>SUM(DY599:EJ599)*VLOOKUP($I599,Escalation[],MATCH(DL$1,Escalation[#Headers]),FALSE)</f>
        <v>0</v>
      </c>
      <c r="EL599" s="104">
        <f t="shared" si="751"/>
        <v>0</v>
      </c>
      <c r="EM599" s="104">
        <f t="shared" si="752"/>
        <v>0</v>
      </c>
      <c r="EN599" s="104">
        <f t="shared" si="753"/>
        <v>0</v>
      </c>
      <c r="EO599" s="103">
        <f t="shared" si="754"/>
        <v>0</v>
      </c>
      <c r="EP599" s="105">
        <f t="shared" si="755"/>
        <v>0</v>
      </c>
      <c r="EQ599" s="159">
        <f t="shared" si="756"/>
        <v>312.57900000000001</v>
      </c>
      <c r="ER599" s="1"/>
      <c r="ES599" s="82"/>
      <c r="ET599" s="82"/>
      <c r="EU599" s="82"/>
      <c r="EV599" s="82"/>
      <c r="EW599" s="34"/>
      <c r="EX599" s="34"/>
      <c r="EY599" s="34"/>
      <c r="EZ599" s="34"/>
      <c r="FA599" s="34"/>
      <c r="FB599" s="34"/>
      <c r="FC599" s="34"/>
      <c r="FD599" s="34"/>
    </row>
    <row r="600" spans="1:160" ht="26.4" hidden="1" x14ac:dyDescent="0.3">
      <c r="A600" s="37" t="s">
        <v>1217</v>
      </c>
      <c r="B600" s="83">
        <v>1.4</v>
      </c>
      <c r="C600" t="s">
        <v>1400</v>
      </c>
      <c r="D600" s="28" t="s">
        <v>15</v>
      </c>
      <c r="E600" s="28" t="s">
        <v>1540</v>
      </c>
      <c r="F600" s="29" t="s">
        <v>1218</v>
      </c>
      <c r="G600" s="30" t="s">
        <v>1123</v>
      </c>
      <c r="H600" s="1" t="s">
        <v>1175</v>
      </c>
      <c r="I600" s="28" t="s">
        <v>19</v>
      </c>
      <c r="J600" s="31" t="s">
        <v>31</v>
      </c>
      <c r="K600" s="28" t="s">
        <v>1037</v>
      </c>
      <c r="L600" s="32" t="s">
        <v>22</v>
      </c>
      <c r="M600" s="38">
        <v>63.95</v>
      </c>
      <c r="N600" s="41">
        <v>66</v>
      </c>
      <c r="O600" s="24">
        <v>0.35</v>
      </c>
      <c r="P600" s="47">
        <v>0.53</v>
      </c>
      <c r="Q600" s="31" t="s">
        <v>23</v>
      </c>
      <c r="R600" s="1" t="s">
        <v>220</v>
      </c>
      <c r="S600" s="71">
        <f>VLOOKUP(R600,Contingencies!$A$2:$D$7,4,FALSE)</f>
        <v>0.2</v>
      </c>
      <c r="T600" s="22">
        <f t="shared" si="689"/>
        <v>647.65743642000018</v>
      </c>
      <c r="U600" s="33">
        <f t="shared" si="763"/>
        <v>224.35192242000005</v>
      </c>
      <c r="V600" s="89"/>
      <c r="W600" s="110"/>
      <c r="X600" s="102"/>
      <c r="Y600" s="102"/>
      <c r="Z600" s="102"/>
      <c r="AA600" s="102"/>
      <c r="AB600" s="102"/>
      <c r="AC600" s="101">
        <v>8</v>
      </c>
      <c r="AD600" s="101">
        <v>8</v>
      </c>
      <c r="AE600" s="101">
        <v>8</v>
      </c>
      <c r="AF600" s="102"/>
      <c r="AG600" s="102"/>
      <c r="AH600" s="102"/>
      <c r="AI600" s="102">
        <f t="shared" si="757"/>
        <v>24</v>
      </c>
      <c r="AJ600" s="103">
        <f t="shared" si="690"/>
        <v>0</v>
      </c>
      <c r="AK600" s="103">
        <f t="shared" si="691"/>
        <v>0</v>
      </c>
      <c r="AL600" s="103">
        <f t="shared" si="692"/>
        <v>0</v>
      </c>
      <c r="AM600" s="103">
        <f t="shared" si="693"/>
        <v>0</v>
      </c>
      <c r="AN600" s="103">
        <f t="shared" si="694"/>
        <v>0</v>
      </c>
      <c r="AO600" s="103">
        <f t="shared" si="695"/>
        <v>0</v>
      </c>
      <c r="AP600" s="103">
        <f t="shared" si="696"/>
        <v>511.6</v>
      </c>
      <c r="AQ600" s="103">
        <f t="shared" si="697"/>
        <v>511.6</v>
      </c>
      <c r="AR600" s="103">
        <f t="shared" si="698"/>
        <v>511.6</v>
      </c>
      <c r="AS600" s="103">
        <f t="shared" si="699"/>
        <v>0</v>
      </c>
      <c r="AT600" s="103">
        <f t="shared" si="700"/>
        <v>0</v>
      </c>
      <c r="AU600" s="103">
        <f t="shared" si="701"/>
        <v>0</v>
      </c>
      <c r="AV600" s="104">
        <f>SUM(AJ600:AU600)*VLOOKUP($I600,Escalation[],MATCH(W$1,Escalation[#Headers]),FALSE)</f>
        <v>1567.7982000000004</v>
      </c>
      <c r="AW600" s="104">
        <f t="shared" si="758"/>
        <v>548.72937000000013</v>
      </c>
      <c r="AX600" s="104">
        <f t="shared" si="759"/>
        <v>1121.7596121000004</v>
      </c>
      <c r="AY600" s="104">
        <f t="shared" si="760"/>
        <v>3238.2871821000008</v>
      </c>
      <c r="AZ600" s="103">
        <f t="shared" si="761"/>
        <v>423.30551400000013</v>
      </c>
      <c r="BA600" s="105">
        <f t="shared" si="762"/>
        <v>224.35192242000008</v>
      </c>
      <c r="BB600" s="110"/>
      <c r="BC600" s="102"/>
      <c r="BD600" s="102"/>
      <c r="BE600" s="102"/>
      <c r="BF600" s="102"/>
      <c r="BG600" s="102"/>
      <c r="BH600" s="102"/>
      <c r="BI600" s="102"/>
      <c r="BJ600" s="102"/>
      <c r="BK600" s="102"/>
      <c r="BL600" s="102"/>
      <c r="BM600" s="102"/>
      <c r="BN600" s="102">
        <f t="shared" si="702"/>
        <v>0</v>
      </c>
      <c r="BO600" s="103">
        <f t="shared" si="703"/>
        <v>0</v>
      </c>
      <c r="BP600" s="103">
        <f t="shared" si="704"/>
        <v>0</v>
      </c>
      <c r="BQ600" s="103">
        <f t="shared" si="705"/>
        <v>0</v>
      </c>
      <c r="BR600" s="103">
        <f t="shared" si="706"/>
        <v>0</v>
      </c>
      <c r="BS600" s="103">
        <f t="shared" si="707"/>
        <v>0</v>
      </c>
      <c r="BT600" s="103">
        <f t="shared" si="708"/>
        <v>0</v>
      </c>
      <c r="BU600" s="103">
        <f t="shared" si="709"/>
        <v>0</v>
      </c>
      <c r="BV600" s="103">
        <f t="shared" si="710"/>
        <v>0</v>
      </c>
      <c r="BW600" s="103">
        <f t="shared" si="711"/>
        <v>0</v>
      </c>
      <c r="BX600" s="103">
        <f t="shared" si="712"/>
        <v>0</v>
      </c>
      <c r="BY600" s="103">
        <f t="shared" si="713"/>
        <v>0</v>
      </c>
      <c r="BZ600" s="103">
        <f t="shared" si="714"/>
        <v>0</v>
      </c>
      <c r="CA600" s="104">
        <f>SUM(BO600:BZ600)*VLOOKUP($I600,Escalation[],MATCH(BB$1,Escalation[#Headers]),FALSE)</f>
        <v>0</v>
      </c>
      <c r="CB600" s="104">
        <f t="shared" si="715"/>
        <v>0</v>
      </c>
      <c r="CC600" s="104">
        <f t="shared" si="716"/>
        <v>0</v>
      </c>
      <c r="CD600" s="104">
        <f t="shared" si="717"/>
        <v>0</v>
      </c>
      <c r="CE600" s="103">
        <f t="shared" si="718"/>
        <v>0</v>
      </c>
      <c r="CF600" s="105">
        <f t="shared" si="719"/>
        <v>0</v>
      </c>
      <c r="CG600" s="110"/>
      <c r="CH600" s="102"/>
      <c r="CI600" s="102"/>
      <c r="CJ600" s="102"/>
      <c r="CK600" s="102"/>
      <c r="CL600" s="102"/>
      <c r="CM600" s="102"/>
      <c r="CN600" s="102"/>
      <c r="CO600" s="102"/>
      <c r="CP600" s="102"/>
      <c r="CQ600" s="102"/>
      <c r="CR600" s="102"/>
      <c r="CS600" s="102">
        <f t="shared" si="720"/>
        <v>0</v>
      </c>
      <c r="CT600" s="103">
        <f t="shared" si="721"/>
        <v>0</v>
      </c>
      <c r="CU600" s="103">
        <f t="shared" si="722"/>
        <v>0</v>
      </c>
      <c r="CV600" s="103">
        <f t="shared" si="723"/>
        <v>0</v>
      </c>
      <c r="CW600" s="103">
        <f t="shared" si="724"/>
        <v>0</v>
      </c>
      <c r="CX600" s="103">
        <f t="shared" si="725"/>
        <v>0</v>
      </c>
      <c r="CY600" s="103">
        <f t="shared" si="726"/>
        <v>0</v>
      </c>
      <c r="CZ600" s="103">
        <f t="shared" si="727"/>
        <v>0</v>
      </c>
      <c r="DA600" s="103">
        <f t="shared" si="728"/>
        <v>0</v>
      </c>
      <c r="DB600" s="103">
        <f t="shared" si="729"/>
        <v>0</v>
      </c>
      <c r="DC600" s="103">
        <f t="shared" si="730"/>
        <v>0</v>
      </c>
      <c r="DD600" s="103">
        <f t="shared" si="731"/>
        <v>0</v>
      </c>
      <c r="DE600" s="103">
        <f t="shared" si="732"/>
        <v>0</v>
      </c>
      <c r="DF600" s="104">
        <f>SUM(CT600:DE600)*VLOOKUP($I600,Escalation[],MATCH(CG$1,Escalation[#Headers]),FALSE)</f>
        <v>0</v>
      </c>
      <c r="DG600" s="104">
        <f t="shared" si="733"/>
        <v>0</v>
      </c>
      <c r="DH600" s="104">
        <f t="shared" si="734"/>
        <v>0</v>
      </c>
      <c r="DI600" s="104">
        <f t="shared" si="735"/>
        <v>0</v>
      </c>
      <c r="DJ600" s="103">
        <f t="shared" si="736"/>
        <v>0</v>
      </c>
      <c r="DK600" s="105">
        <f t="shared" si="737"/>
        <v>0</v>
      </c>
      <c r="DL600" s="110"/>
      <c r="DM600" s="102"/>
      <c r="DN600" s="102"/>
      <c r="DO600" s="102"/>
      <c r="DP600" s="102"/>
      <c r="DQ600" s="102"/>
      <c r="DR600" s="102"/>
      <c r="DS600" s="102"/>
      <c r="DT600" s="102"/>
      <c r="DU600" s="102"/>
      <c r="DV600" s="102"/>
      <c r="DW600" s="102"/>
      <c r="DX600" s="102">
        <f t="shared" si="738"/>
        <v>0</v>
      </c>
      <c r="DY600" s="103">
        <f t="shared" si="739"/>
        <v>0</v>
      </c>
      <c r="DZ600" s="103">
        <f t="shared" si="740"/>
        <v>0</v>
      </c>
      <c r="EA600" s="103">
        <f t="shared" si="741"/>
        <v>0</v>
      </c>
      <c r="EB600" s="103">
        <f t="shared" si="742"/>
        <v>0</v>
      </c>
      <c r="EC600" s="103">
        <f t="shared" si="743"/>
        <v>0</v>
      </c>
      <c r="ED600" s="103">
        <f t="shared" si="744"/>
        <v>0</v>
      </c>
      <c r="EE600" s="103">
        <f t="shared" si="745"/>
        <v>0</v>
      </c>
      <c r="EF600" s="103">
        <f t="shared" si="746"/>
        <v>0</v>
      </c>
      <c r="EG600" s="103">
        <f t="shared" si="747"/>
        <v>0</v>
      </c>
      <c r="EH600" s="103">
        <f t="shared" si="748"/>
        <v>0</v>
      </c>
      <c r="EI600" s="103">
        <f t="shared" si="749"/>
        <v>0</v>
      </c>
      <c r="EJ600" s="103">
        <f t="shared" si="750"/>
        <v>0</v>
      </c>
      <c r="EK600" s="104">
        <f>SUM(DY600:EJ600)*VLOOKUP($I600,Escalation[],MATCH(DL$1,Escalation[#Headers]),FALSE)</f>
        <v>0</v>
      </c>
      <c r="EL600" s="104">
        <f t="shared" si="751"/>
        <v>0</v>
      </c>
      <c r="EM600" s="104">
        <f t="shared" si="752"/>
        <v>0</v>
      </c>
      <c r="EN600" s="104">
        <f t="shared" si="753"/>
        <v>0</v>
      </c>
      <c r="EO600" s="103">
        <f t="shared" si="754"/>
        <v>0</v>
      </c>
      <c r="EP600" s="105">
        <f t="shared" si="755"/>
        <v>0</v>
      </c>
      <c r="EQ600" s="159">
        <f t="shared" si="756"/>
        <v>3238.2871821000008</v>
      </c>
      <c r="ER600" s="1"/>
      <c r="ES600" s="82"/>
      <c r="ET600" s="82"/>
      <c r="EU600" s="82"/>
      <c r="EV600" s="82"/>
      <c r="EW600" s="34"/>
      <c r="EX600" s="34"/>
      <c r="EY600" s="34"/>
      <c r="EZ600" s="34"/>
      <c r="FA600" s="34"/>
      <c r="FB600" s="34"/>
      <c r="FC600" s="34"/>
      <c r="FD600" s="34"/>
    </row>
    <row r="601" spans="1:160" ht="26.4" hidden="1" x14ac:dyDescent="0.3">
      <c r="A601" s="37" t="s">
        <v>1217</v>
      </c>
      <c r="B601" s="83">
        <v>1.4</v>
      </c>
      <c r="C601" t="s">
        <v>1400</v>
      </c>
      <c r="D601" s="28" t="s">
        <v>15</v>
      </c>
      <c r="E601" s="28" t="s">
        <v>1540</v>
      </c>
      <c r="F601" s="29" t="s">
        <v>1218</v>
      </c>
      <c r="G601" s="30" t="s">
        <v>1185</v>
      </c>
      <c r="H601" s="1"/>
      <c r="I601" s="28" t="s">
        <v>135</v>
      </c>
      <c r="J601" s="31" t="s">
        <v>135</v>
      </c>
      <c r="K601" s="28"/>
      <c r="L601" s="32" t="s">
        <v>1006</v>
      </c>
      <c r="M601" s="38"/>
      <c r="N601" s="42">
        <v>1</v>
      </c>
      <c r="O601" s="24">
        <v>0</v>
      </c>
      <c r="P601" s="47">
        <v>0.53</v>
      </c>
      <c r="Q601" s="31" t="s">
        <v>23</v>
      </c>
      <c r="R601" s="1" t="s">
        <v>224</v>
      </c>
      <c r="S601" s="71">
        <f>VLOOKUP(R601,Contingencies!$A$2:$D$7,4,FALSE)</f>
        <v>0.35</v>
      </c>
      <c r="T601" s="22">
        <f t="shared" si="689"/>
        <v>164.10397499999999</v>
      </c>
      <c r="U601" s="33">
        <f t="shared" si="763"/>
        <v>56.846474999999998</v>
      </c>
      <c r="V601" s="89"/>
      <c r="W601" s="110"/>
      <c r="X601" s="102"/>
      <c r="Y601" s="102"/>
      <c r="Z601" s="102"/>
      <c r="AA601" s="102"/>
      <c r="AB601" s="102"/>
      <c r="AC601" s="101">
        <v>300</v>
      </c>
      <c r="AD601" s="101"/>
      <c r="AE601" s="101"/>
      <c r="AF601" s="102"/>
      <c r="AG601" s="102"/>
      <c r="AH601" s="102"/>
      <c r="AI601" s="102">
        <f t="shared" si="757"/>
        <v>0</v>
      </c>
      <c r="AJ601" s="103">
        <f t="shared" si="690"/>
        <v>0</v>
      </c>
      <c r="AK601" s="103">
        <f t="shared" si="691"/>
        <v>0</v>
      </c>
      <c r="AL601" s="103">
        <f t="shared" si="692"/>
        <v>0</v>
      </c>
      <c r="AM601" s="103">
        <f t="shared" si="693"/>
        <v>0</v>
      </c>
      <c r="AN601" s="103">
        <f t="shared" si="694"/>
        <v>0</v>
      </c>
      <c r="AO601" s="103">
        <f t="shared" si="695"/>
        <v>0</v>
      </c>
      <c r="AP601" s="103">
        <f t="shared" si="696"/>
        <v>300</v>
      </c>
      <c r="AQ601" s="103">
        <f t="shared" si="697"/>
        <v>0</v>
      </c>
      <c r="AR601" s="103">
        <f t="shared" si="698"/>
        <v>0</v>
      </c>
      <c r="AS601" s="103">
        <f t="shared" si="699"/>
        <v>0</v>
      </c>
      <c r="AT601" s="103">
        <f t="shared" si="700"/>
        <v>0</v>
      </c>
      <c r="AU601" s="103">
        <f t="shared" si="701"/>
        <v>0</v>
      </c>
      <c r="AV601" s="104">
        <f>SUM(AJ601:AU601)*VLOOKUP($I601,Escalation[],MATCH(W$1,Escalation[#Headers]),FALSE)</f>
        <v>306.45000000000005</v>
      </c>
      <c r="AW601" s="104">
        <f t="shared" si="758"/>
        <v>0</v>
      </c>
      <c r="AX601" s="104">
        <f t="shared" si="759"/>
        <v>162.41850000000002</v>
      </c>
      <c r="AY601" s="104">
        <f t="shared" si="760"/>
        <v>468.86850000000004</v>
      </c>
      <c r="AZ601" s="103">
        <f t="shared" si="761"/>
        <v>107.25750000000001</v>
      </c>
      <c r="BA601" s="105">
        <f t="shared" si="762"/>
        <v>56.846475000000005</v>
      </c>
      <c r="BB601" s="110"/>
      <c r="BC601" s="102"/>
      <c r="BD601" s="102"/>
      <c r="BE601" s="102"/>
      <c r="BF601" s="102"/>
      <c r="BG601" s="102"/>
      <c r="BH601" s="102"/>
      <c r="BI601" s="102"/>
      <c r="BJ601" s="102"/>
      <c r="BK601" s="102"/>
      <c r="BL601" s="102"/>
      <c r="BM601" s="102"/>
      <c r="BN601" s="102">
        <f t="shared" si="702"/>
        <v>0</v>
      </c>
      <c r="BO601" s="103">
        <f t="shared" si="703"/>
        <v>0</v>
      </c>
      <c r="BP601" s="103">
        <f t="shared" si="704"/>
        <v>0</v>
      </c>
      <c r="BQ601" s="103">
        <f t="shared" si="705"/>
        <v>0</v>
      </c>
      <c r="BR601" s="103">
        <f t="shared" si="706"/>
        <v>0</v>
      </c>
      <c r="BS601" s="103">
        <f t="shared" si="707"/>
        <v>0</v>
      </c>
      <c r="BT601" s="103">
        <f t="shared" si="708"/>
        <v>0</v>
      </c>
      <c r="BU601" s="103">
        <f t="shared" si="709"/>
        <v>0</v>
      </c>
      <c r="BV601" s="103">
        <f t="shared" si="710"/>
        <v>0</v>
      </c>
      <c r="BW601" s="103">
        <f t="shared" si="711"/>
        <v>0</v>
      </c>
      <c r="BX601" s="103">
        <f t="shared" si="712"/>
        <v>0</v>
      </c>
      <c r="BY601" s="103">
        <f t="shared" si="713"/>
        <v>0</v>
      </c>
      <c r="BZ601" s="103">
        <f t="shared" si="714"/>
        <v>0</v>
      </c>
      <c r="CA601" s="104">
        <f>SUM(BO601:BZ601)*VLOOKUP($I601,Escalation[],MATCH(BB$1,Escalation[#Headers]),FALSE)</f>
        <v>0</v>
      </c>
      <c r="CB601" s="104">
        <f t="shared" si="715"/>
        <v>0</v>
      </c>
      <c r="CC601" s="104">
        <f t="shared" si="716"/>
        <v>0</v>
      </c>
      <c r="CD601" s="104">
        <f t="shared" si="717"/>
        <v>0</v>
      </c>
      <c r="CE601" s="103">
        <f t="shared" si="718"/>
        <v>0</v>
      </c>
      <c r="CF601" s="105">
        <f t="shared" si="719"/>
        <v>0</v>
      </c>
      <c r="CG601" s="110"/>
      <c r="CH601" s="102"/>
      <c r="CI601" s="102"/>
      <c r="CJ601" s="102"/>
      <c r="CK601" s="102"/>
      <c r="CL601" s="102"/>
      <c r="CM601" s="102"/>
      <c r="CN601" s="102"/>
      <c r="CO601" s="102"/>
      <c r="CP601" s="102"/>
      <c r="CQ601" s="102"/>
      <c r="CR601" s="102"/>
      <c r="CS601" s="102">
        <f t="shared" si="720"/>
        <v>0</v>
      </c>
      <c r="CT601" s="103">
        <f t="shared" si="721"/>
        <v>0</v>
      </c>
      <c r="CU601" s="103">
        <f t="shared" si="722"/>
        <v>0</v>
      </c>
      <c r="CV601" s="103">
        <f t="shared" si="723"/>
        <v>0</v>
      </c>
      <c r="CW601" s="103">
        <f t="shared" si="724"/>
        <v>0</v>
      </c>
      <c r="CX601" s="103">
        <f t="shared" si="725"/>
        <v>0</v>
      </c>
      <c r="CY601" s="103">
        <f t="shared" si="726"/>
        <v>0</v>
      </c>
      <c r="CZ601" s="103">
        <f t="shared" si="727"/>
        <v>0</v>
      </c>
      <c r="DA601" s="103">
        <f t="shared" si="728"/>
        <v>0</v>
      </c>
      <c r="DB601" s="103">
        <f t="shared" si="729"/>
        <v>0</v>
      </c>
      <c r="DC601" s="103">
        <f t="shared" si="730"/>
        <v>0</v>
      </c>
      <c r="DD601" s="103">
        <f t="shared" si="731"/>
        <v>0</v>
      </c>
      <c r="DE601" s="103">
        <f t="shared" si="732"/>
        <v>0</v>
      </c>
      <c r="DF601" s="104">
        <f>SUM(CT601:DE601)*VLOOKUP($I601,Escalation[],MATCH(CG$1,Escalation[#Headers]),FALSE)</f>
        <v>0</v>
      </c>
      <c r="DG601" s="104">
        <f t="shared" si="733"/>
        <v>0</v>
      </c>
      <c r="DH601" s="104">
        <f t="shared" si="734"/>
        <v>0</v>
      </c>
      <c r="DI601" s="104">
        <f t="shared" si="735"/>
        <v>0</v>
      </c>
      <c r="DJ601" s="103">
        <f t="shared" si="736"/>
        <v>0</v>
      </c>
      <c r="DK601" s="105">
        <f t="shared" si="737"/>
        <v>0</v>
      </c>
      <c r="DL601" s="110"/>
      <c r="DM601" s="102"/>
      <c r="DN601" s="102"/>
      <c r="DO601" s="102"/>
      <c r="DP601" s="102"/>
      <c r="DQ601" s="102"/>
      <c r="DR601" s="102"/>
      <c r="DS601" s="102"/>
      <c r="DT601" s="102"/>
      <c r="DU601" s="102"/>
      <c r="DV601" s="102"/>
      <c r="DW601" s="102"/>
      <c r="DX601" s="102">
        <f t="shared" si="738"/>
        <v>0</v>
      </c>
      <c r="DY601" s="103">
        <f t="shared" si="739"/>
        <v>0</v>
      </c>
      <c r="DZ601" s="103">
        <f t="shared" si="740"/>
        <v>0</v>
      </c>
      <c r="EA601" s="103">
        <f t="shared" si="741"/>
        <v>0</v>
      </c>
      <c r="EB601" s="103">
        <f t="shared" si="742"/>
        <v>0</v>
      </c>
      <c r="EC601" s="103">
        <f t="shared" si="743"/>
        <v>0</v>
      </c>
      <c r="ED601" s="103">
        <f t="shared" si="744"/>
        <v>0</v>
      </c>
      <c r="EE601" s="103">
        <f t="shared" si="745"/>
        <v>0</v>
      </c>
      <c r="EF601" s="103">
        <f t="shared" si="746"/>
        <v>0</v>
      </c>
      <c r="EG601" s="103">
        <f t="shared" si="747"/>
        <v>0</v>
      </c>
      <c r="EH601" s="103">
        <f t="shared" si="748"/>
        <v>0</v>
      </c>
      <c r="EI601" s="103">
        <f t="shared" si="749"/>
        <v>0</v>
      </c>
      <c r="EJ601" s="103">
        <f t="shared" si="750"/>
        <v>0</v>
      </c>
      <c r="EK601" s="104">
        <f>SUM(DY601:EJ601)*VLOOKUP($I601,Escalation[],MATCH(DL$1,Escalation[#Headers]),FALSE)</f>
        <v>0</v>
      </c>
      <c r="EL601" s="104">
        <f t="shared" si="751"/>
        <v>0</v>
      </c>
      <c r="EM601" s="104">
        <f t="shared" si="752"/>
        <v>0</v>
      </c>
      <c r="EN601" s="104">
        <f t="shared" si="753"/>
        <v>0</v>
      </c>
      <c r="EO601" s="103">
        <f t="shared" si="754"/>
        <v>0</v>
      </c>
      <c r="EP601" s="105">
        <f t="shared" si="755"/>
        <v>0</v>
      </c>
      <c r="EQ601" s="159">
        <f t="shared" si="756"/>
        <v>468.86850000000004</v>
      </c>
      <c r="ER601" s="1"/>
      <c r="ES601" s="82"/>
      <c r="ET601" s="82"/>
      <c r="EU601" s="82"/>
      <c r="EV601" s="82"/>
      <c r="EW601" s="34"/>
      <c r="EX601" s="34"/>
      <c r="EY601" s="34"/>
      <c r="EZ601" s="34"/>
      <c r="FA601" s="34"/>
      <c r="FB601" s="34"/>
      <c r="FC601" s="34"/>
      <c r="FD601" s="34"/>
    </row>
    <row r="602" spans="1:160" ht="26.4" hidden="1" x14ac:dyDescent="0.3">
      <c r="A602" s="37" t="s">
        <v>1219</v>
      </c>
      <c r="B602" s="83">
        <v>1.4</v>
      </c>
      <c r="C602" t="s">
        <v>1400</v>
      </c>
      <c r="D602" s="28" t="s">
        <v>15</v>
      </c>
      <c r="E602" s="28" t="s">
        <v>1540</v>
      </c>
      <c r="F602" s="29" t="s">
        <v>1187</v>
      </c>
      <c r="G602" s="30" t="s">
        <v>1187</v>
      </c>
      <c r="H602" s="1" t="s">
        <v>1175</v>
      </c>
      <c r="I602" s="28" t="s">
        <v>19</v>
      </c>
      <c r="J602" s="31" t="s">
        <v>31</v>
      </c>
      <c r="K602" s="28" t="s">
        <v>1037</v>
      </c>
      <c r="L602" s="32" t="s">
        <v>22</v>
      </c>
      <c r="M602" s="38">
        <v>63.95</v>
      </c>
      <c r="N602" s="41">
        <v>66</v>
      </c>
      <c r="O602" s="24">
        <v>0.35</v>
      </c>
      <c r="P602" s="47">
        <v>0.53</v>
      </c>
      <c r="Q602" s="31" t="s">
        <v>23</v>
      </c>
      <c r="R602" s="1" t="s">
        <v>224</v>
      </c>
      <c r="S602" s="71">
        <f>VLOOKUP(R602,Contingencies!$A$2:$D$7,4,FALSE)</f>
        <v>0.35</v>
      </c>
      <c r="T602" s="22">
        <f t="shared" si="689"/>
        <v>6753.6503112184319</v>
      </c>
      <c r="U602" s="33">
        <f t="shared" si="763"/>
        <v>2339.4997810103064</v>
      </c>
      <c r="V602" s="89"/>
      <c r="W602" s="110"/>
      <c r="X602" s="102"/>
      <c r="Y602" s="101"/>
      <c r="Z602" s="101"/>
      <c r="AA602" s="101"/>
      <c r="AB602" s="101"/>
      <c r="AC602" s="101"/>
      <c r="AD602" s="101"/>
      <c r="AE602" s="101"/>
      <c r="AF602" s="101"/>
      <c r="AG602" s="101"/>
      <c r="AH602" s="101"/>
      <c r="AI602" s="102">
        <f t="shared" si="757"/>
        <v>0</v>
      </c>
      <c r="AJ602" s="103">
        <f t="shared" si="690"/>
        <v>0</v>
      </c>
      <c r="AK602" s="103">
        <f t="shared" si="691"/>
        <v>0</v>
      </c>
      <c r="AL602" s="103">
        <f t="shared" si="692"/>
        <v>0</v>
      </c>
      <c r="AM602" s="103">
        <f t="shared" si="693"/>
        <v>0</v>
      </c>
      <c r="AN602" s="103">
        <f t="shared" si="694"/>
        <v>0</v>
      </c>
      <c r="AO602" s="103">
        <f t="shared" si="695"/>
        <v>0</v>
      </c>
      <c r="AP602" s="103">
        <f t="shared" si="696"/>
        <v>0</v>
      </c>
      <c r="AQ602" s="103">
        <f t="shared" si="697"/>
        <v>0</v>
      </c>
      <c r="AR602" s="103">
        <f t="shared" si="698"/>
        <v>0</v>
      </c>
      <c r="AS602" s="103">
        <f t="shared" si="699"/>
        <v>0</v>
      </c>
      <c r="AT602" s="103">
        <f t="shared" si="700"/>
        <v>0</v>
      </c>
      <c r="AU602" s="103">
        <f t="shared" si="701"/>
        <v>0</v>
      </c>
      <c r="AV602" s="104">
        <f>SUM(AJ602:AU602)*VLOOKUP($I602,Escalation[],MATCH(W$1,Escalation[#Headers]),FALSE)</f>
        <v>0</v>
      </c>
      <c r="AW602" s="104">
        <f t="shared" si="758"/>
        <v>0</v>
      </c>
      <c r="AX602" s="104">
        <f t="shared" si="759"/>
        <v>0</v>
      </c>
      <c r="AY602" s="104">
        <f t="shared" si="760"/>
        <v>0</v>
      </c>
      <c r="AZ602" s="103">
        <f t="shared" si="761"/>
        <v>0</v>
      </c>
      <c r="BA602" s="105">
        <f t="shared" si="762"/>
        <v>0</v>
      </c>
      <c r="BB602" s="100"/>
      <c r="BC602" s="101"/>
      <c r="BD602" s="101"/>
      <c r="BE602" s="101"/>
      <c r="BF602" s="101">
        <v>40</v>
      </c>
      <c r="BG602" s="101">
        <v>60</v>
      </c>
      <c r="BH602" s="101">
        <v>20</v>
      </c>
      <c r="BI602" s="101">
        <v>20</v>
      </c>
      <c r="BJ602" s="102"/>
      <c r="BK602" s="102"/>
      <c r="BL602" s="102"/>
      <c r="BM602" s="102"/>
      <c r="BN602" s="102">
        <f t="shared" si="702"/>
        <v>140</v>
      </c>
      <c r="BO602" s="103">
        <f t="shared" si="703"/>
        <v>0</v>
      </c>
      <c r="BP602" s="103">
        <f t="shared" si="704"/>
        <v>0</v>
      </c>
      <c r="BQ602" s="103">
        <f t="shared" si="705"/>
        <v>0</v>
      </c>
      <c r="BR602" s="103">
        <f t="shared" si="706"/>
        <v>0</v>
      </c>
      <c r="BS602" s="103">
        <f t="shared" si="707"/>
        <v>2558</v>
      </c>
      <c r="BT602" s="103">
        <f t="shared" si="708"/>
        <v>3837</v>
      </c>
      <c r="BU602" s="103">
        <f t="shared" si="709"/>
        <v>1279</v>
      </c>
      <c r="BV602" s="103">
        <f t="shared" si="710"/>
        <v>1279</v>
      </c>
      <c r="BW602" s="103">
        <f t="shared" si="711"/>
        <v>0</v>
      </c>
      <c r="BX602" s="103">
        <f t="shared" si="712"/>
        <v>0</v>
      </c>
      <c r="BY602" s="103">
        <f t="shared" si="713"/>
        <v>0</v>
      </c>
      <c r="BZ602" s="103">
        <f t="shared" si="714"/>
        <v>0</v>
      </c>
      <c r="CA602" s="104">
        <f>SUM(BO602:BZ602)*VLOOKUP($I602,Escalation[],MATCH(BB$1,Escalation[#Headers]),FALSE)</f>
        <v>9342.1175242500012</v>
      </c>
      <c r="CB602" s="104">
        <f t="shared" si="715"/>
        <v>3269.7411334875001</v>
      </c>
      <c r="CC602" s="104">
        <f t="shared" si="716"/>
        <v>6684.2850886008755</v>
      </c>
      <c r="CD602" s="104">
        <f t="shared" si="717"/>
        <v>19296.143746338377</v>
      </c>
      <c r="CE602" s="103">
        <f t="shared" si="718"/>
        <v>4414.150530208125</v>
      </c>
      <c r="CF602" s="105">
        <f t="shared" si="719"/>
        <v>2339.4997810103064</v>
      </c>
      <c r="CG602" s="110"/>
      <c r="CH602" s="102"/>
      <c r="CI602" s="102"/>
      <c r="CJ602" s="102"/>
      <c r="CK602" s="102"/>
      <c r="CL602" s="102"/>
      <c r="CM602" s="102"/>
      <c r="CN602" s="102"/>
      <c r="CO602" s="102"/>
      <c r="CP602" s="102"/>
      <c r="CQ602" s="102"/>
      <c r="CR602" s="102"/>
      <c r="CS602" s="102">
        <f t="shared" si="720"/>
        <v>0</v>
      </c>
      <c r="CT602" s="103">
        <f t="shared" si="721"/>
        <v>0</v>
      </c>
      <c r="CU602" s="103">
        <f t="shared" si="722"/>
        <v>0</v>
      </c>
      <c r="CV602" s="103">
        <f t="shared" si="723"/>
        <v>0</v>
      </c>
      <c r="CW602" s="103">
        <f t="shared" si="724"/>
        <v>0</v>
      </c>
      <c r="CX602" s="103">
        <f t="shared" si="725"/>
        <v>0</v>
      </c>
      <c r="CY602" s="103">
        <f t="shared" si="726"/>
        <v>0</v>
      </c>
      <c r="CZ602" s="103">
        <f t="shared" si="727"/>
        <v>0</v>
      </c>
      <c r="DA602" s="103">
        <f t="shared" si="728"/>
        <v>0</v>
      </c>
      <c r="DB602" s="103">
        <f t="shared" si="729"/>
        <v>0</v>
      </c>
      <c r="DC602" s="103">
        <f t="shared" si="730"/>
        <v>0</v>
      </c>
      <c r="DD602" s="103">
        <f t="shared" si="731"/>
        <v>0</v>
      </c>
      <c r="DE602" s="103">
        <f t="shared" si="732"/>
        <v>0</v>
      </c>
      <c r="DF602" s="104">
        <f>SUM(CT602:DE602)*VLOOKUP($I602,Escalation[],MATCH(CG$1,Escalation[#Headers]),FALSE)</f>
        <v>0</v>
      </c>
      <c r="DG602" s="104">
        <f t="shared" si="733"/>
        <v>0</v>
      </c>
      <c r="DH602" s="104">
        <f t="shared" si="734"/>
        <v>0</v>
      </c>
      <c r="DI602" s="104">
        <f t="shared" si="735"/>
        <v>0</v>
      </c>
      <c r="DJ602" s="103">
        <f t="shared" si="736"/>
        <v>0</v>
      </c>
      <c r="DK602" s="105">
        <f t="shared" si="737"/>
        <v>0</v>
      </c>
      <c r="DL602" s="110"/>
      <c r="DM602" s="102"/>
      <c r="DN602" s="102"/>
      <c r="DO602" s="102"/>
      <c r="DP602" s="102"/>
      <c r="DQ602" s="102"/>
      <c r="DR602" s="102"/>
      <c r="DS602" s="102"/>
      <c r="DT602" s="102"/>
      <c r="DU602" s="102"/>
      <c r="DV602" s="102"/>
      <c r="DW602" s="102"/>
      <c r="DX602" s="102">
        <f t="shared" si="738"/>
        <v>0</v>
      </c>
      <c r="DY602" s="103">
        <f t="shared" si="739"/>
        <v>0</v>
      </c>
      <c r="DZ602" s="103">
        <f t="shared" si="740"/>
        <v>0</v>
      </c>
      <c r="EA602" s="103">
        <f t="shared" si="741"/>
        <v>0</v>
      </c>
      <c r="EB602" s="103">
        <f t="shared" si="742"/>
        <v>0</v>
      </c>
      <c r="EC602" s="103">
        <f t="shared" si="743"/>
        <v>0</v>
      </c>
      <c r="ED602" s="103">
        <f t="shared" si="744"/>
        <v>0</v>
      </c>
      <c r="EE602" s="103">
        <f t="shared" si="745"/>
        <v>0</v>
      </c>
      <c r="EF602" s="103">
        <f t="shared" si="746"/>
        <v>0</v>
      </c>
      <c r="EG602" s="103">
        <f t="shared" si="747"/>
        <v>0</v>
      </c>
      <c r="EH602" s="103">
        <f t="shared" si="748"/>
        <v>0</v>
      </c>
      <c r="EI602" s="103">
        <f t="shared" si="749"/>
        <v>0</v>
      </c>
      <c r="EJ602" s="103">
        <f t="shared" si="750"/>
        <v>0</v>
      </c>
      <c r="EK602" s="104">
        <f>SUM(DY602:EJ602)*VLOOKUP($I602,Escalation[],MATCH(DL$1,Escalation[#Headers]),FALSE)</f>
        <v>0</v>
      </c>
      <c r="EL602" s="104">
        <f t="shared" si="751"/>
        <v>0</v>
      </c>
      <c r="EM602" s="104">
        <f t="shared" si="752"/>
        <v>0</v>
      </c>
      <c r="EN602" s="104">
        <f t="shared" si="753"/>
        <v>0</v>
      </c>
      <c r="EO602" s="103">
        <f t="shared" si="754"/>
        <v>0</v>
      </c>
      <c r="EP602" s="105">
        <f t="shared" si="755"/>
        <v>0</v>
      </c>
      <c r="EQ602" s="159">
        <f t="shared" si="756"/>
        <v>19296.143746338377</v>
      </c>
      <c r="ER602" s="1"/>
      <c r="ES602" s="82"/>
      <c r="ET602" s="82"/>
      <c r="EU602" s="82"/>
      <c r="EV602" s="82"/>
      <c r="EW602" s="34"/>
      <c r="EX602" s="34"/>
      <c r="EY602" s="34"/>
      <c r="EZ602" s="34"/>
      <c r="FA602" s="34"/>
      <c r="FB602" s="34"/>
      <c r="FC602" s="34"/>
      <c r="FD602" s="34"/>
    </row>
    <row r="603" spans="1:160" ht="52.8" hidden="1" x14ac:dyDescent="0.3">
      <c r="A603" s="37" t="s">
        <v>1220</v>
      </c>
      <c r="B603" s="83">
        <v>1.4</v>
      </c>
      <c r="C603" t="s">
        <v>1400</v>
      </c>
      <c r="D603" s="28" t="s">
        <v>15</v>
      </c>
      <c r="E603" s="28" t="s">
        <v>1540</v>
      </c>
      <c r="F603" s="29" t="s">
        <v>1221</v>
      </c>
      <c r="G603" s="30" t="s">
        <v>1221</v>
      </c>
      <c r="H603" s="1" t="s">
        <v>1175</v>
      </c>
      <c r="I603" s="28" t="s">
        <v>19</v>
      </c>
      <c r="J603" s="31" t="s">
        <v>31</v>
      </c>
      <c r="K603" s="28" t="s">
        <v>1037</v>
      </c>
      <c r="L603" s="32" t="s">
        <v>22</v>
      </c>
      <c r="M603" s="38">
        <v>63.95</v>
      </c>
      <c r="N603" s="41">
        <v>66</v>
      </c>
      <c r="O603" s="24">
        <v>0.35</v>
      </c>
      <c r="P603" s="47">
        <v>0.53</v>
      </c>
      <c r="Q603" s="31" t="s">
        <v>23</v>
      </c>
      <c r="R603" s="1" t="s">
        <v>220</v>
      </c>
      <c r="S603" s="71">
        <f>VLOOKUP(R603,Contingencies!$A$2:$D$7,4,FALSE)</f>
        <v>0.2</v>
      </c>
      <c r="T603" s="22">
        <f t="shared" si="689"/>
        <v>2205.2735710101006</v>
      </c>
      <c r="U603" s="33">
        <f t="shared" si="763"/>
        <v>763.9182958401002</v>
      </c>
      <c r="V603" s="89"/>
      <c r="W603" s="110"/>
      <c r="X603" s="102"/>
      <c r="Y603" s="102"/>
      <c r="Z603" s="102"/>
      <c r="AA603" s="102"/>
      <c r="AB603" s="102"/>
      <c r="AC603" s="102"/>
      <c r="AD603" s="102"/>
      <c r="AE603" s="102"/>
      <c r="AF603" s="102"/>
      <c r="AG603" s="102"/>
      <c r="AH603" s="102"/>
      <c r="AI603" s="102">
        <f t="shared" si="757"/>
        <v>0</v>
      </c>
      <c r="AJ603" s="103">
        <f t="shared" si="690"/>
        <v>0</v>
      </c>
      <c r="AK603" s="103">
        <f t="shared" si="691"/>
        <v>0</v>
      </c>
      <c r="AL603" s="103">
        <f t="shared" si="692"/>
        <v>0</v>
      </c>
      <c r="AM603" s="103">
        <f t="shared" si="693"/>
        <v>0</v>
      </c>
      <c r="AN603" s="103">
        <f t="shared" si="694"/>
        <v>0</v>
      </c>
      <c r="AO603" s="103">
        <f t="shared" si="695"/>
        <v>0</v>
      </c>
      <c r="AP603" s="103">
        <f t="shared" si="696"/>
        <v>0</v>
      </c>
      <c r="AQ603" s="103">
        <f t="shared" si="697"/>
        <v>0</v>
      </c>
      <c r="AR603" s="103">
        <f t="shared" si="698"/>
        <v>0</v>
      </c>
      <c r="AS603" s="103">
        <f t="shared" si="699"/>
        <v>0</v>
      </c>
      <c r="AT603" s="103">
        <f t="shared" si="700"/>
        <v>0</v>
      </c>
      <c r="AU603" s="103">
        <f t="shared" si="701"/>
        <v>0</v>
      </c>
      <c r="AV603" s="104">
        <f>SUM(AJ603:AU603)*VLOOKUP($I603,Escalation[],MATCH(W$1,Escalation[#Headers]),FALSE)</f>
        <v>0</v>
      </c>
      <c r="AW603" s="104">
        <f t="shared" si="758"/>
        <v>0</v>
      </c>
      <c r="AX603" s="104">
        <f t="shared" si="759"/>
        <v>0</v>
      </c>
      <c r="AY603" s="104">
        <f t="shared" si="760"/>
        <v>0</v>
      </c>
      <c r="AZ603" s="103">
        <f t="shared" si="761"/>
        <v>0</v>
      </c>
      <c r="BA603" s="105">
        <f t="shared" si="762"/>
        <v>0</v>
      </c>
      <c r="BB603" s="110"/>
      <c r="BC603" s="102"/>
      <c r="BD603" s="102"/>
      <c r="BE603" s="102"/>
      <c r="BF603" s="102"/>
      <c r="BG603" s="102"/>
      <c r="BH603" s="101">
        <v>80</v>
      </c>
      <c r="BI603" s="102"/>
      <c r="BJ603" s="102"/>
      <c r="BK603" s="102"/>
      <c r="BL603" s="102"/>
      <c r="BM603" s="102"/>
      <c r="BN603" s="102">
        <f t="shared" si="702"/>
        <v>80</v>
      </c>
      <c r="BO603" s="103">
        <f t="shared" si="703"/>
        <v>0</v>
      </c>
      <c r="BP603" s="103">
        <f t="shared" si="704"/>
        <v>0</v>
      </c>
      <c r="BQ603" s="103">
        <f t="shared" si="705"/>
        <v>0</v>
      </c>
      <c r="BR603" s="103">
        <f t="shared" si="706"/>
        <v>0</v>
      </c>
      <c r="BS603" s="103">
        <f t="shared" si="707"/>
        <v>0</v>
      </c>
      <c r="BT603" s="103">
        <f t="shared" si="708"/>
        <v>0</v>
      </c>
      <c r="BU603" s="103">
        <f t="shared" si="709"/>
        <v>5116</v>
      </c>
      <c r="BV603" s="103">
        <f t="shared" si="710"/>
        <v>0</v>
      </c>
      <c r="BW603" s="103">
        <f t="shared" si="711"/>
        <v>0</v>
      </c>
      <c r="BX603" s="103">
        <f t="shared" si="712"/>
        <v>0</v>
      </c>
      <c r="BY603" s="103">
        <f t="shared" si="713"/>
        <v>0</v>
      </c>
      <c r="BZ603" s="103">
        <f t="shared" si="714"/>
        <v>0</v>
      </c>
      <c r="CA603" s="104">
        <f>SUM(BO603:BZ603)*VLOOKUP($I603,Escalation[],MATCH(BB$1,Escalation[#Headers]),FALSE)</f>
        <v>5338.352871000001</v>
      </c>
      <c r="CB603" s="104">
        <f t="shared" si="715"/>
        <v>1868.4235048500002</v>
      </c>
      <c r="CC603" s="104">
        <f t="shared" si="716"/>
        <v>3819.591479200501</v>
      </c>
      <c r="CD603" s="104">
        <f t="shared" si="717"/>
        <v>11026.367855050503</v>
      </c>
      <c r="CE603" s="103">
        <f t="shared" si="718"/>
        <v>1441.3552751700004</v>
      </c>
      <c r="CF603" s="105">
        <f t="shared" si="719"/>
        <v>763.9182958401002</v>
      </c>
      <c r="CG603" s="110"/>
      <c r="CH603" s="102"/>
      <c r="CI603" s="102"/>
      <c r="CJ603" s="102"/>
      <c r="CK603" s="102"/>
      <c r="CL603" s="102"/>
      <c r="CM603" s="102"/>
      <c r="CN603" s="102"/>
      <c r="CO603" s="102"/>
      <c r="CP603" s="102"/>
      <c r="CQ603" s="102"/>
      <c r="CR603" s="102"/>
      <c r="CS603" s="102">
        <f t="shared" si="720"/>
        <v>0</v>
      </c>
      <c r="CT603" s="103">
        <f t="shared" si="721"/>
        <v>0</v>
      </c>
      <c r="CU603" s="103">
        <f t="shared" si="722"/>
        <v>0</v>
      </c>
      <c r="CV603" s="103">
        <f t="shared" si="723"/>
        <v>0</v>
      </c>
      <c r="CW603" s="103">
        <f t="shared" si="724"/>
        <v>0</v>
      </c>
      <c r="CX603" s="103">
        <f t="shared" si="725"/>
        <v>0</v>
      </c>
      <c r="CY603" s="103">
        <f t="shared" si="726"/>
        <v>0</v>
      </c>
      <c r="CZ603" s="103">
        <f t="shared" si="727"/>
        <v>0</v>
      </c>
      <c r="DA603" s="103">
        <f t="shared" si="728"/>
        <v>0</v>
      </c>
      <c r="DB603" s="103">
        <f t="shared" si="729"/>
        <v>0</v>
      </c>
      <c r="DC603" s="103">
        <f t="shared" si="730"/>
        <v>0</v>
      </c>
      <c r="DD603" s="103">
        <f t="shared" si="731"/>
        <v>0</v>
      </c>
      <c r="DE603" s="103">
        <f t="shared" si="732"/>
        <v>0</v>
      </c>
      <c r="DF603" s="104">
        <f>SUM(CT603:DE603)*VLOOKUP($I603,Escalation[],MATCH(CG$1,Escalation[#Headers]),FALSE)</f>
        <v>0</v>
      </c>
      <c r="DG603" s="104">
        <f t="shared" si="733"/>
        <v>0</v>
      </c>
      <c r="DH603" s="104">
        <f t="shared" si="734"/>
        <v>0</v>
      </c>
      <c r="DI603" s="104">
        <f t="shared" si="735"/>
        <v>0</v>
      </c>
      <c r="DJ603" s="103">
        <f t="shared" si="736"/>
        <v>0</v>
      </c>
      <c r="DK603" s="105">
        <f t="shared" si="737"/>
        <v>0</v>
      </c>
      <c r="DL603" s="110"/>
      <c r="DM603" s="102"/>
      <c r="DN603" s="102"/>
      <c r="DO603" s="102"/>
      <c r="DP603" s="102"/>
      <c r="DQ603" s="102"/>
      <c r="DR603" s="102"/>
      <c r="DS603" s="102"/>
      <c r="DT603" s="102"/>
      <c r="DU603" s="102"/>
      <c r="DV603" s="102"/>
      <c r="DW603" s="102"/>
      <c r="DX603" s="102">
        <f t="shared" si="738"/>
        <v>0</v>
      </c>
      <c r="DY603" s="103">
        <f t="shared" si="739"/>
        <v>0</v>
      </c>
      <c r="DZ603" s="103">
        <f t="shared" si="740"/>
        <v>0</v>
      </c>
      <c r="EA603" s="103">
        <f t="shared" si="741"/>
        <v>0</v>
      </c>
      <c r="EB603" s="103">
        <f t="shared" si="742"/>
        <v>0</v>
      </c>
      <c r="EC603" s="103">
        <f t="shared" si="743"/>
        <v>0</v>
      </c>
      <c r="ED603" s="103">
        <f t="shared" si="744"/>
        <v>0</v>
      </c>
      <c r="EE603" s="103">
        <f t="shared" si="745"/>
        <v>0</v>
      </c>
      <c r="EF603" s="103">
        <f t="shared" si="746"/>
        <v>0</v>
      </c>
      <c r="EG603" s="103">
        <f t="shared" si="747"/>
        <v>0</v>
      </c>
      <c r="EH603" s="103">
        <f t="shared" si="748"/>
        <v>0</v>
      </c>
      <c r="EI603" s="103">
        <f t="shared" si="749"/>
        <v>0</v>
      </c>
      <c r="EJ603" s="103">
        <f t="shared" si="750"/>
        <v>0</v>
      </c>
      <c r="EK603" s="104">
        <f>SUM(DY603:EJ603)*VLOOKUP($I603,Escalation[],MATCH(DL$1,Escalation[#Headers]),FALSE)</f>
        <v>0</v>
      </c>
      <c r="EL603" s="104">
        <f t="shared" si="751"/>
        <v>0</v>
      </c>
      <c r="EM603" s="104">
        <f t="shared" si="752"/>
        <v>0</v>
      </c>
      <c r="EN603" s="104">
        <f t="shared" si="753"/>
        <v>0</v>
      </c>
      <c r="EO603" s="103">
        <f t="shared" si="754"/>
        <v>0</v>
      </c>
      <c r="EP603" s="105">
        <f t="shared" si="755"/>
        <v>0</v>
      </c>
      <c r="EQ603" s="159">
        <f t="shared" si="756"/>
        <v>11026.367855050503</v>
      </c>
      <c r="ER603" s="1"/>
      <c r="ES603" s="82"/>
      <c r="ET603" s="82"/>
      <c r="EU603" s="82"/>
      <c r="EV603" s="82"/>
      <c r="EW603" s="34"/>
      <c r="EX603" s="34"/>
      <c r="EY603" s="34"/>
      <c r="EZ603" s="34"/>
      <c r="FA603" s="34"/>
      <c r="FB603" s="34"/>
      <c r="FC603" s="34"/>
      <c r="FD603" s="34"/>
    </row>
    <row r="604" spans="1:160" ht="52.8" hidden="1" x14ac:dyDescent="0.3">
      <c r="A604" s="37" t="s">
        <v>1220</v>
      </c>
      <c r="B604" s="83">
        <v>1.4</v>
      </c>
      <c r="C604" t="s">
        <v>1400</v>
      </c>
      <c r="D604" s="28" t="s">
        <v>15</v>
      </c>
      <c r="E604" s="28" t="s">
        <v>1540</v>
      </c>
      <c r="F604" s="29" t="s">
        <v>1221</v>
      </c>
      <c r="G604" s="30" t="s">
        <v>1222</v>
      </c>
      <c r="H604" s="1"/>
      <c r="I604" s="28" t="s">
        <v>215</v>
      </c>
      <c r="J604" s="31" t="s">
        <v>215</v>
      </c>
      <c r="K604" s="28"/>
      <c r="L604" s="28" t="s">
        <v>1006</v>
      </c>
      <c r="M604" s="38"/>
      <c r="N604" s="42">
        <v>1</v>
      </c>
      <c r="O604" s="24">
        <v>0</v>
      </c>
      <c r="P604" s="48">
        <v>0</v>
      </c>
      <c r="Q604" s="31" t="s">
        <v>23</v>
      </c>
      <c r="R604" s="1" t="s">
        <v>220</v>
      </c>
      <c r="S604" s="71">
        <f>VLOOKUP(R604,Contingencies!$A$2:$D$7,4,FALSE)</f>
        <v>0.2</v>
      </c>
      <c r="T604" s="22">
        <f t="shared" si="689"/>
        <v>626.07735000000014</v>
      </c>
      <c r="U604" s="33">
        <f t="shared" si="763"/>
        <v>0</v>
      </c>
      <c r="V604" s="89"/>
      <c r="W604" s="110"/>
      <c r="X604" s="102"/>
      <c r="Y604" s="102"/>
      <c r="Z604" s="102"/>
      <c r="AA604" s="102"/>
      <c r="AB604" s="102"/>
      <c r="AC604" s="102"/>
      <c r="AD604" s="102"/>
      <c r="AE604" s="102"/>
      <c r="AF604" s="102"/>
      <c r="AG604" s="102"/>
      <c r="AH604" s="102"/>
      <c r="AI604" s="102">
        <f t="shared" si="757"/>
        <v>0</v>
      </c>
      <c r="AJ604" s="103">
        <f t="shared" si="690"/>
        <v>0</v>
      </c>
      <c r="AK604" s="103">
        <f t="shared" si="691"/>
        <v>0</v>
      </c>
      <c r="AL604" s="103">
        <f t="shared" si="692"/>
        <v>0</v>
      </c>
      <c r="AM604" s="103">
        <f t="shared" si="693"/>
        <v>0</v>
      </c>
      <c r="AN604" s="103">
        <f t="shared" si="694"/>
        <v>0</v>
      </c>
      <c r="AO604" s="103">
        <f t="shared" si="695"/>
        <v>0</v>
      </c>
      <c r="AP604" s="103">
        <f t="shared" si="696"/>
        <v>0</v>
      </c>
      <c r="AQ604" s="103">
        <f t="shared" si="697"/>
        <v>0</v>
      </c>
      <c r="AR604" s="103">
        <f t="shared" si="698"/>
        <v>0</v>
      </c>
      <c r="AS604" s="103">
        <f t="shared" si="699"/>
        <v>0</v>
      </c>
      <c r="AT604" s="103">
        <f t="shared" si="700"/>
        <v>0</v>
      </c>
      <c r="AU604" s="103">
        <f t="shared" si="701"/>
        <v>0</v>
      </c>
      <c r="AV604" s="104">
        <f>SUM(AJ604:AU604)*VLOOKUP($I604,Escalation[],MATCH(W$1,Escalation[#Headers]),FALSE)</f>
        <v>0</v>
      </c>
      <c r="AW604" s="104">
        <f t="shared" si="758"/>
        <v>0</v>
      </c>
      <c r="AX604" s="104">
        <f t="shared" si="759"/>
        <v>0</v>
      </c>
      <c r="AY604" s="104">
        <f t="shared" si="760"/>
        <v>0</v>
      </c>
      <c r="AZ604" s="103">
        <f t="shared" si="761"/>
        <v>0</v>
      </c>
      <c r="BA604" s="105">
        <f t="shared" si="762"/>
        <v>0</v>
      </c>
      <c r="BB604" s="110"/>
      <c r="BC604" s="102"/>
      <c r="BD604" s="102"/>
      <c r="BE604" s="102"/>
      <c r="BF604" s="102"/>
      <c r="BG604" s="102"/>
      <c r="BH604" s="101">
        <v>3000</v>
      </c>
      <c r="BI604" s="102"/>
      <c r="BJ604" s="102"/>
      <c r="BK604" s="102"/>
      <c r="BL604" s="102"/>
      <c r="BM604" s="102"/>
      <c r="BN604" s="102">
        <f t="shared" si="702"/>
        <v>0</v>
      </c>
      <c r="BO604" s="103">
        <f t="shared" si="703"/>
        <v>0</v>
      </c>
      <c r="BP604" s="103">
        <f t="shared" si="704"/>
        <v>0</v>
      </c>
      <c r="BQ604" s="103">
        <f t="shared" si="705"/>
        <v>0</v>
      </c>
      <c r="BR604" s="103">
        <f t="shared" si="706"/>
        <v>0</v>
      </c>
      <c r="BS604" s="103">
        <f t="shared" si="707"/>
        <v>0</v>
      </c>
      <c r="BT604" s="103">
        <f t="shared" si="708"/>
        <v>0</v>
      </c>
      <c r="BU604" s="103">
        <f t="shared" si="709"/>
        <v>3000</v>
      </c>
      <c r="BV604" s="103">
        <f t="shared" si="710"/>
        <v>0</v>
      </c>
      <c r="BW604" s="103">
        <f t="shared" si="711"/>
        <v>0</v>
      </c>
      <c r="BX604" s="103">
        <f t="shared" si="712"/>
        <v>0</v>
      </c>
      <c r="BY604" s="103">
        <f t="shared" si="713"/>
        <v>0</v>
      </c>
      <c r="BZ604" s="103">
        <f t="shared" si="714"/>
        <v>0</v>
      </c>
      <c r="CA604" s="104">
        <f>SUM(BO604:BZ604)*VLOOKUP($I604,Escalation[],MATCH(BB$1,Escalation[#Headers]),FALSE)</f>
        <v>3130.3867500000006</v>
      </c>
      <c r="CB604" s="104">
        <f t="shared" si="715"/>
        <v>0</v>
      </c>
      <c r="CC604" s="104">
        <f t="shared" si="716"/>
        <v>0</v>
      </c>
      <c r="CD604" s="104">
        <f t="shared" si="717"/>
        <v>3130.3867500000006</v>
      </c>
      <c r="CE604" s="103">
        <f t="shared" si="718"/>
        <v>626.07735000000014</v>
      </c>
      <c r="CF604" s="105">
        <f t="shared" si="719"/>
        <v>0</v>
      </c>
      <c r="CG604" s="110"/>
      <c r="CH604" s="102"/>
      <c r="CI604" s="102"/>
      <c r="CJ604" s="102"/>
      <c r="CK604" s="102"/>
      <c r="CL604" s="102"/>
      <c r="CM604" s="102"/>
      <c r="CN604" s="102"/>
      <c r="CO604" s="102"/>
      <c r="CP604" s="102"/>
      <c r="CQ604" s="102"/>
      <c r="CR604" s="102"/>
      <c r="CS604" s="102">
        <f t="shared" si="720"/>
        <v>0</v>
      </c>
      <c r="CT604" s="103">
        <f t="shared" si="721"/>
        <v>0</v>
      </c>
      <c r="CU604" s="103">
        <f t="shared" si="722"/>
        <v>0</v>
      </c>
      <c r="CV604" s="103">
        <f t="shared" si="723"/>
        <v>0</v>
      </c>
      <c r="CW604" s="103">
        <f t="shared" si="724"/>
        <v>0</v>
      </c>
      <c r="CX604" s="103">
        <f t="shared" si="725"/>
        <v>0</v>
      </c>
      <c r="CY604" s="103">
        <f t="shared" si="726"/>
        <v>0</v>
      </c>
      <c r="CZ604" s="103">
        <f t="shared" si="727"/>
        <v>0</v>
      </c>
      <c r="DA604" s="103">
        <f t="shared" si="728"/>
        <v>0</v>
      </c>
      <c r="DB604" s="103">
        <f t="shared" si="729"/>
        <v>0</v>
      </c>
      <c r="DC604" s="103">
        <f t="shared" si="730"/>
        <v>0</v>
      </c>
      <c r="DD604" s="103">
        <f t="shared" si="731"/>
        <v>0</v>
      </c>
      <c r="DE604" s="103">
        <f t="shared" si="732"/>
        <v>0</v>
      </c>
      <c r="DF604" s="104">
        <f>SUM(CT604:DE604)*VLOOKUP($I604,Escalation[],MATCH(CG$1,Escalation[#Headers]),FALSE)</f>
        <v>0</v>
      </c>
      <c r="DG604" s="104">
        <f t="shared" si="733"/>
        <v>0</v>
      </c>
      <c r="DH604" s="104">
        <f t="shared" si="734"/>
        <v>0</v>
      </c>
      <c r="DI604" s="104">
        <f t="shared" si="735"/>
        <v>0</v>
      </c>
      <c r="DJ604" s="103">
        <f t="shared" si="736"/>
        <v>0</v>
      </c>
      <c r="DK604" s="105">
        <f t="shared" si="737"/>
        <v>0</v>
      </c>
      <c r="DL604" s="110"/>
      <c r="DM604" s="102"/>
      <c r="DN604" s="102"/>
      <c r="DO604" s="102"/>
      <c r="DP604" s="102"/>
      <c r="DQ604" s="102"/>
      <c r="DR604" s="102"/>
      <c r="DS604" s="102"/>
      <c r="DT604" s="102"/>
      <c r="DU604" s="102"/>
      <c r="DV604" s="102"/>
      <c r="DW604" s="102"/>
      <c r="DX604" s="102">
        <f t="shared" si="738"/>
        <v>0</v>
      </c>
      <c r="DY604" s="103">
        <f t="shared" si="739"/>
        <v>0</v>
      </c>
      <c r="DZ604" s="103">
        <f t="shared" si="740"/>
        <v>0</v>
      </c>
      <c r="EA604" s="103">
        <f t="shared" si="741"/>
        <v>0</v>
      </c>
      <c r="EB604" s="103">
        <f t="shared" si="742"/>
        <v>0</v>
      </c>
      <c r="EC604" s="103">
        <f t="shared" si="743"/>
        <v>0</v>
      </c>
      <c r="ED604" s="103">
        <f t="shared" si="744"/>
        <v>0</v>
      </c>
      <c r="EE604" s="103">
        <f t="shared" si="745"/>
        <v>0</v>
      </c>
      <c r="EF604" s="103">
        <f t="shared" si="746"/>
        <v>0</v>
      </c>
      <c r="EG604" s="103">
        <f t="shared" si="747"/>
        <v>0</v>
      </c>
      <c r="EH604" s="103">
        <f t="shared" si="748"/>
        <v>0</v>
      </c>
      <c r="EI604" s="103">
        <f t="shared" si="749"/>
        <v>0</v>
      </c>
      <c r="EJ604" s="103">
        <f t="shared" si="750"/>
        <v>0</v>
      </c>
      <c r="EK604" s="104">
        <f>SUM(DY604:EJ604)*VLOOKUP($I604,Escalation[],MATCH(DL$1,Escalation[#Headers]),FALSE)</f>
        <v>0</v>
      </c>
      <c r="EL604" s="104">
        <f t="shared" si="751"/>
        <v>0</v>
      </c>
      <c r="EM604" s="104">
        <f t="shared" si="752"/>
        <v>0</v>
      </c>
      <c r="EN604" s="104">
        <f t="shared" si="753"/>
        <v>0</v>
      </c>
      <c r="EO604" s="103">
        <f t="shared" si="754"/>
        <v>0</v>
      </c>
      <c r="EP604" s="105">
        <f t="shared" si="755"/>
        <v>0</v>
      </c>
      <c r="EQ604" s="159">
        <f t="shared" si="756"/>
        <v>3130.3867500000006</v>
      </c>
      <c r="ER604" s="1"/>
      <c r="ES604" s="82"/>
      <c r="ET604" s="82"/>
      <c r="EU604" s="82"/>
      <c r="EV604" s="82"/>
      <c r="EW604" s="34"/>
      <c r="EX604" s="34"/>
      <c r="EY604" s="34"/>
      <c r="EZ604" s="34"/>
      <c r="FA604" s="34"/>
      <c r="FB604" s="34"/>
      <c r="FC604" s="34"/>
      <c r="FD604" s="34"/>
    </row>
    <row r="605" spans="1:160" ht="66" hidden="1" x14ac:dyDescent="0.3">
      <c r="A605" s="37" t="s">
        <v>1223</v>
      </c>
      <c r="B605" s="83">
        <v>1.4</v>
      </c>
      <c r="C605" t="s">
        <v>1400</v>
      </c>
      <c r="D605" s="28" t="s">
        <v>15</v>
      </c>
      <c r="E605" s="28" t="s">
        <v>1540</v>
      </c>
      <c r="F605" s="29" t="s">
        <v>1224</v>
      </c>
      <c r="G605" s="30" t="s">
        <v>1224</v>
      </c>
      <c r="H605" s="1" t="s">
        <v>1175</v>
      </c>
      <c r="I605" s="28" t="s">
        <v>19</v>
      </c>
      <c r="J605" s="31" t="s">
        <v>31</v>
      </c>
      <c r="K605" s="28" t="s">
        <v>1037</v>
      </c>
      <c r="L605" s="32" t="s">
        <v>22</v>
      </c>
      <c r="M605" s="38">
        <v>63.95</v>
      </c>
      <c r="N605" s="41">
        <v>66</v>
      </c>
      <c r="O605" s="24">
        <v>0.35</v>
      </c>
      <c r="P605" s="47">
        <v>0.53</v>
      </c>
      <c r="Q605" s="31" t="s">
        <v>23</v>
      </c>
      <c r="R605" s="1" t="s">
        <v>220</v>
      </c>
      <c r="S605" s="71">
        <f>VLOOKUP(R605,Contingencies!$A$2:$D$7,4,FALSE)</f>
        <v>0.2</v>
      </c>
      <c r="T605" s="22">
        <f t="shared" si="689"/>
        <v>1653.9551782575754</v>
      </c>
      <c r="U605" s="33">
        <f t="shared" si="763"/>
        <v>572.93872188007515</v>
      </c>
      <c r="V605" s="89"/>
      <c r="W605" s="110"/>
      <c r="X605" s="102"/>
      <c r="Y605" s="102"/>
      <c r="Z605" s="102"/>
      <c r="AA605" s="102"/>
      <c r="AB605" s="102"/>
      <c r="AC605" s="102"/>
      <c r="AD605" s="102"/>
      <c r="AE605" s="102"/>
      <c r="AF605" s="102"/>
      <c r="AG605" s="102"/>
      <c r="AH605" s="102"/>
      <c r="AI605" s="102">
        <f t="shared" si="757"/>
        <v>0</v>
      </c>
      <c r="AJ605" s="103">
        <f t="shared" si="690"/>
        <v>0</v>
      </c>
      <c r="AK605" s="103">
        <f t="shared" si="691"/>
        <v>0</v>
      </c>
      <c r="AL605" s="103">
        <f t="shared" si="692"/>
        <v>0</v>
      </c>
      <c r="AM605" s="103">
        <f t="shared" si="693"/>
        <v>0</v>
      </c>
      <c r="AN605" s="103">
        <f t="shared" si="694"/>
        <v>0</v>
      </c>
      <c r="AO605" s="103">
        <f t="shared" si="695"/>
        <v>0</v>
      </c>
      <c r="AP605" s="103">
        <f t="shared" si="696"/>
        <v>0</v>
      </c>
      <c r="AQ605" s="103">
        <f t="shared" si="697"/>
        <v>0</v>
      </c>
      <c r="AR605" s="103">
        <f t="shared" si="698"/>
        <v>0</v>
      </c>
      <c r="AS605" s="103">
        <f t="shared" si="699"/>
        <v>0</v>
      </c>
      <c r="AT605" s="103">
        <f t="shared" si="700"/>
        <v>0</v>
      </c>
      <c r="AU605" s="103">
        <f t="shared" si="701"/>
        <v>0</v>
      </c>
      <c r="AV605" s="104">
        <f>SUM(AJ605:AU605)*VLOOKUP($I605,Escalation[],MATCH(W$1,Escalation[#Headers]),FALSE)</f>
        <v>0</v>
      </c>
      <c r="AW605" s="104">
        <f t="shared" si="758"/>
        <v>0</v>
      </c>
      <c r="AX605" s="104">
        <f t="shared" si="759"/>
        <v>0</v>
      </c>
      <c r="AY605" s="104">
        <f t="shared" si="760"/>
        <v>0</v>
      </c>
      <c r="AZ605" s="103">
        <f t="shared" si="761"/>
        <v>0</v>
      </c>
      <c r="BA605" s="105">
        <f t="shared" si="762"/>
        <v>0</v>
      </c>
      <c r="BB605" s="110"/>
      <c r="BC605" s="102"/>
      <c r="BD605" s="102"/>
      <c r="BE605" s="102"/>
      <c r="BF605" s="102"/>
      <c r="BG605" s="102"/>
      <c r="BH605" s="101"/>
      <c r="BI605" s="101">
        <v>60</v>
      </c>
      <c r="BJ605" s="102"/>
      <c r="BK605" s="102"/>
      <c r="BL605" s="102"/>
      <c r="BM605" s="102"/>
      <c r="BN605" s="102">
        <f t="shared" si="702"/>
        <v>60</v>
      </c>
      <c r="BO605" s="103">
        <f t="shared" si="703"/>
        <v>0</v>
      </c>
      <c r="BP605" s="103">
        <f t="shared" si="704"/>
        <v>0</v>
      </c>
      <c r="BQ605" s="103">
        <f t="shared" si="705"/>
        <v>0</v>
      </c>
      <c r="BR605" s="103">
        <f t="shared" si="706"/>
        <v>0</v>
      </c>
      <c r="BS605" s="103">
        <f t="shared" si="707"/>
        <v>0</v>
      </c>
      <c r="BT605" s="103">
        <f t="shared" si="708"/>
        <v>0</v>
      </c>
      <c r="BU605" s="103">
        <f t="shared" si="709"/>
        <v>0</v>
      </c>
      <c r="BV605" s="103">
        <f t="shared" si="710"/>
        <v>3837</v>
      </c>
      <c r="BW605" s="103">
        <f t="shared" si="711"/>
        <v>0</v>
      </c>
      <c r="BX605" s="103">
        <f t="shared" si="712"/>
        <v>0</v>
      </c>
      <c r="BY605" s="103">
        <f t="shared" si="713"/>
        <v>0</v>
      </c>
      <c r="BZ605" s="103">
        <f t="shared" si="714"/>
        <v>0</v>
      </c>
      <c r="CA605" s="104">
        <f>SUM(BO605:BZ605)*VLOOKUP($I605,Escalation[],MATCH(BB$1,Escalation[#Headers]),FALSE)</f>
        <v>4003.7646532500007</v>
      </c>
      <c r="CB605" s="104">
        <f t="shared" si="715"/>
        <v>1401.3176286375001</v>
      </c>
      <c r="CC605" s="104">
        <f t="shared" si="716"/>
        <v>2864.6936094003754</v>
      </c>
      <c r="CD605" s="104">
        <f t="shared" si="717"/>
        <v>8269.7758912878762</v>
      </c>
      <c r="CE605" s="103">
        <f t="shared" si="718"/>
        <v>1081.0164563775002</v>
      </c>
      <c r="CF605" s="105">
        <f t="shared" si="719"/>
        <v>572.93872188007515</v>
      </c>
      <c r="CG605" s="110"/>
      <c r="CH605" s="102"/>
      <c r="CI605" s="102"/>
      <c r="CJ605" s="102"/>
      <c r="CK605" s="102"/>
      <c r="CL605" s="102"/>
      <c r="CM605" s="102"/>
      <c r="CN605" s="102"/>
      <c r="CO605" s="102"/>
      <c r="CP605" s="102"/>
      <c r="CQ605" s="102"/>
      <c r="CR605" s="102"/>
      <c r="CS605" s="102">
        <f t="shared" si="720"/>
        <v>0</v>
      </c>
      <c r="CT605" s="103">
        <f t="shared" si="721"/>
        <v>0</v>
      </c>
      <c r="CU605" s="103">
        <f t="shared" si="722"/>
        <v>0</v>
      </c>
      <c r="CV605" s="103">
        <f t="shared" si="723"/>
        <v>0</v>
      </c>
      <c r="CW605" s="103">
        <f t="shared" si="724"/>
        <v>0</v>
      </c>
      <c r="CX605" s="103">
        <f t="shared" si="725"/>
        <v>0</v>
      </c>
      <c r="CY605" s="103">
        <f t="shared" si="726"/>
        <v>0</v>
      </c>
      <c r="CZ605" s="103">
        <f t="shared" si="727"/>
        <v>0</v>
      </c>
      <c r="DA605" s="103">
        <f t="shared" si="728"/>
        <v>0</v>
      </c>
      <c r="DB605" s="103">
        <f t="shared" si="729"/>
        <v>0</v>
      </c>
      <c r="DC605" s="103">
        <f t="shared" si="730"/>
        <v>0</v>
      </c>
      <c r="DD605" s="103">
        <f t="shared" si="731"/>
        <v>0</v>
      </c>
      <c r="DE605" s="103">
        <f t="shared" si="732"/>
        <v>0</v>
      </c>
      <c r="DF605" s="104">
        <f>SUM(CT605:DE605)*VLOOKUP($I605,Escalation[],MATCH(CG$1,Escalation[#Headers]),FALSE)</f>
        <v>0</v>
      </c>
      <c r="DG605" s="104">
        <f t="shared" si="733"/>
        <v>0</v>
      </c>
      <c r="DH605" s="104">
        <f t="shared" si="734"/>
        <v>0</v>
      </c>
      <c r="DI605" s="104">
        <f t="shared" si="735"/>
        <v>0</v>
      </c>
      <c r="DJ605" s="103">
        <f t="shared" si="736"/>
        <v>0</v>
      </c>
      <c r="DK605" s="105">
        <f t="shared" si="737"/>
        <v>0</v>
      </c>
      <c r="DL605" s="110"/>
      <c r="DM605" s="102"/>
      <c r="DN605" s="102"/>
      <c r="DO605" s="102"/>
      <c r="DP605" s="102"/>
      <c r="DQ605" s="102"/>
      <c r="DR605" s="102"/>
      <c r="DS605" s="102"/>
      <c r="DT605" s="102"/>
      <c r="DU605" s="102"/>
      <c r="DV605" s="102"/>
      <c r="DW605" s="102"/>
      <c r="DX605" s="102">
        <f t="shared" si="738"/>
        <v>0</v>
      </c>
      <c r="DY605" s="103">
        <f t="shared" si="739"/>
        <v>0</v>
      </c>
      <c r="DZ605" s="103">
        <f t="shared" si="740"/>
        <v>0</v>
      </c>
      <c r="EA605" s="103">
        <f t="shared" si="741"/>
        <v>0</v>
      </c>
      <c r="EB605" s="103">
        <f t="shared" si="742"/>
        <v>0</v>
      </c>
      <c r="EC605" s="103">
        <f t="shared" si="743"/>
        <v>0</v>
      </c>
      <c r="ED605" s="103">
        <f t="shared" si="744"/>
        <v>0</v>
      </c>
      <c r="EE605" s="103">
        <f t="shared" si="745"/>
        <v>0</v>
      </c>
      <c r="EF605" s="103">
        <f t="shared" si="746"/>
        <v>0</v>
      </c>
      <c r="EG605" s="103">
        <f t="shared" si="747"/>
        <v>0</v>
      </c>
      <c r="EH605" s="103">
        <f t="shared" si="748"/>
        <v>0</v>
      </c>
      <c r="EI605" s="103">
        <f t="shared" si="749"/>
        <v>0</v>
      </c>
      <c r="EJ605" s="103">
        <f t="shared" si="750"/>
        <v>0</v>
      </c>
      <c r="EK605" s="104">
        <f>SUM(DY605:EJ605)*VLOOKUP($I605,Escalation[],MATCH(DL$1,Escalation[#Headers]),FALSE)</f>
        <v>0</v>
      </c>
      <c r="EL605" s="104">
        <f t="shared" si="751"/>
        <v>0</v>
      </c>
      <c r="EM605" s="104">
        <f t="shared" si="752"/>
        <v>0</v>
      </c>
      <c r="EN605" s="104">
        <f t="shared" si="753"/>
        <v>0</v>
      </c>
      <c r="EO605" s="103">
        <f t="shared" si="754"/>
        <v>0</v>
      </c>
      <c r="EP605" s="105">
        <f t="shared" si="755"/>
        <v>0</v>
      </c>
      <c r="EQ605" s="159">
        <f t="shared" si="756"/>
        <v>8269.7758912878762</v>
      </c>
      <c r="ER605" s="1"/>
      <c r="ES605" s="82"/>
      <c r="ET605" s="82"/>
      <c r="EU605" s="82"/>
      <c r="EV605" s="82"/>
      <c r="EW605" s="34"/>
      <c r="EX605" s="34"/>
      <c r="EY605" s="34"/>
      <c r="EZ605" s="34"/>
      <c r="FA605" s="34"/>
      <c r="FB605" s="34"/>
      <c r="FC605" s="34"/>
      <c r="FD605" s="34"/>
    </row>
    <row r="606" spans="1:160" ht="66" hidden="1" x14ac:dyDescent="0.3">
      <c r="A606" s="37" t="s">
        <v>1223</v>
      </c>
      <c r="B606" s="83">
        <v>1.4</v>
      </c>
      <c r="C606" t="s">
        <v>1400</v>
      </c>
      <c r="D606" s="28" t="s">
        <v>15</v>
      </c>
      <c r="E606" s="28" t="s">
        <v>1540</v>
      </c>
      <c r="F606" s="29" t="s">
        <v>1224</v>
      </c>
      <c r="G606" s="30" t="s">
        <v>1224</v>
      </c>
      <c r="H606" s="1" t="s">
        <v>128</v>
      </c>
      <c r="I606" s="28" t="s">
        <v>125</v>
      </c>
      <c r="J606" s="31" t="s">
        <v>125</v>
      </c>
      <c r="K606" s="28"/>
      <c r="L606" s="32" t="s">
        <v>129</v>
      </c>
      <c r="M606" s="38"/>
      <c r="N606" s="42">
        <v>1</v>
      </c>
      <c r="O606" s="24">
        <v>0</v>
      </c>
      <c r="P606" s="47">
        <v>0.53</v>
      </c>
      <c r="Q606" s="31" t="s">
        <v>23</v>
      </c>
      <c r="R606" s="1" t="s">
        <v>24</v>
      </c>
      <c r="S606" s="71">
        <f>VLOOKUP(R606,Contingencies!$A$2:$D$7,4,FALSE)</f>
        <v>0.09</v>
      </c>
      <c r="T606" s="22">
        <f t="shared" si="689"/>
        <v>258.63255328500003</v>
      </c>
      <c r="U606" s="33">
        <f t="shared" si="763"/>
        <v>89.591668785000024</v>
      </c>
      <c r="V606" s="89"/>
      <c r="W606" s="110"/>
      <c r="X606" s="102"/>
      <c r="Y606" s="102"/>
      <c r="Z606" s="102"/>
      <c r="AA606" s="102"/>
      <c r="AB606" s="102"/>
      <c r="AC606" s="102"/>
      <c r="AD606" s="102"/>
      <c r="AE606" s="102"/>
      <c r="AF606" s="102"/>
      <c r="AG606" s="102"/>
      <c r="AH606" s="102"/>
      <c r="AI606" s="102">
        <f t="shared" si="757"/>
        <v>0</v>
      </c>
      <c r="AJ606" s="103">
        <f t="shared" si="690"/>
        <v>0</v>
      </c>
      <c r="AK606" s="103">
        <f t="shared" si="691"/>
        <v>0</v>
      </c>
      <c r="AL606" s="103">
        <f t="shared" si="692"/>
        <v>0</v>
      </c>
      <c r="AM606" s="103">
        <f t="shared" si="693"/>
        <v>0</v>
      </c>
      <c r="AN606" s="103">
        <f t="shared" si="694"/>
        <v>0</v>
      </c>
      <c r="AO606" s="103">
        <f t="shared" si="695"/>
        <v>0</v>
      </c>
      <c r="AP606" s="103">
        <f t="shared" si="696"/>
        <v>0</v>
      </c>
      <c r="AQ606" s="103">
        <f t="shared" si="697"/>
        <v>0</v>
      </c>
      <c r="AR606" s="103">
        <f t="shared" si="698"/>
        <v>0</v>
      </c>
      <c r="AS606" s="103">
        <f t="shared" si="699"/>
        <v>0</v>
      </c>
      <c r="AT606" s="103">
        <f t="shared" si="700"/>
        <v>0</v>
      </c>
      <c r="AU606" s="103">
        <f t="shared" si="701"/>
        <v>0</v>
      </c>
      <c r="AV606" s="104">
        <f>SUM(AJ606:AU606)*VLOOKUP($I606,Escalation[],MATCH(W$1,Escalation[#Headers]),FALSE)</f>
        <v>0</v>
      </c>
      <c r="AW606" s="104">
        <f t="shared" si="758"/>
        <v>0</v>
      </c>
      <c r="AX606" s="104">
        <f t="shared" si="759"/>
        <v>0</v>
      </c>
      <c r="AY606" s="104">
        <f t="shared" si="760"/>
        <v>0</v>
      </c>
      <c r="AZ606" s="103">
        <f t="shared" si="761"/>
        <v>0</v>
      </c>
      <c r="BA606" s="105">
        <f t="shared" si="762"/>
        <v>0</v>
      </c>
      <c r="BB606" s="110"/>
      <c r="BC606" s="102"/>
      <c r="BD606" s="102"/>
      <c r="BE606" s="102"/>
      <c r="BF606" s="102"/>
      <c r="BG606" s="102"/>
      <c r="BH606" s="101"/>
      <c r="BI606" s="101">
        <v>1800</v>
      </c>
      <c r="BJ606" s="102"/>
      <c r="BK606" s="102"/>
      <c r="BL606" s="102"/>
      <c r="BM606" s="102"/>
      <c r="BN606" s="102">
        <f t="shared" si="702"/>
        <v>0</v>
      </c>
      <c r="BO606" s="103">
        <f t="shared" si="703"/>
        <v>0</v>
      </c>
      <c r="BP606" s="103">
        <f t="shared" si="704"/>
        <v>0</v>
      </c>
      <c r="BQ606" s="103">
        <f t="shared" si="705"/>
        <v>0</v>
      </c>
      <c r="BR606" s="103">
        <f t="shared" si="706"/>
        <v>0</v>
      </c>
      <c r="BS606" s="103">
        <f t="shared" si="707"/>
        <v>0</v>
      </c>
      <c r="BT606" s="103">
        <f t="shared" si="708"/>
        <v>0</v>
      </c>
      <c r="BU606" s="103">
        <f t="shared" si="709"/>
        <v>0</v>
      </c>
      <c r="BV606" s="103">
        <f t="shared" si="710"/>
        <v>1800</v>
      </c>
      <c r="BW606" s="103">
        <f t="shared" si="711"/>
        <v>0</v>
      </c>
      <c r="BX606" s="103">
        <f t="shared" si="712"/>
        <v>0</v>
      </c>
      <c r="BY606" s="103">
        <f t="shared" si="713"/>
        <v>0</v>
      </c>
      <c r="BZ606" s="103">
        <f t="shared" si="714"/>
        <v>0</v>
      </c>
      <c r="CA606" s="104">
        <f>SUM(BO606:BZ606)*VLOOKUP($I606,Escalation[],MATCH(BB$1,Escalation[#Headers]),FALSE)</f>
        <v>1878.2320500000003</v>
      </c>
      <c r="CB606" s="104">
        <f t="shared" si="715"/>
        <v>0</v>
      </c>
      <c r="CC606" s="104">
        <f t="shared" si="716"/>
        <v>995.46298650000017</v>
      </c>
      <c r="CD606" s="104">
        <f t="shared" si="717"/>
        <v>2873.6950365000002</v>
      </c>
      <c r="CE606" s="103">
        <f t="shared" si="718"/>
        <v>169.04088450000003</v>
      </c>
      <c r="CF606" s="105">
        <f t="shared" si="719"/>
        <v>89.59166878500001</v>
      </c>
      <c r="CG606" s="110"/>
      <c r="CH606" s="102"/>
      <c r="CI606" s="102"/>
      <c r="CJ606" s="102"/>
      <c r="CK606" s="102"/>
      <c r="CL606" s="102"/>
      <c r="CM606" s="102"/>
      <c r="CN606" s="102"/>
      <c r="CO606" s="102"/>
      <c r="CP606" s="102"/>
      <c r="CQ606" s="102"/>
      <c r="CR606" s="102"/>
      <c r="CS606" s="102">
        <f t="shared" si="720"/>
        <v>0</v>
      </c>
      <c r="CT606" s="103">
        <f t="shared" si="721"/>
        <v>0</v>
      </c>
      <c r="CU606" s="103">
        <f t="shared" si="722"/>
        <v>0</v>
      </c>
      <c r="CV606" s="103">
        <f t="shared" si="723"/>
        <v>0</v>
      </c>
      <c r="CW606" s="103">
        <f t="shared" si="724"/>
        <v>0</v>
      </c>
      <c r="CX606" s="103">
        <f t="shared" si="725"/>
        <v>0</v>
      </c>
      <c r="CY606" s="103">
        <f t="shared" si="726"/>
        <v>0</v>
      </c>
      <c r="CZ606" s="103">
        <f t="shared" si="727"/>
        <v>0</v>
      </c>
      <c r="DA606" s="103">
        <f t="shared" si="728"/>
        <v>0</v>
      </c>
      <c r="DB606" s="103">
        <f t="shared" si="729"/>
        <v>0</v>
      </c>
      <c r="DC606" s="103">
        <f t="shared" si="730"/>
        <v>0</v>
      </c>
      <c r="DD606" s="103">
        <f t="shared" si="731"/>
        <v>0</v>
      </c>
      <c r="DE606" s="103">
        <f t="shared" si="732"/>
        <v>0</v>
      </c>
      <c r="DF606" s="104">
        <f>SUM(CT606:DE606)*VLOOKUP($I606,Escalation[],MATCH(CG$1,Escalation[#Headers]),FALSE)</f>
        <v>0</v>
      </c>
      <c r="DG606" s="104">
        <f t="shared" si="733"/>
        <v>0</v>
      </c>
      <c r="DH606" s="104">
        <f t="shared" si="734"/>
        <v>0</v>
      </c>
      <c r="DI606" s="104">
        <f t="shared" si="735"/>
        <v>0</v>
      </c>
      <c r="DJ606" s="103">
        <f t="shared" si="736"/>
        <v>0</v>
      </c>
      <c r="DK606" s="105">
        <f t="shared" si="737"/>
        <v>0</v>
      </c>
      <c r="DL606" s="110"/>
      <c r="DM606" s="102"/>
      <c r="DN606" s="102"/>
      <c r="DO606" s="102"/>
      <c r="DP606" s="102"/>
      <c r="DQ606" s="102"/>
      <c r="DR606" s="102"/>
      <c r="DS606" s="102"/>
      <c r="DT606" s="102"/>
      <c r="DU606" s="102"/>
      <c r="DV606" s="102"/>
      <c r="DW606" s="102"/>
      <c r="DX606" s="102">
        <f t="shared" si="738"/>
        <v>0</v>
      </c>
      <c r="DY606" s="103">
        <f t="shared" si="739"/>
        <v>0</v>
      </c>
      <c r="DZ606" s="103">
        <f t="shared" si="740"/>
        <v>0</v>
      </c>
      <c r="EA606" s="103">
        <f t="shared" si="741"/>
        <v>0</v>
      </c>
      <c r="EB606" s="103">
        <f t="shared" si="742"/>
        <v>0</v>
      </c>
      <c r="EC606" s="103">
        <f t="shared" si="743"/>
        <v>0</v>
      </c>
      <c r="ED606" s="103">
        <f t="shared" si="744"/>
        <v>0</v>
      </c>
      <c r="EE606" s="103">
        <f t="shared" si="745"/>
        <v>0</v>
      </c>
      <c r="EF606" s="103">
        <f t="shared" si="746"/>
        <v>0</v>
      </c>
      <c r="EG606" s="103">
        <f t="shared" si="747"/>
        <v>0</v>
      </c>
      <c r="EH606" s="103">
        <f t="shared" si="748"/>
        <v>0</v>
      </c>
      <c r="EI606" s="103">
        <f t="shared" si="749"/>
        <v>0</v>
      </c>
      <c r="EJ606" s="103">
        <f t="shared" si="750"/>
        <v>0</v>
      </c>
      <c r="EK606" s="104">
        <f>SUM(DY606:EJ606)*VLOOKUP($I606,Escalation[],MATCH(DL$1,Escalation[#Headers]),FALSE)</f>
        <v>0</v>
      </c>
      <c r="EL606" s="104">
        <f t="shared" si="751"/>
        <v>0</v>
      </c>
      <c r="EM606" s="104">
        <f t="shared" si="752"/>
        <v>0</v>
      </c>
      <c r="EN606" s="104">
        <f t="shared" si="753"/>
        <v>0</v>
      </c>
      <c r="EO606" s="103">
        <f t="shared" si="754"/>
        <v>0</v>
      </c>
      <c r="EP606" s="105">
        <f t="shared" si="755"/>
        <v>0</v>
      </c>
      <c r="EQ606" s="159">
        <f t="shared" si="756"/>
        <v>2873.6950365000002</v>
      </c>
      <c r="ER606" s="1"/>
      <c r="ES606" s="82"/>
      <c r="ET606" s="82"/>
      <c r="EU606" s="82"/>
      <c r="EV606" s="82"/>
      <c r="EW606" s="34"/>
      <c r="EX606" s="34"/>
      <c r="EY606" s="34"/>
      <c r="EZ606" s="34"/>
      <c r="FA606" s="34"/>
      <c r="FB606" s="34"/>
      <c r="FC606" s="34"/>
      <c r="FD606" s="34"/>
    </row>
    <row r="607" spans="1:160" ht="39.6" hidden="1" x14ac:dyDescent="0.3">
      <c r="A607" s="37" t="s">
        <v>1225</v>
      </c>
      <c r="B607" s="83">
        <v>1.4</v>
      </c>
      <c r="C607" t="s">
        <v>1400</v>
      </c>
      <c r="D607" s="28" t="s">
        <v>15</v>
      </c>
      <c r="E607" s="28" t="s">
        <v>1540</v>
      </c>
      <c r="F607" s="29" t="s">
        <v>1226</v>
      </c>
      <c r="G607" s="30" t="s">
        <v>1226</v>
      </c>
      <c r="H607" s="1" t="s">
        <v>1175</v>
      </c>
      <c r="I607" s="28" t="s">
        <v>19</v>
      </c>
      <c r="J607" s="31" t="s">
        <v>31</v>
      </c>
      <c r="K607" s="28" t="s">
        <v>1037</v>
      </c>
      <c r="L607" s="32" t="s">
        <v>22</v>
      </c>
      <c r="M607" s="38">
        <v>63.95</v>
      </c>
      <c r="N607" s="41">
        <v>66</v>
      </c>
      <c r="O607" s="24">
        <v>0.35</v>
      </c>
      <c r="P607" s="47">
        <v>0.53</v>
      </c>
      <c r="Q607" s="31" t="s">
        <v>23</v>
      </c>
      <c r="R607" s="1" t="s">
        <v>220</v>
      </c>
      <c r="S607" s="71">
        <f>VLOOKUP(R607,Contingencies!$A$2:$D$7,4,FALSE)</f>
        <v>0.2</v>
      </c>
      <c r="T607" s="22">
        <f t="shared" si="689"/>
        <v>2205.2735710101006</v>
      </c>
      <c r="U607" s="33">
        <f t="shared" si="763"/>
        <v>763.9182958401002</v>
      </c>
      <c r="V607" s="89"/>
      <c r="W607" s="110"/>
      <c r="X607" s="102"/>
      <c r="Y607" s="102"/>
      <c r="Z607" s="102"/>
      <c r="AA607" s="102"/>
      <c r="AB607" s="102"/>
      <c r="AC607" s="102"/>
      <c r="AD607" s="102"/>
      <c r="AE607" s="102"/>
      <c r="AF607" s="102"/>
      <c r="AG607" s="102"/>
      <c r="AH607" s="102"/>
      <c r="AI607" s="102">
        <f t="shared" si="757"/>
        <v>0</v>
      </c>
      <c r="AJ607" s="103">
        <f t="shared" si="690"/>
        <v>0</v>
      </c>
      <c r="AK607" s="103">
        <f t="shared" si="691"/>
        <v>0</v>
      </c>
      <c r="AL607" s="103">
        <f t="shared" si="692"/>
        <v>0</v>
      </c>
      <c r="AM607" s="103">
        <f t="shared" si="693"/>
        <v>0</v>
      </c>
      <c r="AN607" s="103">
        <f t="shared" si="694"/>
        <v>0</v>
      </c>
      <c r="AO607" s="103">
        <f t="shared" si="695"/>
        <v>0</v>
      </c>
      <c r="AP607" s="103">
        <f t="shared" si="696"/>
        <v>0</v>
      </c>
      <c r="AQ607" s="103">
        <f t="shared" si="697"/>
        <v>0</v>
      </c>
      <c r="AR607" s="103">
        <f t="shared" si="698"/>
        <v>0</v>
      </c>
      <c r="AS607" s="103">
        <f t="shared" si="699"/>
        <v>0</v>
      </c>
      <c r="AT607" s="103">
        <f t="shared" si="700"/>
        <v>0</v>
      </c>
      <c r="AU607" s="103">
        <f t="shared" si="701"/>
        <v>0</v>
      </c>
      <c r="AV607" s="104">
        <f>SUM(AJ607:AU607)*VLOOKUP($I607,Escalation[],MATCH(W$1,Escalation[#Headers]),FALSE)</f>
        <v>0</v>
      </c>
      <c r="AW607" s="104">
        <f t="shared" si="758"/>
        <v>0</v>
      </c>
      <c r="AX607" s="104">
        <f t="shared" si="759"/>
        <v>0</v>
      </c>
      <c r="AY607" s="104">
        <f t="shared" si="760"/>
        <v>0</v>
      </c>
      <c r="AZ607" s="103">
        <f t="shared" si="761"/>
        <v>0</v>
      </c>
      <c r="BA607" s="105">
        <f t="shared" si="762"/>
        <v>0</v>
      </c>
      <c r="BB607" s="110"/>
      <c r="BC607" s="102"/>
      <c r="BD607" s="102"/>
      <c r="BE607" s="102"/>
      <c r="BF607" s="102"/>
      <c r="BG607" s="102"/>
      <c r="BH607" s="102"/>
      <c r="BI607" s="101">
        <v>20</v>
      </c>
      <c r="BJ607" s="101">
        <v>40</v>
      </c>
      <c r="BK607" s="101">
        <v>20</v>
      </c>
      <c r="BL607" s="102"/>
      <c r="BM607" s="102"/>
      <c r="BN607" s="102">
        <f t="shared" si="702"/>
        <v>80</v>
      </c>
      <c r="BO607" s="103">
        <f t="shared" si="703"/>
        <v>0</v>
      </c>
      <c r="BP607" s="103">
        <f t="shared" si="704"/>
        <v>0</v>
      </c>
      <c r="BQ607" s="103">
        <f t="shared" si="705"/>
        <v>0</v>
      </c>
      <c r="BR607" s="103">
        <f t="shared" si="706"/>
        <v>0</v>
      </c>
      <c r="BS607" s="103">
        <f t="shared" si="707"/>
        <v>0</v>
      </c>
      <c r="BT607" s="103">
        <f t="shared" si="708"/>
        <v>0</v>
      </c>
      <c r="BU607" s="103">
        <f t="shared" si="709"/>
        <v>0</v>
      </c>
      <c r="BV607" s="103">
        <f t="shared" si="710"/>
        <v>1279</v>
      </c>
      <c r="BW607" s="103">
        <f t="shared" si="711"/>
        <v>2558</v>
      </c>
      <c r="BX607" s="103">
        <f t="shared" si="712"/>
        <v>1279</v>
      </c>
      <c r="BY607" s="103">
        <f t="shared" si="713"/>
        <v>0</v>
      </c>
      <c r="BZ607" s="103">
        <f t="shared" si="714"/>
        <v>0</v>
      </c>
      <c r="CA607" s="104">
        <f>SUM(BO607:BZ607)*VLOOKUP($I607,Escalation[],MATCH(BB$1,Escalation[#Headers]),FALSE)</f>
        <v>5338.352871000001</v>
      </c>
      <c r="CB607" s="104">
        <f t="shared" si="715"/>
        <v>1868.4235048500002</v>
      </c>
      <c r="CC607" s="104">
        <f t="shared" si="716"/>
        <v>3819.591479200501</v>
      </c>
      <c r="CD607" s="104">
        <f t="shared" si="717"/>
        <v>11026.367855050503</v>
      </c>
      <c r="CE607" s="103">
        <f t="shared" si="718"/>
        <v>1441.3552751700004</v>
      </c>
      <c r="CF607" s="105">
        <f t="shared" si="719"/>
        <v>763.9182958401002</v>
      </c>
      <c r="CG607" s="110"/>
      <c r="CH607" s="102"/>
      <c r="CI607" s="102"/>
      <c r="CJ607" s="102"/>
      <c r="CK607" s="102"/>
      <c r="CL607" s="102"/>
      <c r="CM607" s="102"/>
      <c r="CN607" s="102"/>
      <c r="CO607" s="102"/>
      <c r="CP607" s="102"/>
      <c r="CQ607" s="102"/>
      <c r="CR607" s="102"/>
      <c r="CS607" s="102">
        <f t="shared" si="720"/>
        <v>0</v>
      </c>
      <c r="CT607" s="103">
        <f t="shared" si="721"/>
        <v>0</v>
      </c>
      <c r="CU607" s="103">
        <f t="shared" si="722"/>
        <v>0</v>
      </c>
      <c r="CV607" s="103">
        <f t="shared" si="723"/>
        <v>0</v>
      </c>
      <c r="CW607" s="103">
        <f t="shared" si="724"/>
        <v>0</v>
      </c>
      <c r="CX607" s="103">
        <f t="shared" si="725"/>
        <v>0</v>
      </c>
      <c r="CY607" s="103">
        <f t="shared" si="726"/>
        <v>0</v>
      </c>
      <c r="CZ607" s="103">
        <f t="shared" si="727"/>
        <v>0</v>
      </c>
      <c r="DA607" s="103">
        <f t="shared" si="728"/>
        <v>0</v>
      </c>
      <c r="DB607" s="103">
        <f t="shared" si="729"/>
        <v>0</v>
      </c>
      <c r="DC607" s="103">
        <f t="shared" si="730"/>
        <v>0</v>
      </c>
      <c r="DD607" s="103">
        <f t="shared" si="731"/>
        <v>0</v>
      </c>
      <c r="DE607" s="103">
        <f t="shared" si="732"/>
        <v>0</v>
      </c>
      <c r="DF607" s="104">
        <f>SUM(CT607:DE607)*VLOOKUP($I607,Escalation[],MATCH(CG$1,Escalation[#Headers]),FALSE)</f>
        <v>0</v>
      </c>
      <c r="DG607" s="104">
        <f t="shared" si="733"/>
        <v>0</v>
      </c>
      <c r="DH607" s="104">
        <f t="shared" si="734"/>
        <v>0</v>
      </c>
      <c r="DI607" s="104">
        <f t="shared" si="735"/>
        <v>0</v>
      </c>
      <c r="DJ607" s="103">
        <f t="shared" si="736"/>
        <v>0</v>
      </c>
      <c r="DK607" s="105">
        <f t="shared" si="737"/>
        <v>0</v>
      </c>
      <c r="DL607" s="110"/>
      <c r="DM607" s="102"/>
      <c r="DN607" s="102"/>
      <c r="DO607" s="102"/>
      <c r="DP607" s="102"/>
      <c r="DQ607" s="102"/>
      <c r="DR607" s="102"/>
      <c r="DS607" s="102"/>
      <c r="DT607" s="102"/>
      <c r="DU607" s="102"/>
      <c r="DV607" s="102"/>
      <c r="DW607" s="102"/>
      <c r="DX607" s="102">
        <f t="shared" si="738"/>
        <v>0</v>
      </c>
      <c r="DY607" s="103">
        <f t="shared" si="739"/>
        <v>0</v>
      </c>
      <c r="DZ607" s="103">
        <f t="shared" si="740"/>
        <v>0</v>
      </c>
      <c r="EA607" s="103">
        <f t="shared" si="741"/>
        <v>0</v>
      </c>
      <c r="EB607" s="103">
        <f t="shared" si="742"/>
        <v>0</v>
      </c>
      <c r="EC607" s="103">
        <f t="shared" si="743"/>
        <v>0</v>
      </c>
      <c r="ED607" s="103">
        <f t="shared" si="744"/>
        <v>0</v>
      </c>
      <c r="EE607" s="103">
        <f t="shared" si="745"/>
        <v>0</v>
      </c>
      <c r="EF607" s="103">
        <f t="shared" si="746"/>
        <v>0</v>
      </c>
      <c r="EG607" s="103">
        <f t="shared" si="747"/>
        <v>0</v>
      </c>
      <c r="EH607" s="103">
        <f t="shared" si="748"/>
        <v>0</v>
      </c>
      <c r="EI607" s="103">
        <f t="shared" si="749"/>
        <v>0</v>
      </c>
      <c r="EJ607" s="103">
        <f t="shared" si="750"/>
        <v>0</v>
      </c>
      <c r="EK607" s="104">
        <f>SUM(DY607:EJ607)*VLOOKUP($I607,Escalation[],MATCH(DL$1,Escalation[#Headers]),FALSE)</f>
        <v>0</v>
      </c>
      <c r="EL607" s="104">
        <f t="shared" si="751"/>
        <v>0</v>
      </c>
      <c r="EM607" s="104">
        <f t="shared" si="752"/>
        <v>0</v>
      </c>
      <c r="EN607" s="104">
        <f t="shared" si="753"/>
        <v>0</v>
      </c>
      <c r="EO607" s="103">
        <f t="shared" si="754"/>
        <v>0</v>
      </c>
      <c r="EP607" s="105">
        <f t="shared" si="755"/>
        <v>0</v>
      </c>
      <c r="EQ607" s="159">
        <f t="shared" si="756"/>
        <v>11026.367855050503</v>
      </c>
      <c r="ER607" s="1"/>
      <c r="ES607" s="82"/>
      <c r="ET607" s="82"/>
      <c r="EU607" s="82"/>
      <c r="EV607" s="82"/>
      <c r="EW607" s="34"/>
      <c r="EX607" s="34"/>
      <c r="EY607" s="34"/>
      <c r="EZ607" s="34"/>
      <c r="FA607" s="34"/>
      <c r="FB607" s="34"/>
      <c r="FC607" s="34"/>
      <c r="FD607" s="34"/>
    </row>
    <row r="608" spans="1:160" ht="52.8" hidden="1" x14ac:dyDescent="0.3">
      <c r="A608" s="37" t="s">
        <v>1225</v>
      </c>
      <c r="B608" s="83">
        <v>1.4</v>
      </c>
      <c r="C608" t="s">
        <v>1400</v>
      </c>
      <c r="D608" s="28" t="s">
        <v>15</v>
      </c>
      <c r="E608" s="28" t="s">
        <v>1540</v>
      </c>
      <c r="F608" s="29" t="s">
        <v>1226</v>
      </c>
      <c r="G608" s="30" t="s">
        <v>1227</v>
      </c>
      <c r="H608" s="1"/>
      <c r="I608" s="28" t="s">
        <v>215</v>
      </c>
      <c r="J608" s="31" t="s">
        <v>215</v>
      </c>
      <c r="K608" s="28"/>
      <c r="L608" s="28" t="s">
        <v>1006</v>
      </c>
      <c r="M608" s="38"/>
      <c r="N608" s="42">
        <v>1</v>
      </c>
      <c r="O608" s="24">
        <v>0</v>
      </c>
      <c r="P608" s="48">
        <v>0</v>
      </c>
      <c r="Q608" s="31" t="s">
        <v>23</v>
      </c>
      <c r="R608" s="1" t="s">
        <v>220</v>
      </c>
      <c r="S608" s="71">
        <f>VLOOKUP(R608,Contingencies!$A$2:$D$7,4,FALSE)</f>
        <v>0.2</v>
      </c>
      <c r="T608" s="22">
        <f t="shared" si="689"/>
        <v>1252.1547000000003</v>
      </c>
      <c r="U608" s="33">
        <f t="shared" si="763"/>
        <v>0</v>
      </c>
      <c r="V608" s="89"/>
      <c r="W608" s="110"/>
      <c r="X608" s="102"/>
      <c r="Y608" s="102"/>
      <c r="Z608" s="102"/>
      <c r="AA608" s="102"/>
      <c r="AB608" s="102"/>
      <c r="AC608" s="102"/>
      <c r="AD608" s="102"/>
      <c r="AE608" s="102"/>
      <c r="AF608" s="102"/>
      <c r="AG608" s="102"/>
      <c r="AH608" s="102"/>
      <c r="AI608" s="102">
        <f t="shared" si="757"/>
        <v>0</v>
      </c>
      <c r="AJ608" s="103">
        <f t="shared" si="690"/>
        <v>0</v>
      </c>
      <c r="AK608" s="103">
        <f t="shared" si="691"/>
        <v>0</v>
      </c>
      <c r="AL608" s="103">
        <f t="shared" si="692"/>
        <v>0</v>
      </c>
      <c r="AM608" s="103">
        <f t="shared" si="693"/>
        <v>0</v>
      </c>
      <c r="AN608" s="103">
        <f t="shared" si="694"/>
        <v>0</v>
      </c>
      <c r="AO608" s="103">
        <f t="shared" si="695"/>
        <v>0</v>
      </c>
      <c r="AP608" s="103">
        <f t="shared" si="696"/>
        <v>0</v>
      </c>
      <c r="AQ608" s="103">
        <f t="shared" si="697"/>
        <v>0</v>
      </c>
      <c r="AR608" s="103">
        <f t="shared" si="698"/>
        <v>0</v>
      </c>
      <c r="AS608" s="103">
        <f t="shared" si="699"/>
        <v>0</v>
      </c>
      <c r="AT608" s="103">
        <f t="shared" si="700"/>
        <v>0</v>
      </c>
      <c r="AU608" s="103">
        <f t="shared" si="701"/>
        <v>0</v>
      </c>
      <c r="AV608" s="104">
        <f>SUM(AJ608:AU608)*VLOOKUP($I608,Escalation[],MATCH(W$1,Escalation[#Headers]),FALSE)</f>
        <v>0</v>
      </c>
      <c r="AW608" s="104">
        <f t="shared" si="758"/>
        <v>0</v>
      </c>
      <c r="AX608" s="104">
        <f t="shared" si="759"/>
        <v>0</v>
      </c>
      <c r="AY608" s="104">
        <f t="shared" si="760"/>
        <v>0</v>
      </c>
      <c r="AZ608" s="103">
        <f t="shared" si="761"/>
        <v>0</v>
      </c>
      <c r="BA608" s="105">
        <f t="shared" si="762"/>
        <v>0</v>
      </c>
      <c r="BB608" s="110"/>
      <c r="BC608" s="102"/>
      <c r="BD608" s="102"/>
      <c r="BE608" s="102"/>
      <c r="BF608" s="102"/>
      <c r="BG608" s="102"/>
      <c r="BH608" s="102"/>
      <c r="BI608" s="101"/>
      <c r="BJ608" s="101"/>
      <c r="BK608" s="101">
        <v>6000</v>
      </c>
      <c r="BL608" s="102"/>
      <c r="BM608" s="102"/>
      <c r="BN608" s="102">
        <f t="shared" si="702"/>
        <v>0</v>
      </c>
      <c r="BO608" s="103">
        <f t="shared" si="703"/>
        <v>0</v>
      </c>
      <c r="BP608" s="103">
        <f t="shared" si="704"/>
        <v>0</v>
      </c>
      <c r="BQ608" s="103">
        <f t="shared" si="705"/>
        <v>0</v>
      </c>
      <c r="BR608" s="103">
        <f t="shared" si="706"/>
        <v>0</v>
      </c>
      <c r="BS608" s="103">
        <f t="shared" si="707"/>
        <v>0</v>
      </c>
      <c r="BT608" s="103">
        <f t="shared" si="708"/>
        <v>0</v>
      </c>
      <c r="BU608" s="103">
        <f t="shared" si="709"/>
        <v>0</v>
      </c>
      <c r="BV608" s="103">
        <f t="shared" si="710"/>
        <v>0</v>
      </c>
      <c r="BW608" s="103">
        <f t="shared" si="711"/>
        <v>0</v>
      </c>
      <c r="BX608" s="103">
        <f t="shared" si="712"/>
        <v>6000</v>
      </c>
      <c r="BY608" s="103">
        <f t="shared" si="713"/>
        <v>0</v>
      </c>
      <c r="BZ608" s="103">
        <f t="shared" si="714"/>
        <v>0</v>
      </c>
      <c r="CA608" s="104">
        <f>SUM(BO608:BZ608)*VLOOKUP($I608,Escalation[],MATCH(BB$1,Escalation[#Headers]),FALSE)</f>
        <v>6260.7735000000011</v>
      </c>
      <c r="CB608" s="104">
        <f t="shared" si="715"/>
        <v>0</v>
      </c>
      <c r="CC608" s="104">
        <f t="shared" si="716"/>
        <v>0</v>
      </c>
      <c r="CD608" s="104">
        <f t="shared" si="717"/>
        <v>6260.7735000000011</v>
      </c>
      <c r="CE608" s="103">
        <f t="shared" si="718"/>
        <v>1252.1547000000003</v>
      </c>
      <c r="CF608" s="105">
        <f t="shared" si="719"/>
        <v>0</v>
      </c>
      <c r="CG608" s="110"/>
      <c r="CH608" s="102"/>
      <c r="CI608" s="102"/>
      <c r="CJ608" s="102"/>
      <c r="CK608" s="102"/>
      <c r="CL608" s="102"/>
      <c r="CM608" s="102"/>
      <c r="CN608" s="102"/>
      <c r="CO608" s="102"/>
      <c r="CP608" s="102"/>
      <c r="CQ608" s="102"/>
      <c r="CR608" s="102"/>
      <c r="CS608" s="102">
        <f t="shared" si="720"/>
        <v>0</v>
      </c>
      <c r="CT608" s="103">
        <f t="shared" si="721"/>
        <v>0</v>
      </c>
      <c r="CU608" s="103">
        <f t="shared" si="722"/>
        <v>0</v>
      </c>
      <c r="CV608" s="103">
        <f t="shared" si="723"/>
        <v>0</v>
      </c>
      <c r="CW608" s="103">
        <f t="shared" si="724"/>
        <v>0</v>
      </c>
      <c r="CX608" s="103">
        <f t="shared" si="725"/>
        <v>0</v>
      </c>
      <c r="CY608" s="103">
        <f t="shared" si="726"/>
        <v>0</v>
      </c>
      <c r="CZ608" s="103">
        <f t="shared" si="727"/>
        <v>0</v>
      </c>
      <c r="DA608" s="103">
        <f t="shared" si="728"/>
        <v>0</v>
      </c>
      <c r="DB608" s="103">
        <f t="shared" si="729"/>
        <v>0</v>
      </c>
      <c r="DC608" s="103">
        <f t="shared" si="730"/>
        <v>0</v>
      </c>
      <c r="DD608" s="103">
        <f t="shared" si="731"/>
        <v>0</v>
      </c>
      <c r="DE608" s="103">
        <f t="shared" si="732"/>
        <v>0</v>
      </c>
      <c r="DF608" s="104">
        <f>SUM(CT608:DE608)*VLOOKUP($I608,Escalation[],MATCH(CG$1,Escalation[#Headers]),FALSE)</f>
        <v>0</v>
      </c>
      <c r="DG608" s="104">
        <f t="shared" si="733"/>
        <v>0</v>
      </c>
      <c r="DH608" s="104">
        <f t="shared" si="734"/>
        <v>0</v>
      </c>
      <c r="DI608" s="104">
        <f t="shared" si="735"/>
        <v>0</v>
      </c>
      <c r="DJ608" s="103">
        <f t="shared" si="736"/>
        <v>0</v>
      </c>
      <c r="DK608" s="105">
        <f t="shared" si="737"/>
        <v>0</v>
      </c>
      <c r="DL608" s="110"/>
      <c r="DM608" s="102"/>
      <c r="DN608" s="102"/>
      <c r="DO608" s="102"/>
      <c r="DP608" s="102"/>
      <c r="DQ608" s="102"/>
      <c r="DR608" s="102"/>
      <c r="DS608" s="102"/>
      <c r="DT608" s="102"/>
      <c r="DU608" s="102"/>
      <c r="DV608" s="102"/>
      <c r="DW608" s="102"/>
      <c r="DX608" s="102">
        <f t="shared" si="738"/>
        <v>0</v>
      </c>
      <c r="DY608" s="103">
        <f t="shared" si="739"/>
        <v>0</v>
      </c>
      <c r="DZ608" s="103">
        <f t="shared" si="740"/>
        <v>0</v>
      </c>
      <c r="EA608" s="103">
        <f t="shared" si="741"/>
        <v>0</v>
      </c>
      <c r="EB608" s="103">
        <f t="shared" si="742"/>
        <v>0</v>
      </c>
      <c r="EC608" s="103">
        <f t="shared" si="743"/>
        <v>0</v>
      </c>
      <c r="ED608" s="103">
        <f t="shared" si="744"/>
        <v>0</v>
      </c>
      <c r="EE608" s="103">
        <f t="shared" si="745"/>
        <v>0</v>
      </c>
      <c r="EF608" s="103">
        <f t="shared" si="746"/>
        <v>0</v>
      </c>
      <c r="EG608" s="103">
        <f t="shared" si="747"/>
        <v>0</v>
      </c>
      <c r="EH608" s="103">
        <f t="shared" si="748"/>
        <v>0</v>
      </c>
      <c r="EI608" s="103">
        <f t="shared" si="749"/>
        <v>0</v>
      </c>
      <c r="EJ608" s="103">
        <f t="shared" si="750"/>
        <v>0</v>
      </c>
      <c r="EK608" s="104">
        <f>SUM(DY608:EJ608)*VLOOKUP($I608,Escalation[],MATCH(DL$1,Escalation[#Headers]),FALSE)</f>
        <v>0</v>
      </c>
      <c r="EL608" s="104">
        <f t="shared" si="751"/>
        <v>0</v>
      </c>
      <c r="EM608" s="104">
        <f t="shared" si="752"/>
        <v>0</v>
      </c>
      <c r="EN608" s="104">
        <f t="shared" si="753"/>
        <v>0</v>
      </c>
      <c r="EO608" s="103">
        <f t="shared" si="754"/>
        <v>0</v>
      </c>
      <c r="EP608" s="105">
        <f t="shared" si="755"/>
        <v>0</v>
      </c>
      <c r="EQ608" s="159">
        <f t="shared" si="756"/>
        <v>6260.7735000000011</v>
      </c>
      <c r="ER608" s="1"/>
      <c r="ES608" s="82"/>
      <c r="ET608" s="82"/>
      <c r="EU608" s="82"/>
      <c r="EV608" s="82"/>
      <c r="EW608" s="34"/>
      <c r="EX608" s="34"/>
      <c r="EY608" s="34"/>
      <c r="EZ608" s="34"/>
      <c r="FA608" s="34"/>
      <c r="FB608" s="34"/>
      <c r="FC608" s="34"/>
      <c r="FD608" s="34"/>
    </row>
    <row r="609" spans="1:160" ht="26.4" hidden="1" x14ac:dyDescent="0.3">
      <c r="A609" s="37" t="s">
        <v>1228</v>
      </c>
      <c r="B609" s="83">
        <v>1.4</v>
      </c>
      <c r="C609" t="s">
        <v>1400</v>
      </c>
      <c r="D609" s="28" t="s">
        <v>15</v>
      </c>
      <c r="E609" s="28" t="s">
        <v>1540</v>
      </c>
      <c r="F609" s="29" t="s">
        <v>1197</v>
      </c>
      <c r="G609" s="30" t="s">
        <v>1123</v>
      </c>
      <c r="H609" s="1" t="s">
        <v>1175</v>
      </c>
      <c r="I609" s="28" t="s">
        <v>19</v>
      </c>
      <c r="J609" s="31" t="s">
        <v>31</v>
      </c>
      <c r="K609" s="28" t="s">
        <v>1037</v>
      </c>
      <c r="L609" s="32" t="s">
        <v>22</v>
      </c>
      <c r="M609" s="38">
        <v>63.95</v>
      </c>
      <c r="N609" s="41">
        <v>66</v>
      </c>
      <c r="O609" s="24">
        <v>0.35</v>
      </c>
      <c r="P609" s="47">
        <v>0.53</v>
      </c>
      <c r="Q609" s="31" t="s">
        <v>23</v>
      </c>
      <c r="R609" s="1" t="s">
        <v>220</v>
      </c>
      <c r="S609" s="71">
        <f>VLOOKUP(R609,Contingencies!$A$2:$D$7,4,FALSE)</f>
        <v>0.2</v>
      </c>
      <c r="T609" s="22">
        <f t="shared" si="689"/>
        <v>661.58207130303026</v>
      </c>
      <c r="U609" s="33">
        <f t="shared" si="763"/>
        <v>229.17548875203008</v>
      </c>
      <c r="V609" s="89"/>
      <c r="W609" s="110"/>
      <c r="X609" s="102"/>
      <c r="Y609" s="102"/>
      <c r="Z609" s="102"/>
      <c r="AA609" s="102"/>
      <c r="AB609" s="102"/>
      <c r="AC609" s="102"/>
      <c r="AD609" s="102"/>
      <c r="AE609" s="102"/>
      <c r="AF609" s="102"/>
      <c r="AG609" s="102"/>
      <c r="AH609" s="102"/>
      <c r="AI609" s="102">
        <f t="shared" si="757"/>
        <v>0</v>
      </c>
      <c r="AJ609" s="103">
        <f t="shared" si="690"/>
        <v>0</v>
      </c>
      <c r="AK609" s="103">
        <f t="shared" si="691"/>
        <v>0</v>
      </c>
      <c r="AL609" s="103">
        <f t="shared" si="692"/>
        <v>0</v>
      </c>
      <c r="AM609" s="103">
        <f t="shared" si="693"/>
        <v>0</v>
      </c>
      <c r="AN609" s="103">
        <f t="shared" si="694"/>
        <v>0</v>
      </c>
      <c r="AO609" s="103">
        <f t="shared" si="695"/>
        <v>0</v>
      </c>
      <c r="AP609" s="103">
        <f t="shared" si="696"/>
        <v>0</v>
      </c>
      <c r="AQ609" s="103">
        <f t="shared" si="697"/>
        <v>0</v>
      </c>
      <c r="AR609" s="103">
        <f t="shared" si="698"/>
        <v>0</v>
      </c>
      <c r="AS609" s="103">
        <f t="shared" si="699"/>
        <v>0</v>
      </c>
      <c r="AT609" s="103">
        <f t="shared" si="700"/>
        <v>0</v>
      </c>
      <c r="AU609" s="103">
        <f t="shared" si="701"/>
        <v>0</v>
      </c>
      <c r="AV609" s="104">
        <f>SUM(AJ609:AU609)*VLOOKUP($I609,Escalation[],MATCH(W$1,Escalation[#Headers]),FALSE)</f>
        <v>0</v>
      </c>
      <c r="AW609" s="104">
        <f t="shared" si="758"/>
        <v>0</v>
      </c>
      <c r="AX609" s="104">
        <f t="shared" si="759"/>
        <v>0</v>
      </c>
      <c r="AY609" s="104">
        <f t="shared" si="760"/>
        <v>0</v>
      </c>
      <c r="AZ609" s="103">
        <f t="shared" si="761"/>
        <v>0</v>
      </c>
      <c r="BA609" s="105">
        <f t="shared" si="762"/>
        <v>0</v>
      </c>
      <c r="BB609" s="110"/>
      <c r="BC609" s="102"/>
      <c r="BD609" s="102"/>
      <c r="BE609" s="102"/>
      <c r="BF609" s="102"/>
      <c r="BG609" s="102"/>
      <c r="BH609" s="102"/>
      <c r="BI609" s="102"/>
      <c r="BJ609" s="102"/>
      <c r="BK609" s="101">
        <v>24</v>
      </c>
      <c r="BL609" s="102"/>
      <c r="BM609" s="102"/>
      <c r="BN609" s="102">
        <f t="shared" si="702"/>
        <v>24</v>
      </c>
      <c r="BO609" s="103">
        <f t="shared" si="703"/>
        <v>0</v>
      </c>
      <c r="BP609" s="103">
        <f t="shared" si="704"/>
        <v>0</v>
      </c>
      <c r="BQ609" s="103">
        <f t="shared" si="705"/>
        <v>0</v>
      </c>
      <c r="BR609" s="103">
        <f t="shared" si="706"/>
        <v>0</v>
      </c>
      <c r="BS609" s="103">
        <f t="shared" si="707"/>
        <v>0</v>
      </c>
      <c r="BT609" s="103">
        <f t="shared" si="708"/>
        <v>0</v>
      </c>
      <c r="BU609" s="103">
        <f t="shared" si="709"/>
        <v>0</v>
      </c>
      <c r="BV609" s="103">
        <f t="shared" si="710"/>
        <v>0</v>
      </c>
      <c r="BW609" s="103">
        <f t="shared" si="711"/>
        <v>0</v>
      </c>
      <c r="BX609" s="103">
        <f t="shared" si="712"/>
        <v>1534.8000000000002</v>
      </c>
      <c r="BY609" s="103">
        <f t="shared" si="713"/>
        <v>0</v>
      </c>
      <c r="BZ609" s="103">
        <f t="shared" si="714"/>
        <v>0</v>
      </c>
      <c r="CA609" s="104">
        <f>SUM(BO609:BZ609)*VLOOKUP($I609,Escalation[],MATCH(BB$1,Escalation[#Headers]),FALSE)</f>
        <v>1601.5058613000003</v>
      </c>
      <c r="CB609" s="104">
        <f t="shared" si="715"/>
        <v>560.52705145500011</v>
      </c>
      <c r="CC609" s="104">
        <f t="shared" si="716"/>
        <v>1145.8774437601503</v>
      </c>
      <c r="CD609" s="104">
        <f t="shared" si="717"/>
        <v>3307.9103565151509</v>
      </c>
      <c r="CE609" s="103">
        <f t="shared" si="718"/>
        <v>432.4065825510001</v>
      </c>
      <c r="CF609" s="105">
        <f t="shared" si="719"/>
        <v>229.17548875203008</v>
      </c>
      <c r="CG609" s="110"/>
      <c r="CH609" s="102"/>
      <c r="CI609" s="102"/>
      <c r="CJ609" s="102"/>
      <c r="CK609" s="102"/>
      <c r="CL609" s="102"/>
      <c r="CM609" s="102"/>
      <c r="CN609" s="102"/>
      <c r="CO609" s="102"/>
      <c r="CP609" s="102"/>
      <c r="CQ609" s="102"/>
      <c r="CR609" s="102"/>
      <c r="CS609" s="102">
        <f t="shared" si="720"/>
        <v>0</v>
      </c>
      <c r="CT609" s="103">
        <f t="shared" si="721"/>
        <v>0</v>
      </c>
      <c r="CU609" s="103">
        <f t="shared" si="722"/>
        <v>0</v>
      </c>
      <c r="CV609" s="103">
        <f t="shared" si="723"/>
        <v>0</v>
      </c>
      <c r="CW609" s="103">
        <f t="shared" si="724"/>
        <v>0</v>
      </c>
      <c r="CX609" s="103">
        <f t="shared" si="725"/>
        <v>0</v>
      </c>
      <c r="CY609" s="103">
        <f t="shared" si="726"/>
        <v>0</v>
      </c>
      <c r="CZ609" s="103">
        <f t="shared" si="727"/>
        <v>0</v>
      </c>
      <c r="DA609" s="103">
        <f t="shared" si="728"/>
        <v>0</v>
      </c>
      <c r="DB609" s="103">
        <f t="shared" si="729"/>
        <v>0</v>
      </c>
      <c r="DC609" s="103">
        <f t="shared" si="730"/>
        <v>0</v>
      </c>
      <c r="DD609" s="103">
        <f t="shared" si="731"/>
        <v>0</v>
      </c>
      <c r="DE609" s="103">
        <f t="shared" si="732"/>
        <v>0</v>
      </c>
      <c r="DF609" s="104">
        <f>SUM(CT609:DE609)*VLOOKUP($I609,Escalation[],MATCH(CG$1,Escalation[#Headers]),FALSE)</f>
        <v>0</v>
      </c>
      <c r="DG609" s="104">
        <f t="shared" si="733"/>
        <v>0</v>
      </c>
      <c r="DH609" s="104">
        <f t="shared" si="734"/>
        <v>0</v>
      </c>
      <c r="DI609" s="104">
        <f t="shared" si="735"/>
        <v>0</v>
      </c>
      <c r="DJ609" s="103">
        <f t="shared" si="736"/>
        <v>0</v>
      </c>
      <c r="DK609" s="105">
        <f t="shared" si="737"/>
        <v>0</v>
      </c>
      <c r="DL609" s="110"/>
      <c r="DM609" s="102"/>
      <c r="DN609" s="102"/>
      <c r="DO609" s="102"/>
      <c r="DP609" s="102"/>
      <c r="DQ609" s="102"/>
      <c r="DR609" s="102"/>
      <c r="DS609" s="102"/>
      <c r="DT609" s="102"/>
      <c r="DU609" s="102"/>
      <c r="DV609" s="102"/>
      <c r="DW609" s="102"/>
      <c r="DX609" s="102">
        <f t="shared" si="738"/>
        <v>0</v>
      </c>
      <c r="DY609" s="103">
        <f t="shared" si="739"/>
        <v>0</v>
      </c>
      <c r="DZ609" s="103">
        <f t="shared" si="740"/>
        <v>0</v>
      </c>
      <c r="EA609" s="103">
        <f t="shared" si="741"/>
        <v>0</v>
      </c>
      <c r="EB609" s="103">
        <f t="shared" si="742"/>
        <v>0</v>
      </c>
      <c r="EC609" s="103">
        <f t="shared" si="743"/>
        <v>0</v>
      </c>
      <c r="ED609" s="103">
        <f t="shared" si="744"/>
        <v>0</v>
      </c>
      <c r="EE609" s="103">
        <f t="shared" si="745"/>
        <v>0</v>
      </c>
      <c r="EF609" s="103">
        <f t="shared" si="746"/>
        <v>0</v>
      </c>
      <c r="EG609" s="103">
        <f t="shared" si="747"/>
        <v>0</v>
      </c>
      <c r="EH609" s="103">
        <f t="shared" si="748"/>
        <v>0</v>
      </c>
      <c r="EI609" s="103">
        <f t="shared" si="749"/>
        <v>0</v>
      </c>
      <c r="EJ609" s="103">
        <f t="shared" si="750"/>
        <v>0</v>
      </c>
      <c r="EK609" s="104">
        <f>SUM(DY609:EJ609)*VLOOKUP($I609,Escalation[],MATCH(DL$1,Escalation[#Headers]),FALSE)</f>
        <v>0</v>
      </c>
      <c r="EL609" s="104">
        <f t="shared" si="751"/>
        <v>0</v>
      </c>
      <c r="EM609" s="104">
        <f t="shared" si="752"/>
        <v>0</v>
      </c>
      <c r="EN609" s="104">
        <f t="shared" si="753"/>
        <v>0</v>
      </c>
      <c r="EO609" s="103">
        <f t="shared" si="754"/>
        <v>0</v>
      </c>
      <c r="EP609" s="105">
        <f t="shared" si="755"/>
        <v>0</v>
      </c>
      <c r="EQ609" s="159">
        <f t="shared" si="756"/>
        <v>3307.9103565151509</v>
      </c>
      <c r="ER609" s="1"/>
      <c r="ES609" s="82"/>
      <c r="ET609" s="82"/>
      <c r="EU609" s="82"/>
      <c r="EV609" s="82"/>
      <c r="EW609" s="34"/>
      <c r="EX609" s="34"/>
      <c r="EY609" s="34"/>
      <c r="EZ609" s="34"/>
      <c r="FA609" s="34"/>
      <c r="FB609" s="34"/>
      <c r="FC609" s="34"/>
      <c r="FD609" s="34"/>
    </row>
    <row r="610" spans="1:160" ht="39.6" hidden="1" x14ac:dyDescent="0.3">
      <c r="A610" s="37" t="s">
        <v>1228</v>
      </c>
      <c r="B610" s="83">
        <v>1.4</v>
      </c>
      <c r="C610" t="s">
        <v>1400</v>
      </c>
      <c r="D610" s="28" t="s">
        <v>15</v>
      </c>
      <c r="E610" s="28" t="s">
        <v>1540</v>
      </c>
      <c r="F610" s="29" t="s">
        <v>1197</v>
      </c>
      <c r="G610" s="30" t="s">
        <v>1185</v>
      </c>
      <c r="H610" s="1"/>
      <c r="I610" s="28" t="s">
        <v>135</v>
      </c>
      <c r="J610" s="31" t="s">
        <v>135</v>
      </c>
      <c r="K610" s="28"/>
      <c r="L610" s="32" t="s">
        <v>1006</v>
      </c>
      <c r="M610" s="38"/>
      <c r="N610" s="42">
        <v>1</v>
      </c>
      <c r="O610" s="24">
        <v>0</v>
      </c>
      <c r="P610" s="47">
        <v>0.53</v>
      </c>
      <c r="Q610" s="31" t="s">
        <v>23</v>
      </c>
      <c r="R610" s="1" t="s">
        <v>224</v>
      </c>
      <c r="S610" s="71">
        <f>VLOOKUP(R610,Contingencies!$A$2:$D$7,4,FALSE)</f>
        <v>0.35</v>
      </c>
      <c r="T610" s="22">
        <f t="shared" si="689"/>
        <v>167.63221046250004</v>
      </c>
      <c r="U610" s="33">
        <f t="shared" si="763"/>
        <v>58.068674212500014</v>
      </c>
      <c r="V610" s="89" t="s">
        <v>1229</v>
      </c>
      <c r="W610" s="110"/>
      <c r="X610" s="102"/>
      <c r="Y610" s="102"/>
      <c r="Z610" s="102"/>
      <c r="AA610" s="102"/>
      <c r="AB610" s="102"/>
      <c r="AC610" s="102"/>
      <c r="AD610" s="102"/>
      <c r="AE610" s="102"/>
      <c r="AF610" s="102"/>
      <c r="AG610" s="102"/>
      <c r="AH610" s="102"/>
      <c r="AI610" s="102">
        <f t="shared" si="757"/>
        <v>0</v>
      </c>
      <c r="AJ610" s="103">
        <f t="shared" si="690"/>
        <v>0</v>
      </c>
      <c r="AK610" s="103">
        <f t="shared" si="691"/>
        <v>0</v>
      </c>
      <c r="AL610" s="103">
        <f t="shared" si="692"/>
        <v>0</v>
      </c>
      <c r="AM610" s="103">
        <f t="shared" si="693"/>
        <v>0</v>
      </c>
      <c r="AN610" s="103">
        <f t="shared" si="694"/>
        <v>0</v>
      </c>
      <c r="AO610" s="103">
        <f t="shared" si="695"/>
        <v>0</v>
      </c>
      <c r="AP610" s="103">
        <f t="shared" si="696"/>
        <v>0</v>
      </c>
      <c r="AQ610" s="103">
        <f t="shared" si="697"/>
        <v>0</v>
      </c>
      <c r="AR610" s="103">
        <f t="shared" si="698"/>
        <v>0</v>
      </c>
      <c r="AS610" s="103">
        <f t="shared" si="699"/>
        <v>0</v>
      </c>
      <c r="AT610" s="103">
        <f t="shared" si="700"/>
        <v>0</v>
      </c>
      <c r="AU610" s="103">
        <f t="shared" si="701"/>
        <v>0</v>
      </c>
      <c r="AV610" s="104">
        <f>SUM(AJ610:AU610)*VLOOKUP($I610,Escalation[],MATCH(W$1,Escalation[#Headers]),FALSE)</f>
        <v>0</v>
      </c>
      <c r="AW610" s="104">
        <f t="shared" si="758"/>
        <v>0</v>
      </c>
      <c r="AX610" s="104">
        <f t="shared" si="759"/>
        <v>0</v>
      </c>
      <c r="AY610" s="104">
        <f t="shared" si="760"/>
        <v>0</v>
      </c>
      <c r="AZ610" s="103">
        <f t="shared" si="761"/>
        <v>0</v>
      </c>
      <c r="BA610" s="105">
        <f t="shared" si="762"/>
        <v>0</v>
      </c>
      <c r="BB610" s="110"/>
      <c r="BC610" s="102"/>
      <c r="BD610" s="102"/>
      <c r="BE610" s="102"/>
      <c r="BF610" s="102"/>
      <c r="BG610" s="102"/>
      <c r="BH610" s="102"/>
      <c r="BI610" s="102"/>
      <c r="BJ610" s="102"/>
      <c r="BK610" s="101">
        <v>300</v>
      </c>
      <c r="BL610" s="102"/>
      <c r="BM610" s="102"/>
      <c r="BN610" s="102">
        <f t="shared" si="702"/>
        <v>0</v>
      </c>
      <c r="BO610" s="103">
        <f t="shared" si="703"/>
        <v>0</v>
      </c>
      <c r="BP610" s="103">
        <f t="shared" si="704"/>
        <v>0</v>
      </c>
      <c r="BQ610" s="103">
        <f t="shared" si="705"/>
        <v>0</v>
      </c>
      <c r="BR610" s="103">
        <f t="shared" si="706"/>
        <v>0</v>
      </c>
      <c r="BS610" s="103">
        <f t="shared" si="707"/>
        <v>0</v>
      </c>
      <c r="BT610" s="103">
        <f t="shared" si="708"/>
        <v>0</v>
      </c>
      <c r="BU610" s="103">
        <f t="shared" si="709"/>
        <v>0</v>
      </c>
      <c r="BV610" s="103">
        <f t="shared" si="710"/>
        <v>0</v>
      </c>
      <c r="BW610" s="103">
        <f t="shared" si="711"/>
        <v>0</v>
      </c>
      <c r="BX610" s="103">
        <f t="shared" si="712"/>
        <v>300</v>
      </c>
      <c r="BY610" s="103">
        <f t="shared" si="713"/>
        <v>0</v>
      </c>
      <c r="BZ610" s="103">
        <f t="shared" si="714"/>
        <v>0</v>
      </c>
      <c r="CA610" s="104">
        <f>SUM(BO610:BZ610)*VLOOKUP($I610,Escalation[],MATCH(BB$1,Escalation[#Headers]),FALSE)</f>
        <v>313.03867500000007</v>
      </c>
      <c r="CB610" s="104">
        <f t="shared" si="715"/>
        <v>0</v>
      </c>
      <c r="CC610" s="104">
        <f t="shared" si="716"/>
        <v>165.91049775000005</v>
      </c>
      <c r="CD610" s="104">
        <f t="shared" si="717"/>
        <v>478.94917275000012</v>
      </c>
      <c r="CE610" s="103">
        <f t="shared" si="718"/>
        <v>109.56353625000001</v>
      </c>
      <c r="CF610" s="105">
        <f t="shared" si="719"/>
        <v>58.068674212500014</v>
      </c>
      <c r="CG610" s="110"/>
      <c r="CH610" s="102"/>
      <c r="CI610" s="102"/>
      <c r="CJ610" s="102"/>
      <c r="CK610" s="102"/>
      <c r="CL610" s="102"/>
      <c r="CM610" s="102"/>
      <c r="CN610" s="102"/>
      <c r="CO610" s="102"/>
      <c r="CP610" s="102"/>
      <c r="CQ610" s="102"/>
      <c r="CR610" s="102"/>
      <c r="CS610" s="102">
        <f t="shared" si="720"/>
        <v>0</v>
      </c>
      <c r="CT610" s="103">
        <f t="shared" si="721"/>
        <v>0</v>
      </c>
      <c r="CU610" s="103">
        <f t="shared" si="722"/>
        <v>0</v>
      </c>
      <c r="CV610" s="103">
        <f t="shared" si="723"/>
        <v>0</v>
      </c>
      <c r="CW610" s="103">
        <f t="shared" si="724"/>
        <v>0</v>
      </c>
      <c r="CX610" s="103">
        <f t="shared" si="725"/>
        <v>0</v>
      </c>
      <c r="CY610" s="103">
        <f t="shared" si="726"/>
        <v>0</v>
      </c>
      <c r="CZ610" s="103">
        <f t="shared" si="727"/>
        <v>0</v>
      </c>
      <c r="DA610" s="103">
        <f t="shared" si="728"/>
        <v>0</v>
      </c>
      <c r="DB610" s="103">
        <f t="shared" si="729"/>
        <v>0</v>
      </c>
      <c r="DC610" s="103">
        <f t="shared" si="730"/>
        <v>0</v>
      </c>
      <c r="DD610" s="103">
        <f t="shared" si="731"/>
        <v>0</v>
      </c>
      <c r="DE610" s="103">
        <f t="shared" si="732"/>
        <v>0</v>
      </c>
      <c r="DF610" s="104">
        <f>SUM(CT610:DE610)*VLOOKUP($I610,Escalation[],MATCH(CG$1,Escalation[#Headers]),FALSE)</f>
        <v>0</v>
      </c>
      <c r="DG610" s="104">
        <f t="shared" si="733"/>
        <v>0</v>
      </c>
      <c r="DH610" s="104">
        <f t="shared" si="734"/>
        <v>0</v>
      </c>
      <c r="DI610" s="104">
        <f t="shared" si="735"/>
        <v>0</v>
      </c>
      <c r="DJ610" s="103">
        <f t="shared" si="736"/>
        <v>0</v>
      </c>
      <c r="DK610" s="105">
        <f t="shared" si="737"/>
        <v>0</v>
      </c>
      <c r="DL610" s="110"/>
      <c r="DM610" s="102"/>
      <c r="DN610" s="102"/>
      <c r="DO610" s="102"/>
      <c r="DP610" s="102"/>
      <c r="DQ610" s="102"/>
      <c r="DR610" s="102"/>
      <c r="DS610" s="102"/>
      <c r="DT610" s="102"/>
      <c r="DU610" s="102"/>
      <c r="DV610" s="102"/>
      <c r="DW610" s="102"/>
      <c r="DX610" s="102">
        <f t="shared" si="738"/>
        <v>0</v>
      </c>
      <c r="DY610" s="103">
        <f t="shared" si="739"/>
        <v>0</v>
      </c>
      <c r="DZ610" s="103">
        <f t="shared" si="740"/>
        <v>0</v>
      </c>
      <c r="EA610" s="103">
        <f t="shared" si="741"/>
        <v>0</v>
      </c>
      <c r="EB610" s="103">
        <f t="shared" si="742"/>
        <v>0</v>
      </c>
      <c r="EC610" s="103">
        <f t="shared" si="743"/>
        <v>0</v>
      </c>
      <c r="ED610" s="103">
        <f t="shared" si="744"/>
        <v>0</v>
      </c>
      <c r="EE610" s="103">
        <f t="shared" si="745"/>
        <v>0</v>
      </c>
      <c r="EF610" s="103">
        <f t="shared" si="746"/>
        <v>0</v>
      </c>
      <c r="EG610" s="103">
        <f t="shared" si="747"/>
        <v>0</v>
      </c>
      <c r="EH610" s="103">
        <f t="shared" si="748"/>
        <v>0</v>
      </c>
      <c r="EI610" s="103">
        <f t="shared" si="749"/>
        <v>0</v>
      </c>
      <c r="EJ610" s="103">
        <f t="shared" si="750"/>
        <v>0</v>
      </c>
      <c r="EK610" s="104">
        <f>SUM(DY610:EJ610)*VLOOKUP($I610,Escalation[],MATCH(DL$1,Escalation[#Headers]),FALSE)</f>
        <v>0</v>
      </c>
      <c r="EL610" s="104">
        <f t="shared" si="751"/>
        <v>0</v>
      </c>
      <c r="EM610" s="104">
        <f t="shared" si="752"/>
        <v>0</v>
      </c>
      <c r="EN610" s="104">
        <f t="shared" si="753"/>
        <v>0</v>
      </c>
      <c r="EO610" s="103">
        <f t="shared" si="754"/>
        <v>0</v>
      </c>
      <c r="EP610" s="105">
        <f t="shared" si="755"/>
        <v>0</v>
      </c>
      <c r="EQ610" s="159">
        <f t="shared" si="756"/>
        <v>478.94917275000012</v>
      </c>
      <c r="ER610" s="1"/>
      <c r="ES610" s="82"/>
      <c r="ET610" s="82"/>
      <c r="EU610" s="82"/>
      <c r="EV610" s="82"/>
      <c r="EW610" s="34"/>
      <c r="EX610" s="34"/>
      <c r="EY610" s="34"/>
      <c r="EZ610" s="34"/>
      <c r="FA610" s="34"/>
      <c r="FB610" s="34"/>
      <c r="FC610" s="34"/>
      <c r="FD610" s="34"/>
    </row>
    <row r="611" spans="1:160" ht="66" hidden="1" x14ac:dyDescent="0.3">
      <c r="A611" s="37" t="s">
        <v>1230</v>
      </c>
      <c r="B611" s="83">
        <v>1.4</v>
      </c>
      <c r="C611" t="s">
        <v>1400</v>
      </c>
      <c r="D611" s="28" t="s">
        <v>15</v>
      </c>
      <c r="E611" s="28" t="s">
        <v>1540</v>
      </c>
      <c r="F611" s="29" t="s">
        <v>1231</v>
      </c>
      <c r="G611" s="30" t="s">
        <v>1232</v>
      </c>
      <c r="H611" s="1"/>
      <c r="I611" s="28" t="s">
        <v>135</v>
      </c>
      <c r="J611" s="31" t="s">
        <v>135</v>
      </c>
      <c r="K611" s="28"/>
      <c r="L611" s="32" t="s">
        <v>1136</v>
      </c>
      <c r="M611" s="38"/>
      <c r="N611" s="42">
        <v>1</v>
      </c>
      <c r="O611" s="24">
        <v>0</v>
      </c>
      <c r="P611" s="47">
        <v>0.53</v>
      </c>
      <c r="Q611" s="31" t="s">
        <v>23</v>
      </c>
      <c r="R611" s="1" t="s">
        <v>24</v>
      </c>
      <c r="S611" s="71">
        <f>VLOOKUP(R611,Contingencies!$A$2:$D$7,4,FALSE)</f>
        <v>0.09</v>
      </c>
      <c r="T611" s="22">
        <f t="shared" si="689"/>
        <v>160.5193976611547</v>
      </c>
      <c r="U611" s="33">
        <f t="shared" si="763"/>
        <v>55.604758666935943</v>
      </c>
      <c r="V611" s="89"/>
      <c r="W611" s="100"/>
      <c r="X611" s="101">
        <v>125</v>
      </c>
      <c r="Y611" s="101"/>
      <c r="Z611" s="101"/>
      <c r="AA611" s="101">
        <v>125</v>
      </c>
      <c r="AB611" s="101"/>
      <c r="AC611" s="101"/>
      <c r="AD611" s="101">
        <v>125</v>
      </c>
      <c r="AE611" s="101"/>
      <c r="AF611" s="101"/>
      <c r="AG611" s="101">
        <v>125</v>
      </c>
      <c r="AH611" s="101"/>
      <c r="AI611" s="102">
        <f t="shared" si="757"/>
        <v>0</v>
      </c>
      <c r="AJ611" s="103">
        <f t="shared" si="690"/>
        <v>0</v>
      </c>
      <c r="AK611" s="103">
        <f t="shared" si="691"/>
        <v>125</v>
      </c>
      <c r="AL611" s="103">
        <f t="shared" si="692"/>
        <v>0</v>
      </c>
      <c r="AM611" s="103">
        <f t="shared" si="693"/>
        <v>0</v>
      </c>
      <c r="AN611" s="103">
        <f t="shared" si="694"/>
        <v>125</v>
      </c>
      <c r="AO611" s="103">
        <f t="shared" si="695"/>
        <v>0</v>
      </c>
      <c r="AP611" s="103">
        <f t="shared" si="696"/>
        <v>0</v>
      </c>
      <c r="AQ611" s="103">
        <f t="shared" si="697"/>
        <v>125</v>
      </c>
      <c r="AR611" s="103">
        <f t="shared" si="698"/>
        <v>0</v>
      </c>
      <c r="AS611" s="103">
        <f t="shared" si="699"/>
        <v>0</v>
      </c>
      <c r="AT611" s="103">
        <f t="shared" si="700"/>
        <v>125</v>
      </c>
      <c r="AU611" s="103">
        <f t="shared" si="701"/>
        <v>0</v>
      </c>
      <c r="AV611" s="104">
        <f>SUM(AJ611:AU611)*VLOOKUP($I611,Escalation[],MATCH(W$1,Escalation[#Headers]),FALSE)</f>
        <v>510.75000000000006</v>
      </c>
      <c r="AW611" s="104">
        <f t="shared" si="758"/>
        <v>0</v>
      </c>
      <c r="AX611" s="104">
        <f t="shared" si="759"/>
        <v>270.69750000000005</v>
      </c>
      <c r="AY611" s="104">
        <f t="shared" si="760"/>
        <v>781.4475000000001</v>
      </c>
      <c r="AZ611" s="103">
        <f t="shared" si="761"/>
        <v>45.967500000000001</v>
      </c>
      <c r="BA611" s="105">
        <f t="shared" si="762"/>
        <v>24.362775000000003</v>
      </c>
      <c r="BB611" s="100"/>
      <c r="BC611" s="101">
        <v>125</v>
      </c>
      <c r="BD611" s="101"/>
      <c r="BE611" s="101"/>
      <c r="BF611" s="101">
        <v>125</v>
      </c>
      <c r="BG611" s="101"/>
      <c r="BH611" s="101"/>
      <c r="BI611" s="101">
        <v>125</v>
      </c>
      <c r="BJ611" s="101"/>
      <c r="BK611" s="101"/>
      <c r="BL611" s="101">
        <v>125</v>
      </c>
      <c r="BM611" s="101"/>
      <c r="BN611" s="102">
        <f t="shared" si="702"/>
        <v>0</v>
      </c>
      <c r="BO611" s="103">
        <f t="shared" si="703"/>
        <v>0</v>
      </c>
      <c r="BP611" s="103">
        <f t="shared" si="704"/>
        <v>125</v>
      </c>
      <c r="BQ611" s="103">
        <f t="shared" si="705"/>
        <v>0</v>
      </c>
      <c r="BR611" s="103">
        <f t="shared" si="706"/>
        <v>0</v>
      </c>
      <c r="BS611" s="103">
        <f t="shared" si="707"/>
        <v>125</v>
      </c>
      <c r="BT611" s="103">
        <f t="shared" si="708"/>
        <v>0</v>
      </c>
      <c r="BU611" s="103">
        <f t="shared" si="709"/>
        <v>0</v>
      </c>
      <c r="BV611" s="103">
        <f t="shared" si="710"/>
        <v>125</v>
      </c>
      <c r="BW611" s="103">
        <f t="shared" si="711"/>
        <v>0</v>
      </c>
      <c r="BX611" s="103">
        <f t="shared" si="712"/>
        <v>0</v>
      </c>
      <c r="BY611" s="103">
        <f t="shared" si="713"/>
        <v>125</v>
      </c>
      <c r="BZ611" s="103">
        <f t="shared" si="714"/>
        <v>0</v>
      </c>
      <c r="CA611" s="104">
        <f>SUM(BO611:BZ611)*VLOOKUP($I611,Escalation[],MATCH(BB$1,Escalation[#Headers]),FALSE)</f>
        <v>521.73112500000002</v>
      </c>
      <c r="CB611" s="104">
        <f t="shared" si="715"/>
        <v>0</v>
      </c>
      <c r="CC611" s="104">
        <f t="shared" si="716"/>
        <v>276.51749625000002</v>
      </c>
      <c r="CD611" s="104">
        <f t="shared" si="717"/>
        <v>798.24862125000004</v>
      </c>
      <c r="CE611" s="103">
        <f t="shared" si="718"/>
        <v>46.95580125</v>
      </c>
      <c r="CF611" s="105">
        <f t="shared" si="719"/>
        <v>24.886574662500003</v>
      </c>
      <c r="CG611" s="100"/>
      <c r="CH611" s="101">
        <v>125</v>
      </c>
      <c r="CI611" s="101"/>
      <c r="CJ611" s="101"/>
      <c r="CK611" s="101"/>
      <c r="CL611" s="102"/>
      <c r="CM611" s="102"/>
      <c r="CN611" s="102"/>
      <c r="CO611" s="102"/>
      <c r="CP611" s="102"/>
      <c r="CQ611" s="102"/>
      <c r="CR611" s="102"/>
      <c r="CS611" s="102">
        <f t="shared" si="720"/>
        <v>0</v>
      </c>
      <c r="CT611" s="103">
        <f t="shared" si="721"/>
        <v>0</v>
      </c>
      <c r="CU611" s="103">
        <f t="shared" si="722"/>
        <v>125</v>
      </c>
      <c r="CV611" s="103">
        <f t="shared" si="723"/>
        <v>0</v>
      </c>
      <c r="CW611" s="103">
        <f t="shared" si="724"/>
        <v>0</v>
      </c>
      <c r="CX611" s="103">
        <f t="shared" si="725"/>
        <v>0</v>
      </c>
      <c r="CY611" s="103">
        <f t="shared" si="726"/>
        <v>0</v>
      </c>
      <c r="CZ611" s="103">
        <f t="shared" si="727"/>
        <v>0</v>
      </c>
      <c r="DA611" s="103">
        <f t="shared" si="728"/>
        <v>0</v>
      </c>
      <c r="DB611" s="103">
        <f t="shared" si="729"/>
        <v>0</v>
      </c>
      <c r="DC611" s="103">
        <f t="shared" si="730"/>
        <v>0</v>
      </c>
      <c r="DD611" s="103">
        <f t="shared" si="731"/>
        <v>0</v>
      </c>
      <c r="DE611" s="103">
        <f t="shared" si="732"/>
        <v>0</v>
      </c>
      <c r="DF611" s="104">
        <f>SUM(CT611:DE611)*VLOOKUP($I611,Escalation[],MATCH(CG$1,Escalation[#Headers]),FALSE)</f>
        <v>133.23708604687505</v>
      </c>
      <c r="DG611" s="104">
        <f t="shared" si="733"/>
        <v>0</v>
      </c>
      <c r="DH611" s="104">
        <f t="shared" si="734"/>
        <v>70.615655604843781</v>
      </c>
      <c r="DI611" s="104">
        <f t="shared" si="735"/>
        <v>203.85274165171882</v>
      </c>
      <c r="DJ611" s="103">
        <f t="shared" si="736"/>
        <v>11.991337744218754</v>
      </c>
      <c r="DK611" s="105">
        <f t="shared" si="737"/>
        <v>6.3554090044359404</v>
      </c>
      <c r="DL611" s="110"/>
      <c r="DM611" s="102"/>
      <c r="DN611" s="102"/>
      <c r="DO611" s="102"/>
      <c r="DP611" s="102"/>
      <c r="DQ611" s="102"/>
      <c r="DR611" s="102"/>
      <c r="DS611" s="102"/>
      <c r="DT611" s="102"/>
      <c r="DU611" s="102"/>
      <c r="DV611" s="102"/>
      <c r="DW611" s="102"/>
      <c r="DX611" s="102">
        <f t="shared" si="738"/>
        <v>0</v>
      </c>
      <c r="DY611" s="103">
        <f t="shared" si="739"/>
        <v>0</v>
      </c>
      <c r="DZ611" s="103">
        <f t="shared" si="740"/>
        <v>0</v>
      </c>
      <c r="EA611" s="103">
        <f t="shared" si="741"/>
        <v>0</v>
      </c>
      <c r="EB611" s="103">
        <f t="shared" si="742"/>
        <v>0</v>
      </c>
      <c r="EC611" s="103">
        <f t="shared" si="743"/>
        <v>0</v>
      </c>
      <c r="ED611" s="103">
        <f t="shared" si="744"/>
        <v>0</v>
      </c>
      <c r="EE611" s="103">
        <f t="shared" si="745"/>
        <v>0</v>
      </c>
      <c r="EF611" s="103">
        <f t="shared" si="746"/>
        <v>0</v>
      </c>
      <c r="EG611" s="103">
        <f t="shared" si="747"/>
        <v>0</v>
      </c>
      <c r="EH611" s="103">
        <f t="shared" si="748"/>
        <v>0</v>
      </c>
      <c r="EI611" s="103">
        <f t="shared" si="749"/>
        <v>0</v>
      </c>
      <c r="EJ611" s="103">
        <f t="shared" si="750"/>
        <v>0</v>
      </c>
      <c r="EK611" s="104">
        <f>SUM(DY611:EJ611)*VLOOKUP($I611,Escalation[],MATCH(DL$1,Escalation[#Headers]),FALSE)</f>
        <v>0</v>
      </c>
      <c r="EL611" s="104">
        <f t="shared" si="751"/>
        <v>0</v>
      </c>
      <c r="EM611" s="104">
        <f t="shared" si="752"/>
        <v>0</v>
      </c>
      <c r="EN611" s="104">
        <f t="shared" si="753"/>
        <v>0</v>
      </c>
      <c r="EO611" s="103">
        <f t="shared" si="754"/>
        <v>0</v>
      </c>
      <c r="EP611" s="105">
        <f t="shared" si="755"/>
        <v>0</v>
      </c>
      <c r="EQ611" s="159">
        <f t="shared" si="756"/>
        <v>1783.5488629017188</v>
      </c>
      <c r="ER611" s="1"/>
      <c r="ES611" s="82"/>
      <c r="ET611" s="82"/>
      <c r="EU611" s="82"/>
      <c r="EV611" s="82"/>
      <c r="EW611" s="34"/>
      <c r="EX611" s="34"/>
      <c r="EY611" s="34"/>
      <c r="EZ611" s="34"/>
      <c r="FA611" s="34"/>
      <c r="FB611" s="34"/>
      <c r="FC611" s="34"/>
      <c r="FD611" s="34"/>
    </row>
    <row r="612" spans="1:160" ht="26.4" hidden="1" x14ac:dyDescent="0.3">
      <c r="A612" s="37" t="s">
        <v>1233</v>
      </c>
      <c r="B612" s="83">
        <v>1.4</v>
      </c>
      <c r="C612" t="s">
        <v>1400</v>
      </c>
      <c r="D612" s="28" t="s">
        <v>15</v>
      </c>
      <c r="E612" s="28" t="s">
        <v>1540</v>
      </c>
      <c r="F612" s="29" t="s">
        <v>1191</v>
      </c>
      <c r="G612" s="30" t="s">
        <v>1191</v>
      </c>
      <c r="H612" s="1" t="s">
        <v>1175</v>
      </c>
      <c r="I612" s="28" t="s">
        <v>19</v>
      </c>
      <c r="J612" s="31" t="s">
        <v>20</v>
      </c>
      <c r="K612" s="28" t="s">
        <v>1037</v>
      </c>
      <c r="L612" s="32" t="s">
        <v>1006</v>
      </c>
      <c r="M612" s="38">
        <v>63.95</v>
      </c>
      <c r="N612" s="41">
        <v>66</v>
      </c>
      <c r="O612" s="24">
        <v>0.35</v>
      </c>
      <c r="P612" s="47">
        <v>0.53</v>
      </c>
      <c r="Q612" s="31" t="s">
        <v>23</v>
      </c>
      <c r="R612" s="1" t="s">
        <v>24</v>
      </c>
      <c r="S612" s="71">
        <f>VLOOKUP(R612,Contingencies!$A$2:$D$7,4,FALSE)</f>
        <v>0.09</v>
      </c>
      <c r="T612" s="22">
        <f t="shared" si="689"/>
        <v>680.04030824099993</v>
      </c>
      <c r="U612" s="33">
        <f t="shared" si="763"/>
        <v>235.56951854100001</v>
      </c>
      <c r="V612" s="89"/>
      <c r="W612" s="110"/>
      <c r="X612" s="101">
        <v>8</v>
      </c>
      <c r="Y612" s="101">
        <v>8</v>
      </c>
      <c r="Z612" s="101">
        <v>8</v>
      </c>
      <c r="AA612" s="101">
        <v>8</v>
      </c>
      <c r="AB612" s="101">
        <v>8</v>
      </c>
      <c r="AC612" s="101">
        <v>8</v>
      </c>
      <c r="AD612" s="101">
        <v>8</v>
      </c>
      <c r="AE612" s="102"/>
      <c r="AF612" s="102"/>
      <c r="AG612" s="102"/>
      <c r="AH612" s="102"/>
      <c r="AI612" s="102">
        <f t="shared" si="757"/>
        <v>56</v>
      </c>
      <c r="AJ612" s="103">
        <f t="shared" si="690"/>
        <v>0</v>
      </c>
      <c r="AK612" s="103">
        <f t="shared" si="691"/>
        <v>511.6</v>
      </c>
      <c r="AL612" s="103">
        <f t="shared" si="692"/>
        <v>511.6</v>
      </c>
      <c r="AM612" s="103">
        <f t="shared" si="693"/>
        <v>511.6</v>
      </c>
      <c r="AN612" s="103">
        <f t="shared" si="694"/>
        <v>511.6</v>
      </c>
      <c r="AO612" s="103">
        <f t="shared" si="695"/>
        <v>511.6</v>
      </c>
      <c r="AP612" s="103">
        <f t="shared" si="696"/>
        <v>511.6</v>
      </c>
      <c r="AQ612" s="103">
        <f t="shared" si="697"/>
        <v>511.6</v>
      </c>
      <c r="AR612" s="103">
        <f t="shared" si="698"/>
        <v>0</v>
      </c>
      <c r="AS612" s="103">
        <f t="shared" si="699"/>
        <v>0</v>
      </c>
      <c r="AT612" s="103">
        <f t="shared" si="700"/>
        <v>0</v>
      </c>
      <c r="AU612" s="103">
        <f t="shared" si="701"/>
        <v>0</v>
      </c>
      <c r="AV612" s="104">
        <f>SUM(AJ612:AU612)*VLOOKUP($I612,Escalation[],MATCH(W$1,Escalation[#Headers]),FALSE)</f>
        <v>3658.1958</v>
      </c>
      <c r="AW612" s="104">
        <f t="shared" si="758"/>
        <v>1280.36853</v>
      </c>
      <c r="AX612" s="104">
        <f t="shared" si="759"/>
        <v>2617.4390949000003</v>
      </c>
      <c r="AY612" s="104">
        <f t="shared" si="760"/>
        <v>7556.0034249</v>
      </c>
      <c r="AZ612" s="103">
        <f t="shared" si="761"/>
        <v>444.47078970000001</v>
      </c>
      <c r="BA612" s="105">
        <f t="shared" si="762"/>
        <v>235.56951854100001</v>
      </c>
      <c r="BB612" s="110"/>
      <c r="BC612" s="102"/>
      <c r="BD612" s="102"/>
      <c r="BE612" s="102"/>
      <c r="BF612" s="102"/>
      <c r="BG612" s="102"/>
      <c r="BH612" s="102"/>
      <c r="BI612" s="102"/>
      <c r="BJ612" s="102"/>
      <c r="BK612" s="102"/>
      <c r="BL612" s="102"/>
      <c r="BM612" s="102"/>
      <c r="BN612" s="102">
        <f t="shared" si="702"/>
        <v>0</v>
      </c>
      <c r="BO612" s="103">
        <f t="shared" si="703"/>
        <v>0</v>
      </c>
      <c r="BP612" s="103">
        <f t="shared" si="704"/>
        <v>0</v>
      </c>
      <c r="BQ612" s="103">
        <f t="shared" si="705"/>
        <v>0</v>
      </c>
      <c r="BR612" s="103">
        <f t="shared" si="706"/>
        <v>0</v>
      </c>
      <c r="BS612" s="103">
        <f t="shared" si="707"/>
        <v>0</v>
      </c>
      <c r="BT612" s="103">
        <f t="shared" si="708"/>
        <v>0</v>
      </c>
      <c r="BU612" s="103">
        <f t="shared" si="709"/>
        <v>0</v>
      </c>
      <c r="BV612" s="103">
        <f t="shared" si="710"/>
        <v>0</v>
      </c>
      <c r="BW612" s="103">
        <f t="shared" si="711"/>
        <v>0</v>
      </c>
      <c r="BX612" s="103">
        <f t="shared" si="712"/>
        <v>0</v>
      </c>
      <c r="BY612" s="103">
        <f t="shared" si="713"/>
        <v>0</v>
      </c>
      <c r="BZ612" s="103">
        <f t="shared" si="714"/>
        <v>0</v>
      </c>
      <c r="CA612" s="104">
        <f>SUM(BO612:BZ612)*VLOOKUP($I612,Escalation[],MATCH(BB$1,Escalation[#Headers]),FALSE)</f>
        <v>0</v>
      </c>
      <c r="CB612" s="104">
        <f t="shared" si="715"/>
        <v>0</v>
      </c>
      <c r="CC612" s="104">
        <f t="shared" si="716"/>
        <v>0</v>
      </c>
      <c r="CD612" s="104">
        <f t="shared" si="717"/>
        <v>0</v>
      </c>
      <c r="CE612" s="103">
        <f t="shared" si="718"/>
        <v>0</v>
      </c>
      <c r="CF612" s="105">
        <f t="shared" si="719"/>
        <v>0</v>
      </c>
      <c r="CG612" s="110"/>
      <c r="CH612" s="102"/>
      <c r="CI612" s="102"/>
      <c r="CJ612" s="102"/>
      <c r="CK612" s="102"/>
      <c r="CL612" s="102"/>
      <c r="CM612" s="102"/>
      <c r="CN612" s="102"/>
      <c r="CO612" s="102"/>
      <c r="CP612" s="102"/>
      <c r="CQ612" s="102"/>
      <c r="CR612" s="102"/>
      <c r="CS612" s="102">
        <f t="shared" si="720"/>
        <v>0</v>
      </c>
      <c r="CT612" s="103">
        <f t="shared" si="721"/>
        <v>0</v>
      </c>
      <c r="CU612" s="103">
        <f t="shared" si="722"/>
        <v>0</v>
      </c>
      <c r="CV612" s="103">
        <f t="shared" si="723"/>
        <v>0</v>
      </c>
      <c r="CW612" s="103">
        <f t="shared" si="724"/>
        <v>0</v>
      </c>
      <c r="CX612" s="103">
        <f t="shared" si="725"/>
        <v>0</v>
      </c>
      <c r="CY612" s="103">
        <f t="shared" si="726"/>
        <v>0</v>
      </c>
      <c r="CZ612" s="103">
        <f t="shared" si="727"/>
        <v>0</v>
      </c>
      <c r="DA612" s="103">
        <f t="shared" si="728"/>
        <v>0</v>
      </c>
      <c r="DB612" s="103">
        <f t="shared" si="729"/>
        <v>0</v>
      </c>
      <c r="DC612" s="103">
        <f t="shared" si="730"/>
        <v>0</v>
      </c>
      <c r="DD612" s="103">
        <f t="shared" si="731"/>
        <v>0</v>
      </c>
      <c r="DE612" s="103">
        <f t="shared" si="732"/>
        <v>0</v>
      </c>
      <c r="DF612" s="104">
        <f>SUM(CT612:DE612)*VLOOKUP($I612,Escalation[],MATCH(CG$1,Escalation[#Headers]),FALSE)</f>
        <v>0</v>
      </c>
      <c r="DG612" s="104">
        <f t="shared" si="733"/>
        <v>0</v>
      </c>
      <c r="DH612" s="104">
        <f t="shared" si="734"/>
        <v>0</v>
      </c>
      <c r="DI612" s="104">
        <f t="shared" si="735"/>
        <v>0</v>
      </c>
      <c r="DJ612" s="103">
        <f t="shared" si="736"/>
        <v>0</v>
      </c>
      <c r="DK612" s="105">
        <f t="shared" si="737"/>
        <v>0</v>
      </c>
      <c r="DL612" s="110"/>
      <c r="DM612" s="102"/>
      <c r="DN612" s="102"/>
      <c r="DO612" s="102"/>
      <c r="DP612" s="102"/>
      <c r="DQ612" s="102"/>
      <c r="DR612" s="102"/>
      <c r="DS612" s="102"/>
      <c r="DT612" s="102"/>
      <c r="DU612" s="102"/>
      <c r="DV612" s="102"/>
      <c r="DW612" s="102"/>
      <c r="DX612" s="102">
        <f t="shared" si="738"/>
        <v>0</v>
      </c>
      <c r="DY612" s="103">
        <f t="shared" si="739"/>
        <v>0</v>
      </c>
      <c r="DZ612" s="103">
        <f t="shared" si="740"/>
        <v>0</v>
      </c>
      <c r="EA612" s="103">
        <f t="shared" si="741"/>
        <v>0</v>
      </c>
      <c r="EB612" s="103">
        <f t="shared" si="742"/>
        <v>0</v>
      </c>
      <c r="EC612" s="103">
        <f t="shared" si="743"/>
        <v>0</v>
      </c>
      <c r="ED612" s="103">
        <f t="shared" si="744"/>
        <v>0</v>
      </c>
      <c r="EE612" s="103">
        <f t="shared" si="745"/>
        <v>0</v>
      </c>
      <c r="EF612" s="103">
        <f t="shared" si="746"/>
        <v>0</v>
      </c>
      <c r="EG612" s="103">
        <f t="shared" si="747"/>
        <v>0</v>
      </c>
      <c r="EH612" s="103">
        <f t="shared" si="748"/>
        <v>0</v>
      </c>
      <c r="EI612" s="103">
        <f t="shared" si="749"/>
        <v>0</v>
      </c>
      <c r="EJ612" s="103">
        <f t="shared" si="750"/>
        <v>0</v>
      </c>
      <c r="EK612" s="104">
        <f>SUM(DY612:EJ612)*VLOOKUP($I612,Escalation[],MATCH(DL$1,Escalation[#Headers]),FALSE)</f>
        <v>0</v>
      </c>
      <c r="EL612" s="104">
        <f t="shared" si="751"/>
        <v>0</v>
      </c>
      <c r="EM612" s="104">
        <f t="shared" si="752"/>
        <v>0</v>
      </c>
      <c r="EN612" s="104">
        <f t="shared" si="753"/>
        <v>0</v>
      </c>
      <c r="EO612" s="103">
        <f t="shared" si="754"/>
        <v>0</v>
      </c>
      <c r="EP612" s="105">
        <f t="shared" si="755"/>
        <v>0</v>
      </c>
      <c r="EQ612" s="159">
        <f t="shared" si="756"/>
        <v>7556.0034249</v>
      </c>
      <c r="ER612" s="1"/>
      <c r="ES612" s="82"/>
      <c r="ET612" s="82"/>
      <c r="EU612" s="82"/>
      <c r="EV612" s="82"/>
      <c r="EW612" s="34"/>
      <c r="EX612" s="34"/>
      <c r="EY612" s="34"/>
      <c r="EZ612" s="34"/>
      <c r="FA612" s="34"/>
      <c r="FB612" s="34"/>
      <c r="FC612" s="34"/>
      <c r="FD612" s="34"/>
    </row>
    <row r="613" spans="1:160" ht="79.2" hidden="1" x14ac:dyDescent="0.3">
      <c r="A613" s="37" t="s">
        <v>1233</v>
      </c>
      <c r="B613" s="83">
        <v>1.4</v>
      </c>
      <c r="C613" t="s">
        <v>1400</v>
      </c>
      <c r="D613" s="28" t="s">
        <v>15</v>
      </c>
      <c r="E613" s="28" t="s">
        <v>1540</v>
      </c>
      <c r="F613" s="29" t="s">
        <v>1191</v>
      </c>
      <c r="G613" s="30" t="s">
        <v>1234</v>
      </c>
      <c r="H613" s="1"/>
      <c r="I613" s="28" t="s">
        <v>215</v>
      </c>
      <c r="J613" s="31" t="s">
        <v>215</v>
      </c>
      <c r="K613" s="28"/>
      <c r="L613" s="28" t="s">
        <v>136</v>
      </c>
      <c r="M613" s="38"/>
      <c r="N613" s="42">
        <v>1</v>
      </c>
      <c r="O613" s="24">
        <v>0</v>
      </c>
      <c r="P613" s="48">
        <v>0</v>
      </c>
      <c r="Q613" s="31" t="s">
        <v>23</v>
      </c>
      <c r="R613" s="1" t="s">
        <v>41</v>
      </c>
      <c r="S613" s="71">
        <f>VLOOKUP(R613,Contingencies!$A$2:$D$7,4,FALSE)</f>
        <v>0.125</v>
      </c>
      <c r="T613" s="22">
        <f t="shared" si="689"/>
        <v>254.73656250000002</v>
      </c>
      <c r="U613" s="33">
        <f t="shared" si="763"/>
        <v>0</v>
      </c>
      <c r="V613" s="89"/>
      <c r="W613" s="110"/>
      <c r="X613" s="101"/>
      <c r="Y613" s="101"/>
      <c r="Z613" s="101"/>
      <c r="AA613" s="101"/>
      <c r="AB613" s="101"/>
      <c r="AC613" s="101"/>
      <c r="AD613" s="101">
        <v>1995</v>
      </c>
      <c r="AE613" s="102"/>
      <c r="AF613" s="102"/>
      <c r="AG613" s="102"/>
      <c r="AH613" s="102"/>
      <c r="AI613" s="102">
        <f t="shared" si="757"/>
        <v>0</v>
      </c>
      <c r="AJ613" s="103">
        <f t="shared" si="690"/>
        <v>0</v>
      </c>
      <c r="AK613" s="103">
        <f t="shared" si="691"/>
        <v>0</v>
      </c>
      <c r="AL613" s="103">
        <f t="shared" si="692"/>
        <v>0</v>
      </c>
      <c r="AM613" s="103">
        <f t="shared" si="693"/>
        <v>0</v>
      </c>
      <c r="AN613" s="103">
        <f t="shared" si="694"/>
        <v>0</v>
      </c>
      <c r="AO613" s="103">
        <f t="shared" si="695"/>
        <v>0</v>
      </c>
      <c r="AP613" s="103">
        <f t="shared" si="696"/>
        <v>0</v>
      </c>
      <c r="AQ613" s="103">
        <f t="shared" si="697"/>
        <v>1995</v>
      </c>
      <c r="AR613" s="103">
        <f t="shared" si="698"/>
        <v>0</v>
      </c>
      <c r="AS613" s="103">
        <f t="shared" si="699"/>
        <v>0</v>
      </c>
      <c r="AT613" s="103">
        <f t="shared" si="700"/>
        <v>0</v>
      </c>
      <c r="AU613" s="103">
        <f t="shared" si="701"/>
        <v>0</v>
      </c>
      <c r="AV613" s="104">
        <f>SUM(AJ613:AU613)*VLOOKUP($I613,Escalation[],MATCH(W$1,Escalation[#Headers]),FALSE)</f>
        <v>2037.8925000000002</v>
      </c>
      <c r="AW613" s="104">
        <f t="shared" si="758"/>
        <v>0</v>
      </c>
      <c r="AX613" s="104">
        <f t="shared" si="759"/>
        <v>0</v>
      </c>
      <c r="AY613" s="104">
        <f t="shared" si="760"/>
        <v>2037.8925000000002</v>
      </c>
      <c r="AZ613" s="103">
        <f t="shared" si="761"/>
        <v>254.73656250000002</v>
      </c>
      <c r="BA613" s="105">
        <f t="shared" si="762"/>
        <v>0</v>
      </c>
      <c r="BB613" s="110"/>
      <c r="BC613" s="102"/>
      <c r="BD613" s="102"/>
      <c r="BE613" s="102"/>
      <c r="BF613" s="102"/>
      <c r="BG613" s="102"/>
      <c r="BH613" s="102"/>
      <c r="BI613" s="102"/>
      <c r="BJ613" s="102"/>
      <c r="BK613" s="102"/>
      <c r="BL613" s="102"/>
      <c r="BM613" s="102"/>
      <c r="BN613" s="102">
        <f t="shared" si="702"/>
        <v>0</v>
      </c>
      <c r="BO613" s="103">
        <f t="shared" si="703"/>
        <v>0</v>
      </c>
      <c r="BP613" s="103">
        <f t="shared" si="704"/>
        <v>0</v>
      </c>
      <c r="BQ613" s="103">
        <f t="shared" si="705"/>
        <v>0</v>
      </c>
      <c r="BR613" s="103">
        <f t="shared" si="706"/>
        <v>0</v>
      </c>
      <c r="BS613" s="103">
        <f t="shared" si="707"/>
        <v>0</v>
      </c>
      <c r="BT613" s="103">
        <f t="shared" si="708"/>
        <v>0</v>
      </c>
      <c r="BU613" s="103">
        <f t="shared" si="709"/>
        <v>0</v>
      </c>
      <c r="BV613" s="103">
        <f t="shared" si="710"/>
        <v>0</v>
      </c>
      <c r="BW613" s="103">
        <f t="shared" si="711"/>
        <v>0</v>
      </c>
      <c r="BX613" s="103">
        <f t="shared" si="712"/>
        <v>0</v>
      </c>
      <c r="BY613" s="103">
        <f t="shared" si="713"/>
        <v>0</v>
      </c>
      <c r="BZ613" s="103">
        <f t="shared" si="714"/>
        <v>0</v>
      </c>
      <c r="CA613" s="104">
        <f>SUM(BO613:BZ613)*VLOOKUP($I613,Escalation[],MATCH(BB$1,Escalation[#Headers]),FALSE)</f>
        <v>0</v>
      </c>
      <c r="CB613" s="104">
        <f t="shared" si="715"/>
        <v>0</v>
      </c>
      <c r="CC613" s="104">
        <f t="shared" si="716"/>
        <v>0</v>
      </c>
      <c r="CD613" s="104">
        <f t="shared" si="717"/>
        <v>0</v>
      </c>
      <c r="CE613" s="103">
        <f t="shared" si="718"/>
        <v>0</v>
      </c>
      <c r="CF613" s="105">
        <f t="shared" si="719"/>
        <v>0</v>
      </c>
      <c r="CG613" s="110"/>
      <c r="CH613" s="102"/>
      <c r="CI613" s="102"/>
      <c r="CJ613" s="102"/>
      <c r="CK613" s="102"/>
      <c r="CL613" s="102"/>
      <c r="CM613" s="102"/>
      <c r="CN613" s="102"/>
      <c r="CO613" s="102"/>
      <c r="CP613" s="102"/>
      <c r="CQ613" s="102"/>
      <c r="CR613" s="102"/>
      <c r="CS613" s="102">
        <f t="shared" si="720"/>
        <v>0</v>
      </c>
      <c r="CT613" s="103">
        <f t="shared" si="721"/>
        <v>0</v>
      </c>
      <c r="CU613" s="103">
        <f t="shared" si="722"/>
        <v>0</v>
      </c>
      <c r="CV613" s="103">
        <f t="shared" si="723"/>
        <v>0</v>
      </c>
      <c r="CW613" s="103">
        <f t="shared" si="724"/>
        <v>0</v>
      </c>
      <c r="CX613" s="103">
        <f t="shared" si="725"/>
        <v>0</v>
      </c>
      <c r="CY613" s="103">
        <f t="shared" si="726"/>
        <v>0</v>
      </c>
      <c r="CZ613" s="103">
        <f t="shared" si="727"/>
        <v>0</v>
      </c>
      <c r="DA613" s="103">
        <f t="shared" si="728"/>
        <v>0</v>
      </c>
      <c r="DB613" s="103">
        <f t="shared" si="729"/>
        <v>0</v>
      </c>
      <c r="DC613" s="103">
        <f t="shared" si="730"/>
        <v>0</v>
      </c>
      <c r="DD613" s="103">
        <f t="shared" si="731"/>
        <v>0</v>
      </c>
      <c r="DE613" s="103">
        <f t="shared" si="732"/>
        <v>0</v>
      </c>
      <c r="DF613" s="104">
        <f>SUM(CT613:DE613)*VLOOKUP($I613,Escalation[],MATCH(CG$1,Escalation[#Headers]),FALSE)</f>
        <v>0</v>
      </c>
      <c r="DG613" s="104">
        <f t="shared" si="733"/>
        <v>0</v>
      </c>
      <c r="DH613" s="104">
        <f t="shared" si="734"/>
        <v>0</v>
      </c>
      <c r="DI613" s="104">
        <f t="shared" si="735"/>
        <v>0</v>
      </c>
      <c r="DJ613" s="103">
        <f t="shared" si="736"/>
        <v>0</v>
      </c>
      <c r="DK613" s="105">
        <f t="shared" si="737"/>
        <v>0</v>
      </c>
      <c r="DL613" s="110"/>
      <c r="DM613" s="102"/>
      <c r="DN613" s="102"/>
      <c r="DO613" s="102"/>
      <c r="DP613" s="102"/>
      <c r="DQ613" s="102"/>
      <c r="DR613" s="102"/>
      <c r="DS613" s="102"/>
      <c r="DT613" s="102"/>
      <c r="DU613" s="102"/>
      <c r="DV613" s="102"/>
      <c r="DW613" s="102"/>
      <c r="DX613" s="102">
        <f t="shared" si="738"/>
        <v>0</v>
      </c>
      <c r="DY613" s="103">
        <f t="shared" si="739"/>
        <v>0</v>
      </c>
      <c r="DZ613" s="103">
        <f t="shared" si="740"/>
        <v>0</v>
      </c>
      <c r="EA613" s="103">
        <f t="shared" si="741"/>
        <v>0</v>
      </c>
      <c r="EB613" s="103">
        <f t="shared" si="742"/>
        <v>0</v>
      </c>
      <c r="EC613" s="103">
        <f t="shared" si="743"/>
        <v>0</v>
      </c>
      <c r="ED613" s="103">
        <f t="shared" si="744"/>
        <v>0</v>
      </c>
      <c r="EE613" s="103">
        <f t="shared" si="745"/>
        <v>0</v>
      </c>
      <c r="EF613" s="103">
        <f t="shared" si="746"/>
        <v>0</v>
      </c>
      <c r="EG613" s="103">
        <f t="shared" si="747"/>
        <v>0</v>
      </c>
      <c r="EH613" s="103">
        <f t="shared" si="748"/>
        <v>0</v>
      </c>
      <c r="EI613" s="103">
        <f t="shared" si="749"/>
        <v>0</v>
      </c>
      <c r="EJ613" s="103">
        <f t="shared" si="750"/>
        <v>0</v>
      </c>
      <c r="EK613" s="104">
        <f>SUM(DY613:EJ613)*VLOOKUP($I613,Escalation[],MATCH(DL$1,Escalation[#Headers]),FALSE)</f>
        <v>0</v>
      </c>
      <c r="EL613" s="104">
        <f t="shared" si="751"/>
        <v>0</v>
      </c>
      <c r="EM613" s="104">
        <f t="shared" si="752"/>
        <v>0</v>
      </c>
      <c r="EN613" s="104">
        <f t="shared" si="753"/>
        <v>0</v>
      </c>
      <c r="EO613" s="103">
        <f t="shared" si="754"/>
        <v>0</v>
      </c>
      <c r="EP613" s="105">
        <f t="shared" si="755"/>
        <v>0</v>
      </c>
      <c r="EQ613" s="159">
        <f t="shared" si="756"/>
        <v>2037.8925000000002</v>
      </c>
      <c r="ER613" s="1"/>
      <c r="ES613" s="82"/>
      <c r="ET613" s="82"/>
      <c r="EU613" s="82"/>
      <c r="EV613" s="82"/>
      <c r="EW613" s="34"/>
      <c r="EX613" s="34"/>
      <c r="EY613" s="34"/>
      <c r="EZ613" s="34"/>
      <c r="FA613" s="34"/>
      <c r="FB613" s="34"/>
      <c r="FC613" s="34"/>
      <c r="FD613" s="34"/>
    </row>
    <row r="614" spans="1:160" ht="79.2" hidden="1" x14ac:dyDescent="0.3">
      <c r="A614" s="37" t="s">
        <v>1233</v>
      </c>
      <c r="B614" s="83">
        <v>1.4</v>
      </c>
      <c r="C614" t="s">
        <v>1400</v>
      </c>
      <c r="D614" s="28" t="s">
        <v>15</v>
      </c>
      <c r="E614" s="28" t="s">
        <v>1540</v>
      </c>
      <c r="F614" s="29" t="s">
        <v>1191</v>
      </c>
      <c r="G614" s="30" t="s">
        <v>1235</v>
      </c>
      <c r="H614" s="1"/>
      <c r="I614" s="28" t="s">
        <v>215</v>
      </c>
      <c r="J614" s="31" t="s">
        <v>215</v>
      </c>
      <c r="K614" s="28"/>
      <c r="L614" s="28" t="s">
        <v>136</v>
      </c>
      <c r="M614" s="38"/>
      <c r="N614" s="42">
        <v>1</v>
      </c>
      <c r="O614" s="24">
        <v>0</v>
      </c>
      <c r="P614" s="48">
        <v>0</v>
      </c>
      <c r="Q614" s="31" t="s">
        <v>23</v>
      </c>
      <c r="R614" s="1" t="s">
        <v>41</v>
      </c>
      <c r="S614" s="71">
        <f>VLOOKUP(R614,Contingencies!$A$2:$D$7,4,FALSE)</f>
        <v>0.125</v>
      </c>
      <c r="T614" s="22">
        <f t="shared" si="689"/>
        <v>923.18062500000008</v>
      </c>
      <c r="U614" s="33">
        <f t="shared" si="763"/>
        <v>0</v>
      </c>
      <c r="V614" s="89"/>
      <c r="W614" s="110"/>
      <c r="X614" s="101"/>
      <c r="Y614" s="101"/>
      <c r="Z614" s="101"/>
      <c r="AA614" s="101"/>
      <c r="AB614" s="101"/>
      <c r="AC614" s="101"/>
      <c r="AD614" s="101">
        <v>7230</v>
      </c>
      <c r="AE614" s="102"/>
      <c r="AF614" s="102"/>
      <c r="AG614" s="102"/>
      <c r="AH614" s="102"/>
      <c r="AI614" s="102">
        <f t="shared" si="757"/>
        <v>0</v>
      </c>
      <c r="AJ614" s="103">
        <f t="shared" si="690"/>
        <v>0</v>
      </c>
      <c r="AK614" s="103">
        <f t="shared" si="691"/>
        <v>0</v>
      </c>
      <c r="AL614" s="103">
        <f t="shared" si="692"/>
        <v>0</v>
      </c>
      <c r="AM614" s="103">
        <f t="shared" si="693"/>
        <v>0</v>
      </c>
      <c r="AN614" s="103">
        <f t="shared" si="694"/>
        <v>0</v>
      </c>
      <c r="AO614" s="103">
        <f t="shared" si="695"/>
        <v>0</v>
      </c>
      <c r="AP614" s="103">
        <f t="shared" si="696"/>
        <v>0</v>
      </c>
      <c r="AQ614" s="103">
        <f t="shared" si="697"/>
        <v>7230</v>
      </c>
      <c r="AR614" s="103">
        <f t="shared" si="698"/>
        <v>0</v>
      </c>
      <c r="AS614" s="103">
        <f t="shared" si="699"/>
        <v>0</v>
      </c>
      <c r="AT614" s="103">
        <f t="shared" si="700"/>
        <v>0</v>
      </c>
      <c r="AU614" s="103">
        <f t="shared" si="701"/>
        <v>0</v>
      </c>
      <c r="AV614" s="104">
        <f>SUM(AJ614:AU614)*VLOOKUP($I614,Escalation[],MATCH(W$1,Escalation[#Headers]),FALSE)</f>
        <v>7385.4450000000006</v>
      </c>
      <c r="AW614" s="104">
        <f t="shared" si="758"/>
        <v>0</v>
      </c>
      <c r="AX614" s="104">
        <f t="shared" si="759"/>
        <v>0</v>
      </c>
      <c r="AY614" s="104">
        <f t="shared" si="760"/>
        <v>7385.4450000000006</v>
      </c>
      <c r="AZ614" s="103">
        <f t="shared" si="761"/>
        <v>923.18062500000008</v>
      </c>
      <c r="BA614" s="105">
        <f t="shared" si="762"/>
        <v>0</v>
      </c>
      <c r="BB614" s="110"/>
      <c r="BC614" s="102"/>
      <c r="BD614" s="102"/>
      <c r="BE614" s="102"/>
      <c r="BF614" s="102"/>
      <c r="BG614" s="102"/>
      <c r="BH614" s="102"/>
      <c r="BI614" s="102"/>
      <c r="BJ614" s="102"/>
      <c r="BK614" s="102"/>
      <c r="BL614" s="102"/>
      <c r="BM614" s="102"/>
      <c r="BN614" s="102">
        <f t="shared" si="702"/>
        <v>0</v>
      </c>
      <c r="BO614" s="103">
        <f t="shared" si="703"/>
        <v>0</v>
      </c>
      <c r="BP614" s="103">
        <f t="shared" si="704"/>
        <v>0</v>
      </c>
      <c r="BQ614" s="103">
        <f t="shared" si="705"/>
        <v>0</v>
      </c>
      <c r="BR614" s="103">
        <f t="shared" si="706"/>
        <v>0</v>
      </c>
      <c r="BS614" s="103">
        <f t="shared" si="707"/>
        <v>0</v>
      </c>
      <c r="BT614" s="103">
        <f t="shared" si="708"/>
        <v>0</v>
      </c>
      <c r="BU614" s="103">
        <f t="shared" si="709"/>
        <v>0</v>
      </c>
      <c r="BV614" s="103">
        <f t="shared" si="710"/>
        <v>0</v>
      </c>
      <c r="BW614" s="103">
        <f t="shared" si="711"/>
        <v>0</v>
      </c>
      <c r="BX614" s="103">
        <f t="shared" si="712"/>
        <v>0</v>
      </c>
      <c r="BY614" s="103">
        <f t="shared" si="713"/>
        <v>0</v>
      </c>
      <c r="BZ614" s="103">
        <f t="shared" si="714"/>
        <v>0</v>
      </c>
      <c r="CA614" s="104">
        <f>SUM(BO614:BZ614)*VLOOKUP($I614,Escalation[],MATCH(BB$1,Escalation[#Headers]),FALSE)</f>
        <v>0</v>
      </c>
      <c r="CB614" s="104">
        <f t="shared" si="715"/>
        <v>0</v>
      </c>
      <c r="CC614" s="104">
        <f t="shared" si="716"/>
        <v>0</v>
      </c>
      <c r="CD614" s="104">
        <f t="shared" si="717"/>
        <v>0</v>
      </c>
      <c r="CE614" s="103">
        <f t="shared" si="718"/>
        <v>0</v>
      </c>
      <c r="CF614" s="105">
        <f t="shared" si="719"/>
        <v>0</v>
      </c>
      <c r="CG614" s="110"/>
      <c r="CH614" s="102"/>
      <c r="CI614" s="102"/>
      <c r="CJ614" s="102"/>
      <c r="CK614" s="102"/>
      <c r="CL614" s="102"/>
      <c r="CM614" s="102"/>
      <c r="CN614" s="102"/>
      <c r="CO614" s="102"/>
      <c r="CP614" s="102"/>
      <c r="CQ614" s="102"/>
      <c r="CR614" s="102"/>
      <c r="CS614" s="102">
        <f t="shared" si="720"/>
        <v>0</v>
      </c>
      <c r="CT614" s="103">
        <f t="shared" si="721"/>
        <v>0</v>
      </c>
      <c r="CU614" s="103">
        <f t="shared" si="722"/>
        <v>0</v>
      </c>
      <c r="CV614" s="103">
        <f t="shared" si="723"/>
        <v>0</v>
      </c>
      <c r="CW614" s="103">
        <f t="shared" si="724"/>
        <v>0</v>
      </c>
      <c r="CX614" s="103">
        <f t="shared" si="725"/>
        <v>0</v>
      </c>
      <c r="CY614" s="103">
        <f t="shared" si="726"/>
        <v>0</v>
      </c>
      <c r="CZ614" s="103">
        <f t="shared" si="727"/>
        <v>0</v>
      </c>
      <c r="DA614" s="103">
        <f t="shared" si="728"/>
        <v>0</v>
      </c>
      <c r="DB614" s="103">
        <f t="shared" si="729"/>
        <v>0</v>
      </c>
      <c r="DC614" s="103">
        <f t="shared" si="730"/>
        <v>0</v>
      </c>
      <c r="DD614" s="103">
        <f t="shared" si="731"/>
        <v>0</v>
      </c>
      <c r="DE614" s="103">
        <f t="shared" si="732"/>
        <v>0</v>
      </c>
      <c r="DF614" s="104">
        <f>SUM(CT614:DE614)*VLOOKUP($I614,Escalation[],MATCH(CG$1,Escalation[#Headers]),FALSE)</f>
        <v>0</v>
      </c>
      <c r="DG614" s="104">
        <f t="shared" si="733"/>
        <v>0</v>
      </c>
      <c r="DH614" s="104">
        <f t="shared" si="734"/>
        <v>0</v>
      </c>
      <c r="DI614" s="104">
        <f t="shared" si="735"/>
        <v>0</v>
      </c>
      <c r="DJ614" s="103">
        <f t="shared" si="736"/>
        <v>0</v>
      </c>
      <c r="DK614" s="105">
        <f t="shared" si="737"/>
        <v>0</v>
      </c>
      <c r="DL614" s="110"/>
      <c r="DM614" s="102"/>
      <c r="DN614" s="102"/>
      <c r="DO614" s="102"/>
      <c r="DP614" s="102"/>
      <c r="DQ614" s="102"/>
      <c r="DR614" s="102"/>
      <c r="DS614" s="102"/>
      <c r="DT614" s="102"/>
      <c r="DU614" s="102"/>
      <c r="DV614" s="102"/>
      <c r="DW614" s="102"/>
      <c r="DX614" s="102">
        <f t="shared" si="738"/>
        <v>0</v>
      </c>
      <c r="DY614" s="103">
        <f t="shared" si="739"/>
        <v>0</v>
      </c>
      <c r="DZ614" s="103">
        <f t="shared" si="740"/>
        <v>0</v>
      </c>
      <c r="EA614" s="103">
        <f t="shared" si="741"/>
        <v>0</v>
      </c>
      <c r="EB614" s="103">
        <f t="shared" si="742"/>
        <v>0</v>
      </c>
      <c r="EC614" s="103">
        <f t="shared" si="743"/>
        <v>0</v>
      </c>
      <c r="ED614" s="103">
        <f t="shared" si="744"/>
        <v>0</v>
      </c>
      <c r="EE614" s="103">
        <f t="shared" si="745"/>
        <v>0</v>
      </c>
      <c r="EF614" s="103">
        <f t="shared" si="746"/>
        <v>0</v>
      </c>
      <c r="EG614" s="103">
        <f t="shared" si="747"/>
        <v>0</v>
      </c>
      <c r="EH614" s="103">
        <f t="shared" si="748"/>
        <v>0</v>
      </c>
      <c r="EI614" s="103">
        <f t="shared" si="749"/>
        <v>0</v>
      </c>
      <c r="EJ614" s="103">
        <f t="shared" si="750"/>
        <v>0</v>
      </c>
      <c r="EK614" s="104">
        <f>SUM(DY614:EJ614)*VLOOKUP($I614,Escalation[],MATCH(DL$1,Escalation[#Headers]),FALSE)</f>
        <v>0</v>
      </c>
      <c r="EL614" s="104">
        <f t="shared" si="751"/>
        <v>0</v>
      </c>
      <c r="EM614" s="104">
        <f t="shared" si="752"/>
        <v>0</v>
      </c>
      <c r="EN614" s="104">
        <f t="shared" si="753"/>
        <v>0</v>
      </c>
      <c r="EO614" s="103">
        <f t="shared" si="754"/>
        <v>0</v>
      </c>
      <c r="EP614" s="105">
        <f t="shared" si="755"/>
        <v>0</v>
      </c>
      <c r="EQ614" s="159">
        <f t="shared" si="756"/>
        <v>7385.4450000000006</v>
      </c>
      <c r="ER614" s="1"/>
      <c r="ES614" s="82"/>
      <c r="ET614" s="82"/>
      <c r="EU614" s="82"/>
      <c r="EV614" s="82"/>
      <c r="EW614" s="34"/>
      <c r="EX614" s="34"/>
      <c r="EY614" s="34"/>
      <c r="EZ614" s="34"/>
      <c r="FA614" s="34"/>
      <c r="FB614" s="34"/>
      <c r="FC614" s="34"/>
      <c r="FD614" s="34"/>
    </row>
    <row r="615" spans="1:160" ht="26.4" hidden="1" x14ac:dyDescent="0.3">
      <c r="A615" s="37" t="s">
        <v>1236</v>
      </c>
      <c r="B615" s="83">
        <v>1.4</v>
      </c>
      <c r="C615" t="s">
        <v>1400</v>
      </c>
      <c r="D615" s="28" t="s">
        <v>15</v>
      </c>
      <c r="E615" s="28" t="s">
        <v>1540</v>
      </c>
      <c r="F615" s="29" t="s">
        <v>1187</v>
      </c>
      <c r="G615" s="30" t="s">
        <v>1187</v>
      </c>
      <c r="H615" s="1" t="s">
        <v>1175</v>
      </c>
      <c r="I615" s="28" t="s">
        <v>19</v>
      </c>
      <c r="J615" s="31" t="s">
        <v>31</v>
      </c>
      <c r="K615" s="28" t="s">
        <v>1037</v>
      </c>
      <c r="L615" s="32" t="s">
        <v>22</v>
      </c>
      <c r="M615" s="38">
        <v>63.95</v>
      </c>
      <c r="N615" s="41">
        <v>66</v>
      </c>
      <c r="O615" s="24">
        <v>0.35</v>
      </c>
      <c r="P615" s="47">
        <v>0.53</v>
      </c>
      <c r="Q615" s="31" t="s">
        <v>23</v>
      </c>
      <c r="R615" s="1" t="s">
        <v>224</v>
      </c>
      <c r="S615" s="71">
        <f>VLOOKUP(R615,Contingencies!$A$2:$D$7,4,FALSE)</f>
        <v>0.35</v>
      </c>
      <c r="T615" s="22">
        <f t="shared" si="689"/>
        <v>755.60034249000012</v>
      </c>
      <c r="U615" s="33">
        <f t="shared" si="763"/>
        <v>261.74390949000002</v>
      </c>
      <c r="V615" s="89"/>
      <c r="W615" s="100">
        <v>16</v>
      </c>
      <c r="X615" s="102"/>
      <c r="Y615" s="102"/>
      <c r="Z615" s="102"/>
      <c r="AA615" s="102"/>
      <c r="AB615" s="102"/>
      <c r="AC615" s="102"/>
      <c r="AD615" s="102"/>
      <c r="AE615" s="102"/>
      <c r="AF615" s="102"/>
      <c r="AG615" s="102"/>
      <c r="AH615" s="102"/>
      <c r="AI615" s="102">
        <f t="shared" si="757"/>
        <v>16</v>
      </c>
      <c r="AJ615" s="103">
        <f t="shared" si="690"/>
        <v>1023.2</v>
      </c>
      <c r="AK615" s="103">
        <f t="shared" si="691"/>
        <v>0</v>
      </c>
      <c r="AL615" s="103">
        <f t="shared" si="692"/>
        <v>0</v>
      </c>
      <c r="AM615" s="103">
        <f t="shared" si="693"/>
        <v>0</v>
      </c>
      <c r="AN615" s="103">
        <f t="shared" si="694"/>
        <v>0</v>
      </c>
      <c r="AO615" s="103">
        <f t="shared" si="695"/>
        <v>0</v>
      </c>
      <c r="AP615" s="103">
        <f t="shared" si="696"/>
        <v>0</v>
      </c>
      <c r="AQ615" s="103">
        <f t="shared" si="697"/>
        <v>0</v>
      </c>
      <c r="AR615" s="103">
        <f t="shared" si="698"/>
        <v>0</v>
      </c>
      <c r="AS615" s="103">
        <f t="shared" si="699"/>
        <v>0</v>
      </c>
      <c r="AT615" s="103">
        <f t="shared" si="700"/>
        <v>0</v>
      </c>
      <c r="AU615" s="103">
        <f t="shared" si="701"/>
        <v>0</v>
      </c>
      <c r="AV615" s="104">
        <f>SUM(AJ615:AU615)*VLOOKUP($I615,Escalation[],MATCH(W$1,Escalation[#Headers]),FALSE)</f>
        <v>1045.1988000000001</v>
      </c>
      <c r="AW615" s="104">
        <f t="shared" si="758"/>
        <v>365.81958000000003</v>
      </c>
      <c r="AX615" s="104">
        <f t="shared" si="759"/>
        <v>747.83974140000009</v>
      </c>
      <c r="AY615" s="104">
        <f t="shared" si="760"/>
        <v>2158.8581214000005</v>
      </c>
      <c r="AZ615" s="103">
        <f t="shared" si="761"/>
        <v>493.85643300000004</v>
      </c>
      <c r="BA615" s="105">
        <f t="shared" si="762"/>
        <v>261.74390949000002</v>
      </c>
      <c r="BB615" s="110"/>
      <c r="BC615" s="102"/>
      <c r="BD615" s="102"/>
      <c r="BE615" s="102"/>
      <c r="BF615" s="102"/>
      <c r="BG615" s="102"/>
      <c r="BH615" s="102"/>
      <c r="BI615" s="102"/>
      <c r="BJ615" s="102"/>
      <c r="BK615" s="102"/>
      <c r="BL615" s="102"/>
      <c r="BM615" s="102"/>
      <c r="BN615" s="102">
        <f t="shared" si="702"/>
        <v>0</v>
      </c>
      <c r="BO615" s="103">
        <f t="shared" si="703"/>
        <v>0</v>
      </c>
      <c r="BP615" s="103">
        <f t="shared" si="704"/>
        <v>0</v>
      </c>
      <c r="BQ615" s="103">
        <f t="shared" si="705"/>
        <v>0</v>
      </c>
      <c r="BR615" s="103">
        <f t="shared" si="706"/>
        <v>0</v>
      </c>
      <c r="BS615" s="103">
        <f t="shared" si="707"/>
        <v>0</v>
      </c>
      <c r="BT615" s="103">
        <f t="shared" si="708"/>
        <v>0</v>
      </c>
      <c r="BU615" s="103">
        <f t="shared" si="709"/>
        <v>0</v>
      </c>
      <c r="BV615" s="103">
        <f t="shared" si="710"/>
        <v>0</v>
      </c>
      <c r="BW615" s="103">
        <f t="shared" si="711"/>
        <v>0</v>
      </c>
      <c r="BX615" s="103">
        <f t="shared" si="712"/>
        <v>0</v>
      </c>
      <c r="BY615" s="103">
        <f t="shared" si="713"/>
        <v>0</v>
      </c>
      <c r="BZ615" s="103">
        <f t="shared" si="714"/>
        <v>0</v>
      </c>
      <c r="CA615" s="104">
        <f>SUM(BO615:BZ615)*VLOOKUP($I615,Escalation[],MATCH(BB$1,Escalation[#Headers]),FALSE)</f>
        <v>0</v>
      </c>
      <c r="CB615" s="104">
        <f t="shared" si="715"/>
        <v>0</v>
      </c>
      <c r="CC615" s="104">
        <f t="shared" si="716"/>
        <v>0</v>
      </c>
      <c r="CD615" s="104">
        <f t="shared" si="717"/>
        <v>0</v>
      </c>
      <c r="CE615" s="103">
        <f t="shared" si="718"/>
        <v>0</v>
      </c>
      <c r="CF615" s="105">
        <f t="shared" si="719"/>
        <v>0</v>
      </c>
      <c r="CG615" s="110"/>
      <c r="CH615" s="102"/>
      <c r="CI615" s="102"/>
      <c r="CJ615" s="102"/>
      <c r="CK615" s="102"/>
      <c r="CL615" s="102"/>
      <c r="CM615" s="102"/>
      <c r="CN615" s="102"/>
      <c r="CO615" s="102"/>
      <c r="CP615" s="102"/>
      <c r="CQ615" s="102"/>
      <c r="CR615" s="102"/>
      <c r="CS615" s="102">
        <f t="shared" si="720"/>
        <v>0</v>
      </c>
      <c r="CT615" s="103">
        <f t="shared" si="721"/>
        <v>0</v>
      </c>
      <c r="CU615" s="103">
        <f t="shared" si="722"/>
        <v>0</v>
      </c>
      <c r="CV615" s="103">
        <f t="shared" si="723"/>
        <v>0</v>
      </c>
      <c r="CW615" s="103">
        <f t="shared" si="724"/>
        <v>0</v>
      </c>
      <c r="CX615" s="103">
        <f t="shared" si="725"/>
        <v>0</v>
      </c>
      <c r="CY615" s="103">
        <f t="shared" si="726"/>
        <v>0</v>
      </c>
      <c r="CZ615" s="103">
        <f t="shared" si="727"/>
        <v>0</v>
      </c>
      <c r="DA615" s="103">
        <f t="shared" si="728"/>
        <v>0</v>
      </c>
      <c r="DB615" s="103">
        <f t="shared" si="729"/>
        <v>0</v>
      </c>
      <c r="DC615" s="103">
        <f t="shared" si="730"/>
        <v>0</v>
      </c>
      <c r="DD615" s="103">
        <f t="shared" si="731"/>
        <v>0</v>
      </c>
      <c r="DE615" s="103">
        <f t="shared" si="732"/>
        <v>0</v>
      </c>
      <c r="DF615" s="104">
        <f>SUM(CT615:DE615)*VLOOKUP($I615,Escalation[],MATCH(CG$1,Escalation[#Headers]),FALSE)</f>
        <v>0</v>
      </c>
      <c r="DG615" s="104">
        <f t="shared" si="733"/>
        <v>0</v>
      </c>
      <c r="DH615" s="104">
        <f t="shared" si="734"/>
        <v>0</v>
      </c>
      <c r="DI615" s="104">
        <f t="shared" si="735"/>
        <v>0</v>
      </c>
      <c r="DJ615" s="103">
        <f t="shared" si="736"/>
        <v>0</v>
      </c>
      <c r="DK615" s="105">
        <f t="shared" si="737"/>
        <v>0</v>
      </c>
      <c r="DL615" s="110"/>
      <c r="DM615" s="102"/>
      <c r="DN615" s="102"/>
      <c r="DO615" s="102"/>
      <c r="DP615" s="102"/>
      <c r="DQ615" s="102"/>
      <c r="DR615" s="102"/>
      <c r="DS615" s="102"/>
      <c r="DT615" s="102"/>
      <c r="DU615" s="102"/>
      <c r="DV615" s="102"/>
      <c r="DW615" s="102"/>
      <c r="DX615" s="102">
        <f t="shared" si="738"/>
        <v>0</v>
      </c>
      <c r="DY615" s="103">
        <f t="shared" si="739"/>
        <v>0</v>
      </c>
      <c r="DZ615" s="103">
        <f t="shared" si="740"/>
        <v>0</v>
      </c>
      <c r="EA615" s="103">
        <f t="shared" si="741"/>
        <v>0</v>
      </c>
      <c r="EB615" s="103">
        <f t="shared" si="742"/>
        <v>0</v>
      </c>
      <c r="EC615" s="103">
        <f t="shared" si="743"/>
        <v>0</v>
      </c>
      <c r="ED615" s="103">
        <f t="shared" si="744"/>
        <v>0</v>
      </c>
      <c r="EE615" s="103">
        <f t="shared" si="745"/>
        <v>0</v>
      </c>
      <c r="EF615" s="103">
        <f t="shared" si="746"/>
        <v>0</v>
      </c>
      <c r="EG615" s="103">
        <f t="shared" si="747"/>
        <v>0</v>
      </c>
      <c r="EH615" s="103">
        <f t="shared" si="748"/>
        <v>0</v>
      </c>
      <c r="EI615" s="103">
        <f t="shared" si="749"/>
        <v>0</v>
      </c>
      <c r="EJ615" s="103">
        <f t="shared" si="750"/>
        <v>0</v>
      </c>
      <c r="EK615" s="104">
        <f>SUM(DY615:EJ615)*VLOOKUP($I615,Escalation[],MATCH(DL$1,Escalation[#Headers]),FALSE)</f>
        <v>0</v>
      </c>
      <c r="EL615" s="104">
        <f t="shared" si="751"/>
        <v>0</v>
      </c>
      <c r="EM615" s="104">
        <f t="shared" si="752"/>
        <v>0</v>
      </c>
      <c r="EN615" s="104">
        <f t="shared" si="753"/>
        <v>0</v>
      </c>
      <c r="EO615" s="103">
        <f t="shared" si="754"/>
        <v>0</v>
      </c>
      <c r="EP615" s="105">
        <f t="shared" si="755"/>
        <v>0</v>
      </c>
      <c r="EQ615" s="159">
        <f t="shared" si="756"/>
        <v>2158.8581214000005</v>
      </c>
      <c r="ER615" s="1"/>
      <c r="ES615" s="82"/>
      <c r="ET615" s="82"/>
      <c r="EU615" s="82"/>
      <c r="EV615" s="82"/>
      <c r="EW615" s="34"/>
      <c r="EX615" s="34"/>
      <c r="EY615" s="34"/>
      <c r="EZ615" s="34"/>
      <c r="FA615" s="34"/>
      <c r="FB615" s="34"/>
      <c r="FC615" s="34"/>
      <c r="FD615" s="34"/>
    </row>
    <row r="616" spans="1:160" ht="26.4" hidden="1" x14ac:dyDescent="0.3">
      <c r="A616" s="37" t="s">
        <v>1237</v>
      </c>
      <c r="B616" s="83">
        <v>1.4</v>
      </c>
      <c r="C616" t="s">
        <v>1400</v>
      </c>
      <c r="D616" s="28" t="s">
        <v>15</v>
      </c>
      <c r="E616" s="28" t="s">
        <v>1540</v>
      </c>
      <c r="F616" s="29" t="s">
        <v>1194</v>
      </c>
      <c r="G616" s="30" t="s">
        <v>1194</v>
      </c>
      <c r="H616" s="1" t="s">
        <v>1175</v>
      </c>
      <c r="I616" s="28" t="s">
        <v>19</v>
      </c>
      <c r="J616" s="31" t="s">
        <v>20</v>
      </c>
      <c r="K616" s="28" t="s">
        <v>1037</v>
      </c>
      <c r="L616" s="32" t="s">
        <v>1006</v>
      </c>
      <c r="M616" s="38">
        <v>63.95</v>
      </c>
      <c r="N616" s="41">
        <v>66</v>
      </c>
      <c r="O616" s="24">
        <v>0.35</v>
      </c>
      <c r="P616" s="47">
        <v>0.53</v>
      </c>
      <c r="Q616" s="31" t="s">
        <v>23</v>
      </c>
      <c r="R616" s="1" t="s">
        <v>24</v>
      </c>
      <c r="S616" s="71">
        <f>VLOOKUP(R616,Contingencies!$A$2:$D$7,4,FALSE)</f>
        <v>0.09</v>
      </c>
      <c r="T616" s="22">
        <f t="shared" si="689"/>
        <v>728.61461597250002</v>
      </c>
      <c r="U616" s="33">
        <f t="shared" si="763"/>
        <v>252.39591272249999</v>
      </c>
      <c r="V616" s="89"/>
      <c r="W616" s="110"/>
      <c r="X616" s="101">
        <v>10</v>
      </c>
      <c r="Y616" s="101">
        <v>10</v>
      </c>
      <c r="Z616" s="101">
        <v>10</v>
      </c>
      <c r="AA616" s="101">
        <v>10</v>
      </c>
      <c r="AB616" s="101">
        <v>10</v>
      </c>
      <c r="AC616" s="101">
        <v>10</v>
      </c>
      <c r="AD616" s="102"/>
      <c r="AE616" s="102"/>
      <c r="AF616" s="102"/>
      <c r="AG616" s="102"/>
      <c r="AH616" s="102"/>
      <c r="AI616" s="102">
        <f t="shared" si="757"/>
        <v>60</v>
      </c>
      <c r="AJ616" s="103">
        <f t="shared" si="690"/>
        <v>0</v>
      </c>
      <c r="AK616" s="103">
        <f t="shared" si="691"/>
        <v>639.5</v>
      </c>
      <c r="AL616" s="103">
        <f t="shared" si="692"/>
        <v>639.5</v>
      </c>
      <c r="AM616" s="103">
        <f t="shared" si="693"/>
        <v>639.5</v>
      </c>
      <c r="AN616" s="103">
        <f t="shared" si="694"/>
        <v>639.5</v>
      </c>
      <c r="AO616" s="103">
        <f t="shared" si="695"/>
        <v>639.5</v>
      </c>
      <c r="AP616" s="103">
        <f t="shared" si="696"/>
        <v>639.5</v>
      </c>
      <c r="AQ616" s="103">
        <f t="shared" si="697"/>
        <v>0</v>
      </c>
      <c r="AR616" s="103">
        <f t="shared" si="698"/>
        <v>0</v>
      </c>
      <c r="AS616" s="103">
        <f t="shared" si="699"/>
        <v>0</v>
      </c>
      <c r="AT616" s="103">
        <f t="shared" si="700"/>
        <v>0</v>
      </c>
      <c r="AU616" s="103">
        <f t="shared" si="701"/>
        <v>0</v>
      </c>
      <c r="AV616" s="104">
        <f>SUM(AJ616:AU616)*VLOOKUP($I616,Escalation[],MATCH(W$1,Escalation[#Headers]),FALSE)</f>
        <v>3919.4955000000004</v>
      </c>
      <c r="AW616" s="104">
        <f t="shared" si="758"/>
        <v>1371.823425</v>
      </c>
      <c r="AX616" s="104">
        <f t="shared" si="759"/>
        <v>2804.3990302500006</v>
      </c>
      <c r="AY616" s="104">
        <f t="shared" si="760"/>
        <v>8095.7179552500011</v>
      </c>
      <c r="AZ616" s="103">
        <f t="shared" si="761"/>
        <v>476.21870325000003</v>
      </c>
      <c r="BA616" s="105">
        <f t="shared" si="762"/>
        <v>252.39591272250004</v>
      </c>
      <c r="BB616" s="110"/>
      <c r="BC616" s="102"/>
      <c r="BD616" s="102"/>
      <c r="BE616" s="102"/>
      <c r="BF616" s="102"/>
      <c r="BG616" s="102"/>
      <c r="BH616" s="102"/>
      <c r="BI616" s="102"/>
      <c r="BJ616" s="102"/>
      <c r="BK616" s="102"/>
      <c r="BL616" s="102"/>
      <c r="BM616" s="102"/>
      <c r="BN616" s="102">
        <f t="shared" si="702"/>
        <v>0</v>
      </c>
      <c r="BO616" s="103">
        <f t="shared" si="703"/>
        <v>0</v>
      </c>
      <c r="BP616" s="103">
        <f t="shared" si="704"/>
        <v>0</v>
      </c>
      <c r="BQ616" s="103">
        <f t="shared" si="705"/>
        <v>0</v>
      </c>
      <c r="BR616" s="103">
        <f t="shared" si="706"/>
        <v>0</v>
      </c>
      <c r="BS616" s="103">
        <f t="shared" si="707"/>
        <v>0</v>
      </c>
      <c r="BT616" s="103">
        <f t="shared" si="708"/>
        <v>0</v>
      </c>
      <c r="BU616" s="103">
        <f t="shared" si="709"/>
        <v>0</v>
      </c>
      <c r="BV616" s="103">
        <f t="shared" si="710"/>
        <v>0</v>
      </c>
      <c r="BW616" s="103">
        <f t="shared" si="711"/>
        <v>0</v>
      </c>
      <c r="BX616" s="103">
        <f t="shared" si="712"/>
        <v>0</v>
      </c>
      <c r="BY616" s="103">
        <f t="shared" si="713"/>
        <v>0</v>
      </c>
      <c r="BZ616" s="103">
        <f t="shared" si="714"/>
        <v>0</v>
      </c>
      <c r="CA616" s="104">
        <f>SUM(BO616:BZ616)*VLOOKUP($I616,Escalation[],MATCH(BB$1,Escalation[#Headers]),FALSE)</f>
        <v>0</v>
      </c>
      <c r="CB616" s="104">
        <f t="shared" si="715"/>
        <v>0</v>
      </c>
      <c r="CC616" s="104">
        <f t="shared" si="716"/>
        <v>0</v>
      </c>
      <c r="CD616" s="104">
        <f t="shared" si="717"/>
        <v>0</v>
      </c>
      <c r="CE616" s="103">
        <f t="shared" si="718"/>
        <v>0</v>
      </c>
      <c r="CF616" s="105">
        <f t="shared" si="719"/>
        <v>0</v>
      </c>
      <c r="CG616" s="110"/>
      <c r="CH616" s="102"/>
      <c r="CI616" s="102"/>
      <c r="CJ616" s="102"/>
      <c r="CK616" s="102"/>
      <c r="CL616" s="102"/>
      <c r="CM616" s="102"/>
      <c r="CN616" s="102"/>
      <c r="CO616" s="102"/>
      <c r="CP616" s="102"/>
      <c r="CQ616" s="102"/>
      <c r="CR616" s="102"/>
      <c r="CS616" s="102">
        <f t="shared" si="720"/>
        <v>0</v>
      </c>
      <c r="CT616" s="103">
        <f t="shared" si="721"/>
        <v>0</v>
      </c>
      <c r="CU616" s="103">
        <f t="shared" si="722"/>
        <v>0</v>
      </c>
      <c r="CV616" s="103">
        <f t="shared" si="723"/>
        <v>0</v>
      </c>
      <c r="CW616" s="103">
        <f t="shared" si="724"/>
        <v>0</v>
      </c>
      <c r="CX616" s="103">
        <f t="shared" si="725"/>
        <v>0</v>
      </c>
      <c r="CY616" s="103">
        <f t="shared" si="726"/>
        <v>0</v>
      </c>
      <c r="CZ616" s="103">
        <f t="shared" si="727"/>
        <v>0</v>
      </c>
      <c r="DA616" s="103">
        <f t="shared" si="728"/>
        <v>0</v>
      </c>
      <c r="DB616" s="103">
        <f t="shared" si="729"/>
        <v>0</v>
      </c>
      <c r="DC616" s="103">
        <f t="shared" si="730"/>
        <v>0</v>
      </c>
      <c r="DD616" s="103">
        <f t="shared" si="731"/>
        <v>0</v>
      </c>
      <c r="DE616" s="103">
        <f t="shared" si="732"/>
        <v>0</v>
      </c>
      <c r="DF616" s="104">
        <f>SUM(CT616:DE616)*VLOOKUP($I616,Escalation[],MATCH(CG$1,Escalation[#Headers]),FALSE)</f>
        <v>0</v>
      </c>
      <c r="DG616" s="104">
        <f t="shared" si="733"/>
        <v>0</v>
      </c>
      <c r="DH616" s="104">
        <f t="shared" si="734"/>
        <v>0</v>
      </c>
      <c r="DI616" s="104">
        <f t="shared" si="735"/>
        <v>0</v>
      </c>
      <c r="DJ616" s="103">
        <f t="shared" si="736"/>
        <v>0</v>
      </c>
      <c r="DK616" s="105">
        <f t="shared" si="737"/>
        <v>0</v>
      </c>
      <c r="DL616" s="110"/>
      <c r="DM616" s="102"/>
      <c r="DN616" s="102"/>
      <c r="DO616" s="102"/>
      <c r="DP616" s="102"/>
      <c r="DQ616" s="102"/>
      <c r="DR616" s="102"/>
      <c r="DS616" s="102"/>
      <c r="DT616" s="102"/>
      <c r="DU616" s="102"/>
      <c r="DV616" s="102"/>
      <c r="DW616" s="102"/>
      <c r="DX616" s="102">
        <f t="shared" si="738"/>
        <v>0</v>
      </c>
      <c r="DY616" s="103">
        <f t="shared" si="739"/>
        <v>0</v>
      </c>
      <c r="DZ616" s="103">
        <f t="shared" si="740"/>
        <v>0</v>
      </c>
      <c r="EA616" s="103">
        <f t="shared" si="741"/>
        <v>0</v>
      </c>
      <c r="EB616" s="103">
        <f t="shared" si="742"/>
        <v>0</v>
      </c>
      <c r="EC616" s="103">
        <f t="shared" si="743"/>
        <v>0</v>
      </c>
      <c r="ED616" s="103">
        <f t="shared" si="744"/>
        <v>0</v>
      </c>
      <c r="EE616" s="103">
        <f t="shared" si="745"/>
        <v>0</v>
      </c>
      <c r="EF616" s="103">
        <f t="shared" si="746"/>
        <v>0</v>
      </c>
      <c r="EG616" s="103">
        <f t="shared" si="747"/>
        <v>0</v>
      </c>
      <c r="EH616" s="103">
        <f t="shared" si="748"/>
        <v>0</v>
      </c>
      <c r="EI616" s="103">
        <f t="shared" si="749"/>
        <v>0</v>
      </c>
      <c r="EJ616" s="103">
        <f t="shared" si="750"/>
        <v>0</v>
      </c>
      <c r="EK616" s="104">
        <f>SUM(DY616:EJ616)*VLOOKUP($I616,Escalation[],MATCH(DL$1,Escalation[#Headers]),FALSE)</f>
        <v>0</v>
      </c>
      <c r="EL616" s="104">
        <f t="shared" si="751"/>
        <v>0</v>
      </c>
      <c r="EM616" s="104">
        <f t="shared" si="752"/>
        <v>0</v>
      </c>
      <c r="EN616" s="104">
        <f t="shared" si="753"/>
        <v>0</v>
      </c>
      <c r="EO616" s="103">
        <f t="shared" si="754"/>
        <v>0</v>
      </c>
      <c r="EP616" s="105">
        <f t="shared" si="755"/>
        <v>0</v>
      </c>
      <c r="EQ616" s="159">
        <f t="shared" si="756"/>
        <v>8095.7179552500011</v>
      </c>
      <c r="ER616" s="1"/>
      <c r="ES616" s="82"/>
      <c r="ET616" s="82"/>
      <c r="EU616" s="82"/>
      <c r="EV616" s="82"/>
      <c r="EW616" s="34"/>
      <c r="EX616" s="34"/>
      <c r="EY616" s="34"/>
      <c r="EZ616" s="34"/>
      <c r="FA616" s="34"/>
      <c r="FB616" s="34"/>
      <c r="FC616" s="34"/>
      <c r="FD616" s="34"/>
    </row>
    <row r="617" spans="1:160" ht="66" hidden="1" x14ac:dyDescent="0.3">
      <c r="A617" s="37" t="s">
        <v>1237</v>
      </c>
      <c r="B617" s="83">
        <v>1.4</v>
      </c>
      <c r="C617" t="s">
        <v>1400</v>
      </c>
      <c r="D617" s="28" t="s">
        <v>15</v>
      </c>
      <c r="E617" s="28" t="s">
        <v>1540</v>
      </c>
      <c r="F617" s="29" t="s">
        <v>1194</v>
      </c>
      <c r="G617" s="30" t="s">
        <v>1238</v>
      </c>
      <c r="H617" s="1"/>
      <c r="I617" s="28" t="s">
        <v>215</v>
      </c>
      <c r="J617" s="31" t="s">
        <v>215</v>
      </c>
      <c r="K617" s="28"/>
      <c r="L617" s="28" t="s">
        <v>22</v>
      </c>
      <c r="M617" s="38"/>
      <c r="N617" s="42">
        <v>1</v>
      </c>
      <c r="O617" s="24">
        <v>0</v>
      </c>
      <c r="P617" s="48">
        <v>0</v>
      </c>
      <c r="Q617" s="31" t="s">
        <v>23</v>
      </c>
      <c r="R617" s="1" t="s">
        <v>220</v>
      </c>
      <c r="S617" s="71">
        <f>VLOOKUP(R617,Contingencies!$A$2:$D$7,4,FALSE)</f>
        <v>0.2</v>
      </c>
      <c r="T617" s="22">
        <f t="shared" si="689"/>
        <v>260.48250000000002</v>
      </c>
      <c r="U617" s="33">
        <f t="shared" si="763"/>
        <v>0</v>
      </c>
      <c r="V617" s="89"/>
      <c r="W617" s="110"/>
      <c r="X617" s="101"/>
      <c r="Y617" s="101"/>
      <c r="Z617" s="101"/>
      <c r="AA617" s="101">
        <v>1275</v>
      </c>
      <c r="AB617" s="101"/>
      <c r="AC617" s="101"/>
      <c r="AD617" s="102"/>
      <c r="AE617" s="102"/>
      <c r="AF617" s="102"/>
      <c r="AG617" s="102"/>
      <c r="AH617" s="102"/>
      <c r="AI617" s="102">
        <f t="shared" si="757"/>
        <v>0</v>
      </c>
      <c r="AJ617" s="103">
        <f t="shared" si="690"/>
        <v>0</v>
      </c>
      <c r="AK617" s="103">
        <f t="shared" si="691"/>
        <v>0</v>
      </c>
      <c r="AL617" s="103">
        <f t="shared" si="692"/>
        <v>0</v>
      </c>
      <c r="AM617" s="103">
        <f t="shared" si="693"/>
        <v>0</v>
      </c>
      <c r="AN617" s="103">
        <f t="shared" si="694"/>
        <v>1275</v>
      </c>
      <c r="AO617" s="103">
        <f t="shared" si="695"/>
        <v>0</v>
      </c>
      <c r="AP617" s="103">
        <f t="shared" si="696"/>
        <v>0</v>
      </c>
      <c r="AQ617" s="103">
        <f t="shared" si="697"/>
        <v>0</v>
      </c>
      <c r="AR617" s="103">
        <f t="shared" si="698"/>
        <v>0</v>
      </c>
      <c r="AS617" s="103">
        <f t="shared" si="699"/>
        <v>0</v>
      </c>
      <c r="AT617" s="103">
        <f t="shared" si="700"/>
        <v>0</v>
      </c>
      <c r="AU617" s="103">
        <f t="shared" si="701"/>
        <v>0</v>
      </c>
      <c r="AV617" s="104">
        <f>SUM(AJ617:AU617)*VLOOKUP($I617,Escalation[],MATCH(W$1,Escalation[#Headers]),FALSE)</f>
        <v>1302.4125000000001</v>
      </c>
      <c r="AW617" s="104">
        <f t="shared" si="758"/>
        <v>0</v>
      </c>
      <c r="AX617" s="104">
        <f t="shared" si="759"/>
        <v>0</v>
      </c>
      <c r="AY617" s="104">
        <f t="shared" si="760"/>
        <v>1302.4125000000001</v>
      </c>
      <c r="AZ617" s="103">
        <f t="shared" si="761"/>
        <v>260.48250000000002</v>
      </c>
      <c r="BA617" s="105">
        <f t="shared" si="762"/>
        <v>0</v>
      </c>
      <c r="BB617" s="110"/>
      <c r="BC617" s="102"/>
      <c r="BD617" s="102"/>
      <c r="BE617" s="102"/>
      <c r="BF617" s="102"/>
      <c r="BG617" s="102"/>
      <c r="BH617" s="102"/>
      <c r="BI617" s="102"/>
      <c r="BJ617" s="102"/>
      <c r="BK617" s="102"/>
      <c r="BL617" s="102"/>
      <c r="BM617" s="102"/>
      <c r="BN617" s="102">
        <f t="shared" si="702"/>
        <v>0</v>
      </c>
      <c r="BO617" s="103">
        <f t="shared" si="703"/>
        <v>0</v>
      </c>
      <c r="BP617" s="103">
        <f t="shared" si="704"/>
        <v>0</v>
      </c>
      <c r="BQ617" s="103">
        <f t="shared" si="705"/>
        <v>0</v>
      </c>
      <c r="BR617" s="103">
        <f t="shared" si="706"/>
        <v>0</v>
      </c>
      <c r="BS617" s="103">
        <f t="shared" si="707"/>
        <v>0</v>
      </c>
      <c r="BT617" s="103">
        <f t="shared" si="708"/>
        <v>0</v>
      </c>
      <c r="BU617" s="103">
        <f t="shared" si="709"/>
        <v>0</v>
      </c>
      <c r="BV617" s="103">
        <f t="shared" si="710"/>
        <v>0</v>
      </c>
      <c r="BW617" s="103">
        <f t="shared" si="711"/>
        <v>0</v>
      </c>
      <c r="BX617" s="103">
        <f t="shared" si="712"/>
        <v>0</v>
      </c>
      <c r="BY617" s="103">
        <f t="shared" si="713"/>
        <v>0</v>
      </c>
      <c r="BZ617" s="103">
        <f t="shared" si="714"/>
        <v>0</v>
      </c>
      <c r="CA617" s="104">
        <f>SUM(BO617:BZ617)*VLOOKUP($I617,Escalation[],MATCH(BB$1,Escalation[#Headers]),FALSE)</f>
        <v>0</v>
      </c>
      <c r="CB617" s="104">
        <f t="shared" si="715"/>
        <v>0</v>
      </c>
      <c r="CC617" s="104">
        <f t="shared" si="716"/>
        <v>0</v>
      </c>
      <c r="CD617" s="104">
        <f t="shared" si="717"/>
        <v>0</v>
      </c>
      <c r="CE617" s="103">
        <f t="shared" si="718"/>
        <v>0</v>
      </c>
      <c r="CF617" s="105">
        <f t="shared" si="719"/>
        <v>0</v>
      </c>
      <c r="CG617" s="110"/>
      <c r="CH617" s="102"/>
      <c r="CI617" s="102"/>
      <c r="CJ617" s="102"/>
      <c r="CK617" s="102"/>
      <c r="CL617" s="102"/>
      <c r="CM617" s="102"/>
      <c r="CN617" s="102"/>
      <c r="CO617" s="102"/>
      <c r="CP617" s="102"/>
      <c r="CQ617" s="102"/>
      <c r="CR617" s="102"/>
      <c r="CS617" s="102">
        <f t="shared" si="720"/>
        <v>0</v>
      </c>
      <c r="CT617" s="103">
        <f t="shared" si="721"/>
        <v>0</v>
      </c>
      <c r="CU617" s="103">
        <f t="shared" si="722"/>
        <v>0</v>
      </c>
      <c r="CV617" s="103">
        <f t="shared" si="723"/>
        <v>0</v>
      </c>
      <c r="CW617" s="103">
        <f t="shared" si="724"/>
        <v>0</v>
      </c>
      <c r="CX617" s="103">
        <f t="shared" si="725"/>
        <v>0</v>
      </c>
      <c r="CY617" s="103">
        <f t="shared" si="726"/>
        <v>0</v>
      </c>
      <c r="CZ617" s="103">
        <f t="shared" si="727"/>
        <v>0</v>
      </c>
      <c r="DA617" s="103">
        <f t="shared" si="728"/>
        <v>0</v>
      </c>
      <c r="DB617" s="103">
        <f t="shared" si="729"/>
        <v>0</v>
      </c>
      <c r="DC617" s="103">
        <f t="shared" si="730"/>
        <v>0</v>
      </c>
      <c r="DD617" s="103">
        <f t="shared" si="731"/>
        <v>0</v>
      </c>
      <c r="DE617" s="103">
        <f t="shared" si="732"/>
        <v>0</v>
      </c>
      <c r="DF617" s="104">
        <f>SUM(CT617:DE617)*VLOOKUP($I617,Escalation[],MATCH(CG$1,Escalation[#Headers]),FALSE)</f>
        <v>0</v>
      </c>
      <c r="DG617" s="104">
        <f t="shared" si="733"/>
        <v>0</v>
      </c>
      <c r="DH617" s="104">
        <f t="shared" si="734"/>
        <v>0</v>
      </c>
      <c r="DI617" s="104">
        <f t="shared" si="735"/>
        <v>0</v>
      </c>
      <c r="DJ617" s="103">
        <f t="shared" si="736"/>
        <v>0</v>
      </c>
      <c r="DK617" s="105">
        <f t="shared" si="737"/>
        <v>0</v>
      </c>
      <c r="DL617" s="110"/>
      <c r="DM617" s="102"/>
      <c r="DN617" s="102"/>
      <c r="DO617" s="102"/>
      <c r="DP617" s="102"/>
      <c r="DQ617" s="102"/>
      <c r="DR617" s="102"/>
      <c r="DS617" s="102"/>
      <c r="DT617" s="102"/>
      <c r="DU617" s="102"/>
      <c r="DV617" s="102"/>
      <c r="DW617" s="102"/>
      <c r="DX617" s="102">
        <f t="shared" si="738"/>
        <v>0</v>
      </c>
      <c r="DY617" s="103">
        <f t="shared" si="739"/>
        <v>0</v>
      </c>
      <c r="DZ617" s="103">
        <f t="shared" si="740"/>
        <v>0</v>
      </c>
      <c r="EA617" s="103">
        <f t="shared" si="741"/>
        <v>0</v>
      </c>
      <c r="EB617" s="103">
        <f t="shared" si="742"/>
        <v>0</v>
      </c>
      <c r="EC617" s="103">
        <f t="shared" si="743"/>
        <v>0</v>
      </c>
      <c r="ED617" s="103">
        <f t="shared" si="744"/>
        <v>0</v>
      </c>
      <c r="EE617" s="103">
        <f t="shared" si="745"/>
        <v>0</v>
      </c>
      <c r="EF617" s="103">
        <f t="shared" si="746"/>
        <v>0</v>
      </c>
      <c r="EG617" s="103">
        <f t="shared" si="747"/>
        <v>0</v>
      </c>
      <c r="EH617" s="103">
        <f t="shared" si="748"/>
        <v>0</v>
      </c>
      <c r="EI617" s="103">
        <f t="shared" si="749"/>
        <v>0</v>
      </c>
      <c r="EJ617" s="103">
        <f t="shared" si="750"/>
        <v>0</v>
      </c>
      <c r="EK617" s="104">
        <f>SUM(DY617:EJ617)*VLOOKUP($I617,Escalation[],MATCH(DL$1,Escalation[#Headers]),FALSE)</f>
        <v>0</v>
      </c>
      <c r="EL617" s="104">
        <f t="shared" si="751"/>
        <v>0</v>
      </c>
      <c r="EM617" s="104">
        <f t="shared" si="752"/>
        <v>0</v>
      </c>
      <c r="EN617" s="104">
        <f t="shared" si="753"/>
        <v>0</v>
      </c>
      <c r="EO617" s="103">
        <f t="shared" si="754"/>
        <v>0</v>
      </c>
      <c r="EP617" s="105">
        <f t="shared" si="755"/>
        <v>0</v>
      </c>
      <c r="EQ617" s="159">
        <f t="shared" si="756"/>
        <v>1302.4125000000001</v>
      </c>
      <c r="ER617" s="1"/>
      <c r="ES617" s="82"/>
      <c r="ET617" s="82"/>
      <c r="EU617" s="82"/>
      <c r="EV617" s="82"/>
      <c r="EW617" s="34"/>
      <c r="EX617" s="34"/>
      <c r="EY617" s="34"/>
      <c r="EZ617" s="34"/>
      <c r="FA617" s="34"/>
      <c r="FB617" s="34"/>
      <c r="FC617" s="34"/>
      <c r="FD617" s="34"/>
    </row>
    <row r="618" spans="1:160" ht="66" hidden="1" x14ac:dyDescent="0.3">
      <c r="A618" s="37" t="s">
        <v>1237</v>
      </c>
      <c r="B618" s="83">
        <v>1.4</v>
      </c>
      <c r="C618" t="s">
        <v>1400</v>
      </c>
      <c r="D618" s="28" t="s">
        <v>15</v>
      </c>
      <c r="E618" s="28" t="s">
        <v>1540</v>
      </c>
      <c r="F618" s="29" t="s">
        <v>1194</v>
      </c>
      <c r="G618" s="30" t="s">
        <v>1239</v>
      </c>
      <c r="H618" s="1"/>
      <c r="I618" s="28" t="s">
        <v>215</v>
      </c>
      <c r="J618" s="31" t="s">
        <v>215</v>
      </c>
      <c r="K618" s="28"/>
      <c r="L618" s="28" t="s">
        <v>136</v>
      </c>
      <c r="M618" s="38"/>
      <c r="N618" s="42">
        <v>1</v>
      </c>
      <c r="O618" s="24">
        <v>0</v>
      </c>
      <c r="P618" s="48">
        <v>0</v>
      </c>
      <c r="Q618" s="31" t="s">
        <v>23</v>
      </c>
      <c r="R618" s="1" t="s">
        <v>41</v>
      </c>
      <c r="S618" s="71">
        <f>VLOOKUP(R618,Contingencies!$A$2:$D$7,4,FALSE)</f>
        <v>0.125</v>
      </c>
      <c r="T618" s="22">
        <f t="shared" si="689"/>
        <v>102.15</v>
      </c>
      <c r="U618" s="33">
        <f t="shared" si="763"/>
        <v>0</v>
      </c>
      <c r="V618" s="89"/>
      <c r="W618" s="110"/>
      <c r="X618" s="101"/>
      <c r="Y618" s="101"/>
      <c r="Z618" s="101"/>
      <c r="AA618" s="101">
        <v>800</v>
      </c>
      <c r="AB618" s="101"/>
      <c r="AC618" s="101"/>
      <c r="AD618" s="102"/>
      <c r="AE618" s="102"/>
      <c r="AF618" s="102"/>
      <c r="AG618" s="102"/>
      <c r="AH618" s="102"/>
      <c r="AI618" s="102">
        <f t="shared" si="757"/>
        <v>0</v>
      </c>
      <c r="AJ618" s="103">
        <f t="shared" si="690"/>
        <v>0</v>
      </c>
      <c r="AK618" s="103">
        <f t="shared" si="691"/>
        <v>0</v>
      </c>
      <c r="AL618" s="103">
        <f t="shared" si="692"/>
        <v>0</v>
      </c>
      <c r="AM618" s="103">
        <f t="shared" si="693"/>
        <v>0</v>
      </c>
      <c r="AN618" s="103">
        <f t="shared" si="694"/>
        <v>800</v>
      </c>
      <c r="AO618" s="103">
        <f t="shared" si="695"/>
        <v>0</v>
      </c>
      <c r="AP618" s="103">
        <f t="shared" si="696"/>
        <v>0</v>
      </c>
      <c r="AQ618" s="103">
        <f t="shared" si="697"/>
        <v>0</v>
      </c>
      <c r="AR618" s="103">
        <f t="shared" si="698"/>
        <v>0</v>
      </c>
      <c r="AS618" s="103">
        <f t="shared" si="699"/>
        <v>0</v>
      </c>
      <c r="AT618" s="103">
        <f t="shared" si="700"/>
        <v>0</v>
      </c>
      <c r="AU618" s="103">
        <f t="shared" si="701"/>
        <v>0</v>
      </c>
      <c r="AV618" s="104">
        <f>SUM(AJ618:AU618)*VLOOKUP($I618,Escalation[],MATCH(W$1,Escalation[#Headers]),FALSE)</f>
        <v>817.2</v>
      </c>
      <c r="AW618" s="104">
        <f t="shared" si="758"/>
        <v>0</v>
      </c>
      <c r="AX618" s="104">
        <f t="shared" si="759"/>
        <v>0</v>
      </c>
      <c r="AY618" s="104">
        <f t="shared" si="760"/>
        <v>817.2</v>
      </c>
      <c r="AZ618" s="103">
        <f t="shared" si="761"/>
        <v>102.15</v>
      </c>
      <c r="BA618" s="105">
        <f t="shared" si="762"/>
        <v>0</v>
      </c>
      <c r="BB618" s="110"/>
      <c r="BC618" s="102"/>
      <c r="BD618" s="102"/>
      <c r="BE618" s="102"/>
      <c r="BF618" s="102"/>
      <c r="BG618" s="102"/>
      <c r="BH618" s="102"/>
      <c r="BI618" s="102"/>
      <c r="BJ618" s="102"/>
      <c r="BK618" s="102"/>
      <c r="BL618" s="102"/>
      <c r="BM618" s="102"/>
      <c r="BN618" s="102">
        <f t="shared" si="702"/>
        <v>0</v>
      </c>
      <c r="BO618" s="103">
        <f t="shared" si="703"/>
        <v>0</v>
      </c>
      <c r="BP618" s="103">
        <f t="shared" si="704"/>
        <v>0</v>
      </c>
      <c r="BQ618" s="103">
        <f t="shared" si="705"/>
        <v>0</v>
      </c>
      <c r="BR618" s="103">
        <f t="shared" si="706"/>
        <v>0</v>
      </c>
      <c r="BS618" s="103">
        <f t="shared" si="707"/>
        <v>0</v>
      </c>
      <c r="BT618" s="103">
        <f t="shared" si="708"/>
        <v>0</v>
      </c>
      <c r="BU618" s="103">
        <f t="shared" si="709"/>
        <v>0</v>
      </c>
      <c r="BV618" s="103">
        <f t="shared" si="710"/>
        <v>0</v>
      </c>
      <c r="BW618" s="103">
        <f t="shared" si="711"/>
        <v>0</v>
      </c>
      <c r="BX618" s="103">
        <f t="shared" si="712"/>
        <v>0</v>
      </c>
      <c r="BY618" s="103">
        <f t="shared" si="713"/>
        <v>0</v>
      </c>
      <c r="BZ618" s="103">
        <f t="shared" si="714"/>
        <v>0</v>
      </c>
      <c r="CA618" s="104">
        <f>SUM(BO618:BZ618)*VLOOKUP($I618,Escalation[],MATCH(BB$1,Escalation[#Headers]),FALSE)</f>
        <v>0</v>
      </c>
      <c r="CB618" s="104">
        <f t="shared" si="715"/>
        <v>0</v>
      </c>
      <c r="CC618" s="104">
        <f t="shared" si="716"/>
        <v>0</v>
      </c>
      <c r="CD618" s="104">
        <f t="shared" si="717"/>
        <v>0</v>
      </c>
      <c r="CE618" s="103">
        <f t="shared" si="718"/>
        <v>0</v>
      </c>
      <c r="CF618" s="105">
        <f t="shared" si="719"/>
        <v>0</v>
      </c>
      <c r="CG618" s="110"/>
      <c r="CH618" s="102"/>
      <c r="CI618" s="102"/>
      <c r="CJ618" s="102"/>
      <c r="CK618" s="102"/>
      <c r="CL618" s="102"/>
      <c r="CM618" s="102"/>
      <c r="CN618" s="102"/>
      <c r="CO618" s="102"/>
      <c r="CP618" s="102"/>
      <c r="CQ618" s="102"/>
      <c r="CR618" s="102"/>
      <c r="CS618" s="102">
        <f t="shared" si="720"/>
        <v>0</v>
      </c>
      <c r="CT618" s="103">
        <f t="shared" si="721"/>
        <v>0</v>
      </c>
      <c r="CU618" s="103">
        <f t="shared" si="722"/>
        <v>0</v>
      </c>
      <c r="CV618" s="103">
        <f t="shared" si="723"/>
        <v>0</v>
      </c>
      <c r="CW618" s="103">
        <f t="shared" si="724"/>
        <v>0</v>
      </c>
      <c r="CX618" s="103">
        <f t="shared" si="725"/>
        <v>0</v>
      </c>
      <c r="CY618" s="103">
        <f t="shared" si="726"/>
        <v>0</v>
      </c>
      <c r="CZ618" s="103">
        <f t="shared" si="727"/>
        <v>0</v>
      </c>
      <c r="DA618" s="103">
        <f t="shared" si="728"/>
        <v>0</v>
      </c>
      <c r="DB618" s="103">
        <f t="shared" si="729"/>
        <v>0</v>
      </c>
      <c r="DC618" s="103">
        <f t="shared" si="730"/>
        <v>0</v>
      </c>
      <c r="DD618" s="103">
        <f t="shared" si="731"/>
        <v>0</v>
      </c>
      <c r="DE618" s="103">
        <f t="shared" si="732"/>
        <v>0</v>
      </c>
      <c r="DF618" s="104">
        <f>SUM(CT618:DE618)*VLOOKUP($I618,Escalation[],MATCH(CG$1,Escalation[#Headers]),FALSE)</f>
        <v>0</v>
      </c>
      <c r="DG618" s="104">
        <f t="shared" si="733"/>
        <v>0</v>
      </c>
      <c r="DH618" s="104">
        <f t="shared" si="734"/>
        <v>0</v>
      </c>
      <c r="DI618" s="104">
        <f t="shared" si="735"/>
        <v>0</v>
      </c>
      <c r="DJ618" s="103">
        <f t="shared" si="736"/>
        <v>0</v>
      </c>
      <c r="DK618" s="105">
        <f t="shared" si="737"/>
        <v>0</v>
      </c>
      <c r="DL618" s="110"/>
      <c r="DM618" s="102"/>
      <c r="DN618" s="102"/>
      <c r="DO618" s="102"/>
      <c r="DP618" s="102"/>
      <c r="DQ618" s="102"/>
      <c r="DR618" s="102"/>
      <c r="DS618" s="102"/>
      <c r="DT618" s="102"/>
      <c r="DU618" s="102"/>
      <c r="DV618" s="102"/>
      <c r="DW618" s="102"/>
      <c r="DX618" s="102">
        <f t="shared" si="738"/>
        <v>0</v>
      </c>
      <c r="DY618" s="103">
        <f t="shared" si="739"/>
        <v>0</v>
      </c>
      <c r="DZ618" s="103">
        <f t="shared" si="740"/>
        <v>0</v>
      </c>
      <c r="EA618" s="103">
        <f t="shared" si="741"/>
        <v>0</v>
      </c>
      <c r="EB618" s="103">
        <f t="shared" si="742"/>
        <v>0</v>
      </c>
      <c r="EC618" s="103">
        <f t="shared" si="743"/>
        <v>0</v>
      </c>
      <c r="ED618" s="103">
        <f t="shared" si="744"/>
        <v>0</v>
      </c>
      <c r="EE618" s="103">
        <f t="shared" si="745"/>
        <v>0</v>
      </c>
      <c r="EF618" s="103">
        <f t="shared" si="746"/>
        <v>0</v>
      </c>
      <c r="EG618" s="103">
        <f t="shared" si="747"/>
        <v>0</v>
      </c>
      <c r="EH618" s="103">
        <f t="shared" si="748"/>
        <v>0</v>
      </c>
      <c r="EI618" s="103">
        <f t="shared" si="749"/>
        <v>0</v>
      </c>
      <c r="EJ618" s="103">
        <f t="shared" si="750"/>
        <v>0</v>
      </c>
      <c r="EK618" s="104">
        <f>SUM(DY618:EJ618)*VLOOKUP($I618,Escalation[],MATCH(DL$1,Escalation[#Headers]),FALSE)</f>
        <v>0</v>
      </c>
      <c r="EL618" s="104">
        <f t="shared" si="751"/>
        <v>0</v>
      </c>
      <c r="EM618" s="104">
        <f t="shared" si="752"/>
        <v>0</v>
      </c>
      <c r="EN618" s="104">
        <f t="shared" si="753"/>
        <v>0</v>
      </c>
      <c r="EO618" s="103">
        <f t="shared" si="754"/>
        <v>0</v>
      </c>
      <c r="EP618" s="105">
        <f t="shared" si="755"/>
        <v>0</v>
      </c>
      <c r="EQ618" s="159">
        <f t="shared" si="756"/>
        <v>817.2</v>
      </c>
      <c r="ER618" s="1"/>
      <c r="ES618" s="82"/>
      <c r="ET618" s="82"/>
      <c r="EU618" s="82"/>
      <c r="EV618" s="82"/>
      <c r="EW618" s="34"/>
      <c r="EX618" s="34"/>
      <c r="EY618" s="34"/>
      <c r="EZ618" s="34"/>
      <c r="FA618" s="34"/>
      <c r="FB618" s="34"/>
      <c r="FC618" s="34"/>
      <c r="FD618" s="34"/>
    </row>
    <row r="619" spans="1:160" ht="66" hidden="1" x14ac:dyDescent="0.3">
      <c r="A619" s="37" t="s">
        <v>1237</v>
      </c>
      <c r="B619" s="83">
        <v>1.4</v>
      </c>
      <c r="C619" t="s">
        <v>1400</v>
      </c>
      <c r="D619" s="28" t="s">
        <v>15</v>
      </c>
      <c r="E619" s="28" t="s">
        <v>1540</v>
      </c>
      <c r="F619" s="29" t="s">
        <v>1194</v>
      </c>
      <c r="G619" s="30" t="s">
        <v>1240</v>
      </c>
      <c r="H619" s="1"/>
      <c r="I619" s="28" t="s">
        <v>215</v>
      </c>
      <c r="J619" s="31" t="s">
        <v>215</v>
      </c>
      <c r="K619" s="28"/>
      <c r="L619" s="28" t="s">
        <v>22</v>
      </c>
      <c r="M619" s="38"/>
      <c r="N619" s="42">
        <v>1</v>
      </c>
      <c r="O619" s="24">
        <v>0</v>
      </c>
      <c r="P619" s="48">
        <v>0</v>
      </c>
      <c r="Q619" s="31" t="s">
        <v>23</v>
      </c>
      <c r="R619" s="1" t="s">
        <v>220</v>
      </c>
      <c r="S619" s="71">
        <f>VLOOKUP(R619,Contingencies!$A$2:$D$7,4,FALSE)</f>
        <v>0.2</v>
      </c>
      <c r="T619" s="22">
        <f t="shared" si="689"/>
        <v>520.96500000000003</v>
      </c>
      <c r="U619" s="33">
        <f t="shared" si="763"/>
        <v>0</v>
      </c>
      <c r="V619" s="89"/>
      <c r="W619" s="110"/>
      <c r="X619" s="101"/>
      <c r="Y619" s="101"/>
      <c r="Z619" s="101"/>
      <c r="AA619" s="101"/>
      <c r="AB619" s="101"/>
      <c r="AC619" s="101">
        <v>2550</v>
      </c>
      <c r="AD619" s="102"/>
      <c r="AE619" s="102"/>
      <c r="AF619" s="102"/>
      <c r="AG619" s="102"/>
      <c r="AH619" s="102"/>
      <c r="AI619" s="102">
        <f t="shared" si="757"/>
        <v>0</v>
      </c>
      <c r="AJ619" s="103">
        <f t="shared" si="690"/>
        <v>0</v>
      </c>
      <c r="AK619" s="103">
        <f t="shared" si="691"/>
        <v>0</v>
      </c>
      <c r="AL619" s="103">
        <f t="shared" si="692"/>
        <v>0</v>
      </c>
      <c r="AM619" s="103">
        <f t="shared" si="693"/>
        <v>0</v>
      </c>
      <c r="AN619" s="103">
        <f t="shared" si="694"/>
        <v>0</v>
      </c>
      <c r="AO619" s="103">
        <f t="shared" si="695"/>
        <v>0</v>
      </c>
      <c r="AP619" s="103">
        <f t="shared" si="696"/>
        <v>2550</v>
      </c>
      <c r="AQ619" s="103">
        <f t="shared" si="697"/>
        <v>0</v>
      </c>
      <c r="AR619" s="103">
        <f t="shared" si="698"/>
        <v>0</v>
      </c>
      <c r="AS619" s="103">
        <f t="shared" si="699"/>
        <v>0</v>
      </c>
      <c r="AT619" s="103">
        <f t="shared" si="700"/>
        <v>0</v>
      </c>
      <c r="AU619" s="103">
        <f t="shared" si="701"/>
        <v>0</v>
      </c>
      <c r="AV619" s="104">
        <f>SUM(AJ619:AU619)*VLOOKUP($I619,Escalation[],MATCH(W$1,Escalation[#Headers]),FALSE)</f>
        <v>2604.8250000000003</v>
      </c>
      <c r="AW619" s="104">
        <f t="shared" si="758"/>
        <v>0</v>
      </c>
      <c r="AX619" s="104">
        <f t="shared" si="759"/>
        <v>0</v>
      </c>
      <c r="AY619" s="104">
        <f t="shared" si="760"/>
        <v>2604.8250000000003</v>
      </c>
      <c r="AZ619" s="103">
        <f t="shared" si="761"/>
        <v>520.96500000000003</v>
      </c>
      <c r="BA619" s="105">
        <f t="shared" si="762"/>
        <v>0</v>
      </c>
      <c r="BB619" s="110"/>
      <c r="BC619" s="102"/>
      <c r="BD619" s="102"/>
      <c r="BE619" s="102"/>
      <c r="BF619" s="102"/>
      <c r="BG619" s="102"/>
      <c r="BH619" s="102"/>
      <c r="BI619" s="102"/>
      <c r="BJ619" s="102"/>
      <c r="BK619" s="102"/>
      <c r="BL619" s="102"/>
      <c r="BM619" s="102"/>
      <c r="BN619" s="102">
        <f t="shared" si="702"/>
        <v>0</v>
      </c>
      <c r="BO619" s="103">
        <f t="shared" si="703"/>
        <v>0</v>
      </c>
      <c r="BP619" s="103">
        <f t="shared" si="704"/>
        <v>0</v>
      </c>
      <c r="BQ619" s="103">
        <f t="shared" si="705"/>
        <v>0</v>
      </c>
      <c r="BR619" s="103">
        <f t="shared" si="706"/>
        <v>0</v>
      </c>
      <c r="BS619" s="103">
        <f t="shared" si="707"/>
        <v>0</v>
      </c>
      <c r="BT619" s="103">
        <f t="shared" si="708"/>
        <v>0</v>
      </c>
      <c r="BU619" s="103">
        <f t="shared" si="709"/>
        <v>0</v>
      </c>
      <c r="BV619" s="103">
        <f t="shared" si="710"/>
        <v>0</v>
      </c>
      <c r="BW619" s="103">
        <f t="shared" si="711"/>
        <v>0</v>
      </c>
      <c r="BX619" s="103">
        <f t="shared" si="712"/>
        <v>0</v>
      </c>
      <c r="BY619" s="103">
        <f t="shared" si="713"/>
        <v>0</v>
      </c>
      <c r="BZ619" s="103">
        <f t="shared" si="714"/>
        <v>0</v>
      </c>
      <c r="CA619" s="104">
        <f>SUM(BO619:BZ619)*VLOOKUP($I619,Escalation[],MATCH(BB$1,Escalation[#Headers]),FALSE)</f>
        <v>0</v>
      </c>
      <c r="CB619" s="104">
        <f t="shared" si="715"/>
        <v>0</v>
      </c>
      <c r="CC619" s="104">
        <f t="shared" si="716"/>
        <v>0</v>
      </c>
      <c r="CD619" s="104">
        <f t="shared" si="717"/>
        <v>0</v>
      </c>
      <c r="CE619" s="103">
        <f t="shared" si="718"/>
        <v>0</v>
      </c>
      <c r="CF619" s="105">
        <f t="shared" si="719"/>
        <v>0</v>
      </c>
      <c r="CG619" s="110"/>
      <c r="CH619" s="102"/>
      <c r="CI619" s="102"/>
      <c r="CJ619" s="102"/>
      <c r="CK619" s="102"/>
      <c r="CL619" s="102"/>
      <c r="CM619" s="102"/>
      <c r="CN619" s="102"/>
      <c r="CO619" s="102"/>
      <c r="CP619" s="102"/>
      <c r="CQ619" s="102"/>
      <c r="CR619" s="102"/>
      <c r="CS619" s="102">
        <f t="shared" si="720"/>
        <v>0</v>
      </c>
      <c r="CT619" s="103">
        <f t="shared" si="721"/>
        <v>0</v>
      </c>
      <c r="CU619" s="103">
        <f t="shared" si="722"/>
        <v>0</v>
      </c>
      <c r="CV619" s="103">
        <f t="shared" si="723"/>
        <v>0</v>
      </c>
      <c r="CW619" s="103">
        <f t="shared" si="724"/>
        <v>0</v>
      </c>
      <c r="CX619" s="103">
        <f t="shared" si="725"/>
        <v>0</v>
      </c>
      <c r="CY619" s="103">
        <f t="shared" si="726"/>
        <v>0</v>
      </c>
      <c r="CZ619" s="103">
        <f t="shared" si="727"/>
        <v>0</v>
      </c>
      <c r="DA619" s="103">
        <f t="shared" si="728"/>
        <v>0</v>
      </c>
      <c r="DB619" s="103">
        <f t="shared" si="729"/>
        <v>0</v>
      </c>
      <c r="DC619" s="103">
        <f t="shared" si="730"/>
        <v>0</v>
      </c>
      <c r="DD619" s="103">
        <f t="shared" si="731"/>
        <v>0</v>
      </c>
      <c r="DE619" s="103">
        <f t="shared" si="732"/>
        <v>0</v>
      </c>
      <c r="DF619" s="104">
        <f>SUM(CT619:DE619)*VLOOKUP($I619,Escalation[],MATCH(CG$1,Escalation[#Headers]),FALSE)</f>
        <v>0</v>
      </c>
      <c r="DG619" s="104">
        <f t="shared" si="733"/>
        <v>0</v>
      </c>
      <c r="DH619" s="104">
        <f t="shared" si="734"/>
        <v>0</v>
      </c>
      <c r="DI619" s="104">
        <f t="shared" si="735"/>
        <v>0</v>
      </c>
      <c r="DJ619" s="103">
        <f t="shared" si="736"/>
        <v>0</v>
      </c>
      <c r="DK619" s="105">
        <f t="shared" si="737"/>
        <v>0</v>
      </c>
      <c r="DL619" s="110"/>
      <c r="DM619" s="102"/>
      <c r="DN619" s="102"/>
      <c r="DO619" s="102"/>
      <c r="DP619" s="102"/>
      <c r="DQ619" s="102"/>
      <c r="DR619" s="102"/>
      <c r="DS619" s="102"/>
      <c r="DT619" s="102"/>
      <c r="DU619" s="102"/>
      <c r="DV619" s="102"/>
      <c r="DW619" s="102"/>
      <c r="DX619" s="102">
        <f t="shared" si="738"/>
        <v>0</v>
      </c>
      <c r="DY619" s="103">
        <f t="shared" si="739"/>
        <v>0</v>
      </c>
      <c r="DZ619" s="103">
        <f t="shared" si="740"/>
        <v>0</v>
      </c>
      <c r="EA619" s="103">
        <f t="shared" si="741"/>
        <v>0</v>
      </c>
      <c r="EB619" s="103">
        <f t="shared" si="742"/>
        <v>0</v>
      </c>
      <c r="EC619" s="103">
        <f t="shared" si="743"/>
        <v>0</v>
      </c>
      <c r="ED619" s="103">
        <f t="shared" si="744"/>
        <v>0</v>
      </c>
      <c r="EE619" s="103">
        <f t="shared" si="745"/>
        <v>0</v>
      </c>
      <c r="EF619" s="103">
        <f t="shared" si="746"/>
        <v>0</v>
      </c>
      <c r="EG619" s="103">
        <f t="shared" si="747"/>
        <v>0</v>
      </c>
      <c r="EH619" s="103">
        <f t="shared" si="748"/>
        <v>0</v>
      </c>
      <c r="EI619" s="103">
        <f t="shared" si="749"/>
        <v>0</v>
      </c>
      <c r="EJ619" s="103">
        <f t="shared" si="750"/>
        <v>0</v>
      </c>
      <c r="EK619" s="104">
        <f>SUM(DY619:EJ619)*VLOOKUP($I619,Escalation[],MATCH(DL$1,Escalation[#Headers]),FALSE)</f>
        <v>0</v>
      </c>
      <c r="EL619" s="104">
        <f t="shared" si="751"/>
        <v>0</v>
      </c>
      <c r="EM619" s="104">
        <f t="shared" si="752"/>
        <v>0</v>
      </c>
      <c r="EN619" s="104">
        <f t="shared" si="753"/>
        <v>0</v>
      </c>
      <c r="EO619" s="103">
        <f t="shared" si="754"/>
        <v>0</v>
      </c>
      <c r="EP619" s="105">
        <f t="shared" si="755"/>
        <v>0</v>
      </c>
      <c r="EQ619" s="159">
        <f t="shared" si="756"/>
        <v>2604.8250000000003</v>
      </c>
      <c r="ER619" s="1"/>
      <c r="ES619" s="82"/>
      <c r="ET619" s="82"/>
      <c r="EU619" s="82"/>
      <c r="EV619" s="82"/>
      <c r="EW619" s="34"/>
      <c r="EX619" s="34"/>
      <c r="EY619" s="34"/>
      <c r="EZ619" s="34"/>
      <c r="FA619" s="34"/>
      <c r="FB619" s="34"/>
      <c r="FC619" s="34"/>
      <c r="FD619" s="34"/>
    </row>
    <row r="620" spans="1:160" ht="66" hidden="1" x14ac:dyDescent="0.3">
      <c r="A620" s="37" t="s">
        <v>1237</v>
      </c>
      <c r="B620" s="83">
        <v>1.4</v>
      </c>
      <c r="C620" t="s">
        <v>1400</v>
      </c>
      <c r="D620" s="28" t="s">
        <v>15</v>
      </c>
      <c r="E620" s="28" t="s">
        <v>1540</v>
      </c>
      <c r="F620" s="29" t="s">
        <v>1194</v>
      </c>
      <c r="G620" s="30" t="s">
        <v>1241</v>
      </c>
      <c r="H620" s="1"/>
      <c r="I620" s="28" t="s">
        <v>215</v>
      </c>
      <c r="J620" s="31" t="s">
        <v>215</v>
      </c>
      <c r="K620" s="28"/>
      <c r="L620" s="28" t="s">
        <v>136</v>
      </c>
      <c r="M620" s="38"/>
      <c r="N620" s="42">
        <v>1</v>
      </c>
      <c r="O620" s="24">
        <v>0</v>
      </c>
      <c r="P620" s="48">
        <v>0</v>
      </c>
      <c r="Q620" s="31" t="s">
        <v>23</v>
      </c>
      <c r="R620" s="1" t="s">
        <v>41</v>
      </c>
      <c r="S620" s="71">
        <f>VLOOKUP(R620,Contingencies!$A$2:$D$7,4,FALSE)</f>
        <v>0.125</v>
      </c>
      <c r="T620" s="22">
        <f t="shared" si="689"/>
        <v>204.3</v>
      </c>
      <c r="U620" s="33">
        <f t="shared" si="763"/>
        <v>0</v>
      </c>
      <c r="V620" s="89"/>
      <c r="W620" s="110"/>
      <c r="X620" s="101"/>
      <c r="Y620" s="101"/>
      <c r="Z620" s="101"/>
      <c r="AA620" s="101"/>
      <c r="AB620" s="101"/>
      <c r="AC620" s="101">
        <v>1600</v>
      </c>
      <c r="AD620" s="102"/>
      <c r="AE620" s="102"/>
      <c r="AF620" s="102"/>
      <c r="AG620" s="102"/>
      <c r="AH620" s="102"/>
      <c r="AI620" s="102">
        <f t="shared" si="757"/>
        <v>0</v>
      </c>
      <c r="AJ620" s="103">
        <f t="shared" si="690"/>
        <v>0</v>
      </c>
      <c r="AK620" s="103">
        <f t="shared" si="691"/>
        <v>0</v>
      </c>
      <c r="AL620" s="103">
        <f t="shared" si="692"/>
        <v>0</v>
      </c>
      <c r="AM620" s="103">
        <f t="shared" si="693"/>
        <v>0</v>
      </c>
      <c r="AN620" s="103">
        <f t="shared" si="694"/>
        <v>0</v>
      </c>
      <c r="AO620" s="103">
        <f t="shared" si="695"/>
        <v>0</v>
      </c>
      <c r="AP620" s="103">
        <f t="shared" si="696"/>
        <v>1600</v>
      </c>
      <c r="AQ620" s="103">
        <f t="shared" si="697"/>
        <v>0</v>
      </c>
      <c r="AR620" s="103">
        <f t="shared" si="698"/>
        <v>0</v>
      </c>
      <c r="AS620" s="103">
        <f t="shared" si="699"/>
        <v>0</v>
      </c>
      <c r="AT620" s="103">
        <f t="shared" si="700"/>
        <v>0</v>
      </c>
      <c r="AU620" s="103">
        <f t="shared" si="701"/>
        <v>0</v>
      </c>
      <c r="AV620" s="104">
        <f>SUM(AJ620:AU620)*VLOOKUP($I620,Escalation[],MATCH(W$1,Escalation[#Headers]),FALSE)</f>
        <v>1634.4</v>
      </c>
      <c r="AW620" s="104">
        <f t="shared" si="758"/>
        <v>0</v>
      </c>
      <c r="AX620" s="104">
        <f t="shared" si="759"/>
        <v>0</v>
      </c>
      <c r="AY620" s="104">
        <f t="shared" si="760"/>
        <v>1634.4</v>
      </c>
      <c r="AZ620" s="103">
        <f t="shared" si="761"/>
        <v>204.3</v>
      </c>
      <c r="BA620" s="105">
        <f t="shared" si="762"/>
        <v>0</v>
      </c>
      <c r="BB620" s="110"/>
      <c r="BC620" s="102"/>
      <c r="BD620" s="102"/>
      <c r="BE620" s="102"/>
      <c r="BF620" s="102"/>
      <c r="BG620" s="102"/>
      <c r="BH620" s="102"/>
      <c r="BI620" s="102"/>
      <c r="BJ620" s="102"/>
      <c r="BK620" s="102"/>
      <c r="BL620" s="102"/>
      <c r="BM620" s="102"/>
      <c r="BN620" s="102">
        <f t="shared" si="702"/>
        <v>0</v>
      </c>
      <c r="BO620" s="103">
        <f t="shared" si="703"/>
        <v>0</v>
      </c>
      <c r="BP620" s="103">
        <f t="shared" si="704"/>
        <v>0</v>
      </c>
      <c r="BQ620" s="103">
        <f t="shared" si="705"/>
        <v>0</v>
      </c>
      <c r="BR620" s="103">
        <f t="shared" si="706"/>
        <v>0</v>
      </c>
      <c r="BS620" s="103">
        <f t="shared" si="707"/>
        <v>0</v>
      </c>
      <c r="BT620" s="103">
        <f t="shared" si="708"/>
        <v>0</v>
      </c>
      <c r="BU620" s="103">
        <f t="shared" si="709"/>
        <v>0</v>
      </c>
      <c r="BV620" s="103">
        <f t="shared" si="710"/>
        <v>0</v>
      </c>
      <c r="BW620" s="103">
        <f t="shared" si="711"/>
        <v>0</v>
      </c>
      <c r="BX620" s="103">
        <f t="shared" si="712"/>
        <v>0</v>
      </c>
      <c r="BY620" s="103">
        <f t="shared" si="713"/>
        <v>0</v>
      </c>
      <c r="BZ620" s="103">
        <f t="shared" si="714"/>
        <v>0</v>
      </c>
      <c r="CA620" s="104">
        <f>SUM(BO620:BZ620)*VLOOKUP($I620,Escalation[],MATCH(BB$1,Escalation[#Headers]),FALSE)</f>
        <v>0</v>
      </c>
      <c r="CB620" s="104">
        <f t="shared" si="715"/>
        <v>0</v>
      </c>
      <c r="CC620" s="104">
        <f t="shared" si="716"/>
        <v>0</v>
      </c>
      <c r="CD620" s="104">
        <f t="shared" si="717"/>
        <v>0</v>
      </c>
      <c r="CE620" s="103">
        <f t="shared" si="718"/>
        <v>0</v>
      </c>
      <c r="CF620" s="105">
        <f t="shared" si="719"/>
        <v>0</v>
      </c>
      <c r="CG620" s="110"/>
      <c r="CH620" s="102"/>
      <c r="CI620" s="102"/>
      <c r="CJ620" s="102"/>
      <c r="CK620" s="102"/>
      <c r="CL620" s="102"/>
      <c r="CM620" s="102"/>
      <c r="CN620" s="102"/>
      <c r="CO620" s="102"/>
      <c r="CP620" s="102"/>
      <c r="CQ620" s="102"/>
      <c r="CR620" s="102"/>
      <c r="CS620" s="102">
        <f t="shared" si="720"/>
        <v>0</v>
      </c>
      <c r="CT620" s="103">
        <f t="shared" si="721"/>
        <v>0</v>
      </c>
      <c r="CU620" s="103">
        <f t="shared" si="722"/>
        <v>0</v>
      </c>
      <c r="CV620" s="103">
        <f t="shared" si="723"/>
        <v>0</v>
      </c>
      <c r="CW620" s="103">
        <f t="shared" si="724"/>
        <v>0</v>
      </c>
      <c r="CX620" s="103">
        <f t="shared" si="725"/>
        <v>0</v>
      </c>
      <c r="CY620" s="103">
        <f t="shared" si="726"/>
        <v>0</v>
      </c>
      <c r="CZ620" s="103">
        <f t="shared" si="727"/>
        <v>0</v>
      </c>
      <c r="DA620" s="103">
        <f t="shared" si="728"/>
        <v>0</v>
      </c>
      <c r="DB620" s="103">
        <f t="shared" si="729"/>
        <v>0</v>
      </c>
      <c r="DC620" s="103">
        <f t="shared" si="730"/>
        <v>0</v>
      </c>
      <c r="DD620" s="103">
        <f t="shared" si="731"/>
        <v>0</v>
      </c>
      <c r="DE620" s="103">
        <f t="shared" si="732"/>
        <v>0</v>
      </c>
      <c r="DF620" s="104">
        <f>SUM(CT620:DE620)*VLOOKUP($I620,Escalation[],MATCH(CG$1,Escalation[#Headers]),FALSE)</f>
        <v>0</v>
      </c>
      <c r="DG620" s="104">
        <f t="shared" si="733"/>
        <v>0</v>
      </c>
      <c r="DH620" s="104">
        <f t="shared" si="734"/>
        <v>0</v>
      </c>
      <c r="DI620" s="104">
        <f t="shared" si="735"/>
        <v>0</v>
      </c>
      <c r="DJ620" s="103">
        <f t="shared" si="736"/>
        <v>0</v>
      </c>
      <c r="DK620" s="105">
        <f t="shared" si="737"/>
        <v>0</v>
      </c>
      <c r="DL620" s="110"/>
      <c r="DM620" s="102"/>
      <c r="DN620" s="102"/>
      <c r="DO620" s="102"/>
      <c r="DP620" s="102"/>
      <c r="DQ620" s="102"/>
      <c r="DR620" s="102"/>
      <c r="DS620" s="102"/>
      <c r="DT620" s="102"/>
      <c r="DU620" s="102"/>
      <c r="DV620" s="102"/>
      <c r="DW620" s="102"/>
      <c r="DX620" s="102">
        <f t="shared" si="738"/>
        <v>0</v>
      </c>
      <c r="DY620" s="103">
        <f t="shared" si="739"/>
        <v>0</v>
      </c>
      <c r="DZ620" s="103">
        <f t="shared" si="740"/>
        <v>0</v>
      </c>
      <c r="EA620" s="103">
        <f t="shared" si="741"/>
        <v>0</v>
      </c>
      <c r="EB620" s="103">
        <f t="shared" si="742"/>
        <v>0</v>
      </c>
      <c r="EC620" s="103">
        <f t="shared" si="743"/>
        <v>0</v>
      </c>
      <c r="ED620" s="103">
        <f t="shared" si="744"/>
        <v>0</v>
      </c>
      <c r="EE620" s="103">
        <f t="shared" si="745"/>
        <v>0</v>
      </c>
      <c r="EF620" s="103">
        <f t="shared" si="746"/>
        <v>0</v>
      </c>
      <c r="EG620" s="103">
        <f t="shared" si="747"/>
        <v>0</v>
      </c>
      <c r="EH620" s="103">
        <f t="shared" si="748"/>
        <v>0</v>
      </c>
      <c r="EI620" s="103">
        <f t="shared" si="749"/>
        <v>0</v>
      </c>
      <c r="EJ620" s="103">
        <f t="shared" si="750"/>
        <v>0</v>
      </c>
      <c r="EK620" s="104">
        <f>SUM(DY620:EJ620)*VLOOKUP($I620,Escalation[],MATCH(DL$1,Escalation[#Headers]),FALSE)</f>
        <v>0</v>
      </c>
      <c r="EL620" s="104">
        <f t="shared" si="751"/>
        <v>0</v>
      </c>
      <c r="EM620" s="104">
        <f t="shared" si="752"/>
        <v>0</v>
      </c>
      <c r="EN620" s="104">
        <f t="shared" si="753"/>
        <v>0</v>
      </c>
      <c r="EO620" s="103">
        <f t="shared" si="754"/>
        <v>0</v>
      </c>
      <c r="EP620" s="105">
        <f t="shared" si="755"/>
        <v>0</v>
      </c>
      <c r="EQ620" s="159">
        <f t="shared" si="756"/>
        <v>1634.4</v>
      </c>
      <c r="ER620" s="1"/>
      <c r="ES620" s="82"/>
      <c r="ET620" s="82"/>
      <c r="EU620" s="82"/>
      <c r="EV620" s="82"/>
      <c r="EW620" s="34"/>
      <c r="EX620" s="34"/>
      <c r="EY620" s="34"/>
      <c r="EZ620" s="34"/>
      <c r="FA620" s="34"/>
      <c r="FB620" s="34"/>
      <c r="FC620" s="34"/>
      <c r="FD620" s="34"/>
    </row>
    <row r="621" spans="1:160" ht="26.4" hidden="1" x14ac:dyDescent="0.3">
      <c r="A621" s="37" t="s">
        <v>1242</v>
      </c>
      <c r="B621" s="83">
        <v>1.4</v>
      </c>
      <c r="C621" t="s">
        <v>1400</v>
      </c>
      <c r="D621" s="28" t="s">
        <v>15</v>
      </c>
      <c r="E621" s="28" t="s">
        <v>1540</v>
      </c>
      <c r="F621" s="29" t="s">
        <v>1194</v>
      </c>
      <c r="G621" s="30" t="s">
        <v>1194</v>
      </c>
      <c r="H621" s="1" t="s">
        <v>1175</v>
      </c>
      <c r="I621" s="28" t="s">
        <v>19</v>
      </c>
      <c r="J621" s="31" t="s">
        <v>20</v>
      </c>
      <c r="K621" s="28" t="s">
        <v>1037</v>
      </c>
      <c r="L621" s="32" t="s">
        <v>1006</v>
      </c>
      <c r="M621" s="38">
        <v>63.95</v>
      </c>
      <c r="N621" s="41">
        <v>66</v>
      </c>
      <c r="O621" s="24">
        <v>0.35</v>
      </c>
      <c r="P621" s="47">
        <v>0.53</v>
      </c>
      <c r="Q621" s="31" t="s">
        <v>23</v>
      </c>
      <c r="R621" s="1" t="s">
        <v>24</v>
      </c>
      <c r="S621" s="71">
        <f>VLOOKUP(R621,Contingencies!$A$2:$D$7,4,FALSE)</f>
        <v>0.09</v>
      </c>
      <c r="T621" s="22">
        <f t="shared" si="689"/>
        <v>1457.2292319450003</v>
      </c>
      <c r="U621" s="33">
        <f t="shared" si="763"/>
        <v>504.79182544500014</v>
      </c>
      <c r="V621" s="89"/>
      <c r="W621" s="110"/>
      <c r="X621" s="101">
        <v>24</v>
      </c>
      <c r="Y621" s="101">
        <v>24</v>
      </c>
      <c r="Z621" s="101">
        <v>24</v>
      </c>
      <c r="AA621" s="101">
        <v>24</v>
      </c>
      <c r="AB621" s="101">
        <v>24</v>
      </c>
      <c r="AC621" s="101"/>
      <c r="AD621" s="102"/>
      <c r="AE621" s="102"/>
      <c r="AF621" s="102"/>
      <c r="AG621" s="102"/>
      <c r="AH621" s="102"/>
      <c r="AI621" s="102">
        <f t="shared" si="757"/>
        <v>120</v>
      </c>
      <c r="AJ621" s="103">
        <f t="shared" si="690"/>
        <v>0</v>
      </c>
      <c r="AK621" s="103">
        <f t="shared" si="691"/>
        <v>1534.8000000000002</v>
      </c>
      <c r="AL621" s="103">
        <f t="shared" si="692"/>
        <v>1534.8000000000002</v>
      </c>
      <c r="AM621" s="103">
        <f t="shared" si="693"/>
        <v>1534.8000000000002</v>
      </c>
      <c r="AN621" s="103">
        <f t="shared" si="694"/>
        <v>1534.8000000000002</v>
      </c>
      <c r="AO621" s="103">
        <f t="shared" si="695"/>
        <v>1534.8000000000002</v>
      </c>
      <c r="AP621" s="103">
        <f t="shared" si="696"/>
        <v>0</v>
      </c>
      <c r="AQ621" s="103">
        <f t="shared" si="697"/>
        <v>0</v>
      </c>
      <c r="AR621" s="103">
        <f t="shared" si="698"/>
        <v>0</v>
      </c>
      <c r="AS621" s="103">
        <f t="shared" si="699"/>
        <v>0</v>
      </c>
      <c r="AT621" s="103">
        <f t="shared" si="700"/>
        <v>0</v>
      </c>
      <c r="AU621" s="103">
        <f t="shared" si="701"/>
        <v>0</v>
      </c>
      <c r="AV621" s="104">
        <f>SUM(AJ621:AU621)*VLOOKUP($I621,Escalation[],MATCH(W$1,Escalation[#Headers]),FALSE)</f>
        <v>7838.9910000000018</v>
      </c>
      <c r="AW621" s="104">
        <f t="shared" si="758"/>
        <v>2743.6468500000005</v>
      </c>
      <c r="AX621" s="104">
        <f t="shared" si="759"/>
        <v>5608.7980605000021</v>
      </c>
      <c r="AY621" s="104">
        <f t="shared" si="760"/>
        <v>16191.435910500004</v>
      </c>
      <c r="AZ621" s="103">
        <f t="shared" si="761"/>
        <v>952.43740650000018</v>
      </c>
      <c r="BA621" s="105">
        <f t="shared" si="762"/>
        <v>504.79182544500014</v>
      </c>
      <c r="BB621" s="110"/>
      <c r="BC621" s="102"/>
      <c r="BD621" s="102"/>
      <c r="BE621" s="102"/>
      <c r="BF621" s="102"/>
      <c r="BG621" s="102"/>
      <c r="BH621" s="102"/>
      <c r="BI621" s="102"/>
      <c r="BJ621" s="102"/>
      <c r="BK621" s="102"/>
      <c r="BL621" s="102"/>
      <c r="BM621" s="102"/>
      <c r="BN621" s="102">
        <f t="shared" si="702"/>
        <v>0</v>
      </c>
      <c r="BO621" s="103">
        <f t="shared" si="703"/>
        <v>0</v>
      </c>
      <c r="BP621" s="103">
        <f t="shared" si="704"/>
        <v>0</v>
      </c>
      <c r="BQ621" s="103">
        <f t="shared" si="705"/>
        <v>0</v>
      </c>
      <c r="BR621" s="103">
        <f t="shared" si="706"/>
        <v>0</v>
      </c>
      <c r="BS621" s="103">
        <f t="shared" si="707"/>
        <v>0</v>
      </c>
      <c r="BT621" s="103">
        <f t="shared" si="708"/>
        <v>0</v>
      </c>
      <c r="BU621" s="103">
        <f t="shared" si="709"/>
        <v>0</v>
      </c>
      <c r="BV621" s="103">
        <f t="shared" si="710"/>
        <v>0</v>
      </c>
      <c r="BW621" s="103">
        <f t="shared" si="711"/>
        <v>0</v>
      </c>
      <c r="BX621" s="103">
        <f t="shared" si="712"/>
        <v>0</v>
      </c>
      <c r="BY621" s="103">
        <f t="shared" si="713"/>
        <v>0</v>
      </c>
      <c r="BZ621" s="103">
        <f t="shared" si="714"/>
        <v>0</v>
      </c>
      <c r="CA621" s="104">
        <f>SUM(BO621:BZ621)*VLOOKUP($I621,Escalation[],MATCH(BB$1,Escalation[#Headers]),FALSE)</f>
        <v>0</v>
      </c>
      <c r="CB621" s="104">
        <f t="shared" si="715"/>
        <v>0</v>
      </c>
      <c r="CC621" s="104">
        <f t="shared" si="716"/>
        <v>0</v>
      </c>
      <c r="CD621" s="104">
        <f t="shared" si="717"/>
        <v>0</v>
      </c>
      <c r="CE621" s="103">
        <f t="shared" si="718"/>
        <v>0</v>
      </c>
      <c r="CF621" s="105">
        <f t="shared" si="719"/>
        <v>0</v>
      </c>
      <c r="CG621" s="110"/>
      <c r="CH621" s="102"/>
      <c r="CI621" s="102"/>
      <c r="CJ621" s="102"/>
      <c r="CK621" s="102"/>
      <c r="CL621" s="102"/>
      <c r="CM621" s="102"/>
      <c r="CN621" s="102"/>
      <c r="CO621" s="102"/>
      <c r="CP621" s="102"/>
      <c r="CQ621" s="102"/>
      <c r="CR621" s="102"/>
      <c r="CS621" s="102">
        <f t="shared" si="720"/>
        <v>0</v>
      </c>
      <c r="CT621" s="103">
        <f t="shared" si="721"/>
        <v>0</v>
      </c>
      <c r="CU621" s="103">
        <f t="shared" si="722"/>
        <v>0</v>
      </c>
      <c r="CV621" s="103">
        <f t="shared" si="723"/>
        <v>0</v>
      </c>
      <c r="CW621" s="103">
        <f t="shared" si="724"/>
        <v>0</v>
      </c>
      <c r="CX621" s="103">
        <f t="shared" si="725"/>
        <v>0</v>
      </c>
      <c r="CY621" s="103">
        <f t="shared" si="726"/>
        <v>0</v>
      </c>
      <c r="CZ621" s="103">
        <f t="shared" si="727"/>
        <v>0</v>
      </c>
      <c r="DA621" s="103">
        <f t="shared" si="728"/>
        <v>0</v>
      </c>
      <c r="DB621" s="103">
        <f t="shared" si="729"/>
        <v>0</v>
      </c>
      <c r="DC621" s="103">
        <f t="shared" si="730"/>
        <v>0</v>
      </c>
      <c r="DD621" s="103">
        <f t="shared" si="731"/>
        <v>0</v>
      </c>
      <c r="DE621" s="103">
        <f t="shared" si="732"/>
        <v>0</v>
      </c>
      <c r="DF621" s="104">
        <f>SUM(CT621:DE621)*VLOOKUP($I621,Escalation[],MATCH(CG$1,Escalation[#Headers]),FALSE)</f>
        <v>0</v>
      </c>
      <c r="DG621" s="104">
        <f t="shared" si="733"/>
        <v>0</v>
      </c>
      <c r="DH621" s="104">
        <f t="shared" si="734"/>
        <v>0</v>
      </c>
      <c r="DI621" s="104">
        <f t="shared" si="735"/>
        <v>0</v>
      </c>
      <c r="DJ621" s="103">
        <f t="shared" si="736"/>
        <v>0</v>
      </c>
      <c r="DK621" s="105">
        <f t="shared" si="737"/>
        <v>0</v>
      </c>
      <c r="DL621" s="110"/>
      <c r="DM621" s="102"/>
      <c r="DN621" s="102"/>
      <c r="DO621" s="102"/>
      <c r="DP621" s="102"/>
      <c r="DQ621" s="102"/>
      <c r="DR621" s="102"/>
      <c r="DS621" s="102"/>
      <c r="DT621" s="102"/>
      <c r="DU621" s="102"/>
      <c r="DV621" s="102"/>
      <c r="DW621" s="102"/>
      <c r="DX621" s="102">
        <f t="shared" si="738"/>
        <v>0</v>
      </c>
      <c r="DY621" s="103">
        <f t="shared" si="739"/>
        <v>0</v>
      </c>
      <c r="DZ621" s="103">
        <f t="shared" si="740"/>
        <v>0</v>
      </c>
      <c r="EA621" s="103">
        <f t="shared" si="741"/>
        <v>0</v>
      </c>
      <c r="EB621" s="103">
        <f t="shared" si="742"/>
        <v>0</v>
      </c>
      <c r="EC621" s="103">
        <f t="shared" si="743"/>
        <v>0</v>
      </c>
      <c r="ED621" s="103">
        <f t="shared" si="744"/>
        <v>0</v>
      </c>
      <c r="EE621" s="103">
        <f t="shared" si="745"/>
        <v>0</v>
      </c>
      <c r="EF621" s="103">
        <f t="shared" si="746"/>
        <v>0</v>
      </c>
      <c r="EG621" s="103">
        <f t="shared" si="747"/>
        <v>0</v>
      </c>
      <c r="EH621" s="103">
        <f t="shared" si="748"/>
        <v>0</v>
      </c>
      <c r="EI621" s="103">
        <f t="shared" si="749"/>
        <v>0</v>
      </c>
      <c r="EJ621" s="103">
        <f t="shared" si="750"/>
        <v>0</v>
      </c>
      <c r="EK621" s="104">
        <f>SUM(DY621:EJ621)*VLOOKUP($I621,Escalation[],MATCH(DL$1,Escalation[#Headers]),FALSE)</f>
        <v>0</v>
      </c>
      <c r="EL621" s="104">
        <f t="shared" si="751"/>
        <v>0</v>
      </c>
      <c r="EM621" s="104">
        <f t="shared" si="752"/>
        <v>0</v>
      </c>
      <c r="EN621" s="104">
        <f t="shared" si="753"/>
        <v>0</v>
      </c>
      <c r="EO621" s="103">
        <f t="shared" si="754"/>
        <v>0</v>
      </c>
      <c r="EP621" s="105">
        <f t="shared" si="755"/>
        <v>0</v>
      </c>
      <c r="EQ621" s="159">
        <f t="shared" si="756"/>
        <v>16191.435910500004</v>
      </c>
      <c r="ER621" s="1"/>
      <c r="ES621" s="82"/>
      <c r="ET621" s="82"/>
      <c r="EU621" s="82"/>
      <c r="EV621" s="82"/>
      <c r="EW621" s="34"/>
      <c r="EX621" s="34"/>
      <c r="EY621" s="34"/>
      <c r="EZ621" s="34"/>
      <c r="FA621" s="34"/>
      <c r="FB621" s="34"/>
      <c r="FC621" s="34"/>
      <c r="FD621" s="34"/>
    </row>
    <row r="622" spans="1:160" ht="52.8" hidden="1" x14ac:dyDescent="0.3">
      <c r="A622" s="37" t="s">
        <v>1242</v>
      </c>
      <c r="B622" s="83">
        <v>1.4</v>
      </c>
      <c r="C622" t="s">
        <v>1400</v>
      </c>
      <c r="D622" s="28" t="s">
        <v>15</v>
      </c>
      <c r="E622" s="28" t="s">
        <v>1540</v>
      </c>
      <c r="F622" s="29" t="s">
        <v>1194</v>
      </c>
      <c r="G622" s="30" t="s">
        <v>1243</v>
      </c>
      <c r="H622" s="1"/>
      <c r="I622" s="28" t="s">
        <v>215</v>
      </c>
      <c r="J622" s="31" t="s">
        <v>215</v>
      </c>
      <c r="K622" s="28"/>
      <c r="L622" s="28" t="s">
        <v>22</v>
      </c>
      <c r="M622" s="38"/>
      <c r="N622" s="42">
        <v>1</v>
      </c>
      <c r="O622" s="24">
        <v>0</v>
      </c>
      <c r="P622" s="48">
        <v>0</v>
      </c>
      <c r="Q622" s="31" t="s">
        <v>23</v>
      </c>
      <c r="R622" s="1" t="s">
        <v>220</v>
      </c>
      <c r="S622" s="71">
        <f>VLOOKUP(R622,Contingencies!$A$2:$D$7,4,FALSE)</f>
        <v>0.2</v>
      </c>
      <c r="T622" s="22">
        <f t="shared" si="689"/>
        <v>153.22499999999999</v>
      </c>
      <c r="U622" s="33">
        <f t="shared" si="763"/>
        <v>0</v>
      </c>
      <c r="V622" s="89"/>
      <c r="W622" s="110"/>
      <c r="X622" s="101"/>
      <c r="Y622" s="101"/>
      <c r="Z622" s="101">
        <v>750</v>
      </c>
      <c r="AA622" s="101"/>
      <c r="AB622" s="101"/>
      <c r="AC622" s="101"/>
      <c r="AD622" s="102"/>
      <c r="AE622" s="102"/>
      <c r="AF622" s="102"/>
      <c r="AG622" s="102"/>
      <c r="AH622" s="102"/>
      <c r="AI622" s="102">
        <f t="shared" si="757"/>
        <v>0</v>
      </c>
      <c r="AJ622" s="103">
        <f t="shared" si="690"/>
        <v>0</v>
      </c>
      <c r="AK622" s="103">
        <f t="shared" si="691"/>
        <v>0</v>
      </c>
      <c r="AL622" s="103">
        <f t="shared" si="692"/>
        <v>0</v>
      </c>
      <c r="AM622" s="103">
        <f t="shared" si="693"/>
        <v>750</v>
      </c>
      <c r="AN622" s="103">
        <f t="shared" si="694"/>
        <v>0</v>
      </c>
      <c r="AO622" s="103">
        <f t="shared" si="695"/>
        <v>0</v>
      </c>
      <c r="AP622" s="103">
        <f t="shared" si="696"/>
        <v>0</v>
      </c>
      <c r="AQ622" s="103">
        <f t="shared" si="697"/>
        <v>0</v>
      </c>
      <c r="AR622" s="103">
        <f t="shared" si="698"/>
        <v>0</v>
      </c>
      <c r="AS622" s="103">
        <f t="shared" si="699"/>
        <v>0</v>
      </c>
      <c r="AT622" s="103">
        <f t="shared" si="700"/>
        <v>0</v>
      </c>
      <c r="AU622" s="103">
        <f t="shared" si="701"/>
        <v>0</v>
      </c>
      <c r="AV622" s="104">
        <f>SUM(AJ622:AU622)*VLOOKUP($I622,Escalation[],MATCH(W$1,Escalation[#Headers]),FALSE)</f>
        <v>766.125</v>
      </c>
      <c r="AW622" s="104">
        <f t="shared" si="758"/>
        <v>0</v>
      </c>
      <c r="AX622" s="104">
        <f t="shared" si="759"/>
        <v>0</v>
      </c>
      <c r="AY622" s="104">
        <f t="shared" si="760"/>
        <v>766.125</v>
      </c>
      <c r="AZ622" s="103">
        <f t="shared" si="761"/>
        <v>153.22499999999999</v>
      </c>
      <c r="BA622" s="105">
        <f t="shared" si="762"/>
        <v>0</v>
      </c>
      <c r="BB622" s="110"/>
      <c r="BC622" s="102"/>
      <c r="BD622" s="102"/>
      <c r="BE622" s="102"/>
      <c r="BF622" s="102"/>
      <c r="BG622" s="102"/>
      <c r="BH622" s="102"/>
      <c r="BI622" s="102"/>
      <c r="BJ622" s="102"/>
      <c r="BK622" s="102"/>
      <c r="BL622" s="102"/>
      <c r="BM622" s="102"/>
      <c r="BN622" s="102">
        <f t="shared" si="702"/>
        <v>0</v>
      </c>
      <c r="BO622" s="103">
        <f t="shared" si="703"/>
        <v>0</v>
      </c>
      <c r="BP622" s="103">
        <f t="shared" si="704"/>
        <v>0</v>
      </c>
      <c r="BQ622" s="103">
        <f t="shared" si="705"/>
        <v>0</v>
      </c>
      <c r="BR622" s="103">
        <f t="shared" si="706"/>
        <v>0</v>
      </c>
      <c r="BS622" s="103">
        <f t="shared" si="707"/>
        <v>0</v>
      </c>
      <c r="BT622" s="103">
        <f t="shared" si="708"/>
        <v>0</v>
      </c>
      <c r="BU622" s="103">
        <f t="shared" si="709"/>
        <v>0</v>
      </c>
      <c r="BV622" s="103">
        <f t="shared" si="710"/>
        <v>0</v>
      </c>
      <c r="BW622" s="103">
        <f t="shared" si="711"/>
        <v>0</v>
      </c>
      <c r="BX622" s="103">
        <f t="shared" si="712"/>
        <v>0</v>
      </c>
      <c r="BY622" s="103">
        <f t="shared" si="713"/>
        <v>0</v>
      </c>
      <c r="BZ622" s="103">
        <f t="shared" si="714"/>
        <v>0</v>
      </c>
      <c r="CA622" s="104">
        <f>SUM(BO622:BZ622)*VLOOKUP($I622,Escalation[],MATCH(BB$1,Escalation[#Headers]),FALSE)</f>
        <v>0</v>
      </c>
      <c r="CB622" s="104">
        <f t="shared" si="715"/>
        <v>0</v>
      </c>
      <c r="CC622" s="104">
        <f t="shared" si="716"/>
        <v>0</v>
      </c>
      <c r="CD622" s="104">
        <f t="shared" si="717"/>
        <v>0</v>
      </c>
      <c r="CE622" s="103">
        <f t="shared" si="718"/>
        <v>0</v>
      </c>
      <c r="CF622" s="105">
        <f t="shared" si="719"/>
        <v>0</v>
      </c>
      <c r="CG622" s="110"/>
      <c r="CH622" s="102"/>
      <c r="CI622" s="102"/>
      <c r="CJ622" s="102"/>
      <c r="CK622" s="102"/>
      <c r="CL622" s="102"/>
      <c r="CM622" s="102"/>
      <c r="CN622" s="102"/>
      <c r="CO622" s="102"/>
      <c r="CP622" s="102"/>
      <c r="CQ622" s="102"/>
      <c r="CR622" s="102"/>
      <c r="CS622" s="102">
        <f t="shared" si="720"/>
        <v>0</v>
      </c>
      <c r="CT622" s="103">
        <f t="shared" si="721"/>
        <v>0</v>
      </c>
      <c r="CU622" s="103">
        <f t="shared" si="722"/>
        <v>0</v>
      </c>
      <c r="CV622" s="103">
        <f t="shared" si="723"/>
        <v>0</v>
      </c>
      <c r="CW622" s="103">
        <f t="shared" si="724"/>
        <v>0</v>
      </c>
      <c r="CX622" s="103">
        <f t="shared" si="725"/>
        <v>0</v>
      </c>
      <c r="CY622" s="103">
        <f t="shared" si="726"/>
        <v>0</v>
      </c>
      <c r="CZ622" s="103">
        <f t="shared" si="727"/>
        <v>0</v>
      </c>
      <c r="DA622" s="103">
        <f t="shared" si="728"/>
        <v>0</v>
      </c>
      <c r="DB622" s="103">
        <f t="shared" si="729"/>
        <v>0</v>
      </c>
      <c r="DC622" s="103">
        <f t="shared" si="730"/>
        <v>0</v>
      </c>
      <c r="DD622" s="103">
        <f t="shared" si="731"/>
        <v>0</v>
      </c>
      <c r="DE622" s="103">
        <f t="shared" si="732"/>
        <v>0</v>
      </c>
      <c r="DF622" s="104">
        <f>SUM(CT622:DE622)*VLOOKUP($I622,Escalation[],MATCH(CG$1,Escalation[#Headers]),FALSE)</f>
        <v>0</v>
      </c>
      <c r="DG622" s="104">
        <f t="shared" si="733"/>
        <v>0</v>
      </c>
      <c r="DH622" s="104">
        <f t="shared" si="734"/>
        <v>0</v>
      </c>
      <c r="DI622" s="104">
        <f t="shared" si="735"/>
        <v>0</v>
      </c>
      <c r="DJ622" s="103">
        <f t="shared" si="736"/>
        <v>0</v>
      </c>
      <c r="DK622" s="105">
        <f t="shared" si="737"/>
        <v>0</v>
      </c>
      <c r="DL622" s="110"/>
      <c r="DM622" s="102"/>
      <c r="DN622" s="102"/>
      <c r="DO622" s="102"/>
      <c r="DP622" s="102"/>
      <c r="DQ622" s="102"/>
      <c r="DR622" s="102"/>
      <c r="DS622" s="102"/>
      <c r="DT622" s="102"/>
      <c r="DU622" s="102"/>
      <c r="DV622" s="102"/>
      <c r="DW622" s="102"/>
      <c r="DX622" s="102">
        <f t="shared" si="738"/>
        <v>0</v>
      </c>
      <c r="DY622" s="103">
        <f t="shared" si="739"/>
        <v>0</v>
      </c>
      <c r="DZ622" s="103">
        <f t="shared" si="740"/>
        <v>0</v>
      </c>
      <c r="EA622" s="103">
        <f t="shared" si="741"/>
        <v>0</v>
      </c>
      <c r="EB622" s="103">
        <f t="shared" si="742"/>
        <v>0</v>
      </c>
      <c r="EC622" s="103">
        <f t="shared" si="743"/>
        <v>0</v>
      </c>
      <c r="ED622" s="103">
        <f t="shared" si="744"/>
        <v>0</v>
      </c>
      <c r="EE622" s="103">
        <f t="shared" si="745"/>
        <v>0</v>
      </c>
      <c r="EF622" s="103">
        <f t="shared" si="746"/>
        <v>0</v>
      </c>
      <c r="EG622" s="103">
        <f t="shared" si="747"/>
        <v>0</v>
      </c>
      <c r="EH622" s="103">
        <f t="shared" si="748"/>
        <v>0</v>
      </c>
      <c r="EI622" s="103">
        <f t="shared" si="749"/>
        <v>0</v>
      </c>
      <c r="EJ622" s="103">
        <f t="shared" si="750"/>
        <v>0</v>
      </c>
      <c r="EK622" s="104">
        <f>SUM(DY622:EJ622)*VLOOKUP($I622,Escalation[],MATCH(DL$1,Escalation[#Headers]),FALSE)</f>
        <v>0</v>
      </c>
      <c r="EL622" s="104">
        <f t="shared" si="751"/>
        <v>0</v>
      </c>
      <c r="EM622" s="104">
        <f t="shared" si="752"/>
        <v>0</v>
      </c>
      <c r="EN622" s="104">
        <f t="shared" si="753"/>
        <v>0</v>
      </c>
      <c r="EO622" s="103">
        <f t="shared" si="754"/>
        <v>0</v>
      </c>
      <c r="EP622" s="105">
        <f t="shared" si="755"/>
        <v>0</v>
      </c>
      <c r="EQ622" s="159">
        <f t="shared" si="756"/>
        <v>766.125</v>
      </c>
      <c r="ER622" s="1"/>
      <c r="ES622" s="82"/>
      <c r="ET622" s="82"/>
      <c r="EU622" s="82"/>
      <c r="EV622" s="82"/>
      <c r="EW622" s="34"/>
      <c r="EX622" s="34"/>
      <c r="EY622" s="34"/>
      <c r="EZ622" s="34"/>
      <c r="FA622" s="34"/>
      <c r="FB622" s="34"/>
      <c r="FC622" s="34"/>
      <c r="FD622" s="34"/>
    </row>
    <row r="623" spans="1:160" ht="52.8" hidden="1" x14ac:dyDescent="0.3">
      <c r="A623" s="37" t="s">
        <v>1242</v>
      </c>
      <c r="B623" s="83">
        <v>1.4</v>
      </c>
      <c r="C623" t="s">
        <v>1400</v>
      </c>
      <c r="D623" s="28" t="s">
        <v>15</v>
      </c>
      <c r="E623" s="28" t="s">
        <v>1540</v>
      </c>
      <c r="F623" s="29" t="s">
        <v>1194</v>
      </c>
      <c r="G623" s="30" t="s">
        <v>1244</v>
      </c>
      <c r="H623" s="1"/>
      <c r="I623" s="28" t="s">
        <v>215</v>
      </c>
      <c r="J623" s="31" t="s">
        <v>215</v>
      </c>
      <c r="K623" s="28"/>
      <c r="L623" s="28" t="s">
        <v>22</v>
      </c>
      <c r="M623" s="38"/>
      <c r="N623" s="42">
        <v>1</v>
      </c>
      <c r="O623" s="24">
        <v>0</v>
      </c>
      <c r="P623" s="48">
        <v>0</v>
      </c>
      <c r="Q623" s="31" t="s">
        <v>23</v>
      </c>
      <c r="R623" s="1" t="s">
        <v>220</v>
      </c>
      <c r="S623" s="71">
        <f>VLOOKUP(R623,Contingencies!$A$2:$D$7,4,FALSE)</f>
        <v>0.2</v>
      </c>
      <c r="T623" s="22">
        <f t="shared" si="689"/>
        <v>306.45</v>
      </c>
      <c r="U623" s="33">
        <f t="shared" si="763"/>
        <v>0</v>
      </c>
      <c r="V623" s="89"/>
      <c r="W623" s="110"/>
      <c r="X623" s="101"/>
      <c r="Y623" s="101"/>
      <c r="Z623" s="101"/>
      <c r="AA623" s="101"/>
      <c r="AB623" s="101">
        <v>1500</v>
      </c>
      <c r="AC623" s="101"/>
      <c r="AD623" s="102"/>
      <c r="AE623" s="102"/>
      <c r="AF623" s="102"/>
      <c r="AG623" s="102"/>
      <c r="AH623" s="102"/>
      <c r="AI623" s="102">
        <f t="shared" si="757"/>
        <v>0</v>
      </c>
      <c r="AJ623" s="103">
        <f t="shared" si="690"/>
        <v>0</v>
      </c>
      <c r="AK623" s="103">
        <f t="shared" si="691"/>
        <v>0</v>
      </c>
      <c r="AL623" s="103">
        <f t="shared" si="692"/>
        <v>0</v>
      </c>
      <c r="AM623" s="103">
        <f t="shared" si="693"/>
        <v>0</v>
      </c>
      <c r="AN623" s="103">
        <f t="shared" si="694"/>
        <v>0</v>
      </c>
      <c r="AO623" s="103">
        <f t="shared" si="695"/>
        <v>1500</v>
      </c>
      <c r="AP623" s="103">
        <f t="shared" si="696"/>
        <v>0</v>
      </c>
      <c r="AQ623" s="103">
        <f t="shared" si="697"/>
        <v>0</v>
      </c>
      <c r="AR623" s="103">
        <f t="shared" si="698"/>
        <v>0</v>
      </c>
      <c r="AS623" s="103">
        <f t="shared" si="699"/>
        <v>0</v>
      </c>
      <c r="AT623" s="103">
        <f t="shared" si="700"/>
        <v>0</v>
      </c>
      <c r="AU623" s="103">
        <f t="shared" si="701"/>
        <v>0</v>
      </c>
      <c r="AV623" s="104">
        <f>SUM(AJ623:AU623)*VLOOKUP($I623,Escalation[],MATCH(W$1,Escalation[#Headers]),FALSE)</f>
        <v>1532.25</v>
      </c>
      <c r="AW623" s="104">
        <f t="shared" si="758"/>
        <v>0</v>
      </c>
      <c r="AX623" s="104">
        <f t="shared" si="759"/>
        <v>0</v>
      </c>
      <c r="AY623" s="104">
        <f t="shared" si="760"/>
        <v>1532.25</v>
      </c>
      <c r="AZ623" s="103">
        <f t="shared" si="761"/>
        <v>306.45</v>
      </c>
      <c r="BA623" s="105">
        <f t="shared" si="762"/>
        <v>0</v>
      </c>
      <c r="BB623" s="110"/>
      <c r="BC623" s="102"/>
      <c r="BD623" s="102"/>
      <c r="BE623" s="102"/>
      <c r="BF623" s="102"/>
      <c r="BG623" s="102"/>
      <c r="BH623" s="102"/>
      <c r="BI623" s="102"/>
      <c r="BJ623" s="102"/>
      <c r="BK623" s="102"/>
      <c r="BL623" s="102"/>
      <c r="BM623" s="102"/>
      <c r="BN623" s="102">
        <f t="shared" si="702"/>
        <v>0</v>
      </c>
      <c r="BO623" s="103">
        <f t="shared" si="703"/>
        <v>0</v>
      </c>
      <c r="BP623" s="103">
        <f t="shared" si="704"/>
        <v>0</v>
      </c>
      <c r="BQ623" s="103">
        <f t="shared" si="705"/>
        <v>0</v>
      </c>
      <c r="BR623" s="103">
        <f t="shared" si="706"/>
        <v>0</v>
      </c>
      <c r="BS623" s="103">
        <f t="shared" si="707"/>
        <v>0</v>
      </c>
      <c r="BT623" s="103">
        <f t="shared" si="708"/>
        <v>0</v>
      </c>
      <c r="BU623" s="103">
        <f t="shared" si="709"/>
        <v>0</v>
      </c>
      <c r="BV623" s="103">
        <f t="shared" si="710"/>
        <v>0</v>
      </c>
      <c r="BW623" s="103">
        <f t="shared" si="711"/>
        <v>0</v>
      </c>
      <c r="BX623" s="103">
        <f t="shared" si="712"/>
        <v>0</v>
      </c>
      <c r="BY623" s="103">
        <f t="shared" si="713"/>
        <v>0</v>
      </c>
      <c r="BZ623" s="103">
        <f t="shared" si="714"/>
        <v>0</v>
      </c>
      <c r="CA623" s="104">
        <f>SUM(BO623:BZ623)*VLOOKUP($I623,Escalation[],MATCH(BB$1,Escalation[#Headers]),FALSE)</f>
        <v>0</v>
      </c>
      <c r="CB623" s="104">
        <f t="shared" si="715"/>
        <v>0</v>
      </c>
      <c r="CC623" s="104">
        <f t="shared" si="716"/>
        <v>0</v>
      </c>
      <c r="CD623" s="104">
        <f t="shared" si="717"/>
        <v>0</v>
      </c>
      <c r="CE623" s="103">
        <f t="shared" si="718"/>
        <v>0</v>
      </c>
      <c r="CF623" s="105">
        <f t="shared" si="719"/>
        <v>0</v>
      </c>
      <c r="CG623" s="110"/>
      <c r="CH623" s="102"/>
      <c r="CI623" s="102"/>
      <c r="CJ623" s="102"/>
      <c r="CK623" s="102"/>
      <c r="CL623" s="102"/>
      <c r="CM623" s="102"/>
      <c r="CN623" s="102"/>
      <c r="CO623" s="102"/>
      <c r="CP623" s="102"/>
      <c r="CQ623" s="102"/>
      <c r="CR623" s="102"/>
      <c r="CS623" s="102">
        <f t="shared" si="720"/>
        <v>0</v>
      </c>
      <c r="CT623" s="103">
        <f t="shared" si="721"/>
        <v>0</v>
      </c>
      <c r="CU623" s="103">
        <f t="shared" si="722"/>
        <v>0</v>
      </c>
      <c r="CV623" s="103">
        <f t="shared" si="723"/>
        <v>0</v>
      </c>
      <c r="CW623" s="103">
        <f t="shared" si="724"/>
        <v>0</v>
      </c>
      <c r="CX623" s="103">
        <f t="shared" si="725"/>
        <v>0</v>
      </c>
      <c r="CY623" s="103">
        <f t="shared" si="726"/>
        <v>0</v>
      </c>
      <c r="CZ623" s="103">
        <f t="shared" si="727"/>
        <v>0</v>
      </c>
      <c r="DA623" s="103">
        <f t="shared" si="728"/>
        <v>0</v>
      </c>
      <c r="DB623" s="103">
        <f t="shared" si="729"/>
        <v>0</v>
      </c>
      <c r="DC623" s="103">
        <f t="shared" si="730"/>
        <v>0</v>
      </c>
      <c r="DD623" s="103">
        <f t="shared" si="731"/>
        <v>0</v>
      </c>
      <c r="DE623" s="103">
        <f t="shared" si="732"/>
        <v>0</v>
      </c>
      <c r="DF623" s="104">
        <f>SUM(CT623:DE623)*VLOOKUP($I623,Escalation[],MATCH(CG$1,Escalation[#Headers]),FALSE)</f>
        <v>0</v>
      </c>
      <c r="DG623" s="104">
        <f t="shared" si="733"/>
        <v>0</v>
      </c>
      <c r="DH623" s="104">
        <f t="shared" si="734"/>
        <v>0</v>
      </c>
      <c r="DI623" s="104">
        <f t="shared" si="735"/>
        <v>0</v>
      </c>
      <c r="DJ623" s="103">
        <f t="shared" si="736"/>
        <v>0</v>
      </c>
      <c r="DK623" s="105">
        <f t="shared" si="737"/>
        <v>0</v>
      </c>
      <c r="DL623" s="110"/>
      <c r="DM623" s="102"/>
      <c r="DN623" s="102"/>
      <c r="DO623" s="102"/>
      <c r="DP623" s="102"/>
      <c r="DQ623" s="102"/>
      <c r="DR623" s="102"/>
      <c r="DS623" s="102"/>
      <c r="DT623" s="102"/>
      <c r="DU623" s="102"/>
      <c r="DV623" s="102"/>
      <c r="DW623" s="102"/>
      <c r="DX623" s="102">
        <f t="shared" si="738"/>
        <v>0</v>
      </c>
      <c r="DY623" s="103">
        <f t="shared" si="739"/>
        <v>0</v>
      </c>
      <c r="DZ623" s="103">
        <f t="shared" si="740"/>
        <v>0</v>
      </c>
      <c r="EA623" s="103">
        <f t="shared" si="741"/>
        <v>0</v>
      </c>
      <c r="EB623" s="103">
        <f t="shared" si="742"/>
        <v>0</v>
      </c>
      <c r="EC623" s="103">
        <f t="shared" si="743"/>
        <v>0</v>
      </c>
      <c r="ED623" s="103">
        <f t="shared" si="744"/>
        <v>0</v>
      </c>
      <c r="EE623" s="103">
        <f t="shared" si="745"/>
        <v>0</v>
      </c>
      <c r="EF623" s="103">
        <f t="shared" si="746"/>
        <v>0</v>
      </c>
      <c r="EG623" s="103">
        <f t="shared" si="747"/>
        <v>0</v>
      </c>
      <c r="EH623" s="103">
        <f t="shared" si="748"/>
        <v>0</v>
      </c>
      <c r="EI623" s="103">
        <f t="shared" si="749"/>
        <v>0</v>
      </c>
      <c r="EJ623" s="103">
        <f t="shared" si="750"/>
        <v>0</v>
      </c>
      <c r="EK623" s="104">
        <f>SUM(DY623:EJ623)*VLOOKUP($I623,Escalation[],MATCH(DL$1,Escalation[#Headers]),FALSE)</f>
        <v>0</v>
      </c>
      <c r="EL623" s="104">
        <f t="shared" si="751"/>
        <v>0</v>
      </c>
      <c r="EM623" s="104">
        <f t="shared" si="752"/>
        <v>0</v>
      </c>
      <c r="EN623" s="104">
        <f t="shared" si="753"/>
        <v>0</v>
      </c>
      <c r="EO623" s="103">
        <f t="shared" si="754"/>
        <v>0</v>
      </c>
      <c r="EP623" s="105">
        <f t="shared" si="755"/>
        <v>0</v>
      </c>
      <c r="EQ623" s="159">
        <f t="shared" si="756"/>
        <v>1532.25</v>
      </c>
      <c r="ER623" s="1"/>
      <c r="ES623" s="82"/>
      <c r="ET623" s="82"/>
      <c r="EU623" s="82"/>
      <c r="EV623" s="82"/>
      <c r="EW623" s="34"/>
      <c r="EX623" s="34"/>
      <c r="EY623" s="34"/>
      <c r="EZ623" s="34"/>
      <c r="FA623" s="34"/>
      <c r="FB623" s="34"/>
      <c r="FC623" s="34"/>
      <c r="FD623" s="34"/>
    </row>
    <row r="624" spans="1:160" ht="52.8" hidden="1" x14ac:dyDescent="0.3">
      <c r="A624" s="37" t="s">
        <v>1245</v>
      </c>
      <c r="B624" s="83">
        <v>1.4</v>
      </c>
      <c r="C624" t="s">
        <v>1400</v>
      </c>
      <c r="D624" s="28" t="s">
        <v>15</v>
      </c>
      <c r="E624" s="28" t="s">
        <v>1540</v>
      </c>
      <c r="F624" s="29" t="s">
        <v>1246</v>
      </c>
      <c r="G624" s="30" t="s">
        <v>1247</v>
      </c>
      <c r="H624" s="1" t="s">
        <v>1175</v>
      </c>
      <c r="I624" s="28" t="s">
        <v>19</v>
      </c>
      <c r="J624" s="31" t="s">
        <v>31</v>
      </c>
      <c r="K624" s="28" t="s">
        <v>1037</v>
      </c>
      <c r="L624" s="32" t="s">
        <v>22</v>
      </c>
      <c r="M624" s="38">
        <v>63.95</v>
      </c>
      <c r="N624" s="41">
        <v>66</v>
      </c>
      <c r="O624" s="24">
        <v>0.35</v>
      </c>
      <c r="P624" s="47">
        <v>0.53</v>
      </c>
      <c r="Q624" s="31" t="s">
        <v>23</v>
      </c>
      <c r="R624" s="1" t="s">
        <v>220</v>
      </c>
      <c r="S624" s="71">
        <f>VLOOKUP(R624,Contingencies!$A$2:$D$7,4,FALSE)</f>
        <v>0.2</v>
      </c>
      <c r="T624" s="22">
        <f t="shared" si="689"/>
        <v>1079.4290607</v>
      </c>
      <c r="U624" s="33">
        <f t="shared" si="763"/>
        <v>373.91987069999999</v>
      </c>
      <c r="V624" s="89"/>
      <c r="W624" s="100">
        <v>40</v>
      </c>
      <c r="X624" s="102"/>
      <c r="Y624" s="102"/>
      <c r="Z624" s="102"/>
      <c r="AA624" s="102"/>
      <c r="AB624" s="102"/>
      <c r="AC624" s="102"/>
      <c r="AD624" s="102"/>
      <c r="AE624" s="102"/>
      <c r="AF624" s="102"/>
      <c r="AG624" s="102"/>
      <c r="AH624" s="102"/>
      <c r="AI624" s="102">
        <f t="shared" si="757"/>
        <v>40</v>
      </c>
      <c r="AJ624" s="103">
        <f t="shared" si="690"/>
        <v>2558</v>
      </c>
      <c r="AK624" s="103">
        <f t="shared" si="691"/>
        <v>0</v>
      </c>
      <c r="AL624" s="103">
        <f t="shared" si="692"/>
        <v>0</v>
      </c>
      <c r="AM624" s="103">
        <f t="shared" si="693"/>
        <v>0</v>
      </c>
      <c r="AN624" s="103">
        <f t="shared" si="694"/>
        <v>0</v>
      </c>
      <c r="AO624" s="103">
        <f t="shared" si="695"/>
        <v>0</v>
      </c>
      <c r="AP624" s="103">
        <f t="shared" si="696"/>
        <v>0</v>
      </c>
      <c r="AQ624" s="103">
        <f t="shared" si="697"/>
        <v>0</v>
      </c>
      <c r="AR624" s="103">
        <f t="shared" si="698"/>
        <v>0</v>
      </c>
      <c r="AS624" s="103">
        <f t="shared" si="699"/>
        <v>0</v>
      </c>
      <c r="AT624" s="103">
        <f t="shared" si="700"/>
        <v>0</v>
      </c>
      <c r="AU624" s="103">
        <f t="shared" si="701"/>
        <v>0</v>
      </c>
      <c r="AV624" s="104">
        <f>SUM(AJ624:AU624)*VLOOKUP($I624,Escalation[],MATCH(W$1,Escalation[#Headers]),FALSE)</f>
        <v>2612.9970000000003</v>
      </c>
      <c r="AW624" s="104">
        <f t="shared" si="758"/>
        <v>914.54894999999999</v>
      </c>
      <c r="AX624" s="104">
        <f t="shared" si="759"/>
        <v>1869.5993535000002</v>
      </c>
      <c r="AY624" s="104">
        <f t="shared" si="760"/>
        <v>5397.1453035000004</v>
      </c>
      <c r="AZ624" s="103">
        <f t="shared" si="761"/>
        <v>705.5091900000001</v>
      </c>
      <c r="BA624" s="105">
        <f t="shared" si="762"/>
        <v>373.91987070000005</v>
      </c>
      <c r="BB624" s="110"/>
      <c r="BC624" s="102"/>
      <c r="BD624" s="102"/>
      <c r="BE624" s="102"/>
      <c r="BF624" s="102"/>
      <c r="BG624" s="102"/>
      <c r="BH624" s="102"/>
      <c r="BI624" s="102"/>
      <c r="BJ624" s="102"/>
      <c r="BK624" s="102"/>
      <c r="BL624" s="102"/>
      <c r="BM624" s="102"/>
      <c r="BN624" s="102">
        <f t="shared" si="702"/>
        <v>0</v>
      </c>
      <c r="BO624" s="103">
        <f t="shared" si="703"/>
        <v>0</v>
      </c>
      <c r="BP624" s="103">
        <f t="shared" si="704"/>
        <v>0</v>
      </c>
      <c r="BQ624" s="103">
        <f t="shared" si="705"/>
        <v>0</v>
      </c>
      <c r="BR624" s="103">
        <f t="shared" si="706"/>
        <v>0</v>
      </c>
      <c r="BS624" s="103">
        <f t="shared" si="707"/>
        <v>0</v>
      </c>
      <c r="BT624" s="103">
        <f t="shared" si="708"/>
        <v>0</v>
      </c>
      <c r="BU624" s="103">
        <f t="shared" si="709"/>
        <v>0</v>
      </c>
      <c r="BV624" s="103">
        <f t="shared" si="710"/>
        <v>0</v>
      </c>
      <c r="BW624" s="103">
        <f t="shared" si="711"/>
        <v>0</v>
      </c>
      <c r="BX624" s="103">
        <f t="shared" si="712"/>
        <v>0</v>
      </c>
      <c r="BY624" s="103">
        <f t="shared" si="713"/>
        <v>0</v>
      </c>
      <c r="BZ624" s="103">
        <f t="shared" si="714"/>
        <v>0</v>
      </c>
      <c r="CA624" s="104">
        <f>SUM(BO624:BZ624)*VLOOKUP($I624,Escalation[],MATCH(BB$1,Escalation[#Headers]),FALSE)</f>
        <v>0</v>
      </c>
      <c r="CB624" s="104">
        <f t="shared" si="715"/>
        <v>0</v>
      </c>
      <c r="CC624" s="104">
        <f t="shared" si="716"/>
        <v>0</v>
      </c>
      <c r="CD624" s="104">
        <f t="shared" si="717"/>
        <v>0</v>
      </c>
      <c r="CE624" s="103">
        <f t="shared" si="718"/>
        <v>0</v>
      </c>
      <c r="CF624" s="105">
        <f t="shared" si="719"/>
        <v>0</v>
      </c>
      <c r="CG624" s="110"/>
      <c r="CH624" s="102"/>
      <c r="CI624" s="102"/>
      <c r="CJ624" s="102"/>
      <c r="CK624" s="102"/>
      <c r="CL624" s="102"/>
      <c r="CM624" s="102"/>
      <c r="CN624" s="102"/>
      <c r="CO624" s="102"/>
      <c r="CP624" s="102"/>
      <c r="CQ624" s="102"/>
      <c r="CR624" s="102"/>
      <c r="CS624" s="102">
        <f t="shared" si="720"/>
        <v>0</v>
      </c>
      <c r="CT624" s="103">
        <f t="shared" si="721"/>
        <v>0</v>
      </c>
      <c r="CU624" s="103">
        <f t="shared" si="722"/>
        <v>0</v>
      </c>
      <c r="CV624" s="103">
        <f t="shared" si="723"/>
        <v>0</v>
      </c>
      <c r="CW624" s="103">
        <f t="shared" si="724"/>
        <v>0</v>
      </c>
      <c r="CX624" s="103">
        <f t="shared" si="725"/>
        <v>0</v>
      </c>
      <c r="CY624" s="103">
        <f t="shared" si="726"/>
        <v>0</v>
      </c>
      <c r="CZ624" s="103">
        <f t="shared" si="727"/>
        <v>0</v>
      </c>
      <c r="DA624" s="103">
        <f t="shared" si="728"/>
        <v>0</v>
      </c>
      <c r="DB624" s="103">
        <f t="shared" si="729"/>
        <v>0</v>
      </c>
      <c r="DC624" s="103">
        <f t="shared" si="730"/>
        <v>0</v>
      </c>
      <c r="DD624" s="103">
        <f t="shared" si="731"/>
        <v>0</v>
      </c>
      <c r="DE624" s="103">
        <f t="shared" si="732"/>
        <v>0</v>
      </c>
      <c r="DF624" s="104">
        <f>SUM(CT624:DE624)*VLOOKUP($I624,Escalation[],MATCH(CG$1,Escalation[#Headers]),FALSE)</f>
        <v>0</v>
      </c>
      <c r="DG624" s="104">
        <f t="shared" si="733"/>
        <v>0</v>
      </c>
      <c r="DH624" s="104">
        <f t="shared" si="734"/>
        <v>0</v>
      </c>
      <c r="DI624" s="104">
        <f t="shared" si="735"/>
        <v>0</v>
      </c>
      <c r="DJ624" s="103">
        <f t="shared" si="736"/>
        <v>0</v>
      </c>
      <c r="DK624" s="105">
        <f t="shared" si="737"/>
        <v>0</v>
      </c>
      <c r="DL624" s="110"/>
      <c r="DM624" s="102"/>
      <c r="DN624" s="102"/>
      <c r="DO624" s="102"/>
      <c r="DP624" s="102"/>
      <c r="DQ624" s="102"/>
      <c r="DR624" s="102"/>
      <c r="DS624" s="102"/>
      <c r="DT624" s="102"/>
      <c r="DU624" s="102"/>
      <c r="DV624" s="102"/>
      <c r="DW624" s="102"/>
      <c r="DX624" s="102">
        <f t="shared" si="738"/>
        <v>0</v>
      </c>
      <c r="DY624" s="103">
        <f t="shared" si="739"/>
        <v>0</v>
      </c>
      <c r="DZ624" s="103">
        <f t="shared" si="740"/>
        <v>0</v>
      </c>
      <c r="EA624" s="103">
        <f t="shared" si="741"/>
        <v>0</v>
      </c>
      <c r="EB624" s="103">
        <f t="shared" si="742"/>
        <v>0</v>
      </c>
      <c r="EC624" s="103">
        <f t="shared" si="743"/>
        <v>0</v>
      </c>
      <c r="ED624" s="103">
        <f t="shared" si="744"/>
        <v>0</v>
      </c>
      <c r="EE624" s="103">
        <f t="shared" si="745"/>
        <v>0</v>
      </c>
      <c r="EF624" s="103">
        <f t="shared" si="746"/>
        <v>0</v>
      </c>
      <c r="EG624" s="103">
        <f t="shared" si="747"/>
        <v>0</v>
      </c>
      <c r="EH624" s="103">
        <f t="shared" si="748"/>
        <v>0</v>
      </c>
      <c r="EI624" s="103">
        <f t="shared" si="749"/>
        <v>0</v>
      </c>
      <c r="EJ624" s="103">
        <f t="shared" si="750"/>
        <v>0</v>
      </c>
      <c r="EK624" s="104">
        <f>SUM(DY624:EJ624)*VLOOKUP($I624,Escalation[],MATCH(DL$1,Escalation[#Headers]),FALSE)</f>
        <v>0</v>
      </c>
      <c r="EL624" s="104">
        <f t="shared" si="751"/>
        <v>0</v>
      </c>
      <c r="EM624" s="104">
        <f t="shared" si="752"/>
        <v>0</v>
      </c>
      <c r="EN624" s="104">
        <f t="shared" si="753"/>
        <v>0</v>
      </c>
      <c r="EO624" s="103">
        <f t="shared" si="754"/>
        <v>0</v>
      </c>
      <c r="EP624" s="105">
        <f t="shared" si="755"/>
        <v>0</v>
      </c>
      <c r="EQ624" s="159">
        <f t="shared" si="756"/>
        <v>5397.1453035000004</v>
      </c>
      <c r="ER624" s="1"/>
      <c r="ES624" s="82"/>
      <c r="ET624" s="82"/>
      <c r="EU624" s="82"/>
      <c r="EV624" s="82"/>
      <c r="EW624" s="34"/>
      <c r="EX624" s="34"/>
      <c r="EY624" s="34"/>
      <c r="EZ624" s="34"/>
      <c r="FA624" s="34"/>
      <c r="FB624" s="34"/>
      <c r="FC624" s="34"/>
      <c r="FD624" s="34"/>
    </row>
    <row r="625" spans="1:160" ht="52.8" hidden="1" x14ac:dyDescent="0.3">
      <c r="A625" s="37" t="s">
        <v>1245</v>
      </c>
      <c r="B625" s="83">
        <v>1.4</v>
      </c>
      <c r="C625" t="s">
        <v>1400</v>
      </c>
      <c r="D625" s="28" t="s">
        <v>15</v>
      </c>
      <c r="E625" s="28" t="s">
        <v>1540</v>
      </c>
      <c r="F625" s="29" t="s">
        <v>1246</v>
      </c>
      <c r="G625" s="30" t="s">
        <v>1247</v>
      </c>
      <c r="H625" s="1" t="s">
        <v>128</v>
      </c>
      <c r="I625" s="28" t="s">
        <v>125</v>
      </c>
      <c r="J625" s="31" t="s">
        <v>125</v>
      </c>
      <c r="K625" s="28"/>
      <c r="L625" s="32" t="s">
        <v>129</v>
      </c>
      <c r="M625" s="38"/>
      <c r="N625" s="42">
        <v>1</v>
      </c>
      <c r="O625" s="24">
        <v>0</v>
      </c>
      <c r="P625" s="47">
        <v>0.53</v>
      </c>
      <c r="Q625" s="31" t="s">
        <v>23</v>
      </c>
      <c r="R625" s="1" t="s">
        <v>24</v>
      </c>
      <c r="S625" s="71">
        <f>VLOOKUP(R625,Contingencies!$A$2:$D$7,4,FALSE)</f>
        <v>0.09</v>
      </c>
      <c r="T625" s="22">
        <f t="shared" si="689"/>
        <v>253.18899000000002</v>
      </c>
      <c r="U625" s="33">
        <f t="shared" si="763"/>
        <v>87.705990000000014</v>
      </c>
      <c r="V625" s="89"/>
      <c r="W625" s="100">
        <v>1800</v>
      </c>
      <c r="X625" s="102"/>
      <c r="Y625" s="102"/>
      <c r="Z625" s="102"/>
      <c r="AA625" s="102"/>
      <c r="AB625" s="102"/>
      <c r="AC625" s="102"/>
      <c r="AD625" s="102"/>
      <c r="AE625" s="102"/>
      <c r="AF625" s="102"/>
      <c r="AG625" s="102"/>
      <c r="AH625" s="102"/>
      <c r="AI625" s="102">
        <f t="shared" si="757"/>
        <v>0</v>
      </c>
      <c r="AJ625" s="103">
        <f t="shared" si="690"/>
        <v>1800</v>
      </c>
      <c r="AK625" s="103">
        <f t="shared" si="691"/>
        <v>0</v>
      </c>
      <c r="AL625" s="103">
        <f t="shared" si="692"/>
        <v>0</v>
      </c>
      <c r="AM625" s="103">
        <f t="shared" si="693"/>
        <v>0</v>
      </c>
      <c r="AN625" s="103">
        <f t="shared" si="694"/>
        <v>0</v>
      </c>
      <c r="AO625" s="103">
        <f t="shared" si="695"/>
        <v>0</v>
      </c>
      <c r="AP625" s="103">
        <f t="shared" si="696"/>
        <v>0</v>
      </c>
      <c r="AQ625" s="103">
        <f t="shared" si="697"/>
        <v>0</v>
      </c>
      <c r="AR625" s="103">
        <f t="shared" si="698"/>
        <v>0</v>
      </c>
      <c r="AS625" s="103">
        <f t="shared" si="699"/>
        <v>0</v>
      </c>
      <c r="AT625" s="103">
        <f t="shared" si="700"/>
        <v>0</v>
      </c>
      <c r="AU625" s="103">
        <f t="shared" si="701"/>
        <v>0</v>
      </c>
      <c r="AV625" s="104">
        <f>SUM(AJ625:AU625)*VLOOKUP($I625,Escalation[],MATCH(W$1,Escalation[#Headers]),FALSE)</f>
        <v>1838.7</v>
      </c>
      <c r="AW625" s="104">
        <f t="shared" si="758"/>
        <v>0</v>
      </c>
      <c r="AX625" s="104">
        <f t="shared" si="759"/>
        <v>974.51100000000008</v>
      </c>
      <c r="AY625" s="104">
        <f t="shared" si="760"/>
        <v>2813.2110000000002</v>
      </c>
      <c r="AZ625" s="103">
        <f t="shared" si="761"/>
        <v>165.483</v>
      </c>
      <c r="BA625" s="105">
        <f t="shared" si="762"/>
        <v>87.70599</v>
      </c>
      <c r="BB625" s="110"/>
      <c r="BC625" s="102"/>
      <c r="BD625" s="102"/>
      <c r="BE625" s="102"/>
      <c r="BF625" s="102"/>
      <c r="BG625" s="102"/>
      <c r="BH625" s="102"/>
      <c r="BI625" s="102"/>
      <c r="BJ625" s="102"/>
      <c r="BK625" s="102"/>
      <c r="BL625" s="102"/>
      <c r="BM625" s="102"/>
      <c r="BN625" s="102">
        <f t="shared" si="702"/>
        <v>0</v>
      </c>
      <c r="BO625" s="103">
        <f t="shared" si="703"/>
        <v>0</v>
      </c>
      <c r="BP625" s="103">
        <f t="shared" si="704"/>
        <v>0</v>
      </c>
      <c r="BQ625" s="103">
        <f t="shared" si="705"/>
        <v>0</v>
      </c>
      <c r="BR625" s="103">
        <f t="shared" si="706"/>
        <v>0</v>
      </c>
      <c r="BS625" s="103">
        <f t="shared" si="707"/>
        <v>0</v>
      </c>
      <c r="BT625" s="103">
        <f t="shared" si="708"/>
        <v>0</v>
      </c>
      <c r="BU625" s="103">
        <f t="shared" si="709"/>
        <v>0</v>
      </c>
      <c r="BV625" s="103">
        <f t="shared" si="710"/>
        <v>0</v>
      </c>
      <c r="BW625" s="103">
        <f t="shared" si="711"/>
        <v>0</v>
      </c>
      <c r="BX625" s="103">
        <f t="shared" si="712"/>
        <v>0</v>
      </c>
      <c r="BY625" s="103">
        <f t="shared" si="713"/>
        <v>0</v>
      </c>
      <c r="BZ625" s="103">
        <f t="shared" si="714"/>
        <v>0</v>
      </c>
      <c r="CA625" s="104">
        <f>SUM(BO625:BZ625)*VLOOKUP($I625,Escalation[],MATCH(BB$1,Escalation[#Headers]),FALSE)</f>
        <v>0</v>
      </c>
      <c r="CB625" s="104">
        <f t="shared" si="715"/>
        <v>0</v>
      </c>
      <c r="CC625" s="104">
        <f t="shared" si="716"/>
        <v>0</v>
      </c>
      <c r="CD625" s="104">
        <f t="shared" si="717"/>
        <v>0</v>
      </c>
      <c r="CE625" s="103">
        <f t="shared" si="718"/>
        <v>0</v>
      </c>
      <c r="CF625" s="105">
        <f t="shared" si="719"/>
        <v>0</v>
      </c>
      <c r="CG625" s="110"/>
      <c r="CH625" s="102"/>
      <c r="CI625" s="102"/>
      <c r="CJ625" s="102"/>
      <c r="CK625" s="102"/>
      <c r="CL625" s="102"/>
      <c r="CM625" s="102"/>
      <c r="CN625" s="102"/>
      <c r="CO625" s="102"/>
      <c r="CP625" s="102"/>
      <c r="CQ625" s="102"/>
      <c r="CR625" s="102"/>
      <c r="CS625" s="102">
        <f t="shared" si="720"/>
        <v>0</v>
      </c>
      <c r="CT625" s="103">
        <f t="shared" si="721"/>
        <v>0</v>
      </c>
      <c r="CU625" s="103">
        <f t="shared" si="722"/>
        <v>0</v>
      </c>
      <c r="CV625" s="103">
        <f t="shared" si="723"/>
        <v>0</v>
      </c>
      <c r="CW625" s="103">
        <f t="shared" si="724"/>
        <v>0</v>
      </c>
      <c r="CX625" s="103">
        <f t="shared" si="725"/>
        <v>0</v>
      </c>
      <c r="CY625" s="103">
        <f t="shared" si="726"/>
        <v>0</v>
      </c>
      <c r="CZ625" s="103">
        <f t="shared" si="727"/>
        <v>0</v>
      </c>
      <c r="DA625" s="103">
        <f t="shared" si="728"/>
        <v>0</v>
      </c>
      <c r="DB625" s="103">
        <f t="shared" si="729"/>
        <v>0</v>
      </c>
      <c r="DC625" s="103">
        <f t="shared" si="730"/>
        <v>0</v>
      </c>
      <c r="DD625" s="103">
        <f t="shared" si="731"/>
        <v>0</v>
      </c>
      <c r="DE625" s="103">
        <f t="shared" si="732"/>
        <v>0</v>
      </c>
      <c r="DF625" s="104">
        <f>SUM(CT625:DE625)*VLOOKUP($I625,Escalation[],MATCH(CG$1,Escalation[#Headers]),FALSE)</f>
        <v>0</v>
      </c>
      <c r="DG625" s="104">
        <f t="shared" si="733"/>
        <v>0</v>
      </c>
      <c r="DH625" s="104">
        <f t="shared" si="734"/>
        <v>0</v>
      </c>
      <c r="DI625" s="104">
        <f t="shared" si="735"/>
        <v>0</v>
      </c>
      <c r="DJ625" s="103">
        <f t="shared" si="736"/>
        <v>0</v>
      </c>
      <c r="DK625" s="105">
        <f t="shared" si="737"/>
        <v>0</v>
      </c>
      <c r="DL625" s="110"/>
      <c r="DM625" s="102"/>
      <c r="DN625" s="102"/>
      <c r="DO625" s="102"/>
      <c r="DP625" s="102"/>
      <c r="DQ625" s="102"/>
      <c r="DR625" s="102"/>
      <c r="DS625" s="102"/>
      <c r="DT625" s="102"/>
      <c r="DU625" s="102"/>
      <c r="DV625" s="102"/>
      <c r="DW625" s="102"/>
      <c r="DX625" s="102">
        <f t="shared" si="738"/>
        <v>0</v>
      </c>
      <c r="DY625" s="103">
        <f t="shared" si="739"/>
        <v>0</v>
      </c>
      <c r="DZ625" s="103">
        <f t="shared" si="740"/>
        <v>0</v>
      </c>
      <c r="EA625" s="103">
        <f t="shared" si="741"/>
        <v>0</v>
      </c>
      <c r="EB625" s="103">
        <f t="shared" si="742"/>
        <v>0</v>
      </c>
      <c r="EC625" s="103">
        <f t="shared" si="743"/>
        <v>0</v>
      </c>
      <c r="ED625" s="103">
        <f t="shared" si="744"/>
        <v>0</v>
      </c>
      <c r="EE625" s="103">
        <f t="shared" si="745"/>
        <v>0</v>
      </c>
      <c r="EF625" s="103">
        <f t="shared" si="746"/>
        <v>0</v>
      </c>
      <c r="EG625" s="103">
        <f t="shared" si="747"/>
        <v>0</v>
      </c>
      <c r="EH625" s="103">
        <f t="shared" si="748"/>
        <v>0</v>
      </c>
      <c r="EI625" s="103">
        <f t="shared" si="749"/>
        <v>0</v>
      </c>
      <c r="EJ625" s="103">
        <f t="shared" si="750"/>
        <v>0</v>
      </c>
      <c r="EK625" s="104">
        <f>SUM(DY625:EJ625)*VLOOKUP($I625,Escalation[],MATCH(DL$1,Escalation[#Headers]),FALSE)</f>
        <v>0</v>
      </c>
      <c r="EL625" s="104">
        <f t="shared" si="751"/>
        <v>0</v>
      </c>
      <c r="EM625" s="104">
        <f t="shared" si="752"/>
        <v>0</v>
      </c>
      <c r="EN625" s="104">
        <f t="shared" si="753"/>
        <v>0</v>
      </c>
      <c r="EO625" s="103">
        <f t="shared" si="754"/>
        <v>0</v>
      </c>
      <c r="EP625" s="105">
        <f t="shared" si="755"/>
        <v>0</v>
      </c>
      <c r="EQ625" s="159">
        <f t="shared" si="756"/>
        <v>2813.2110000000002</v>
      </c>
      <c r="ER625" s="1"/>
      <c r="ES625" s="82"/>
      <c r="ET625" s="82"/>
      <c r="EU625" s="82"/>
      <c r="EV625" s="82"/>
      <c r="EW625" s="34"/>
      <c r="EX625" s="34"/>
      <c r="EY625" s="34"/>
      <c r="EZ625" s="34"/>
      <c r="FA625" s="34"/>
      <c r="FB625" s="34"/>
      <c r="FC625" s="34"/>
      <c r="FD625" s="34"/>
    </row>
    <row r="626" spans="1:160" ht="66" hidden="1" x14ac:dyDescent="0.3">
      <c r="A626" s="37" t="s">
        <v>1248</v>
      </c>
      <c r="B626" s="83">
        <v>1.4</v>
      </c>
      <c r="C626" t="s">
        <v>1400</v>
      </c>
      <c r="D626" s="28" t="s">
        <v>15</v>
      </c>
      <c r="E626" s="28" t="s">
        <v>1540</v>
      </c>
      <c r="F626" s="29" t="s">
        <v>1249</v>
      </c>
      <c r="G626" s="30" t="s">
        <v>1249</v>
      </c>
      <c r="H626" s="1" t="s">
        <v>1175</v>
      </c>
      <c r="I626" s="28" t="s">
        <v>19</v>
      </c>
      <c r="J626" s="31" t="s">
        <v>31</v>
      </c>
      <c r="K626" s="28" t="s">
        <v>1037</v>
      </c>
      <c r="L626" s="32" t="s">
        <v>1006</v>
      </c>
      <c r="M626" s="38">
        <v>63.95</v>
      </c>
      <c r="N626" s="41">
        <v>66</v>
      </c>
      <c r="O626" s="24">
        <v>0.35</v>
      </c>
      <c r="P626" s="47">
        <v>0.53</v>
      </c>
      <c r="Q626" s="31" t="s">
        <v>23</v>
      </c>
      <c r="R626" s="1" t="s">
        <v>220</v>
      </c>
      <c r="S626" s="71">
        <f>VLOOKUP(R626,Contingencies!$A$2:$D$7,4,FALSE)</f>
        <v>0.2</v>
      </c>
      <c r="T626" s="22">
        <f t="shared" si="689"/>
        <v>2590.6297456800007</v>
      </c>
      <c r="U626" s="33">
        <f t="shared" si="763"/>
        <v>897.4076896800002</v>
      </c>
      <c r="V626" s="89"/>
      <c r="W626" s="110">
        <v>40</v>
      </c>
      <c r="X626" s="101">
        <v>56</v>
      </c>
      <c r="Y626" s="102"/>
      <c r="Z626" s="102"/>
      <c r="AA626" s="102"/>
      <c r="AB626" s="102"/>
      <c r="AC626" s="102"/>
      <c r="AD626" s="102"/>
      <c r="AE626" s="102"/>
      <c r="AF626" s="102"/>
      <c r="AG626" s="102"/>
      <c r="AH626" s="102"/>
      <c r="AI626" s="102">
        <f t="shared" si="757"/>
        <v>96</v>
      </c>
      <c r="AJ626" s="103">
        <f t="shared" si="690"/>
        <v>2558</v>
      </c>
      <c r="AK626" s="103">
        <f t="shared" si="691"/>
        <v>3581.2000000000003</v>
      </c>
      <c r="AL626" s="103">
        <f t="shared" si="692"/>
        <v>0</v>
      </c>
      <c r="AM626" s="103">
        <f t="shared" si="693"/>
        <v>0</v>
      </c>
      <c r="AN626" s="103">
        <f t="shared" si="694"/>
        <v>0</v>
      </c>
      <c r="AO626" s="103">
        <f t="shared" si="695"/>
        <v>0</v>
      </c>
      <c r="AP626" s="103">
        <f t="shared" si="696"/>
        <v>0</v>
      </c>
      <c r="AQ626" s="103">
        <f t="shared" si="697"/>
        <v>0</v>
      </c>
      <c r="AR626" s="103">
        <f t="shared" si="698"/>
        <v>0</v>
      </c>
      <c r="AS626" s="103">
        <f t="shared" si="699"/>
        <v>0</v>
      </c>
      <c r="AT626" s="103">
        <f t="shared" si="700"/>
        <v>0</v>
      </c>
      <c r="AU626" s="103">
        <f t="shared" si="701"/>
        <v>0</v>
      </c>
      <c r="AV626" s="104">
        <f>SUM(AJ626:AU626)*VLOOKUP($I626,Escalation[],MATCH(W$1,Escalation[#Headers]),FALSE)</f>
        <v>6271.1928000000016</v>
      </c>
      <c r="AW626" s="104">
        <f t="shared" si="758"/>
        <v>2194.9174800000005</v>
      </c>
      <c r="AX626" s="104">
        <f t="shared" si="759"/>
        <v>4487.0384484000015</v>
      </c>
      <c r="AY626" s="104">
        <f t="shared" si="760"/>
        <v>12953.148728400003</v>
      </c>
      <c r="AZ626" s="103">
        <f t="shared" si="761"/>
        <v>1693.2220560000005</v>
      </c>
      <c r="BA626" s="105">
        <f t="shared" si="762"/>
        <v>897.40768968000032</v>
      </c>
      <c r="BB626" s="110"/>
      <c r="BC626" s="102"/>
      <c r="BD626" s="102"/>
      <c r="BE626" s="102"/>
      <c r="BF626" s="102"/>
      <c r="BG626" s="102"/>
      <c r="BH626" s="102"/>
      <c r="BI626" s="102"/>
      <c r="BJ626" s="102"/>
      <c r="BK626" s="102"/>
      <c r="BL626" s="102"/>
      <c r="BM626" s="102"/>
      <c r="BN626" s="102">
        <f t="shared" si="702"/>
        <v>0</v>
      </c>
      <c r="BO626" s="103">
        <f t="shared" si="703"/>
        <v>0</v>
      </c>
      <c r="BP626" s="103">
        <f t="shared" si="704"/>
        <v>0</v>
      </c>
      <c r="BQ626" s="103">
        <f t="shared" si="705"/>
        <v>0</v>
      </c>
      <c r="BR626" s="103">
        <f t="shared" si="706"/>
        <v>0</v>
      </c>
      <c r="BS626" s="103">
        <f t="shared" si="707"/>
        <v>0</v>
      </c>
      <c r="BT626" s="103">
        <f t="shared" si="708"/>
        <v>0</v>
      </c>
      <c r="BU626" s="103">
        <f t="shared" si="709"/>
        <v>0</v>
      </c>
      <c r="BV626" s="103">
        <f t="shared" si="710"/>
        <v>0</v>
      </c>
      <c r="BW626" s="103">
        <f t="shared" si="711"/>
        <v>0</v>
      </c>
      <c r="BX626" s="103">
        <f t="shared" si="712"/>
        <v>0</v>
      </c>
      <c r="BY626" s="103">
        <f t="shared" si="713"/>
        <v>0</v>
      </c>
      <c r="BZ626" s="103">
        <f t="shared" si="714"/>
        <v>0</v>
      </c>
      <c r="CA626" s="104">
        <f>SUM(BO626:BZ626)*VLOOKUP($I626,Escalation[],MATCH(BB$1,Escalation[#Headers]),FALSE)</f>
        <v>0</v>
      </c>
      <c r="CB626" s="104">
        <f t="shared" si="715"/>
        <v>0</v>
      </c>
      <c r="CC626" s="104">
        <f t="shared" si="716"/>
        <v>0</v>
      </c>
      <c r="CD626" s="104">
        <f t="shared" si="717"/>
        <v>0</v>
      </c>
      <c r="CE626" s="103">
        <f t="shared" si="718"/>
        <v>0</v>
      </c>
      <c r="CF626" s="105">
        <f t="shared" si="719"/>
        <v>0</v>
      </c>
      <c r="CG626" s="110"/>
      <c r="CH626" s="102"/>
      <c r="CI626" s="102"/>
      <c r="CJ626" s="102"/>
      <c r="CK626" s="102"/>
      <c r="CL626" s="102"/>
      <c r="CM626" s="102"/>
      <c r="CN626" s="102"/>
      <c r="CO626" s="102"/>
      <c r="CP626" s="102"/>
      <c r="CQ626" s="102"/>
      <c r="CR626" s="102"/>
      <c r="CS626" s="102">
        <f t="shared" si="720"/>
        <v>0</v>
      </c>
      <c r="CT626" s="103">
        <f t="shared" si="721"/>
        <v>0</v>
      </c>
      <c r="CU626" s="103">
        <f t="shared" si="722"/>
        <v>0</v>
      </c>
      <c r="CV626" s="103">
        <f t="shared" si="723"/>
        <v>0</v>
      </c>
      <c r="CW626" s="103">
        <f t="shared" si="724"/>
        <v>0</v>
      </c>
      <c r="CX626" s="103">
        <f t="shared" si="725"/>
        <v>0</v>
      </c>
      <c r="CY626" s="103">
        <f t="shared" si="726"/>
        <v>0</v>
      </c>
      <c r="CZ626" s="103">
        <f t="shared" si="727"/>
        <v>0</v>
      </c>
      <c r="DA626" s="103">
        <f t="shared" si="728"/>
        <v>0</v>
      </c>
      <c r="DB626" s="103">
        <f t="shared" si="729"/>
        <v>0</v>
      </c>
      <c r="DC626" s="103">
        <f t="shared" si="730"/>
        <v>0</v>
      </c>
      <c r="DD626" s="103">
        <f t="shared" si="731"/>
        <v>0</v>
      </c>
      <c r="DE626" s="103">
        <f t="shared" si="732"/>
        <v>0</v>
      </c>
      <c r="DF626" s="104">
        <f>SUM(CT626:DE626)*VLOOKUP($I626,Escalation[],MATCH(CG$1,Escalation[#Headers]),FALSE)</f>
        <v>0</v>
      </c>
      <c r="DG626" s="104">
        <f t="shared" si="733"/>
        <v>0</v>
      </c>
      <c r="DH626" s="104">
        <f t="shared" si="734"/>
        <v>0</v>
      </c>
      <c r="DI626" s="104">
        <f t="shared" si="735"/>
        <v>0</v>
      </c>
      <c r="DJ626" s="103">
        <f t="shared" si="736"/>
        <v>0</v>
      </c>
      <c r="DK626" s="105">
        <f t="shared" si="737"/>
        <v>0</v>
      </c>
      <c r="DL626" s="110"/>
      <c r="DM626" s="102"/>
      <c r="DN626" s="102"/>
      <c r="DO626" s="102"/>
      <c r="DP626" s="102"/>
      <c r="DQ626" s="102"/>
      <c r="DR626" s="102"/>
      <c r="DS626" s="102"/>
      <c r="DT626" s="102"/>
      <c r="DU626" s="102"/>
      <c r="DV626" s="102"/>
      <c r="DW626" s="102"/>
      <c r="DX626" s="102">
        <f t="shared" si="738"/>
        <v>0</v>
      </c>
      <c r="DY626" s="103">
        <f t="shared" si="739"/>
        <v>0</v>
      </c>
      <c r="DZ626" s="103">
        <f t="shared" si="740"/>
        <v>0</v>
      </c>
      <c r="EA626" s="103">
        <f t="shared" si="741"/>
        <v>0</v>
      </c>
      <c r="EB626" s="103">
        <f t="shared" si="742"/>
        <v>0</v>
      </c>
      <c r="EC626" s="103">
        <f t="shared" si="743"/>
        <v>0</v>
      </c>
      <c r="ED626" s="103">
        <f t="shared" si="744"/>
        <v>0</v>
      </c>
      <c r="EE626" s="103">
        <f t="shared" si="745"/>
        <v>0</v>
      </c>
      <c r="EF626" s="103">
        <f t="shared" si="746"/>
        <v>0</v>
      </c>
      <c r="EG626" s="103">
        <f t="shared" si="747"/>
        <v>0</v>
      </c>
      <c r="EH626" s="103">
        <f t="shared" si="748"/>
        <v>0</v>
      </c>
      <c r="EI626" s="103">
        <f t="shared" si="749"/>
        <v>0</v>
      </c>
      <c r="EJ626" s="103">
        <f t="shared" si="750"/>
        <v>0</v>
      </c>
      <c r="EK626" s="104">
        <f>SUM(DY626:EJ626)*VLOOKUP($I626,Escalation[],MATCH(DL$1,Escalation[#Headers]),FALSE)</f>
        <v>0</v>
      </c>
      <c r="EL626" s="104">
        <f t="shared" si="751"/>
        <v>0</v>
      </c>
      <c r="EM626" s="104">
        <f t="shared" si="752"/>
        <v>0</v>
      </c>
      <c r="EN626" s="104">
        <f t="shared" si="753"/>
        <v>0</v>
      </c>
      <c r="EO626" s="103">
        <f t="shared" si="754"/>
        <v>0</v>
      </c>
      <c r="EP626" s="105">
        <f t="shared" si="755"/>
        <v>0</v>
      </c>
      <c r="EQ626" s="159">
        <f t="shared" si="756"/>
        <v>12953.148728400003</v>
      </c>
      <c r="ER626" s="1"/>
      <c r="ES626" s="82"/>
      <c r="ET626" s="82"/>
      <c r="EU626" s="82"/>
      <c r="EV626" s="82"/>
      <c r="EW626" s="34"/>
      <c r="EX626" s="34"/>
      <c r="EY626" s="34"/>
      <c r="EZ626" s="34"/>
      <c r="FA626" s="34"/>
      <c r="FB626" s="34"/>
      <c r="FC626" s="34"/>
      <c r="FD626" s="34"/>
    </row>
    <row r="627" spans="1:160" ht="26.4" hidden="1" x14ac:dyDescent="0.3">
      <c r="A627" s="37" t="s">
        <v>1250</v>
      </c>
      <c r="B627" s="83">
        <v>1.4</v>
      </c>
      <c r="C627" t="s">
        <v>1400</v>
      </c>
      <c r="D627" s="28" t="s">
        <v>15</v>
      </c>
      <c r="E627" s="28" t="s">
        <v>1540</v>
      </c>
      <c r="F627" s="29" t="s">
        <v>1099</v>
      </c>
      <c r="G627" s="30" t="s">
        <v>1099</v>
      </c>
      <c r="H627" s="1" t="s">
        <v>1175</v>
      </c>
      <c r="I627" s="28" t="s">
        <v>19</v>
      </c>
      <c r="J627" s="31" t="s">
        <v>31</v>
      </c>
      <c r="K627" s="28" t="s">
        <v>1037</v>
      </c>
      <c r="L627" s="32" t="s">
        <v>1006</v>
      </c>
      <c r="M627" s="38">
        <v>63.95</v>
      </c>
      <c r="N627" s="41">
        <v>66</v>
      </c>
      <c r="O627" s="24">
        <v>0.35</v>
      </c>
      <c r="P627" s="47">
        <v>0.53</v>
      </c>
      <c r="Q627" s="31" t="s">
        <v>23</v>
      </c>
      <c r="R627" s="1" t="s">
        <v>220</v>
      </c>
      <c r="S627" s="71">
        <f>VLOOKUP(R627,Contingencies!$A$2:$D$7,4,FALSE)</f>
        <v>0.2</v>
      </c>
      <c r="T627" s="22">
        <f t="shared" si="689"/>
        <v>1079.4290607</v>
      </c>
      <c r="U627" s="33">
        <f t="shared" si="763"/>
        <v>373.91987069999999</v>
      </c>
      <c r="V627" s="89"/>
      <c r="W627" s="110"/>
      <c r="X627" s="102"/>
      <c r="Y627" s="102"/>
      <c r="Z627" s="102"/>
      <c r="AA627" s="102"/>
      <c r="AB627" s="102"/>
      <c r="AC627" s="102"/>
      <c r="AD627" s="101">
        <v>40</v>
      </c>
      <c r="AE627" s="102"/>
      <c r="AF627" s="102"/>
      <c r="AG627" s="102"/>
      <c r="AH627" s="102"/>
      <c r="AI627" s="102">
        <f t="shared" si="757"/>
        <v>40</v>
      </c>
      <c r="AJ627" s="103">
        <f t="shared" si="690"/>
        <v>0</v>
      </c>
      <c r="AK627" s="103">
        <f t="shared" si="691"/>
        <v>0</v>
      </c>
      <c r="AL627" s="103">
        <f t="shared" si="692"/>
        <v>0</v>
      </c>
      <c r="AM627" s="103">
        <f t="shared" si="693"/>
        <v>0</v>
      </c>
      <c r="AN627" s="103">
        <f t="shared" si="694"/>
        <v>0</v>
      </c>
      <c r="AO627" s="103">
        <f t="shared" si="695"/>
        <v>0</v>
      </c>
      <c r="AP627" s="103">
        <f t="shared" si="696"/>
        <v>0</v>
      </c>
      <c r="AQ627" s="103">
        <f t="shared" si="697"/>
        <v>2558</v>
      </c>
      <c r="AR627" s="103">
        <f t="shared" si="698"/>
        <v>0</v>
      </c>
      <c r="AS627" s="103">
        <f t="shared" si="699"/>
        <v>0</v>
      </c>
      <c r="AT627" s="103">
        <f t="shared" si="700"/>
        <v>0</v>
      </c>
      <c r="AU627" s="103">
        <f t="shared" si="701"/>
        <v>0</v>
      </c>
      <c r="AV627" s="104">
        <f>SUM(AJ627:AU627)*VLOOKUP($I627,Escalation[],MATCH(W$1,Escalation[#Headers]),FALSE)</f>
        <v>2612.9970000000003</v>
      </c>
      <c r="AW627" s="104">
        <f t="shared" si="758"/>
        <v>914.54894999999999</v>
      </c>
      <c r="AX627" s="104">
        <f t="shared" si="759"/>
        <v>1869.5993535000002</v>
      </c>
      <c r="AY627" s="104">
        <f t="shared" si="760"/>
        <v>5397.1453035000004</v>
      </c>
      <c r="AZ627" s="103">
        <f t="shared" si="761"/>
        <v>705.5091900000001</v>
      </c>
      <c r="BA627" s="105">
        <f t="shared" si="762"/>
        <v>373.91987070000005</v>
      </c>
      <c r="BB627" s="110"/>
      <c r="BC627" s="102"/>
      <c r="BD627" s="102"/>
      <c r="BE627" s="102"/>
      <c r="BF627" s="102"/>
      <c r="BG627" s="102"/>
      <c r="BH627" s="102"/>
      <c r="BI627" s="102"/>
      <c r="BJ627" s="102"/>
      <c r="BK627" s="102"/>
      <c r="BL627" s="102"/>
      <c r="BM627" s="102"/>
      <c r="BN627" s="102">
        <f t="shared" si="702"/>
        <v>0</v>
      </c>
      <c r="BO627" s="103">
        <f t="shared" si="703"/>
        <v>0</v>
      </c>
      <c r="BP627" s="103">
        <f t="shared" si="704"/>
        <v>0</v>
      </c>
      <c r="BQ627" s="103">
        <f t="shared" si="705"/>
        <v>0</v>
      </c>
      <c r="BR627" s="103">
        <f t="shared" si="706"/>
        <v>0</v>
      </c>
      <c r="BS627" s="103">
        <f t="shared" si="707"/>
        <v>0</v>
      </c>
      <c r="BT627" s="103">
        <f t="shared" si="708"/>
        <v>0</v>
      </c>
      <c r="BU627" s="103">
        <f t="shared" si="709"/>
        <v>0</v>
      </c>
      <c r="BV627" s="103">
        <f t="shared" si="710"/>
        <v>0</v>
      </c>
      <c r="BW627" s="103">
        <f t="shared" si="711"/>
        <v>0</v>
      </c>
      <c r="BX627" s="103">
        <f t="shared" si="712"/>
        <v>0</v>
      </c>
      <c r="BY627" s="103">
        <f t="shared" si="713"/>
        <v>0</v>
      </c>
      <c r="BZ627" s="103">
        <f t="shared" si="714"/>
        <v>0</v>
      </c>
      <c r="CA627" s="104">
        <f>SUM(BO627:BZ627)*VLOOKUP($I627,Escalation[],MATCH(BB$1,Escalation[#Headers]),FALSE)</f>
        <v>0</v>
      </c>
      <c r="CB627" s="104">
        <f t="shared" si="715"/>
        <v>0</v>
      </c>
      <c r="CC627" s="104">
        <f t="shared" si="716"/>
        <v>0</v>
      </c>
      <c r="CD627" s="104">
        <f t="shared" si="717"/>
        <v>0</v>
      </c>
      <c r="CE627" s="103">
        <f t="shared" si="718"/>
        <v>0</v>
      </c>
      <c r="CF627" s="105">
        <f t="shared" si="719"/>
        <v>0</v>
      </c>
      <c r="CG627" s="110"/>
      <c r="CH627" s="102"/>
      <c r="CI627" s="102"/>
      <c r="CJ627" s="102"/>
      <c r="CK627" s="102"/>
      <c r="CL627" s="102"/>
      <c r="CM627" s="102"/>
      <c r="CN627" s="102"/>
      <c r="CO627" s="102"/>
      <c r="CP627" s="102"/>
      <c r="CQ627" s="102"/>
      <c r="CR627" s="102"/>
      <c r="CS627" s="102">
        <f t="shared" si="720"/>
        <v>0</v>
      </c>
      <c r="CT627" s="103">
        <f t="shared" si="721"/>
        <v>0</v>
      </c>
      <c r="CU627" s="103">
        <f t="shared" si="722"/>
        <v>0</v>
      </c>
      <c r="CV627" s="103">
        <f t="shared" si="723"/>
        <v>0</v>
      </c>
      <c r="CW627" s="103">
        <f t="shared" si="724"/>
        <v>0</v>
      </c>
      <c r="CX627" s="103">
        <f t="shared" si="725"/>
        <v>0</v>
      </c>
      <c r="CY627" s="103">
        <f t="shared" si="726"/>
        <v>0</v>
      </c>
      <c r="CZ627" s="103">
        <f t="shared" si="727"/>
        <v>0</v>
      </c>
      <c r="DA627" s="103">
        <f t="shared" si="728"/>
        <v>0</v>
      </c>
      <c r="DB627" s="103">
        <f t="shared" si="729"/>
        <v>0</v>
      </c>
      <c r="DC627" s="103">
        <f t="shared" si="730"/>
        <v>0</v>
      </c>
      <c r="DD627" s="103">
        <f t="shared" si="731"/>
        <v>0</v>
      </c>
      <c r="DE627" s="103">
        <f t="shared" si="732"/>
        <v>0</v>
      </c>
      <c r="DF627" s="104">
        <f>SUM(CT627:DE627)*VLOOKUP($I627,Escalation[],MATCH(CG$1,Escalation[#Headers]),FALSE)</f>
        <v>0</v>
      </c>
      <c r="DG627" s="104">
        <f t="shared" si="733"/>
        <v>0</v>
      </c>
      <c r="DH627" s="104">
        <f t="shared" si="734"/>
        <v>0</v>
      </c>
      <c r="DI627" s="104">
        <f t="shared" si="735"/>
        <v>0</v>
      </c>
      <c r="DJ627" s="103">
        <f t="shared" si="736"/>
        <v>0</v>
      </c>
      <c r="DK627" s="105">
        <f t="shared" si="737"/>
        <v>0</v>
      </c>
      <c r="DL627" s="110"/>
      <c r="DM627" s="102"/>
      <c r="DN627" s="102"/>
      <c r="DO627" s="102"/>
      <c r="DP627" s="102"/>
      <c r="DQ627" s="102"/>
      <c r="DR627" s="102"/>
      <c r="DS627" s="102"/>
      <c r="DT627" s="102"/>
      <c r="DU627" s="102"/>
      <c r="DV627" s="102"/>
      <c r="DW627" s="102"/>
      <c r="DX627" s="102">
        <f t="shared" si="738"/>
        <v>0</v>
      </c>
      <c r="DY627" s="103">
        <f t="shared" si="739"/>
        <v>0</v>
      </c>
      <c r="DZ627" s="103">
        <f t="shared" si="740"/>
        <v>0</v>
      </c>
      <c r="EA627" s="103">
        <f t="shared" si="741"/>
        <v>0</v>
      </c>
      <c r="EB627" s="103">
        <f t="shared" si="742"/>
        <v>0</v>
      </c>
      <c r="EC627" s="103">
        <f t="shared" si="743"/>
        <v>0</v>
      </c>
      <c r="ED627" s="103">
        <f t="shared" si="744"/>
        <v>0</v>
      </c>
      <c r="EE627" s="103">
        <f t="shared" si="745"/>
        <v>0</v>
      </c>
      <c r="EF627" s="103">
        <f t="shared" si="746"/>
        <v>0</v>
      </c>
      <c r="EG627" s="103">
        <f t="shared" si="747"/>
        <v>0</v>
      </c>
      <c r="EH627" s="103">
        <f t="shared" si="748"/>
        <v>0</v>
      </c>
      <c r="EI627" s="103">
        <f t="shared" si="749"/>
        <v>0</v>
      </c>
      <c r="EJ627" s="103">
        <f t="shared" si="750"/>
        <v>0</v>
      </c>
      <c r="EK627" s="104">
        <f>SUM(DY627:EJ627)*VLOOKUP($I627,Escalation[],MATCH(DL$1,Escalation[#Headers]),FALSE)</f>
        <v>0</v>
      </c>
      <c r="EL627" s="104">
        <f t="shared" si="751"/>
        <v>0</v>
      </c>
      <c r="EM627" s="104">
        <f t="shared" si="752"/>
        <v>0</v>
      </c>
      <c r="EN627" s="104">
        <f t="shared" si="753"/>
        <v>0</v>
      </c>
      <c r="EO627" s="103">
        <f t="shared" si="754"/>
        <v>0</v>
      </c>
      <c r="EP627" s="105">
        <f t="shared" si="755"/>
        <v>0</v>
      </c>
      <c r="EQ627" s="159">
        <f t="shared" si="756"/>
        <v>5397.1453035000004</v>
      </c>
      <c r="ER627" s="1"/>
      <c r="ES627" s="82"/>
      <c r="ET627" s="82"/>
      <c r="EU627" s="82"/>
      <c r="EV627" s="82"/>
      <c r="EW627" s="34"/>
      <c r="EX627" s="34"/>
      <c r="EY627" s="34"/>
      <c r="EZ627" s="34"/>
      <c r="FA627" s="34"/>
      <c r="FB627" s="34"/>
      <c r="FC627" s="34"/>
      <c r="FD627" s="34"/>
    </row>
    <row r="628" spans="1:160" ht="26.4" hidden="1" x14ac:dyDescent="0.3">
      <c r="A628" s="37" t="s">
        <v>1251</v>
      </c>
      <c r="B628" s="83">
        <v>1.4</v>
      </c>
      <c r="C628" t="s">
        <v>1400</v>
      </c>
      <c r="D628" s="28" t="s">
        <v>15</v>
      </c>
      <c r="E628" s="28" t="s">
        <v>1540</v>
      </c>
      <c r="F628" s="29" t="s">
        <v>1252</v>
      </c>
      <c r="G628" s="30" t="s">
        <v>1123</v>
      </c>
      <c r="H628" s="1" t="s">
        <v>1175</v>
      </c>
      <c r="I628" s="28" t="s">
        <v>19</v>
      </c>
      <c r="J628" s="31" t="s">
        <v>31</v>
      </c>
      <c r="K628" s="28" t="s">
        <v>1037</v>
      </c>
      <c r="L628" s="32" t="s">
        <v>1006</v>
      </c>
      <c r="M628" s="38">
        <v>63.95</v>
      </c>
      <c r="N628" s="41">
        <v>66</v>
      </c>
      <c r="O628" s="24">
        <v>0.35</v>
      </c>
      <c r="P628" s="47">
        <v>0.53</v>
      </c>
      <c r="Q628" s="31" t="s">
        <v>23</v>
      </c>
      <c r="R628" s="1" t="s">
        <v>41</v>
      </c>
      <c r="S628" s="71">
        <f>VLOOKUP(R628,Contingencies!$A$2:$D$7,4,FALSE)</f>
        <v>0.125</v>
      </c>
      <c r="T628" s="22">
        <f t="shared" si="689"/>
        <v>404.7858977625001</v>
      </c>
      <c r="U628" s="33">
        <f t="shared" si="763"/>
        <v>140.21995151250005</v>
      </c>
      <c r="V628" s="89"/>
      <c r="W628" s="110"/>
      <c r="X628" s="102"/>
      <c r="Y628" s="102"/>
      <c r="Z628" s="102"/>
      <c r="AA628" s="102"/>
      <c r="AB628" s="102"/>
      <c r="AC628" s="102"/>
      <c r="AD628" s="101">
        <v>8</v>
      </c>
      <c r="AE628" s="101">
        <v>16</v>
      </c>
      <c r="AF628" s="102"/>
      <c r="AG628" s="102"/>
      <c r="AH628" s="102"/>
      <c r="AI628" s="102">
        <f t="shared" si="757"/>
        <v>24</v>
      </c>
      <c r="AJ628" s="103">
        <f t="shared" si="690"/>
        <v>0</v>
      </c>
      <c r="AK628" s="103">
        <f t="shared" si="691"/>
        <v>0</v>
      </c>
      <c r="AL628" s="103">
        <f t="shared" si="692"/>
        <v>0</v>
      </c>
      <c r="AM628" s="103">
        <f t="shared" si="693"/>
        <v>0</v>
      </c>
      <c r="AN628" s="103">
        <f t="shared" si="694"/>
        <v>0</v>
      </c>
      <c r="AO628" s="103">
        <f t="shared" si="695"/>
        <v>0</v>
      </c>
      <c r="AP628" s="103">
        <f t="shared" si="696"/>
        <v>0</v>
      </c>
      <c r="AQ628" s="103">
        <f t="shared" si="697"/>
        <v>511.6</v>
      </c>
      <c r="AR628" s="103">
        <f t="shared" si="698"/>
        <v>1023.2</v>
      </c>
      <c r="AS628" s="103">
        <f t="shared" si="699"/>
        <v>0</v>
      </c>
      <c r="AT628" s="103">
        <f t="shared" si="700"/>
        <v>0</v>
      </c>
      <c r="AU628" s="103">
        <f t="shared" si="701"/>
        <v>0</v>
      </c>
      <c r="AV628" s="104">
        <f>SUM(AJ628:AU628)*VLOOKUP($I628,Escalation[],MATCH(W$1,Escalation[#Headers]),FALSE)</f>
        <v>1567.7982000000004</v>
      </c>
      <c r="AW628" s="104">
        <f t="shared" si="758"/>
        <v>548.72937000000013</v>
      </c>
      <c r="AX628" s="104">
        <f t="shared" si="759"/>
        <v>1121.7596121000004</v>
      </c>
      <c r="AY628" s="104">
        <f t="shared" si="760"/>
        <v>3238.2871821000008</v>
      </c>
      <c r="AZ628" s="103">
        <f t="shared" si="761"/>
        <v>264.56594625000008</v>
      </c>
      <c r="BA628" s="105">
        <f t="shared" si="762"/>
        <v>140.21995151250005</v>
      </c>
      <c r="BB628" s="110"/>
      <c r="BC628" s="102"/>
      <c r="BD628" s="102"/>
      <c r="BE628" s="102"/>
      <c r="BF628" s="102"/>
      <c r="BG628" s="102"/>
      <c r="BH628" s="102"/>
      <c r="BI628" s="102"/>
      <c r="BJ628" s="102"/>
      <c r="BK628" s="102"/>
      <c r="BL628" s="102"/>
      <c r="BM628" s="102"/>
      <c r="BN628" s="102">
        <f t="shared" si="702"/>
        <v>0</v>
      </c>
      <c r="BO628" s="103">
        <f t="shared" si="703"/>
        <v>0</v>
      </c>
      <c r="BP628" s="103">
        <f t="shared" si="704"/>
        <v>0</v>
      </c>
      <c r="BQ628" s="103">
        <f t="shared" si="705"/>
        <v>0</v>
      </c>
      <c r="BR628" s="103">
        <f t="shared" si="706"/>
        <v>0</v>
      </c>
      <c r="BS628" s="103">
        <f t="shared" si="707"/>
        <v>0</v>
      </c>
      <c r="BT628" s="103">
        <f t="shared" si="708"/>
        <v>0</v>
      </c>
      <c r="BU628" s="103">
        <f t="shared" si="709"/>
        <v>0</v>
      </c>
      <c r="BV628" s="103">
        <f t="shared" si="710"/>
        <v>0</v>
      </c>
      <c r="BW628" s="103">
        <f t="shared" si="711"/>
        <v>0</v>
      </c>
      <c r="BX628" s="103">
        <f t="shared" si="712"/>
        <v>0</v>
      </c>
      <c r="BY628" s="103">
        <f t="shared" si="713"/>
        <v>0</v>
      </c>
      <c r="BZ628" s="103">
        <f t="shared" si="714"/>
        <v>0</v>
      </c>
      <c r="CA628" s="104">
        <f>SUM(BO628:BZ628)*VLOOKUP($I628,Escalation[],MATCH(BB$1,Escalation[#Headers]),FALSE)</f>
        <v>0</v>
      </c>
      <c r="CB628" s="104">
        <f t="shared" si="715"/>
        <v>0</v>
      </c>
      <c r="CC628" s="104">
        <f t="shared" si="716"/>
        <v>0</v>
      </c>
      <c r="CD628" s="104">
        <f t="shared" si="717"/>
        <v>0</v>
      </c>
      <c r="CE628" s="103">
        <f t="shared" si="718"/>
        <v>0</v>
      </c>
      <c r="CF628" s="105">
        <f t="shared" si="719"/>
        <v>0</v>
      </c>
      <c r="CG628" s="110"/>
      <c r="CH628" s="102"/>
      <c r="CI628" s="102"/>
      <c r="CJ628" s="102"/>
      <c r="CK628" s="102"/>
      <c r="CL628" s="102"/>
      <c r="CM628" s="102"/>
      <c r="CN628" s="102"/>
      <c r="CO628" s="102"/>
      <c r="CP628" s="102"/>
      <c r="CQ628" s="102"/>
      <c r="CR628" s="102"/>
      <c r="CS628" s="102">
        <f t="shared" si="720"/>
        <v>0</v>
      </c>
      <c r="CT628" s="103">
        <f t="shared" si="721"/>
        <v>0</v>
      </c>
      <c r="CU628" s="103">
        <f t="shared" si="722"/>
        <v>0</v>
      </c>
      <c r="CV628" s="103">
        <f t="shared" si="723"/>
        <v>0</v>
      </c>
      <c r="CW628" s="103">
        <f t="shared" si="724"/>
        <v>0</v>
      </c>
      <c r="CX628" s="103">
        <f t="shared" si="725"/>
        <v>0</v>
      </c>
      <c r="CY628" s="103">
        <f t="shared" si="726"/>
        <v>0</v>
      </c>
      <c r="CZ628" s="103">
        <f t="shared" si="727"/>
        <v>0</v>
      </c>
      <c r="DA628" s="103">
        <f t="shared" si="728"/>
        <v>0</v>
      </c>
      <c r="DB628" s="103">
        <f t="shared" si="729"/>
        <v>0</v>
      </c>
      <c r="DC628" s="103">
        <f t="shared" si="730"/>
        <v>0</v>
      </c>
      <c r="DD628" s="103">
        <f t="shared" si="731"/>
        <v>0</v>
      </c>
      <c r="DE628" s="103">
        <f t="shared" si="732"/>
        <v>0</v>
      </c>
      <c r="DF628" s="104">
        <f>SUM(CT628:DE628)*VLOOKUP($I628,Escalation[],MATCH(CG$1,Escalation[#Headers]),FALSE)</f>
        <v>0</v>
      </c>
      <c r="DG628" s="104">
        <f t="shared" si="733"/>
        <v>0</v>
      </c>
      <c r="DH628" s="104">
        <f t="shared" si="734"/>
        <v>0</v>
      </c>
      <c r="DI628" s="104">
        <f t="shared" si="735"/>
        <v>0</v>
      </c>
      <c r="DJ628" s="103">
        <f t="shared" si="736"/>
        <v>0</v>
      </c>
      <c r="DK628" s="105">
        <f t="shared" si="737"/>
        <v>0</v>
      </c>
      <c r="DL628" s="110"/>
      <c r="DM628" s="102"/>
      <c r="DN628" s="102"/>
      <c r="DO628" s="102"/>
      <c r="DP628" s="102"/>
      <c r="DQ628" s="102"/>
      <c r="DR628" s="102"/>
      <c r="DS628" s="102"/>
      <c r="DT628" s="102"/>
      <c r="DU628" s="102"/>
      <c r="DV628" s="102"/>
      <c r="DW628" s="102"/>
      <c r="DX628" s="102">
        <f t="shared" si="738"/>
        <v>0</v>
      </c>
      <c r="DY628" s="103">
        <f t="shared" si="739"/>
        <v>0</v>
      </c>
      <c r="DZ628" s="103">
        <f t="shared" si="740"/>
        <v>0</v>
      </c>
      <c r="EA628" s="103">
        <f t="shared" si="741"/>
        <v>0</v>
      </c>
      <c r="EB628" s="103">
        <f t="shared" si="742"/>
        <v>0</v>
      </c>
      <c r="EC628" s="103">
        <f t="shared" si="743"/>
        <v>0</v>
      </c>
      <c r="ED628" s="103">
        <f t="shared" si="744"/>
        <v>0</v>
      </c>
      <c r="EE628" s="103">
        <f t="shared" si="745"/>
        <v>0</v>
      </c>
      <c r="EF628" s="103">
        <f t="shared" si="746"/>
        <v>0</v>
      </c>
      <c r="EG628" s="103">
        <f t="shared" si="747"/>
        <v>0</v>
      </c>
      <c r="EH628" s="103">
        <f t="shared" si="748"/>
        <v>0</v>
      </c>
      <c r="EI628" s="103">
        <f t="shared" si="749"/>
        <v>0</v>
      </c>
      <c r="EJ628" s="103">
        <f t="shared" si="750"/>
        <v>0</v>
      </c>
      <c r="EK628" s="104">
        <f>SUM(DY628:EJ628)*VLOOKUP($I628,Escalation[],MATCH(DL$1,Escalation[#Headers]),FALSE)</f>
        <v>0</v>
      </c>
      <c r="EL628" s="104">
        <f t="shared" si="751"/>
        <v>0</v>
      </c>
      <c r="EM628" s="104">
        <f t="shared" si="752"/>
        <v>0</v>
      </c>
      <c r="EN628" s="104">
        <f t="shared" si="753"/>
        <v>0</v>
      </c>
      <c r="EO628" s="103">
        <f t="shared" si="754"/>
        <v>0</v>
      </c>
      <c r="EP628" s="105">
        <f t="shared" si="755"/>
        <v>0</v>
      </c>
      <c r="EQ628" s="159">
        <f t="shared" si="756"/>
        <v>3238.2871821000008</v>
      </c>
      <c r="ER628" s="1"/>
      <c r="ES628" s="82"/>
      <c r="ET628" s="82"/>
      <c r="EU628" s="82"/>
      <c r="EV628" s="82"/>
      <c r="EW628" s="34"/>
      <c r="EX628" s="34"/>
      <c r="EY628" s="34"/>
      <c r="EZ628" s="34"/>
      <c r="FA628" s="34"/>
      <c r="FB628" s="34"/>
      <c r="FC628" s="34"/>
      <c r="FD628" s="34"/>
    </row>
    <row r="629" spans="1:160" ht="26.4" hidden="1" x14ac:dyDescent="0.3">
      <c r="A629" s="37" t="s">
        <v>1251</v>
      </c>
      <c r="B629" s="83">
        <v>1.4</v>
      </c>
      <c r="C629" t="s">
        <v>1400</v>
      </c>
      <c r="D629" s="28" t="s">
        <v>15</v>
      </c>
      <c r="E629" s="28" t="s">
        <v>1540</v>
      </c>
      <c r="F629" s="29" t="s">
        <v>1252</v>
      </c>
      <c r="G629" s="30" t="s">
        <v>1185</v>
      </c>
      <c r="H629" s="1"/>
      <c r="I629" s="28" t="s">
        <v>135</v>
      </c>
      <c r="J629" s="31" t="s">
        <v>135</v>
      </c>
      <c r="K629" s="28"/>
      <c r="L629" s="32" t="s">
        <v>1006</v>
      </c>
      <c r="M629" s="38"/>
      <c r="N629" s="42">
        <v>1</v>
      </c>
      <c r="O629" s="24">
        <v>0</v>
      </c>
      <c r="P629" s="47">
        <v>0.53</v>
      </c>
      <c r="Q629" s="31" t="s">
        <v>23</v>
      </c>
      <c r="R629" s="1" t="s">
        <v>224</v>
      </c>
      <c r="S629" s="71">
        <f>VLOOKUP(R629,Contingencies!$A$2:$D$7,4,FALSE)</f>
        <v>0.35</v>
      </c>
      <c r="T629" s="22">
        <f t="shared" si="689"/>
        <v>273.50662500000004</v>
      </c>
      <c r="U629" s="33">
        <f t="shared" si="763"/>
        <v>94.744125000000025</v>
      </c>
      <c r="V629" s="89"/>
      <c r="W629" s="110"/>
      <c r="X629" s="102"/>
      <c r="Y629" s="102"/>
      <c r="Z629" s="102"/>
      <c r="AA629" s="102"/>
      <c r="AB629" s="102"/>
      <c r="AC629" s="102"/>
      <c r="AD629" s="101"/>
      <c r="AE629" s="101">
        <v>500</v>
      </c>
      <c r="AF629" s="102"/>
      <c r="AG629" s="102"/>
      <c r="AH629" s="102"/>
      <c r="AI629" s="102">
        <f t="shared" si="757"/>
        <v>0</v>
      </c>
      <c r="AJ629" s="103">
        <f t="shared" si="690"/>
        <v>0</v>
      </c>
      <c r="AK629" s="103">
        <f t="shared" si="691"/>
        <v>0</v>
      </c>
      <c r="AL629" s="103">
        <f t="shared" si="692"/>
        <v>0</v>
      </c>
      <c r="AM629" s="103">
        <f t="shared" si="693"/>
        <v>0</v>
      </c>
      <c r="AN629" s="103">
        <f t="shared" si="694"/>
        <v>0</v>
      </c>
      <c r="AO629" s="103">
        <f t="shared" si="695"/>
        <v>0</v>
      </c>
      <c r="AP629" s="103">
        <f t="shared" si="696"/>
        <v>0</v>
      </c>
      <c r="AQ629" s="103">
        <f t="shared" si="697"/>
        <v>0</v>
      </c>
      <c r="AR629" s="103">
        <f t="shared" si="698"/>
        <v>500</v>
      </c>
      <c r="AS629" s="103">
        <f t="shared" si="699"/>
        <v>0</v>
      </c>
      <c r="AT629" s="103">
        <f t="shared" si="700"/>
        <v>0</v>
      </c>
      <c r="AU629" s="103">
        <f t="shared" si="701"/>
        <v>0</v>
      </c>
      <c r="AV629" s="104">
        <f>SUM(AJ629:AU629)*VLOOKUP($I629,Escalation[],MATCH(W$1,Escalation[#Headers]),FALSE)</f>
        <v>510.75000000000006</v>
      </c>
      <c r="AW629" s="104">
        <f t="shared" si="758"/>
        <v>0</v>
      </c>
      <c r="AX629" s="104">
        <f t="shared" si="759"/>
        <v>270.69750000000005</v>
      </c>
      <c r="AY629" s="104">
        <f t="shared" si="760"/>
        <v>781.4475000000001</v>
      </c>
      <c r="AZ629" s="103">
        <f t="shared" si="761"/>
        <v>178.76250000000002</v>
      </c>
      <c r="BA629" s="105">
        <f t="shared" si="762"/>
        <v>94.744125000000011</v>
      </c>
      <c r="BB629" s="110"/>
      <c r="BC629" s="102"/>
      <c r="BD629" s="102"/>
      <c r="BE629" s="102"/>
      <c r="BF629" s="102"/>
      <c r="BG629" s="102"/>
      <c r="BH629" s="102"/>
      <c r="BI629" s="102"/>
      <c r="BJ629" s="102"/>
      <c r="BK629" s="102"/>
      <c r="BL629" s="102"/>
      <c r="BM629" s="102"/>
      <c r="BN629" s="102">
        <f t="shared" si="702"/>
        <v>0</v>
      </c>
      <c r="BO629" s="103">
        <f t="shared" si="703"/>
        <v>0</v>
      </c>
      <c r="BP629" s="103">
        <f t="shared" si="704"/>
        <v>0</v>
      </c>
      <c r="BQ629" s="103">
        <f t="shared" si="705"/>
        <v>0</v>
      </c>
      <c r="BR629" s="103">
        <f t="shared" si="706"/>
        <v>0</v>
      </c>
      <c r="BS629" s="103">
        <f t="shared" si="707"/>
        <v>0</v>
      </c>
      <c r="BT629" s="103">
        <f t="shared" si="708"/>
        <v>0</v>
      </c>
      <c r="BU629" s="103">
        <f t="shared" si="709"/>
        <v>0</v>
      </c>
      <c r="BV629" s="103">
        <f t="shared" si="710"/>
        <v>0</v>
      </c>
      <c r="BW629" s="103">
        <f t="shared" si="711"/>
        <v>0</v>
      </c>
      <c r="BX629" s="103">
        <f t="shared" si="712"/>
        <v>0</v>
      </c>
      <c r="BY629" s="103">
        <f t="shared" si="713"/>
        <v>0</v>
      </c>
      <c r="BZ629" s="103">
        <f t="shared" si="714"/>
        <v>0</v>
      </c>
      <c r="CA629" s="104">
        <f>SUM(BO629:BZ629)*VLOOKUP($I629,Escalation[],MATCH(BB$1,Escalation[#Headers]),FALSE)</f>
        <v>0</v>
      </c>
      <c r="CB629" s="104">
        <f t="shared" si="715"/>
        <v>0</v>
      </c>
      <c r="CC629" s="104">
        <f t="shared" si="716"/>
        <v>0</v>
      </c>
      <c r="CD629" s="104">
        <f t="shared" si="717"/>
        <v>0</v>
      </c>
      <c r="CE629" s="103">
        <f t="shared" si="718"/>
        <v>0</v>
      </c>
      <c r="CF629" s="105">
        <f t="shared" si="719"/>
        <v>0</v>
      </c>
      <c r="CG629" s="110"/>
      <c r="CH629" s="102"/>
      <c r="CI629" s="102"/>
      <c r="CJ629" s="102"/>
      <c r="CK629" s="102"/>
      <c r="CL629" s="102"/>
      <c r="CM629" s="102"/>
      <c r="CN629" s="102"/>
      <c r="CO629" s="102"/>
      <c r="CP629" s="102"/>
      <c r="CQ629" s="102"/>
      <c r="CR629" s="102"/>
      <c r="CS629" s="102">
        <f t="shared" si="720"/>
        <v>0</v>
      </c>
      <c r="CT629" s="103">
        <f t="shared" si="721"/>
        <v>0</v>
      </c>
      <c r="CU629" s="103">
        <f t="shared" si="722"/>
        <v>0</v>
      </c>
      <c r="CV629" s="103">
        <f t="shared" si="723"/>
        <v>0</v>
      </c>
      <c r="CW629" s="103">
        <f t="shared" si="724"/>
        <v>0</v>
      </c>
      <c r="CX629" s="103">
        <f t="shared" si="725"/>
        <v>0</v>
      </c>
      <c r="CY629" s="103">
        <f t="shared" si="726"/>
        <v>0</v>
      </c>
      <c r="CZ629" s="103">
        <f t="shared" si="727"/>
        <v>0</v>
      </c>
      <c r="DA629" s="103">
        <f t="shared" si="728"/>
        <v>0</v>
      </c>
      <c r="DB629" s="103">
        <f t="shared" si="729"/>
        <v>0</v>
      </c>
      <c r="DC629" s="103">
        <f t="shared" si="730"/>
        <v>0</v>
      </c>
      <c r="DD629" s="103">
        <f t="shared" si="731"/>
        <v>0</v>
      </c>
      <c r="DE629" s="103">
        <f t="shared" si="732"/>
        <v>0</v>
      </c>
      <c r="DF629" s="104">
        <f>SUM(CT629:DE629)*VLOOKUP($I629,Escalation[],MATCH(CG$1,Escalation[#Headers]),FALSE)</f>
        <v>0</v>
      </c>
      <c r="DG629" s="104">
        <f t="shared" si="733"/>
        <v>0</v>
      </c>
      <c r="DH629" s="104">
        <f t="shared" si="734"/>
        <v>0</v>
      </c>
      <c r="DI629" s="104">
        <f t="shared" si="735"/>
        <v>0</v>
      </c>
      <c r="DJ629" s="103">
        <f t="shared" si="736"/>
        <v>0</v>
      </c>
      <c r="DK629" s="105">
        <f t="shared" si="737"/>
        <v>0</v>
      </c>
      <c r="DL629" s="110"/>
      <c r="DM629" s="102"/>
      <c r="DN629" s="102"/>
      <c r="DO629" s="102"/>
      <c r="DP629" s="102"/>
      <c r="DQ629" s="102"/>
      <c r="DR629" s="102"/>
      <c r="DS629" s="102"/>
      <c r="DT629" s="102"/>
      <c r="DU629" s="102"/>
      <c r="DV629" s="102"/>
      <c r="DW629" s="102"/>
      <c r="DX629" s="102">
        <f t="shared" si="738"/>
        <v>0</v>
      </c>
      <c r="DY629" s="103">
        <f t="shared" si="739"/>
        <v>0</v>
      </c>
      <c r="DZ629" s="103">
        <f t="shared" si="740"/>
        <v>0</v>
      </c>
      <c r="EA629" s="103">
        <f t="shared" si="741"/>
        <v>0</v>
      </c>
      <c r="EB629" s="103">
        <f t="shared" si="742"/>
        <v>0</v>
      </c>
      <c r="EC629" s="103">
        <f t="shared" si="743"/>
        <v>0</v>
      </c>
      <c r="ED629" s="103">
        <f t="shared" si="744"/>
        <v>0</v>
      </c>
      <c r="EE629" s="103">
        <f t="shared" si="745"/>
        <v>0</v>
      </c>
      <c r="EF629" s="103">
        <f t="shared" si="746"/>
        <v>0</v>
      </c>
      <c r="EG629" s="103">
        <f t="shared" si="747"/>
        <v>0</v>
      </c>
      <c r="EH629" s="103">
        <f t="shared" si="748"/>
        <v>0</v>
      </c>
      <c r="EI629" s="103">
        <f t="shared" si="749"/>
        <v>0</v>
      </c>
      <c r="EJ629" s="103">
        <f t="shared" si="750"/>
        <v>0</v>
      </c>
      <c r="EK629" s="104">
        <f>SUM(DY629:EJ629)*VLOOKUP($I629,Escalation[],MATCH(DL$1,Escalation[#Headers]),FALSE)</f>
        <v>0</v>
      </c>
      <c r="EL629" s="104">
        <f t="shared" si="751"/>
        <v>0</v>
      </c>
      <c r="EM629" s="104">
        <f t="shared" si="752"/>
        <v>0</v>
      </c>
      <c r="EN629" s="104">
        <f t="shared" si="753"/>
        <v>0</v>
      </c>
      <c r="EO629" s="103">
        <f t="shared" si="754"/>
        <v>0</v>
      </c>
      <c r="EP629" s="105">
        <f t="shared" si="755"/>
        <v>0</v>
      </c>
      <c r="EQ629" s="159">
        <f t="shared" si="756"/>
        <v>781.4475000000001</v>
      </c>
      <c r="ER629" s="1"/>
      <c r="ES629" s="82"/>
      <c r="ET629" s="82"/>
      <c r="EU629" s="82"/>
      <c r="EV629" s="82"/>
      <c r="EW629" s="34"/>
      <c r="EX629" s="34"/>
      <c r="EY629" s="34"/>
      <c r="EZ629" s="34"/>
      <c r="FA629" s="34"/>
      <c r="FB629" s="34"/>
      <c r="FC629" s="34"/>
      <c r="FD629" s="34"/>
    </row>
    <row r="630" spans="1:160" ht="66" hidden="1" x14ac:dyDescent="0.3">
      <c r="A630" s="37" t="s">
        <v>1253</v>
      </c>
      <c r="B630" s="83">
        <v>1.4</v>
      </c>
      <c r="C630" t="s">
        <v>1400</v>
      </c>
      <c r="D630" s="28" t="s">
        <v>15</v>
      </c>
      <c r="E630" s="28" t="s">
        <v>1540</v>
      </c>
      <c r="F630" s="29" t="s">
        <v>1254</v>
      </c>
      <c r="G630" s="30" t="s">
        <v>1255</v>
      </c>
      <c r="H630" s="1"/>
      <c r="I630" s="28" t="s">
        <v>135</v>
      </c>
      <c r="J630" s="31" t="s">
        <v>135</v>
      </c>
      <c r="K630" s="28"/>
      <c r="L630" s="32" t="s">
        <v>1136</v>
      </c>
      <c r="M630" s="38"/>
      <c r="N630" s="42">
        <v>1</v>
      </c>
      <c r="O630" s="24">
        <v>0</v>
      </c>
      <c r="P630" s="47">
        <v>0.53</v>
      </c>
      <c r="Q630" s="31" t="s">
        <v>23</v>
      </c>
      <c r="R630" s="1" t="s">
        <v>24</v>
      </c>
      <c r="S630" s="71">
        <f>VLOOKUP(R630,Contingencies!$A$2:$D$7,4,FALSE)</f>
        <v>0.09</v>
      </c>
      <c r="T630" s="22">
        <f t="shared" si="689"/>
        <v>253.04204151462031</v>
      </c>
      <c r="U630" s="33">
        <f t="shared" si="763"/>
        <v>87.655086276306378</v>
      </c>
      <c r="V630" s="89"/>
      <c r="W630" s="100">
        <v>125</v>
      </c>
      <c r="X630" s="101"/>
      <c r="Y630" s="101"/>
      <c r="Z630" s="101">
        <v>125</v>
      </c>
      <c r="AA630" s="101"/>
      <c r="AB630" s="101"/>
      <c r="AC630" s="101">
        <v>125</v>
      </c>
      <c r="AD630" s="101"/>
      <c r="AE630" s="101"/>
      <c r="AF630" s="101">
        <v>125</v>
      </c>
      <c r="AG630" s="101"/>
      <c r="AH630" s="101"/>
      <c r="AI630" s="102">
        <f t="shared" si="757"/>
        <v>0</v>
      </c>
      <c r="AJ630" s="103">
        <f t="shared" si="690"/>
        <v>125</v>
      </c>
      <c r="AK630" s="103">
        <f t="shared" si="691"/>
        <v>0</v>
      </c>
      <c r="AL630" s="103">
        <f t="shared" si="692"/>
        <v>0</v>
      </c>
      <c r="AM630" s="103">
        <f t="shared" si="693"/>
        <v>125</v>
      </c>
      <c r="AN630" s="103">
        <f t="shared" si="694"/>
        <v>0</v>
      </c>
      <c r="AO630" s="103">
        <f t="shared" si="695"/>
        <v>0</v>
      </c>
      <c r="AP630" s="103">
        <f t="shared" si="696"/>
        <v>125</v>
      </c>
      <c r="AQ630" s="103">
        <f t="shared" si="697"/>
        <v>0</v>
      </c>
      <c r="AR630" s="103">
        <f t="shared" si="698"/>
        <v>0</v>
      </c>
      <c r="AS630" s="103">
        <f t="shared" si="699"/>
        <v>125</v>
      </c>
      <c r="AT630" s="103">
        <f t="shared" si="700"/>
        <v>0</v>
      </c>
      <c r="AU630" s="103">
        <f t="shared" si="701"/>
        <v>0</v>
      </c>
      <c r="AV630" s="104">
        <f>SUM(AJ630:AU630)*VLOOKUP($I630,Escalation[],MATCH(W$1,Escalation[#Headers]),FALSE)</f>
        <v>510.75000000000006</v>
      </c>
      <c r="AW630" s="104">
        <f t="shared" si="758"/>
        <v>0</v>
      </c>
      <c r="AX630" s="104">
        <f t="shared" si="759"/>
        <v>270.69750000000005</v>
      </c>
      <c r="AY630" s="104">
        <f t="shared" si="760"/>
        <v>781.4475000000001</v>
      </c>
      <c r="AZ630" s="103">
        <f t="shared" si="761"/>
        <v>45.967500000000001</v>
      </c>
      <c r="BA630" s="105">
        <f t="shared" si="762"/>
        <v>24.362775000000003</v>
      </c>
      <c r="BB630" s="100">
        <v>125</v>
      </c>
      <c r="BC630" s="101"/>
      <c r="BD630" s="101"/>
      <c r="BE630" s="101">
        <v>125</v>
      </c>
      <c r="BF630" s="101"/>
      <c r="BG630" s="101"/>
      <c r="BH630" s="101">
        <v>125</v>
      </c>
      <c r="BI630" s="101"/>
      <c r="BJ630" s="101"/>
      <c r="BK630" s="101">
        <v>125</v>
      </c>
      <c r="BL630" s="101"/>
      <c r="BM630" s="101"/>
      <c r="BN630" s="102">
        <f t="shared" si="702"/>
        <v>0</v>
      </c>
      <c r="BO630" s="103">
        <f t="shared" si="703"/>
        <v>125</v>
      </c>
      <c r="BP630" s="103">
        <f t="shared" si="704"/>
        <v>0</v>
      </c>
      <c r="BQ630" s="103">
        <f t="shared" si="705"/>
        <v>0</v>
      </c>
      <c r="BR630" s="103">
        <f t="shared" si="706"/>
        <v>125</v>
      </c>
      <c r="BS630" s="103">
        <f t="shared" si="707"/>
        <v>0</v>
      </c>
      <c r="BT630" s="103">
        <f t="shared" si="708"/>
        <v>0</v>
      </c>
      <c r="BU630" s="103">
        <f t="shared" si="709"/>
        <v>125</v>
      </c>
      <c r="BV630" s="103">
        <f t="shared" si="710"/>
        <v>0</v>
      </c>
      <c r="BW630" s="103">
        <f t="shared" si="711"/>
        <v>0</v>
      </c>
      <c r="BX630" s="103">
        <f t="shared" si="712"/>
        <v>125</v>
      </c>
      <c r="BY630" s="103">
        <f t="shared" si="713"/>
        <v>0</v>
      </c>
      <c r="BZ630" s="103">
        <f t="shared" si="714"/>
        <v>0</v>
      </c>
      <c r="CA630" s="104">
        <f>SUM(BO630:BZ630)*VLOOKUP($I630,Escalation[],MATCH(BB$1,Escalation[#Headers]),FALSE)</f>
        <v>521.73112500000002</v>
      </c>
      <c r="CB630" s="104">
        <f t="shared" si="715"/>
        <v>0</v>
      </c>
      <c r="CC630" s="104">
        <f t="shared" si="716"/>
        <v>276.51749625000002</v>
      </c>
      <c r="CD630" s="104">
        <f t="shared" si="717"/>
        <v>798.24862125000004</v>
      </c>
      <c r="CE630" s="103">
        <f t="shared" si="718"/>
        <v>46.95580125</v>
      </c>
      <c r="CF630" s="105">
        <f t="shared" si="719"/>
        <v>24.886574662500003</v>
      </c>
      <c r="CG630" s="100">
        <v>125</v>
      </c>
      <c r="CH630" s="101"/>
      <c r="CI630" s="101"/>
      <c r="CJ630" s="101">
        <v>125</v>
      </c>
      <c r="CK630" s="101"/>
      <c r="CL630" s="101"/>
      <c r="CM630" s="101">
        <v>125</v>
      </c>
      <c r="CN630" s="101"/>
      <c r="CO630" s="101"/>
      <c r="CP630" s="101">
        <v>125</v>
      </c>
      <c r="CQ630" s="101"/>
      <c r="CR630" s="101"/>
      <c r="CS630" s="102">
        <f t="shared" si="720"/>
        <v>0</v>
      </c>
      <c r="CT630" s="103">
        <f t="shared" si="721"/>
        <v>125</v>
      </c>
      <c r="CU630" s="103">
        <f t="shared" si="722"/>
        <v>0</v>
      </c>
      <c r="CV630" s="103">
        <f t="shared" si="723"/>
        <v>0</v>
      </c>
      <c r="CW630" s="103">
        <f t="shared" si="724"/>
        <v>125</v>
      </c>
      <c r="CX630" s="103">
        <f t="shared" si="725"/>
        <v>0</v>
      </c>
      <c r="CY630" s="103">
        <f t="shared" si="726"/>
        <v>0</v>
      </c>
      <c r="CZ630" s="103">
        <f t="shared" si="727"/>
        <v>125</v>
      </c>
      <c r="DA630" s="103">
        <f t="shared" si="728"/>
        <v>0</v>
      </c>
      <c r="DB630" s="103">
        <f t="shared" si="729"/>
        <v>0</v>
      </c>
      <c r="DC630" s="103">
        <f t="shared" si="730"/>
        <v>125</v>
      </c>
      <c r="DD630" s="103">
        <f t="shared" si="731"/>
        <v>0</v>
      </c>
      <c r="DE630" s="103">
        <f t="shared" si="732"/>
        <v>0</v>
      </c>
      <c r="DF630" s="104">
        <f>SUM(CT630:DE630)*VLOOKUP($I630,Escalation[],MATCH(CG$1,Escalation[#Headers]),FALSE)</f>
        <v>532.9483441875002</v>
      </c>
      <c r="DG630" s="104">
        <f t="shared" si="733"/>
        <v>0</v>
      </c>
      <c r="DH630" s="104">
        <f t="shared" si="734"/>
        <v>282.46262241937512</v>
      </c>
      <c r="DI630" s="104">
        <f t="shared" si="735"/>
        <v>815.41096660687526</v>
      </c>
      <c r="DJ630" s="103">
        <f t="shared" si="736"/>
        <v>47.965350976875015</v>
      </c>
      <c r="DK630" s="105">
        <f t="shared" si="737"/>
        <v>25.421636017743761</v>
      </c>
      <c r="DL630" s="100">
        <v>125</v>
      </c>
      <c r="DM630" s="101"/>
      <c r="DN630" s="101"/>
      <c r="DO630" s="101">
        <v>125</v>
      </c>
      <c r="DP630" s="102"/>
      <c r="DQ630" s="102"/>
      <c r="DR630" s="102"/>
      <c r="DS630" s="102"/>
      <c r="DT630" s="102"/>
      <c r="DU630" s="102"/>
      <c r="DV630" s="102"/>
      <c r="DW630" s="102"/>
      <c r="DX630" s="102">
        <f t="shared" si="738"/>
        <v>0</v>
      </c>
      <c r="DY630" s="103">
        <f t="shared" si="739"/>
        <v>125</v>
      </c>
      <c r="DZ630" s="103">
        <f t="shared" si="740"/>
        <v>0</v>
      </c>
      <c r="EA630" s="103">
        <f t="shared" si="741"/>
        <v>0</v>
      </c>
      <c r="EB630" s="103">
        <f t="shared" si="742"/>
        <v>125</v>
      </c>
      <c r="EC630" s="103">
        <f t="shared" si="743"/>
        <v>0</v>
      </c>
      <c r="ED630" s="103">
        <f t="shared" si="744"/>
        <v>0</v>
      </c>
      <c r="EE630" s="103">
        <f t="shared" si="745"/>
        <v>0</v>
      </c>
      <c r="EF630" s="103">
        <f t="shared" si="746"/>
        <v>0</v>
      </c>
      <c r="EG630" s="103">
        <f t="shared" si="747"/>
        <v>0</v>
      </c>
      <c r="EH630" s="103">
        <f t="shared" si="748"/>
        <v>0</v>
      </c>
      <c r="EI630" s="103">
        <f t="shared" si="749"/>
        <v>0</v>
      </c>
      <c r="EJ630" s="103">
        <f t="shared" si="750"/>
        <v>0</v>
      </c>
      <c r="EK630" s="104">
        <f>SUM(DY630:EJ630)*VLOOKUP($I630,Escalation[],MATCH(DL$1,Escalation[#Headers]),FALSE)</f>
        <v>272.20336679376572</v>
      </c>
      <c r="EL630" s="104">
        <f t="shared" si="751"/>
        <v>0</v>
      </c>
      <c r="EM630" s="104">
        <f t="shared" si="752"/>
        <v>144.26778440069583</v>
      </c>
      <c r="EN630" s="104">
        <f t="shared" si="753"/>
        <v>416.47115119446153</v>
      </c>
      <c r="EO630" s="103">
        <f t="shared" si="754"/>
        <v>24.498303011438914</v>
      </c>
      <c r="EP630" s="105">
        <f t="shared" si="755"/>
        <v>12.984100596062625</v>
      </c>
      <c r="EQ630" s="159">
        <f t="shared" si="756"/>
        <v>2811.5782390513368</v>
      </c>
      <c r="ER630" s="1"/>
      <c r="ES630" s="82"/>
      <c r="ET630" s="82"/>
      <c r="EU630" s="82"/>
      <c r="EV630" s="82"/>
      <c r="EW630" s="34"/>
      <c r="EX630" s="34"/>
      <c r="EY630" s="34"/>
      <c r="EZ630" s="34"/>
      <c r="FA630" s="34"/>
      <c r="FB630" s="34"/>
      <c r="FC630" s="34"/>
      <c r="FD630" s="34"/>
    </row>
    <row r="631" spans="1:160" ht="66" hidden="1" x14ac:dyDescent="0.3">
      <c r="A631" s="37" t="s">
        <v>1256</v>
      </c>
      <c r="B631" s="83">
        <v>1.4</v>
      </c>
      <c r="C631" t="s">
        <v>1400</v>
      </c>
      <c r="D631" s="28" t="s">
        <v>1070</v>
      </c>
      <c r="E631" s="28"/>
      <c r="F631" s="29" t="s">
        <v>1257</v>
      </c>
      <c r="G631" s="30" t="s">
        <v>1258</v>
      </c>
      <c r="H631" s="1"/>
      <c r="I631" s="28" t="s">
        <v>135</v>
      </c>
      <c r="J631" s="31" t="s">
        <v>135</v>
      </c>
      <c r="K631" s="28"/>
      <c r="L631" s="32" t="s">
        <v>136</v>
      </c>
      <c r="M631" s="38"/>
      <c r="N631" s="42">
        <v>1</v>
      </c>
      <c r="O631" s="24">
        <v>0</v>
      </c>
      <c r="P631" s="47">
        <v>0.55000000000000004</v>
      </c>
      <c r="Q631" s="31" t="s">
        <v>880</v>
      </c>
      <c r="R631" s="1" t="s">
        <v>41</v>
      </c>
      <c r="S631" s="71">
        <f>VLOOKUP(R631,Contingencies!$A$2:$D$7,4,FALSE)</f>
        <v>0.125</v>
      </c>
      <c r="T631" s="22">
        <f t="shared" si="689"/>
        <v>141.51956765625005</v>
      </c>
      <c r="U631" s="33">
        <f t="shared" si="763"/>
        <v>50.216620781250022</v>
      </c>
      <c r="V631" s="89"/>
      <c r="W631" s="110"/>
      <c r="X631" s="102"/>
      <c r="Y631" s="102"/>
      <c r="Z631" s="102"/>
      <c r="AA631" s="102"/>
      <c r="AB631" s="102"/>
      <c r="AC631" s="102"/>
      <c r="AD631" s="102"/>
      <c r="AE631" s="102"/>
      <c r="AF631" s="102"/>
      <c r="AG631" s="102"/>
      <c r="AH631" s="102"/>
      <c r="AI631" s="102">
        <f t="shared" si="757"/>
        <v>0</v>
      </c>
      <c r="AJ631" s="103">
        <f t="shared" si="690"/>
        <v>0</v>
      </c>
      <c r="AK631" s="103">
        <f t="shared" si="691"/>
        <v>0</v>
      </c>
      <c r="AL631" s="103">
        <f t="shared" si="692"/>
        <v>0</v>
      </c>
      <c r="AM631" s="103">
        <f t="shared" si="693"/>
        <v>0</v>
      </c>
      <c r="AN631" s="103">
        <f t="shared" si="694"/>
        <v>0</v>
      </c>
      <c r="AO631" s="103">
        <f t="shared" si="695"/>
        <v>0</v>
      </c>
      <c r="AP631" s="103">
        <f t="shared" si="696"/>
        <v>0</v>
      </c>
      <c r="AQ631" s="103">
        <f t="shared" si="697"/>
        <v>0</v>
      </c>
      <c r="AR631" s="103">
        <f t="shared" si="698"/>
        <v>0</v>
      </c>
      <c r="AS631" s="103">
        <f t="shared" si="699"/>
        <v>0</v>
      </c>
      <c r="AT631" s="103">
        <f t="shared" si="700"/>
        <v>0</v>
      </c>
      <c r="AU631" s="103">
        <f t="shared" si="701"/>
        <v>0</v>
      </c>
      <c r="AV631" s="104">
        <f>SUM(AJ631:AU631)*VLOOKUP($I631,Escalation[],MATCH(W$1,Escalation[#Headers]),FALSE)</f>
        <v>0</v>
      </c>
      <c r="AW631" s="104">
        <f t="shared" si="758"/>
        <v>0</v>
      </c>
      <c r="AX631" s="104">
        <f t="shared" si="759"/>
        <v>0</v>
      </c>
      <c r="AY631" s="104">
        <f t="shared" si="760"/>
        <v>0</v>
      </c>
      <c r="AZ631" s="103">
        <f t="shared" si="761"/>
        <v>0</v>
      </c>
      <c r="BA631" s="105">
        <f t="shared" si="762"/>
        <v>0</v>
      </c>
      <c r="BB631" s="110"/>
      <c r="BC631" s="102"/>
      <c r="BD631" s="102"/>
      <c r="BE631" s="102"/>
      <c r="BF631" s="102"/>
      <c r="BG631" s="102"/>
      <c r="BH631" s="102"/>
      <c r="BI631" s="102"/>
      <c r="BJ631" s="101">
        <v>350</v>
      </c>
      <c r="BK631" s="101">
        <v>350</v>
      </c>
      <c r="BL631" s="101"/>
      <c r="BM631" s="101"/>
      <c r="BN631" s="102">
        <f t="shared" si="702"/>
        <v>0</v>
      </c>
      <c r="BO631" s="103">
        <f t="shared" si="703"/>
        <v>0</v>
      </c>
      <c r="BP631" s="103">
        <f t="shared" si="704"/>
        <v>0</v>
      </c>
      <c r="BQ631" s="103">
        <f t="shared" si="705"/>
        <v>0</v>
      </c>
      <c r="BR631" s="103">
        <f t="shared" si="706"/>
        <v>0</v>
      </c>
      <c r="BS631" s="103">
        <f t="shared" si="707"/>
        <v>0</v>
      </c>
      <c r="BT631" s="103">
        <f t="shared" si="708"/>
        <v>0</v>
      </c>
      <c r="BU631" s="103">
        <f t="shared" si="709"/>
        <v>0</v>
      </c>
      <c r="BV631" s="103">
        <f t="shared" si="710"/>
        <v>0</v>
      </c>
      <c r="BW631" s="103">
        <f t="shared" si="711"/>
        <v>350</v>
      </c>
      <c r="BX631" s="103">
        <f t="shared" si="712"/>
        <v>350</v>
      </c>
      <c r="BY631" s="103">
        <f t="shared" si="713"/>
        <v>0</v>
      </c>
      <c r="BZ631" s="103">
        <f t="shared" si="714"/>
        <v>0</v>
      </c>
      <c r="CA631" s="104">
        <f>SUM(BO631:BZ631)*VLOOKUP($I631,Escalation[],MATCH(BB$1,Escalation[#Headers]),FALSE)</f>
        <v>730.42357500000014</v>
      </c>
      <c r="CB631" s="104">
        <f t="shared" si="715"/>
        <v>0</v>
      </c>
      <c r="CC631" s="104">
        <f t="shared" si="716"/>
        <v>401.73296625000012</v>
      </c>
      <c r="CD631" s="104">
        <f t="shared" si="717"/>
        <v>1132.1565412500004</v>
      </c>
      <c r="CE631" s="103">
        <f t="shared" si="718"/>
        <v>91.302946875000018</v>
      </c>
      <c r="CF631" s="105">
        <f t="shared" si="719"/>
        <v>50.216620781250015</v>
      </c>
      <c r="CG631" s="100"/>
      <c r="CH631" s="101"/>
      <c r="CI631" s="101"/>
      <c r="CJ631" s="101"/>
      <c r="CK631" s="101"/>
      <c r="CL631" s="102"/>
      <c r="CM631" s="102"/>
      <c r="CN631" s="102"/>
      <c r="CO631" s="102"/>
      <c r="CP631" s="102"/>
      <c r="CQ631" s="102"/>
      <c r="CR631" s="102"/>
      <c r="CS631" s="102">
        <f t="shared" si="720"/>
        <v>0</v>
      </c>
      <c r="CT631" s="103">
        <f t="shared" si="721"/>
        <v>0</v>
      </c>
      <c r="CU631" s="103">
        <f t="shared" si="722"/>
        <v>0</v>
      </c>
      <c r="CV631" s="103">
        <f t="shared" si="723"/>
        <v>0</v>
      </c>
      <c r="CW631" s="103">
        <f t="shared" si="724"/>
        <v>0</v>
      </c>
      <c r="CX631" s="103">
        <f t="shared" si="725"/>
        <v>0</v>
      </c>
      <c r="CY631" s="103">
        <f t="shared" si="726"/>
        <v>0</v>
      </c>
      <c r="CZ631" s="103">
        <f t="shared" si="727"/>
        <v>0</v>
      </c>
      <c r="DA631" s="103">
        <f t="shared" si="728"/>
        <v>0</v>
      </c>
      <c r="DB631" s="103">
        <f t="shared" si="729"/>
        <v>0</v>
      </c>
      <c r="DC631" s="103">
        <f t="shared" si="730"/>
        <v>0</v>
      </c>
      <c r="DD631" s="103">
        <f t="shared" si="731"/>
        <v>0</v>
      </c>
      <c r="DE631" s="103">
        <f t="shared" si="732"/>
        <v>0</v>
      </c>
      <c r="DF631" s="104">
        <f>SUM(CT631:DE631)*VLOOKUP($I631,Escalation[],MATCH(CG$1,Escalation[#Headers]),FALSE)</f>
        <v>0</v>
      </c>
      <c r="DG631" s="104">
        <f t="shared" si="733"/>
        <v>0</v>
      </c>
      <c r="DH631" s="104">
        <f t="shared" si="734"/>
        <v>0</v>
      </c>
      <c r="DI631" s="104">
        <f t="shared" si="735"/>
        <v>0</v>
      </c>
      <c r="DJ631" s="103">
        <f t="shared" si="736"/>
        <v>0</v>
      </c>
      <c r="DK631" s="105">
        <f t="shared" si="737"/>
        <v>0</v>
      </c>
      <c r="DL631" s="110"/>
      <c r="DM631" s="102"/>
      <c r="DN631" s="102"/>
      <c r="DO631" s="102"/>
      <c r="DP631" s="102"/>
      <c r="DQ631" s="102"/>
      <c r="DR631" s="102"/>
      <c r="DS631" s="102"/>
      <c r="DT631" s="102"/>
      <c r="DU631" s="102"/>
      <c r="DV631" s="102"/>
      <c r="DW631" s="102"/>
      <c r="DX631" s="102">
        <f t="shared" si="738"/>
        <v>0</v>
      </c>
      <c r="DY631" s="103">
        <f t="shared" si="739"/>
        <v>0</v>
      </c>
      <c r="DZ631" s="103">
        <f t="shared" si="740"/>
        <v>0</v>
      </c>
      <c r="EA631" s="103">
        <f t="shared" si="741"/>
        <v>0</v>
      </c>
      <c r="EB631" s="103">
        <f t="shared" si="742"/>
        <v>0</v>
      </c>
      <c r="EC631" s="103">
        <f t="shared" si="743"/>
        <v>0</v>
      </c>
      <c r="ED631" s="103">
        <f t="shared" si="744"/>
        <v>0</v>
      </c>
      <c r="EE631" s="103">
        <f t="shared" si="745"/>
        <v>0</v>
      </c>
      <c r="EF631" s="103">
        <f t="shared" si="746"/>
        <v>0</v>
      </c>
      <c r="EG631" s="103">
        <f t="shared" si="747"/>
        <v>0</v>
      </c>
      <c r="EH631" s="103">
        <f t="shared" si="748"/>
        <v>0</v>
      </c>
      <c r="EI631" s="103">
        <f t="shared" si="749"/>
        <v>0</v>
      </c>
      <c r="EJ631" s="103">
        <f t="shared" si="750"/>
        <v>0</v>
      </c>
      <c r="EK631" s="104">
        <f>SUM(DY631:EJ631)*VLOOKUP($I631,Escalation[],MATCH(DL$1,Escalation[#Headers]),FALSE)</f>
        <v>0</v>
      </c>
      <c r="EL631" s="104">
        <f t="shared" si="751"/>
        <v>0</v>
      </c>
      <c r="EM631" s="104">
        <f t="shared" si="752"/>
        <v>0</v>
      </c>
      <c r="EN631" s="104">
        <f t="shared" si="753"/>
        <v>0</v>
      </c>
      <c r="EO631" s="103">
        <f t="shared" si="754"/>
        <v>0</v>
      </c>
      <c r="EP631" s="105">
        <f t="shared" si="755"/>
        <v>0</v>
      </c>
      <c r="EQ631" s="159">
        <f t="shared" si="756"/>
        <v>1132.1565412500004</v>
      </c>
      <c r="ER631" s="1"/>
      <c r="ES631" s="82"/>
      <c r="ET631" s="82"/>
      <c r="EU631" s="82"/>
      <c r="EV631" s="82"/>
      <c r="EW631" s="34"/>
      <c r="EX631" s="34"/>
      <c r="EY631" s="34"/>
      <c r="EZ631" s="34"/>
      <c r="FA631" s="34"/>
      <c r="FB631" s="34"/>
      <c r="FC631" s="34"/>
      <c r="FD631" s="34"/>
    </row>
    <row r="632" spans="1:160" ht="79.2" hidden="1" x14ac:dyDescent="0.3">
      <c r="A632" s="37" t="s">
        <v>1256</v>
      </c>
      <c r="B632" s="83">
        <v>1.4</v>
      </c>
      <c r="C632" t="s">
        <v>1400</v>
      </c>
      <c r="D632" s="28" t="s">
        <v>1070</v>
      </c>
      <c r="E632" s="28"/>
      <c r="F632" s="29" t="s">
        <v>1257</v>
      </c>
      <c r="G632" s="30" t="s">
        <v>1259</v>
      </c>
      <c r="H632" s="1"/>
      <c r="I632" s="28" t="s">
        <v>135</v>
      </c>
      <c r="J632" s="31" t="s">
        <v>135</v>
      </c>
      <c r="K632" s="28"/>
      <c r="L632" s="32" t="s">
        <v>136</v>
      </c>
      <c r="M632" s="38"/>
      <c r="N632" s="42">
        <v>1</v>
      </c>
      <c r="O632" s="24">
        <v>0</v>
      </c>
      <c r="P632" s="47">
        <v>0.55000000000000004</v>
      </c>
      <c r="Q632" s="31" t="s">
        <v>880</v>
      </c>
      <c r="R632" s="1" t="s">
        <v>41</v>
      </c>
      <c r="S632" s="71">
        <f>VLOOKUP(R632,Contingencies!$A$2:$D$7,4,FALSE)</f>
        <v>0.125</v>
      </c>
      <c r="T632" s="22">
        <f t="shared" si="689"/>
        <v>50.542702734374998</v>
      </c>
      <c r="U632" s="33">
        <f t="shared" si="763"/>
        <v>17.934507421875001</v>
      </c>
      <c r="V632" s="89"/>
      <c r="W632" s="110"/>
      <c r="X632" s="102"/>
      <c r="Y632" s="102"/>
      <c r="Z632" s="102"/>
      <c r="AA632" s="102"/>
      <c r="AB632" s="102"/>
      <c r="AC632" s="102"/>
      <c r="AD632" s="102"/>
      <c r="AE632" s="102"/>
      <c r="AF632" s="102"/>
      <c r="AG632" s="102"/>
      <c r="AH632" s="102"/>
      <c r="AI632" s="102">
        <f t="shared" si="757"/>
        <v>0</v>
      </c>
      <c r="AJ632" s="103">
        <f t="shared" si="690"/>
        <v>0</v>
      </c>
      <c r="AK632" s="103">
        <f t="shared" si="691"/>
        <v>0</v>
      </c>
      <c r="AL632" s="103">
        <f t="shared" si="692"/>
        <v>0</v>
      </c>
      <c r="AM632" s="103">
        <f t="shared" si="693"/>
        <v>0</v>
      </c>
      <c r="AN632" s="103">
        <f t="shared" si="694"/>
        <v>0</v>
      </c>
      <c r="AO632" s="103">
        <f t="shared" si="695"/>
        <v>0</v>
      </c>
      <c r="AP632" s="103">
        <f t="shared" si="696"/>
        <v>0</v>
      </c>
      <c r="AQ632" s="103">
        <f t="shared" si="697"/>
        <v>0</v>
      </c>
      <c r="AR632" s="103">
        <f t="shared" si="698"/>
        <v>0</v>
      </c>
      <c r="AS632" s="103">
        <f t="shared" si="699"/>
        <v>0</v>
      </c>
      <c r="AT632" s="103">
        <f t="shared" si="700"/>
        <v>0</v>
      </c>
      <c r="AU632" s="103">
        <f t="shared" si="701"/>
        <v>0</v>
      </c>
      <c r="AV632" s="104">
        <f>SUM(AJ632:AU632)*VLOOKUP($I632,Escalation[],MATCH(W$1,Escalation[#Headers]),FALSE)</f>
        <v>0</v>
      </c>
      <c r="AW632" s="104">
        <f t="shared" si="758"/>
        <v>0</v>
      </c>
      <c r="AX632" s="104">
        <f t="shared" si="759"/>
        <v>0</v>
      </c>
      <c r="AY632" s="104">
        <f t="shared" si="760"/>
        <v>0</v>
      </c>
      <c r="AZ632" s="103">
        <f t="shared" si="761"/>
        <v>0</v>
      </c>
      <c r="BA632" s="105">
        <f t="shared" si="762"/>
        <v>0</v>
      </c>
      <c r="BB632" s="110"/>
      <c r="BC632" s="102"/>
      <c r="BD632" s="102"/>
      <c r="BE632" s="102"/>
      <c r="BF632" s="102"/>
      <c r="BG632" s="102"/>
      <c r="BH632" s="102"/>
      <c r="BI632" s="102"/>
      <c r="BJ632" s="101"/>
      <c r="BK632" s="101"/>
      <c r="BL632" s="101">
        <v>125</v>
      </c>
      <c r="BM632" s="101">
        <v>125</v>
      </c>
      <c r="BN632" s="102">
        <f t="shared" si="702"/>
        <v>0</v>
      </c>
      <c r="BO632" s="103">
        <f t="shared" si="703"/>
        <v>0</v>
      </c>
      <c r="BP632" s="103">
        <f t="shared" si="704"/>
        <v>0</v>
      </c>
      <c r="BQ632" s="103">
        <f t="shared" si="705"/>
        <v>0</v>
      </c>
      <c r="BR632" s="103">
        <f t="shared" si="706"/>
        <v>0</v>
      </c>
      <c r="BS632" s="103">
        <f t="shared" si="707"/>
        <v>0</v>
      </c>
      <c r="BT632" s="103">
        <f t="shared" si="708"/>
        <v>0</v>
      </c>
      <c r="BU632" s="103">
        <f t="shared" si="709"/>
        <v>0</v>
      </c>
      <c r="BV632" s="103">
        <f t="shared" si="710"/>
        <v>0</v>
      </c>
      <c r="BW632" s="103">
        <f t="shared" si="711"/>
        <v>0</v>
      </c>
      <c r="BX632" s="103">
        <f t="shared" si="712"/>
        <v>0</v>
      </c>
      <c r="BY632" s="103">
        <f t="shared" si="713"/>
        <v>125</v>
      </c>
      <c r="BZ632" s="103">
        <f t="shared" si="714"/>
        <v>125</v>
      </c>
      <c r="CA632" s="104">
        <f>SUM(BO632:BZ632)*VLOOKUP($I632,Escalation[],MATCH(BB$1,Escalation[#Headers]),FALSE)</f>
        <v>260.86556250000001</v>
      </c>
      <c r="CB632" s="104">
        <f t="shared" si="715"/>
        <v>0</v>
      </c>
      <c r="CC632" s="104">
        <f t="shared" si="716"/>
        <v>143.47605937500001</v>
      </c>
      <c r="CD632" s="104">
        <f t="shared" si="717"/>
        <v>404.34162187499999</v>
      </c>
      <c r="CE632" s="103">
        <f t="shared" si="718"/>
        <v>32.608195312500001</v>
      </c>
      <c r="CF632" s="105">
        <f t="shared" si="719"/>
        <v>17.934507421875001</v>
      </c>
      <c r="CG632" s="100"/>
      <c r="CH632" s="101"/>
      <c r="CI632" s="101"/>
      <c r="CJ632" s="101"/>
      <c r="CK632" s="101"/>
      <c r="CL632" s="102"/>
      <c r="CM632" s="102"/>
      <c r="CN632" s="102"/>
      <c r="CO632" s="102"/>
      <c r="CP632" s="102"/>
      <c r="CQ632" s="102"/>
      <c r="CR632" s="102"/>
      <c r="CS632" s="102">
        <f t="shared" si="720"/>
        <v>0</v>
      </c>
      <c r="CT632" s="103">
        <f t="shared" si="721"/>
        <v>0</v>
      </c>
      <c r="CU632" s="103">
        <f t="shared" si="722"/>
        <v>0</v>
      </c>
      <c r="CV632" s="103">
        <f t="shared" si="723"/>
        <v>0</v>
      </c>
      <c r="CW632" s="103">
        <f t="shared" si="724"/>
        <v>0</v>
      </c>
      <c r="CX632" s="103">
        <f t="shared" si="725"/>
        <v>0</v>
      </c>
      <c r="CY632" s="103">
        <f t="shared" si="726"/>
        <v>0</v>
      </c>
      <c r="CZ632" s="103">
        <f t="shared" si="727"/>
        <v>0</v>
      </c>
      <c r="DA632" s="103">
        <f t="shared" si="728"/>
        <v>0</v>
      </c>
      <c r="DB632" s="103">
        <f t="shared" si="729"/>
        <v>0</v>
      </c>
      <c r="DC632" s="103">
        <f t="shared" si="730"/>
        <v>0</v>
      </c>
      <c r="DD632" s="103">
        <f t="shared" si="731"/>
        <v>0</v>
      </c>
      <c r="DE632" s="103">
        <f t="shared" si="732"/>
        <v>0</v>
      </c>
      <c r="DF632" s="104">
        <f>SUM(CT632:DE632)*VLOOKUP($I632,Escalation[],MATCH(CG$1,Escalation[#Headers]),FALSE)</f>
        <v>0</v>
      </c>
      <c r="DG632" s="104">
        <f t="shared" si="733"/>
        <v>0</v>
      </c>
      <c r="DH632" s="104">
        <f t="shared" si="734"/>
        <v>0</v>
      </c>
      <c r="DI632" s="104">
        <f t="shared" si="735"/>
        <v>0</v>
      </c>
      <c r="DJ632" s="103">
        <f t="shared" si="736"/>
        <v>0</v>
      </c>
      <c r="DK632" s="105">
        <f t="shared" si="737"/>
        <v>0</v>
      </c>
      <c r="DL632" s="110"/>
      <c r="DM632" s="102"/>
      <c r="DN632" s="102"/>
      <c r="DO632" s="102"/>
      <c r="DP632" s="102"/>
      <c r="DQ632" s="102"/>
      <c r="DR632" s="102"/>
      <c r="DS632" s="102"/>
      <c r="DT632" s="102"/>
      <c r="DU632" s="102"/>
      <c r="DV632" s="102"/>
      <c r="DW632" s="102"/>
      <c r="DX632" s="102">
        <f t="shared" si="738"/>
        <v>0</v>
      </c>
      <c r="DY632" s="103">
        <f t="shared" si="739"/>
        <v>0</v>
      </c>
      <c r="DZ632" s="103">
        <f t="shared" si="740"/>
        <v>0</v>
      </c>
      <c r="EA632" s="103">
        <f t="shared" si="741"/>
        <v>0</v>
      </c>
      <c r="EB632" s="103">
        <f t="shared" si="742"/>
        <v>0</v>
      </c>
      <c r="EC632" s="103">
        <f t="shared" si="743"/>
        <v>0</v>
      </c>
      <c r="ED632" s="103">
        <f t="shared" si="744"/>
        <v>0</v>
      </c>
      <c r="EE632" s="103">
        <f t="shared" si="745"/>
        <v>0</v>
      </c>
      <c r="EF632" s="103">
        <f t="shared" si="746"/>
        <v>0</v>
      </c>
      <c r="EG632" s="103">
        <f t="shared" si="747"/>
        <v>0</v>
      </c>
      <c r="EH632" s="103">
        <f t="shared" si="748"/>
        <v>0</v>
      </c>
      <c r="EI632" s="103">
        <f t="shared" si="749"/>
        <v>0</v>
      </c>
      <c r="EJ632" s="103">
        <f t="shared" si="750"/>
        <v>0</v>
      </c>
      <c r="EK632" s="104">
        <f>SUM(DY632:EJ632)*VLOOKUP($I632,Escalation[],MATCH(DL$1,Escalation[#Headers]),FALSE)</f>
        <v>0</v>
      </c>
      <c r="EL632" s="104">
        <f t="shared" si="751"/>
        <v>0</v>
      </c>
      <c r="EM632" s="104">
        <f t="shared" si="752"/>
        <v>0</v>
      </c>
      <c r="EN632" s="104">
        <f t="shared" si="753"/>
        <v>0</v>
      </c>
      <c r="EO632" s="103">
        <f t="shared" si="754"/>
        <v>0</v>
      </c>
      <c r="EP632" s="105">
        <f t="shared" si="755"/>
        <v>0</v>
      </c>
      <c r="EQ632" s="159">
        <f t="shared" si="756"/>
        <v>404.34162187499999</v>
      </c>
      <c r="ER632" s="1"/>
      <c r="ES632" s="82"/>
      <c r="ET632" s="82"/>
      <c r="EU632" s="82"/>
      <c r="EV632" s="82"/>
      <c r="EW632" s="34"/>
      <c r="EX632" s="34"/>
      <c r="EY632" s="34"/>
      <c r="EZ632" s="34"/>
      <c r="FA632" s="34"/>
      <c r="FB632" s="34"/>
      <c r="FC632" s="34"/>
      <c r="FD632" s="34"/>
    </row>
    <row r="633" spans="1:160" ht="79.2" hidden="1" x14ac:dyDescent="0.3">
      <c r="A633" s="37" t="s">
        <v>1256</v>
      </c>
      <c r="B633" s="83">
        <v>1.4</v>
      </c>
      <c r="C633" t="s">
        <v>1400</v>
      </c>
      <c r="D633" s="28" t="s">
        <v>1070</v>
      </c>
      <c r="E633" s="28"/>
      <c r="F633" s="29" t="s">
        <v>1257</v>
      </c>
      <c r="G633" s="30" t="s">
        <v>1260</v>
      </c>
      <c r="H633" s="1" t="s">
        <v>834</v>
      </c>
      <c r="I633" s="28" t="s">
        <v>125</v>
      </c>
      <c r="J633" s="31" t="s">
        <v>125</v>
      </c>
      <c r="K633" s="28"/>
      <c r="L633" s="32" t="s">
        <v>129</v>
      </c>
      <c r="M633" s="38"/>
      <c r="N633" s="42">
        <v>1</v>
      </c>
      <c r="O633" s="24">
        <v>0</v>
      </c>
      <c r="P633" s="47">
        <v>0.55000000000000004</v>
      </c>
      <c r="Q633" s="31" t="s">
        <v>880</v>
      </c>
      <c r="R633" s="1" t="s">
        <v>24</v>
      </c>
      <c r="S633" s="71">
        <f>VLOOKUP(R633,Contingencies!$A$2:$D$7,4,FALSE)</f>
        <v>0.09</v>
      </c>
      <c r="T633" s="22">
        <f t="shared" si="689"/>
        <v>267.6466584509626</v>
      </c>
      <c r="U633" s="33">
        <f t="shared" si="763"/>
        <v>94.97139493421254</v>
      </c>
      <c r="V633" s="89"/>
      <c r="W633" s="110"/>
      <c r="X633" s="102"/>
      <c r="Y633" s="102"/>
      <c r="Z633" s="102"/>
      <c r="AA633" s="102"/>
      <c r="AB633" s="102"/>
      <c r="AC633" s="102"/>
      <c r="AD633" s="102"/>
      <c r="AE633" s="102"/>
      <c r="AF633" s="102"/>
      <c r="AG633" s="102"/>
      <c r="AH633" s="102"/>
      <c r="AI633" s="102">
        <f t="shared" si="757"/>
        <v>0</v>
      </c>
      <c r="AJ633" s="103">
        <f t="shared" si="690"/>
        <v>0</v>
      </c>
      <c r="AK633" s="103">
        <f t="shared" si="691"/>
        <v>0</v>
      </c>
      <c r="AL633" s="103">
        <f t="shared" si="692"/>
        <v>0</v>
      </c>
      <c r="AM633" s="103">
        <f t="shared" si="693"/>
        <v>0</v>
      </c>
      <c r="AN633" s="103">
        <f t="shared" si="694"/>
        <v>0</v>
      </c>
      <c r="AO633" s="103">
        <f t="shared" si="695"/>
        <v>0</v>
      </c>
      <c r="AP633" s="103">
        <f t="shared" si="696"/>
        <v>0</v>
      </c>
      <c r="AQ633" s="103">
        <f t="shared" si="697"/>
        <v>0</v>
      </c>
      <c r="AR633" s="103">
        <f t="shared" si="698"/>
        <v>0</v>
      </c>
      <c r="AS633" s="103">
        <f t="shared" si="699"/>
        <v>0</v>
      </c>
      <c r="AT633" s="103">
        <f t="shared" si="700"/>
        <v>0</v>
      </c>
      <c r="AU633" s="103">
        <f t="shared" si="701"/>
        <v>0</v>
      </c>
      <c r="AV633" s="104">
        <f>SUM(AJ633:AU633)*VLOOKUP($I633,Escalation[],MATCH(W$1,Escalation[#Headers]),FALSE)</f>
        <v>0</v>
      </c>
      <c r="AW633" s="104">
        <f t="shared" si="758"/>
        <v>0</v>
      </c>
      <c r="AX633" s="104">
        <f t="shared" si="759"/>
        <v>0</v>
      </c>
      <c r="AY633" s="104">
        <f t="shared" si="760"/>
        <v>0</v>
      </c>
      <c r="AZ633" s="103">
        <f t="shared" si="761"/>
        <v>0</v>
      </c>
      <c r="BA633" s="105">
        <f t="shared" si="762"/>
        <v>0</v>
      </c>
      <c r="BB633" s="110"/>
      <c r="BC633" s="102"/>
      <c r="BD633" s="102"/>
      <c r="BE633" s="102"/>
      <c r="BF633" s="102"/>
      <c r="BG633" s="102"/>
      <c r="BH633" s="102"/>
      <c r="BI633" s="102"/>
      <c r="BJ633" s="101"/>
      <c r="BK633" s="101"/>
      <c r="BL633" s="101"/>
      <c r="BM633" s="101"/>
      <c r="BN633" s="102">
        <f t="shared" si="702"/>
        <v>0</v>
      </c>
      <c r="BO633" s="103">
        <f t="shared" si="703"/>
        <v>0</v>
      </c>
      <c r="BP633" s="103">
        <f t="shared" si="704"/>
        <v>0</v>
      </c>
      <c r="BQ633" s="103">
        <f t="shared" si="705"/>
        <v>0</v>
      </c>
      <c r="BR633" s="103">
        <f t="shared" si="706"/>
        <v>0</v>
      </c>
      <c r="BS633" s="103">
        <f t="shared" si="707"/>
        <v>0</v>
      </c>
      <c r="BT633" s="103">
        <f t="shared" si="708"/>
        <v>0</v>
      </c>
      <c r="BU633" s="103">
        <f t="shared" si="709"/>
        <v>0</v>
      </c>
      <c r="BV633" s="103">
        <f t="shared" si="710"/>
        <v>0</v>
      </c>
      <c r="BW633" s="103">
        <f t="shared" si="711"/>
        <v>0</v>
      </c>
      <c r="BX633" s="103">
        <f t="shared" si="712"/>
        <v>0</v>
      </c>
      <c r="BY633" s="103">
        <f t="shared" si="713"/>
        <v>0</v>
      </c>
      <c r="BZ633" s="103">
        <f t="shared" si="714"/>
        <v>0</v>
      </c>
      <c r="CA633" s="104">
        <f>SUM(BO633:BZ633)*VLOOKUP($I633,Escalation[],MATCH(BB$1,Escalation[#Headers]),FALSE)</f>
        <v>0</v>
      </c>
      <c r="CB633" s="104">
        <f t="shared" si="715"/>
        <v>0</v>
      </c>
      <c r="CC633" s="104">
        <f t="shared" si="716"/>
        <v>0</v>
      </c>
      <c r="CD633" s="104">
        <f t="shared" si="717"/>
        <v>0</v>
      </c>
      <c r="CE633" s="103">
        <f t="shared" si="718"/>
        <v>0</v>
      </c>
      <c r="CF633" s="105">
        <f t="shared" si="719"/>
        <v>0</v>
      </c>
      <c r="CG633" s="100"/>
      <c r="CH633" s="101">
        <v>1080</v>
      </c>
      <c r="CI633" s="101"/>
      <c r="CJ633" s="101"/>
      <c r="CK633" s="101">
        <v>720</v>
      </c>
      <c r="CL633" s="102"/>
      <c r="CM633" s="102"/>
      <c r="CN633" s="102"/>
      <c r="CO633" s="102"/>
      <c r="CP633" s="102"/>
      <c r="CQ633" s="102"/>
      <c r="CR633" s="102"/>
      <c r="CS633" s="102">
        <f t="shared" si="720"/>
        <v>0</v>
      </c>
      <c r="CT633" s="103">
        <f t="shared" si="721"/>
        <v>0</v>
      </c>
      <c r="CU633" s="103">
        <f t="shared" si="722"/>
        <v>1080</v>
      </c>
      <c r="CV633" s="103">
        <f t="shared" si="723"/>
        <v>0</v>
      </c>
      <c r="CW633" s="103">
        <f t="shared" si="724"/>
        <v>0</v>
      </c>
      <c r="CX633" s="103">
        <f t="shared" si="725"/>
        <v>720</v>
      </c>
      <c r="CY633" s="103">
        <f t="shared" si="726"/>
        <v>0</v>
      </c>
      <c r="CZ633" s="103">
        <f t="shared" si="727"/>
        <v>0</v>
      </c>
      <c r="DA633" s="103">
        <f t="shared" si="728"/>
        <v>0</v>
      </c>
      <c r="DB633" s="103">
        <f t="shared" si="729"/>
        <v>0</v>
      </c>
      <c r="DC633" s="103">
        <f t="shared" si="730"/>
        <v>0</v>
      </c>
      <c r="DD633" s="103">
        <f t="shared" si="731"/>
        <v>0</v>
      </c>
      <c r="DE633" s="103">
        <f t="shared" si="732"/>
        <v>0</v>
      </c>
      <c r="DF633" s="104">
        <f>SUM(CT633:DE633)*VLOOKUP($I633,Escalation[],MATCH(CG$1,Escalation[#Headers]),FALSE)</f>
        <v>1918.6140390750006</v>
      </c>
      <c r="DG633" s="104">
        <f t="shared" si="733"/>
        <v>0</v>
      </c>
      <c r="DH633" s="104">
        <f t="shared" si="734"/>
        <v>1055.2377214912503</v>
      </c>
      <c r="DI633" s="104">
        <f t="shared" si="735"/>
        <v>2973.851760566251</v>
      </c>
      <c r="DJ633" s="103">
        <f t="shared" si="736"/>
        <v>172.67526351675005</v>
      </c>
      <c r="DK633" s="105">
        <f t="shared" si="737"/>
        <v>94.971394934212526</v>
      </c>
      <c r="DL633" s="110"/>
      <c r="DM633" s="102"/>
      <c r="DN633" s="102"/>
      <c r="DO633" s="102"/>
      <c r="DP633" s="102"/>
      <c r="DQ633" s="102"/>
      <c r="DR633" s="102"/>
      <c r="DS633" s="102"/>
      <c r="DT633" s="102"/>
      <c r="DU633" s="102"/>
      <c r="DV633" s="102"/>
      <c r="DW633" s="102"/>
      <c r="DX633" s="102">
        <f t="shared" si="738"/>
        <v>0</v>
      </c>
      <c r="DY633" s="103">
        <f t="shared" si="739"/>
        <v>0</v>
      </c>
      <c r="DZ633" s="103">
        <f t="shared" si="740"/>
        <v>0</v>
      </c>
      <c r="EA633" s="103">
        <f t="shared" si="741"/>
        <v>0</v>
      </c>
      <c r="EB633" s="103">
        <f t="shared" si="742"/>
        <v>0</v>
      </c>
      <c r="EC633" s="103">
        <f t="shared" si="743"/>
        <v>0</v>
      </c>
      <c r="ED633" s="103">
        <f t="shared" si="744"/>
        <v>0</v>
      </c>
      <c r="EE633" s="103">
        <f t="shared" si="745"/>
        <v>0</v>
      </c>
      <c r="EF633" s="103">
        <f t="shared" si="746"/>
        <v>0</v>
      </c>
      <c r="EG633" s="103">
        <f t="shared" si="747"/>
        <v>0</v>
      </c>
      <c r="EH633" s="103">
        <f t="shared" si="748"/>
        <v>0</v>
      </c>
      <c r="EI633" s="103">
        <f t="shared" si="749"/>
        <v>0</v>
      </c>
      <c r="EJ633" s="103">
        <f t="shared" si="750"/>
        <v>0</v>
      </c>
      <c r="EK633" s="104">
        <f>SUM(DY633:EJ633)*VLOOKUP($I633,Escalation[],MATCH(DL$1,Escalation[#Headers]),FALSE)</f>
        <v>0</v>
      </c>
      <c r="EL633" s="104">
        <f t="shared" si="751"/>
        <v>0</v>
      </c>
      <c r="EM633" s="104">
        <f t="shared" si="752"/>
        <v>0</v>
      </c>
      <c r="EN633" s="104">
        <f t="shared" si="753"/>
        <v>0</v>
      </c>
      <c r="EO633" s="103">
        <f t="shared" si="754"/>
        <v>0</v>
      </c>
      <c r="EP633" s="105">
        <f t="shared" si="755"/>
        <v>0</v>
      </c>
      <c r="EQ633" s="159">
        <f t="shared" si="756"/>
        <v>2973.851760566251</v>
      </c>
      <c r="ER633" s="1"/>
      <c r="ES633" s="82"/>
      <c r="ET633" s="82"/>
      <c r="EU633" s="82"/>
      <c r="EV633" s="82"/>
      <c r="EW633" s="34"/>
      <c r="EX633" s="34"/>
      <c r="EY633" s="34"/>
      <c r="EZ633" s="34"/>
      <c r="FA633" s="34"/>
      <c r="FB633" s="34"/>
      <c r="FC633" s="34"/>
      <c r="FD633" s="34"/>
    </row>
    <row r="634" spans="1:160" ht="66" hidden="1" x14ac:dyDescent="0.3">
      <c r="A634" s="37" t="s">
        <v>1256</v>
      </c>
      <c r="B634" s="83">
        <v>1.4</v>
      </c>
      <c r="C634" t="s">
        <v>1400</v>
      </c>
      <c r="D634" s="28" t="s">
        <v>1070</v>
      </c>
      <c r="E634" s="28"/>
      <c r="F634" s="29" t="s">
        <v>1257</v>
      </c>
      <c r="G634" s="30" t="s">
        <v>1261</v>
      </c>
      <c r="H634" s="1"/>
      <c r="I634" s="28" t="s">
        <v>135</v>
      </c>
      <c r="J634" s="31" t="s">
        <v>135</v>
      </c>
      <c r="K634" s="28"/>
      <c r="L634" s="32" t="s">
        <v>136</v>
      </c>
      <c r="M634" s="38"/>
      <c r="N634" s="42">
        <v>1</v>
      </c>
      <c r="O634" s="24">
        <v>0</v>
      </c>
      <c r="P634" s="47">
        <v>0.55000000000000004</v>
      </c>
      <c r="Q634" s="31" t="s">
        <v>880</v>
      </c>
      <c r="R634" s="1" t="s">
        <v>41</v>
      </c>
      <c r="S634" s="71">
        <f>VLOOKUP(R634,Contingencies!$A$2:$D$7,4,FALSE)</f>
        <v>0.125</v>
      </c>
      <c r="T634" s="22">
        <f t="shared" si="689"/>
        <v>141.51956765625005</v>
      </c>
      <c r="U634" s="33">
        <f t="shared" si="763"/>
        <v>50.216620781250022</v>
      </c>
      <c r="V634" s="89"/>
      <c r="W634" s="110"/>
      <c r="X634" s="102"/>
      <c r="Y634" s="102"/>
      <c r="Z634" s="102"/>
      <c r="AA634" s="102"/>
      <c r="AB634" s="102"/>
      <c r="AC634" s="102"/>
      <c r="AD634" s="102"/>
      <c r="AE634" s="102"/>
      <c r="AF634" s="102"/>
      <c r="AG634" s="102"/>
      <c r="AH634" s="102"/>
      <c r="AI634" s="102">
        <f t="shared" si="757"/>
        <v>0</v>
      </c>
      <c r="AJ634" s="103">
        <f t="shared" si="690"/>
        <v>0</v>
      </c>
      <c r="AK634" s="103">
        <f t="shared" si="691"/>
        <v>0</v>
      </c>
      <c r="AL634" s="103">
        <f t="shared" si="692"/>
        <v>0</v>
      </c>
      <c r="AM634" s="103">
        <f t="shared" si="693"/>
        <v>0</v>
      </c>
      <c r="AN634" s="103">
        <f t="shared" si="694"/>
        <v>0</v>
      </c>
      <c r="AO634" s="103">
        <f t="shared" si="695"/>
        <v>0</v>
      </c>
      <c r="AP634" s="103">
        <f t="shared" si="696"/>
        <v>0</v>
      </c>
      <c r="AQ634" s="103">
        <f t="shared" si="697"/>
        <v>0</v>
      </c>
      <c r="AR634" s="103">
        <f t="shared" si="698"/>
        <v>0</v>
      </c>
      <c r="AS634" s="103">
        <f t="shared" si="699"/>
        <v>0</v>
      </c>
      <c r="AT634" s="103">
        <f t="shared" si="700"/>
        <v>0</v>
      </c>
      <c r="AU634" s="103">
        <f t="shared" si="701"/>
        <v>0</v>
      </c>
      <c r="AV634" s="104">
        <f>SUM(AJ634:AU634)*VLOOKUP($I634,Escalation[],MATCH(W$1,Escalation[#Headers]),FALSE)</f>
        <v>0</v>
      </c>
      <c r="AW634" s="104">
        <f t="shared" si="758"/>
        <v>0</v>
      </c>
      <c r="AX634" s="104">
        <f t="shared" si="759"/>
        <v>0</v>
      </c>
      <c r="AY634" s="104">
        <f t="shared" si="760"/>
        <v>0</v>
      </c>
      <c r="AZ634" s="103">
        <f t="shared" si="761"/>
        <v>0</v>
      </c>
      <c r="BA634" s="105">
        <f t="shared" si="762"/>
        <v>0</v>
      </c>
      <c r="BB634" s="110"/>
      <c r="BC634" s="102"/>
      <c r="BD634" s="102"/>
      <c r="BE634" s="102"/>
      <c r="BF634" s="102"/>
      <c r="BG634" s="102"/>
      <c r="BH634" s="102"/>
      <c r="BI634" s="102"/>
      <c r="BJ634" s="101">
        <v>350</v>
      </c>
      <c r="BK634" s="101">
        <v>350</v>
      </c>
      <c r="BL634" s="101"/>
      <c r="BM634" s="101"/>
      <c r="BN634" s="102">
        <f t="shared" si="702"/>
        <v>0</v>
      </c>
      <c r="BO634" s="103">
        <f t="shared" si="703"/>
        <v>0</v>
      </c>
      <c r="BP634" s="103">
        <f t="shared" si="704"/>
        <v>0</v>
      </c>
      <c r="BQ634" s="103">
        <f t="shared" si="705"/>
        <v>0</v>
      </c>
      <c r="BR634" s="103">
        <f t="shared" si="706"/>
        <v>0</v>
      </c>
      <c r="BS634" s="103">
        <f t="shared" si="707"/>
        <v>0</v>
      </c>
      <c r="BT634" s="103">
        <f t="shared" si="708"/>
        <v>0</v>
      </c>
      <c r="BU634" s="103">
        <f t="shared" si="709"/>
        <v>0</v>
      </c>
      <c r="BV634" s="103">
        <f t="shared" si="710"/>
        <v>0</v>
      </c>
      <c r="BW634" s="103">
        <f t="shared" si="711"/>
        <v>350</v>
      </c>
      <c r="BX634" s="103">
        <f t="shared" si="712"/>
        <v>350</v>
      </c>
      <c r="BY634" s="103">
        <f t="shared" si="713"/>
        <v>0</v>
      </c>
      <c r="BZ634" s="103">
        <f t="shared" si="714"/>
        <v>0</v>
      </c>
      <c r="CA634" s="104">
        <f>SUM(BO634:BZ634)*VLOOKUP($I634,Escalation[],MATCH(BB$1,Escalation[#Headers]),FALSE)</f>
        <v>730.42357500000014</v>
      </c>
      <c r="CB634" s="104">
        <f t="shared" si="715"/>
        <v>0</v>
      </c>
      <c r="CC634" s="104">
        <f t="shared" si="716"/>
        <v>401.73296625000012</v>
      </c>
      <c r="CD634" s="104">
        <f t="shared" si="717"/>
        <v>1132.1565412500004</v>
      </c>
      <c r="CE634" s="103">
        <f t="shared" si="718"/>
        <v>91.302946875000018</v>
      </c>
      <c r="CF634" s="105">
        <f t="shared" si="719"/>
        <v>50.216620781250015</v>
      </c>
      <c r="CG634" s="100"/>
      <c r="CH634" s="101"/>
      <c r="CI634" s="101"/>
      <c r="CJ634" s="101"/>
      <c r="CK634" s="101"/>
      <c r="CL634" s="102"/>
      <c r="CM634" s="102"/>
      <c r="CN634" s="102"/>
      <c r="CO634" s="102"/>
      <c r="CP634" s="102"/>
      <c r="CQ634" s="102"/>
      <c r="CR634" s="102"/>
      <c r="CS634" s="102">
        <f t="shared" si="720"/>
        <v>0</v>
      </c>
      <c r="CT634" s="103">
        <f t="shared" si="721"/>
        <v>0</v>
      </c>
      <c r="CU634" s="103">
        <f t="shared" si="722"/>
        <v>0</v>
      </c>
      <c r="CV634" s="103">
        <f t="shared" si="723"/>
        <v>0</v>
      </c>
      <c r="CW634" s="103">
        <f t="shared" si="724"/>
        <v>0</v>
      </c>
      <c r="CX634" s="103">
        <f t="shared" si="725"/>
        <v>0</v>
      </c>
      <c r="CY634" s="103">
        <f t="shared" si="726"/>
        <v>0</v>
      </c>
      <c r="CZ634" s="103">
        <f t="shared" si="727"/>
        <v>0</v>
      </c>
      <c r="DA634" s="103">
        <f t="shared" si="728"/>
        <v>0</v>
      </c>
      <c r="DB634" s="103">
        <f t="shared" si="729"/>
        <v>0</v>
      </c>
      <c r="DC634" s="103">
        <f t="shared" si="730"/>
        <v>0</v>
      </c>
      <c r="DD634" s="103">
        <f t="shared" si="731"/>
        <v>0</v>
      </c>
      <c r="DE634" s="103">
        <f t="shared" si="732"/>
        <v>0</v>
      </c>
      <c r="DF634" s="104">
        <f>SUM(CT634:DE634)*VLOOKUP($I634,Escalation[],MATCH(CG$1,Escalation[#Headers]),FALSE)</f>
        <v>0</v>
      </c>
      <c r="DG634" s="104">
        <f t="shared" si="733"/>
        <v>0</v>
      </c>
      <c r="DH634" s="104">
        <f t="shared" si="734"/>
        <v>0</v>
      </c>
      <c r="DI634" s="104">
        <f t="shared" si="735"/>
        <v>0</v>
      </c>
      <c r="DJ634" s="103">
        <f t="shared" si="736"/>
        <v>0</v>
      </c>
      <c r="DK634" s="105">
        <f t="shared" si="737"/>
        <v>0</v>
      </c>
      <c r="DL634" s="110"/>
      <c r="DM634" s="102"/>
      <c r="DN634" s="102"/>
      <c r="DO634" s="102"/>
      <c r="DP634" s="102"/>
      <c r="DQ634" s="102"/>
      <c r="DR634" s="102"/>
      <c r="DS634" s="102"/>
      <c r="DT634" s="102"/>
      <c r="DU634" s="102"/>
      <c r="DV634" s="102"/>
      <c r="DW634" s="102"/>
      <c r="DX634" s="102">
        <f t="shared" si="738"/>
        <v>0</v>
      </c>
      <c r="DY634" s="103">
        <f t="shared" si="739"/>
        <v>0</v>
      </c>
      <c r="DZ634" s="103">
        <f t="shared" si="740"/>
        <v>0</v>
      </c>
      <c r="EA634" s="103">
        <f t="shared" si="741"/>
        <v>0</v>
      </c>
      <c r="EB634" s="103">
        <f t="shared" si="742"/>
        <v>0</v>
      </c>
      <c r="EC634" s="103">
        <f t="shared" si="743"/>
        <v>0</v>
      </c>
      <c r="ED634" s="103">
        <f t="shared" si="744"/>
        <v>0</v>
      </c>
      <c r="EE634" s="103">
        <f t="shared" si="745"/>
        <v>0</v>
      </c>
      <c r="EF634" s="103">
        <f t="shared" si="746"/>
        <v>0</v>
      </c>
      <c r="EG634" s="103">
        <f t="shared" si="747"/>
        <v>0</v>
      </c>
      <c r="EH634" s="103">
        <f t="shared" si="748"/>
        <v>0</v>
      </c>
      <c r="EI634" s="103">
        <f t="shared" si="749"/>
        <v>0</v>
      </c>
      <c r="EJ634" s="103">
        <f t="shared" si="750"/>
        <v>0</v>
      </c>
      <c r="EK634" s="104">
        <f>SUM(DY634:EJ634)*VLOOKUP($I634,Escalation[],MATCH(DL$1,Escalation[#Headers]),FALSE)</f>
        <v>0</v>
      </c>
      <c r="EL634" s="104">
        <f t="shared" si="751"/>
        <v>0</v>
      </c>
      <c r="EM634" s="104">
        <f t="shared" si="752"/>
        <v>0</v>
      </c>
      <c r="EN634" s="104">
        <f t="shared" si="753"/>
        <v>0</v>
      </c>
      <c r="EO634" s="103">
        <f t="shared" si="754"/>
        <v>0</v>
      </c>
      <c r="EP634" s="105">
        <f t="shared" si="755"/>
        <v>0</v>
      </c>
      <c r="EQ634" s="159">
        <f t="shared" si="756"/>
        <v>1132.1565412500004</v>
      </c>
      <c r="ER634" s="1"/>
      <c r="ES634" s="82"/>
      <c r="ET634" s="82"/>
      <c r="EU634" s="82"/>
      <c r="EV634" s="82"/>
      <c r="EW634" s="34"/>
      <c r="EX634" s="34"/>
      <c r="EY634" s="34"/>
      <c r="EZ634" s="34"/>
      <c r="FA634" s="34"/>
      <c r="FB634" s="34"/>
      <c r="FC634" s="34"/>
      <c r="FD634" s="34"/>
    </row>
    <row r="635" spans="1:160" ht="79.2" hidden="1" x14ac:dyDescent="0.3">
      <c r="A635" s="37" t="s">
        <v>1256</v>
      </c>
      <c r="B635" s="83">
        <v>1.4</v>
      </c>
      <c r="C635" t="s">
        <v>1400</v>
      </c>
      <c r="D635" s="28" t="s">
        <v>1070</v>
      </c>
      <c r="E635" s="28"/>
      <c r="F635" s="29" t="s">
        <v>1257</v>
      </c>
      <c r="G635" s="30" t="s">
        <v>1262</v>
      </c>
      <c r="H635" s="1"/>
      <c r="I635" s="28" t="s">
        <v>135</v>
      </c>
      <c r="J635" s="31" t="s">
        <v>135</v>
      </c>
      <c r="K635" s="28"/>
      <c r="L635" s="32" t="s">
        <v>136</v>
      </c>
      <c r="M635" s="38"/>
      <c r="N635" s="42">
        <v>1</v>
      </c>
      <c r="O635" s="24">
        <v>0</v>
      </c>
      <c r="P635" s="47">
        <v>0.55000000000000004</v>
      </c>
      <c r="Q635" s="31" t="s">
        <v>880</v>
      </c>
      <c r="R635" s="1" t="s">
        <v>41</v>
      </c>
      <c r="S635" s="71">
        <f>VLOOKUP(R635,Contingencies!$A$2:$D$7,4,FALSE)</f>
        <v>0.125</v>
      </c>
      <c r="T635" s="22">
        <f t="shared" si="689"/>
        <v>50.542702734374998</v>
      </c>
      <c r="U635" s="33">
        <f t="shared" si="763"/>
        <v>17.934507421875001</v>
      </c>
      <c r="V635" s="89"/>
      <c r="W635" s="110"/>
      <c r="X635" s="102"/>
      <c r="Y635" s="102"/>
      <c r="Z635" s="102"/>
      <c r="AA635" s="102"/>
      <c r="AB635" s="102"/>
      <c r="AC635" s="102"/>
      <c r="AD635" s="102"/>
      <c r="AE635" s="102"/>
      <c r="AF635" s="102"/>
      <c r="AG635" s="102"/>
      <c r="AH635" s="102"/>
      <c r="AI635" s="102">
        <f t="shared" si="757"/>
        <v>0</v>
      </c>
      <c r="AJ635" s="103">
        <f t="shared" si="690"/>
        <v>0</v>
      </c>
      <c r="AK635" s="103">
        <f t="shared" si="691"/>
        <v>0</v>
      </c>
      <c r="AL635" s="103">
        <f t="shared" si="692"/>
        <v>0</v>
      </c>
      <c r="AM635" s="103">
        <f t="shared" si="693"/>
        <v>0</v>
      </c>
      <c r="AN635" s="103">
        <f t="shared" si="694"/>
        <v>0</v>
      </c>
      <c r="AO635" s="103">
        <f t="shared" si="695"/>
        <v>0</v>
      </c>
      <c r="AP635" s="103">
        <f t="shared" si="696"/>
        <v>0</v>
      </c>
      <c r="AQ635" s="103">
        <f t="shared" si="697"/>
        <v>0</v>
      </c>
      <c r="AR635" s="103">
        <f t="shared" si="698"/>
        <v>0</v>
      </c>
      <c r="AS635" s="103">
        <f t="shared" si="699"/>
        <v>0</v>
      </c>
      <c r="AT635" s="103">
        <f t="shared" si="700"/>
        <v>0</v>
      </c>
      <c r="AU635" s="103">
        <f t="shared" si="701"/>
        <v>0</v>
      </c>
      <c r="AV635" s="104">
        <f>SUM(AJ635:AU635)*VLOOKUP($I635,Escalation[],MATCH(W$1,Escalation[#Headers]),FALSE)</f>
        <v>0</v>
      </c>
      <c r="AW635" s="104">
        <f t="shared" si="758"/>
        <v>0</v>
      </c>
      <c r="AX635" s="104">
        <f t="shared" si="759"/>
        <v>0</v>
      </c>
      <c r="AY635" s="104">
        <f t="shared" si="760"/>
        <v>0</v>
      </c>
      <c r="AZ635" s="103">
        <f t="shared" si="761"/>
        <v>0</v>
      </c>
      <c r="BA635" s="105">
        <f t="shared" si="762"/>
        <v>0</v>
      </c>
      <c r="BB635" s="110"/>
      <c r="BC635" s="102"/>
      <c r="BD635" s="102"/>
      <c r="BE635" s="102"/>
      <c r="BF635" s="102"/>
      <c r="BG635" s="102"/>
      <c r="BH635" s="102"/>
      <c r="BI635" s="102"/>
      <c r="BJ635" s="101"/>
      <c r="BK635" s="101"/>
      <c r="BL635" s="101">
        <v>125</v>
      </c>
      <c r="BM635" s="101">
        <v>125</v>
      </c>
      <c r="BN635" s="102">
        <f t="shared" si="702"/>
        <v>0</v>
      </c>
      <c r="BO635" s="103">
        <f t="shared" si="703"/>
        <v>0</v>
      </c>
      <c r="BP635" s="103">
        <f t="shared" si="704"/>
        <v>0</v>
      </c>
      <c r="BQ635" s="103">
        <f t="shared" si="705"/>
        <v>0</v>
      </c>
      <c r="BR635" s="103">
        <f t="shared" si="706"/>
        <v>0</v>
      </c>
      <c r="BS635" s="103">
        <f t="shared" si="707"/>
        <v>0</v>
      </c>
      <c r="BT635" s="103">
        <f t="shared" si="708"/>
        <v>0</v>
      </c>
      <c r="BU635" s="103">
        <f t="shared" si="709"/>
        <v>0</v>
      </c>
      <c r="BV635" s="103">
        <f t="shared" si="710"/>
        <v>0</v>
      </c>
      <c r="BW635" s="103">
        <f t="shared" si="711"/>
        <v>0</v>
      </c>
      <c r="BX635" s="103">
        <f t="shared" si="712"/>
        <v>0</v>
      </c>
      <c r="BY635" s="103">
        <f t="shared" si="713"/>
        <v>125</v>
      </c>
      <c r="BZ635" s="103">
        <f t="shared" si="714"/>
        <v>125</v>
      </c>
      <c r="CA635" s="104">
        <f>SUM(BO635:BZ635)*VLOOKUP($I635,Escalation[],MATCH(BB$1,Escalation[#Headers]),FALSE)</f>
        <v>260.86556250000001</v>
      </c>
      <c r="CB635" s="104">
        <f t="shared" si="715"/>
        <v>0</v>
      </c>
      <c r="CC635" s="104">
        <f t="shared" si="716"/>
        <v>143.47605937500001</v>
      </c>
      <c r="CD635" s="104">
        <f t="shared" si="717"/>
        <v>404.34162187499999</v>
      </c>
      <c r="CE635" s="103">
        <f t="shared" si="718"/>
        <v>32.608195312500001</v>
      </c>
      <c r="CF635" s="105">
        <f t="shared" si="719"/>
        <v>17.934507421875001</v>
      </c>
      <c r="CG635" s="100"/>
      <c r="CH635" s="101"/>
      <c r="CI635" s="101"/>
      <c r="CJ635" s="101"/>
      <c r="CK635" s="101"/>
      <c r="CL635" s="102"/>
      <c r="CM635" s="102"/>
      <c r="CN635" s="102"/>
      <c r="CO635" s="102"/>
      <c r="CP635" s="102"/>
      <c r="CQ635" s="102"/>
      <c r="CR635" s="102"/>
      <c r="CS635" s="102">
        <f t="shared" si="720"/>
        <v>0</v>
      </c>
      <c r="CT635" s="103">
        <f t="shared" si="721"/>
        <v>0</v>
      </c>
      <c r="CU635" s="103">
        <f t="shared" si="722"/>
        <v>0</v>
      </c>
      <c r="CV635" s="103">
        <f t="shared" si="723"/>
        <v>0</v>
      </c>
      <c r="CW635" s="103">
        <f t="shared" si="724"/>
        <v>0</v>
      </c>
      <c r="CX635" s="103">
        <f t="shared" si="725"/>
        <v>0</v>
      </c>
      <c r="CY635" s="103">
        <f t="shared" si="726"/>
        <v>0</v>
      </c>
      <c r="CZ635" s="103">
        <f t="shared" si="727"/>
        <v>0</v>
      </c>
      <c r="DA635" s="103">
        <f t="shared" si="728"/>
        <v>0</v>
      </c>
      <c r="DB635" s="103">
        <f t="shared" si="729"/>
        <v>0</v>
      </c>
      <c r="DC635" s="103">
        <f t="shared" si="730"/>
        <v>0</v>
      </c>
      <c r="DD635" s="103">
        <f t="shared" si="731"/>
        <v>0</v>
      </c>
      <c r="DE635" s="103">
        <f t="shared" si="732"/>
        <v>0</v>
      </c>
      <c r="DF635" s="104">
        <f>SUM(CT635:DE635)*VLOOKUP($I635,Escalation[],MATCH(CG$1,Escalation[#Headers]),FALSE)</f>
        <v>0</v>
      </c>
      <c r="DG635" s="104">
        <f t="shared" si="733"/>
        <v>0</v>
      </c>
      <c r="DH635" s="104">
        <f t="shared" si="734"/>
        <v>0</v>
      </c>
      <c r="DI635" s="104">
        <f t="shared" si="735"/>
        <v>0</v>
      </c>
      <c r="DJ635" s="103">
        <f t="shared" si="736"/>
        <v>0</v>
      </c>
      <c r="DK635" s="105">
        <f t="shared" si="737"/>
        <v>0</v>
      </c>
      <c r="DL635" s="110"/>
      <c r="DM635" s="102"/>
      <c r="DN635" s="102"/>
      <c r="DO635" s="102"/>
      <c r="DP635" s="102"/>
      <c r="DQ635" s="102"/>
      <c r="DR635" s="102"/>
      <c r="DS635" s="102"/>
      <c r="DT635" s="102"/>
      <c r="DU635" s="102"/>
      <c r="DV635" s="102"/>
      <c r="DW635" s="102"/>
      <c r="DX635" s="102">
        <f t="shared" si="738"/>
        <v>0</v>
      </c>
      <c r="DY635" s="103">
        <f t="shared" si="739"/>
        <v>0</v>
      </c>
      <c r="DZ635" s="103">
        <f t="shared" si="740"/>
        <v>0</v>
      </c>
      <c r="EA635" s="103">
        <f t="shared" si="741"/>
        <v>0</v>
      </c>
      <c r="EB635" s="103">
        <f t="shared" si="742"/>
        <v>0</v>
      </c>
      <c r="EC635" s="103">
        <f t="shared" si="743"/>
        <v>0</v>
      </c>
      <c r="ED635" s="103">
        <f t="shared" si="744"/>
        <v>0</v>
      </c>
      <c r="EE635" s="103">
        <f t="shared" si="745"/>
        <v>0</v>
      </c>
      <c r="EF635" s="103">
        <f t="shared" si="746"/>
        <v>0</v>
      </c>
      <c r="EG635" s="103">
        <f t="shared" si="747"/>
        <v>0</v>
      </c>
      <c r="EH635" s="103">
        <f t="shared" si="748"/>
        <v>0</v>
      </c>
      <c r="EI635" s="103">
        <f t="shared" si="749"/>
        <v>0</v>
      </c>
      <c r="EJ635" s="103">
        <f t="shared" si="750"/>
        <v>0</v>
      </c>
      <c r="EK635" s="104">
        <f>SUM(DY635:EJ635)*VLOOKUP($I635,Escalation[],MATCH(DL$1,Escalation[#Headers]),FALSE)</f>
        <v>0</v>
      </c>
      <c r="EL635" s="104">
        <f t="shared" si="751"/>
        <v>0</v>
      </c>
      <c r="EM635" s="104">
        <f t="shared" si="752"/>
        <v>0</v>
      </c>
      <c r="EN635" s="104">
        <f t="shared" si="753"/>
        <v>0</v>
      </c>
      <c r="EO635" s="103">
        <f t="shared" si="754"/>
        <v>0</v>
      </c>
      <c r="EP635" s="105">
        <f t="shared" si="755"/>
        <v>0</v>
      </c>
      <c r="EQ635" s="159">
        <f t="shared" si="756"/>
        <v>404.34162187499999</v>
      </c>
      <c r="ER635" s="1"/>
      <c r="ES635" s="82"/>
      <c r="ET635" s="82"/>
      <c r="EU635" s="82"/>
      <c r="EV635" s="82"/>
      <c r="EW635" s="34"/>
      <c r="EX635" s="34"/>
      <c r="EY635" s="34"/>
      <c r="EZ635" s="34"/>
      <c r="FA635" s="34"/>
      <c r="FB635" s="34"/>
      <c r="FC635" s="34"/>
      <c r="FD635" s="34"/>
    </row>
    <row r="636" spans="1:160" ht="79.2" hidden="1" x14ac:dyDescent="0.3">
      <c r="A636" s="37" t="s">
        <v>1256</v>
      </c>
      <c r="B636" s="83">
        <v>1.4</v>
      </c>
      <c r="C636" t="s">
        <v>1400</v>
      </c>
      <c r="D636" s="28" t="s">
        <v>1070</v>
      </c>
      <c r="E636" s="28"/>
      <c r="F636" s="29" t="s">
        <v>1257</v>
      </c>
      <c r="G636" s="30" t="s">
        <v>1263</v>
      </c>
      <c r="H636" s="1" t="s">
        <v>834</v>
      </c>
      <c r="I636" s="28" t="s">
        <v>125</v>
      </c>
      <c r="J636" s="31" t="s">
        <v>125</v>
      </c>
      <c r="K636" s="28"/>
      <c r="L636" s="32" t="s">
        <v>129</v>
      </c>
      <c r="M636" s="38"/>
      <c r="N636" s="42">
        <v>1</v>
      </c>
      <c r="O636" s="24">
        <v>0</v>
      </c>
      <c r="P636" s="47">
        <v>0.55000000000000004</v>
      </c>
      <c r="Q636" s="31" t="s">
        <v>880</v>
      </c>
      <c r="R636" s="1" t="s">
        <v>24</v>
      </c>
      <c r="S636" s="71">
        <f>VLOOKUP(R636,Contingencies!$A$2:$D$7,4,FALSE)</f>
        <v>0.09</v>
      </c>
      <c r="T636" s="22">
        <f t="shared" si="689"/>
        <v>267.6466584509626</v>
      </c>
      <c r="U636" s="33">
        <f t="shared" si="763"/>
        <v>94.97139493421254</v>
      </c>
      <c r="V636" s="89"/>
      <c r="W636" s="110"/>
      <c r="X636" s="102"/>
      <c r="Y636" s="102"/>
      <c r="Z636" s="102"/>
      <c r="AA636" s="102"/>
      <c r="AB636" s="102"/>
      <c r="AC636" s="102"/>
      <c r="AD636" s="102"/>
      <c r="AE636" s="102"/>
      <c r="AF636" s="102"/>
      <c r="AG636" s="102"/>
      <c r="AH636" s="102"/>
      <c r="AI636" s="102">
        <f t="shared" si="757"/>
        <v>0</v>
      </c>
      <c r="AJ636" s="103">
        <f t="shared" si="690"/>
        <v>0</v>
      </c>
      <c r="AK636" s="103">
        <f t="shared" si="691"/>
        <v>0</v>
      </c>
      <c r="AL636" s="103">
        <f t="shared" si="692"/>
        <v>0</v>
      </c>
      <c r="AM636" s="103">
        <f t="shared" si="693"/>
        <v>0</v>
      </c>
      <c r="AN636" s="103">
        <f t="shared" si="694"/>
        <v>0</v>
      </c>
      <c r="AO636" s="103">
        <f t="shared" si="695"/>
        <v>0</v>
      </c>
      <c r="AP636" s="103">
        <f t="shared" si="696"/>
        <v>0</v>
      </c>
      <c r="AQ636" s="103">
        <f t="shared" si="697"/>
        <v>0</v>
      </c>
      <c r="AR636" s="103">
        <f t="shared" si="698"/>
        <v>0</v>
      </c>
      <c r="AS636" s="103">
        <f t="shared" si="699"/>
        <v>0</v>
      </c>
      <c r="AT636" s="103">
        <f t="shared" si="700"/>
        <v>0</v>
      </c>
      <c r="AU636" s="103">
        <f t="shared" si="701"/>
        <v>0</v>
      </c>
      <c r="AV636" s="104">
        <f>SUM(AJ636:AU636)*VLOOKUP($I636,Escalation[],MATCH(W$1,Escalation[#Headers]),FALSE)</f>
        <v>0</v>
      </c>
      <c r="AW636" s="104">
        <f t="shared" si="758"/>
        <v>0</v>
      </c>
      <c r="AX636" s="104">
        <f t="shared" si="759"/>
        <v>0</v>
      </c>
      <c r="AY636" s="104">
        <f t="shared" si="760"/>
        <v>0</v>
      </c>
      <c r="AZ636" s="103">
        <f t="shared" si="761"/>
        <v>0</v>
      </c>
      <c r="BA636" s="105">
        <f t="shared" si="762"/>
        <v>0</v>
      </c>
      <c r="BB636" s="110"/>
      <c r="BC636" s="102"/>
      <c r="BD636" s="102"/>
      <c r="BE636" s="102"/>
      <c r="BF636" s="102"/>
      <c r="BG636" s="102"/>
      <c r="BH636" s="102"/>
      <c r="BI636" s="102"/>
      <c r="BJ636" s="101"/>
      <c r="BK636" s="101"/>
      <c r="BL636" s="101"/>
      <c r="BM636" s="101"/>
      <c r="BN636" s="102">
        <f t="shared" si="702"/>
        <v>0</v>
      </c>
      <c r="BO636" s="103">
        <f t="shared" si="703"/>
        <v>0</v>
      </c>
      <c r="BP636" s="103">
        <f t="shared" si="704"/>
        <v>0</v>
      </c>
      <c r="BQ636" s="103">
        <f t="shared" si="705"/>
        <v>0</v>
      </c>
      <c r="BR636" s="103">
        <f t="shared" si="706"/>
        <v>0</v>
      </c>
      <c r="BS636" s="103">
        <f t="shared" si="707"/>
        <v>0</v>
      </c>
      <c r="BT636" s="103">
        <f t="shared" si="708"/>
        <v>0</v>
      </c>
      <c r="BU636" s="103">
        <f t="shared" si="709"/>
        <v>0</v>
      </c>
      <c r="BV636" s="103">
        <f t="shared" si="710"/>
        <v>0</v>
      </c>
      <c r="BW636" s="103">
        <f t="shared" si="711"/>
        <v>0</v>
      </c>
      <c r="BX636" s="103">
        <f t="shared" si="712"/>
        <v>0</v>
      </c>
      <c r="BY636" s="103">
        <f t="shared" si="713"/>
        <v>0</v>
      </c>
      <c r="BZ636" s="103">
        <f t="shared" si="714"/>
        <v>0</v>
      </c>
      <c r="CA636" s="104">
        <f>SUM(BO636:BZ636)*VLOOKUP($I636,Escalation[],MATCH(BB$1,Escalation[#Headers]),FALSE)</f>
        <v>0</v>
      </c>
      <c r="CB636" s="104">
        <f t="shared" si="715"/>
        <v>0</v>
      </c>
      <c r="CC636" s="104">
        <f t="shared" si="716"/>
        <v>0</v>
      </c>
      <c r="CD636" s="104">
        <f t="shared" si="717"/>
        <v>0</v>
      </c>
      <c r="CE636" s="103">
        <f t="shared" si="718"/>
        <v>0</v>
      </c>
      <c r="CF636" s="105">
        <f t="shared" si="719"/>
        <v>0</v>
      </c>
      <c r="CG636" s="100"/>
      <c r="CH636" s="101">
        <v>1080</v>
      </c>
      <c r="CI636" s="101"/>
      <c r="CJ636" s="101"/>
      <c r="CK636" s="101">
        <v>720</v>
      </c>
      <c r="CL636" s="102"/>
      <c r="CM636" s="102"/>
      <c r="CN636" s="102"/>
      <c r="CO636" s="102"/>
      <c r="CP636" s="102"/>
      <c r="CQ636" s="102"/>
      <c r="CR636" s="102"/>
      <c r="CS636" s="102">
        <f t="shared" si="720"/>
        <v>0</v>
      </c>
      <c r="CT636" s="103">
        <f t="shared" si="721"/>
        <v>0</v>
      </c>
      <c r="CU636" s="103">
        <f t="shared" si="722"/>
        <v>1080</v>
      </c>
      <c r="CV636" s="103">
        <f t="shared" si="723"/>
        <v>0</v>
      </c>
      <c r="CW636" s="103">
        <f t="shared" si="724"/>
        <v>0</v>
      </c>
      <c r="CX636" s="103">
        <f t="shared" si="725"/>
        <v>720</v>
      </c>
      <c r="CY636" s="103">
        <f t="shared" si="726"/>
        <v>0</v>
      </c>
      <c r="CZ636" s="103">
        <f t="shared" si="727"/>
        <v>0</v>
      </c>
      <c r="DA636" s="103">
        <f t="shared" si="728"/>
        <v>0</v>
      </c>
      <c r="DB636" s="103">
        <f t="shared" si="729"/>
        <v>0</v>
      </c>
      <c r="DC636" s="103">
        <f t="shared" si="730"/>
        <v>0</v>
      </c>
      <c r="DD636" s="103">
        <f t="shared" si="731"/>
        <v>0</v>
      </c>
      <c r="DE636" s="103">
        <f t="shared" si="732"/>
        <v>0</v>
      </c>
      <c r="DF636" s="104">
        <f>SUM(CT636:DE636)*VLOOKUP($I636,Escalation[],MATCH(CG$1,Escalation[#Headers]),FALSE)</f>
        <v>1918.6140390750006</v>
      </c>
      <c r="DG636" s="104">
        <f t="shared" si="733"/>
        <v>0</v>
      </c>
      <c r="DH636" s="104">
        <f t="shared" si="734"/>
        <v>1055.2377214912503</v>
      </c>
      <c r="DI636" s="104">
        <f t="shared" si="735"/>
        <v>2973.851760566251</v>
      </c>
      <c r="DJ636" s="103">
        <f t="shared" si="736"/>
        <v>172.67526351675005</v>
      </c>
      <c r="DK636" s="105">
        <f t="shared" si="737"/>
        <v>94.971394934212526</v>
      </c>
      <c r="DL636" s="110"/>
      <c r="DM636" s="102"/>
      <c r="DN636" s="102"/>
      <c r="DO636" s="102"/>
      <c r="DP636" s="102"/>
      <c r="DQ636" s="102"/>
      <c r="DR636" s="102"/>
      <c r="DS636" s="102"/>
      <c r="DT636" s="102"/>
      <c r="DU636" s="102"/>
      <c r="DV636" s="102"/>
      <c r="DW636" s="102"/>
      <c r="DX636" s="102">
        <f t="shared" si="738"/>
        <v>0</v>
      </c>
      <c r="DY636" s="103">
        <f t="shared" si="739"/>
        <v>0</v>
      </c>
      <c r="DZ636" s="103">
        <f t="shared" si="740"/>
        <v>0</v>
      </c>
      <c r="EA636" s="103">
        <f t="shared" si="741"/>
        <v>0</v>
      </c>
      <c r="EB636" s="103">
        <f t="shared" si="742"/>
        <v>0</v>
      </c>
      <c r="EC636" s="103">
        <f t="shared" si="743"/>
        <v>0</v>
      </c>
      <c r="ED636" s="103">
        <f t="shared" si="744"/>
        <v>0</v>
      </c>
      <c r="EE636" s="103">
        <f t="shared" si="745"/>
        <v>0</v>
      </c>
      <c r="EF636" s="103">
        <f t="shared" si="746"/>
        <v>0</v>
      </c>
      <c r="EG636" s="103">
        <f t="shared" si="747"/>
        <v>0</v>
      </c>
      <c r="EH636" s="103">
        <f t="shared" si="748"/>
        <v>0</v>
      </c>
      <c r="EI636" s="103">
        <f t="shared" si="749"/>
        <v>0</v>
      </c>
      <c r="EJ636" s="103">
        <f t="shared" si="750"/>
        <v>0</v>
      </c>
      <c r="EK636" s="104">
        <f>SUM(DY636:EJ636)*VLOOKUP($I636,Escalation[],MATCH(DL$1,Escalation[#Headers]),FALSE)</f>
        <v>0</v>
      </c>
      <c r="EL636" s="104">
        <f t="shared" si="751"/>
        <v>0</v>
      </c>
      <c r="EM636" s="104">
        <f t="shared" si="752"/>
        <v>0</v>
      </c>
      <c r="EN636" s="104">
        <f t="shared" si="753"/>
        <v>0</v>
      </c>
      <c r="EO636" s="103">
        <f t="shared" si="754"/>
        <v>0</v>
      </c>
      <c r="EP636" s="105">
        <f t="shared" si="755"/>
        <v>0</v>
      </c>
      <c r="EQ636" s="159">
        <f t="shared" si="756"/>
        <v>2973.851760566251</v>
      </c>
      <c r="ER636" s="1"/>
      <c r="ES636" s="82"/>
      <c r="ET636" s="82"/>
      <c r="EU636" s="82"/>
      <c r="EV636" s="82"/>
      <c r="EW636" s="34"/>
      <c r="EX636" s="34"/>
      <c r="EY636" s="34"/>
      <c r="EZ636" s="34"/>
      <c r="FA636" s="34"/>
      <c r="FB636" s="34"/>
      <c r="FC636" s="34"/>
      <c r="FD636" s="34"/>
    </row>
    <row r="637" spans="1:160" ht="66" hidden="1" x14ac:dyDescent="0.3">
      <c r="A637" s="37" t="s">
        <v>1264</v>
      </c>
      <c r="B637" s="83">
        <v>1.4</v>
      </c>
      <c r="C637" t="s">
        <v>1400</v>
      </c>
      <c r="D637" s="28" t="s">
        <v>1070</v>
      </c>
      <c r="E637" s="28"/>
      <c r="F637" s="29" t="s">
        <v>1265</v>
      </c>
      <c r="G637" s="30" t="s">
        <v>1266</v>
      </c>
      <c r="H637" s="1" t="s">
        <v>1267</v>
      </c>
      <c r="I637" s="28" t="s">
        <v>19</v>
      </c>
      <c r="J637" s="31" t="s">
        <v>20</v>
      </c>
      <c r="K637" s="28" t="s">
        <v>1268</v>
      </c>
      <c r="L637" s="32" t="s">
        <v>22</v>
      </c>
      <c r="M637" s="38">
        <v>31</v>
      </c>
      <c r="N637" s="41">
        <v>31</v>
      </c>
      <c r="O637" s="24">
        <v>0.31</v>
      </c>
      <c r="P637" s="47">
        <v>0.55000000000000004</v>
      </c>
      <c r="Q637" s="31" t="s">
        <v>880</v>
      </c>
      <c r="R637" s="1" t="s">
        <v>24</v>
      </c>
      <c r="S637" s="71">
        <f>VLOOKUP(R637,Contingencies!$A$2:$D$7,4,FALSE)</f>
        <v>0.09</v>
      </c>
      <c r="T637" s="22">
        <f t="shared" si="689"/>
        <v>905.76089997446581</v>
      </c>
      <c r="U637" s="33">
        <f t="shared" si="763"/>
        <v>321.39902902319756</v>
      </c>
      <c r="V637" s="89"/>
      <c r="W637" s="110"/>
      <c r="X637" s="102"/>
      <c r="Y637" s="102"/>
      <c r="Z637" s="102"/>
      <c r="AA637" s="102"/>
      <c r="AB637" s="102"/>
      <c r="AC637" s="102"/>
      <c r="AD637" s="102"/>
      <c r="AE637" s="102"/>
      <c r="AF637" s="102"/>
      <c r="AG637" s="102"/>
      <c r="AH637" s="102"/>
      <c r="AI637" s="102">
        <f t="shared" si="757"/>
        <v>0</v>
      </c>
      <c r="AJ637" s="103">
        <f t="shared" si="690"/>
        <v>0</v>
      </c>
      <c r="AK637" s="103">
        <f t="shared" si="691"/>
        <v>0</v>
      </c>
      <c r="AL637" s="103">
        <f t="shared" si="692"/>
        <v>0</v>
      </c>
      <c r="AM637" s="103">
        <f t="shared" si="693"/>
        <v>0</v>
      </c>
      <c r="AN637" s="103">
        <f t="shared" si="694"/>
        <v>0</v>
      </c>
      <c r="AO637" s="103">
        <f t="shared" si="695"/>
        <v>0</v>
      </c>
      <c r="AP637" s="103">
        <f t="shared" si="696"/>
        <v>0</v>
      </c>
      <c r="AQ637" s="103">
        <f t="shared" si="697"/>
        <v>0</v>
      </c>
      <c r="AR637" s="103">
        <f t="shared" si="698"/>
        <v>0</v>
      </c>
      <c r="AS637" s="103">
        <f t="shared" si="699"/>
        <v>0</v>
      </c>
      <c r="AT637" s="103">
        <f t="shared" si="700"/>
        <v>0</v>
      </c>
      <c r="AU637" s="103">
        <f t="shared" si="701"/>
        <v>0</v>
      </c>
      <c r="AV637" s="104">
        <f>SUM(AJ637:AU637)*VLOOKUP($I637,Escalation[],MATCH(W$1,Escalation[#Headers]),FALSE)</f>
        <v>0</v>
      </c>
      <c r="AW637" s="104">
        <f t="shared" si="758"/>
        <v>0</v>
      </c>
      <c r="AX637" s="104">
        <f t="shared" si="759"/>
        <v>0</v>
      </c>
      <c r="AY637" s="104">
        <f t="shared" si="760"/>
        <v>0</v>
      </c>
      <c r="AZ637" s="103">
        <f t="shared" si="761"/>
        <v>0</v>
      </c>
      <c r="BA637" s="105">
        <f t="shared" si="762"/>
        <v>0</v>
      </c>
      <c r="BB637" s="110"/>
      <c r="BC637" s="102"/>
      <c r="BD637" s="102"/>
      <c r="BE637" s="102"/>
      <c r="BF637" s="102"/>
      <c r="BG637" s="102"/>
      <c r="BH637" s="102"/>
      <c r="BI637" s="102"/>
      <c r="BJ637" s="102"/>
      <c r="BK637" s="102"/>
      <c r="BL637" s="102"/>
      <c r="BM637" s="102"/>
      <c r="BN637" s="102">
        <f t="shared" si="702"/>
        <v>0</v>
      </c>
      <c r="BO637" s="103">
        <f t="shared" si="703"/>
        <v>0</v>
      </c>
      <c r="BP637" s="103">
        <f t="shared" si="704"/>
        <v>0</v>
      </c>
      <c r="BQ637" s="103">
        <f t="shared" si="705"/>
        <v>0</v>
      </c>
      <c r="BR637" s="103">
        <f t="shared" si="706"/>
        <v>0</v>
      </c>
      <c r="BS637" s="103">
        <f t="shared" si="707"/>
        <v>0</v>
      </c>
      <c r="BT637" s="103">
        <f t="shared" si="708"/>
        <v>0</v>
      </c>
      <c r="BU637" s="103">
        <f t="shared" si="709"/>
        <v>0</v>
      </c>
      <c r="BV637" s="103">
        <f t="shared" si="710"/>
        <v>0</v>
      </c>
      <c r="BW637" s="103">
        <f t="shared" si="711"/>
        <v>0</v>
      </c>
      <c r="BX637" s="103">
        <f t="shared" si="712"/>
        <v>0</v>
      </c>
      <c r="BY637" s="103">
        <f t="shared" si="713"/>
        <v>0</v>
      </c>
      <c r="BZ637" s="103">
        <f t="shared" si="714"/>
        <v>0</v>
      </c>
      <c r="CA637" s="104">
        <f>SUM(BO637:BZ637)*VLOOKUP($I637,Escalation[],MATCH(BB$1,Escalation[#Headers]),FALSE)</f>
        <v>0</v>
      </c>
      <c r="CB637" s="104">
        <f t="shared" si="715"/>
        <v>0</v>
      </c>
      <c r="CC637" s="104">
        <f t="shared" si="716"/>
        <v>0</v>
      </c>
      <c r="CD637" s="104">
        <f t="shared" si="717"/>
        <v>0</v>
      </c>
      <c r="CE637" s="103">
        <f t="shared" si="718"/>
        <v>0</v>
      </c>
      <c r="CF637" s="105">
        <f t="shared" si="719"/>
        <v>0</v>
      </c>
      <c r="CG637" s="110"/>
      <c r="CH637" s="102"/>
      <c r="CI637" s="102"/>
      <c r="CJ637" s="101">
        <v>150</v>
      </c>
      <c r="CK637" s="102"/>
      <c r="CL637" s="102"/>
      <c r="CM637" s="102"/>
      <c r="CN637" s="102"/>
      <c r="CO637" s="102"/>
      <c r="CP637" s="102"/>
      <c r="CQ637" s="102"/>
      <c r="CR637" s="102"/>
      <c r="CS637" s="102">
        <f t="shared" si="720"/>
        <v>150</v>
      </c>
      <c r="CT637" s="103">
        <f t="shared" si="721"/>
        <v>0</v>
      </c>
      <c r="CU637" s="103">
        <f t="shared" si="722"/>
        <v>0</v>
      </c>
      <c r="CV637" s="103">
        <f t="shared" si="723"/>
        <v>0</v>
      </c>
      <c r="CW637" s="103">
        <f t="shared" si="724"/>
        <v>4650</v>
      </c>
      <c r="CX637" s="103">
        <f t="shared" si="725"/>
        <v>0</v>
      </c>
      <c r="CY637" s="103">
        <f t="shared" si="726"/>
        <v>0</v>
      </c>
      <c r="CZ637" s="103">
        <f t="shared" si="727"/>
        <v>0</v>
      </c>
      <c r="DA637" s="103">
        <f t="shared" si="728"/>
        <v>0</v>
      </c>
      <c r="DB637" s="103">
        <f t="shared" si="729"/>
        <v>0</v>
      </c>
      <c r="DC637" s="103">
        <f t="shared" si="730"/>
        <v>0</v>
      </c>
      <c r="DD637" s="103">
        <f t="shared" si="731"/>
        <v>0</v>
      </c>
      <c r="DE637" s="103">
        <f t="shared" si="732"/>
        <v>0</v>
      </c>
      <c r="DF637" s="104">
        <f>SUM(CT637:DE637)*VLOOKUP($I637,Escalation[],MATCH(CG$1,Escalation[#Headers]),FALSE)</f>
        <v>4956.419600943751</v>
      </c>
      <c r="DG637" s="104">
        <f t="shared" si="733"/>
        <v>1536.4900762925629</v>
      </c>
      <c r="DH637" s="104">
        <f t="shared" si="734"/>
        <v>3571.1003224799729</v>
      </c>
      <c r="DI637" s="104">
        <f t="shared" si="735"/>
        <v>10064.009999716287</v>
      </c>
      <c r="DJ637" s="103">
        <f t="shared" si="736"/>
        <v>584.3618709512682</v>
      </c>
      <c r="DK637" s="105">
        <f t="shared" si="737"/>
        <v>321.39902902319756</v>
      </c>
      <c r="DL637" s="110"/>
      <c r="DM637" s="102"/>
      <c r="DN637" s="102"/>
      <c r="DO637" s="102"/>
      <c r="DP637" s="102"/>
      <c r="DQ637" s="102"/>
      <c r="DR637" s="102"/>
      <c r="DS637" s="102"/>
      <c r="DT637" s="102"/>
      <c r="DU637" s="102"/>
      <c r="DV637" s="102"/>
      <c r="DW637" s="102"/>
      <c r="DX637" s="102">
        <f t="shared" si="738"/>
        <v>0</v>
      </c>
      <c r="DY637" s="103">
        <f t="shared" si="739"/>
        <v>0</v>
      </c>
      <c r="DZ637" s="103">
        <f t="shared" si="740"/>
        <v>0</v>
      </c>
      <c r="EA637" s="103">
        <f t="shared" si="741"/>
        <v>0</v>
      </c>
      <c r="EB637" s="103">
        <f t="shared" si="742"/>
        <v>0</v>
      </c>
      <c r="EC637" s="103">
        <f t="shared" si="743"/>
        <v>0</v>
      </c>
      <c r="ED637" s="103">
        <f t="shared" si="744"/>
        <v>0</v>
      </c>
      <c r="EE637" s="103">
        <f t="shared" si="745"/>
        <v>0</v>
      </c>
      <c r="EF637" s="103">
        <f t="shared" si="746"/>
        <v>0</v>
      </c>
      <c r="EG637" s="103">
        <f t="shared" si="747"/>
        <v>0</v>
      </c>
      <c r="EH637" s="103">
        <f t="shared" si="748"/>
        <v>0</v>
      </c>
      <c r="EI637" s="103">
        <f t="shared" si="749"/>
        <v>0</v>
      </c>
      <c r="EJ637" s="103">
        <f t="shared" si="750"/>
        <v>0</v>
      </c>
      <c r="EK637" s="104">
        <f>SUM(DY637:EJ637)*VLOOKUP($I637,Escalation[],MATCH(DL$1,Escalation[#Headers]),FALSE)</f>
        <v>0</v>
      </c>
      <c r="EL637" s="104">
        <f t="shared" si="751"/>
        <v>0</v>
      </c>
      <c r="EM637" s="104">
        <f t="shared" si="752"/>
        <v>0</v>
      </c>
      <c r="EN637" s="104">
        <f t="shared" si="753"/>
        <v>0</v>
      </c>
      <c r="EO637" s="103">
        <f t="shared" si="754"/>
        <v>0</v>
      </c>
      <c r="EP637" s="105">
        <f t="shared" si="755"/>
        <v>0</v>
      </c>
      <c r="EQ637" s="159">
        <f t="shared" si="756"/>
        <v>10064.009999716287</v>
      </c>
      <c r="ER637" s="1"/>
      <c r="ES637" s="82"/>
      <c r="ET637" s="82"/>
      <c r="EU637" s="82"/>
      <c r="EV637" s="82"/>
      <c r="EW637" s="34"/>
      <c r="EX637" s="34"/>
      <c r="EY637" s="34"/>
      <c r="EZ637" s="34"/>
      <c r="FA637" s="34"/>
      <c r="FB637" s="34"/>
      <c r="FC637" s="34"/>
      <c r="FD637" s="34"/>
    </row>
    <row r="638" spans="1:160" ht="79.2" hidden="1" x14ac:dyDescent="0.3">
      <c r="A638" s="37" t="s">
        <v>1269</v>
      </c>
      <c r="B638" s="83">
        <v>1.4</v>
      </c>
      <c r="C638" t="s">
        <v>1400</v>
      </c>
      <c r="D638" s="28" t="s">
        <v>15</v>
      </c>
      <c r="E638" s="28" t="s">
        <v>1540</v>
      </c>
      <c r="F638" s="29" t="s">
        <v>1270</v>
      </c>
      <c r="G638" s="30" t="s">
        <v>1270</v>
      </c>
      <c r="H638" s="1" t="s">
        <v>1175</v>
      </c>
      <c r="I638" s="28" t="s">
        <v>19</v>
      </c>
      <c r="J638" s="31" t="s">
        <v>20</v>
      </c>
      <c r="K638" s="28" t="s">
        <v>1037</v>
      </c>
      <c r="L638" s="32" t="s">
        <v>22</v>
      </c>
      <c r="M638" s="38">
        <v>63.95</v>
      </c>
      <c r="N638" s="41">
        <v>66</v>
      </c>
      <c r="O638" s="24">
        <v>0.35</v>
      </c>
      <c r="P638" s="47">
        <v>0.53</v>
      </c>
      <c r="Q638" s="31" t="s">
        <v>880</v>
      </c>
      <c r="R638" s="1" t="s">
        <v>24</v>
      </c>
      <c r="S638" s="71">
        <f>VLOOKUP(R638,Contingencies!$A$2:$D$7,4,FALSE)</f>
        <v>0.09</v>
      </c>
      <c r="T638" s="22">
        <f t="shared" si="689"/>
        <v>1941.5697656667758</v>
      </c>
      <c r="U638" s="33">
        <f t="shared" si="763"/>
        <v>672.56991882574584</v>
      </c>
      <c r="V638" s="89"/>
      <c r="W638" s="110"/>
      <c r="X638" s="102"/>
      <c r="Y638" s="102"/>
      <c r="Z638" s="102"/>
      <c r="AA638" s="102"/>
      <c r="AB638" s="102"/>
      <c r="AC638" s="102"/>
      <c r="AD638" s="102"/>
      <c r="AE638" s="102"/>
      <c r="AF638" s="102"/>
      <c r="AG638" s="102"/>
      <c r="AH638" s="102"/>
      <c r="AI638" s="102">
        <f t="shared" si="757"/>
        <v>0</v>
      </c>
      <c r="AJ638" s="103">
        <f t="shared" si="690"/>
        <v>0</v>
      </c>
      <c r="AK638" s="103">
        <f t="shared" si="691"/>
        <v>0</v>
      </c>
      <c r="AL638" s="103">
        <f t="shared" si="692"/>
        <v>0</v>
      </c>
      <c r="AM638" s="103">
        <f t="shared" si="693"/>
        <v>0</v>
      </c>
      <c r="AN638" s="103">
        <f t="shared" si="694"/>
        <v>0</v>
      </c>
      <c r="AO638" s="103">
        <f t="shared" si="695"/>
        <v>0</v>
      </c>
      <c r="AP638" s="103">
        <f t="shared" si="696"/>
        <v>0</v>
      </c>
      <c r="AQ638" s="103">
        <f t="shared" si="697"/>
        <v>0</v>
      </c>
      <c r="AR638" s="103">
        <f t="shared" si="698"/>
        <v>0</v>
      </c>
      <c r="AS638" s="103">
        <f t="shared" si="699"/>
        <v>0</v>
      </c>
      <c r="AT638" s="103">
        <f t="shared" si="700"/>
        <v>0</v>
      </c>
      <c r="AU638" s="103">
        <f t="shared" si="701"/>
        <v>0</v>
      </c>
      <c r="AV638" s="104">
        <f>SUM(AJ638:AU638)*VLOOKUP($I638,Escalation[],MATCH(W$1,Escalation[#Headers]),FALSE)</f>
        <v>0</v>
      </c>
      <c r="AW638" s="104">
        <f t="shared" si="758"/>
        <v>0</v>
      </c>
      <c r="AX638" s="104">
        <f t="shared" si="759"/>
        <v>0</v>
      </c>
      <c r="AY638" s="104">
        <f t="shared" si="760"/>
        <v>0</v>
      </c>
      <c r="AZ638" s="103">
        <f t="shared" si="761"/>
        <v>0</v>
      </c>
      <c r="BA638" s="105">
        <f t="shared" si="762"/>
        <v>0</v>
      </c>
      <c r="BB638" s="110"/>
      <c r="BC638" s="102"/>
      <c r="BD638" s="102"/>
      <c r="BE638" s="102"/>
      <c r="BF638" s="102"/>
      <c r="BG638" s="102"/>
      <c r="BH638" s="102"/>
      <c r="BI638" s="102"/>
      <c r="BJ638" s="102"/>
      <c r="BK638" s="102"/>
      <c r="BL638" s="102"/>
      <c r="BM638" s="102"/>
      <c r="BN638" s="102">
        <f t="shared" si="702"/>
        <v>0</v>
      </c>
      <c r="BO638" s="103">
        <f t="shared" si="703"/>
        <v>0</v>
      </c>
      <c r="BP638" s="103">
        <f t="shared" si="704"/>
        <v>0</v>
      </c>
      <c r="BQ638" s="103">
        <f t="shared" si="705"/>
        <v>0</v>
      </c>
      <c r="BR638" s="103">
        <f t="shared" si="706"/>
        <v>0</v>
      </c>
      <c r="BS638" s="103">
        <f t="shared" si="707"/>
        <v>0</v>
      </c>
      <c r="BT638" s="103">
        <f t="shared" si="708"/>
        <v>0</v>
      </c>
      <c r="BU638" s="103">
        <f t="shared" si="709"/>
        <v>0</v>
      </c>
      <c r="BV638" s="103">
        <f t="shared" si="710"/>
        <v>0</v>
      </c>
      <c r="BW638" s="103">
        <f t="shared" si="711"/>
        <v>0</v>
      </c>
      <c r="BX638" s="103">
        <f t="shared" si="712"/>
        <v>0</v>
      </c>
      <c r="BY638" s="103">
        <f t="shared" si="713"/>
        <v>0</v>
      </c>
      <c r="BZ638" s="103">
        <f t="shared" si="714"/>
        <v>0</v>
      </c>
      <c r="CA638" s="104">
        <f>SUM(BO638:BZ638)*VLOOKUP($I638,Escalation[],MATCH(BB$1,Escalation[#Headers]),FALSE)</f>
        <v>0</v>
      </c>
      <c r="CB638" s="104">
        <f t="shared" si="715"/>
        <v>0</v>
      </c>
      <c r="CC638" s="104">
        <f t="shared" si="716"/>
        <v>0</v>
      </c>
      <c r="CD638" s="104">
        <f t="shared" si="717"/>
        <v>0</v>
      </c>
      <c r="CE638" s="103">
        <f t="shared" si="718"/>
        <v>0</v>
      </c>
      <c r="CF638" s="105">
        <f t="shared" si="719"/>
        <v>0</v>
      </c>
      <c r="CG638" s="110"/>
      <c r="CH638" s="102"/>
      <c r="CI638" s="102"/>
      <c r="CJ638" s="102"/>
      <c r="CK638" s="102"/>
      <c r="CL638" s="102"/>
      <c r="CM638" s="102"/>
      <c r="CN638" s="102"/>
      <c r="CO638" s="102"/>
      <c r="CP638" s="102"/>
      <c r="CQ638" s="102"/>
      <c r="CR638" s="102"/>
      <c r="CS638" s="102">
        <f t="shared" si="720"/>
        <v>0</v>
      </c>
      <c r="CT638" s="103">
        <f t="shared" si="721"/>
        <v>0</v>
      </c>
      <c r="CU638" s="103">
        <f t="shared" si="722"/>
        <v>0</v>
      </c>
      <c r="CV638" s="103">
        <f t="shared" si="723"/>
        <v>0</v>
      </c>
      <c r="CW638" s="103">
        <f t="shared" si="724"/>
        <v>0</v>
      </c>
      <c r="CX638" s="103">
        <f t="shared" si="725"/>
        <v>0</v>
      </c>
      <c r="CY638" s="103">
        <f t="shared" si="726"/>
        <v>0</v>
      </c>
      <c r="CZ638" s="103">
        <f t="shared" si="727"/>
        <v>0</v>
      </c>
      <c r="DA638" s="103">
        <f t="shared" si="728"/>
        <v>0</v>
      </c>
      <c r="DB638" s="103">
        <f t="shared" si="729"/>
        <v>0</v>
      </c>
      <c r="DC638" s="103">
        <f t="shared" si="730"/>
        <v>0</v>
      </c>
      <c r="DD638" s="103">
        <f t="shared" si="731"/>
        <v>0</v>
      </c>
      <c r="DE638" s="103">
        <f t="shared" si="732"/>
        <v>0</v>
      </c>
      <c r="DF638" s="104">
        <f>SUM(CT638:DE638)*VLOOKUP($I638,Escalation[],MATCH(CG$1,Escalation[#Headers]),FALSE)</f>
        <v>0</v>
      </c>
      <c r="DG638" s="104">
        <f t="shared" si="733"/>
        <v>0</v>
      </c>
      <c r="DH638" s="104">
        <f t="shared" si="734"/>
        <v>0</v>
      </c>
      <c r="DI638" s="104">
        <f t="shared" si="735"/>
        <v>0</v>
      </c>
      <c r="DJ638" s="103">
        <f t="shared" si="736"/>
        <v>0</v>
      </c>
      <c r="DK638" s="105">
        <f t="shared" si="737"/>
        <v>0</v>
      </c>
      <c r="DL638" s="110"/>
      <c r="DM638" s="101">
        <v>75</v>
      </c>
      <c r="DN638" s="101">
        <v>75</v>
      </c>
      <c r="DO638" s="102"/>
      <c r="DP638" s="102"/>
      <c r="DQ638" s="102"/>
      <c r="DR638" s="102"/>
      <c r="DS638" s="102"/>
      <c r="DT638" s="102"/>
      <c r="DU638" s="102"/>
      <c r="DV638" s="102"/>
      <c r="DW638" s="102"/>
      <c r="DX638" s="102">
        <f t="shared" si="738"/>
        <v>150</v>
      </c>
      <c r="DY638" s="103">
        <f t="shared" si="739"/>
        <v>0</v>
      </c>
      <c r="DZ638" s="103">
        <f t="shared" si="740"/>
        <v>4796.25</v>
      </c>
      <c r="EA638" s="103">
        <f t="shared" si="741"/>
        <v>4796.25</v>
      </c>
      <c r="EB638" s="103">
        <f t="shared" si="742"/>
        <v>0</v>
      </c>
      <c r="EC638" s="103">
        <f t="shared" si="743"/>
        <v>0</v>
      </c>
      <c r="ED638" s="103">
        <f t="shared" si="744"/>
        <v>0</v>
      </c>
      <c r="EE638" s="103">
        <f t="shared" si="745"/>
        <v>0</v>
      </c>
      <c r="EF638" s="103">
        <f t="shared" si="746"/>
        <v>0</v>
      </c>
      <c r="EG638" s="103">
        <f t="shared" si="747"/>
        <v>0</v>
      </c>
      <c r="EH638" s="103">
        <f t="shared" si="748"/>
        <v>0</v>
      </c>
      <c r="EI638" s="103">
        <f t="shared" si="749"/>
        <v>0</v>
      </c>
      <c r="EJ638" s="103">
        <f t="shared" si="750"/>
        <v>0</v>
      </c>
      <c r="EK638" s="104">
        <f>SUM(DY638:EJ638)*VLOOKUP($I638,Escalation[],MATCH(DL$1,Escalation[#Headers]),FALSE)</f>
        <v>10444.44318387679</v>
      </c>
      <c r="EL638" s="104">
        <f t="shared" si="751"/>
        <v>3655.5551143568764</v>
      </c>
      <c r="EM638" s="104">
        <f t="shared" si="752"/>
        <v>7472.9990980638431</v>
      </c>
      <c r="EN638" s="104">
        <f t="shared" si="753"/>
        <v>21572.997396297509</v>
      </c>
      <c r="EO638" s="103">
        <f t="shared" si="754"/>
        <v>1268.9998468410299</v>
      </c>
      <c r="EP638" s="105">
        <f t="shared" si="755"/>
        <v>672.56991882574584</v>
      </c>
      <c r="EQ638" s="159">
        <f t="shared" si="756"/>
        <v>21572.997396297509</v>
      </c>
      <c r="ER638" s="1"/>
      <c r="ES638" s="82"/>
      <c r="ET638" s="82"/>
      <c r="EU638" s="82"/>
      <c r="EV638" s="82"/>
      <c r="EW638" s="34"/>
      <c r="EX638" s="34"/>
      <c r="EY638" s="34"/>
      <c r="EZ638" s="34"/>
      <c r="FA638" s="34"/>
      <c r="FB638" s="34"/>
      <c r="FC638" s="34"/>
      <c r="FD638" s="34"/>
    </row>
    <row r="639" spans="1:160" ht="79.2" hidden="1" x14ac:dyDescent="0.3">
      <c r="A639" s="37" t="s">
        <v>1271</v>
      </c>
      <c r="B639" s="83">
        <v>1.4</v>
      </c>
      <c r="C639" t="s">
        <v>1400</v>
      </c>
      <c r="D639" s="28" t="s">
        <v>1070</v>
      </c>
      <c r="E639" s="28"/>
      <c r="F639" s="29" t="s">
        <v>1272</v>
      </c>
      <c r="G639" s="30" t="s">
        <v>1273</v>
      </c>
      <c r="H639" s="1" t="s">
        <v>128</v>
      </c>
      <c r="I639" s="28" t="s">
        <v>125</v>
      </c>
      <c r="J639" s="31" t="s">
        <v>125</v>
      </c>
      <c r="K639" s="28"/>
      <c r="L639" s="32" t="s">
        <v>129</v>
      </c>
      <c r="M639" s="38"/>
      <c r="N639" s="42">
        <v>1</v>
      </c>
      <c r="O639" s="24">
        <v>0</v>
      </c>
      <c r="P639" s="47">
        <v>0.55000000000000004</v>
      </c>
      <c r="Q639" s="31" t="s">
        <v>880</v>
      </c>
      <c r="R639" s="1" t="s">
        <v>24</v>
      </c>
      <c r="S639" s="71">
        <f>VLOOKUP(R639,Contingencies!$A$2:$D$7,4,FALSE)</f>
        <v>0.09</v>
      </c>
      <c r="T639" s="22">
        <f t="shared" si="689"/>
        <v>267.6466584509626</v>
      </c>
      <c r="U639" s="33">
        <f t="shared" si="763"/>
        <v>94.97139493421254</v>
      </c>
      <c r="V639" s="89"/>
      <c r="W639" s="110"/>
      <c r="X639" s="102"/>
      <c r="Y639" s="102"/>
      <c r="Z639" s="102"/>
      <c r="AA639" s="102"/>
      <c r="AB639" s="102"/>
      <c r="AC639" s="102"/>
      <c r="AD639" s="102"/>
      <c r="AE639" s="102"/>
      <c r="AF639" s="102"/>
      <c r="AG639" s="102"/>
      <c r="AH639" s="102"/>
      <c r="AI639" s="102">
        <f t="shared" si="757"/>
        <v>0</v>
      </c>
      <c r="AJ639" s="103">
        <f t="shared" si="690"/>
        <v>0</v>
      </c>
      <c r="AK639" s="103">
        <f t="shared" si="691"/>
        <v>0</v>
      </c>
      <c r="AL639" s="103">
        <f t="shared" si="692"/>
        <v>0</v>
      </c>
      <c r="AM639" s="103">
        <f t="shared" si="693"/>
        <v>0</v>
      </c>
      <c r="AN639" s="103">
        <f t="shared" si="694"/>
        <v>0</v>
      </c>
      <c r="AO639" s="103">
        <f t="shared" si="695"/>
        <v>0</v>
      </c>
      <c r="AP639" s="103">
        <f t="shared" si="696"/>
        <v>0</v>
      </c>
      <c r="AQ639" s="103">
        <f t="shared" si="697"/>
        <v>0</v>
      </c>
      <c r="AR639" s="103">
        <f t="shared" si="698"/>
        <v>0</v>
      </c>
      <c r="AS639" s="103">
        <f t="shared" si="699"/>
        <v>0</v>
      </c>
      <c r="AT639" s="103">
        <f t="shared" si="700"/>
        <v>0</v>
      </c>
      <c r="AU639" s="103">
        <f t="shared" si="701"/>
        <v>0</v>
      </c>
      <c r="AV639" s="104">
        <f>SUM(AJ639:AU639)*VLOOKUP($I639,Escalation[],MATCH(W$1,Escalation[#Headers]),FALSE)</f>
        <v>0</v>
      </c>
      <c r="AW639" s="104">
        <f t="shared" si="758"/>
        <v>0</v>
      </c>
      <c r="AX639" s="104">
        <f t="shared" si="759"/>
        <v>0</v>
      </c>
      <c r="AY639" s="104">
        <f t="shared" si="760"/>
        <v>0</v>
      </c>
      <c r="AZ639" s="103">
        <f t="shared" si="761"/>
        <v>0</v>
      </c>
      <c r="BA639" s="105">
        <f t="shared" si="762"/>
        <v>0</v>
      </c>
      <c r="BB639" s="110"/>
      <c r="BC639" s="102"/>
      <c r="BD639" s="102"/>
      <c r="BE639" s="102"/>
      <c r="BF639" s="102"/>
      <c r="BG639" s="102"/>
      <c r="BH639" s="102"/>
      <c r="BI639" s="102"/>
      <c r="BJ639" s="102"/>
      <c r="BK639" s="102"/>
      <c r="BL639" s="102"/>
      <c r="BM639" s="102"/>
      <c r="BN639" s="102">
        <f t="shared" si="702"/>
        <v>0</v>
      </c>
      <c r="BO639" s="103">
        <f t="shared" si="703"/>
        <v>0</v>
      </c>
      <c r="BP639" s="103">
        <f t="shared" si="704"/>
        <v>0</v>
      </c>
      <c r="BQ639" s="103">
        <f t="shared" si="705"/>
        <v>0</v>
      </c>
      <c r="BR639" s="103">
        <f t="shared" si="706"/>
        <v>0</v>
      </c>
      <c r="BS639" s="103">
        <f t="shared" si="707"/>
        <v>0</v>
      </c>
      <c r="BT639" s="103">
        <f t="shared" si="708"/>
        <v>0</v>
      </c>
      <c r="BU639" s="103">
        <f t="shared" si="709"/>
        <v>0</v>
      </c>
      <c r="BV639" s="103">
        <f t="shared" si="710"/>
        <v>0</v>
      </c>
      <c r="BW639" s="103">
        <f t="shared" si="711"/>
        <v>0</v>
      </c>
      <c r="BX639" s="103">
        <f t="shared" si="712"/>
        <v>0</v>
      </c>
      <c r="BY639" s="103">
        <f t="shared" si="713"/>
        <v>0</v>
      </c>
      <c r="BZ639" s="103">
        <f t="shared" si="714"/>
        <v>0</v>
      </c>
      <c r="CA639" s="104">
        <f>SUM(BO639:BZ639)*VLOOKUP($I639,Escalation[],MATCH(BB$1,Escalation[#Headers]),FALSE)</f>
        <v>0</v>
      </c>
      <c r="CB639" s="104">
        <f t="shared" si="715"/>
        <v>0</v>
      </c>
      <c r="CC639" s="104">
        <f t="shared" si="716"/>
        <v>0</v>
      </c>
      <c r="CD639" s="104">
        <f t="shared" si="717"/>
        <v>0</v>
      </c>
      <c r="CE639" s="103">
        <f t="shared" si="718"/>
        <v>0</v>
      </c>
      <c r="CF639" s="105">
        <f t="shared" si="719"/>
        <v>0</v>
      </c>
      <c r="CG639" s="110"/>
      <c r="CH639" s="102"/>
      <c r="CI639" s="102"/>
      <c r="CJ639" s="102"/>
      <c r="CK639" s="102"/>
      <c r="CL639" s="102"/>
      <c r="CM639" s="102"/>
      <c r="CN639" s="102"/>
      <c r="CO639" s="102"/>
      <c r="CP639" s="102"/>
      <c r="CQ639" s="101">
        <v>1800</v>
      </c>
      <c r="CR639" s="102"/>
      <c r="CS639" s="102">
        <f t="shared" si="720"/>
        <v>0</v>
      </c>
      <c r="CT639" s="103">
        <f t="shared" si="721"/>
        <v>0</v>
      </c>
      <c r="CU639" s="103">
        <f t="shared" si="722"/>
        <v>0</v>
      </c>
      <c r="CV639" s="103">
        <f t="shared" si="723"/>
        <v>0</v>
      </c>
      <c r="CW639" s="103">
        <f t="shared" si="724"/>
        <v>0</v>
      </c>
      <c r="CX639" s="103">
        <f t="shared" si="725"/>
        <v>0</v>
      </c>
      <c r="CY639" s="103">
        <f t="shared" si="726"/>
        <v>0</v>
      </c>
      <c r="CZ639" s="103">
        <f t="shared" si="727"/>
        <v>0</v>
      </c>
      <c r="DA639" s="103">
        <f t="shared" si="728"/>
        <v>0</v>
      </c>
      <c r="DB639" s="103">
        <f t="shared" si="729"/>
        <v>0</v>
      </c>
      <c r="DC639" s="103">
        <f t="shared" si="730"/>
        <v>0</v>
      </c>
      <c r="DD639" s="103">
        <f t="shared" si="731"/>
        <v>1800</v>
      </c>
      <c r="DE639" s="103">
        <f t="shared" si="732"/>
        <v>0</v>
      </c>
      <c r="DF639" s="104">
        <f>SUM(CT639:DE639)*VLOOKUP($I639,Escalation[],MATCH(CG$1,Escalation[#Headers]),FALSE)</f>
        <v>1918.6140390750006</v>
      </c>
      <c r="DG639" s="104">
        <f t="shared" si="733"/>
        <v>0</v>
      </c>
      <c r="DH639" s="104">
        <f t="shared" si="734"/>
        <v>1055.2377214912503</v>
      </c>
      <c r="DI639" s="104">
        <f t="shared" si="735"/>
        <v>2973.851760566251</v>
      </c>
      <c r="DJ639" s="103">
        <f t="shared" si="736"/>
        <v>172.67526351675005</v>
      </c>
      <c r="DK639" s="105">
        <f t="shared" si="737"/>
        <v>94.971394934212526</v>
      </c>
      <c r="DL639" s="110"/>
      <c r="DM639" s="102"/>
      <c r="DN639" s="102"/>
      <c r="DO639" s="102"/>
      <c r="DP639" s="102"/>
      <c r="DQ639" s="102"/>
      <c r="DR639" s="102"/>
      <c r="DS639" s="102"/>
      <c r="DT639" s="102"/>
      <c r="DU639" s="102"/>
      <c r="DV639" s="102"/>
      <c r="DW639" s="102"/>
      <c r="DX639" s="102">
        <f t="shared" si="738"/>
        <v>0</v>
      </c>
      <c r="DY639" s="103">
        <f t="shared" si="739"/>
        <v>0</v>
      </c>
      <c r="DZ639" s="103">
        <f t="shared" si="740"/>
        <v>0</v>
      </c>
      <c r="EA639" s="103">
        <f t="shared" si="741"/>
        <v>0</v>
      </c>
      <c r="EB639" s="103">
        <f t="shared" si="742"/>
        <v>0</v>
      </c>
      <c r="EC639" s="103">
        <f t="shared" si="743"/>
        <v>0</v>
      </c>
      <c r="ED639" s="103">
        <f t="shared" si="744"/>
        <v>0</v>
      </c>
      <c r="EE639" s="103">
        <f t="shared" si="745"/>
        <v>0</v>
      </c>
      <c r="EF639" s="103">
        <f t="shared" si="746"/>
        <v>0</v>
      </c>
      <c r="EG639" s="103">
        <f t="shared" si="747"/>
        <v>0</v>
      </c>
      <c r="EH639" s="103">
        <f t="shared" si="748"/>
        <v>0</v>
      </c>
      <c r="EI639" s="103">
        <f t="shared" si="749"/>
        <v>0</v>
      </c>
      <c r="EJ639" s="103">
        <f t="shared" si="750"/>
        <v>0</v>
      </c>
      <c r="EK639" s="104">
        <f>SUM(DY639:EJ639)*VLOOKUP($I639,Escalation[],MATCH(DL$1,Escalation[#Headers]),FALSE)</f>
        <v>0</v>
      </c>
      <c r="EL639" s="104">
        <f t="shared" si="751"/>
        <v>0</v>
      </c>
      <c r="EM639" s="104">
        <f t="shared" si="752"/>
        <v>0</v>
      </c>
      <c r="EN639" s="104">
        <f t="shared" si="753"/>
        <v>0</v>
      </c>
      <c r="EO639" s="103">
        <f t="shared" si="754"/>
        <v>0</v>
      </c>
      <c r="EP639" s="105">
        <f t="shared" si="755"/>
        <v>0</v>
      </c>
      <c r="EQ639" s="159">
        <f t="shared" si="756"/>
        <v>2973.851760566251</v>
      </c>
      <c r="ER639" s="1"/>
      <c r="ES639" s="82"/>
      <c r="ET639" s="82"/>
      <c r="EU639" s="82"/>
      <c r="EV639" s="82"/>
      <c r="EW639" s="34"/>
      <c r="EX639" s="34"/>
      <c r="EY639" s="34"/>
      <c r="EZ639" s="34"/>
      <c r="FA639" s="34"/>
      <c r="FB639" s="34"/>
      <c r="FC639" s="34"/>
      <c r="FD639" s="34"/>
    </row>
    <row r="640" spans="1:160" ht="66" hidden="1" x14ac:dyDescent="0.3">
      <c r="A640" s="37" t="s">
        <v>1274</v>
      </c>
      <c r="B640" s="83">
        <v>1.4</v>
      </c>
      <c r="C640" t="s">
        <v>1400</v>
      </c>
      <c r="D640" s="28" t="s">
        <v>15</v>
      </c>
      <c r="E640" s="28" t="s">
        <v>1540</v>
      </c>
      <c r="F640" s="29" t="s">
        <v>1275</v>
      </c>
      <c r="G640" s="30" t="s">
        <v>1276</v>
      </c>
      <c r="H640" s="1"/>
      <c r="I640" s="28" t="s">
        <v>135</v>
      </c>
      <c r="J640" s="31" t="s">
        <v>135</v>
      </c>
      <c r="K640" s="28"/>
      <c r="L640" s="32" t="s">
        <v>136</v>
      </c>
      <c r="M640" s="38"/>
      <c r="N640" s="42">
        <v>1</v>
      </c>
      <c r="O640" s="24">
        <v>0</v>
      </c>
      <c r="P640" s="47">
        <v>0.53</v>
      </c>
      <c r="Q640" s="31" t="s">
        <v>880</v>
      </c>
      <c r="R640" s="1" t="s">
        <v>41</v>
      </c>
      <c r="S640" s="71">
        <f>VLOOKUP(R640,Contingencies!$A$2:$D$7,4,FALSE)</f>
        <v>0.125</v>
      </c>
      <c r="T640" s="22">
        <f t="shared" si="689"/>
        <v>142.69691915620317</v>
      </c>
      <c r="U640" s="33">
        <f t="shared" si="763"/>
        <v>49.430958923390641</v>
      </c>
      <c r="V640" s="89"/>
      <c r="W640" s="110"/>
      <c r="X640" s="102"/>
      <c r="Y640" s="102"/>
      <c r="Z640" s="102"/>
      <c r="AA640" s="102"/>
      <c r="AB640" s="102"/>
      <c r="AC640" s="102"/>
      <c r="AD640" s="102"/>
      <c r="AE640" s="102"/>
      <c r="AF640" s="102"/>
      <c r="AG640" s="102"/>
      <c r="AH640" s="102"/>
      <c r="AI640" s="102">
        <f t="shared" si="757"/>
        <v>0</v>
      </c>
      <c r="AJ640" s="103">
        <f t="shared" si="690"/>
        <v>0</v>
      </c>
      <c r="AK640" s="103">
        <f t="shared" si="691"/>
        <v>0</v>
      </c>
      <c r="AL640" s="103">
        <f t="shared" si="692"/>
        <v>0</v>
      </c>
      <c r="AM640" s="103">
        <f t="shared" si="693"/>
        <v>0</v>
      </c>
      <c r="AN640" s="103">
        <f t="shared" si="694"/>
        <v>0</v>
      </c>
      <c r="AO640" s="103">
        <f t="shared" si="695"/>
        <v>0</v>
      </c>
      <c r="AP640" s="103">
        <f t="shared" si="696"/>
        <v>0</v>
      </c>
      <c r="AQ640" s="103">
        <f t="shared" si="697"/>
        <v>0</v>
      </c>
      <c r="AR640" s="103">
        <f t="shared" si="698"/>
        <v>0</v>
      </c>
      <c r="AS640" s="103">
        <f t="shared" si="699"/>
        <v>0</v>
      </c>
      <c r="AT640" s="103">
        <f t="shared" si="700"/>
        <v>0</v>
      </c>
      <c r="AU640" s="103">
        <f t="shared" si="701"/>
        <v>0</v>
      </c>
      <c r="AV640" s="104">
        <f>SUM(AJ640:AU640)*VLOOKUP($I640,Escalation[],MATCH(W$1,Escalation[#Headers]),FALSE)</f>
        <v>0</v>
      </c>
      <c r="AW640" s="104">
        <f t="shared" si="758"/>
        <v>0</v>
      </c>
      <c r="AX640" s="104">
        <f t="shared" si="759"/>
        <v>0</v>
      </c>
      <c r="AY640" s="104">
        <f t="shared" si="760"/>
        <v>0</v>
      </c>
      <c r="AZ640" s="103">
        <f t="shared" si="761"/>
        <v>0</v>
      </c>
      <c r="BA640" s="105">
        <f t="shared" si="762"/>
        <v>0</v>
      </c>
      <c r="BB640" s="110"/>
      <c r="BC640" s="102"/>
      <c r="BD640" s="102"/>
      <c r="BE640" s="102"/>
      <c r="BF640" s="102"/>
      <c r="BG640" s="102"/>
      <c r="BH640" s="102"/>
      <c r="BI640" s="102"/>
      <c r="BJ640" s="102"/>
      <c r="BK640" s="102"/>
      <c r="BL640" s="102"/>
      <c r="BM640" s="102"/>
      <c r="BN640" s="102">
        <f t="shared" si="702"/>
        <v>0</v>
      </c>
      <c r="BO640" s="103">
        <f t="shared" si="703"/>
        <v>0</v>
      </c>
      <c r="BP640" s="103">
        <f t="shared" si="704"/>
        <v>0</v>
      </c>
      <c r="BQ640" s="103">
        <f t="shared" si="705"/>
        <v>0</v>
      </c>
      <c r="BR640" s="103">
        <f t="shared" si="706"/>
        <v>0</v>
      </c>
      <c r="BS640" s="103">
        <f t="shared" si="707"/>
        <v>0</v>
      </c>
      <c r="BT640" s="103">
        <f t="shared" si="708"/>
        <v>0</v>
      </c>
      <c r="BU640" s="103">
        <f t="shared" si="709"/>
        <v>0</v>
      </c>
      <c r="BV640" s="103">
        <f t="shared" si="710"/>
        <v>0</v>
      </c>
      <c r="BW640" s="103">
        <f t="shared" si="711"/>
        <v>0</v>
      </c>
      <c r="BX640" s="103">
        <f t="shared" si="712"/>
        <v>0</v>
      </c>
      <c r="BY640" s="103">
        <f t="shared" si="713"/>
        <v>0</v>
      </c>
      <c r="BZ640" s="103">
        <f t="shared" si="714"/>
        <v>0</v>
      </c>
      <c r="CA640" s="104">
        <f>SUM(BO640:BZ640)*VLOOKUP($I640,Escalation[],MATCH(BB$1,Escalation[#Headers]),FALSE)</f>
        <v>0</v>
      </c>
      <c r="CB640" s="104">
        <f t="shared" si="715"/>
        <v>0</v>
      </c>
      <c r="CC640" s="104">
        <f t="shared" si="716"/>
        <v>0</v>
      </c>
      <c r="CD640" s="104">
        <f t="shared" si="717"/>
        <v>0</v>
      </c>
      <c r="CE640" s="103">
        <f t="shared" si="718"/>
        <v>0</v>
      </c>
      <c r="CF640" s="105">
        <f t="shared" si="719"/>
        <v>0</v>
      </c>
      <c r="CG640" s="110"/>
      <c r="CH640" s="102"/>
      <c r="CI640" s="102"/>
      <c r="CJ640" s="102"/>
      <c r="CK640" s="102"/>
      <c r="CL640" s="102"/>
      <c r="CM640" s="102"/>
      <c r="CN640" s="102"/>
      <c r="CO640" s="101">
        <v>350</v>
      </c>
      <c r="CP640" s="101">
        <v>350</v>
      </c>
      <c r="CQ640" s="101"/>
      <c r="CR640" s="101"/>
      <c r="CS640" s="102">
        <f t="shared" si="720"/>
        <v>0</v>
      </c>
      <c r="CT640" s="103">
        <f t="shared" si="721"/>
        <v>0</v>
      </c>
      <c r="CU640" s="103">
        <f t="shared" si="722"/>
        <v>0</v>
      </c>
      <c r="CV640" s="103">
        <f t="shared" si="723"/>
        <v>0</v>
      </c>
      <c r="CW640" s="103">
        <f t="shared" si="724"/>
        <v>0</v>
      </c>
      <c r="CX640" s="103">
        <f t="shared" si="725"/>
        <v>0</v>
      </c>
      <c r="CY640" s="103">
        <f t="shared" si="726"/>
        <v>0</v>
      </c>
      <c r="CZ640" s="103">
        <f t="shared" si="727"/>
        <v>0</v>
      </c>
      <c r="DA640" s="103">
        <f t="shared" si="728"/>
        <v>0</v>
      </c>
      <c r="DB640" s="103">
        <f t="shared" si="729"/>
        <v>350</v>
      </c>
      <c r="DC640" s="103">
        <f t="shared" si="730"/>
        <v>350</v>
      </c>
      <c r="DD640" s="103">
        <f t="shared" si="731"/>
        <v>0</v>
      </c>
      <c r="DE640" s="103">
        <f t="shared" si="732"/>
        <v>0</v>
      </c>
      <c r="DF640" s="104">
        <f>SUM(CT640:DE640)*VLOOKUP($I640,Escalation[],MATCH(CG$1,Escalation[#Headers]),FALSE)</f>
        <v>746.12768186250025</v>
      </c>
      <c r="DG640" s="104">
        <f t="shared" si="733"/>
        <v>0</v>
      </c>
      <c r="DH640" s="104">
        <f t="shared" si="734"/>
        <v>395.44767138712513</v>
      </c>
      <c r="DI640" s="104">
        <f t="shared" si="735"/>
        <v>1141.5753532496253</v>
      </c>
      <c r="DJ640" s="103">
        <f t="shared" si="736"/>
        <v>93.265960232812532</v>
      </c>
      <c r="DK640" s="105">
        <f t="shared" si="737"/>
        <v>49.430958923390641</v>
      </c>
      <c r="DL640" s="100"/>
      <c r="DM640" s="101"/>
      <c r="DN640" s="101"/>
      <c r="DO640" s="101"/>
      <c r="DP640" s="101"/>
      <c r="DQ640" s="102"/>
      <c r="DR640" s="102"/>
      <c r="DS640" s="102"/>
      <c r="DT640" s="102"/>
      <c r="DU640" s="102"/>
      <c r="DV640" s="102"/>
      <c r="DW640" s="102"/>
      <c r="DX640" s="102">
        <f t="shared" si="738"/>
        <v>0</v>
      </c>
      <c r="DY640" s="103">
        <f t="shared" si="739"/>
        <v>0</v>
      </c>
      <c r="DZ640" s="103">
        <f t="shared" si="740"/>
        <v>0</v>
      </c>
      <c r="EA640" s="103">
        <f t="shared" si="741"/>
        <v>0</v>
      </c>
      <c r="EB640" s="103">
        <f t="shared" si="742"/>
        <v>0</v>
      </c>
      <c r="EC640" s="103">
        <f t="shared" si="743"/>
        <v>0</v>
      </c>
      <c r="ED640" s="103">
        <f t="shared" si="744"/>
        <v>0</v>
      </c>
      <c r="EE640" s="103">
        <f t="shared" si="745"/>
        <v>0</v>
      </c>
      <c r="EF640" s="103">
        <f t="shared" si="746"/>
        <v>0</v>
      </c>
      <c r="EG640" s="103">
        <f t="shared" si="747"/>
        <v>0</v>
      </c>
      <c r="EH640" s="103">
        <f t="shared" si="748"/>
        <v>0</v>
      </c>
      <c r="EI640" s="103">
        <f t="shared" si="749"/>
        <v>0</v>
      </c>
      <c r="EJ640" s="103">
        <f t="shared" si="750"/>
        <v>0</v>
      </c>
      <c r="EK640" s="104">
        <f>SUM(DY640:EJ640)*VLOOKUP($I640,Escalation[],MATCH(DL$1,Escalation[#Headers]),FALSE)</f>
        <v>0</v>
      </c>
      <c r="EL640" s="104">
        <f t="shared" si="751"/>
        <v>0</v>
      </c>
      <c r="EM640" s="104">
        <f t="shared" si="752"/>
        <v>0</v>
      </c>
      <c r="EN640" s="104">
        <f t="shared" si="753"/>
        <v>0</v>
      </c>
      <c r="EO640" s="103">
        <f t="shared" si="754"/>
        <v>0</v>
      </c>
      <c r="EP640" s="105">
        <f t="shared" si="755"/>
        <v>0</v>
      </c>
      <c r="EQ640" s="159">
        <f t="shared" si="756"/>
        <v>1141.5753532496253</v>
      </c>
      <c r="ER640" s="1"/>
      <c r="ES640" s="82"/>
      <c r="ET640" s="82"/>
      <c r="EU640" s="82"/>
      <c r="EV640" s="82"/>
      <c r="EW640" s="34"/>
      <c r="EX640" s="34"/>
      <c r="EY640" s="34"/>
      <c r="EZ640" s="34"/>
      <c r="FA640" s="34"/>
      <c r="FB640" s="34"/>
      <c r="FC640" s="34"/>
      <c r="FD640" s="34"/>
    </row>
    <row r="641" spans="1:160" ht="79.2" hidden="1" x14ac:dyDescent="0.3">
      <c r="A641" s="37" t="s">
        <v>1274</v>
      </c>
      <c r="B641" s="83">
        <v>1.4</v>
      </c>
      <c r="C641" t="s">
        <v>1400</v>
      </c>
      <c r="D641" s="28" t="s">
        <v>15</v>
      </c>
      <c r="E641" s="28" t="s">
        <v>1540</v>
      </c>
      <c r="F641" s="29" t="s">
        <v>1275</v>
      </c>
      <c r="G641" s="30" t="s">
        <v>1277</v>
      </c>
      <c r="H641" s="1"/>
      <c r="I641" s="28" t="s">
        <v>135</v>
      </c>
      <c r="J641" s="31" t="s">
        <v>135</v>
      </c>
      <c r="K641" s="28"/>
      <c r="L641" s="32" t="s">
        <v>136</v>
      </c>
      <c r="M641" s="38"/>
      <c r="N641" s="42">
        <v>1</v>
      </c>
      <c r="O641" s="24">
        <v>0</v>
      </c>
      <c r="P641" s="47">
        <v>0.53</v>
      </c>
      <c r="Q641" s="31" t="s">
        <v>880</v>
      </c>
      <c r="R641" s="1" t="s">
        <v>41</v>
      </c>
      <c r="S641" s="71">
        <f>VLOOKUP(R641,Contingencies!$A$2:$D$7,4,FALSE)</f>
        <v>0.125</v>
      </c>
      <c r="T641" s="22">
        <f t="shared" si="689"/>
        <v>50.963185412929704</v>
      </c>
      <c r="U641" s="33">
        <f t="shared" si="763"/>
        <v>17.653913901210942</v>
      </c>
      <c r="V641" s="89"/>
      <c r="W641" s="110"/>
      <c r="X641" s="102"/>
      <c r="Y641" s="102"/>
      <c r="Z641" s="102"/>
      <c r="AA641" s="102"/>
      <c r="AB641" s="102"/>
      <c r="AC641" s="102"/>
      <c r="AD641" s="102"/>
      <c r="AE641" s="102"/>
      <c r="AF641" s="102"/>
      <c r="AG641" s="102"/>
      <c r="AH641" s="102"/>
      <c r="AI641" s="102">
        <f t="shared" si="757"/>
        <v>0</v>
      </c>
      <c r="AJ641" s="103">
        <f t="shared" si="690"/>
        <v>0</v>
      </c>
      <c r="AK641" s="103">
        <f t="shared" si="691"/>
        <v>0</v>
      </c>
      <c r="AL641" s="103">
        <f t="shared" si="692"/>
        <v>0</v>
      </c>
      <c r="AM641" s="103">
        <f t="shared" si="693"/>
        <v>0</v>
      </c>
      <c r="AN641" s="103">
        <f t="shared" si="694"/>
        <v>0</v>
      </c>
      <c r="AO641" s="103">
        <f t="shared" si="695"/>
        <v>0</v>
      </c>
      <c r="AP641" s="103">
        <f t="shared" si="696"/>
        <v>0</v>
      </c>
      <c r="AQ641" s="103">
        <f t="shared" si="697"/>
        <v>0</v>
      </c>
      <c r="AR641" s="103">
        <f t="shared" si="698"/>
        <v>0</v>
      </c>
      <c r="AS641" s="103">
        <f t="shared" si="699"/>
        <v>0</v>
      </c>
      <c r="AT641" s="103">
        <f t="shared" si="700"/>
        <v>0</v>
      </c>
      <c r="AU641" s="103">
        <f t="shared" si="701"/>
        <v>0</v>
      </c>
      <c r="AV641" s="104">
        <f>SUM(AJ641:AU641)*VLOOKUP($I641,Escalation[],MATCH(W$1,Escalation[#Headers]),FALSE)</f>
        <v>0</v>
      </c>
      <c r="AW641" s="104">
        <f t="shared" si="758"/>
        <v>0</v>
      </c>
      <c r="AX641" s="104">
        <f t="shared" si="759"/>
        <v>0</v>
      </c>
      <c r="AY641" s="104">
        <f t="shared" si="760"/>
        <v>0</v>
      </c>
      <c r="AZ641" s="103">
        <f t="shared" si="761"/>
        <v>0</v>
      </c>
      <c r="BA641" s="105">
        <f t="shared" si="762"/>
        <v>0</v>
      </c>
      <c r="BB641" s="110"/>
      <c r="BC641" s="102"/>
      <c r="BD641" s="102"/>
      <c r="BE641" s="102"/>
      <c r="BF641" s="102"/>
      <c r="BG641" s="102"/>
      <c r="BH641" s="102"/>
      <c r="BI641" s="102"/>
      <c r="BJ641" s="102"/>
      <c r="BK641" s="102"/>
      <c r="BL641" s="102"/>
      <c r="BM641" s="102"/>
      <c r="BN641" s="102">
        <f t="shared" si="702"/>
        <v>0</v>
      </c>
      <c r="BO641" s="103">
        <f t="shared" si="703"/>
        <v>0</v>
      </c>
      <c r="BP641" s="103">
        <f t="shared" si="704"/>
        <v>0</v>
      </c>
      <c r="BQ641" s="103">
        <f t="shared" si="705"/>
        <v>0</v>
      </c>
      <c r="BR641" s="103">
        <f t="shared" si="706"/>
        <v>0</v>
      </c>
      <c r="BS641" s="103">
        <f t="shared" si="707"/>
        <v>0</v>
      </c>
      <c r="BT641" s="103">
        <f t="shared" si="708"/>
        <v>0</v>
      </c>
      <c r="BU641" s="103">
        <f t="shared" si="709"/>
        <v>0</v>
      </c>
      <c r="BV641" s="103">
        <f t="shared" si="710"/>
        <v>0</v>
      </c>
      <c r="BW641" s="103">
        <f t="shared" si="711"/>
        <v>0</v>
      </c>
      <c r="BX641" s="103">
        <f t="shared" si="712"/>
        <v>0</v>
      </c>
      <c r="BY641" s="103">
        <f t="shared" si="713"/>
        <v>0</v>
      </c>
      <c r="BZ641" s="103">
        <f t="shared" si="714"/>
        <v>0</v>
      </c>
      <c r="CA641" s="104">
        <f>SUM(BO641:BZ641)*VLOOKUP($I641,Escalation[],MATCH(BB$1,Escalation[#Headers]),FALSE)</f>
        <v>0</v>
      </c>
      <c r="CB641" s="104">
        <f t="shared" si="715"/>
        <v>0</v>
      </c>
      <c r="CC641" s="104">
        <f t="shared" si="716"/>
        <v>0</v>
      </c>
      <c r="CD641" s="104">
        <f t="shared" si="717"/>
        <v>0</v>
      </c>
      <c r="CE641" s="103">
        <f t="shared" si="718"/>
        <v>0</v>
      </c>
      <c r="CF641" s="105">
        <f t="shared" si="719"/>
        <v>0</v>
      </c>
      <c r="CG641" s="110"/>
      <c r="CH641" s="102"/>
      <c r="CI641" s="102"/>
      <c r="CJ641" s="102"/>
      <c r="CK641" s="102"/>
      <c r="CL641" s="102"/>
      <c r="CM641" s="102"/>
      <c r="CN641" s="102"/>
      <c r="CO641" s="101"/>
      <c r="CP641" s="101"/>
      <c r="CQ641" s="101">
        <v>125</v>
      </c>
      <c r="CR641" s="101">
        <v>125</v>
      </c>
      <c r="CS641" s="102">
        <f t="shared" si="720"/>
        <v>0</v>
      </c>
      <c r="CT641" s="103">
        <f t="shared" si="721"/>
        <v>0</v>
      </c>
      <c r="CU641" s="103">
        <f t="shared" si="722"/>
        <v>0</v>
      </c>
      <c r="CV641" s="103">
        <f t="shared" si="723"/>
        <v>0</v>
      </c>
      <c r="CW641" s="103">
        <f t="shared" si="724"/>
        <v>0</v>
      </c>
      <c r="CX641" s="103">
        <f t="shared" si="725"/>
        <v>0</v>
      </c>
      <c r="CY641" s="103">
        <f t="shared" si="726"/>
        <v>0</v>
      </c>
      <c r="CZ641" s="103">
        <f t="shared" si="727"/>
        <v>0</v>
      </c>
      <c r="DA641" s="103">
        <f t="shared" si="728"/>
        <v>0</v>
      </c>
      <c r="DB641" s="103">
        <f t="shared" si="729"/>
        <v>0</v>
      </c>
      <c r="DC641" s="103">
        <f t="shared" si="730"/>
        <v>0</v>
      </c>
      <c r="DD641" s="103">
        <f t="shared" si="731"/>
        <v>125</v>
      </c>
      <c r="DE641" s="103">
        <f t="shared" si="732"/>
        <v>125</v>
      </c>
      <c r="DF641" s="104">
        <f>SUM(CT641:DE641)*VLOOKUP($I641,Escalation[],MATCH(CG$1,Escalation[#Headers]),FALSE)</f>
        <v>266.4741720937501</v>
      </c>
      <c r="DG641" s="104">
        <f t="shared" si="733"/>
        <v>0</v>
      </c>
      <c r="DH641" s="104">
        <f t="shared" si="734"/>
        <v>141.23131120968756</v>
      </c>
      <c r="DI641" s="104">
        <f t="shared" si="735"/>
        <v>407.70548330343763</v>
      </c>
      <c r="DJ641" s="103">
        <f t="shared" si="736"/>
        <v>33.309271511718762</v>
      </c>
      <c r="DK641" s="105">
        <f t="shared" si="737"/>
        <v>17.653913901210945</v>
      </c>
      <c r="DL641" s="100"/>
      <c r="DM641" s="101"/>
      <c r="DN641" s="101"/>
      <c r="DO641" s="101"/>
      <c r="DP641" s="101"/>
      <c r="DQ641" s="102"/>
      <c r="DR641" s="102"/>
      <c r="DS641" s="102"/>
      <c r="DT641" s="102"/>
      <c r="DU641" s="102"/>
      <c r="DV641" s="102"/>
      <c r="DW641" s="102"/>
      <c r="DX641" s="102">
        <f t="shared" si="738"/>
        <v>0</v>
      </c>
      <c r="DY641" s="103">
        <f t="shared" si="739"/>
        <v>0</v>
      </c>
      <c r="DZ641" s="103">
        <f t="shared" si="740"/>
        <v>0</v>
      </c>
      <c r="EA641" s="103">
        <f t="shared" si="741"/>
        <v>0</v>
      </c>
      <c r="EB641" s="103">
        <f t="shared" si="742"/>
        <v>0</v>
      </c>
      <c r="EC641" s="103">
        <f t="shared" si="743"/>
        <v>0</v>
      </c>
      <c r="ED641" s="103">
        <f t="shared" si="744"/>
        <v>0</v>
      </c>
      <c r="EE641" s="103">
        <f t="shared" si="745"/>
        <v>0</v>
      </c>
      <c r="EF641" s="103">
        <f t="shared" si="746"/>
        <v>0</v>
      </c>
      <c r="EG641" s="103">
        <f t="shared" si="747"/>
        <v>0</v>
      </c>
      <c r="EH641" s="103">
        <f t="shared" si="748"/>
        <v>0</v>
      </c>
      <c r="EI641" s="103">
        <f t="shared" si="749"/>
        <v>0</v>
      </c>
      <c r="EJ641" s="103">
        <f t="shared" si="750"/>
        <v>0</v>
      </c>
      <c r="EK641" s="104">
        <f>SUM(DY641:EJ641)*VLOOKUP($I641,Escalation[],MATCH(DL$1,Escalation[#Headers]),FALSE)</f>
        <v>0</v>
      </c>
      <c r="EL641" s="104">
        <f t="shared" si="751"/>
        <v>0</v>
      </c>
      <c r="EM641" s="104">
        <f t="shared" si="752"/>
        <v>0</v>
      </c>
      <c r="EN641" s="104">
        <f t="shared" si="753"/>
        <v>0</v>
      </c>
      <c r="EO641" s="103">
        <f t="shared" si="754"/>
        <v>0</v>
      </c>
      <c r="EP641" s="105">
        <f t="shared" si="755"/>
        <v>0</v>
      </c>
      <c r="EQ641" s="159">
        <f t="shared" si="756"/>
        <v>407.70548330343763</v>
      </c>
      <c r="ER641" s="1"/>
      <c r="ES641" s="82"/>
      <c r="ET641" s="82"/>
      <c r="EU641" s="82"/>
      <c r="EV641" s="82"/>
      <c r="EW641" s="34"/>
      <c r="EX641" s="34"/>
      <c r="EY641" s="34"/>
      <c r="EZ641" s="34"/>
      <c r="FA641" s="34"/>
      <c r="FB641" s="34"/>
      <c r="FC641" s="34"/>
      <c r="FD641" s="34"/>
    </row>
    <row r="642" spans="1:160" ht="79.2" hidden="1" x14ac:dyDescent="0.3">
      <c r="A642" s="37" t="s">
        <v>1274</v>
      </c>
      <c r="B642" s="83">
        <v>1.4</v>
      </c>
      <c r="C642" t="s">
        <v>1400</v>
      </c>
      <c r="D642" s="28" t="s">
        <v>15</v>
      </c>
      <c r="E642" s="28" t="s">
        <v>1540</v>
      </c>
      <c r="F642" s="29" t="s">
        <v>1275</v>
      </c>
      <c r="G642" s="30" t="s">
        <v>1278</v>
      </c>
      <c r="H642" s="1" t="s">
        <v>834</v>
      </c>
      <c r="I642" s="28" t="s">
        <v>125</v>
      </c>
      <c r="J642" s="31" t="s">
        <v>125</v>
      </c>
      <c r="K642" s="28"/>
      <c r="L642" s="32" t="s">
        <v>129</v>
      </c>
      <c r="M642" s="38"/>
      <c r="N642" s="42">
        <v>1</v>
      </c>
      <c r="O642" s="24">
        <v>0</v>
      </c>
      <c r="P642" s="47">
        <v>0.53</v>
      </c>
      <c r="Q642" s="31" t="s">
        <v>880</v>
      </c>
      <c r="R642" s="1" t="s">
        <v>24</v>
      </c>
      <c r="S642" s="71">
        <f>VLOOKUP(R642,Contingencies!$A$2:$D$7,4,FALSE)</f>
        <v>0.09</v>
      </c>
      <c r="T642" s="22">
        <f t="shared" si="689"/>
        <v>269.87330597401109</v>
      </c>
      <c r="U642" s="33">
        <f t="shared" si="763"/>
        <v>93.485524291650904</v>
      </c>
      <c r="V642" s="89"/>
      <c r="W642" s="110"/>
      <c r="X642" s="102"/>
      <c r="Y642" s="102"/>
      <c r="Z642" s="102"/>
      <c r="AA642" s="102"/>
      <c r="AB642" s="102"/>
      <c r="AC642" s="102"/>
      <c r="AD642" s="102"/>
      <c r="AE642" s="102"/>
      <c r="AF642" s="102"/>
      <c r="AG642" s="102"/>
      <c r="AH642" s="102"/>
      <c r="AI642" s="102">
        <f t="shared" si="757"/>
        <v>0</v>
      </c>
      <c r="AJ642" s="103">
        <f t="shared" si="690"/>
        <v>0</v>
      </c>
      <c r="AK642" s="103">
        <f t="shared" si="691"/>
        <v>0</v>
      </c>
      <c r="AL642" s="103">
        <f t="shared" si="692"/>
        <v>0</v>
      </c>
      <c r="AM642" s="103">
        <f t="shared" si="693"/>
        <v>0</v>
      </c>
      <c r="AN642" s="103">
        <f t="shared" si="694"/>
        <v>0</v>
      </c>
      <c r="AO642" s="103">
        <f t="shared" si="695"/>
        <v>0</v>
      </c>
      <c r="AP642" s="103">
        <f t="shared" si="696"/>
        <v>0</v>
      </c>
      <c r="AQ642" s="103">
        <f t="shared" si="697"/>
        <v>0</v>
      </c>
      <c r="AR642" s="103">
        <f t="shared" si="698"/>
        <v>0</v>
      </c>
      <c r="AS642" s="103">
        <f t="shared" si="699"/>
        <v>0</v>
      </c>
      <c r="AT642" s="103">
        <f t="shared" si="700"/>
        <v>0</v>
      </c>
      <c r="AU642" s="103">
        <f t="shared" si="701"/>
        <v>0</v>
      </c>
      <c r="AV642" s="104">
        <f>SUM(AJ642:AU642)*VLOOKUP($I642,Escalation[],MATCH(W$1,Escalation[#Headers]),FALSE)</f>
        <v>0</v>
      </c>
      <c r="AW642" s="104">
        <f t="shared" si="758"/>
        <v>0</v>
      </c>
      <c r="AX642" s="104">
        <f t="shared" si="759"/>
        <v>0</v>
      </c>
      <c r="AY642" s="104">
        <f t="shared" si="760"/>
        <v>0</v>
      </c>
      <c r="AZ642" s="103">
        <f t="shared" si="761"/>
        <v>0</v>
      </c>
      <c r="BA642" s="105">
        <f t="shared" si="762"/>
        <v>0</v>
      </c>
      <c r="BB642" s="110"/>
      <c r="BC642" s="102"/>
      <c r="BD642" s="102"/>
      <c r="BE642" s="102"/>
      <c r="BF642" s="102"/>
      <c r="BG642" s="102"/>
      <c r="BH642" s="102"/>
      <c r="BI642" s="102"/>
      <c r="BJ642" s="102"/>
      <c r="BK642" s="102"/>
      <c r="BL642" s="102"/>
      <c r="BM642" s="102"/>
      <c r="BN642" s="102">
        <f t="shared" si="702"/>
        <v>0</v>
      </c>
      <c r="BO642" s="103">
        <f t="shared" si="703"/>
        <v>0</v>
      </c>
      <c r="BP642" s="103">
        <f t="shared" si="704"/>
        <v>0</v>
      </c>
      <c r="BQ642" s="103">
        <f t="shared" si="705"/>
        <v>0</v>
      </c>
      <c r="BR642" s="103">
        <f t="shared" si="706"/>
        <v>0</v>
      </c>
      <c r="BS642" s="103">
        <f t="shared" si="707"/>
        <v>0</v>
      </c>
      <c r="BT642" s="103">
        <f t="shared" si="708"/>
        <v>0</v>
      </c>
      <c r="BU642" s="103">
        <f t="shared" si="709"/>
        <v>0</v>
      </c>
      <c r="BV642" s="103">
        <f t="shared" si="710"/>
        <v>0</v>
      </c>
      <c r="BW642" s="103">
        <f t="shared" si="711"/>
        <v>0</v>
      </c>
      <c r="BX642" s="103">
        <f t="shared" si="712"/>
        <v>0</v>
      </c>
      <c r="BY642" s="103">
        <f t="shared" si="713"/>
        <v>0</v>
      </c>
      <c r="BZ642" s="103">
        <f t="shared" si="714"/>
        <v>0</v>
      </c>
      <c r="CA642" s="104">
        <f>SUM(BO642:BZ642)*VLOOKUP($I642,Escalation[],MATCH(BB$1,Escalation[#Headers]),FALSE)</f>
        <v>0</v>
      </c>
      <c r="CB642" s="104">
        <f t="shared" si="715"/>
        <v>0</v>
      </c>
      <c r="CC642" s="104">
        <f t="shared" si="716"/>
        <v>0</v>
      </c>
      <c r="CD642" s="104">
        <f t="shared" si="717"/>
        <v>0</v>
      </c>
      <c r="CE642" s="103">
        <f t="shared" si="718"/>
        <v>0</v>
      </c>
      <c r="CF642" s="105">
        <f t="shared" si="719"/>
        <v>0</v>
      </c>
      <c r="CG642" s="110"/>
      <c r="CH642" s="102"/>
      <c r="CI642" s="102"/>
      <c r="CJ642" s="102"/>
      <c r="CK642" s="102"/>
      <c r="CL642" s="102"/>
      <c r="CM642" s="102"/>
      <c r="CN642" s="102"/>
      <c r="CO642" s="101"/>
      <c r="CP642" s="101"/>
      <c r="CQ642" s="101"/>
      <c r="CR642" s="101"/>
      <c r="CS642" s="102">
        <f t="shared" si="720"/>
        <v>0</v>
      </c>
      <c r="CT642" s="103">
        <f t="shared" si="721"/>
        <v>0</v>
      </c>
      <c r="CU642" s="103">
        <f t="shared" si="722"/>
        <v>0</v>
      </c>
      <c r="CV642" s="103">
        <f t="shared" si="723"/>
        <v>0</v>
      </c>
      <c r="CW642" s="103">
        <f t="shared" si="724"/>
        <v>0</v>
      </c>
      <c r="CX642" s="103">
        <f t="shared" si="725"/>
        <v>0</v>
      </c>
      <c r="CY642" s="103">
        <f t="shared" si="726"/>
        <v>0</v>
      </c>
      <c r="CZ642" s="103">
        <f t="shared" si="727"/>
        <v>0</v>
      </c>
      <c r="DA642" s="103">
        <f t="shared" si="728"/>
        <v>0</v>
      </c>
      <c r="DB642" s="103">
        <f t="shared" si="729"/>
        <v>0</v>
      </c>
      <c r="DC642" s="103">
        <f t="shared" si="730"/>
        <v>0</v>
      </c>
      <c r="DD642" s="103">
        <f t="shared" si="731"/>
        <v>0</v>
      </c>
      <c r="DE642" s="103">
        <f t="shared" si="732"/>
        <v>0</v>
      </c>
      <c r="DF642" s="104">
        <f>SUM(CT642:DE642)*VLOOKUP($I642,Escalation[],MATCH(CG$1,Escalation[#Headers]),FALSE)</f>
        <v>0</v>
      </c>
      <c r="DG642" s="104">
        <f t="shared" si="733"/>
        <v>0</v>
      </c>
      <c r="DH642" s="104">
        <f t="shared" si="734"/>
        <v>0</v>
      </c>
      <c r="DI642" s="104">
        <f t="shared" si="735"/>
        <v>0</v>
      </c>
      <c r="DJ642" s="103">
        <f t="shared" si="736"/>
        <v>0</v>
      </c>
      <c r="DK642" s="105">
        <f t="shared" si="737"/>
        <v>0</v>
      </c>
      <c r="DL642" s="100"/>
      <c r="DM642" s="101">
        <v>1080</v>
      </c>
      <c r="DN642" s="101"/>
      <c r="DO642" s="101"/>
      <c r="DP642" s="101">
        <v>720</v>
      </c>
      <c r="DQ642" s="102"/>
      <c r="DR642" s="102"/>
      <c r="DS642" s="102"/>
      <c r="DT642" s="102"/>
      <c r="DU642" s="102"/>
      <c r="DV642" s="102"/>
      <c r="DW642" s="102"/>
      <c r="DX642" s="102">
        <f t="shared" si="738"/>
        <v>0</v>
      </c>
      <c r="DY642" s="103">
        <f t="shared" si="739"/>
        <v>0</v>
      </c>
      <c r="DZ642" s="103">
        <f t="shared" si="740"/>
        <v>1080</v>
      </c>
      <c r="EA642" s="103">
        <f t="shared" si="741"/>
        <v>0</v>
      </c>
      <c r="EB642" s="103">
        <f t="shared" si="742"/>
        <v>0</v>
      </c>
      <c r="EC642" s="103">
        <f t="shared" si="743"/>
        <v>720</v>
      </c>
      <c r="ED642" s="103">
        <f t="shared" si="744"/>
        <v>0</v>
      </c>
      <c r="EE642" s="103">
        <f t="shared" si="745"/>
        <v>0</v>
      </c>
      <c r="EF642" s="103">
        <f t="shared" si="746"/>
        <v>0</v>
      </c>
      <c r="EG642" s="103">
        <f t="shared" si="747"/>
        <v>0</v>
      </c>
      <c r="EH642" s="103">
        <f t="shared" si="748"/>
        <v>0</v>
      </c>
      <c r="EI642" s="103">
        <f t="shared" si="749"/>
        <v>0</v>
      </c>
      <c r="EJ642" s="103">
        <f t="shared" si="750"/>
        <v>0</v>
      </c>
      <c r="EK642" s="104">
        <f>SUM(DY642:EJ642)*VLOOKUP($I642,Escalation[],MATCH(DL$1,Escalation[#Headers]),FALSE)</f>
        <v>1959.8642409151132</v>
      </c>
      <c r="EL642" s="104">
        <f t="shared" si="751"/>
        <v>0</v>
      </c>
      <c r="EM642" s="104">
        <f t="shared" si="752"/>
        <v>1038.7280476850101</v>
      </c>
      <c r="EN642" s="104">
        <f t="shared" si="753"/>
        <v>2998.5922886001235</v>
      </c>
      <c r="EO642" s="103">
        <f t="shared" si="754"/>
        <v>176.38778168236018</v>
      </c>
      <c r="EP642" s="105">
        <f t="shared" si="755"/>
        <v>93.485524291650904</v>
      </c>
      <c r="EQ642" s="159">
        <f t="shared" si="756"/>
        <v>2998.5922886001235</v>
      </c>
      <c r="ER642" s="1"/>
      <c r="ES642" s="82"/>
      <c r="ET642" s="82"/>
      <c r="EU642" s="82"/>
      <c r="EV642" s="82"/>
      <c r="EW642" s="34"/>
      <c r="EX642" s="34"/>
      <c r="EY642" s="34"/>
      <c r="EZ642" s="34"/>
      <c r="FA642" s="34"/>
      <c r="FB642" s="34"/>
      <c r="FC642" s="34"/>
      <c r="FD642" s="34"/>
    </row>
    <row r="643" spans="1:160" ht="66" hidden="1" x14ac:dyDescent="0.3">
      <c r="A643" s="37" t="s">
        <v>1274</v>
      </c>
      <c r="B643" s="83">
        <v>1.4</v>
      </c>
      <c r="C643" t="s">
        <v>1400</v>
      </c>
      <c r="D643" s="28" t="s">
        <v>1070</v>
      </c>
      <c r="E643" s="28"/>
      <c r="F643" s="29" t="s">
        <v>1275</v>
      </c>
      <c r="G643" s="30" t="s">
        <v>1279</v>
      </c>
      <c r="H643" s="1"/>
      <c r="I643" s="28" t="s">
        <v>135</v>
      </c>
      <c r="J643" s="31" t="s">
        <v>135</v>
      </c>
      <c r="K643" s="28"/>
      <c r="L643" s="32" t="s">
        <v>136</v>
      </c>
      <c r="M643" s="38"/>
      <c r="N643" s="42">
        <v>1</v>
      </c>
      <c r="O643" s="24">
        <v>0</v>
      </c>
      <c r="P643" s="47">
        <v>0.55000000000000004</v>
      </c>
      <c r="Q643" s="31" t="s">
        <v>880</v>
      </c>
      <c r="R643" s="1" t="s">
        <v>41</v>
      </c>
      <c r="S643" s="71">
        <f>VLOOKUP(R643,Contingencies!$A$2:$D$7,4,FALSE)</f>
        <v>0.125</v>
      </c>
      <c r="T643" s="22">
        <f t="shared" ref="T643:T697" si="764">S643*EQ643</f>
        <v>144.56223836085942</v>
      </c>
      <c r="U643" s="33">
        <f t="shared" si="763"/>
        <v>51.2962781280469</v>
      </c>
      <c r="V643" s="89"/>
      <c r="W643" s="110"/>
      <c r="X643" s="102"/>
      <c r="Y643" s="102"/>
      <c r="Z643" s="102"/>
      <c r="AA643" s="102"/>
      <c r="AB643" s="102"/>
      <c r="AC643" s="102"/>
      <c r="AD643" s="102"/>
      <c r="AE643" s="102"/>
      <c r="AF643" s="102"/>
      <c r="AG643" s="102"/>
      <c r="AH643" s="102"/>
      <c r="AI643" s="102">
        <f t="shared" si="757"/>
        <v>0</v>
      </c>
      <c r="AJ643" s="103">
        <f t="shared" ref="AJ643:AJ697" si="765">IF(ISNUMBER($M643),$M643,$N643)*W643</f>
        <v>0</v>
      </c>
      <c r="AK643" s="103">
        <f t="shared" ref="AK643:AK697" si="766">IF(ISNUMBER($M643),$M643,$N643)*X643</f>
        <v>0</v>
      </c>
      <c r="AL643" s="103">
        <f t="shared" ref="AL643:AL697" si="767">IF(ISNUMBER($M643),$M643,$N643)*Y643</f>
        <v>0</v>
      </c>
      <c r="AM643" s="103">
        <f t="shared" ref="AM643:AM697" si="768">IF(ISNUMBER($M643),$M643,$N643)*Z643</f>
        <v>0</v>
      </c>
      <c r="AN643" s="103">
        <f t="shared" ref="AN643:AN697" si="769">IF(ISNUMBER($M643),$M643,$N643)*AA643</f>
        <v>0</v>
      </c>
      <c r="AO643" s="103">
        <f t="shared" ref="AO643:AO697" si="770">IF(ISNUMBER($M643),$M643,$N643)*AB643</f>
        <v>0</v>
      </c>
      <c r="AP643" s="103">
        <f t="shared" ref="AP643:AP697" si="771">IF(ISNUMBER($M643),$M643,$N643)*AC643</f>
        <v>0</v>
      </c>
      <c r="AQ643" s="103">
        <f t="shared" ref="AQ643:AQ697" si="772">IF(ISNUMBER($M643),$M643,$N643)*AD643</f>
        <v>0</v>
      </c>
      <c r="AR643" s="103">
        <f t="shared" ref="AR643:AR697" si="773">IF(ISNUMBER($M643),$M643,$N643)*AE643</f>
        <v>0</v>
      </c>
      <c r="AS643" s="103">
        <f t="shared" ref="AS643:AS697" si="774">IF(ISNUMBER($M643),$M643,$N643)*AF643</f>
        <v>0</v>
      </c>
      <c r="AT643" s="103">
        <f t="shared" ref="AT643:AT697" si="775">IF(ISNUMBER($M643),$M643,$N643)*AG643</f>
        <v>0</v>
      </c>
      <c r="AU643" s="103">
        <f t="shared" ref="AU643:AU697" si="776">IF(ISNUMBER($M643),$M643,$N643)*AH643</f>
        <v>0</v>
      </c>
      <c r="AV643" s="104">
        <f>SUM(AJ643:AU643)*VLOOKUP($I643,Escalation[],MATCH(W$1,Escalation[#Headers]),FALSE)</f>
        <v>0</v>
      </c>
      <c r="AW643" s="104">
        <f t="shared" si="758"/>
        <v>0</v>
      </c>
      <c r="AX643" s="104">
        <f t="shared" si="759"/>
        <v>0</v>
      </c>
      <c r="AY643" s="104">
        <f t="shared" si="760"/>
        <v>0</v>
      </c>
      <c r="AZ643" s="103">
        <f t="shared" si="761"/>
        <v>0</v>
      </c>
      <c r="BA643" s="105">
        <f t="shared" si="762"/>
        <v>0</v>
      </c>
      <c r="BB643" s="110"/>
      <c r="BC643" s="102"/>
      <c r="BD643" s="102"/>
      <c r="BE643" s="102"/>
      <c r="BF643" s="102"/>
      <c r="BG643" s="102"/>
      <c r="BH643" s="102"/>
      <c r="BI643" s="102"/>
      <c r="BJ643" s="102"/>
      <c r="BK643" s="102"/>
      <c r="BL643" s="102"/>
      <c r="BM643" s="102"/>
      <c r="BN643" s="102">
        <f t="shared" ref="BN643:BN697" si="777">IF($I643="Labor Hours",SUM(BB643:BM643),0)</f>
        <v>0</v>
      </c>
      <c r="BO643" s="103">
        <f t="shared" ref="BO643:BO697" si="778">IF(ISNUMBER($M643),$M643,$N643)*BB643</f>
        <v>0</v>
      </c>
      <c r="BP643" s="103">
        <f t="shared" ref="BP643:BP697" si="779">IF(ISNUMBER($M643),$M643,$N643)*BC643</f>
        <v>0</v>
      </c>
      <c r="BQ643" s="103">
        <f t="shared" ref="BQ643:BQ697" si="780">IF(ISNUMBER($M643),$M643,$N643)*BD643</f>
        <v>0</v>
      </c>
      <c r="BR643" s="103">
        <f t="shared" ref="BR643:BR697" si="781">IF(ISNUMBER($M643),$M643,$N643)*BE643</f>
        <v>0</v>
      </c>
      <c r="BS643" s="103">
        <f t="shared" ref="BS643:BS697" si="782">IF(ISNUMBER($M643),$M643,$N643)*BF643</f>
        <v>0</v>
      </c>
      <c r="BT643" s="103">
        <f t="shared" ref="BT643:BT697" si="783">IF(ISNUMBER($M643),$M643,$N643)*BG643</f>
        <v>0</v>
      </c>
      <c r="BU643" s="103">
        <f t="shared" ref="BU643:BU697" si="784">IF(ISNUMBER($M643),$M643,$N643)*BH643</f>
        <v>0</v>
      </c>
      <c r="BV643" s="103">
        <f t="shared" ref="BV643:BV697" si="785">IF(ISNUMBER($M643),$M643,$N643)*BI643</f>
        <v>0</v>
      </c>
      <c r="BW643" s="103">
        <f t="shared" ref="BW643:BW697" si="786">IF(ISNUMBER($M643),$M643,$N643)*BJ643</f>
        <v>0</v>
      </c>
      <c r="BX643" s="103">
        <f t="shared" ref="BX643:BX697" si="787">IF(ISNUMBER($M643),$M643,$N643)*BK643</f>
        <v>0</v>
      </c>
      <c r="BY643" s="103">
        <f t="shared" ref="BY643:BY697" si="788">IF(ISNUMBER($M643),$M643,$N643)*BL643</f>
        <v>0</v>
      </c>
      <c r="BZ643" s="103">
        <f t="shared" ref="BZ643:BZ697" si="789">IF(ISNUMBER($M643),$M643,$N643)*BM643</f>
        <v>0</v>
      </c>
      <c r="CA643" s="104">
        <f>SUM(BO643:BZ643)*VLOOKUP($I643,Escalation[],MATCH(BB$1,Escalation[#Headers]),FALSE)</f>
        <v>0</v>
      </c>
      <c r="CB643" s="104">
        <f t="shared" ref="CB643:CB697" si="790">$O643*CA643</f>
        <v>0</v>
      </c>
      <c r="CC643" s="104">
        <f t="shared" ref="CC643:CC697" si="791">$P643*(CA643+CB643)</f>
        <v>0</v>
      </c>
      <c r="CD643" s="104">
        <f t="shared" ref="CD643:CD697" si="792">CA643+CB643+CC643</f>
        <v>0</v>
      </c>
      <c r="CE643" s="103">
        <f t="shared" ref="CE643:CE697" si="793">$S643*(CA643+CB643)</f>
        <v>0</v>
      </c>
      <c r="CF643" s="105">
        <f t="shared" ref="CF643:CF697" si="794">$S643*CC643</f>
        <v>0</v>
      </c>
      <c r="CG643" s="110"/>
      <c r="CH643" s="102"/>
      <c r="CI643" s="102"/>
      <c r="CJ643" s="102"/>
      <c r="CK643" s="102"/>
      <c r="CL643" s="102"/>
      <c r="CM643" s="102"/>
      <c r="CN643" s="102"/>
      <c r="CO643" s="101">
        <v>350</v>
      </c>
      <c r="CP643" s="101">
        <v>350</v>
      </c>
      <c r="CQ643" s="101"/>
      <c r="CR643" s="101"/>
      <c r="CS643" s="102">
        <f t="shared" ref="CS643:CS697" si="795">IF($I643="Labor Hours",SUM(CG643:CR643),0)</f>
        <v>0</v>
      </c>
      <c r="CT643" s="103">
        <f t="shared" ref="CT643:CT697" si="796">IF(ISNUMBER($M643),$M643,$N643)*CG643</f>
        <v>0</v>
      </c>
      <c r="CU643" s="103">
        <f t="shared" ref="CU643:CU697" si="797">IF(ISNUMBER($M643),$M643,$N643)*CH643</f>
        <v>0</v>
      </c>
      <c r="CV643" s="103">
        <f t="shared" ref="CV643:CV697" si="798">IF(ISNUMBER($M643),$M643,$N643)*CI643</f>
        <v>0</v>
      </c>
      <c r="CW643" s="103">
        <f t="shared" ref="CW643:CW697" si="799">IF(ISNUMBER($M643),$M643,$N643)*CJ643</f>
        <v>0</v>
      </c>
      <c r="CX643" s="103">
        <f t="shared" ref="CX643:CX697" si="800">IF(ISNUMBER($M643),$M643,$N643)*CK643</f>
        <v>0</v>
      </c>
      <c r="CY643" s="103">
        <f t="shared" ref="CY643:CY697" si="801">IF(ISNUMBER($M643),$M643,$N643)*CL643</f>
        <v>0</v>
      </c>
      <c r="CZ643" s="103">
        <f t="shared" ref="CZ643:CZ697" si="802">IF(ISNUMBER($M643),$M643,$N643)*CM643</f>
        <v>0</v>
      </c>
      <c r="DA643" s="103">
        <f t="shared" ref="DA643:DA697" si="803">IF(ISNUMBER($M643),$M643,$N643)*CN643</f>
        <v>0</v>
      </c>
      <c r="DB643" s="103">
        <f t="shared" ref="DB643:DB697" si="804">IF(ISNUMBER($M643),$M643,$N643)*CO643</f>
        <v>350</v>
      </c>
      <c r="DC643" s="103">
        <f t="shared" ref="DC643:DC697" si="805">IF(ISNUMBER($M643),$M643,$N643)*CP643</f>
        <v>350</v>
      </c>
      <c r="DD643" s="103">
        <f t="shared" ref="DD643:DD697" si="806">IF(ISNUMBER($M643),$M643,$N643)*CQ643</f>
        <v>0</v>
      </c>
      <c r="DE643" s="103">
        <f t="shared" ref="DE643:DE697" si="807">IF(ISNUMBER($M643),$M643,$N643)*CR643</f>
        <v>0</v>
      </c>
      <c r="DF643" s="104">
        <f>SUM(CT643:DE643)*VLOOKUP($I643,Escalation[],MATCH(CG$1,Escalation[#Headers]),FALSE)</f>
        <v>746.12768186250025</v>
      </c>
      <c r="DG643" s="104">
        <f t="shared" ref="DG643:DG697" si="808">$O643*DF643</f>
        <v>0</v>
      </c>
      <c r="DH643" s="104">
        <f t="shared" ref="DH643:DH697" si="809">$P643*(DF643+DG643)</f>
        <v>410.37022502437515</v>
      </c>
      <c r="DI643" s="104">
        <f t="shared" ref="DI643:DI697" si="810">DF643+DG643+DH643</f>
        <v>1156.4979068868754</v>
      </c>
      <c r="DJ643" s="103">
        <f t="shared" ref="DJ643:DJ697" si="811">$S643*(DF643+DG643)</f>
        <v>93.265960232812532</v>
      </c>
      <c r="DK643" s="105">
        <f t="shared" ref="DK643:DK697" si="812">$S643*DH643</f>
        <v>51.296278128046893</v>
      </c>
      <c r="DL643" s="100"/>
      <c r="DM643" s="101"/>
      <c r="DN643" s="101"/>
      <c r="DO643" s="101"/>
      <c r="DP643" s="101"/>
      <c r="DQ643" s="102"/>
      <c r="DR643" s="102"/>
      <c r="DS643" s="102"/>
      <c r="DT643" s="102"/>
      <c r="DU643" s="102"/>
      <c r="DV643" s="102"/>
      <c r="DW643" s="102"/>
      <c r="DX643" s="102">
        <f t="shared" ref="DX643:DX697" si="813">IF($I643="Labor Hours",SUM(DL643:DW643),0)</f>
        <v>0</v>
      </c>
      <c r="DY643" s="103">
        <f t="shared" ref="DY643:DY697" si="814">IF(ISNUMBER($M643),$M643,$N643)*DL643</f>
        <v>0</v>
      </c>
      <c r="DZ643" s="103">
        <f t="shared" ref="DZ643:DZ697" si="815">IF(ISNUMBER($M643),$M643,$N643)*DM643</f>
        <v>0</v>
      </c>
      <c r="EA643" s="103">
        <f t="shared" ref="EA643:EA697" si="816">IF(ISNUMBER($M643),$M643,$N643)*DN643</f>
        <v>0</v>
      </c>
      <c r="EB643" s="103">
        <f t="shared" ref="EB643:EB697" si="817">IF(ISNUMBER($M643),$M643,$N643)*DO643</f>
        <v>0</v>
      </c>
      <c r="EC643" s="103">
        <f t="shared" ref="EC643:EC697" si="818">IF(ISNUMBER($M643),$M643,$N643)*DP643</f>
        <v>0</v>
      </c>
      <c r="ED643" s="103">
        <f t="shared" ref="ED643:ED697" si="819">IF(ISNUMBER($M643),$M643,$N643)*DQ643</f>
        <v>0</v>
      </c>
      <c r="EE643" s="103">
        <f t="shared" ref="EE643:EE697" si="820">IF(ISNUMBER($M643),$M643,$N643)*DR643</f>
        <v>0</v>
      </c>
      <c r="EF643" s="103">
        <f t="shared" ref="EF643:EF697" si="821">IF(ISNUMBER($M643),$M643,$N643)*DS643</f>
        <v>0</v>
      </c>
      <c r="EG643" s="103">
        <f t="shared" ref="EG643:EG697" si="822">IF(ISNUMBER($M643),$M643,$N643)*DT643</f>
        <v>0</v>
      </c>
      <c r="EH643" s="103">
        <f t="shared" ref="EH643:EH697" si="823">IF(ISNUMBER($M643),$M643,$N643)*DU643</f>
        <v>0</v>
      </c>
      <c r="EI643" s="103">
        <f t="shared" ref="EI643:EI697" si="824">IF(ISNUMBER($M643),$M643,$N643)*DV643</f>
        <v>0</v>
      </c>
      <c r="EJ643" s="103">
        <f t="shared" ref="EJ643:EJ697" si="825">IF(ISNUMBER($M643),$M643,$N643)*DW643</f>
        <v>0</v>
      </c>
      <c r="EK643" s="104">
        <f>SUM(DY643:EJ643)*VLOOKUP($I643,Escalation[],MATCH(DL$1,Escalation[#Headers]),FALSE)</f>
        <v>0</v>
      </c>
      <c r="EL643" s="104">
        <f t="shared" ref="EL643:EL697" si="826">$O643*EK643</f>
        <v>0</v>
      </c>
      <c r="EM643" s="104">
        <f t="shared" ref="EM643:EM697" si="827">$P643*(EK643+EL643)</f>
        <v>0</v>
      </c>
      <c r="EN643" s="104">
        <f t="shared" ref="EN643:EN697" si="828">EK643+EL643+EM643</f>
        <v>0</v>
      </c>
      <c r="EO643" s="103">
        <f t="shared" ref="EO643:EO697" si="829">$S643*(EK643+EL643)</f>
        <v>0</v>
      </c>
      <c r="EP643" s="105">
        <f t="shared" ref="EP643:EP697" si="830">$S643*EM643</f>
        <v>0</v>
      </c>
      <c r="EQ643" s="159">
        <f t="shared" ref="EQ643:EQ697" si="831">AY643+CD643+DI643+EN643</f>
        <v>1156.4979068868754</v>
      </c>
      <c r="ER643" s="1"/>
      <c r="ES643" s="82"/>
      <c r="ET643" s="82"/>
      <c r="EU643" s="82"/>
      <c r="EV643" s="82"/>
      <c r="EW643" s="34"/>
      <c r="EX643" s="34"/>
      <c r="EY643" s="34"/>
      <c r="EZ643" s="34"/>
      <c r="FA643" s="34"/>
      <c r="FB643" s="34"/>
      <c r="FC643" s="34"/>
      <c r="FD643" s="34"/>
    </row>
    <row r="644" spans="1:160" ht="79.2" hidden="1" x14ac:dyDescent="0.3">
      <c r="A644" s="37" t="s">
        <v>1274</v>
      </c>
      <c r="B644" s="83">
        <v>1.4</v>
      </c>
      <c r="C644" t="s">
        <v>1400</v>
      </c>
      <c r="D644" s="28" t="s">
        <v>1070</v>
      </c>
      <c r="E644" s="28"/>
      <c r="F644" s="29" t="s">
        <v>1275</v>
      </c>
      <c r="G644" s="30" t="s">
        <v>1280</v>
      </c>
      <c r="H644" s="1"/>
      <c r="I644" s="28" t="s">
        <v>135</v>
      </c>
      <c r="J644" s="31" t="s">
        <v>135</v>
      </c>
      <c r="K644" s="28"/>
      <c r="L644" s="32" t="s">
        <v>136</v>
      </c>
      <c r="M644" s="38"/>
      <c r="N644" s="42">
        <v>1</v>
      </c>
      <c r="O644" s="24">
        <v>0</v>
      </c>
      <c r="P644" s="47">
        <v>0.55000000000000004</v>
      </c>
      <c r="Q644" s="31" t="s">
        <v>880</v>
      </c>
      <c r="R644" s="1" t="s">
        <v>41</v>
      </c>
      <c r="S644" s="71">
        <f>VLOOKUP(R644,Contingencies!$A$2:$D$7,4,FALSE)</f>
        <v>0.125</v>
      </c>
      <c r="T644" s="22">
        <f t="shared" si="764"/>
        <v>51.629370843164082</v>
      </c>
      <c r="U644" s="33">
        <f t="shared" si="763"/>
        <v>18.32009933144532</v>
      </c>
      <c r="V644" s="89"/>
      <c r="W644" s="110"/>
      <c r="X644" s="102"/>
      <c r="Y644" s="102"/>
      <c r="Z644" s="102"/>
      <c r="AA644" s="102"/>
      <c r="AB644" s="102"/>
      <c r="AC644" s="102"/>
      <c r="AD644" s="102"/>
      <c r="AE644" s="102"/>
      <c r="AF644" s="102"/>
      <c r="AG644" s="102"/>
      <c r="AH644" s="102"/>
      <c r="AI644" s="102">
        <f t="shared" ref="AI644:AI697" si="832">IF($I644="Labor Hours",SUM(W644:AH644),0)</f>
        <v>0</v>
      </c>
      <c r="AJ644" s="103">
        <f t="shared" si="765"/>
        <v>0</v>
      </c>
      <c r="AK644" s="103">
        <f t="shared" si="766"/>
        <v>0</v>
      </c>
      <c r="AL644" s="103">
        <f t="shared" si="767"/>
        <v>0</v>
      </c>
      <c r="AM644" s="103">
        <f t="shared" si="768"/>
        <v>0</v>
      </c>
      <c r="AN644" s="103">
        <f t="shared" si="769"/>
        <v>0</v>
      </c>
      <c r="AO644" s="103">
        <f t="shared" si="770"/>
        <v>0</v>
      </c>
      <c r="AP644" s="103">
        <f t="shared" si="771"/>
        <v>0</v>
      </c>
      <c r="AQ644" s="103">
        <f t="shared" si="772"/>
        <v>0</v>
      </c>
      <c r="AR644" s="103">
        <f t="shared" si="773"/>
        <v>0</v>
      </c>
      <c r="AS644" s="103">
        <f t="shared" si="774"/>
        <v>0</v>
      </c>
      <c r="AT644" s="103">
        <f t="shared" si="775"/>
        <v>0</v>
      </c>
      <c r="AU644" s="103">
        <f t="shared" si="776"/>
        <v>0</v>
      </c>
      <c r="AV644" s="104">
        <f>SUM(AJ644:AU644)*VLOOKUP($I644,Escalation[],MATCH(W$1,Escalation[#Headers]),FALSE)</f>
        <v>0</v>
      </c>
      <c r="AW644" s="104">
        <f t="shared" ref="AW644:AW697" si="833">$O644*AV644</f>
        <v>0</v>
      </c>
      <c r="AX644" s="104">
        <f t="shared" ref="AX644:AX697" si="834">$P644*(AV644+AW644)</f>
        <v>0</v>
      </c>
      <c r="AY644" s="104">
        <f t="shared" ref="AY644:AY697" si="835">AV644+AW644+AX644</f>
        <v>0</v>
      </c>
      <c r="AZ644" s="103">
        <f t="shared" ref="AZ644:AZ697" si="836">$S644*(AV644+AW644)</f>
        <v>0</v>
      </c>
      <c r="BA644" s="105">
        <f t="shared" ref="BA644:BA697" si="837">$S644*AX644</f>
        <v>0</v>
      </c>
      <c r="BB644" s="110"/>
      <c r="BC644" s="102"/>
      <c r="BD644" s="102"/>
      <c r="BE644" s="102"/>
      <c r="BF644" s="102"/>
      <c r="BG644" s="102"/>
      <c r="BH644" s="102"/>
      <c r="BI644" s="102"/>
      <c r="BJ644" s="102"/>
      <c r="BK644" s="102"/>
      <c r="BL644" s="102"/>
      <c r="BM644" s="102"/>
      <c r="BN644" s="102">
        <f t="shared" si="777"/>
        <v>0</v>
      </c>
      <c r="BO644" s="103">
        <f t="shared" si="778"/>
        <v>0</v>
      </c>
      <c r="BP644" s="103">
        <f t="shared" si="779"/>
        <v>0</v>
      </c>
      <c r="BQ644" s="103">
        <f t="shared" si="780"/>
        <v>0</v>
      </c>
      <c r="BR644" s="103">
        <f t="shared" si="781"/>
        <v>0</v>
      </c>
      <c r="BS644" s="103">
        <f t="shared" si="782"/>
        <v>0</v>
      </c>
      <c r="BT644" s="103">
        <f t="shared" si="783"/>
        <v>0</v>
      </c>
      <c r="BU644" s="103">
        <f t="shared" si="784"/>
        <v>0</v>
      </c>
      <c r="BV644" s="103">
        <f t="shared" si="785"/>
        <v>0</v>
      </c>
      <c r="BW644" s="103">
        <f t="shared" si="786"/>
        <v>0</v>
      </c>
      <c r="BX644" s="103">
        <f t="shared" si="787"/>
        <v>0</v>
      </c>
      <c r="BY644" s="103">
        <f t="shared" si="788"/>
        <v>0</v>
      </c>
      <c r="BZ644" s="103">
        <f t="shared" si="789"/>
        <v>0</v>
      </c>
      <c r="CA644" s="104">
        <f>SUM(BO644:BZ644)*VLOOKUP($I644,Escalation[],MATCH(BB$1,Escalation[#Headers]),FALSE)</f>
        <v>0</v>
      </c>
      <c r="CB644" s="104">
        <f t="shared" si="790"/>
        <v>0</v>
      </c>
      <c r="CC644" s="104">
        <f t="shared" si="791"/>
        <v>0</v>
      </c>
      <c r="CD644" s="104">
        <f t="shared" si="792"/>
        <v>0</v>
      </c>
      <c r="CE644" s="103">
        <f t="shared" si="793"/>
        <v>0</v>
      </c>
      <c r="CF644" s="105">
        <f t="shared" si="794"/>
        <v>0</v>
      </c>
      <c r="CG644" s="110"/>
      <c r="CH644" s="102"/>
      <c r="CI644" s="102"/>
      <c r="CJ644" s="102"/>
      <c r="CK644" s="102"/>
      <c r="CL644" s="102"/>
      <c r="CM644" s="102"/>
      <c r="CN644" s="102"/>
      <c r="CO644" s="101"/>
      <c r="CP644" s="101"/>
      <c r="CQ644" s="101">
        <v>125</v>
      </c>
      <c r="CR644" s="101">
        <v>125</v>
      </c>
      <c r="CS644" s="102">
        <f t="shared" si="795"/>
        <v>0</v>
      </c>
      <c r="CT644" s="103">
        <f t="shared" si="796"/>
        <v>0</v>
      </c>
      <c r="CU644" s="103">
        <f t="shared" si="797"/>
        <v>0</v>
      </c>
      <c r="CV644" s="103">
        <f t="shared" si="798"/>
        <v>0</v>
      </c>
      <c r="CW644" s="103">
        <f t="shared" si="799"/>
        <v>0</v>
      </c>
      <c r="CX644" s="103">
        <f t="shared" si="800"/>
        <v>0</v>
      </c>
      <c r="CY644" s="103">
        <f t="shared" si="801"/>
        <v>0</v>
      </c>
      <c r="CZ644" s="103">
        <f t="shared" si="802"/>
        <v>0</v>
      </c>
      <c r="DA644" s="103">
        <f t="shared" si="803"/>
        <v>0</v>
      </c>
      <c r="DB644" s="103">
        <f t="shared" si="804"/>
        <v>0</v>
      </c>
      <c r="DC644" s="103">
        <f t="shared" si="805"/>
        <v>0</v>
      </c>
      <c r="DD644" s="103">
        <f t="shared" si="806"/>
        <v>125</v>
      </c>
      <c r="DE644" s="103">
        <f t="shared" si="807"/>
        <v>125</v>
      </c>
      <c r="DF644" s="104">
        <f>SUM(CT644:DE644)*VLOOKUP($I644,Escalation[],MATCH(CG$1,Escalation[#Headers]),FALSE)</f>
        <v>266.4741720937501</v>
      </c>
      <c r="DG644" s="104">
        <f t="shared" si="808"/>
        <v>0</v>
      </c>
      <c r="DH644" s="104">
        <f t="shared" si="809"/>
        <v>146.56079465156256</v>
      </c>
      <c r="DI644" s="104">
        <f t="shared" si="810"/>
        <v>413.03496674531266</v>
      </c>
      <c r="DJ644" s="103">
        <f t="shared" si="811"/>
        <v>33.309271511718762</v>
      </c>
      <c r="DK644" s="105">
        <f t="shared" si="812"/>
        <v>18.32009933144532</v>
      </c>
      <c r="DL644" s="100"/>
      <c r="DM644" s="101"/>
      <c r="DN644" s="101"/>
      <c r="DO644" s="101"/>
      <c r="DP644" s="101"/>
      <c r="DQ644" s="102"/>
      <c r="DR644" s="102"/>
      <c r="DS644" s="102"/>
      <c r="DT644" s="102"/>
      <c r="DU644" s="102"/>
      <c r="DV644" s="102"/>
      <c r="DW644" s="102"/>
      <c r="DX644" s="102">
        <f t="shared" si="813"/>
        <v>0</v>
      </c>
      <c r="DY644" s="103">
        <f t="shared" si="814"/>
        <v>0</v>
      </c>
      <c r="DZ644" s="103">
        <f t="shared" si="815"/>
        <v>0</v>
      </c>
      <c r="EA644" s="103">
        <f t="shared" si="816"/>
        <v>0</v>
      </c>
      <c r="EB644" s="103">
        <f t="shared" si="817"/>
        <v>0</v>
      </c>
      <c r="EC644" s="103">
        <f t="shared" si="818"/>
        <v>0</v>
      </c>
      <c r="ED644" s="103">
        <f t="shared" si="819"/>
        <v>0</v>
      </c>
      <c r="EE644" s="103">
        <f t="shared" si="820"/>
        <v>0</v>
      </c>
      <c r="EF644" s="103">
        <f t="shared" si="821"/>
        <v>0</v>
      </c>
      <c r="EG644" s="103">
        <f t="shared" si="822"/>
        <v>0</v>
      </c>
      <c r="EH644" s="103">
        <f t="shared" si="823"/>
        <v>0</v>
      </c>
      <c r="EI644" s="103">
        <f t="shared" si="824"/>
        <v>0</v>
      </c>
      <c r="EJ644" s="103">
        <f t="shared" si="825"/>
        <v>0</v>
      </c>
      <c r="EK644" s="104">
        <f>SUM(DY644:EJ644)*VLOOKUP($I644,Escalation[],MATCH(DL$1,Escalation[#Headers]),FALSE)</f>
        <v>0</v>
      </c>
      <c r="EL644" s="104">
        <f t="shared" si="826"/>
        <v>0</v>
      </c>
      <c r="EM644" s="104">
        <f t="shared" si="827"/>
        <v>0</v>
      </c>
      <c r="EN644" s="104">
        <f t="shared" si="828"/>
        <v>0</v>
      </c>
      <c r="EO644" s="103">
        <f t="shared" si="829"/>
        <v>0</v>
      </c>
      <c r="EP644" s="105">
        <f t="shared" si="830"/>
        <v>0</v>
      </c>
      <c r="EQ644" s="159">
        <f t="shared" si="831"/>
        <v>413.03496674531266</v>
      </c>
      <c r="ER644" s="1"/>
      <c r="ES644" s="82"/>
      <c r="ET644" s="82"/>
      <c r="EU644" s="82"/>
      <c r="EV644" s="82"/>
      <c r="EW644" s="34"/>
      <c r="EX644" s="34"/>
      <c r="EY644" s="34"/>
      <c r="EZ644" s="34"/>
      <c r="FA644" s="34"/>
      <c r="FB644" s="34"/>
      <c r="FC644" s="34"/>
      <c r="FD644" s="34"/>
    </row>
    <row r="645" spans="1:160" ht="79.2" hidden="1" x14ac:dyDescent="0.3">
      <c r="A645" s="37" t="s">
        <v>1274</v>
      </c>
      <c r="B645" s="83">
        <v>1.4</v>
      </c>
      <c r="C645" t="s">
        <v>1400</v>
      </c>
      <c r="D645" s="28" t="s">
        <v>1070</v>
      </c>
      <c r="E645" s="28"/>
      <c r="F645" s="29" t="s">
        <v>1275</v>
      </c>
      <c r="G645" s="30" t="s">
        <v>1281</v>
      </c>
      <c r="H645" s="1" t="s">
        <v>834</v>
      </c>
      <c r="I645" s="28" t="s">
        <v>125</v>
      </c>
      <c r="J645" s="31" t="s">
        <v>125</v>
      </c>
      <c r="K645" s="28"/>
      <c r="L645" s="32" t="s">
        <v>129</v>
      </c>
      <c r="M645" s="38"/>
      <c r="N645" s="42">
        <v>1</v>
      </c>
      <c r="O645" s="24">
        <v>0</v>
      </c>
      <c r="P645" s="47">
        <v>0.55000000000000004</v>
      </c>
      <c r="Q645" s="31" t="s">
        <v>880</v>
      </c>
      <c r="R645" s="1" t="s">
        <v>24</v>
      </c>
      <c r="S645" s="71">
        <f>VLOOKUP(R645,Contingencies!$A$2:$D$7,4,FALSE)</f>
        <v>0.09</v>
      </c>
      <c r="T645" s="22">
        <f t="shared" si="764"/>
        <v>273.40106160765833</v>
      </c>
      <c r="U645" s="33">
        <f t="shared" ref="U645:U697" si="838">IF($J645="CapEx",0,T645*P645/(1+P645))</f>
        <v>97.013279925298121</v>
      </c>
      <c r="V645" s="89"/>
      <c r="W645" s="110"/>
      <c r="X645" s="102"/>
      <c r="Y645" s="102"/>
      <c r="Z645" s="102"/>
      <c r="AA645" s="102"/>
      <c r="AB645" s="102"/>
      <c r="AC645" s="102"/>
      <c r="AD645" s="102"/>
      <c r="AE645" s="102"/>
      <c r="AF645" s="102"/>
      <c r="AG645" s="102"/>
      <c r="AH645" s="102"/>
      <c r="AI645" s="102">
        <f t="shared" si="832"/>
        <v>0</v>
      </c>
      <c r="AJ645" s="103">
        <f t="shared" si="765"/>
        <v>0</v>
      </c>
      <c r="AK645" s="103">
        <f t="shared" si="766"/>
        <v>0</v>
      </c>
      <c r="AL645" s="103">
        <f t="shared" si="767"/>
        <v>0</v>
      </c>
      <c r="AM645" s="103">
        <f t="shared" si="768"/>
        <v>0</v>
      </c>
      <c r="AN645" s="103">
        <f t="shared" si="769"/>
        <v>0</v>
      </c>
      <c r="AO645" s="103">
        <f t="shared" si="770"/>
        <v>0</v>
      </c>
      <c r="AP645" s="103">
        <f t="shared" si="771"/>
        <v>0</v>
      </c>
      <c r="AQ645" s="103">
        <f t="shared" si="772"/>
        <v>0</v>
      </c>
      <c r="AR645" s="103">
        <f t="shared" si="773"/>
        <v>0</v>
      </c>
      <c r="AS645" s="103">
        <f t="shared" si="774"/>
        <v>0</v>
      </c>
      <c r="AT645" s="103">
        <f t="shared" si="775"/>
        <v>0</v>
      </c>
      <c r="AU645" s="103">
        <f t="shared" si="776"/>
        <v>0</v>
      </c>
      <c r="AV645" s="104">
        <f>SUM(AJ645:AU645)*VLOOKUP($I645,Escalation[],MATCH(W$1,Escalation[#Headers]),FALSE)</f>
        <v>0</v>
      </c>
      <c r="AW645" s="104">
        <f t="shared" si="833"/>
        <v>0</v>
      </c>
      <c r="AX645" s="104">
        <f t="shared" si="834"/>
        <v>0</v>
      </c>
      <c r="AY645" s="104">
        <f t="shared" si="835"/>
        <v>0</v>
      </c>
      <c r="AZ645" s="103">
        <f t="shared" si="836"/>
        <v>0</v>
      </c>
      <c r="BA645" s="105">
        <f t="shared" si="837"/>
        <v>0</v>
      </c>
      <c r="BB645" s="110"/>
      <c r="BC645" s="102"/>
      <c r="BD645" s="102"/>
      <c r="BE645" s="102"/>
      <c r="BF645" s="102"/>
      <c r="BG645" s="102"/>
      <c r="BH645" s="102"/>
      <c r="BI645" s="102"/>
      <c r="BJ645" s="102"/>
      <c r="BK645" s="102"/>
      <c r="BL645" s="102"/>
      <c r="BM645" s="102"/>
      <c r="BN645" s="102">
        <f t="shared" si="777"/>
        <v>0</v>
      </c>
      <c r="BO645" s="103">
        <f t="shared" si="778"/>
        <v>0</v>
      </c>
      <c r="BP645" s="103">
        <f t="shared" si="779"/>
        <v>0</v>
      </c>
      <c r="BQ645" s="103">
        <f t="shared" si="780"/>
        <v>0</v>
      </c>
      <c r="BR645" s="103">
        <f t="shared" si="781"/>
        <v>0</v>
      </c>
      <c r="BS645" s="103">
        <f t="shared" si="782"/>
        <v>0</v>
      </c>
      <c r="BT645" s="103">
        <f t="shared" si="783"/>
        <v>0</v>
      </c>
      <c r="BU645" s="103">
        <f t="shared" si="784"/>
        <v>0</v>
      </c>
      <c r="BV645" s="103">
        <f t="shared" si="785"/>
        <v>0</v>
      </c>
      <c r="BW645" s="103">
        <f t="shared" si="786"/>
        <v>0</v>
      </c>
      <c r="BX645" s="103">
        <f t="shared" si="787"/>
        <v>0</v>
      </c>
      <c r="BY645" s="103">
        <f t="shared" si="788"/>
        <v>0</v>
      </c>
      <c r="BZ645" s="103">
        <f t="shared" si="789"/>
        <v>0</v>
      </c>
      <c r="CA645" s="104">
        <f>SUM(BO645:BZ645)*VLOOKUP($I645,Escalation[],MATCH(BB$1,Escalation[#Headers]),FALSE)</f>
        <v>0</v>
      </c>
      <c r="CB645" s="104">
        <f t="shared" si="790"/>
        <v>0</v>
      </c>
      <c r="CC645" s="104">
        <f t="shared" si="791"/>
        <v>0</v>
      </c>
      <c r="CD645" s="104">
        <f t="shared" si="792"/>
        <v>0</v>
      </c>
      <c r="CE645" s="103">
        <f t="shared" si="793"/>
        <v>0</v>
      </c>
      <c r="CF645" s="105">
        <f t="shared" si="794"/>
        <v>0</v>
      </c>
      <c r="CG645" s="110"/>
      <c r="CH645" s="102"/>
      <c r="CI645" s="102"/>
      <c r="CJ645" s="102"/>
      <c r="CK645" s="102"/>
      <c r="CL645" s="102"/>
      <c r="CM645" s="102"/>
      <c r="CN645" s="102"/>
      <c r="CO645" s="101"/>
      <c r="CP645" s="101"/>
      <c r="CQ645" s="101"/>
      <c r="CR645" s="101"/>
      <c r="CS645" s="102">
        <f t="shared" si="795"/>
        <v>0</v>
      </c>
      <c r="CT645" s="103">
        <f t="shared" si="796"/>
        <v>0</v>
      </c>
      <c r="CU645" s="103">
        <f t="shared" si="797"/>
        <v>0</v>
      </c>
      <c r="CV645" s="103">
        <f t="shared" si="798"/>
        <v>0</v>
      </c>
      <c r="CW645" s="103">
        <f t="shared" si="799"/>
        <v>0</v>
      </c>
      <c r="CX645" s="103">
        <f t="shared" si="800"/>
        <v>0</v>
      </c>
      <c r="CY645" s="103">
        <f t="shared" si="801"/>
        <v>0</v>
      </c>
      <c r="CZ645" s="103">
        <f t="shared" si="802"/>
        <v>0</v>
      </c>
      <c r="DA645" s="103">
        <f t="shared" si="803"/>
        <v>0</v>
      </c>
      <c r="DB645" s="103">
        <f t="shared" si="804"/>
        <v>0</v>
      </c>
      <c r="DC645" s="103">
        <f t="shared" si="805"/>
        <v>0</v>
      </c>
      <c r="DD645" s="103">
        <f t="shared" si="806"/>
        <v>0</v>
      </c>
      <c r="DE645" s="103">
        <f t="shared" si="807"/>
        <v>0</v>
      </c>
      <c r="DF645" s="104">
        <f>SUM(CT645:DE645)*VLOOKUP($I645,Escalation[],MATCH(CG$1,Escalation[#Headers]),FALSE)</f>
        <v>0</v>
      </c>
      <c r="DG645" s="104">
        <f t="shared" si="808"/>
        <v>0</v>
      </c>
      <c r="DH645" s="104">
        <f t="shared" si="809"/>
        <v>0</v>
      </c>
      <c r="DI645" s="104">
        <f t="shared" si="810"/>
        <v>0</v>
      </c>
      <c r="DJ645" s="103">
        <f t="shared" si="811"/>
        <v>0</v>
      </c>
      <c r="DK645" s="105">
        <f t="shared" si="812"/>
        <v>0</v>
      </c>
      <c r="DL645" s="100"/>
      <c r="DM645" s="101">
        <v>1080</v>
      </c>
      <c r="DN645" s="101"/>
      <c r="DO645" s="101"/>
      <c r="DP645" s="101">
        <v>720</v>
      </c>
      <c r="DQ645" s="102"/>
      <c r="DR645" s="102"/>
      <c r="DS645" s="102"/>
      <c r="DT645" s="102"/>
      <c r="DU645" s="102"/>
      <c r="DV645" s="102"/>
      <c r="DW645" s="102"/>
      <c r="DX645" s="102">
        <f t="shared" si="813"/>
        <v>0</v>
      </c>
      <c r="DY645" s="103">
        <f t="shared" si="814"/>
        <v>0</v>
      </c>
      <c r="DZ645" s="103">
        <f t="shared" si="815"/>
        <v>1080</v>
      </c>
      <c r="EA645" s="103">
        <f t="shared" si="816"/>
        <v>0</v>
      </c>
      <c r="EB645" s="103">
        <f t="shared" si="817"/>
        <v>0</v>
      </c>
      <c r="EC645" s="103">
        <f t="shared" si="818"/>
        <v>720</v>
      </c>
      <c r="ED645" s="103">
        <f t="shared" si="819"/>
        <v>0</v>
      </c>
      <c r="EE645" s="103">
        <f t="shared" si="820"/>
        <v>0</v>
      </c>
      <c r="EF645" s="103">
        <f t="shared" si="821"/>
        <v>0</v>
      </c>
      <c r="EG645" s="103">
        <f t="shared" si="822"/>
        <v>0</v>
      </c>
      <c r="EH645" s="103">
        <f t="shared" si="823"/>
        <v>0</v>
      </c>
      <c r="EI645" s="103">
        <f t="shared" si="824"/>
        <v>0</v>
      </c>
      <c r="EJ645" s="103">
        <f t="shared" si="825"/>
        <v>0</v>
      </c>
      <c r="EK645" s="104">
        <f>SUM(DY645:EJ645)*VLOOKUP($I645,Escalation[],MATCH(DL$1,Escalation[#Headers]),FALSE)</f>
        <v>1959.8642409151132</v>
      </c>
      <c r="EL645" s="104">
        <f t="shared" si="826"/>
        <v>0</v>
      </c>
      <c r="EM645" s="104">
        <f t="shared" si="827"/>
        <v>1077.9253325033123</v>
      </c>
      <c r="EN645" s="104">
        <f t="shared" si="828"/>
        <v>3037.7895734184258</v>
      </c>
      <c r="EO645" s="103">
        <f t="shared" si="829"/>
        <v>176.38778168236018</v>
      </c>
      <c r="EP645" s="105">
        <f t="shared" si="830"/>
        <v>97.013279925298107</v>
      </c>
      <c r="EQ645" s="159">
        <f t="shared" si="831"/>
        <v>3037.7895734184258</v>
      </c>
      <c r="ER645" s="1"/>
      <c r="ES645" s="82"/>
      <c r="ET645" s="82"/>
      <c r="EU645" s="82"/>
      <c r="EV645" s="82"/>
      <c r="EW645" s="34"/>
      <c r="EX645" s="34"/>
      <c r="EY645" s="34"/>
      <c r="EZ645" s="34"/>
      <c r="FA645" s="34"/>
      <c r="FB645" s="34"/>
      <c r="FC645" s="34"/>
      <c r="FD645" s="34"/>
    </row>
    <row r="646" spans="1:160" ht="52.8" hidden="1" x14ac:dyDescent="0.3">
      <c r="A646" s="37" t="s">
        <v>1282</v>
      </c>
      <c r="B646" s="83">
        <v>1.4</v>
      </c>
      <c r="C646" t="s">
        <v>1282</v>
      </c>
      <c r="D646" s="28" t="s">
        <v>1070</v>
      </c>
      <c r="E646" s="28"/>
      <c r="F646" s="29" t="s">
        <v>1283</v>
      </c>
      <c r="G646" s="30" t="s">
        <v>1284</v>
      </c>
      <c r="H646" s="1" t="s">
        <v>1285</v>
      </c>
      <c r="I646" s="28" t="s">
        <v>19</v>
      </c>
      <c r="J646" s="31" t="s">
        <v>20</v>
      </c>
      <c r="K646" s="28" t="s">
        <v>1005</v>
      </c>
      <c r="L646" s="32" t="s">
        <v>129</v>
      </c>
      <c r="M646" s="38">
        <v>97</v>
      </c>
      <c r="N646" s="41">
        <v>97</v>
      </c>
      <c r="O646" s="24">
        <v>0.08</v>
      </c>
      <c r="P646" s="47">
        <v>0.55000000000000004</v>
      </c>
      <c r="Q646" s="31" t="s">
        <v>23</v>
      </c>
      <c r="R646" s="1" t="s">
        <v>24</v>
      </c>
      <c r="S646" s="71">
        <f>VLOOKUP(R646,Contingencies!$A$2:$D$7,4,FALSE)</f>
        <v>0.09</v>
      </c>
      <c r="T646" s="22">
        <f t="shared" si="764"/>
        <v>10294.74790708298</v>
      </c>
      <c r="U646" s="33">
        <f t="shared" si="838"/>
        <v>3652.975063803638</v>
      </c>
      <c r="V646" s="89"/>
      <c r="W646" s="100"/>
      <c r="X646" s="101"/>
      <c r="Y646" s="101"/>
      <c r="Z646" s="101"/>
      <c r="AA646" s="101"/>
      <c r="AB646" s="101"/>
      <c r="AC646" s="101"/>
      <c r="AD646" s="101">
        <v>37</v>
      </c>
      <c r="AE646" s="101">
        <v>75</v>
      </c>
      <c r="AF646" s="101">
        <v>75</v>
      </c>
      <c r="AG646" s="101">
        <v>38</v>
      </c>
      <c r="AH646" s="101"/>
      <c r="AI646" s="102">
        <f t="shared" si="832"/>
        <v>225</v>
      </c>
      <c r="AJ646" s="103">
        <f t="shared" si="765"/>
        <v>0</v>
      </c>
      <c r="AK646" s="103">
        <f t="shared" si="766"/>
        <v>0</v>
      </c>
      <c r="AL646" s="103">
        <f t="shared" si="767"/>
        <v>0</v>
      </c>
      <c r="AM646" s="103">
        <f t="shared" si="768"/>
        <v>0</v>
      </c>
      <c r="AN646" s="103">
        <f t="shared" si="769"/>
        <v>0</v>
      </c>
      <c r="AO646" s="103">
        <f t="shared" si="770"/>
        <v>0</v>
      </c>
      <c r="AP646" s="103">
        <f t="shared" si="771"/>
        <v>0</v>
      </c>
      <c r="AQ646" s="103">
        <f t="shared" si="772"/>
        <v>3589</v>
      </c>
      <c r="AR646" s="103">
        <f t="shared" si="773"/>
        <v>7275</v>
      </c>
      <c r="AS646" s="103">
        <f t="shared" si="774"/>
        <v>7275</v>
      </c>
      <c r="AT646" s="103">
        <f t="shared" si="775"/>
        <v>3686</v>
      </c>
      <c r="AU646" s="103">
        <f t="shared" si="776"/>
        <v>0</v>
      </c>
      <c r="AV646" s="104">
        <f>SUM(AJ646:AU646)*VLOOKUP($I646,Escalation[],MATCH(W$1,Escalation[#Headers]),FALSE)</f>
        <v>22294.237500000003</v>
      </c>
      <c r="AW646" s="104">
        <f t="shared" si="833"/>
        <v>1783.5390000000002</v>
      </c>
      <c r="AX646" s="104">
        <f t="shared" si="834"/>
        <v>13242.777075000004</v>
      </c>
      <c r="AY646" s="104">
        <f t="shared" si="835"/>
        <v>37320.553575000005</v>
      </c>
      <c r="AZ646" s="103">
        <f t="shared" si="836"/>
        <v>2166.9998850000002</v>
      </c>
      <c r="BA646" s="105">
        <f t="shared" si="837"/>
        <v>1191.8499367500003</v>
      </c>
      <c r="BB646" s="100"/>
      <c r="BC646" s="101"/>
      <c r="BD646" s="101"/>
      <c r="BE646" s="101"/>
      <c r="BF646" s="101"/>
      <c r="BG646" s="101"/>
      <c r="BH646" s="101"/>
      <c r="BI646" s="101">
        <v>37</v>
      </c>
      <c r="BJ646" s="101">
        <v>75</v>
      </c>
      <c r="BK646" s="101">
        <v>75</v>
      </c>
      <c r="BL646" s="101">
        <v>38</v>
      </c>
      <c r="BM646" s="101"/>
      <c r="BN646" s="102">
        <f t="shared" si="777"/>
        <v>225</v>
      </c>
      <c r="BO646" s="103">
        <f t="shared" si="778"/>
        <v>0</v>
      </c>
      <c r="BP646" s="103">
        <f t="shared" si="779"/>
        <v>0</v>
      </c>
      <c r="BQ646" s="103">
        <f t="shared" si="780"/>
        <v>0</v>
      </c>
      <c r="BR646" s="103">
        <f t="shared" si="781"/>
        <v>0</v>
      </c>
      <c r="BS646" s="103">
        <f t="shared" si="782"/>
        <v>0</v>
      </c>
      <c r="BT646" s="103">
        <f t="shared" si="783"/>
        <v>0</v>
      </c>
      <c r="BU646" s="103">
        <f t="shared" si="784"/>
        <v>0</v>
      </c>
      <c r="BV646" s="103">
        <f t="shared" si="785"/>
        <v>3589</v>
      </c>
      <c r="BW646" s="103">
        <f t="shared" si="786"/>
        <v>7275</v>
      </c>
      <c r="BX646" s="103">
        <f t="shared" si="787"/>
        <v>7275</v>
      </c>
      <c r="BY646" s="103">
        <f t="shared" si="788"/>
        <v>3686</v>
      </c>
      <c r="BZ646" s="103">
        <f t="shared" si="789"/>
        <v>0</v>
      </c>
      <c r="CA646" s="104">
        <f>SUM(BO646:BZ646)*VLOOKUP($I646,Escalation[],MATCH(BB$1,Escalation[#Headers]),FALSE)</f>
        <v>22773.563606250002</v>
      </c>
      <c r="CB646" s="104">
        <f t="shared" si="790"/>
        <v>1821.8850885000002</v>
      </c>
      <c r="CC646" s="104">
        <f t="shared" si="791"/>
        <v>13527.496782112501</v>
      </c>
      <c r="CD646" s="104">
        <f t="shared" si="792"/>
        <v>38122.9454768625</v>
      </c>
      <c r="CE646" s="103">
        <f t="shared" si="793"/>
        <v>2213.5903825275</v>
      </c>
      <c r="CF646" s="105">
        <f t="shared" si="794"/>
        <v>1217.474710390125</v>
      </c>
      <c r="CG646" s="100"/>
      <c r="CH646" s="101"/>
      <c r="CI646" s="101"/>
      <c r="CJ646" s="101"/>
      <c r="CK646" s="101"/>
      <c r="CL646" s="101"/>
      <c r="CM646" s="101"/>
      <c r="CN646" s="101">
        <v>37</v>
      </c>
      <c r="CO646" s="101">
        <v>75</v>
      </c>
      <c r="CP646" s="101">
        <v>75</v>
      </c>
      <c r="CQ646" s="101">
        <v>38</v>
      </c>
      <c r="CR646" s="101"/>
      <c r="CS646" s="102">
        <f t="shared" si="795"/>
        <v>225</v>
      </c>
      <c r="CT646" s="103">
        <f t="shared" si="796"/>
        <v>0</v>
      </c>
      <c r="CU646" s="103">
        <f t="shared" si="797"/>
        <v>0</v>
      </c>
      <c r="CV646" s="103">
        <f t="shared" si="798"/>
        <v>0</v>
      </c>
      <c r="CW646" s="103">
        <f t="shared" si="799"/>
        <v>0</v>
      </c>
      <c r="CX646" s="103">
        <f t="shared" si="800"/>
        <v>0</v>
      </c>
      <c r="CY646" s="103">
        <f t="shared" si="801"/>
        <v>0</v>
      </c>
      <c r="CZ646" s="103">
        <f t="shared" si="802"/>
        <v>0</v>
      </c>
      <c r="DA646" s="103">
        <f t="shared" si="803"/>
        <v>3589</v>
      </c>
      <c r="DB646" s="103">
        <f t="shared" si="804"/>
        <v>7275</v>
      </c>
      <c r="DC646" s="103">
        <f t="shared" si="805"/>
        <v>7275</v>
      </c>
      <c r="DD646" s="103">
        <f t="shared" si="806"/>
        <v>3686</v>
      </c>
      <c r="DE646" s="103">
        <f t="shared" si="807"/>
        <v>0</v>
      </c>
      <c r="DF646" s="104">
        <f>SUM(CT646:DE646)*VLOOKUP($I646,Escalation[],MATCH(CG$1,Escalation[#Headers]),FALSE)</f>
        <v>23263.19522378438</v>
      </c>
      <c r="DG646" s="104">
        <f t="shared" si="808"/>
        <v>1861.0556179027503</v>
      </c>
      <c r="DH646" s="104">
        <f t="shared" si="809"/>
        <v>13818.337962927924</v>
      </c>
      <c r="DI646" s="104">
        <f t="shared" si="810"/>
        <v>38942.588804615058</v>
      </c>
      <c r="DJ646" s="103">
        <f t="shared" si="811"/>
        <v>2261.1825757518418</v>
      </c>
      <c r="DK646" s="105">
        <f t="shared" si="812"/>
        <v>1243.6504166635132</v>
      </c>
      <c r="DL646" s="100"/>
      <c r="DM646" s="101"/>
      <c r="DN646" s="101"/>
      <c r="DO646" s="101"/>
      <c r="DP646" s="101"/>
      <c r="DQ646" s="101"/>
      <c r="DR646" s="101"/>
      <c r="DS646" s="102"/>
      <c r="DT646" s="102"/>
      <c r="DU646" s="102"/>
      <c r="DV646" s="102"/>
      <c r="DW646" s="102"/>
      <c r="DX646" s="102">
        <f t="shared" si="813"/>
        <v>0</v>
      </c>
      <c r="DY646" s="103">
        <f t="shared" si="814"/>
        <v>0</v>
      </c>
      <c r="DZ646" s="103">
        <f t="shared" si="815"/>
        <v>0</v>
      </c>
      <c r="EA646" s="103">
        <f t="shared" si="816"/>
        <v>0</v>
      </c>
      <c r="EB646" s="103">
        <f t="shared" si="817"/>
        <v>0</v>
      </c>
      <c r="EC646" s="103">
        <f t="shared" si="818"/>
        <v>0</v>
      </c>
      <c r="ED646" s="103">
        <f t="shared" si="819"/>
        <v>0</v>
      </c>
      <c r="EE646" s="103">
        <f t="shared" si="820"/>
        <v>0</v>
      </c>
      <c r="EF646" s="103">
        <f t="shared" si="821"/>
        <v>0</v>
      </c>
      <c r="EG646" s="103">
        <f t="shared" si="822"/>
        <v>0</v>
      </c>
      <c r="EH646" s="103">
        <f t="shared" si="823"/>
        <v>0</v>
      </c>
      <c r="EI646" s="103">
        <f t="shared" si="824"/>
        <v>0</v>
      </c>
      <c r="EJ646" s="103">
        <f t="shared" si="825"/>
        <v>0</v>
      </c>
      <c r="EK646" s="104">
        <f>SUM(DY646:EJ646)*VLOOKUP($I646,Escalation[],MATCH(DL$1,Escalation[#Headers]),FALSE)</f>
        <v>0</v>
      </c>
      <c r="EL646" s="104">
        <f t="shared" si="826"/>
        <v>0</v>
      </c>
      <c r="EM646" s="104">
        <f t="shared" si="827"/>
        <v>0</v>
      </c>
      <c r="EN646" s="104">
        <f t="shared" si="828"/>
        <v>0</v>
      </c>
      <c r="EO646" s="103">
        <f t="shared" si="829"/>
        <v>0</v>
      </c>
      <c r="EP646" s="105">
        <f t="shared" si="830"/>
        <v>0</v>
      </c>
      <c r="EQ646" s="159">
        <f t="shared" si="831"/>
        <v>114386.08785647756</v>
      </c>
      <c r="ER646" s="1"/>
      <c r="ES646" s="82"/>
      <c r="ET646" s="82"/>
      <c r="EU646" s="82"/>
      <c r="EV646" s="82"/>
      <c r="EW646" s="34"/>
      <c r="EX646" s="34"/>
      <c r="EY646" s="34"/>
      <c r="EZ646" s="34"/>
      <c r="FA646" s="34"/>
      <c r="FB646" s="34"/>
      <c r="FC646" s="34"/>
      <c r="FD646" s="34"/>
    </row>
    <row r="647" spans="1:160" ht="79.2" hidden="1" x14ac:dyDescent="0.3">
      <c r="A647" s="37" t="s">
        <v>1282</v>
      </c>
      <c r="B647" s="83">
        <v>1.4</v>
      </c>
      <c r="C647" t="s">
        <v>1282</v>
      </c>
      <c r="D647" s="28" t="s">
        <v>1070</v>
      </c>
      <c r="E647" s="28"/>
      <c r="F647" s="29" t="s">
        <v>1283</v>
      </c>
      <c r="G647" s="30" t="s">
        <v>1286</v>
      </c>
      <c r="H647" s="1"/>
      <c r="I647" s="28" t="s">
        <v>135</v>
      </c>
      <c r="J647" s="31" t="s">
        <v>135</v>
      </c>
      <c r="K647" s="28"/>
      <c r="L647" s="32" t="s">
        <v>1136</v>
      </c>
      <c r="M647" s="38"/>
      <c r="N647" s="42">
        <v>1</v>
      </c>
      <c r="O647" s="24">
        <v>0</v>
      </c>
      <c r="P647" s="47">
        <v>0.55000000000000004</v>
      </c>
      <c r="Q647" s="31" t="s">
        <v>23</v>
      </c>
      <c r="R647" s="1" t="s">
        <v>24</v>
      </c>
      <c r="S647" s="71">
        <f>VLOOKUP(R647,Contingencies!$A$2:$D$7,4,FALSE)</f>
        <v>0.09</v>
      </c>
      <c r="T647" s="22">
        <f t="shared" si="764"/>
        <v>256.34978061938659</v>
      </c>
      <c r="U647" s="33">
        <f t="shared" si="838"/>
        <v>90.962825381072662</v>
      </c>
      <c r="V647" s="89"/>
      <c r="W647" s="100">
        <v>125</v>
      </c>
      <c r="X647" s="101"/>
      <c r="Y647" s="101"/>
      <c r="Z647" s="101">
        <v>125</v>
      </c>
      <c r="AA647" s="101"/>
      <c r="AB647" s="101"/>
      <c r="AC647" s="101">
        <v>125</v>
      </c>
      <c r="AD647" s="101"/>
      <c r="AE647" s="101"/>
      <c r="AF647" s="101">
        <v>125</v>
      </c>
      <c r="AG647" s="101"/>
      <c r="AH647" s="101"/>
      <c r="AI647" s="102">
        <f t="shared" si="832"/>
        <v>0</v>
      </c>
      <c r="AJ647" s="103">
        <f t="shared" si="765"/>
        <v>125</v>
      </c>
      <c r="AK647" s="103">
        <f t="shared" si="766"/>
        <v>0</v>
      </c>
      <c r="AL647" s="103">
        <f t="shared" si="767"/>
        <v>0</v>
      </c>
      <c r="AM647" s="103">
        <f t="shared" si="768"/>
        <v>125</v>
      </c>
      <c r="AN647" s="103">
        <f t="shared" si="769"/>
        <v>0</v>
      </c>
      <c r="AO647" s="103">
        <f t="shared" si="770"/>
        <v>0</v>
      </c>
      <c r="AP647" s="103">
        <f t="shared" si="771"/>
        <v>125</v>
      </c>
      <c r="AQ647" s="103">
        <f t="shared" si="772"/>
        <v>0</v>
      </c>
      <c r="AR647" s="103">
        <f t="shared" si="773"/>
        <v>0</v>
      </c>
      <c r="AS647" s="103">
        <f t="shared" si="774"/>
        <v>125</v>
      </c>
      <c r="AT647" s="103">
        <f t="shared" si="775"/>
        <v>0</v>
      </c>
      <c r="AU647" s="103">
        <f t="shared" si="776"/>
        <v>0</v>
      </c>
      <c r="AV647" s="104">
        <f>SUM(AJ647:AU647)*VLOOKUP($I647,Escalation[],MATCH(W$1,Escalation[#Headers]),FALSE)</f>
        <v>510.75000000000006</v>
      </c>
      <c r="AW647" s="104">
        <f t="shared" si="833"/>
        <v>0</v>
      </c>
      <c r="AX647" s="104">
        <f t="shared" si="834"/>
        <v>280.91250000000008</v>
      </c>
      <c r="AY647" s="104">
        <f t="shared" si="835"/>
        <v>791.66250000000014</v>
      </c>
      <c r="AZ647" s="103">
        <f t="shared" si="836"/>
        <v>45.967500000000001</v>
      </c>
      <c r="BA647" s="105">
        <f t="shared" si="837"/>
        <v>25.282125000000008</v>
      </c>
      <c r="BB647" s="100">
        <v>125</v>
      </c>
      <c r="BC647" s="101"/>
      <c r="BD647" s="101"/>
      <c r="BE647" s="101">
        <v>125</v>
      </c>
      <c r="BF647" s="101"/>
      <c r="BG647" s="101"/>
      <c r="BH647" s="101">
        <v>125</v>
      </c>
      <c r="BI647" s="101"/>
      <c r="BJ647" s="101"/>
      <c r="BK647" s="101">
        <v>125</v>
      </c>
      <c r="BL647" s="101"/>
      <c r="BM647" s="101"/>
      <c r="BN647" s="102">
        <f t="shared" si="777"/>
        <v>0</v>
      </c>
      <c r="BO647" s="103">
        <f t="shared" si="778"/>
        <v>125</v>
      </c>
      <c r="BP647" s="103">
        <f t="shared" si="779"/>
        <v>0</v>
      </c>
      <c r="BQ647" s="103">
        <f t="shared" si="780"/>
        <v>0</v>
      </c>
      <c r="BR647" s="103">
        <f t="shared" si="781"/>
        <v>125</v>
      </c>
      <c r="BS647" s="103">
        <f t="shared" si="782"/>
        <v>0</v>
      </c>
      <c r="BT647" s="103">
        <f t="shared" si="783"/>
        <v>0</v>
      </c>
      <c r="BU647" s="103">
        <f t="shared" si="784"/>
        <v>125</v>
      </c>
      <c r="BV647" s="103">
        <f t="shared" si="785"/>
        <v>0</v>
      </c>
      <c r="BW647" s="103">
        <f t="shared" si="786"/>
        <v>0</v>
      </c>
      <c r="BX647" s="103">
        <f t="shared" si="787"/>
        <v>125</v>
      </c>
      <c r="BY647" s="103">
        <f t="shared" si="788"/>
        <v>0</v>
      </c>
      <c r="BZ647" s="103">
        <f t="shared" si="789"/>
        <v>0</v>
      </c>
      <c r="CA647" s="104">
        <f>SUM(BO647:BZ647)*VLOOKUP($I647,Escalation[],MATCH(BB$1,Escalation[#Headers]),FALSE)</f>
        <v>521.73112500000002</v>
      </c>
      <c r="CB647" s="104">
        <f t="shared" si="790"/>
        <v>0</v>
      </c>
      <c r="CC647" s="104">
        <f t="shared" si="791"/>
        <v>286.95211875000001</v>
      </c>
      <c r="CD647" s="104">
        <f t="shared" si="792"/>
        <v>808.68324374999997</v>
      </c>
      <c r="CE647" s="103">
        <f t="shared" si="793"/>
        <v>46.95580125</v>
      </c>
      <c r="CF647" s="105">
        <f t="shared" si="794"/>
        <v>25.8256906875</v>
      </c>
      <c r="CG647" s="100">
        <v>125</v>
      </c>
      <c r="CH647" s="101"/>
      <c r="CI647" s="101"/>
      <c r="CJ647" s="101">
        <v>125</v>
      </c>
      <c r="CK647" s="101"/>
      <c r="CL647" s="101"/>
      <c r="CM647" s="101">
        <v>125</v>
      </c>
      <c r="CN647" s="101"/>
      <c r="CO647" s="101"/>
      <c r="CP647" s="101">
        <v>125</v>
      </c>
      <c r="CQ647" s="101"/>
      <c r="CR647" s="101"/>
      <c r="CS647" s="102">
        <f t="shared" si="795"/>
        <v>0</v>
      </c>
      <c r="CT647" s="103">
        <f t="shared" si="796"/>
        <v>125</v>
      </c>
      <c r="CU647" s="103">
        <f t="shared" si="797"/>
        <v>0</v>
      </c>
      <c r="CV647" s="103">
        <f t="shared" si="798"/>
        <v>0</v>
      </c>
      <c r="CW647" s="103">
        <f t="shared" si="799"/>
        <v>125</v>
      </c>
      <c r="CX647" s="103">
        <f t="shared" si="800"/>
        <v>0</v>
      </c>
      <c r="CY647" s="103">
        <f t="shared" si="801"/>
        <v>0</v>
      </c>
      <c r="CZ647" s="103">
        <f t="shared" si="802"/>
        <v>125</v>
      </c>
      <c r="DA647" s="103">
        <f t="shared" si="803"/>
        <v>0</v>
      </c>
      <c r="DB647" s="103">
        <f t="shared" si="804"/>
        <v>0</v>
      </c>
      <c r="DC647" s="103">
        <f t="shared" si="805"/>
        <v>125</v>
      </c>
      <c r="DD647" s="103">
        <f t="shared" si="806"/>
        <v>0</v>
      </c>
      <c r="DE647" s="103">
        <f t="shared" si="807"/>
        <v>0</v>
      </c>
      <c r="DF647" s="104">
        <f>SUM(CT647:DE647)*VLOOKUP($I647,Escalation[],MATCH(CG$1,Escalation[#Headers]),FALSE)</f>
        <v>532.9483441875002</v>
      </c>
      <c r="DG647" s="104">
        <f t="shared" si="808"/>
        <v>0</v>
      </c>
      <c r="DH647" s="104">
        <f t="shared" si="809"/>
        <v>293.12158930312512</v>
      </c>
      <c r="DI647" s="104">
        <f t="shared" si="810"/>
        <v>826.06993349062532</v>
      </c>
      <c r="DJ647" s="103">
        <f t="shared" si="811"/>
        <v>47.965350976875015</v>
      </c>
      <c r="DK647" s="105">
        <f t="shared" si="812"/>
        <v>26.380943037281259</v>
      </c>
      <c r="DL647" s="100">
        <v>125</v>
      </c>
      <c r="DM647" s="101"/>
      <c r="DN647" s="101"/>
      <c r="DO647" s="101">
        <v>125</v>
      </c>
      <c r="DP647" s="101"/>
      <c r="DQ647" s="101"/>
      <c r="DR647" s="101"/>
      <c r="DS647" s="102"/>
      <c r="DT647" s="102"/>
      <c r="DU647" s="102"/>
      <c r="DV647" s="102"/>
      <c r="DW647" s="102"/>
      <c r="DX647" s="102">
        <f t="shared" si="813"/>
        <v>0</v>
      </c>
      <c r="DY647" s="103">
        <f t="shared" si="814"/>
        <v>125</v>
      </c>
      <c r="DZ647" s="103">
        <f t="shared" si="815"/>
        <v>0</v>
      </c>
      <c r="EA647" s="103">
        <f t="shared" si="816"/>
        <v>0</v>
      </c>
      <c r="EB647" s="103">
        <f t="shared" si="817"/>
        <v>125</v>
      </c>
      <c r="EC647" s="103">
        <f t="shared" si="818"/>
        <v>0</v>
      </c>
      <c r="ED647" s="103">
        <f t="shared" si="819"/>
        <v>0</v>
      </c>
      <c r="EE647" s="103">
        <f t="shared" si="820"/>
        <v>0</v>
      </c>
      <c r="EF647" s="103">
        <f t="shared" si="821"/>
        <v>0</v>
      </c>
      <c r="EG647" s="103">
        <f t="shared" si="822"/>
        <v>0</v>
      </c>
      <c r="EH647" s="103">
        <f t="shared" si="823"/>
        <v>0</v>
      </c>
      <c r="EI647" s="103">
        <f t="shared" si="824"/>
        <v>0</v>
      </c>
      <c r="EJ647" s="103">
        <f t="shared" si="825"/>
        <v>0</v>
      </c>
      <c r="EK647" s="104">
        <f>SUM(DY647:EJ647)*VLOOKUP($I647,Escalation[],MATCH(DL$1,Escalation[#Headers]),FALSE)</f>
        <v>272.20336679376572</v>
      </c>
      <c r="EL647" s="104">
        <f t="shared" si="826"/>
        <v>0</v>
      </c>
      <c r="EM647" s="104">
        <f t="shared" si="827"/>
        <v>149.71185173657116</v>
      </c>
      <c r="EN647" s="104">
        <f t="shared" si="828"/>
        <v>421.91521853033692</v>
      </c>
      <c r="EO647" s="103">
        <f t="shared" si="829"/>
        <v>24.498303011438914</v>
      </c>
      <c r="EP647" s="105">
        <f t="shared" si="830"/>
        <v>13.474066656291404</v>
      </c>
      <c r="EQ647" s="159">
        <f t="shared" si="831"/>
        <v>2848.3308957709623</v>
      </c>
      <c r="ER647" s="1"/>
      <c r="ES647" s="82"/>
      <c r="ET647" s="82"/>
      <c r="EU647" s="82"/>
      <c r="EV647" s="82"/>
      <c r="EW647" s="34"/>
      <c r="EX647" s="34"/>
      <c r="EY647" s="34"/>
      <c r="EZ647" s="34"/>
      <c r="FA647" s="34"/>
      <c r="FB647" s="34"/>
      <c r="FC647" s="34"/>
      <c r="FD647" s="34"/>
    </row>
    <row r="648" spans="1:160" ht="66" hidden="1" x14ac:dyDescent="0.3">
      <c r="A648" s="37" t="s">
        <v>1282</v>
      </c>
      <c r="B648" s="83">
        <v>1.4</v>
      </c>
      <c r="C648" t="s">
        <v>1282</v>
      </c>
      <c r="D648" s="28" t="s">
        <v>1070</v>
      </c>
      <c r="E648" s="28"/>
      <c r="F648" s="29" t="s">
        <v>1283</v>
      </c>
      <c r="G648" s="30" t="s">
        <v>1287</v>
      </c>
      <c r="H648" s="1" t="s">
        <v>128</v>
      </c>
      <c r="I648" s="28" t="s">
        <v>125</v>
      </c>
      <c r="J648" s="31" t="s">
        <v>125</v>
      </c>
      <c r="K648" s="28"/>
      <c r="L648" s="32" t="s">
        <v>129</v>
      </c>
      <c r="M648" s="38"/>
      <c r="N648" s="42">
        <v>1</v>
      </c>
      <c r="O648" s="24">
        <v>0</v>
      </c>
      <c r="P648" s="47">
        <v>0.55000000000000004</v>
      </c>
      <c r="Q648" s="31" t="s">
        <v>23</v>
      </c>
      <c r="R648" s="1" t="s">
        <v>24</v>
      </c>
      <c r="S648" s="71">
        <f>VLOOKUP(R648,Contingencies!$A$2:$D$7,4,FALSE)</f>
        <v>0.09</v>
      </c>
      <c r="T648" s="22">
        <f t="shared" si="764"/>
        <v>1845.7184204595837</v>
      </c>
      <c r="U648" s="33">
        <f t="shared" si="838"/>
        <v>654.93234274372332</v>
      </c>
      <c r="V648" s="89"/>
      <c r="W648" s="100">
        <v>1800</v>
      </c>
      <c r="X648" s="101"/>
      <c r="Y648" s="101"/>
      <c r="Z648" s="101"/>
      <c r="AA648" s="101"/>
      <c r="AB648" s="101"/>
      <c r="AC648" s="101">
        <v>1800</v>
      </c>
      <c r="AD648" s="101"/>
      <c r="AE648" s="101"/>
      <c r="AF648" s="101"/>
      <c r="AG648" s="101"/>
      <c r="AH648" s="101"/>
      <c r="AI648" s="102">
        <f t="shared" si="832"/>
        <v>0</v>
      </c>
      <c r="AJ648" s="103">
        <f t="shared" si="765"/>
        <v>1800</v>
      </c>
      <c r="AK648" s="103">
        <f t="shared" si="766"/>
        <v>0</v>
      </c>
      <c r="AL648" s="103">
        <f t="shared" si="767"/>
        <v>0</v>
      </c>
      <c r="AM648" s="103">
        <f t="shared" si="768"/>
        <v>0</v>
      </c>
      <c r="AN648" s="103">
        <f t="shared" si="769"/>
        <v>0</v>
      </c>
      <c r="AO648" s="103">
        <f t="shared" si="770"/>
        <v>0</v>
      </c>
      <c r="AP648" s="103">
        <f t="shared" si="771"/>
        <v>1800</v>
      </c>
      <c r="AQ648" s="103">
        <f t="shared" si="772"/>
        <v>0</v>
      </c>
      <c r="AR648" s="103">
        <f t="shared" si="773"/>
        <v>0</v>
      </c>
      <c r="AS648" s="103">
        <f t="shared" si="774"/>
        <v>0</v>
      </c>
      <c r="AT648" s="103">
        <f t="shared" si="775"/>
        <v>0</v>
      </c>
      <c r="AU648" s="103">
        <f t="shared" si="776"/>
        <v>0</v>
      </c>
      <c r="AV648" s="104">
        <f>SUM(AJ648:AU648)*VLOOKUP($I648,Escalation[],MATCH(W$1,Escalation[#Headers]),FALSE)</f>
        <v>3677.4</v>
      </c>
      <c r="AW648" s="104">
        <f t="shared" si="833"/>
        <v>0</v>
      </c>
      <c r="AX648" s="104">
        <f t="shared" si="834"/>
        <v>2022.5700000000002</v>
      </c>
      <c r="AY648" s="104">
        <f t="shared" si="835"/>
        <v>5699.97</v>
      </c>
      <c r="AZ648" s="103">
        <f t="shared" si="836"/>
        <v>330.96600000000001</v>
      </c>
      <c r="BA648" s="105">
        <f t="shared" si="837"/>
        <v>182.03130000000002</v>
      </c>
      <c r="BB648" s="100">
        <v>1800</v>
      </c>
      <c r="BC648" s="101"/>
      <c r="BD648" s="101"/>
      <c r="BE648" s="101"/>
      <c r="BF648" s="101"/>
      <c r="BG648" s="101"/>
      <c r="BH648" s="101">
        <v>1800</v>
      </c>
      <c r="BI648" s="101"/>
      <c r="BJ648" s="101"/>
      <c r="BK648" s="101"/>
      <c r="BL648" s="101"/>
      <c r="BM648" s="101"/>
      <c r="BN648" s="102">
        <f t="shared" si="777"/>
        <v>0</v>
      </c>
      <c r="BO648" s="103">
        <f t="shared" si="778"/>
        <v>1800</v>
      </c>
      <c r="BP648" s="103">
        <f t="shared" si="779"/>
        <v>0</v>
      </c>
      <c r="BQ648" s="103">
        <f t="shared" si="780"/>
        <v>0</v>
      </c>
      <c r="BR648" s="103">
        <f t="shared" si="781"/>
        <v>0</v>
      </c>
      <c r="BS648" s="103">
        <f t="shared" si="782"/>
        <v>0</v>
      </c>
      <c r="BT648" s="103">
        <f t="shared" si="783"/>
        <v>0</v>
      </c>
      <c r="BU648" s="103">
        <f t="shared" si="784"/>
        <v>1800</v>
      </c>
      <c r="BV648" s="103">
        <f t="shared" si="785"/>
        <v>0</v>
      </c>
      <c r="BW648" s="103">
        <f t="shared" si="786"/>
        <v>0</v>
      </c>
      <c r="BX648" s="103">
        <f t="shared" si="787"/>
        <v>0</v>
      </c>
      <c r="BY648" s="103">
        <f t="shared" si="788"/>
        <v>0</v>
      </c>
      <c r="BZ648" s="103">
        <f t="shared" si="789"/>
        <v>0</v>
      </c>
      <c r="CA648" s="104">
        <f>SUM(BO648:BZ648)*VLOOKUP($I648,Escalation[],MATCH(BB$1,Escalation[#Headers]),FALSE)</f>
        <v>3756.4641000000006</v>
      </c>
      <c r="CB648" s="104">
        <f t="shared" si="790"/>
        <v>0</v>
      </c>
      <c r="CC648" s="104">
        <f t="shared" si="791"/>
        <v>2066.0552550000007</v>
      </c>
      <c r="CD648" s="104">
        <f t="shared" si="792"/>
        <v>5822.5193550000013</v>
      </c>
      <c r="CE648" s="103">
        <f t="shared" si="793"/>
        <v>338.08176900000007</v>
      </c>
      <c r="CF648" s="105">
        <f t="shared" si="794"/>
        <v>185.94497295000005</v>
      </c>
      <c r="CG648" s="100">
        <v>1800</v>
      </c>
      <c r="CH648" s="101"/>
      <c r="CI648" s="101"/>
      <c r="CJ648" s="101"/>
      <c r="CK648" s="101"/>
      <c r="CL648" s="101"/>
      <c r="CM648" s="101">
        <v>1800</v>
      </c>
      <c r="CN648" s="101"/>
      <c r="CO648" s="101"/>
      <c r="CP648" s="101"/>
      <c r="CQ648" s="101"/>
      <c r="CR648" s="101"/>
      <c r="CS648" s="102">
        <f t="shared" si="795"/>
        <v>0</v>
      </c>
      <c r="CT648" s="103">
        <f t="shared" si="796"/>
        <v>1800</v>
      </c>
      <c r="CU648" s="103">
        <f t="shared" si="797"/>
        <v>0</v>
      </c>
      <c r="CV648" s="103">
        <f t="shared" si="798"/>
        <v>0</v>
      </c>
      <c r="CW648" s="103">
        <f t="shared" si="799"/>
        <v>0</v>
      </c>
      <c r="CX648" s="103">
        <f t="shared" si="800"/>
        <v>0</v>
      </c>
      <c r="CY648" s="103">
        <f t="shared" si="801"/>
        <v>0</v>
      </c>
      <c r="CZ648" s="103">
        <f t="shared" si="802"/>
        <v>1800</v>
      </c>
      <c r="DA648" s="103">
        <f t="shared" si="803"/>
        <v>0</v>
      </c>
      <c r="DB648" s="103">
        <f t="shared" si="804"/>
        <v>0</v>
      </c>
      <c r="DC648" s="103">
        <f t="shared" si="805"/>
        <v>0</v>
      </c>
      <c r="DD648" s="103">
        <f t="shared" si="806"/>
        <v>0</v>
      </c>
      <c r="DE648" s="103">
        <f t="shared" si="807"/>
        <v>0</v>
      </c>
      <c r="DF648" s="104">
        <f>SUM(CT648:DE648)*VLOOKUP($I648,Escalation[],MATCH(CG$1,Escalation[#Headers]),FALSE)</f>
        <v>3837.2280781500012</v>
      </c>
      <c r="DG648" s="104">
        <f t="shared" si="808"/>
        <v>0</v>
      </c>
      <c r="DH648" s="104">
        <f t="shared" si="809"/>
        <v>2110.4754429825007</v>
      </c>
      <c r="DI648" s="104">
        <f t="shared" si="810"/>
        <v>5947.7035211325019</v>
      </c>
      <c r="DJ648" s="103">
        <f t="shared" si="811"/>
        <v>345.3505270335001</v>
      </c>
      <c r="DK648" s="105">
        <f t="shared" si="812"/>
        <v>189.94278986842505</v>
      </c>
      <c r="DL648" s="100">
        <v>1800</v>
      </c>
      <c r="DM648" s="101"/>
      <c r="DN648" s="101"/>
      <c r="DO648" s="101"/>
      <c r="DP648" s="101"/>
      <c r="DQ648" s="101"/>
      <c r="DR648" s="101"/>
      <c r="DS648" s="102"/>
      <c r="DT648" s="102"/>
      <c r="DU648" s="102"/>
      <c r="DV648" s="102"/>
      <c r="DW648" s="102"/>
      <c r="DX648" s="102">
        <f t="shared" si="813"/>
        <v>0</v>
      </c>
      <c r="DY648" s="103">
        <f t="shared" si="814"/>
        <v>1800</v>
      </c>
      <c r="DZ648" s="103">
        <f t="shared" si="815"/>
        <v>0</v>
      </c>
      <c r="EA648" s="103">
        <f t="shared" si="816"/>
        <v>0</v>
      </c>
      <c r="EB648" s="103">
        <f t="shared" si="817"/>
        <v>0</v>
      </c>
      <c r="EC648" s="103">
        <f t="shared" si="818"/>
        <v>0</v>
      </c>
      <c r="ED648" s="103">
        <f t="shared" si="819"/>
        <v>0</v>
      </c>
      <c r="EE648" s="103">
        <f t="shared" si="820"/>
        <v>0</v>
      </c>
      <c r="EF648" s="103">
        <f t="shared" si="821"/>
        <v>0</v>
      </c>
      <c r="EG648" s="103">
        <f t="shared" si="822"/>
        <v>0</v>
      </c>
      <c r="EH648" s="103">
        <f t="shared" si="823"/>
        <v>0</v>
      </c>
      <c r="EI648" s="103">
        <f t="shared" si="824"/>
        <v>0</v>
      </c>
      <c r="EJ648" s="103">
        <f t="shared" si="825"/>
        <v>0</v>
      </c>
      <c r="EK648" s="104">
        <f>SUM(DY648:EJ648)*VLOOKUP($I648,Escalation[],MATCH(DL$1,Escalation[#Headers]),FALSE)</f>
        <v>1959.8642409151132</v>
      </c>
      <c r="EL648" s="104">
        <f t="shared" si="826"/>
        <v>0</v>
      </c>
      <c r="EM648" s="104">
        <f t="shared" si="827"/>
        <v>1077.9253325033123</v>
      </c>
      <c r="EN648" s="104">
        <f t="shared" si="828"/>
        <v>3037.7895734184258</v>
      </c>
      <c r="EO648" s="103">
        <f t="shared" si="829"/>
        <v>176.38778168236018</v>
      </c>
      <c r="EP648" s="105">
        <f t="shared" si="830"/>
        <v>97.013279925298107</v>
      </c>
      <c r="EQ648" s="159">
        <f t="shared" si="831"/>
        <v>20507.982449550931</v>
      </c>
      <c r="ER648" s="1"/>
      <c r="ES648" s="82"/>
      <c r="ET648" s="82"/>
      <c r="EU648" s="82"/>
      <c r="EV648" s="82"/>
      <c r="EW648" s="34"/>
      <c r="EX648" s="34"/>
      <c r="EY648" s="34"/>
      <c r="EZ648" s="34"/>
      <c r="FA648" s="34"/>
      <c r="FB648" s="34"/>
      <c r="FC648" s="34"/>
      <c r="FD648" s="34"/>
    </row>
    <row r="649" spans="1:160" ht="66" hidden="1" x14ac:dyDescent="0.3">
      <c r="A649" s="1" t="s">
        <v>1288</v>
      </c>
      <c r="B649" s="83">
        <v>1.5</v>
      </c>
      <c r="C649" t="s">
        <v>1401</v>
      </c>
      <c r="D649" s="28" t="s">
        <v>15</v>
      </c>
      <c r="E649" s="28" t="s">
        <v>1540</v>
      </c>
      <c r="F649" s="29" t="s">
        <v>1289</v>
      </c>
      <c r="G649" s="30" t="s">
        <v>1290</v>
      </c>
      <c r="H649" s="1" t="s">
        <v>1291</v>
      </c>
      <c r="I649" s="28" t="s">
        <v>19</v>
      </c>
      <c r="J649" s="31" t="s">
        <v>20</v>
      </c>
      <c r="K649" s="28" t="s">
        <v>1037</v>
      </c>
      <c r="L649" s="32" t="s">
        <v>22</v>
      </c>
      <c r="M649" s="38">
        <v>65</v>
      </c>
      <c r="N649" s="41">
        <v>66</v>
      </c>
      <c r="O649" s="24">
        <v>0.35</v>
      </c>
      <c r="P649" s="47">
        <v>0.53</v>
      </c>
      <c r="Q649" s="31"/>
      <c r="R649" s="1" t="s">
        <v>24</v>
      </c>
      <c r="S649" s="71">
        <f>VLOOKUP(R649,Contingencies!$A$2:$D$7,4,FALSE)</f>
        <v>0.09</v>
      </c>
      <c r="T649" s="22">
        <f t="shared" si="764"/>
        <v>10755.272469340549</v>
      </c>
      <c r="U649" s="33">
        <f t="shared" si="838"/>
        <v>3725.6826200983601</v>
      </c>
      <c r="V649" s="89"/>
      <c r="W649" s="100">
        <v>37.5</v>
      </c>
      <c r="X649" s="101">
        <v>37.5</v>
      </c>
      <c r="Y649" s="101">
        <v>37.5</v>
      </c>
      <c r="Z649" s="101">
        <v>37.5</v>
      </c>
      <c r="AA649" s="101">
        <v>37.5</v>
      </c>
      <c r="AB649" s="101">
        <v>37.5</v>
      </c>
      <c r="AC649" s="101">
        <v>37.5</v>
      </c>
      <c r="AD649" s="101">
        <v>37.5</v>
      </c>
      <c r="AE649" s="101">
        <v>37.5</v>
      </c>
      <c r="AF649" s="101">
        <v>37.5</v>
      </c>
      <c r="AG649" s="101">
        <v>37.5</v>
      </c>
      <c r="AH649" s="101">
        <v>37.5</v>
      </c>
      <c r="AI649" s="102">
        <f t="shared" si="832"/>
        <v>450</v>
      </c>
      <c r="AJ649" s="103">
        <f t="shared" si="765"/>
        <v>2437.5</v>
      </c>
      <c r="AK649" s="103">
        <f t="shared" si="766"/>
        <v>2437.5</v>
      </c>
      <c r="AL649" s="103">
        <f t="shared" si="767"/>
        <v>2437.5</v>
      </c>
      <c r="AM649" s="103">
        <f t="shared" si="768"/>
        <v>2437.5</v>
      </c>
      <c r="AN649" s="103">
        <f t="shared" si="769"/>
        <v>2437.5</v>
      </c>
      <c r="AO649" s="103">
        <f t="shared" si="770"/>
        <v>2437.5</v>
      </c>
      <c r="AP649" s="103">
        <f t="shared" si="771"/>
        <v>2437.5</v>
      </c>
      <c r="AQ649" s="103">
        <f t="shared" si="772"/>
        <v>2437.5</v>
      </c>
      <c r="AR649" s="103">
        <f t="shared" si="773"/>
        <v>2437.5</v>
      </c>
      <c r="AS649" s="103">
        <f t="shared" si="774"/>
        <v>2437.5</v>
      </c>
      <c r="AT649" s="103">
        <f t="shared" si="775"/>
        <v>2437.5</v>
      </c>
      <c r="AU649" s="103">
        <f t="shared" si="776"/>
        <v>2437.5</v>
      </c>
      <c r="AV649" s="104">
        <f>SUM(AJ649:AU649)*VLOOKUP($I649,Escalation[],MATCH(W$1,Escalation[#Headers]),FALSE)</f>
        <v>29878.875000000004</v>
      </c>
      <c r="AW649" s="104">
        <f t="shared" si="833"/>
        <v>10457.606250000001</v>
      </c>
      <c r="AX649" s="104">
        <f t="shared" si="834"/>
        <v>21378.335062500002</v>
      </c>
      <c r="AY649" s="104">
        <f t="shared" si="835"/>
        <v>61714.816312500006</v>
      </c>
      <c r="AZ649" s="103">
        <f t="shared" si="836"/>
        <v>3630.2833125000002</v>
      </c>
      <c r="BA649" s="105">
        <f t="shared" si="837"/>
        <v>1924.0501556250001</v>
      </c>
      <c r="BB649" s="100">
        <v>37.5</v>
      </c>
      <c r="BC649" s="101">
        <v>37.5</v>
      </c>
      <c r="BD649" s="101">
        <v>37.5</v>
      </c>
      <c r="BE649" s="101">
        <v>37.5</v>
      </c>
      <c r="BF649" s="101">
        <v>37.5</v>
      </c>
      <c r="BG649" s="101">
        <v>37.5</v>
      </c>
      <c r="BH649" s="101">
        <v>37.5</v>
      </c>
      <c r="BI649" s="101">
        <v>37.5</v>
      </c>
      <c r="BJ649" s="101">
        <v>37.5</v>
      </c>
      <c r="BK649" s="101">
        <v>37.5</v>
      </c>
      <c r="BL649" s="101">
        <v>37.5</v>
      </c>
      <c r="BM649" s="102"/>
      <c r="BN649" s="102">
        <f t="shared" si="777"/>
        <v>412.5</v>
      </c>
      <c r="BO649" s="103">
        <f t="shared" si="778"/>
        <v>2437.5</v>
      </c>
      <c r="BP649" s="103">
        <f t="shared" si="779"/>
        <v>2437.5</v>
      </c>
      <c r="BQ649" s="103">
        <f t="shared" si="780"/>
        <v>2437.5</v>
      </c>
      <c r="BR649" s="103">
        <f t="shared" si="781"/>
        <v>2437.5</v>
      </c>
      <c r="BS649" s="103">
        <f t="shared" si="782"/>
        <v>2437.5</v>
      </c>
      <c r="BT649" s="103">
        <f t="shared" si="783"/>
        <v>2437.5</v>
      </c>
      <c r="BU649" s="103">
        <f t="shared" si="784"/>
        <v>2437.5</v>
      </c>
      <c r="BV649" s="103">
        <f t="shared" si="785"/>
        <v>2437.5</v>
      </c>
      <c r="BW649" s="103">
        <f t="shared" si="786"/>
        <v>2437.5</v>
      </c>
      <c r="BX649" s="103">
        <f t="shared" si="787"/>
        <v>2437.5</v>
      </c>
      <c r="BY649" s="103">
        <f t="shared" si="788"/>
        <v>2437.5</v>
      </c>
      <c r="BZ649" s="103">
        <f t="shared" si="789"/>
        <v>0</v>
      </c>
      <c r="CA649" s="104">
        <f>SUM(BO649:BZ649)*VLOOKUP($I649,Escalation[],MATCH(BB$1,Escalation[#Headers]),FALSE)</f>
        <v>27977.831578125002</v>
      </c>
      <c r="CB649" s="104">
        <f t="shared" si="790"/>
        <v>9792.2410523437502</v>
      </c>
      <c r="CC649" s="104">
        <f t="shared" si="791"/>
        <v>20018.138494148443</v>
      </c>
      <c r="CD649" s="104">
        <f t="shared" si="792"/>
        <v>57788.211124617199</v>
      </c>
      <c r="CE649" s="103">
        <f t="shared" si="793"/>
        <v>3399.3065367421877</v>
      </c>
      <c r="CF649" s="105">
        <f t="shared" si="794"/>
        <v>1801.6324644733597</v>
      </c>
      <c r="CG649" s="110"/>
      <c r="CH649" s="102"/>
      <c r="CI649" s="102"/>
      <c r="CJ649" s="102"/>
      <c r="CK649" s="102"/>
      <c r="CL649" s="102"/>
      <c r="CM649" s="102"/>
      <c r="CN649" s="102"/>
      <c r="CO649" s="102"/>
      <c r="CP649" s="102"/>
      <c r="CQ649" s="102"/>
      <c r="CR649" s="102"/>
      <c r="CS649" s="102">
        <f t="shared" si="795"/>
        <v>0</v>
      </c>
      <c r="CT649" s="103">
        <f t="shared" si="796"/>
        <v>0</v>
      </c>
      <c r="CU649" s="103">
        <f t="shared" si="797"/>
        <v>0</v>
      </c>
      <c r="CV649" s="103">
        <f t="shared" si="798"/>
        <v>0</v>
      </c>
      <c r="CW649" s="103">
        <f t="shared" si="799"/>
        <v>0</v>
      </c>
      <c r="CX649" s="103">
        <f t="shared" si="800"/>
        <v>0</v>
      </c>
      <c r="CY649" s="103">
        <f t="shared" si="801"/>
        <v>0</v>
      </c>
      <c r="CZ649" s="103">
        <f t="shared" si="802"/>
        <v>0</v>
      </c>
      <c r="DA649" s="103">
        <f t="shared" si="803"/>
        <v>0</v>
      </c>
      <c r="DB649" s="103">
        <f t="shared" si="804"/>
        <v>0</v>
      </c>
      <c r="DC649" s="103">
        <f t="shared" si="805"/>
        <v>0</v>
      </c>
      <c r="DD649" s="103">
        <f t="shared" si="806"/>
        <v>0</v>
      </c>
      <c r="DE649" s="103">
        <f t="shared" si="807"/>
        <v>0</v>
      </c>
      <c r="DF649" s="104">
        <f>SUM(CT649:DE649)*VLOOKUP($I649,Escalation[],MATCH(CG$1,Escalation[#Headers]),FALSE)</f>
        <v>0</v>
      </c>
      <c r="DG649" s="104">
        <f t="shared" si="808"/>
        <v>0</v>
      </c>
      <c r="DH649" s="104">
        <f t="shared" si="809"/>
        <v>0</v>
      </c>
      <c r="DI649" s="104">
        <f t="shared" si="810"/>
        <v>0</v>
      </c>
      <c r="DJ649" s="103">
        <f t="shared" si="811"/>
        <v>0</v>
      </c>
      <c r="DK649" s="105">
        <f t="shared" si="812"/>
        <v>0</v>
      </c>
      <c r="DL649" s="110"/>
      <c r="DM649" s="102"/>
      <c r="DN649" s="102"/>
      <c r="DO649" s="102"/>
      <c r="DP649" s="102"/>
      <c r="DQ649" s="102"/>
      <c r="DR649" s="102"/>
      <c r="DS649" s="102"/>
      <c r="DT649" s="102"/>
      <c r="DU649" s="102"/>
      <c r="DV649" s="102"/>
      <c r="DW649" s="102"/>
      <c r="DX649" s="102">
        <f t="shared" si="813"/>
        <v>0</v>
      </c>
      <c r="DY649" s="103">
        <f t="shared" si="814"/>
        <v>0</v>
      </c>
      <c r="DZ649" s="103">
        <f t="shared" si="815"/>
        <v>0</v>
      </c>
      <c r="EA649" s="103">
        <f t="shared" si="816"/>
        <v>0</v>
      </c>
      <c r="EB649" s="103">
        <f t="shared" si="817"/>
        <v>0</v>
      </c>
      <c r="EC649" s="103">
        <f t="shared" si="818"/>
        <v>0</v>
      </c>
      <c r="ED649" s="103">
        <f t="shared" si="819"/>
        <v>0</v>
      </c>
      <c r="EE649" s="103">
        <f t="shared" si="820"/>
        <v>0</v>
      </c>
      <c r="EF649" s="103">
        <f t="shared" si="821"/>
        <v>0</v>
      </c>
      <c r="EG649" s="103">
        <f t="shared" si="822"/>
        <v>0</v>
      </c>
      <c r="EH649" s="103">
        <f t="shared" si="823"/>
        <v>0</v>
      </c>
      <c r="EI649" s="103">
        <f t="shared" si="824"/>
        <v>0</v>
      </c>
      <c r="EJ649" s="103">
        <f t="shared" si="825"/>
        <v>0</v>
      </c>
      <c r="EK649" s="104">
        <f>SUM(DY649:EJ649)*VLOOKUP($I649,Escalation[],MATCH(DL$1,Escalation[#Headers]),FALSE)</f>
        <v>0</v>
      </c>
      <c r="EL649" s="104">
        <f t="shared" si="826"/>
        <v>0</v>
      </c>
      <c r="EM649" s="104">
        <f t="shared" si="827"/>
        <v>0</v>
      </c>
      <c r="EN649" s="104">
        <f t="shared" si="828"/>
        <v>0</v>
      </c>
      <c r="EO649" s="103">
        <f t="shared" si="829"/>
        <v>0</v>
      </c>
      <c r="EP649" s="105">
        <f t="shared" si="830"/>
        <v>0</v>
      </c>
      <c r="EQ649" s="159">
        <f t="shared" si="831"/>
        <v>119503.02743711721</v>
      </c>
      <c r="ER649" s="1"/>
      <c r="ES649" s="82"/>
      <c r="ET649" s="82"/>
      <c r="EU649" s="82"/>
      <c r="EV649" s="82"/>
      <c r="EW649" s="34"/>
      <c r="EX649" s="34"/>
      <c r="EY649" s="34"/>
      <c r="EZ649" s="34"/>
      <c r="FA649" s="34"/>
      <c r="FB649" s="34"/>
      <c r="FC649" s="34"/>
      <c r="FD649" s="34"/>
    </row>
    <row r="650" spans="1:160" ht="92.4" hidden="1" x14ac:dyDescent="0.3">
      <c r="A650" s="1" t="s">
        <v>1292</v>
      </c>
      <c r="B650" s="83">
        <v>1.5</v>
      </c>
      <c r="C650" t="s">
        <v>1388</v>
      </c>
      <c r="D650" s="28" t="s">
        <v>1293</v>
      </c>
      <c r="E650" s="28"/>
      <c r="F650" s="29" t="s">
        <v>1294</v>
      </c>
      <c r="G650" s="30" t="s">
        <v>1294</v>
      </c>
      <c r="H650" s="35" t="s">
        <v>1628</v>
      </c>
      <c r="I650" s="28" t="s">
        <v>19</v>
      </c>
      <c r="J650" s="31" t="s">
        <v>31</v>
      </c>
      <c r="K650" s="28" t="s">
        <v>1268</v>
      </c>
      <c r="L650" s="32" t="s">
        <v>22</v>
      </c>
      <c r="M650" s="38">
        <v>28</v>
      </c>
      <c r="N650" s="41">
        <v>35</v>
      </c>
      <c r="O650" s="24">
        <v>0.17380000000000001</v>
      </c>
      <c r="P650" s="47">
        <v>0.49</v>
      </c>
      <c r="Q650" s="31" t="s">
        <v>23</v>
      </c>
      <c r="R650" s="1" t="s">
        <v>24</v>
      </c>
      <c r="S650" s="71">
        <f>VLOOKUP(R650,Contingencies!$A$2:$D$7,4,FALSE)</f>
        <v>0.09</v>
      </c>
      <c r="T650" s="22">
        <f t="shared" si="764"/>
        <v>6297.5572232891745</v>
      </c>
      <c r="U650" s="33">
        <f t="shared" si="838"/>
        <v>2071.0087512830169</v>
      </c>
      <c r="V650" s="89" t="s">
        <v>1295</v>
      </c>
      <c r="W650" s="100">
        <v>0</v>
      </c>
      <c r="X650" s="101">
        <v>0</v>
      </c>
      <c r="Y650" s="101">
        <v>0</v>
      </c>
      <c r="Z650" s="101">
        <v>0</v>
      </c>
      <c r="AA650" s="101">
        <v>0</v>
      </c>
      <c r="AB650" s="101">
        <v>0</v>
      </c>
      <c r="AC650" s="101">
        <v>0</v>
      </c>
      <c r="AD650" s="101">
        <v>0</v>
      </c>
      <c r="AE650" s="101">
        <v>0</v>
      </c>
      <c r="AF650" s="101">
        <v>0</v>
      </c>
      <c r="AG650" s="101">
        <v>0</v>
      </c>
      <c r="AH650" s="101">
        <v>0</v>
      </c>
      <c r="AI650" s="102">
        <f t="shared" si="832"/>
        <v>0</v>
      </c>
      <c r="AJ650" s="103">
        <f t="shared" si="765"/>
        <v>0</v>
      </c>
      <c r="AK650" s="103">
        <f t="shared" si="766"/>
        <v>0</v>
      </c>
      <c r="AL650" s="103">
        <f t="shared" si="767"/>
        <v>0</v>
      </c>
      <c r="AM650" s="103">
        <f t="shared" si="768"/>
        <v>0</v>
      </c>
      <c r="AN650" s="103">
        <f t="shared" si="769"/>
        <v>0</v>
      </c>
      <c r="AO650" s="103">
        <f t="shared" si="770"/>
        <v>0</v>
      </c>
      <c r="AP650" s="103">
        <f t="shared" si="771"/>
        <v>0</v>
      </c>
      <c r="AQ650" s="103">
        <f t="shared" si="772"/>
        <v>0</v>
      </c>
      <c r="AR650" s="103">
        <f t="shared" si="773"/>
        <v>0</v>
      </c>
      <c r="AS650" s="103">
        <f t="shared" si="774"/>
        <v>0</v>
      </c>
      <c r="AT650" s="103">
        <f t="shared" si="775"/>
        <v>0</v>
      </c>
      <c r="AU650" s="103">
        <f t="shared" si="776"/>
        <v>0</v>
      </c>
      <c r="AV650" s="104">
        <f>SUM(AJ650:AU650)*VLOOKUP($I650,Escalation[],MATCH(W$1,Escalation[#Headers]),FALSE)</f>
        <v>0</v>
      </c>
      <c r="AW650" s="104">
        <f t="shared" si="833"/>
        <v>0</v>
      </c>
      <c r="AX650" s="104">
        <f t="shared" si="834"/>
        <v>0</v>
      </c>
      <c r="AY650" s="104">
        <f t="shared" si="835"/>
        <v>0</v>
      </c>
      <c r="AZ650" s="103">
        <f t="shared" si="836"/>
        <v>0</v>
      </c>
      <c r="BA650" s="105">
        <f t="shared" si="837"/>
        <v>0</v>
      </c>
      <c r="BB650" s="100">
        <v>0</v>
      </c>
      <c r="BC650" s="101">
        <v>0</v>
      </c>
      <c r="BD650" s="101">
        <v>0</v>
      </c>
      <c r="BE650" s="101">
        <v>0</v>
      </c>
      <c r="BF650" s="101">
        <v>0</v>
      </c>
      <c r="BG650" s="101">
        <v>0</v>
      </c>
      <c r="BH650" s="101">
        <v>75</v>
      </c>
      <c r="BI650" s="101">
        <v>75</v>
      </c>
      <c r="BJ650" s="101">
        <v>75</v>
      </c>
      <c r="BK650" s="101">
        <v>75</v>
      </c>
      <c r="BL650" s="101">
        <v>75</v>
      </c>
      <c r="BM650" s="101">
        <v>75</v>
      </c>
      <c r="BN650" s="102">
        <f t="shared" si="777"/>
        <v>450</v>
      </c>
      <c r="BO650" s="103">
        <f t="shared" si="778"/>
        <v>0</v>
      </c>
      <c r="BP650" s="103">
        <f t="shared" si="779"/>
        <v>0</v>
      </c>
      <c r="BQ650" s="103">
        <f t="shared" si="780"/>
        <v>0</v>
      </c>
      <c r="BR650" s="103">
        <f t="shared" si="781"/>
        <v>0</v>
      </c>
      <c r="BS650" s="103">
        <f t="shared" si="782"/>
        <v>0</v>
      </c>
      <c r="BT650" s="103">
        <f t="shared" si="783"/>
        <v>0</v>
      </c>
      <c r="BU650" s="103">
        <f t="shared" si="784"/>
        <v>2100</v>
      </c>
      <c r="BV650" s="103">
        <f t="shared" si="785"/>
        <v>2100</v>
      </c>
      <c r="BW650" s="103">
        <f t="shared" si="786"/>
        <v>2100</v>
      </c>
      <c r="BX650" s="103">
        <f t="shared" si="787"/>
        <v>2100</v>
      </c>
      <c r="BY650" s="103">
        <f t="shared" si="788"/>
        <v>2100</v>
      </c>
      <c r="BZ650" s="103">
        <f t="shared" si="789"/>
        <v>2100</v>
      </c>
      <c r="CA650" s="104">
        <f>SUM(BO650:BZ650)*VLOOKUP($I650,Escalation[],MATCH(BB$1,Escalation[#Headers]),FALSE)</f>
        <v>13147.624350000002</v>
      </c>
      <c r="CB650" s="104">
        <f t="shared" si="790"/>
        <v>2285.0571120300006</v>
      </c>
      <c r="CC650" s="104">
        <f t="shared" si="791"/>
        <v>7562.0139163947015</v>
      </c>
      <c r="CD650" s="104">
        <f t="shared" si="792"/>
        <v>22994.695378424705</v>
      </c>
      <c r="CE650" s="103">
        <f t="shared" si="793"/>
        <v>1388.9413315827003</v>
      </c>
      <c r="CF650" s="105">
        <f t="shared" si="794"/>
        <v>680.58125247552312</v>
      </c>
      <c r="CG650" s="100">
        <v>75</v>
      </c>
      <c r="CH650" s="101">
        <v>75</v>
      </c>
      <c r="CI650" s="101">
        <v>75</v>
      </c>
      <c r="CJ650" s="101">
        <v>75</v>
      </c>
      <c r="CK650" s="101">
        <v>75</v>
      </c>
      <c r="CL650" s="101">
        <v>75</v>
      </c>
      <c r="CM650" s="101">
        <v>75</v>
      </c>
      <c r="CN650" s="101">
        <v>75</v>
      </c>
      <c r="CO650" s="101">
        <v>75</v>
      </c>
      <c r="CP650" s="101">
        <v>75</v>
      </c>
      <c r="CQ650" s="101">
        <v>75</v>
      </c>
      <c r="CR650" s="101">
        <v>75</v>
      </c>
      <c r="CS650" s="102">
        <f t="shared" si="795"/>
        <v>900</v>
      </c>
      <c r="CT650" s="103">
        <f t="shared" si="796"/>
        <v>2100</v>
      </c>
      <c r="CU650" s="103">
        <f t="shared" si="797"/>
        <v>2100</v>
      </c>
      <c r="CV650" s="103">
        <f t="shared" si="798"/>
        <v>2100</v>
      </c>
      <c r="CW650" s="103">
        <f t="shared" si="799"/>
        <v>2100</v>
      </c>
      <c r="CX650" s="103">
        <f t="shared" si="800"/>
        <v>2100</v>
      </c>
      <c r="CY650" s="103">
        <f t="shared" si="801"/>
        <v>2100</v>
      </c>
      <c r="CZ650" s="103">
        <f t="shared" si="802"/>
        <v>2100</v>
      </c>
      <c r="DA650" s="103">
        <f t="shared" si="803"/>
        <v>2100</v>
      </c>
      <c r="DB650" s="103">
        <f t="shared" si="804"/>
        <v>2100</v>
      </c>
      <c r="DC650" s="103">
        <f t="shared" si="805"/>
        <v>2100</v>
      </c>
      <c r="DD650" s="103">
        <f t="shared" si="806"/>
        <v>2100</v>
      </c>
      <c r="DE650" s="103">
        <f t="shared" si="807"/>
        <v>2100</v>
      </c>
      <c r="DF650" s="104">
        <f>SUM(CT650:DE650)*VLOOKUP($I650,Escalation[],MATCH(CG$1,Escalation[#Headers]),FALSE)</f>
        <v>26860.596547050009</v>
      </c>
      <c r="DG650" s="104">
        <f t="shared" si="808"/>
        <v>4668.3716798772921</v>
      </c>
      <c r="DH650" s="104">
        <f t="shared" si="809"/>
        <v>15449.194431194377</v>
      </c>
      <c r="DI650" s="104">
        <f t="shared" si="810"/>
        <v>46978.162658121677</v>
      </c>
      <c r="DJ650" s="103">
        <f t="shared" si="811"/>
        <v>2837.6071404234567</v>
      </c>
      <c r="DK650" s="105">
        <f t="shared" si="812"/>
        <v>1390.427498807494</v>
      </c>
      <c r="DL650" s="110"/>
      <c r="DM650" s="102"/>
      <c r="DN650" s="102"/>
      <c r="DO650" s="102"/>
      <c r="DP650" s="102"/>
      <c r="DQ650" s="102"/>
      <c r="DR650" s="102"/>
      <c r="DS650" s="102"/>
      <c r="DT650" s="102"/>
      <c r="DU650" s="102"/>
      <c r="DV650" s="102"/>
      <c r="DW650" s="102"/>
      <c r="DX650" s="102">
        <f t="shared" si="813"/>
        <v>0</v>
      </c>
      <c r="DY650" s="103">
        <f t="shared" si="814"/>
        <v>0</v>
      </c>
      <c r="DZ650" s="103">
        <f t="shared" si="815"/>
        <v>0</v>
      </c>
      <c r="EA650" s="103">
        <f t="shared" si="816"/>
        <v>0</v>
      </c>
      <c r="EB650" s="103">
        <f t="shared" si="817"/>
        <v>0</v>
      </c>
      <c r="EC650" s="103">
        <f t="shared" si="818"/>
        <v>0</v>
      </c>
      <c r="ED650" s="103">
        <f t="shared" si="819"/>
        <v>0</v>
      </c>
      <c r="EE650" s="103">
        <f t="shared" si="820"/>
        <v>0</v>
      </c>
      <c r="EF650" s="103">
        <f t="shared" si="821"/>
        <v>0</v>
      </c>
      <c r="EG650" s="103">
        <f t="shared" si="822"/>
        <v>0</v>
      </c>
      <c r="EH650" s="103">
        <f t="shared" si="823"/>
        <v>0</v>
      </c>
      <c r="EI650" s="103">
        <f t="shared" si="824"/>
        <v>0</v>
      </c>
      <c r="EJ650" s="103">
        <f t="shared" si="825"/>
        <v>0</v>
      </c>
      <c r="EK650" s="104">
        <f>SUM(DY650:EJ650)*VLOOKUP($I650,Escalation[],MATCH(DL$1,Escalation[#Headers]),FALSE)</f>
        <v>0</v>
      </c>
      <c r="EL650" s="104">
        <f t="shared" si="826"/>
        <v>0</v>
      </c>
      <c r="EM650" s="104">
        <f t="shared" si="827"/>
        <v>0</v>
      </c>
      <c r="EN650" s="104">
        <f t="shared" si="828"/>
        <v>0</v>
      </c>
      <c r="EO650" s="103">
        <f t="shared" si="829"/>
        <v>0</v>
      </c>
      <c r="EP650" s="105">
        <f t="shared" si="830"/>
        <v>0</v>
      </c>
      <c r="EQ650" s="159">
        <f t="shared" si="831"/>
        <v>69972.858036546386</v>
      </c>
      <c r="ER650" s="1"/>
      <c r="ES650" s="82"/>
      <c r="ET650" s="82"/>
      <c r="EU650" s="82"/>
      <c r="EV650" s="82"/>
      <c r="EW650" s="34"/>
      <c r="EX650" s="34"/>
      <c r="EY650" s="34"/>
      <c r="EZ650" s="34"/>
      <c r="FA650" s="34"/>
      <c r="FB650" s="34"/>
      <c r="FC650" s="34"/>
      <c r="FD650" s="34"/>
    </row>
    <row r="651" spans="1:160" ht="92.4" hidden="1" x14ac:dyDescent="0.3">
      <c r="A651" s="1" t="s">
        <v>1296</v>
      </c>
      <c r="B651" s="83">
        <v>1.5</v>
      </c>
      <c r="C651" t="s">
        <v>1388</v>
      </c>
      <c r="D651" s="28" t="s">
        <v>1293</v>
      </c>
      <c r="E651" s="28"/>
      <c r="F651" s="29" t="s">
        <v>1297</v>
      </c>
      <c r="G651" s="30" t="s">
        <v>1297</v>
      </c>
      <c r="H651" s="35" t="s">
        <v>1628</v>
      </c>
      <c r="I651" s="28" t="s">
        <v>19</v>
      </c>
      <c r="J651" s="31" t="s">
        <v>31</v>
      </c>
      <c r="K651" s="28" t="s">
        <v>1268</v>
      </c>
      <c r="L651" s="32" t="s">
        <v>22</v>
      </c>
      <c r="M651" s="38">
        <v>28</v>
      </c>
      <c r="N651" s="41">
        <v>35</v>
      </c>
      <c r="O651" s="24">
        <v>0.17380000000000001</v>
      </c>
      <c r="P651" s="47">
        <v>0.49</v>
      </c>
      <c r="Q651" s="31" t="s">
        <v>23</v>
      </c>
      <c r="R651" s="1" t="s">
        <v>24</v>
      </c>
      <c r="S651" s="71">
        <f>VLOOKUP(R651,Contingencies!$A$2:$D$7,4,FALSE)</f>
        <v>0.09</v>
      </c>
      <c r="T651" s="22">
        <f t="shared" si="764"/>
        <v>7377.2915692827783</v>
      </c>
      <c r="U651" s="33">
        <f t="shared" si="838"/>
        <v>2426.0891737909806</v>
      </c>
      <c r="V651" s="89"/>
      <c r="W651" s="110"/>
      <c r="X651" s="102"/>
      <c r="Y651" s="102"/>
      <c r="Z651" s="102"/>
      <c r="AA651" s="102"/>
      <c r="AB651" s="102"/>
      <c r="AC651" s="102"/>
      <c r="AD651" s="102"/>
      <c r="AE651" s="102"/>
      <c r="AF651" s="102"/>
      <c r="AG651" s="102"/>
      <c r="AH651" s="102"/>
      <c r="AI651" s="102">
        <f t="shared" si="832"/>
        <v>0</v>
      </c>
      <c r="AJ651" s="103">
        <f t="shared" si="765"/>
        <v>0</v>
      </c>
      <c r="AK651" s="103">
        <f t="shared" si="766"/>
        <v>0</v>
      </c>
      <c r="AL651" s="103">
        <f t="shared" si="767"/>
        <v>0</v>
      </c>
      <c r="AM651" s="103">
        <f t="shared" si="768"/>
        <v>0</v>
      </c>
      <c r="AN651" s="103">
        <f t="shared" si="769"/>
        <v>0</v>
      </c>
      <c r="AO651" s="103">
        <f t="shared" si="770"/>
        <v>0</v>
      </c>
      <c r="AP651" s="103">
        <f t="shared" si="771"/>
        <v>0</v>
      </c>
      <c r="AQ651" s="103">
        <f t="shared" si="772"/>
        <v>0</v>
      </c>
      <c r="AR651" s="103">
        <f t="shared" si="773"/>
        <v>0</v>
      </c>
      <c r="AS651" s="103">
        <f t="shared" si="774"/>
        <v>0</v>
      </c>
      <c r="AT651" s="103">
        <f t="shared" si="775"/>
        <v>0</v>
      </c>
      <c r="AU651" s="103">
        <f t="shared" si="776"/>
        <v>0</v>
      </c>
      <c r="AV651" s="104">
        <f>SUM(AJ651:AU651)*VLOOKUP($I651,Escalation[],MATCH(W$1,Escalation[#Headers]),FALSE)</f>
        <v>0</v>
      </c>
      <c r="AW651" s="104">
        <f t="shared" si="833"/>
        <v>0</v>
      </c>
      <c r="AX651" s="104">
        <f t="shared" si="834"/>
        <v>0</v>
      </c>
      <c r="AY651" s="104">
        <f t="shared" si="835"/>
        <v>0</v>
      </c>
      <c r="AZ651" s="103">
        <f t="shared" si="836"/>
        <v>0</v>
      </c>
      <c r="BA651" s="105">
        <f t="shared" si="837"/>
        <v>0</v>
      </c>
      <c r="BB651" s="110"/>
      <c r="BC651" s="102"/>
      <c r="BD651" s="102"/>
      <c r="BE651" s="102"/>
      <c r="BF651" s="102"/>
      <c r="BG651" s="102"/>
      <c r="BH651" s="101">
        <v>75</v>
      </c>
      <c r="BI651" s="101">
        <v>75</v>
      </c>
      <c r="BJ651" s="101">
        <v>75</v>
      </c>
      <c r="BK651" s="101">
        <v>75</v>
      </c>
      <c r="BL651" s="101">
        <v>75</v>
      </c>
      <c r="BM651" s="101">
        <v>75</v>
      </c>
      <c r="BN651" s="102">
        <f t="shared" si="777"/>
        <v>450</v>
      </c>
      <c r="BO651" s="103">
        <f t="shared" si="778"/>
        <v>0</v>
      </c>
      <c r="BP651" s="103">
        <f t="shared" si="779"/>
        <v>0</v>
      </c>
      <c r="BQ651" s="103">
        <f t="shared" si="780"/>
        <v>0</v>
      </c>
      <c r="BR651" s="103">
        <f t="shared" si="781"/>
        <v>0</v>
      </c>
      <c r="BS651" s="103">
        <f t="shared" si="782"/>
        <v>0</v>
      </c>
      <c r="BT651" s="103">
        <f t="shared" si="783"/>
        <v>0</v>
      </c>
      <c r="BU651" s="103">
        <f t="shared" si="784"/>
        <v>2100</v>
      </c>
      <c r="BV651" s="103">
        <f t="shared" si="785"/>
        <v>2100</v>
      </c>
      <c r="BW651" s="103">
        <f t="shared" si="786"/>
        <v>2100</v>
      </c>
      <c r="BX651" s="103">
        <f t="shared" si="787"/>
        <v>2100</v>
      </c>
      <c r="BY651" s="103">
        <f t="shared" si="788"/>
        <v>2100</v>
      </c>
      <c r="BZ651" s="103">
        <f t="shared" si="789"/>
        <v>2100</v>
      </c>
      <c r="CA651" s="104">
        <f>SUM(BO651:BZ651)*VLOOKUP($I651,Escalation[],MATCH(BB$1,Escalation[#Headers]),FALSE)</f>
        <v>13147.624350000002</v>
      </c>
      <c r="CB651" s="104">
        <f t="shared" si="790"/>
        <v>2285.0571120300006</v>
      </c>
      <c r="CC651" s="104">
        <f t="shared" si="791"/>
        <v>7562.0139163947015</v>
      </c>
      <c r="CD651" s="104">
        <f t="shared" si="792"/>
        <v>22994.695378424705</v>
      </c>
      <c r="CE651" s="103">
        <f t="shared" si="793"/>
        <v>1388.9413315827003</v>
      </c>
      <c r="CF651" s="105">
        <f t="shared" si="794"/>
        <v>680.58125247552312</v>
      </c>
      <c r="CG651" s="100">
        <v>75</v>
      </c>
      <c r="CH651" s="101">
        <v>75</v>
      </c>
      <c r="CI651" s="101">
        <v>75</v>
      </c>
      <c r="CJ651" s="101">
        <v>75</v>
      </c>
      <c r="CK651" s="101">
        <v>75</v>
      </c>
      <c r="CL651" s="101">
        <v>75</v>
      </c>
      <c r="CM651" s="101">
        <v>75</v>
      </c>
      <c r="CN651" s="101">
        <v>75</v>
      </c>
      <c r="CO651" s="101">
        <v>75</v>
      </c>
      <c r="CP651" s="101">
        <v>75</v>
      </c>
      <c r="CQ651" s="101">
        <v>75</v>
      </c>
      <c r="CR651" s="101">
        <v>75</v>
      </c>
      <c r="CS651" s="102">
        <f t="shared" si="795"/>
        <v>900</v>
      </c>
      <c r="CT651" s="103">
        <f t="shared" si="796"/>
        <v>2100</v>
      </c>
      <c r="CU651" s="103">
        <f t="shared" si="797"/>
        <v>2100</v>
      </c>
      <c r="CV651" s="103">
        <f t="shared" si="798"/>
        <v>2100</v>
      </c>
      <c r="CW651" s="103">
        <f t="shared" si="799"/>
        <v>2100</v>
      </c>
      <c r="CX651" s="103">
        <f t="shared" si="800"/>
        <v>2100</v>
      </c>
      <c r="CY651" s="103">
        <f t="shared" si="801"/>
        <v>2100</v>
      </c>
      <c r="CZ651" s="103">
        <f t="shared" si="802"/>
        <v>2100</v>
      </c>
      <c r="DA651" s="103">
        <f t="shared" si="803"/>
        <v>2100</v>
      </c>
      <c r="DB651" s="103">
        <f t="shared" si="804"/>
        <v>2100</v>
      </c>
      <c r="DC651" s="103">
        <f t="shared" si="805"/>
        <v>2100</v>
      </c>
      <c r="DD651" s="103">
        <f t="shared" si="806"/>
        <v>2100</v>
      </c>
      <c r="DE651" s="103">
        <f t="shared" si="807"/>
        <v>2100</v>
      </c>
      <c r="DF651" s="104">
        <f>SUM(CT651:DE651)*VLOOKUP($I651,Escalation[],MATCH(CG$1,Escalation[#Headers]),FALSE)</f>
        <v>26860.596547050009</v>
      </c>
      <c r="DG651" s="104">
        <f t="shared" si="808"/>
        <v>4668.3716798772921</v>
      </c>
      <c r="DH651" s="104">
        <f t="shared" si="809"/>
        <v>15449.194431194377</v>
      </c>
      <c r="DI651" s="104">
        <f t="shared" si="810"/>
        <v>46978.162658121677</v>
      </c>
      <c r="DJ651" s="103">
        <f t="shared" si="811"/>
        <v>2837.6071404234567</v>
      </c>
      <c r="DK651" s="105">
        <f t="shared" si="812"/>
        <v>1390.427498807494</v>
      </c>
      <c r="DL651" s="100">
        <v>75</v>
      </c>
      <c r="DM651" s="101">
        <v>75</v>
      </c>
      <c r="DN651" s="101">
        <v>75</v>
      </c>
      <c r="DO651" s="101"/>
      <c r="DP651" s="102"/>
      <c r="DQ651" s="102"/>
      <c r="DR651" s="102"/>
      <c r="DS651" s="102"/>
      <c r="DT651" s="102"/>
      <c r="DU651" s="102"/>
      <c r="DV651" s="102"/>
      <c r="DW651" s="102"/>
      <c r="DX651" s="102">
        <f t="shared" si="813"/>
        <v>225</v>
      </c>
      <c r="DY651" s="103">
        <f t="shared" si="814"/>
        <v>2100</v>
      </c>
      <c r="DZ651" s="103">
        <f t="shared" si="815"/>
        <v>2100</v>
      </c>
      <c r="EA651" s="103">
        <f t="shared" si="816"/>
        <v>2100</v>
      </c>
      <c r="EB651" s="103">
        <f t="shared" si="817"/>
        <v>0</v>
      </c>
      <c r="EC651" s="103">
        <f t="shared" si="818"/>
        <v>0</v>
      </c>
      <c r="ED651" s="103">
        <f t="shared" si="819"/>
        <v>0</v>
      </c>
      <c r="EE651" s="103">
        <f t="shared" si="820"/>
        <v>0</v>
      </c>
      <c r="EF651" s="103">
        <f t="shared" si="821"/>
        <v>0</v>
      </c>
      <c r="EG651" s="103">
        <f t="shared" si="822"/>
        <v>0</v>
      </c>
      <c r="EH651" s="103">
        <f t="shared" si="823"/>
        <v>0</v>
      </c>
      <c r="EI651" s="103">
        <f t="shared" si="824"/>
        <v>0</v>
      </c>
      <c r="EJ651" s="103">
        <f t="shared" si="825"/>
        <v>0</v>
      </c>
      <c r="EK651" s="104">
        <f>SUM(DY651:EJ651)*VLOOKUP($I651,Escalation[],MATCH(DL$1,Escalation[#Headers]),FALSE)</f>
        <v>6859.5248432028966</v>
      </c>
      <c r="EL651" s="104">
        <f t="shared" si="826"/>
        <v>1192.1854177486634</v>
      </c>
      <c r="EM651" s="104">
        <f t="shared" si="827"/>
        <v>3945.3380278662644</v>
      </c>
      <c r="EN651" s="104">
        <f t="shared" si="828"/>
        <v>11997.048288817825</v>
      </c>
      <c r="EO651" s="103">
        <f t="shared" si="829"/>
        <v>724.65392348564046</v>
      </c>
      <c r="EP651" s="105">
        <f t="shared" si="830"/>
        <v>355.08042250796376</v>
      </c>
      <c r="EQ651" s="159">
        <f t="shared" si="831"/>
        <v>81969.906325364209</v>
      </c>
      <c r="ER651" s="1"/>
      <c r="ES651" s="82"/>
      <c r="ET651" s="82"/>
      <c r="EU651" s="82"/>
      <c r="EV651" s="82"/>
      <c r="EW651" s="34"/>
      <c r="EX651" s="34"/>
      <c r="EY651" s="34"/>
      <c r="EZ651" s="34"/>
      <c r="FA651" s="34"/>
      <c r="FB651" s="34"/>
      <c r="FC651" s="34"/>
      <c r="FD651" s="34"/>
    </row>
    <row r="652" spans="1:160" ht="92.4" hidden="1" x14ac:dyDescent="0.3">
      <c r="A652" s="1" t="s">
        <v>1298</v>
      </c>
      <c r="B652" s="83">
        <v>1.5</v>
      </c>
      <c r="C652" t="s">
        <v>1388</v>
      </c>
      <c r="D652" s="28" t="s">
        <v>1293</v>
      </c>
      <c r="E652" s="28"/>
      <c r="F652" s="29" t="s">
        <v>1299</v>
      </c>
      <c r="G652" s="30" t="s">
        <v>1299</v>
      </c>
      <c r="H652" s="35" t="s">
        <v>1628</v>
      </c>
      <c r="I652" s="28" t="s">
        <v>19</v>
      </c>
      <c r="J652" s="31" t="s">
        <v>31</v>
      </c>
      <c r="K652" s="28" t="s">
        <v>1268</v>
      </c>
      <c r="L652" s="32" t="s">
        <v>22</v>
      </c>
      <c r="M652" s="38">
        <v>28</v>
      </c>
      <c r="N652" s="41">
        <v>35</v>
      </c>
      <c r="O652" s="24">
        <v>0.17380000000000001</v>
      </c>
      <c r="P652" s="47">
        <v>0.49</v>
      </c>
      <c r="Q652" s="31" t="s">
        <v>23</v>
      </c>
      <c r="R652" s="1" t="s">
        <v>24</v>
      </c>
      <c r="S652" s="71">
        <f>VLOOKUP(R652,Contingencies!$A$2:$D$7,4,FALSE)</f>
        <v>0.09</v>
      </c>
      <c r="T652" s="22">
        <f t="shared" si="764"/>
        <v>1079.7343459936042</v>
      </c>
      <c r="U652" s="33">
        <f t="shared" si="838"/>
        <v>355.08042250796376</v>
      </c>
      <c r="V652" s="89"/>
      <c r="W652" s="110"/>
      <c r="X652" s="102"/>
      <c r="Y652" s="102"/>
      <c r="Z652" s="102"/>
      <c r="AA652" s="102"/>
      <c r="AB652" s="102"/>
      <c r="AC652" s="102"/>
      <c r="AD652" s="102"/>
      <c r="AE652" s="102"/>
      <c r="AF652" s="102"/>
      <c r="AG652" s="102"/>
      <c r="AH652" s="102"/>
      <c r="AI652" s="102">
        <f t="shared" si="832"/>
        <v>0</v>
      </c>
      <c r="AJ652" s="103">
        <f t="shared" si="765"/>
        <v>0</v>
      </c>
      <c r="AK652" s="103">
        <f t="shared" si="766"/>
        <v>0</v>
      </c>
      <c r="AL652" s="103">
        <f t="shared" si="767"/>
        <v>0</v>
      </c>
      <c r="AM652" s="103">
        <f t="shared" si="768"/>
        <v>0</v>
      </c>
      <c r="AN652" s="103">
        <f t="shared" si="769"/>
        <v>0</v>
      </c>
      <c r="AO652" s="103">
        <f t="shared" si="770"/>
        <v>0</v>
      </c>
      <c r="AP652" s="103">
        <f t="shared" si="771"/>
        <v>0</v>
      </c>
      <c r="AQ652" s="103">
        <f t="shared" si="772"/>
        <v>0</v>
      </c>
      <c r="AR652" s="103">
        <f t="shared" si="773"/>
        <v>0</v>
      </c>
      <c r="AS652" s="103">
        <f t="shared" si="774"/>
        <v>0</v>
      </c>
      <c r="AT652" s="103">
        <f t="shared" si="775"/>
        <v>0</v>
      </c>
      <c r="AU652" s="103">
        <f t="shared" si="776"/>
        <v>0</v>
      </c>
      <c r="AV652" s="104">
        <f>SUM(AJ652:AU652)*VLOOKUP($I652,Escalation[],MATCH(W$1,Escalation[#Headers]),FALSE)</f>
        <v>0</v>
      </c>
      <c r="AW652" s="104">
        <f t="shared" si="833"/>
        <v>0</v>
      </c>
      <c r="AX652" s="104">
        <f t="shared" si="834"/>
        <v>0</v>
      </c>
      <c r="AY652" s="104">
        <f t="shared" si="835"/>
        <v>0</v>
      </c>
      <c r="AZ652" s="103">
        <f t="shared" si="836"/>
        <v>0</v>
      </c>
      <c r="BA652" s="105">
        <f t="shared" si="837"/>
        <v>0</v>
      </c>
      <c r="BB652" s="110"/>
      <c r="BC652" s="102"/>
      <c r="BD652" s="102"/>
      <c r="BE652" s="102"/>
      <c r="BF652" s="102"/>
      <c r="BG652" s="102"/>
      <c r="BH652" s="102"/>
      <c r="BI652" s="102"/>
      <c r="BJ652" s="102"/>
      <c r="BK652" s="102"/>
      <c r="BL652" s="102"/>
      <c r="BM652" s="102"/>
      <c r="BN652" s="102">
        <f t="shared" si="777"/>
        <v>0</v>
      </c>
      <c r="BO652" s="103">
        <f t="shared" si="778"/>
        <v>0</v>
      </c>
      <c r="BP652" s="103">
        <f t="shared" si="779"/>
        <v>0</v>
      </c>
      <c r="BQ652" s="103">
        <f t="shared" si="780"/>
        <v>0</v>
      </c>
      <c r="BR652" s="103">
        <f t="shared" si="781"/>
        <v>0</v>
      </c>
      <c r="BS652" s="103">
        <f t="shared" si="782"/>
        <v>0</v>
      </c>
      <c r="BT652" s="103">
        <f t="shared" si="783"/>
        <v>0</v>
      </c>
      <c r="BU652" s="103">
        <f t="shared" si="784"/>
        <v>0</v>
      </c>
      <c r="BV652" s="103">
        <f t="shared" si="785"/>
        <v>0</v>
      </c>
      <c r="BW652" s="103">
        <f t="shared" si="786"/>
        <v>0</v>
      </c>
      <c r="BX652" s="103">
        <f t="shared" si="787"/>
        <v>0</v>
      </c>
      <c r="BY652" s="103">
        <f t="shared" si="788"/>
        <v>0</v>
      </c>
      <c r="BZ652" s="103">
        <f t="shared" si="789"/>
        <v>0</v>
      </c>
      <c r="CA652" s="104">
        <f>SUM(BO652:BZ652)*VLOOKUP($I652,Escalation[],MATCH(BB$1,Escalation[#Headers]),FALSE)</f>
        <v>0</v>
      </c>
      <c r="CB652" s="104">
        <f t="shared" si="790"/>
        <v>0</v>
      </c>
      <c r="CC652" s="104">
        <f t="shared" si="791"/>
        <v>0</v>
      </c>
      <c r="CD652" s="104">
        <f t="shared" si="792"/>
        <v>0</v>
      </c>
      <c r="CE652" s="103">
        <f t="shared" si="793"/>
        <v>0</v>
      </c>
      <c r="CF652" s="105">
        <f t="shared" si="794"/>
        <v>0</v>
      </c>
      <c r="CG652" s="110"/>
      <c r="CH652" s="102"/>
      <c r="CI652" s="102"/>
      <c r="CJ652" s="102"/>
      <c r="CK652" s="102"/>
      <c r="CL652" s="102"/>
      <c r="CM652" s="102"/>
      <c r="CN652" s="102"/>
      <c r="CO652" s="102"/>
      <c r="CP652" s="102"/>
      <c r="CQ652" s="102"/>
      <c r="CR652" s="102"/>
      <c r="CS652" s="102">
        <f t="shared" si="795"/>
        <v>0</v>
      </c>
      <c r="CT652" s="103">
        <f t="shared" si="796"/>
        <v>0</v>
      </c>
      <c r="CU652" s="103">
        <f t="shared" si="797"/>
        <v>0</v>
      </c>
      <c r="CV652" s="103">
        <f t="shared" si="798"/>
        <v>0</v>
      </c>
      <c r="CW652" s="103">
        <f t="shared" si="799"/>
        <v>0</v>
      </c>
      <c r="CX652" s="103">
        <f t="shared" si="800"/>
        <v>0</v>
      </c>
      <c r="CY652" s="103">
        <f t="shared" si="801"/>
        <v>0</v>
      </c>
      <c r="CZ652" s="103">
        <f t="shared" si="802"/>
        <v>0</v>
      </c>
      <c r="DA652" s="103">
        <f t="shared" si="803"/>
        <v>0</v>
      </c>
      <c r="DB652" s="103">
        <f t="shared" si="804"/>
        <v>0</v>
      </c>
      <c r="DC652" s="103">
        <f t="shared" si="805"/>
        <v>0</v>
      </c>
      <c r="DD652" s="103">
        <f t="shared" si="806"/>
        <v>0</v>
      </c>
      <c r="DE652" s="103">
        <f t="shared" si="807"/>
        <v>0</v>
      </c>
      <c r="DF652" s="104">
        <f>SUM(CT652:DE652)*VLOOKUP($I652,Escalation[],MATCH(CG$1,Escalation[#Headers]),FALSE)</f>
        <v>0</v>
      </c>
      <c r="DG652" s="104">
        <f t="shared" si="808"/>
        <v>0</v>
      </c>
      <c r="DH652" s="104">
        <f t="shared" si="809"/>
        <v>0</v>
      </c>
      <c r="DI652" s="104">
        <f t="shared" si="810"/>
        <v>0</v>
      </c>
      <c r="DJ652" s="103">
        <f t="shared" si="811"/>
        <v>0</v>
      </c>
      <c r="DK652" s="105">
        <f t="shared" si="812"/>
        <v>0</v>
      </c>
      <c r="DL652" s="110"/>
      <c r="DM652" s="102"/>
      <c r="DN652" s="102"/>
      <c r="DO652" s="101">
        <v>75</v>
      </c>
      <c r="DP652" s="101">
        <v>75</v>
      </c>
      <c r="DQ652" s="101">
        <v>75</v>
      </c>
      <c r="DR652" s="102"/>
      <c r="DS652" s="102"/>
      <c r="DT652" s="102"/>
      <c r="DU652" s="102"/>
      <c r="DV652" s="102"/>
      <c r="DW652" s="102"/>
      <c r="DX652" s="102">
        <f t="shared" si="813"/>
        <v>225</v>
      </c>
      <c r="DY652" s="103">
        <f t="shared" si="814"/>
        <v>0</v>
      </c>
      <c r="DZ652" s="103">
        <f t="shared" si="815"/>
        <v>0</v>
      </c>
      <c r="EA652" s="103">
        <f t="shared" si="816"/>
        <v>0</v>
      </c>
      <c r="EB652" s="103">
        <f t="shared" si="817"/>
        <v>2100</v>
      </c>
      <c r="EC652" s="103">
        <f t="shared" si="818"/>
        <v>2100</v>
      </c>
      <c r="ED652" s="103">
        <f t="shared" si="819"/>
        <v>2100</v>
      </c>
      <c r="EE652" s="103">
        <f t="shared" si="820"/>
        <v>0</v>
      </c>
      <c r="EF652" s="103">
        <f t="shared" si="821"/>
        <v>0</v>
      </c>
      <c r="EG652" s="103">
        <f t="shared" si="822"/>
        <v>0</v>
      </c>
      <c r="EH652" s="103">
        <f t="shared" si="823"/>
        <v>0</v>
      </c>
      <c r="EI652" s="103">
        <f t="shared" si="824"/>
        <v>0</v>
      </c>
      <c r="EJ652" s="103">
        <f t="shared" si="825"/>
        <v>0</v>
      </c>
      <c r="EK652" s="104">
        <f>SUM(DY652:EJ652)*VLOOKUP($I652,Escalation[],MATCH(DL$1,Escalation[#Headers]),FALSE)</f>
        <v>6859.5248432028966</v>
      </c>
      <c r="EL652" s="104">
        <f t="shared" si="826"/>
        <v>1192.1854177486634</v>
      </c>
      <c r="EM652" s="104">
        <f t="shared" si="827"/>
        <v>3945.3380278662644</v>
      </c>
      <c r="EN652" s="104">
        <f t="shared" si="828"/>
        <v>11997.048288817825</v>
      </c>
      <c r="EO652" s="103">
        <f t="shared" si="829"/>
        <v>724.65392348564046</v>
      </c>
      <c r="EP652" s="105">
        <f t="shared" si="830"/>
        <v>355.08042250796376</v>
      </c>
      <c r="EQ652" s="159">
        <f t="shared" si="831"/>
        <v>11997.048288817825</v>
      </c>
      <c r="ER652" s="1"/>
      <c r="ES652" s="82"/>
      <c r="ET652" s="82"/>
      <c r="EU652" s="82"/>
      <c r="EV652" s="82"/>
      <c r="EW652" s="34"/>
      <c r="EX652" s="34"/>
      <c r="EY652" s="34"/>
      <c r="EZ652" s="34"/>
      <c r="FA652" s="34"/>
      <c r="FB652" s="34"/>
      <c r="FC652" s="34"/>
      <c r="FD652" s="34"/>
    </row>
    <row r="653" spans="1:160" ht="105.6" hidden="1" x14ac:dyDescent="0.3">
      <c r="A653" s="1" t="s">
        <v>1300</v>
      </c>
      <c r="B653" s="83">
        <v>1.5</v>
      </c>
      <c r="C653" t="s">
        <v>1388</v>
      </c>
      <c r="D653" s="28" t="s">
        <v>1293</v>
      </c>
      <c r="E653" s="28"/>
      <c r="F653" s="29" t="s">
        <v>1301</v>
      </c>
      <c r="G653" s="30" t="s">
        <v>1301</v>
      </c>
      <c r="H653" s="35" t="s">
        <v>1628</v>
      </c>
      <c r="I653" s="28" t="s">
        <v>19</v>
      </c>
      <c r="J653" s="31" t="s">
        <v>31</v>
      </c>
      <c r="K653" s="28" t="s">
        <v>1268</v>
      </c>
      <c r="L653" s="32" t="s">
        <v>22</v>
      </c>
      <c r="M653" s="38">
        <v>28</v>
      </c>
      <c r="N653" s="41">
        <v>35</v>
      </c>
      <c r="O653" s="24">
        <v>0.17380000000000001</v>
      </c>
      <c r="P653" s="47">
        <v>0.49</v>
      </c>
      <c r="Q653" s="31" t="s">
        <v>23</v>
      </c>
      <c r="R653" s="1" t="s">
        <v>24</v>
      </c>
      <c r="S653" s="71">
        <f>VLOOKUP(R653,Contingencies!$A$2:$D$7,4,FALSE)</f>
        <v>0.09</v>
      </c>
      <c r="T653" s="22">
        <f t="shared" si="764"/>
        <v>7377.2915692827783</v>
      </c>
      <c r="U653" s="33">
        <f t="shared" si="838"/>
        <v>2426.0891737909806</v>
      </c>
      <c r="V653" s="89"/>
      <c r="W653" s="110"/>
      <c r="X653" s="102"/>
      <c r="Y653" s="102"/>
      <c r="Z653" s="102"/>
      <c r="AA653" s="102"/>
      <c r="AB653" s="102"/>
      <c r="AC653" s="102"/>
      <c r="AD653" s="102"/>
      <c r="AE653" s="102"/>
      <c r="AF653" s="102"/>
      <c r="AG653" s="102"/>
      <c r="AH653" s="102"/>
      <c r="AI653" s="102">
        <f t="shared" si="832"/>
        <v>0</v>
      </c>
      <c r="AJ653" s="103">
        <f t="shared" si="765"/>
        <v>0</v>
      </c>
      <c r="AK653" s="103">
        <f t="shared" si="766"/>
        <v>0</v>
      </c>
      <c r="AL653" s="103">
        <f t="shared" si="767"/>
        <v>0</v>
      </c>
      <c r="AM653" s="103">
        <f t="shared" si="768"/>
        <v>0</v>
      </c>
      <c r="AN653" s="103">
        <f t="shared" si="769"/>
        <v>0</v>
      </c>
      <c r="AO653" s="103">
        <f t="shared" si="770"/>
        <v>0</v>
      </c>
      <c r="AP653" s="103">
        <f t="shared" si="771"/>
        <v>0</v>
      </c>
      <c r="AQ653" s="103">
        <f t="shared" si="772"/>
        <v>0</v>
      </c>
      <c r="AR653" s="103">
        <f t="shared" si="773"/>
        <v>0</v>
      </c>
      <c r="AS653" s="103">
        <f t="shared" si="774"/>
        <v>0</v>
      </c>
      <c r="AT653" s="103">
        <f t="shared" si="775"/>
        <v>0</v>
      </c>
      <c r="AU653" s="103">
        <f t="shared" si="776"/>
        <v>0</v>
      </c>
      <c r="AV653" s="104">
        <f>SUM(AJ653:AU653)*VLOOKUP($I653,Escalation[],MATCH(W$1,Escalation[#Headers]),FALSE)</f>
        <v>0</v>
      </c>
      <c r="AW653" s="104">
        <f t="shared" si="833"/>
        <v>0</v>
      </c>
      <c r="AX653" s="104">
        <f t="shared" si="834"/>
        <v>0</v>
      </c>
      <c r="AY653" s="104">
        <f t="shared" si="835"/>
        <v>0</v>
      </c>
      <c r="AZ653" s="103">
        <f t="shared" si="836"/>
        <v>0</v>
      </c>
      <c r="BA653" s="105">
        <f t="shared" si="837"/>
        <v>0</v>
      </c>
      <c r="BB653" s="110"/>
      <c r="BC653" s="102"/>
      <c r="BD653" s="102"/>
      <c r="BE653" s="102"/>
      <c r="BF653" s="102"/>
      <c r="BG653" s="102"/>
      <c r="BH653" s="101">
        <v>75</v>
      </c>
      <c r="BI653" s="101">
        <v>75</v>
      </c>
      <c r="BJ653" s="101">
        <v>75</v>
      </c>
      <c r="BK653" s="101">
        <v>75</v>
      </c>
      <c r="BL653" s="101">
        <v>75</v>
      </c>
      <c r="BM653" s="101">
        <v>75</v>
      </c>
      <c r="BN653" s="102">
        <f t="shared" si="777"/>
        <v>450</v>
      </c>
      <c r="BO653" s="103">
        <f t="shared" si="778"/>
        <v>0</v>
      </c>
      <c r="BP653" s="103">
        <f t="shared" si="779"/>
        <v>0</v>
      </c>
      <c r="BQ653" s="103">
        <f t="shared" si="780"/>
        <v>0</v>
      </c>
      <c r="BR653" s="103">
        <f t="shared" si="781"/>
        <v>0</v>
      </c>
      <c r="BS653" s="103">
        <f t="shared" si="782"/>
        <v>0</v>
      </c>
      <c r="BT653" s="103">
        <f t="shared" si="783"/>
        <v>0</v>
      </c>
      <c r="BU653" s="103">
        <f t="shared" si="784"/>
        <v>2100</v>
      </c>
      <c r="BV653" s="103">
        <f t="shared" si="785"/>
        <v>2100</v>
      </c>
      <c r="BW653" s="103">
        <f t="shared" si="786"/>
        <v>2100</v>
      </c>
      <c r="BX653" s="103">
        <f t="shared" si="787"/>
        <v>2100</v>
      </c>
      <c r="BY653" s="103">
        <f t="shared" si="788"/>
        <v>2100</v>
      </c>
      <c r="BZ653" s="103">
        <f t="shared" si="789"/>
        <v>2100</v>
      </c>
      <c r="CA653" s="104">
        <f>SUM(BO653:BZ653)*VLOOKUP($I653,Escalation[],MATCH(BB$1,Escalation[#Headers]),FALSE)</f>
        <v>13147.624350000002</v>
      </c>
      <c r="CB653" s="104">
        <f t="shared" si="790"/>
        <v>2285.0571120300006</v>
      </c>
      <c r="CC653" s="104">
        <f t="shared" si="791"/>
        <v>7562.0139163947015</v>
      </c>
      <c r="CD653" s="104">
        <f t="shared" si="792"/>
        <v>22994.695378424705</v>
      </c>
      <c r="CE653" s="103">
        <f t="shared" si="793"/>
        <v>1388.9413315827003</v>
      </c>
      <c r="CF653" s="105">
        <f t="shared" si="794"/>
        <v>680.58125247552312</v>
      </c>
      <c r="CG653" s="100">
        <v>75</v>
      </c>
      <c r="CH653" s="101">
        <v>75</v>
      </c>
      <c r="CI653" s="101">
        <v>75</v>
      </c>
      <c r="CJ653" s="101">
        <v>75</v>
      </c>
      <c r="CK653" s="101">
        <v>75</v>
      </c>
      <c r="CL653" s="101">
        <v>75</v>
      </c>
      <c r="CM653" s="101">
        <v>75</v>
      </c>
      <c r="CN653" s="101">
        <v>75</v>
      </c>
      <c r="CO653" s="101">
        <v>75</v>
      </c>
      <c r="CP653" s="101">
        <v>75</v>
      </c>
      <c r="CQ653" s="101">
        <v>75</v>
      </c>
      <c r="CR653" s="101">
        <v>75</v>
      </c>
      <c r="CS653" s="102">
        <f t="shared" si="795"/>
        <v>900</v>
      </c>
      <c r="CT653" s="103">
        <f t="shared" si="796"/>
        <v>2100</v>
      </c>
      <c r="CU653" s="103">
        <f t="shared" si="797"/>
        <v>2100</v>
      </c>
      <c r="CV653" s="103">
        <f t="shared" si="798"/>
        <v>2100</v>
      </c>
      <c r="CW653" s="103">
        <f t="shared" si="799"/>
        <v>2100</v>
      </c>
      <c r="CX653" s="103">
        <f t="shared" si="800"/>
        <v>2100</v>
      </c>
      <c r="CY653" s="103">
        <f t="shared" si="801"/>
        <v>2100</v>
      </c>
      <c r="CZ653" s="103">
        <f t="shared" si="802"/>
        <v>2100</v>
      </c>
      <c r="DA653" s="103">
        <f t="shared" si="803"/>
        <v>2100</v>
      </c>
      <c r="DB653" s="103">
        <f t="shared" si="804"/>
        <v>2100</v>
      </c>
      <c r="DC653" s="103">
        <f t="shared" si="805"/>
        <v>2100</v>
      </c>
      <c r="DD653" s="103">
        <f t="shared" si="806"/>
        <v>2100</v>
      </c>
      <c r="DE653" s="103">
        <f t="shared" si="807"/>
        <v>2100</v>
      </c>
      <c r="DF653" s="104">
        <f>SUM(CT653:DE653)*VLOOKUP($I653,Escalation[],MATCH(CG$1,Escalation[#Headers]),FALSE)</f>
        <v>26860.596547050009</v>
      </c>
      <c r="DG653" s="104">
        <f t="shared" si="808"/>
        <v>4668.3716798772921</v>
      </c>
      <c r="DH653" s="104">
        <f t="shared" si="809"/>
        <v>15449.194431194377</v>
      </c>
      <c r="DI653" s="104">
        <f t="shared" si="810"/>
        <v>46978.162658121677</v>
      </c>
      <c r="DJ653" s="103">
        <f t="shared" si="811"/>
        <v>2837.6071404234567</v>
      </c>
      <c r="DK653" s="105">
        <f t="shared" si="812"/>
        <v>1390.427498807494</v>
      </c>
      <c r="DL653" s="100">
        <v>75</v>
      </c>
      <c r="DM653" s="101">
        <v>75</v>
      </c>
      <c r="DN653" s="101">
        <v>75</v>
      </c>
      <c r="DO653" s="101"/>
      <c r="DP653" s="102"/>
      <c r="DQ653" s="102"/>
      <c r="DR653" s="102"/>
      <c r="DS653" s="102"/>
      <c r="DT653" s="102"/>
      <c r="DU653" s="102"/>
      <c r="DV653" s="102"/>
      <c r="DW653" s="102"/>
      <c r="DX653" s="102">
        <f t="shared" si="813"/>
        <v>225</v>
      </c>
      <c r="DY653" s="103">
        <f t="shared" si="814"/>
        <v>2100</v>
      </c>
      <c r="DZ653" s="103">
        <f t="shared" si="815"/>
        <v>2100</v>
      </c>
      <c r="EA653" s="103">
        <f t="shared" si="816"/>
        <v>2100</v>
      </c>
      <c r="EB653" s="103">
        <f t="shared" si="817"/>
        <v>0</v>
      </c>
      <c r="EC653" s="103">
        <f t="shared" si="818"/>
        <v>0</v>
      </c>
      <c r="ED653" s="103">
        <f t="shared" si="819"/>
        <v>0</v>
      </c>
      <c r="EE653" s="103">
        <f t="shared" si="820"/>
        <v>0</v>
      </c>
      <c r="EF653" s="103">
        <f t="shared" si="821"/>
        <v>0</v>
      </c>
      <c r="EG653" s="103">
        <f t="shared" si="822"/>
        <v>0</v>
      </c>
      <c r="EH653" s="103">
        <f t="shared" si="823"/>
        <v>0</v>
      </c>
      <c r="EI653" s="103">
        <f t="shared" si="824"/>
        <v>0</v>
      </c>
      <c r="EJ653" s="103">
        <f t="shared" si="825"/>
        <v>0</v>
      </c>
      <c r="EK653" s="104">
        <f>SUM(DY653:EJ653)*VLOOKUP($I653,Escalation[],MATCH(DL$1,Escalation[#Headers]),FALSE)</f>
        <v>6859.5248432028966</v>
      </c>
      <c r="EL653" s="104">
        <f t="shared" si="826"/>
        <v>1192.1854177486634</v>
      </c>
      <c r="EM653" s="104">
        <f t="shared" si="827"/>
        <v>3945.3380278662644</v>
      </c>
      <c r="EN653" s="104">
        <f t="shared" si="828"/>
        <v>11997.048288817825</v>
      </c>
      <c r="EO653" s="103">
        <f t="shared" si="829"/>
        <v>724.65392348564046</v>
      </c>
      <c r="EP653" s="105">
        <f t="shared" si="830"/>
        <v>355.08042250796376</v>
      </c>
      <c r="EQ653" s="159">
        <f t="shared" si="831"/>
        <v>81969.906325364209</v>
      </c>
      <c r="ER653" s="1"/>
      <c r="ES653" s="82"/>
      <c r="ET653" s="82"/>
      <c r="EU653" s="82"/>
      <c r="EV653" s="82"/>
      <c r="EW653" s="34"/>
      <c r="EX653" s="34"/>
      <c r="EY653" s="34"/>
      <c r="EZ653" s="34"/>
      <c r="FA653" s="34"/>
      <c r="FB653" s="34"/>
      <c r="FC653" s="34"/>
      <c r="FD653" s="34"/>
    </row>
    <row r="654" spans="1:160" ht="105.6" hidden="1" x14ac:dyDescent="0.3">
      <c r="A654" s="1" t="s">
        <v>1302</v>
      </c>
      <c r="B654" s="83">
        <v>1.5</v>
      </c>
      <c r="C654" t="s">
        <v>1388</v>
      </c>
      <c r="D654" s="28" t="s">
        <v>1293</v>
      </c>
      <c r="E654" s="28"/>
      <c r="F654" s="29" t="s">
        <v>1303</v>
      </c>
      <c r="G654" s="30" t="s">
        <v>1303</v>
      </c>
      <c r="H654" s="35" t="s">
        <v>1628</v>
      </c>
      <c r="I654" s="28" t="s">
        <v>19</v>
      </c>
      <c r="J654" s="31" t="s">
        <v>31</v>
      </c>
      <c r="K654" s="28" t="s">
        <v>1268</v>
      </c>
      <c r="L654" s="32" t="s">
        <v>22</v>
      </c>
      <c r="M654" s="38">
        <v>28</v>
      </c>
      <c r="N654" s="41">
        <v>35</v>
      </c>
      <c r="O654" s="24">
        <v>0.17380000000000001</v>
      </c>
      <c r="P654" s="47">
        <v>0.49</v>
      </c>
      <c r="Q654" s="31" t="s">
        <v>23</v>
      </c>
      <c r="R654" s="1" t="s">
        <v>24</v>
      </c>
      <c r="S654" s="71">
        <f>VLOOKUP(R654,Contingencies!$A$2:$D$7,4,FALSE)</f>
        <v>0.09</v>
      </c>
      <c r="T654" s="22">
        <f t="shared" si="764"/>
        <v>1079.7343459936042</v>
      </c>
      <c r="U654" s="33">
        <f t="shared" si="838"/>
        <v>355.08042250796376</v>
      </c>
      <c r="V654" s="89"/>
      <c r="W654" s="110"/>
      <c r="X654" s="102"/>
      <c r="Y654" s="102"/>
      <c r="Z654" s="102"/>
      <c r="AA654" s="102"/>
      <c r="AB654" s="102"/>
      <c r="AC654" s="102"/>
      <c r="AD654" s="102"/>
      <c r="AE654" s="102"/>
      <c r="AF654" s="102"/>
      <c r="AG654" s="102"/>
      <c r="AH654" s="102"/>
      <c r="AI654" s="102">
        <f t="shared" si="832"/>
        <v>0</v>
      </c>
      <c r="AJ654" s="103">
        <f t="shared" si="765"/>
        <v>0</v>
      </c>
      <c r="AK654" s="103">
        <f t="shared" si="766"/>
        <v>0</v>
      </c>
      <c r="AL654" s="103">
        <f t="shared" si="767"/>
        <v>0</v>
      </c>
      <c r="AM654" s="103">
        <f t="shared" si="768"/>
        <v>0</v>
      </c>
      <c r="AN654" s="103">
        <f t="shared" si="769"/>
        <v>0</v>
      </c>
      <c r="AO654" s="103">
        <f t="shared" si="770"/>
        <v>0</v>
      </c>
      <c r="AP654" s="103">
        <f t="shared" si="771"/>
        <v>0</v>
      </c>
      <c r="AQ654" s="103">
        <f t="shared" si="772"/>
        <v>0</v>
      </c>
      <c r="AR654" s="103">
        <f t="shared" si="773"/>
        <v>0</v>
      </c>
      <c r="AS654" s="103">
        <f t="shared" si="774"/>
        <v>0</v>
      </c>
      <c r="AT654" s="103">
        <f t="shared" si="775"/>
        <v>0</v>
      </c>
      <c r="AU654" s="103">
        <f t="shared" si="776"/>
        <v>0</v>
      </c>
      <c r="AV654" s="104">
        <f>SUM(AJ654:AU654)*VLOOKUP($I654,Escalation[],MATCH(W$1,Escalation[#Headers]),FALSE)</f>
        <v>0</v>
      </c>
      <c r="AW654" s="104">
        <f t="shared" si="833"/>
        <v>0</v>
      </c>
      <c r="AX654" s="104">
        <f t="shared" si="834"/>
        <v>0</v>
      </c>
      <c r="AY654" s="104">
        <f t="shared" si="835"/>
        <v>0</v>
      </c>
      <c r="AZ654" s="103">
        <f t="shared" si="836"/>
        <v>0</v>
      </c>
      <c r="BA654" s="105">
        <f t="shared" si="837"/>
        <v>0</v>
      </c>
      <c r="BB654" s="110"/>
      <c r="BC654" s="102"/>
      <c r="BD654" s="102"/>
      <c r="BE654" s="102"/>
      <c r="BF654" s="102"/>
      <c r="BG654" s="102"/>
      <c r="BH654" s="102"/>
      <c r="BI654" s="102"/>
      <c r="BJ654" s="102"/>
      <c r="BK654" s="102"/>
      <c r="BL654" s="102"/>
      <c r="BM654" s="102"/>
      <c r="BN654" s="102">
        <f t="shared" si="777"/>
        <v>0</v>
      </c>
      <c r="BO654" s="103">
        <f t="shared" si="778"/>
        <v>0</v>
      </c>
      <c r="BP654" s="103">
        <f t="shared" si="779"/>
        <v>0</v>
      </c>
      <c r="BQ654" s="103">
        <f t="shared" si="780"/>
        <v>0</v>
      </c>
      <c r="BR654" s="103">
        <f t="shared" si="781"/>
        <v>0</v>
      </c>
      <c r="BS654" s="103">
        <f t="shared" si="782"/>
        <v>0</v>
      </c>
      <c r="BT654" s="103">
        <f t="shared" si="783"/>
        <v>0</v>
      </c>
      <c r="BU654" s="103">
        <f t="shared" si="784"/>
        <v>0</v>
      </c>
      <c r="BV654" s="103">
        <f t="shared" si="785"/>
        <v>0</v>
      </c>
      <c r="BW654" s="103">
        <f t="shared" si="786"/>
        <v>0</v>
      </c>
      <c r="BX654" s="103">
        <f t="shared" si="787"/>
        <v>0</v>
      </c>
      <c r="BY654" s="103">
        <f t="shared" si="788"/>
        <v>0</v>
      </c>
      <c r="BZ654" s="103">
        <f t="shared" si="789"/>
        <v>0</v>
      </c>
      <c r="CA654" s="104">
        <f>SUM(BO654:BZ654)*VLOOKUP($I654,Escalation[],MATCH(BB$1,Escalation[#Headers]),FALSE)</f>
        <v>0</v>
      </c>
      <c r="CB654" s="104">
        <f t="shared" si="790"/>
        <v>0</v>
      </c>
      <c r="CC654" s="104">
        <f t="shared" si="791"/>
        <v>0</v>
      </c>
      <c r="CD654" s="104">
        <f t="shared" si="792"/>
        <v>0</v>
      </c>
      <c r="CE654" s="103">
        <f t="shared" si="793"/>
        <v>0</v>
      </c>
      <c r="CF654" s="105">
        <f t="shared" si="794"/>
        <v>0</v>
      </c>
      <c r="CG654" s="110"/>
      <c r="CH654" s="102"/>
      <c r="CI654" s="102"/>
      <c r="CJ654" s="102"/>
      <c r="CK654" s="102"/>
      <c r="CL654" s="102"/>
      <c r="CM654" s="102"/>
      <c r="CN654" s="102"/>
      <c r="CO654" s="102"/>
      <c r="CP654" s="102"/>
      <c r="CQ654" s="102"/>
      <c r="CR654" s="102"/>
      <c r="CS654" s="102">
        <f t="shared" si="795"/>
        <v>0</v>
      </c>
      <c r="CT654" s="103">
        <f t="shared" si="796"/>
        <v>0</v>
      </c>
      <c r="CU654" s="103">
        <f t="shared" si="797"/>
        <v>0</v>
      </c>
      <c r="CV654" s="103">
        <f t="shared" si="798"/>
        <v>0</v>
      </c>
      <c r="CW654" s="103">
        <f t="shared" si="799"/>
        <v>0</v>
      </c>
      <c r="CX654" s="103">
        <f t="shared" si="800"/>
        <v>0</v>
      </c>
      <c r="CY654" s="103">
        <f t="shared" si="801"/>
        <v>0</v>
      </c>
      <c r="CZ654" s="103">
        <f t="shared" si="802"/>
        <v>0</v>
      </c>
      <c r="DA654" s="103">
        <f t="shared" si="803"/>
        <v>0</v>
      </c>
      <c r="DB654" s="103">
        <f t="shared" si="804"/>
        <v>0</v>
      </c>
      <c r="DC654" s="103">
        <f t="shared" si="805"/>
        <v>0</v>
      </c>
      <c r="DD654" s="103">
        <f t="shared" si="806"/>
        <v>0</v>
      </c>
      <c r="DE654" s="103">
        <f t="shared" si="807"/>
        <v>0</v>
      </c>
      <c r="DF654" s="104">
        <f>SUM(CT654:DE654)*VLOOKUP($I654,Escalation[],MATCH(CG$1,Escalation[#Headers]),FALSE)</f>
        <v>0</v>
      </c>
      <c r="DG654" s="104">
        <f t="shared" si="808"/>
        <v>0</v>
      </c>
      <c r="DH654" s="104">
        <f t="shared" si="809"/>
        <v>0</v>
      </c>
      <c r="DI654" s="104">
        <f t="shared" si="810"/>
        <v>0</v>
      </c>
      <c r="DJ654" s="103">
        <f t="shared" si="811"/>
        <v>0</v>
      </c>
      <c r="DK654" s="105">
        <f t="shared" si="812"/>
        <v>0</v>
      </c>
      <c r="DL654" s="110"/>
      <c r="DM654" s="102"/>
      <c r="DN654" s="102"/>
      <c r="DO654" s="101">
        <v>75</v>
      </c>
      <c r="DP654" s="101">
        <v>75</v>
      </c>
      <c r="DQ654" s="101">
        <v>75</v>
      </c>
      <c r="DR654" s="102"/>
      <c r="DS654" s="102"/>
      <c r="DT654" s="102"/>
      <c r="DU654" s="102"/>
      <c r="DV654" s="102"/>
      <c r="DW654" s="102"/>
      <c r="DX654" s="102">
        <f t="shared" si="813"/>
        <v>225</v>
      </c>
      <c r="DY654" s="103">
        <f t="shared" si="814"/>
        <v>0</v>
      </c>
      <c r="DZ654" s="103">
        <f t="shared" si="815"/>
        <v>0</v>
      </c>
      <c r="EA654" s="103">
        <f t="shared" si="816"/>
        <v>0</v>
      </c>
      <c r="EB654" s="103">
        <f t="shared" si="817"/>
        <v>2100</v>
      </c>
      <c r="EC654" s="103">
        <f t="shared" si="818"/>
        <v>2100</v>
      </c>
      <c r="ED654" s="103">
        <f t="shared" si="819"/>
        <v>2100</v>
      </c>
      <c r="EE654" s="103">
        <f t="shared" si="820"/>
        <v>0</v>
      </c>
      <c r="EF654" s="103">
        <f t="shared" si="821"/>
        <v>0</v>
      </c>
      <c r="EG654" s="103">
        <f t="shared" si="822"/>
        <v>0</v>
      </c>
      <c r="EH654" s="103">
        <f t="shared" si="823"/>
        <v>0</v>
      </c>
      <c r="EI654" s="103">
        <f t="shared" si="824"/>
        <v>0</v>
      </c>
      <c r="EJ654" s="103">
        <f t="shared" si="825"/>
        <v>0</v>
      </c>
      <c r="EK654" s="104">
        <f>SUM(DY654:EJ654)*VLOOKUP($I654,Escalation[],MATCH(DL$1,Escalation[#Headers]),FALSE)</f>
        <v>6859.5248432028966</v>
      </c>
      <c r="EL654" s="104">
        <f t="shared" si="826"/>
        <v>1192.1854177486634</v>
      </c>
      <c r="EM654" s="104">
        <f t="shared" si="827"/>
        <v>3945.3380278662644</v>
      </c>
      <c r="EN654" s="104">
        <f t="shared" si="828"/>
        <v>11997.048288817825</v>
      </c>
      <c r="EO654" s="103">
        <f t="shared" si="829"/>
        <v>724.65392348564046</v>
      </c>
      <c r="EP654" s="105">
        <f t="shared" si="830"/>
        <v>355.08042250796376</v>
      </c>
      <c r="EQ654" s="159">
        <f t="shared" si="831"/>
        <v>11997.048288817825</v>
      </c>
      <c r="ER654" s="1"/>
      <c r="ES654" s="82"/>
      <c r="ET654" s="82"/>
      <c r="EU654" s="82"/>
      <c r="EV654" s="82"/>
      <c r="EW654" s="34"/>
      <c r="EX654" s="34"/>
      <c r="EY654" s="34"/>
      <c r="EZ654" s="34"/>
      <c r="FA654" s="34"/>
      <c r="FB654" s="34"/>
      <c r="FC654" s="34"/>
      <c r="FD654" s="34"/>
    </row>
    <row r="655" spans="1:160" ht="39.6" hidden="1" x14ac:dyDescent="0.3">
      <c r="A655" s="1" t="s">
        <v>1304</v>
      </c>
      <c r="B655" s="83">
        <v>1.5</v>
      </c>
      <c r="C655" t="s">
        <v>1388</v>
      </c>
      <c r="D655" s="28" t="s">
        <v>1293</v>
      </c>
      <c r="E655" s="28"/>
      <c r="F655" s="29" t="s">
        <v>1305</v>
      </c>
      <c r="G655" s="30" t="s">
        <v>1305</v>
      </c>
      <c r="H655" s="35" t="s">
        <v>1628</v>
      </c>
      <c r="I655" s="28" t="s">
        <v>19</v>
      </c>
      <c r="J655" s="31" t="s">
        <v>31</v>
      </c>
      <c r="K655" s="28" t="s">
        <v>1268</v>
      </c>
      <c r="L655" s="32" t="s">
        <v>22</v>
      </c>
      <c r="M655" s="38">
        <v>28</v>
      </c>
      <c r="N655" s="41">
        <v>35</v>
      </c>
      <c r="O655" s="24">
        <v>0.17380000000000001</v>
      </c>
      <c r="P655" s="47">
        <v>0.49</v>
      </c>
      <c r="Q655" s="31" t="s">
        <v>23</v>
      </c>
      <c r="R655" s="1" t="s">
        <v>24</v>
      </c>
      <c r="S655" s="71">
        <f>VLOOKUP(R655,Contingencies!$A$2:$D$7,4,FALSE)</f>
        <v>0.09</v>
      </c>
      <c r="T655" s="22">
        <f t="shared" si="764"/>
        <v>8457.0259152763829</v>
      </c>
      <c r="U655" s="33">
        <f t="shared" si="838"/>
        <v>2781.1695962989443</v>
      </c>
      <c r="V655" s="89"/>
      <c r="W655" s="110"/>
      <c r="X655" s="102"/>
      <c r="Y655" s="102"/>
      <c r="Z655" s="102"/>
      <c r="AA655" s="102"/>
      <c r="AB655" s="102"/>
      <c r="AC655" s="102"/>
      <c r="AD655" s="102"/>
      <c r="AE655" s="102"/>
      <c r="AF655" s="102"/>
      <c r="AG655" s="102"/>
      <c r="AH655" s="102"/>
      <c r="AI655" s="102">
        <f t="shared" si="832"/>
        <v>0</v>
      </c>
      <c r="AJ655" s="103">
        <f t="shared" si="765"/>
        <v>0</v>
      </c>
      <c r="AK655" s="103">
        <f t="shared" si="766"/>
        <v>0</v>
      </c>
      <c r="AL655" s="103">
        <f t="shared" si="767"/>
        <v>0</v>
      </c>
      <c r="AM655" s="103">
        <f t="shared" si="768"/>
        <v>0</v>
      </c>
      <c r="AN655" s="103">
        <f t="shared" si="769"/>
        <v>0</v>
      </c>
      <c r="AO655" s="103">
        <f t="shared" si="770"/>
        <v>0</v>
      </c>
      <c r="AP655" s="103">
        <f t="shared" si="771"/>
        <v>0</v>
      </c>
      <c r="AQ655" s="103">
        <f t="shared" si="772"/>
        <v>0</v>
      </c>
      <c r="AR655" s="103">
        <f t="shared" si="773"/>
        <v>0</v>
      </c>
      <c r="AS655" s="103">
        <f t="shared" si="774"/>
        <v>0</v>
      </c>
      <c r="AT655" s="103">
        <f t="shared" si="775"/>
        <v>0</v>
      </c>
      <c r="AU655" s="103">
        <f t="shared" si="776"/>
        <v>0</v>
      </c>
      <c r="AV655" s="104">
        <f>SUM(AJ655:AU655)*VLOOKUP($I655,Escalation[],MATCH(W$1,Escalation[#Headers]),FALSE)</f>
        <v>0</v>
      </c>
      <c r="AW655" s="104">
        <f t="shared" si="833"/>
        <v>0</v>
      </c>
      <c r="AX655" s="104">
        <f t="shared" si="834"/>
        <v>0</v>
      </c>
      <c r="AY655" s="104">
        <f t="shared" si="835"/>
        <v>0</v>
      </c>
      <c r="AZ655" s="103">
        <f t="shared" si="836"/>
        <v>0</v>
      </c>
      <c r="BA655" s="105">
        <f t="shared" si="837"/>
        <v>0</v>
      </c>
      <c r="BB655" s="110"/>
      <c r="BC655" s="102"/>
      <c r="BD655" s="102"/>
      <c r="BE655" s="102"/>
      <c r="BF655" s="102"/>
      <c r="BG655" s="102"/>
      <c r="BH655" s="101">
        <v>75</v>
      </c>
      <c r="BI655" s="101">
        <v>75</v>
      </c>
      <c r="BJ655" s="101">
        <v>75</v>
      </c>
      <c r="BK655" s="101">
        <v>75</v>
      </c>
      <c r="BL655" s="101">
        <v>75</v>
      </c>
      <c r="BM655" s="101">
        <v>75</v>
      </c>
      <c r="BN655" s="102">
        <f t="shared" si="777"/>
        <v>450</v>
      </c>
      <c r="BO655" s="103">
        <f t="shared" si="778"/>
        <v>0</v>
      </c>
      <c r="BP655" s="103">
        <f t="shared" si="779"/>
        <v>0</v>
      </c>
      <c r="BQ655" s="103">
        <f t="shared" si="780"/>
        <v>0</v>
      </c>
      <c r="BR655" s="103">
        <f t="shared" si="781"/>
        <v>0</v>
      </c>
      <c r="BS655" s="103">
        <f t="shared" si="782"/>
        <v>0</v>
      </c>
      <c r="BT655" s="103">
        <f t="shared" si="783"/>
        <v>0</v>
      </c>
      <c r="BU655" s="103">
        <f t="shared" si="784"/>
        <v>2100</v>
      </c>
      <c r="BV655" s="103">
        <f t="shared" si="785"/>
        <v>2100</v>
      </c>
      <c r="BW655" s="103">
        <f t="shared" si="786"/>
        <v>2100</v>
      </c>
      <c r="BX655" s="103">
        <f t="shared" si="787"/>
        <v>2100</v>
      </c>
      <c r="BY655" s="103">
        <f t="shared" si="788"/>
        <v>2100</v>
      </c>
      <c r="BZ655" s="103">
        <f t="shared" si="789"/>
        <v>2100</v>
      </c>
      <c r="CA655" s="104">
        <f>SUM(BO655:BZ655)*VLOOKUP($I655,Escalation[],MATCH(BB$1,Escalation[#Headers]),FALSE)</f>
        <v>13147.624350000002</v>
      </c>
      <c r="CB655" s="104">
        <f t="shared" si="790"/>
        <v>2285.0571120300006</v>
      </c>
      <c r="CC655" s="104">
        <f t="shared" si="791"/>
        <v>7562.0139163947015</v>
      </c>
      <c r="CD655" s="104">
        <f t="shared" si="792"/>
        <v>22994.695378424705</v>
      </c>
      <c r="CE655" s="103">
        <f t="shared" si="793"/>
        <v>1388.9413315827003</v>
      </c>
      <c r="CF655" s="105">
        <f t="shared" si="794"/>
        <v>680.58125247552312</v>
      </c>
      <c r="CG655" s="100">
        <v>75</v>
      </c>
      <c r="CH655" s="101">
        <v>75</v>
      </c>
      <c r="CI655" s="101">
        <v>75</v>
      </c>
      <c r="CJ655" s="101">
        <v>75</v>
      </c>
      <c r="CK655" s="101">
        <v>75</v>
      </c>
      <c r="CL655" s="101">
        <v>75</v>
      </c>
      <c r="CM655" s="101">
        <v>75</v>
      </c>
      <c r="CN655" s="101">
        <v>75</v>
      </c>
      <c r="CO655" s="101">
        <v>75</v>
      </c>
      <c r="CP655" s="101">
        <v>75</v>
      </c>
      <c r="CQ655" s="101">
        <v>75</v>
      </c>
      <c r="CR655" s="101">
        <v>75</v>
      </c>
      <c r="CS655" s="102">
        <f t="shared" si="795"/>
        <v>900</v>
      </c>
      <c r="CT655" s="103">
        <f t="shared" si="796"/>
        <v>2100</v>
      </c>
      <c r="CU655" s="103">
        <f t="shared" si="797"/>
        <v>2100</v>
      </c>
      <c r="CV655" s="103">
        <f t="shared" si="798"/>
        <v>2100</v>
      </c>
      <c r="CW655" s="103">
        <f t="shared" si="799"/>
        <v>2100</v>
      </c>
      <c r="CX655" s="103">
        <f t="shared" si="800"/>
        <v>2100</v>
      </c>
      <c r="CY655" s="103">
        <f t="shared" si="801"/>
        <v>2100</v>
      </c>
      <c r="CZ655" s="103">
        <f t="shared" si="802"/>
        <v>2100</v>
      </c>
      <c r="DA655" s="103">
        <f t="shared" si="803"/>
        <v>2100</v>
      </c>
      <c r="DB655" s="103">
        <f t="shared" si="804"/>
        <v>2100</v>
      </c>
      <c r="DC655" s="103">
        <f t="shared" si="805"/>
        <v>2100</v>
      </c>
      <c r="DD655" s="103">
        <f t="shared" si="806"/>
        <v>2100</v>
      </c>
      <c r="DE655" s="103">
        <f t="shared" si="807"/>
        <v>2100</v>
      </c>
      <c r="DF655" s="104">
        <f>SUM(CT655:DE655)*VLOOKUP($I655,Escalation[],MATCH(CG$1,Escalation[#Headers]),FALSE)</f>
        <v>26860.596547050009</v>
      </c>
      <c r="DG655" s="104">
        <f t="shared" si="808"/>
        <v>4668.3716798772921</v>
      </c>
      <c r="DH655" s="104">
        <f t="shared" si="809"/>
        <v>15449.194431194377</v>
      </c>
      <c r="DI655" s="104">
        <f t="shared" si="810"/>
        <v>46978.162658121677</v>
      </c>
      <c r="DJ655" s="103">
        <f t="shared" si="811"/>
        <v>2837.6071404234567</v>
      </c>
      <c r="DK655" s="105">
        <f t="shared" si="812"/>
        <v>1390.427498807494</v>
      </c>
      <c r="DL655" s="100">
        <v>150</v>
      </c>
      <c r="DM655" s="101">
        <v>150</v>
      </c>
      <c r="DN655" s="101">
        <v>150</v>
      </c>
      <c r="DO655" s="101"/>
      <c r="DP655" s="102"/>
      <c r="DQ655" s="102"/>
      <c r="DR655" s="102"/>
      <c r="DS655" s="102"/>
      <c r="DT655" s="102"/>
      <c r="DU655" s="102"/>
      <c r="DV655" s="102"/>
      <c r="DW655" s="102"/>
      <c r="DX655" s="102">
        <f t="shared" si="813"/>
        <v>450</v>
      </c>
      <c r="DY655" s="103">
        <f t="shared" si="814"/>
        <v>4200</v>
      </c>
      <c r="DZ655" s="103">
        <f t="shared" si="815"/>
        <v>4200</v>
      </c>
      <c r="EA655" s="103">
        <f t="shared" si="816"/>
        <v>4200</v>
      </c>
      <c r="EB655" s="103">
        <f t="shared" si="817"/>
        <v>0</v>
      </c>
      <c r="EC655" s="103">
        <f t="shared" si="818"/>
        <v>0</v>
      </c>
      <c r="ED655" s="103">
        <f t="shared" si="819"/>
        <v>0</v>
      </c>
      <c r="EE655" s="103">
        <f t="shared" si="820"/>
        <v>0</v>
      </c>
      <c r="EF655" s="103">
        <f t="shared" si="821"/>
        <v>0</v>
      </c>
      <c r="EG655" s="103">
        <f t="shared" si="822"/>
        <v>0</v>
      </c>
      <c r="EH655" s="103">
        <f t="shared" si="823"/>
        <v>0</v>
      </c>
      <c r="EI655" s="103">
        <f t="shared" si="824"/>
        <v>0</v>
      </c>
      <c r="EJ655" s="103">
        <f t="shared" si="825"/>
        <v>0</v>
      </c>
      <c r="EK655" s="104">
        <f>SUM(DY655:EJ655)*VLOOKUP($I655,Escalation[],MATCH(DL$1,Escalation[#Headers]),FALSE)</f>
        <v>13719.049686405793</v>
      </c>
      <c r="EL655" s="104">
        <f t="shared" si="826"/>
        <v>2384.3708354973269</v>
      </c>
      <c r="EM655" s="104">
        <f t="shared" si="827"/>
        <v>7890.6760557325288</v>
      </c>
      <c r="EN655" s="104">
        <f t="shared" si="828"/>
        <v>23994.09657763565</v>
      </c>
      <c r="EO655" s="103">
        <f t="shared" si="829"/>
        <v>1449.3078469712809</v>
      </c>
      <c r="EP655" s="105">
        <f t="shared" si="830"/>
        <v>710.16084501592752</v>
      </c>
      <c r="EQ655" s="159">
        <f t="shared" si="831"/>
        <v>93966.954614182032</v>
      </c>
      <c r="ER655" s="1"/>
      <c r="ES655" s="82"/>
      <c r="ET655" s="82"/>
      <c r="EU655" s="82"/>
      <c r="EV655" s="82"/>
      <c r="EW655" s="34"/>
      <c r="EX655" s="34"/>
      <c r="EY655" s="34"/>
      <c r="EZ655" s="34"/>
      <c r="FA655" s="34"/>
      <c r="FB655" s="34"/>
      <c r="FC655" s="34"/>
      <c r="FD655" s="34"/>
    </row>
    <row r="656" spans="1:160" ht="26.4" hidden="1" x14ac:dyDescent="0.3">
      <c r="A656" s="1" t="s">
        <v>1306</v>
      </c>
      <c r="B656" s="83">
        <v>1.5</v>
      </c>
      <c r="C656" t="s">
        <v>1388</v>
      </c>
      <c r="D656" s="28" t="s">
        <v>1293</v>
      </c>
      <c r="E656" s="28"/>
      <c r="F656" s="29" t="s">
        <v>1307</v>
      </c>
      <c r="G656" s="30" t="s">
        <v>1308</v>
      </c>
      <c r="H656" s="35" t="s">
        <v>1628</v>
      </c>
      <c r="I656" s="28" t="s">
        <v>19</v>
      </c>
      <c r="J656" s="31" t="s">
        <v>31</v>
      </c>
      <c r="K656" s="28" t="s">
        <v>1268</v>
      </c>
      <c r="L656" s="32" t="s">
        <v>22</v>
      </c>
      <c r="M656" s="38">
        <v>28</v>
      </c>
      <c r="N656" s="41">
        <v>35</v>
      </c>
      <c r="O656" s="24">
        <v>0.17380000000000001</v>
      </c>
      <c r="P656" s="47">
        <v>0.49</v>
      </c>
      <c r="Q656" s="31" t="s">
        <v>23</v>
      </c>
      <c r="R656" s="1" t="s">
        <v>24</v>
      </c>
      <c r="S656" s="71">
        <f>VLOOKUP(R656,Contingencies!$A$2:$D$7,4,FALSE)</f>
        <v>0.09</v>
      </c>
      <c r="T656" s="22">
        <f t="shared" si="764"/>
        <v>2159.4686919872083</v>
      </c>
      <c r="U656" s="33">
        <f t="shared" si="838"/>
        <v>710.16084501592752</v>
      </c>
      <c r="V656" s="89"/>
      <c r="W656" s="110"/>
      <c r="X656" s="102"/>
      <c r="Y656" s="102"/>
      <c r="Z656" s="102"/>
      <c r="AA656" s="102"/>
      <c r="AB656" s="102"/>
      <c r="AC656" s="102"/>
      <c r="AD656" s="102"/>
      <c r="AE656" s="102"/>
      <c r="AF656" s="102"/>
      <c r="AG656" s="102"/>
      <c r="AH656" s="102"/>
      <c r="AI656" s="102">
        <f t="shared" si="832"/>
        <v>0</v>
      </c>
      <c r="AJ656" s="103">
        <f t="shared" si="765"/>
        <v>0</v>
      </c>
      <c r="AK656" s="103">
        <f t="shared" si="766"/>
        <v>0</v>
      </c>
      <c r="AL656" s="103">
        <f t="shared" si="767"/>
        <v>0</v>
      </c>
      <c r="AM656" s="103">
        <f t="shared" si="768"/>
        <v>0</v>
      </c>
      <c r="AN656" s="103">
        <f t="shared" si="769"/>
        <v>0</v>
      </c>
      <c r="AO656" s="103">
        <f t="shared" si="770"/>
        <v>0</v>
      </c>
      <c r="AP656" s="103">
        <f t="shared" si="771"/>
        <v>0</v>
      </c>
      <c r="AQ656" s="103">
        <f t="shared" si="772"/>
        <v>0</v>
      </c>
      <c r="AR656" s="103">
        <f t="shared" si="773"/>
        <v>0</v>
      </c>
      <c r="AS656" s="103">
        <f t="shared" si="774"/>
        <v>0</v>
      </c>
      <c r="AT656" s="103">
        <f t="shared" si="775"/>
        <v>0</v>
      </c>
      <c r="AU656" s="103">
        <f t="shared" si="776"/>
        <v>0</v>
      </c>
      <c r="AV656" s="104">
        <f>SUM(AJ656:AU656)*VLOOKUP($I656,Escalation[],MATCH(W$1,Escalation[#Headers]),FALSE)</f>
        <v>0</v>
      </c>
      <c r="AW656" s="104">
        <f t="shared" si="833"/>
        <v>0</v>
      </c>
      <c r="AX656" s="104">
        <f t="shared" si="834"/>
        <v>0</v>
      </c>
      <c r="AY656" s="104">
        <f t="shared" si="835"/>
        <v>0</v>
      </c>
      <c r="AZ656" s="103">
        <f t="shared" si="836"/>
        <v>0</v>
      </c>
      <c r="BA656" s="105">
        <f t="shared" si="837"/>
        <v>0</v>
      </c>
      <c r="BB656" s="110"/>
      <c r="BC656" s="102"/>
      <c r="BD656" s="102"/>
      <c r="BE656" s="102"/>
      <c r="BF656" s="102"/>
      <c r="BG656" s="102"/>
      <c r="BH656" s="102"/>
      <c r="BI656" s="102"/>
      <c r="BJ656" s="102"/>
      <c r="BK656" s="102"/>
      <c r="BL656" s="102"/>
      <c r="BM656" s="102"/>
      <c r="BN656" s="102">
        <f t="shared" si="777"/>
        <v>0</v>
      </c>
      <c r="BO656" s="103">
        <f t="shared" si="778"/>
        <v>0</v>
      </c>
      <c r="BP656" s="103">
        <f t="shared" si="779"/>
        <v>0</v>
      </c>
      <c r="BQ656" s="103">
        <f t="shared" si="780"/>
        <v>0</v>
      </c>
      <c r="BR656" s="103">
        <f t="shared" si="781"/>
        <v>0</v>
      </c>
      <c r="BS656" s="103">
        <f t="shared" si="782"/>
        <v>0</v>
      </c>
      <c r="BT656" s="103">
        <f t="shared" si="783"/>
        <v>0</v>
      </c>
      <c r="BU656" s="103">
        <f t="shared" si="784"/>
        <v>0</v>
      </c>
      <c r="BV656" s="103">
        <f t="shared" si="785"/>
        <v>0</v>
      </c>
      <c r="BW656" s="103">
        <f t="shared" si="786"/>
        <v>0</v>
      </c>
      <c r="BX656" s="103">
        <f t="shared" si="787"/>
        <v>0</v>
      </c>
      <c r="BY656" s="103">
        <f t="shared" si="788"/>
        <v>0</v>
      </c>
      <c r="BZ656" s="103">
        <f t="shared" si="789"/>
        <v>0</v>
      </c>
      <c r="CA656" s="104">
        <f>SUM(BO656:BZ656)*VLOOKUP($I656,Escalation[],MATCH(BB$1,Escalation[#Headers]),FALSE)</f>
        <v>0</v>
      </c>
      <c r="CB656" s="104">
        <f t="shared" si="790"/>
        <v>0</v>
      </c>
      <c r="CC656" s="104">
        <f t="shared" si="791"/>
        <v>0</v>
      </c>
      <c r="CD656" s="104">
        <f t="shared" si="792"/>
        <v>0</v>
      </c>
      <c r="CE656" s="103">
        <f t="shared" si="793"/>
        <v>0</v>
      </c>
      <c r="CF656" s="105">
        <f t="shared" si="794"/>
        <v>0</v>
      </c>
      <c r="CG656" s="110"/>
      <c r="CH656" s="102"/>
      <c r="CI656" s="102"/>
      <c r="CJ656" s="102"/>
      <c r="CK656" s="102"/>
      <c r="CL656" s="102"/>
      <c r="CM656" s="102"/>
      <c r="CN656" s="102"/>
      <c r="CO656" s="102"/>
      <c r="CP656" s="102"/>
      <c r="CQ656" s="102"/>
      <c r="CR656" s="102"/>
      <c r="CS656" s="102">
        <f t="shared" si="795"/>
        <v>0</v>
      </c>
      <c r="CT656" s="103">
        <f t="shared" si="796"/>
        <v>0</v>
      </c>
      <c r="CU656" s="103">
        <f t="shared" si="797"/>
        <v>0</v>
      </c>
      <c r="CV656" s="103">
        <f t="shared" si="798"/>
        <v>0</v>
      </c>
      <c r="CW656" s="103">
        <f t="shared" si="799"/>
        <v>0</v>
      </c>
      <c r="CX656" s="103">
        <f t="shared" si="800"/>
        <v>0</v>
      </c>
      <c r="CY656" s="103">
        <f t="shared" si="801"/>
        <v>0</v>
      </c>
      <c r="CZ656" s="103">
        <f t="shared" si="802"/>
        <v>0</v>
      </c>
      <c r="DA656" s="103">
        <f t="shared" si="803"/>
        <v>0</v>
      </c>
      <c r="DB656" s="103">
        <f t="shared" si="804"/>
        <v>0</v>
      </c>
      <c r="DC656" s="103">
        <f t="shared" si="805"/>
        <v>0</v>
      </c>
      <c r="DD656" s="103">
        <f t="shared" si="806"/>
        <v>0</v>
      </c>
      <c r="DE656" s="103">
        <f t="shared" si="807"/>
        <v>0</v>
      </c>
      <c r="DF656" s="104">
        <f>SUM(CT656:DE656)*VLOOKUP($I656,Escalation[],MATCH(CG$1,Escalation[#Headers]),FALSE)</f>
        <v>0</v>
      </c>
      <c r="DG656" s="104">
        <f t="shared" si="808"/>
        <v>0</v>
      </c>
      <c r="DH656" s="104">
        <f t="shared" si="809"/>
        <v>0</v>
      </c>
      <c r="DI656" s="104">
        <f t="shared" si="810"/>
        <v>0</v>
      </c>
      <c r="DJ656" s="103">
        <f t="shared" si="811"/>
        <v>0</v>
      </c>
      <c r="DK656" s="105">
        <f t="shared" si="812"/>
        <v>0</v>
      </c>
      <c r="DL656" s="110"/>
      <c r="DM656" s="102"/>
      <c r="DN656" s="102"/>
      <c r="DO656" s="101">
        <v>150</v>
      </c>
      <c r="DP656" s="101">
        <v>150</v>
      </c>
      <c r="DQ656" s="101">
        <v>150</v>
      </c>
      <c r="DR656" s="102"/>
      <c r="DS656" s="102"/>
      <c r="DT656" s="102"/>
      <c r="DU656" s="102"/>
      <c r="DV656" s="102"/>
      <c r="DW656" s="102"/>
      <c r="DX656" s="102">
        <f t="shared" si="813"/>
        <v>450</v>
      </c>
      <c r="DY656" s="103">
        <f t="shared" si="814"/>
        <v>0</v>
      </c>
      <c r="DZ656" s="103">
        <f t="shared" si="815"/>
        <v>0</v>
      </c>
      <c r="EA656" s="103">
        <f t="shared" si="816"/>
        <v>0</v>
      </c>
      <c r="EB656" s="103">
        <f t="shared" si="817"/>
        <v>4200</v>
      </c>
      <c r="EC656" s="103">
        <f t="shared" si="818"/>
        <v>4200</v>
      </c>
      <c r="ED656" s="103">
        <f t="shared" si="819"/>
        <v>4200</v>
      </c>
      <c r="EE656" s="103">
        <f t="shared" si="820"/>
        <v>0</v>
      </c>
      <c r="EF656" s="103">
        <f t="shared" si="821"/>
        <v>0</v>
      </c>
      <c r="EG656" s="103">
        <f t="shared" si="822"/>
        <v>0</v>
      </c>
      <c r="EH656" s="103">
        <f t="shared" si="823"/>
        <v>0</v>
      </c>
      <c r="EI656" s="103">
        <f t="shared" si="824"/>
        <v>0</v>
      </c>
      <c r="EJ656" s="103">
        <f t="shared" si="825"/>
        <v>0</v>
      </c>
      <c r="EK656" s="104">
        <f>SUM(DY656:EJ656)*VLOOKUP($I656,Escalation[],MATCH(DL$1,Escalation[#Headers]),FALSE)</f>
        <v>13719.049686405793</v>
      </c>
      <c r="EL656" s="104">
        <f t="shared" si="826"/>
        <v>2384.3708354973269</v>
      </c>
      <c r="EM656" s="104">
        <f t="shared" si="827"/>
        <v>7890.6760557325288</v>
      </c>
      <c r="EN656" s="104">
        <f t="shared" si="828"/>
        <v>23994.09657763565</v>
      </c>
      <c r="EO656" s="103">
        <f t="shared" si="829"/>
        <v>1449.3078469712809</v>
      </c>
      <c r="EP656" s="105">
        <f t="shared" si="830"/>
        <v>710.16084501592752</v>
      </c>
      <c r="EQ656" s="159">
        <f t="shared" si="831"/>
        <v>23994.09657763565</v>
      </c>
      <c r="ER656" s="1"/>
      <c r="ES656" s="82"/>
      <c r="ET656" s="82"/>
      <c r="EU656" s="82"/>
      <c r="EV656" s="82"/>
      <c r="EW656" s="34"/>
      <c r="EX656" s="34"/>
      <c r="EY656" s="34"/>
      <c r="EZ656" s="34"/>
      <c r="FA656" s="34"/>
      <c r="FB656" s="34"/>
      <c r="FC656" s="34"/>
      <c r="FD656" s="34"/>
    </row>
    <row r="657" spans="1:160" ht="66" hidden="1" x14ac:dyDescent="0.3">
      <c r="A657" s="1" t="s">
        <v>1309</v>
      </c>
      <c r="B657" s="83">
        <v>1.5</v>
      </c>
      <c r="C657" t="s">
        <v>1388</v>
      </c>
      <c r="D657" s="28" t="s">
        <v>15</v>
      </c>
      <c r="E657" s="28" t="s">
        <v>1540</v>
      </c>
      <c r="F657" s="29" t="s">
        <v>1310</v>
      </c>
      <c r="G657" s="30" t="s">
        <v>1311</v>
      </c>
      <c r="H657" s="1"/>
      <c r="I657" s="28" t="s">
        <v>135</v>
      </c>
      <c r="J657" s="31" t="s">
        <v>135</v>
      </c>
      <c r="K657" s="28"/>
      <c r="L657" s="28" t="s">
        <v>22</v>
      </c>
      <c r="M657" s="38"/>
      <c r="N657" s="42">
        <v>1</v>
      </c>
      <c r="O657" s="24">
        <v>0</v>
      </c>
      <c r="P657" s="47">
        <v>0.53</v>
      </c>
      <c r="Q657" s="31" t="s">
        <v>23</v>
      </c>
      <c r="R657" s="1" t="s">
        <v>24</v>
      </c>
      <c r="S657" s="71">
        <f>VLOOKUP(R657,Contingencies!$A$2:$D$7,4,FALSE)</f>
        <v>0.09</v>
      </c>
      <c r="T657" s="22">
        <f t="shared" si="764"/>
        <v>143.68475182500001</v>
      </c>
      <c r="U657" s="33">
        <f t="shared" si="838"/>
        <v>49.773149324999999</v>
      </c>
      <c r="V657" s="89"/>
      <c r="W657" s="110"/>
      <c r="X657" s="102"/>
      <c r="Y657" s="102"/>
      <c r="Z657" s="102"/>
      <c r="AA657" s="102"/>
      <c r="AB657" s="102"/>
      <c r="AC657" s="102"/>
      <c r="AD657" s="102"/>
      <c r="AE657" s="102"/>
      <c r="AF657" s="102"/>
      <c r="AG657" s="102"/>
      <c r="AH657" s="102"/>
      <c r="AI657" s="102">
        <f t="shared" si="832"/>
        <v>0</v>
      </c>
      <c r="AJ657" s="103">
        <f t="shared" si="765"/>
        <v>0</v>
      </c>
      <c r="AK657" s="103">
        <f t="shared" si="766"/>
        <v>0</v>
      </c>
      <c r="AL657" s="103">
        <f t="shared" si="767"/>
        <v>0</v>
      </c>
      <c r="AM657" s="103">
        <f t="shared" si="768"/>
        <v>0</v>
      </c>
      <c r="AN657" s="103">
        <f t="shared" si="769"/>
        <v>0</v>
      </c>
      <c r="AO657" s="103">
        <f t="shared" si="770"/>
        <v>0</v>
      </c>
      <c r="AP657" s="103">
        <f t="shared" si="771"/>
        <v>0</v>
      </c>
      <c r="AQ657" s="103">
        <f t="shared" si="772"/>
        <v>0</v>
      </c>
      <c r="AR657" s="103">
        <f t="shared" si="773"/>
        <v>0</v>
      </c>
      <c r="AS657" s="103">
        <f t="shared" si="774"/>
        <v>0</v>
      </c>
      <c r="AT657" s="103">
        <f t="shared" si="775"/>
        <v>0</v>
      </c>
      <c r="AU657" s="103">
        <f t="shared" si="776"/>
        <v>0</v>
      </c>
      <c r="AV657" s="104">
        <f>SUM(AJ657:AU657)*VLOOKUP($I657,Escalation[],MATCH(W$1,Escalation[#Headers]),FALSE)</f>
        <v>0</v>
      </c>
      <c r="AW657" s="104">
        <f t="shared" si="833"/>
        <v>0</v>
      </c>
      <c r="AX657" s="104">
        <f t="shared" si="834"/>
        <v>0</v>
      </c>
      <c r="AY657" s="104">
        <f t="shared" si="835"/>
        <v>0</v>
      </c>
      <c r="AZ657" s="103">
        <f t="shared" si="836"/>
        <v>0</v>
      </c>
      <c r="BA657" s="105">
        <f t="shared" si="837"/>
        <v>0</v>
      </c>
      <c r="BB657" s="110"/>
      <c r="BC657" s="102"/>
      <c r="BD657" s="102"/>
      <c r="BE657" s="102"/>
      <c r="BF657" s="102"/>
      <c r="BG657" s="102"/>
      <c r="BH657" s="102"/>
      <c r="BI657" s="102"/>
      <c r="BJ657" s="102"/>
      <c r="BK657" s="102"/>
      <c r="BL657" s="101">
        <v>1000</v>
      </c>
      <c r="BM657" s="102"/>
      <c r="BN657" s="102">
        <f t="shared" si="777"/>
        <v>0</v>
      </c>
      <c r="BO657" s="103">
        <f t="shared" si="778"/>
        <v>0</v>
      </c>
      <c r="BP657" s="103">
        <f t="shared" si="779"/>
        <v>0</v>
      </c>
      <c r="BQ657" s="103">
        <f t="shared" si="780"/>
        <v>0</v>
      </c>
      <c r="BR657" s="103">
        <f t="shared" si="781"/>
        <v>0</v>
      </c>
      <c r="BS657" s="103">
        <f t="shared" si="782"/>
        <v>0</v>
      </c>
      <c r="BT657" s="103">
        <f t="shared" si="783"/>
        <v>0</v>
      </c>
      <c r="BU657" s="103">
        <f t="shared" si="784"/>
        <v>0</v>
      </c>
      <c r="BV657" s="103">
        <f t="shared" si="785"/>
        <v>0</v>
      </c>
      <c r="BW657" s="103">
        <f t="shared" si="786"/>
        <v>0</v>
      </c>
      <c r="BX657" s="103">
        <f t="shared" si="787"/>
        <v>0</v>
      </c>
      <c r="BY657" s="103">
        <f t="shared" si="788"/>
        <v>1000</v>
      </c>
      <c r="BZ657" s="103">
        <f t="shared" si="789"/>
        <v>0</v>
      </c>
      <c r="CA657" s="104">
        <f>SUM(BO657:BZ657)*VLOOKUP($I657,Escalation[],MATCH(BB$1,Escalation[#Headers]),FALSE)</f>
        <v>1043.46225</v>
      </c>
      <c r="CB657" s="104">
        <f t="shared" si="790"/>
        <v>0</v>
      </c>
      <c r="CC657" s="104">
        <f t="shared" si="791"/>
        <v>553.03499250000004</v>
      </c>
      <c r="CD657" s="104">
        <f t="shared" si="792"/>
        <v>1596.4972425000001</v>
      </c>
      <c r="CE657" s="103">
        <f t="shared" si="793"/>
        <v>93.911602500000001</v>
      </c>
      <c r="CF657" s="105">
        <f t="shared" si="794"/>
        <v>49.773149325000006</v>
      </c>
      <c r="CG657" s="110"/>
      <c r="CH657" s="102"/>
      <c r="CI657" s="102"/>
      <c r="CJ657" s="102"/>
      <c r="CK657" s="102"/>
      <c r="CL657" s="102"/>
      <c r="CM657" s="102"/>
      <c r="CN657" s="102"/>
      <c r="CO657" s="102"/>
      <c r="CP657" s="102"/>
      <c r="CQ657" s="102"/>
      <c r="CR657" s="102"/>
      <c r="CS657" s="102">
        <f t="shared" si="795"/>
        <v>0</v>
      </c>
      <c r="CT657" s="103">
        <f t="shared" si="796"/>
        <v>0</v>
      </c>
      <c r="CU657" s="103">
        <f t="shared" si="797"/>
        <v>0</v>
      </c>
      <c r="CV657" s="103">
        <f t="shared" si="798"/>
        <v>0</v>
      </c>
      <c r="CW657" s="103">
        <f t="shared" si="799"/>
        <v>0</v>
      </c>
      <c r="CX657" s="103">
        <f t="shared" si="800"/>
        <v>0</v>
      </c>
      <c r="CY657" s="103">
        <f t="shared" si="801"/>
        <v>0</v>
      </c>
      <c r="CZ657" s="103">
        <f t="shared" si="802"/>
        <v>0</v>
      </c>
      <c r="DA657" s="103">
        <f t="shared" si="803"/>
        <v>0</v>
      </c>
      <c r="DB657" s="103">
        <f t="shared" si="804"/>
        <v>0</v>
      </c>
      <c r="DC657" s="103">
        <f t="shared" si="805"/>
        <v>0</v>
      </c>
      <c r="DD657" s="103">
        <f t="shared" si="806"/>
        <v>0</v>
      </c>
      <c r="DE657" s="103">
        <f t="shared" si="807"/>
        <v>0</v>
      </c>
      <c r="DF657" s="104">
        <f>SUM(CT657:DE657)*VLOOKUP($I657,Escalation[],MATCH(CG$1,Escalation[#Headers]),FALSE)</f>
        <v>0</v>
      </c>
      <c r="DG657" s="104">
        <f t="shared" si="808"/>
        <v>0</v>
      </c>
      <c r="DH657" s="104">
        <f t="shared" si="809"/>
        <v>0</v>
      </c>
      <c r="DI657" s="104">
        <f t="shared" si="810"/>
        <v>0</v>
      </c>
      <c r="DJ657" s="103">
        <f t="shared" si="811"/>
        <v>0</v>
      </c>
      <c r="DK657" s="105">
        <f t="shared" si="812"/>
        <v>0</v>
      </c>
      <c r="DL657" s="110"/>
      <c r="DM657" s="102"/>
      <c r="DN657" s="102"/>
      <c r="DO657" s="102"/>
      <c r="DP657" s="102"/>
      <c r="DQ657" s="102"/>
      <c r="DR657" s="102"/>
      <c r="DS657" s="102"/>
      <c r="DT657" s="102"/>
      <c r="DU657" s="102"/>
      <c r="DV657" s="102"/>
      <c r="DW657" s="102"/>
      <c r="DX657" s="102">
        <f t="shared" si="813"/>
        <v>0</v>
      </c>
      <c r="DY657" s="103">
        <f t="shared" si="814"/>
        <v>0</v>
      </c>
      <c r="DZ657" s="103">
        <f t="shared" si="815"/>
        <v>0</v>
      </c>
      <c r="EA657" s="103">
        <f t="shared" si="816"/>
        <v>0</v>
      </c>
      <c r="EB657" s="103">
        <f t="shared" si="817"/>
        <v>0</v>
      </c>
      <c r="EC657" s="103">
        <f t="shared" si="818"/>
        <v>0</v>
      </c>
      <c r="ED657" s="103">
        <f t="shared" si="819"/>
        <v>0</v>
      </c>
      <c r="EE657" s="103">
        <f t="shared" si="820"/>
        <v>0</v>
      </c>
      <c r="EF657" s="103">
        <f t="shared" si="821"/>
        <v>0</v>
      </c>
      <c r="EG657" s="103">
        <f t="shared" si="822"/>
        <v>0</v>
      </c>
      <c r="EH657" s="103">
        <f t="shared" si="823"/>
        <v>0</v>
      </c>
      <c r="EI657" s="103">
        <f t="shared" si="824"/>
        <v>0</v>
      </c>
      <c r="EJ657" s="103">
        <f t="shared" si="825"/>
        <v>0</v>
      </c>
      <c r="EK657" s="104">
        <f>SUM(DY657:EJ657)*VLOOKUP($I657,Escalation[],MATCH(DL$1,Escalation[#Headers]),FALSE)</f>
        <v>0</v>
      </c>
      <c r="EL657" s="104">
        <f t="shared" si="826"/>
        <v>0</v>
      </c>
      <c r="EM657" s="104">
        <f t="shared" si="827"/>
        <v>0</v>
      </c>
      <c r="EN657" s="104">
        <f t="shared" si="828"/>
        <v>0</v>
      </c>
      <c r="EO657" s="103">
        <f t="shared" si="829"/>
        <v>0</v>
      </c>
      <c r="EP657" s="105">
        <f t="shared" si="830"/>
        <v>0</v>
      </c>
      <c r="EQ657" s="159">
        <f t="shared" si="831"/>
        <v>1596.4972425000001</v>
      </c>
      <c r="ER657" s="1"/>
      <c r="ES657" s="82"/>
      <c r="ET657" s="82"/>
      <c r="EU657" s="82"/>
      <c r="EV657" s="82"/>
      <c r="EW657" s="34"/>
      <c r="EX657" s="34"/>
      <c r="EY657" s="34"/>
      <c r="EZ657" s="34"/>
      <c r="FA657" s="34"/>
      <c r="FB657" s="34"/>
      <c r="FC657" s="34"/>
      <c r="FD657" s="34"/>
    </row>
    <row r="658" spans="1:160" ht="105.6" hidden="1" x14ac:dyDescent="0.3">
      <c r="A658" s="1" t="s">
        <v>1309</v>
      </c>
      <c r="B658" s="83">
        <v>1.5</v>
      </c>
      <c r="C658" t="s">
        <v>1388</v>
      </c>
      <c r="D658" s="28" t="s">
        <v>15</v>
      </c>
      <c r="E658" s="3" t="s">
        <v>25</v>
      </c>
      <c r="F658" s="29" t="s">
        <v>1310</v>
      </c>
      <c r="G658" s="30" t="s">
        <v>1312</v>
      </c>
      <c r="H658" s="1"/>
      <c r="I658" s="28" t="s">
        <v>19</v>
      </c>
      <c r="J658" s="31" t="s">
        <v>31</v>
      </c>
      <c r="K658" s="28" t="s">
        <v>137</v>
      </c>
      <c r="L658" s="32" t="s">
        <v>22</v>
      </c>
      <c r="M658" s="38">
        <v>77</v>
      </c>
      <c r="N658" s="41">
        <v>77</v>
      </c>
      <c r="O658" s="24">
        <v>0</v>
      </c>
      <c r="P658" s="47">
        <v>0</v>
      </c>
      <c r="Q658" s="31" t="s">
        <v>23</v>
      </c>
      <c r="R658" s="1" t="s">
        <v>24</v>
      </c>
      <c r="S658" s="71">
        <f>VLOOKUP(R658,Contingencies!$A$2:$D$7,4,FALSE)</f>
        <v>0.09</v>
      </c>
      <c r="T658" s="22">
        <f t="shared" si="764"/>
        <v>347.09728284000005</v>
      </c>
      <c r="U658" s="33">
        <f t="shared" si="838"/>
        <v>0</v>
      </c>
      <c r="V658" s="89"/>
      <c r="W658" s="110"/>
      <c r="X658" s="102"/>
      <c r="Y658" s="102"/>
      <c r="Z658" s="102"/>
      <c r="AA658" s="102"/>
      <c r="AB658" s="102"/>
      <c r="AC658" s="102"/>
      <c r="AD658" s="102"/>
      <c r="AE658" s="102"/>
      <c r="AF658" s="102"/>
      <c r="AG658" s="102"/>
      <c r="AH658" s="102"/>
      <c r="AI658" s="102">
        <f t="shared" si="832"/>
        <v>0</v>
      </c>
      <c r="AJ658" s="103">
        <f t="shared" si="765"/>
        <v>0</v>
      </c>
      <c r="AK658" s="103">
        <f t="shared" si="766"/>
        <v>0</v>
      </c>
      <c r="AL658" s="103">
        <f t="shared" si="767"/>
        <v>0</v>
      </c>
      <c r="AM658" s="103">
        <f t="shared" si="768"/>
        <v>0</v>
      </c>
      <c r="AN658" s="103">
        <f t="shared" si="769"/>
        <v>0</v>
      </c>
      <c r="AO658" s="103">
        <f t="shared" si="770"/>
        <v>0</v>
      </c>
      <c r="AP658" s="103">
        <f t="shared" si="771"/>
        <v>0</v>
      </c>
      <c r="AQ658" s="103">
        <f t="shared" si="772"/>
        <v>0</v>
      </c>
      <c r="AR658" s="103">
        <f t="shared" si="773"/>
        <v>0</v>
      </c>
      <c r="AS658" s="103">
        <f t="shared" si="774"/>
        <v>0</v>
      </c>
      <c r="AT658" s="103">
        <f t="shared" si="775"/>
        <v>0</v>
      </c>
      <c r="AU658" s="103">
        <f t="shared" si="776"/>
        <v>0</v>
      </c>
      <c r="AV658" s="104">
        <f>SUM(AJ658:AU658)*VLOOKUP($I658,Escalation[],MATCH(W$1,Escalation[#Headers]),FALSE)</f>
        <v>0</v>
      </c>
      <c r="AW658" s="104">
        <f t="shared" si="833"/>
        <v>0</v>
      </c>
      <c r="AX658" s="104">
        <f t="shared" si="834"/>
        <v>0</v>
      </c>
      <c r="AY658" s="104">
        <f t="shared" si="835"/>
        <v>0</v>
      </c>
      <c r="AZ658" s="103">
        <f t="shared" si="836"/>
        <v>0</v>
      </c>
      <c r="BA658" s="105">
        <f t="shared" si="837"/>
        <v>0</v>
      </c>
      <c r="BB658" s="110"/>
      <c r="BC658" s="102"/>
      <c r="BD658" s="102"/>
      <c r="BE658" s="102"/>
      <c r="BF658" s="102"/>
      <c r="BG658" s="102"/>
      <c r="BH658" s="102"/>
      <c r="BI658" s="102"/>
      <c r="BJ658" s="102"/>
      <c r="BK658" s="102"/>
      <c r="BL658" s="101">
        <v>48</v>
      </c>
      <c r="BM658" s="102"/>
      <c r="BN658" s="102">
        <f t="shared" si="777"/>
        <v>48</v>
      </c>
      <c r="BO658" s="103">
        <f t="shared" si="778"/>
        <v>0</v>
      </c>
      <c r="BP658" s="103">
        <f t="shared" si="779"/>
        <v>0</v>
      </c>
      <c r="BQ658" s="103">
        <f t="shared" si="780"/>
        <v>0</v>
      </c>
      <c r="BR658" s="103">
        <f t="shared" si="781"/>
        <v>0</v>
      </c>
      <c r="BS658" s="103">
        <f t="shared" si="782"/>
        <v>0</v>
      </c>
      <c r="BT658" s="103">
        <f t="shared" si="783"/>
        <v>0</v>
      </c>
      <c r="BU658" s="103">
        <f t="shared" si="784"/>
        <v>0</v>
      </c>
      <c r="BV658" s="103">
        <f t="shared" si="785"/>
        <v>0</v>
      </c>
      <c r="BW658" s="103">
        <f t="shared" si="786"/>
        <v>0</v>
      </c>
      <c r="BX658" s="103">
        <f t="shared" si="787"/>
        <v>0</v>
      </c>
      <c r="BY658" s="103">
        <f t="shared" si="788"/>
        <v>3696</v>
      </c>
      <c r="BZ658" s="103">
        <f t="shared" si="789"/>
        <v>0</v>
      </c>
      <c r="CA658" s="104">
        <f>SUM(BO658:BZ658)*VLOOKUP($I658,Escalation[],MATCH(BB$1,Escalation[#Headers]),FALSE)</f>
        <v>3856.6364760000006</v>
      </c>
      <c r="CB658" s="104">
        <f t="shared" si="790"/>
        <v>0</v>
      </c>
      <c r="CC658" s="104">
        <f t="shared" si="791"/>
        <v>0</v>
      </c>
      <c r="CD658" s="104">
        <f t="shared" si="792"/>
        <v>3856.6364760000006</v>
      </c>
      <c r="CE658" s="103">
        <f t="shared" si="793"/>
        <v>347.09728284000005</v>
      </c>
      <c r="CF658" s="105">
        <f t="shared" si="794"/>
        <v>0</v>
      </c>
      <c r="CG658" s="110"/>
      <c r="CH658" s="102"/>
      <c r="CI658" s="102"/>
      <c r="CJ658" s="102"/>
      <c r="CK658" s="102"/>
      <c r="CL658" s="102"/>
      <c r="CM658" s="102"/>
      <c r="CN658" s="102"/>
      <c r="CO658" s="102"/>
      <c r="CP658" s="102"/>
      <c r="CQ658" s="102"/>
      <c r="CR658" s="102"/>
      <c r="CS658" s="102">
        <f t="shared" si="795"/>
        <v>0</v>
      </c>
      <c r="CT658" s="103">
        <f t="shared" si="796"/>
        <v>0</v>
      </c>
      <c r="CU658" s="103">
        <f t="shared" si="797"/>
        <v>0</v>
      </c>
      <c r="CV658" s="103">
        <f t="shared" si="798"/>
        <v>0</v>
      </c>
      <c r="CW658" s="103">
        <f t="shared" si="799"/>
        <v>0</v>
      </c>
      <c r="CX658" s="103">
        <f t="shared" si="800"/>
        <v>0</v>
      </c>
      <c r="CY658" s="103">
        <f t="shared" si="801"/>
        <v>0</v>
      </c>
      <c r="CZ658" s="103">
        <f t="shared" si="802"/>
        <v>0</v>
      </c>
      <c r="DA658" s="103">
        <f t="shared" si="803"/>
        <v>0</v>
      </c>
      <c r="DB658" s="103">
        <f t="shared" si="804"/>
        <v>0</v>
      </c>
      <c r="DC658" s="103">
        <f t="shared" si="805"/>
        <v>0</v>
      </c>
      <c r="DD658" s="103">
        <f t="shared" si="806"/>
        <v>0</v>
      </c>
      <c r="DE658" s="103">
        <f t="shared" si="807"/>
        <v>0</v>
      </c>
      <c r="DF658" s="104">
        <f>SUM(CT658:DE658)*VLOOKUP($I658,Escalation[],MATCH(CG$1,Escalation[#Headers]),FALSE)</f>
        <v>0</v>
      </c>
      <c r="DG658" s="104">
        <f t="shared" si="808"/>
        <v>0</v>
      </c>
      <c r="DH658" s="104">
        <f t="shared" si="809"/>
        <v>0</v>
      </c>
      <c r="DI658" s="104">
        <f t="shared" si="810"/>
        <v>0</v>
      </c>
      <c r="DJ658" s="103">
        <f t="shared" si="811"/>
        <v>0</v>
      </c>
      <c r="DK658" s="105">
        <f t="shared" si="812"/>
        <v>0</v>
      </c>
      <c r="DL658" s="110"/>
      <c r="DM658" s="102"/>
      <c r="DN658" s="102"/>
      <c r="DO658" s="102"/>
      <c r="DP658" s="102"/>
      <c r="DQ658" s="102"/>
      <c r="DR658" s="102"/>
      <c r="DS658" s="102"/>
      <c r="DT658" s="102"/>
      <c r="DU658" s="102"/>
      <c r="DV658" s="102"/>
      <c r="DW658" s="102"/>
      <c r="DX658" s="102">
        <f t="shared" si="813"/>
        <v>0</v>
      </c>
      <c r="DY658" s="103">
        <f t="shared" si="814"/>
        <v>0</v>
      </c>
      <c r="DZ658" s="103">
        <f t="shared" si="815"/>
        <v>0</v>
      </c>
      <c r="EA658" s="103">
        <f t="shared" si="816"/>
        <v>0</v>
      </c>
      <c r="EB658" s="103">
        <f t="shared" si="817"/>
        <v>0</v>
      </c>
      <c r="EC658" s="103">
        <f t="shared" si="818"/>
        <v>0</v>
      </c>
      <c r="ED658" s="103">
        <f t="shared" si="819"/>
        <v>0</v>
      </c>
      <c r="EE658" s="103">
        <f t="shared" si="820"/>
        <v>0</v>
      </c>
      <c r="EF658" s="103">
        <f t="shared" si="821"/>
        <v>0</v>
      </c>
      <c r="EG658" s="103">
        <f t="shared" si="822"/>
        <v>0</v>
      </c>
      <c r="EH658" s="103">
        <f t="shared" si="823"/>
        <v>0</v>
      </c>
      <c r="EI658" s="103">
        <f t="shared" si="824"/>
        <v>0</v>
      </c>
      <c r="EJ658" s="103">
        <f t="shared" si="825"/>
        <v>0</v>
      </c>
      <c r="EK658" s="104">
        <f>SUM(DY658:EJ658)*VLOOKUP($I658,Escalation[],MATCH(DL$1,Escalation[#Headers]),FALSE)</f>
        <v>0</v>
      </c>
      <c r="EL658" s="104">
        <f t="shared" si="826"/>
        <v>0</v>
      </c>
      <c r="EM658" s="104">
        <f t="shared" si="827"/>
        <v>0</v>
      </c>
      <c r="EN658" s="104">
        <f t="shared" si="828"/>
        <v>0</v>
      </c>
      <c r="EO658" s="103">
        <f t="shared" si="829"/>
        <v>0</v>
      </c>
      <c r="EP658" s="105">
        <f t="shared" si="830"/>
        <v>0</v>
      </c>
      <c r="EQ658" s="159">
        <f t="shared" si="831"/>
        <v>3856.6364760000006</v>
      </c>
      <c r="ER658" s="1"/>
      <c r="ES658" s="82"/>
      <c r="ET658" s="82"/>
      <c r="EU658" s="82"/>
      <c r="EV658" s="82"/>
      <c r="EW658" s="34"/>
      <c r="EX658" s="34"/>
      <c r="EY658" s="34"/>
      <c r="EZ658" s="34"/>
      <c r="FA658" s="34"/>
      <c r="FB658" s="34"/>
      <c r="FC658" s="34"/>
      <c r="FD658" s="34"/>
    </row>
    <row r="659" spans="1:160" ht="79.2" hidden="1" x14ac:dyDescent="0.3">
      <c r="A659" s="1" t="s">
        <v>1309</v>
      </c>
      <c r="B659" s="83">
        <v>1.5</v>
      </c>
      <c r="C659" t="s">
        <v>1388</v>
      </c>
      <c r="D659" s="28" t="s">
        <v>15</v>
      </c>
      <c r="E659" s="28" t="s">
        <v>1540</v>
      </c>
      <c r="F659" s="29" t="s">
        <v>1310</v>
      </c>
      <c r="G659" s="30" t="s">
        <v>1313</v>
      </c>
      <c r="H659" s="1" t="s">
        <v>80</v>
      </c>
      <c r="I659" s="28" t="s">
        <v>19</v>
      </c>
      <c r="J659" s="31" t="s">
        <v>31</v>
      </c>
      <c r="K659" s="28" t="s">
        <v>1037</v>
      </c>
      <c r="L659" s="32" t="s">
        <v>22</v>
      </c>
      <c r="M659" s="38">
        <v>47.23</v>
      </c>
      <c r="N659" s="41">
        <v>66</v>
      </c>
      <c r="O659" s="24">
        <v>0.35</v>
      </c>
      <c r="P659" s="47">
        <v>0.53</v>
      </c>
      <c r="Q659" s="31" t="s">
        <v>23</v>
      </c>
      <c r="R659" s="1" t="s">
        <v>24</v>
      </c>
      <c r="S659" s="71">
        <f>VLOOKUP(R659,Contingencies!$A$2:$D$7,4,FALSE)</f>
        <v>0.09</v>
      </c>
      <c r="T659" s="22">
        <f t="shared" si="764"/>
        <v>1465.8258589980662</v>
      </c>
      <c r="U659" s="33">
        <f t="shared" si="838"/>
        <v>507.76974200586608</v>
      </c>
      <c r="V659" s="89"/>
      <c r="W659" s="110"/>
      <c r="X659" s="102"/>
      <c r="Y659" s="102"/>
      <c r="Z659" s="102"/>
      <c r="AA659" s="102"/>
      <c r="AB659" s="102"/>
      <c r="AC659" s="102"/>
      <c r="AD659" s="102"/>
      <c r="AE659" s="102"/>
      <c r="AF659" s="102"/>
      <c r="AG659" s="102"/>
      <c r="AH659" s="102"/>
      <c r="AI659" s="102">
        <f t="shared" si="832"/>
        <v>0</v>
      </c>
      <c r="AJ659" s="103">
        <f t="shared" si="765"/>
        <v>0</v>
      </c>
      <c r="AK659" s="103">
        <f t="shared" si="766"/>
        <v>0</v>
      </c>
      <c r="AL659" s="103">
        <f t="shared" si="767"/>
        <v>0</v>
      </c>
      <c r="AM659" s="103">
        <f t="shared" si="768"/>
        <v>0</v>
      </c>
      <c r="AN659" s="103">
        <f t="shared" si="769"/>
        <v>0</v>
      </c>
      <c r="AO659" s="103">
        <f t="shared" si="770"/>
        <v>0</v>
      </c>
      <c r="AP659" s="103">
        <f t="shared" si="771"/>
        <v>0</v>
      </c>
      <c r="AQ659" s="103">
        <f t="shared" si="772"/>
        <v>0</v>
      </c>
      <c r="AR659" s="103">
        <f t="shared" si="773"/>
        <v>0</v>
      </c>
      <c r="AS659" s="103">
        <f t="shared" si="774"/>
        <v>0</v>
      </c>
      <c r="AT659" s="103">
        <f t="shared" si="775"/>
        <v>0</v>
      </c>
      <c r="AU659" s="103">
        <f t="shared" si="776"/>
        <v>0</v>
      </c>
      <c r="AV659" s="104">
        <f>SUM(AJ659:AU659)*VLOOKUP($I659,Escalation[],MATCH(W$1,Escalation[#Headers]),FALSE)</f>
        <v>0</v>
      </c>
      <c r="AW659" s="104">
        <f t="shared" si="833"/>
        <v>0</v>
      </c>
      <c r="AX659" s="104">
        <f t="shared" si="834"/>
        <v>0</v>
      </c>
      <c r="AY659" s="104">
        <f t="shared" si="835"/>
        <v>0</v>
      </c>
      <c r="AZ659" s="103">
        <f t="shared" si="836"/>
        <v>0</v>
      </c>
      <c r="BA659" s="105">
        <f t="shared" si="837"/>
        <v>0</v>
      </c>
      <c r="BB659" s="110"/>
      <c r="BC659" s="102"/>
      <c r="BD659" s="102"/>
      <c r="BE659" s="102"/>
      <c r="BF659" s="102"/>
      <c r="BG659" s="102"/>
      <c r="BH659" s="102"/>
      <c r="BI659" s="102"/>
      <c r="BJ659" s="102"/>
      <c r="BK659" s="102"/>
      <c r="BL659" s="101">
        <v>160</v>
      </c>
      <c r="BM659" s="102"/>
      <c r="BN659" s="102">
        <f t="shared" si="777"/>
        <v>160</v>
      </c>
      <c r="BO659" s="103">
        <f t="shared" si="778"/>
        <v>0</v>
      </c>
      <c r="BP659" s="103">
        <f t="shared" si="779"/>
        <v>0</v>
      </c>
      <c r="BQ659" s="103">
        <f t="shared" si="780"/>
        <v>0</v>
      </c>
      <c r="BR659" s="103">
        <f t="shared" si="781"/>
        <v>0</v>
      </c>
      <c r="BS659" s="103">
        <f t="shared" si="782"/>
        <v>0</v>
      </c>
      <c r="BT659" s="103">
        <f t="shared" si="783"/>
        <v>0</v>
      </c>
      <c r="BU659" s="103">
        <f t="shared" si="784"/>
        <v>0</v>
      </c>
      <c r="BV659" s="103">
        <f t="shared" si="785"/>
        <v>0</v>
      </c>
      <c r="BW659" s="103">
        <f t="shared" si="786"/>
        <v>0</v>
      </c>
      <c r="BX659" s="103">
        <f t="shared" si="787"/>
        <v>0</v>
      </c>
      <c r="BY659" s="103">
        <f t="shared" si="788"/>
        <v>7556.7999999999993</v>
      </c>
      <c r="BZ659" s="103">
        <f t="shared" si="789"/>
        <v>0</v>
      </c>
      <c r="CA659" s="104">
        <f>SUM(BO659:BZ659)*VLOOKUP($I659,Escalation[],MATCH(BB$1,Escalation[#Headers]),FALSE)</f>
        <v>7885.2355308000006</v>
      </c>
      <c r="CB659" s="104">
        <f t="shared" si="790"/>
        <v>2759.8324357800002</v>
      </c>
      <c r="CC659" s="104">
        <f t="shared" si="791"/>
        <v>5641.8860222874009</v>
      </c>
      <c r="CD659" s="104">
        <f t="shared" si="792"/>
        <v>16286.953988867403</v>
      </c>
      <c r="CE659" s="103">
        <f t="shared" si="793"/>
        <v>958.05611699220015</v>
      </c>
      <c r="CF659" s="105">
        <f t="shared" si="794"/>
        <v>507.76974200586608</v>
      </c>
      <c r="CG659" s="110"/>
      <c r="CH659" s="102"/>
      <c r="CI659" s="102"/>
      <c r="CJ659" s="102"/>
      <c r="CK659" s="102"/>
      <c r="CL659" s="102"/>
      <c r="CM659" s="102"/>
      <c r="CN659" s="102"/>
      <c r="CO659" s="102"/>
      <c r="CP659" s="102"/>
      <c r="CQ659" s="102"/>
      <c r="CR659" s="102"/>
      <c r="CS659" s="102">
        <f t="shared" si="795"/>
        <v>0</v>
      </c>
      <c r="CT659" s="103">
        <f t="shared" si="796"/>
        <v>0</v>
      </c>
      <c r="CU659" s="103">
        <f t="shared" si="797"/>
        <v>0</v>
      </c>
      <c r="CV659" s="103">
        <f t="shared" si="798"/>
        <v>0</v>
      </c>
      <c r="CW659" s="103">
        <f t="shared" si="799"/>
        <v>0</v>
      </c>
      <c r="CX659" s="103">
        <f t="shared" si="800"/>
        <v>0</v>
      </c>
      <c r="CY659" s="103">
        <f t="shared" si="801"/>
        <v>0</v>
      </c>
      <c r="CZ659" s="103">
        <f t="shared" si="802"/>
        <v>0</v>
      </c>
      <c r="DA659" s="103">
        <f t="shared" si="803"/>
        <v>0</v>
      </c>
      <c r="DB659" s="103">
        <f t="shared" si="804"/>
        <v>0</v>
      </c>
      <c r="DC659" s="103">
        <f t="shared" si="805"/>
        <v>0</v>
      </c>
      <c r="DD659" s="103">
        <f t="shared" si="806"/>
        <v>0</v>
      </c>
      <c r="DE659" s="103">
        <f t="shared" si="807"/>
        <v>0</v>
      </c>
      <c r="DF659" s="104">
        <f>SUM(CT659:DE659)*VLOOKUP($I659,Escalation[],MATCH(CG$1,Escalation[#Headers]),FALSE)</f>
        <v>0</v>
      </c>
      <c r="DG659" s="104">
        <f t="shared" si="808"/>
        <v>0</v>
      </c>
      <c r="DH659" s="104">
        <f t="shared" si="809"/>
        <v>0</v>
      </c>
      <c r="DI659" s="104">
        <f t="shared" si="810"/>
        <v>0</v>
      </c>
      <c r="DJ659" s="103">
        <f t="shared" si="811"/>
        <v>0</v>
      </c>
      <c r="DK659" s="105">
        <f t="shared" si="812"/>
        <v>0</v>
      </c>
      <c r="DL659" s="110"/>
      <c r="DM659" s="102"/>
      <c r="DN659" s="102"/>
      <c r="DO659" s="102"/>
      <c r="DP659" s="102"/>
      <c r="DQ659" s="102"/>
      <c r="DR659" s="102"/>
      <c r="DS659" s="102"/>
      <c r="DT659" s="102"/>
      <c r="DU659" s="102"/>
      <c r="DV659" s="102"/>
      <c r="DW659" s="102"/>
      <c r="DX659" s="102">
        <f t="shared" si="813"/>
        <v>0</v>
      </c>
      <c r="DY659" s="103">
        <f t="shared" si="814"/>
        <v>0</v>
      </c>
      <c r="DZ659" s="103">
        <f t="shared" si="815"/>
        <v>0</v>
      </c>
      <c r="EA659" s="103">
        <f t="shared" si="816"/>
        <v>0</v>
      </c>
      <c r="EB659" s="103">
        <f t="shared" si="817"/>
        <v>0</v>
      </c>
      <c r="EC659" s="103">
        <f t="shared" si="818"/>
        <v>0</v>
      </c>
      <c r="ED659" s="103">
        <f t="shared" si="819"/>
        <v>0</v>
      </c>
      <c r="EE659" s="103">
        <f t="shared" si="820"/>
        <v>0</v>
      </c>
      <c r="EF659" s="103">
        <f t="shared" si="821"/>
        <v>0</v>
      </c>
      <c r="EG659" s="103">
        <f t="shared" si="822"/>
        <v>0</v>
      </c>
      <c r="EH659" s="103">
        <f t="shared" si="823"/>
        <v>0</v>
      </c>
      <c r="EI659" s="103">
        <f t="shared" si="824"/>
        <v>0</v>
      </c>
      <c r="EJ659" s="103">
        <f t="shared" si="825"/>
        <v>0</v>
      </c>
      <c r="EK659" s="104">
        <f>SUM(DY659:EJ659)*VLOOKUP($I659,Escalation[],MATCH(DL$1,Escalation[#Headers]),FALSE)</f>
        <v>0</v>
      </c>
      <c r="EL659" s="104">
        <f t="shared" si="826"/>
        <v>0</v>
      </c>
      <c r="EM659" s="104">
        <f t="shared" si="827"/>
        <v>0</v>
      </c>
      <c r="EN659" s="104">
        <f t="shared" si="828"/>
        <v>0</v>
      </c>
      <c r="EO659" s="103">
        <f t="shared" si="829"/>
        <v>0</v>
      </c>
      <c r="EP659" s="105">
        <f t="shared" si="830"/>
        <v>0</v>
      </c>
      <c r="EQ659" s="159">
        <f t="shared" si="831"/>
        <v>16286.953988867403</v>
      </c>
      <c r="ER659" s="1"/>
      <c r="ES659" s="82"/>
      <c r="ET659" s="82"/>
      <c r="EU659" s="82"/>
      <c r="EV659" s="82"/>
      <c r="EW659" s="34"/>
      <c r="EX659" s="34"/>
      <c r="EY659" s="34"/>
      <c r="EZ659" s="34"/>
      <c r="FA659" s="34"/>
      <c r="FB659" s="34"/>
      <c r="FC659" s="34"/>
      <c r="FD659" s="34"/>
    </row>
    <row r="660" spans="1:160" ht="39.6" hidden="1" x14ac:dyDescent="0.3">
      <c r="A660" s="1" t="s">
        <v>1309</v>
      </c>
      <c r="B660" s="83">
        <v>1.5</v>
      </c>
      <c r="C660" t="s">
        <v>1388</v>
      </c>
      <c r="D660" s="28" t="s">
        <v>15</v>
      </c>
      <c r="E660" s="28" t="s">
        <v>1540</v>
      </c>
      <c r="F660" s="29" t="s">
        <v>1310</v>
      </c>
      <c r="G660" s="30" t="s">
        <v>1315</v>
      </c>
      <c r="H660" s="1" t="s">
        <v>128</v>
      </c>
      <c r="I660" s="28" t="s">
        <v>125</v>
      </c>
      <c r="J660" s="31" t="s">
        <v>125</v>
      </c>
      <c r="K660" s="28"/>
      <c r="L660" s="32" t="s">
        <v>129</v>
      </c>
      <c r="M660" s="38"/>
      <c r="N660" s="42">
        <v>1</v>
      </c>
      <c r="O660" s="24">
        <v>0</v>
      </c>
      <c r="P660" s="47">
        <v>0.53</v>
      </c>
      <c r="Q660" s="31" t="s">
        <v>23</v>
      </c>
      <c r="R660" s="1" t="s">
        <v>24</v>
      </c>
      <c r="S660" s="71">
        <f>VLOOKUP(R660,Contingencies!$A$2:$D$7,4,FALSE)</f>
        <v>0.09</v>
      </c>
      <c r="T660" s="22">
        <f t="shared" si="764"/>
        <v>258.63255328500003</v>
      </c>
      <c r="U660" s="33">
        <f t="shared" si="838"/>
        <v>89.591668785000024</v>
      </c>
      <c r="V660" s="89"/>
      <c r="W660" s="110"/>
      <c r="X660" s="102"/>
      <c r="Y660" s="102"/>
      <c r="Z660" s="102"/>
      <c r="AA660" s="102"/>
      <c r="AB660" s="102"/>
      <c r="AC660" s="102"/>
      <c r="AD660" s="102"/>
      <c r="AE660" s="102"/>
      <c r="AF660" s="102"/>
      <c r="AG660" s="102"/>
      <c r="AH660" s="102"/>
      <c r="AI660" s="102">
        <f t="shared" si="832"/>
        <v>0</v>
      </c>
      <c r="AJ660" s="103">
        <f t="shared" si="765"/>
        <v>0</v>
      </c>
      <c r="AK660" s="103">
        <f t="shared" si="766"/>
        <v>0</v>
      </c>
      <c r="AL660" s="103">
        <f t="shared" si="767"/>
        <v>0</v>
      </c>
      <c r="AM660" s="103">
        <f t="shared" si="768"/>
        <v>0</v>
      </c>
      <c r="AN660" s="103">
        <f t="shared" si="769"/>
        <v>0</v>
      </c>
      <c r="AO660" s="103">
        <f t="shared" si="770"/>
        <v>0</v>
      </c>
      <c r="AP660" s="103">
        <f t="shared" si="771"/>
        <v>0</v>
      </c>
      <c r="AQ660" s="103">
        <f t="shared" si="772"/>
        <v>0</v>
      </c>
      <c r="AR660" s="103">
        <f t="shared" si="773"/>
        <v>0</v>
      </c>
      <c r="AS660" s="103">
        <f t="shared" si="774"/>
        <v>0</v>
      </c>
      <c r="AT660" s="103">
        <f t="shared" si="775"/>
        <v>0</v>
      </c>
      <c r="AU660" s="103">
        <f t="shared" si="776"/>
        <v>0</v>
      </c>
      <c r="AV660" s="104">
        <f>SUM(AJ660:AU660)*VLOOKUP($I660,Escalation[],MATCH(W$1,Escalation[#Headers]),FALSE)</f>
        <v>0</v>
      </c>
      <c r="AW660" s="104">
        <f t="shared" si="833"/>
        <v>0</v>
      </c>
      <c r="AX660" s="104">
        <f t="shared" si="834"/>
        <v>0</v>
      </c>
      <c r="AY660" s="104">
        <f t="shared" si="835"/>
        <v>0</v>
      </c>
      <c r="AZ660" s="103">
        <f t="shared" si="836"/>
        <v>0</v>
      </c>
      <c r="BA660" s="105">
        <f t="shared" si="837"/>
        <v>0</v>
      </c>
      <c r="BB660" s="110"/>
      <c r="BC660" s="102"/>
      <c r="BD660" s="102"/>
      <c r="BE660" s="102"/>
      <c r="BF660" s="102"/>
      <c r="BG660" s="102"/>
      <c r="BH660" s="102"/>
      <c r="BI660" s="102"/>
      <c r="BJ660" s="102"/>
      <c r="BK660" s="102"/>
      <c r="BL660" s="101">
        <v>1800</v>
      </c>
      <c r="BM660" s="102"/>
      <c r="BN660" s="102">
        <f t="shared" si="777"/>
        <v>0</v>
      </c>
      <c r="BO660" s="103">
        <f t="shared" si="778"/>
        <v>0</v>
      </c>
      <c r="BP660" s="103">
        <f t="shared" si="779"/>
        <v>0</v>
      </c>
      <c r="BQ660" s="103">
        <f t="shared" si="780"/>
        <v>0</v>
      </c>
      <c r="BR660" s="103">
        <f t="shared" si="781"/>
        <v>0</v>
      </c>
      <c r="BS660" s="103">
        <f t="shared" si="782"/>
        <v>0</v>
      </c>
      <c r="BT660" s="103">
        <f t="shared" si="783"/>
        <v>0</v>
      </c>
      <c r="BU660" s="103">
        <f t="shared" si="784"/>
        <v>0</v>
      </c>
      <c r="BV660" s="103">
        <f t="shared" si="785"/>
        <v>0</v>
      </c>
      <c r="BW660" s="103">
        <f t="shared" si="786"/>
        <v>0</v>
      </c>
      <c r="BX660" s="103">
        <f t="shared" si="787"/>
        <v>0</v>
      </c>
      <c r="BY660" s="103">
        <f t="shared" si="788"/>
        <v>1800</v>
      </c>
      <c r="BZ660" s="103">
        <f t="shared" si="789"/>
        <v>0</v>
      </c>
      <c r="CA660" s="104">
        <f>SUM(BO660:BZ660)*VLOOKUP($I660,Escalation[],MATCH(BB$1,Escalation[#Headers]),FALSE)</f>
        <v>1878.2320500000003</v>
      </c>
      <c r="CB660" s="104">
        <f t="shared" si="790"/>
        <v>0</v>
      </c>
      <c r="CC660" s="104">
        <f t="shared" si="791"/>
        <v>995.46298650000017</v>
      </c>
      <c r="CD660" s="104">
        <f t="shared" si="792"/>
        <v>2873.6950365000002</v>
      </c>
      <c r="CE660" s="103">
        <f t="shared" si="793"/>
        <v>169.04088450000003</v>
      </c>
      <c r="CF660" s="105">
        <f t="shared" si="794"/>
        <v>89.59166878500001</v>
      </c>
      <c r="CG660" s="110"/>
      <c r="CH660" s="102"/>
      <c r="CI660" s="102"/>
      <c r="CJ660" s="102"/>
      <c r="CK660" s="102"/>
      <c r="CL660" s="102"/>
      <c r="CM660" s="102"/>
      <c r="CN660" s="102"/>
      <c r="CO660" s="102"/>
      <c r="CP660" s="102"/>
      <c r="CQ660" s="102"/>
      <c r="CR660" s="102"/>
      <c r="CS660" s="102">
        <f t="shared" si="795"/>
        <v>0</v>
      </c>
      <c r="CT660" s="103">
        <f t="shared" si="796"/>
        <v>0</v>
      </c>
      <c r="CU660" s="103">
        <f t="shared" si="797"/>
        <v>0</v>
      </c>
      <c r="CV660" s="103">
        <f t="shared" si="798"/>
        <v>0</v>
      </c>
      <c r="CW660" s="103">
        <f t="shared" si="799"/>
        <v>0</v>
      </c>
      <c r="CX660" s="103">
        <f t="shared" si="800"/>
        <v>0</v>
      </c>
      <c r="CY660" s="103">
        <f t="shared" si="801"/>
        <v>0</v>
      </c>
      <c r="CZ660" s="103">
        <f t="shared" si="802"/>
        <v>0</v>
      </c>
      <c r="DA660" s="103">
        <f t="shared" si="803"/>
        <v>0</v>
      </c>
      <c r="DB660" s="103">
        <f t="shared" si="804"/>
        <v>0</v>
      </c>
      <c r="DC660" s="103">
        <f t="shared" si="805"/>
        <v>0</v>
      </c>
      <c r="DD660" s="103">
        <f t="shared" si="806"/>
        <v>0</v>
      </c>
      <c r="DE660" s="103">
        <f t="shared" si="807"/>
        <v>0</v>
      </c>
      <c r="DF660" s="104">
        <f>SUM(CT660:DE660)*VLOOKUP($I660,Escalation[],MATCH(CG$1,Escalation[#Headers]),FALSE)</f>
        <v>0</v>
      </c>
      <c r="DG660" s="104">
        <f t="shared" si="808"/>
        <v>0</v>
      </c>
      <c r="DH660" s="104">
        <f t="shared" si="809"/>
        <v>0</v>
      </c>
      <c r="DI660" s="104">
        <f t="shared" si="810"/>
        <v>0</v>
      </c>
      <c r="DJ660" s="103">
        <f t="shared" si="811"/>
        <v>0</v>
      </c>
      <c r="DK660" s="105">
        <f t="shared" si="812"/>
        <v>0</v>
      </c>
      <c r="DL660" s="110"/>
      <c r="DM660" s="102"/>
      <c r="DN660" s="102"/>
      <c r="DO660" s="102"/>
      <c r="DP660" s="102"/>
      <c r="DQ660" s="102"/>
      <c r="DR660" s="102"/>
      <c r="DS660" s="102"/>
      <c r="DT660" s="102"/>
      <c r="DU660" s="102"/>
      <c r="DV660" s="102"/>
      <c r="DW660" s="102"/>
      <c r="DX660" s="102">
        <f t="shared" si="813"/>
        <v>0</v>
      </c>
      <c r="DY660" s="103">
        <f t="shared" si="814"/>
        <v>0</v>
      </c>
      <c r="DZ660" s="103">
        <f t="shared" si="815"/>
        <v>0</v>
      </c>
      <c r="EA660" s="103">
        <f t="shared" si="816"/>
        <v>0</v>
      </c>
      <c r="EB660" s="103">
        <f t="shared" si="817"/>
        <v>0</v>
      </c>
      <c r="EC660" s="103">
        <f t="shared" si="818"/>
        <v>0</v>
      </c>
      <c r="ED660" s="103">
        <f t="shared" si="819"/>
        <v>0</v>
      </c>
      <c r="EE660" s="103">
        <f t="shared" si="820"/>
        <v>0</v>
      </c>
      <c r="EF660" s="103">
        <f t="shared" si="821"/>
        <v>0</v>
      </c>
      <c r="EG660" s="103">
        <f t="shared" si="822"/>
        <v>0</v>
      </c>
      <c r="EH660" s="103">
        <f t="shared" si="823"/>
        <v>0</v>
      </c>
      <c r="EI660" s="103">
        <f t="shared" si="824"/>
        <v>0</v>
      </c>
      <c r="EJ660" s="103">
        <f t="shared" si="825"/>
        <v>0</v>
      </c>
      <c r="EK660" s="104">
        <f>SUM(DY660:EJ660)*VLOOKUP($I660,Escalation[],MATCH(DL$1,Escalation[#Headers]),FALSE)</f>
        <v>0</v>
      </c>
      <c r="EL660" s="104">
        <f t="shared" si="826"/>
        <v>0</v>
      </c>
      <c r="EM660" s="104">
        <f t="shared" si="827"/>
        <v>0</v>
      </c>
      <c r="EN660" s="104">
        <f t="shared" si="828"/>
        <v>0</v>
      </c>
      <c r="EO660" s="103">
        <f t="shared" si="829"/>
        <v>0</v>
      </c>
      <c r="EP660" s="105">
        <f t="shared" si="830"/>
        <v>0</v>
      </c>
      <c r="EQ660" s="159">
        <f t="shared" si="831"/>
        <v>2873.6950365000002</v>
      </c>
      <c r="ER660" s="1"/>
      <c r="ES660" s="82"/>
      <c r="ET660" s="82"/>
      <c r="EU660" s="82"/>
      <c r="EV660" s="82"/>
      <c r="EW660" s="34"/>
      <c r="EX660" s="34"/>
      <c r="EY660" s="34"/>
      <c r="EZ660" s="34"/>
      <c r="FA660" s="34"/>
      <c r="FB660" s="34"/>
      <c r="FC660" s="34"/>
      <c r="FD660" s="34"/>
    </row>
    <row r="661" spans="1:160" ht="66" hidden="1" x14ac:dyDescent="0.3">
      <c r="A661" s="1" t="s">
        <v>1316</v>
      </c>
      <c r="B661" s="83">
        <v>1.5</v>
      </c>
      <c r="C661" t="s">
        <v>1388</v>
      </c>
      <c r="D661" s="28" t="s">
        <v>15</v>
      </c>
      <c r="E661" s="28" t="s">
        <v>1540</v>
      </c>
      <c r="F661" s="29" t="s">
        <v>1317</v>
      </c>
      <c r="G661" s="30" t="s">
        <v>1318</v>
      </c>
      <c r="H661" s="1"/>
      <c r="I661" s="28" t="s">
        <v>135</v>
      </c>
      <c r="J661" s="31" t="s">
        <v>135</v>
      </c>
      <c r="K661" s="28"/>
      <c r="L661" s="28" t="s">
        <v>22</v>
      </c>
      <c r="M661" s="38"/>
      <c r="N661" s="42">
        <v>1</v>
      </c>
      <c r="O661" s="24">
        <v>0</v>
      </c>
      <c r="P661" s="47">
        <v>0.53</v>
      </c>
      <c r="Q661" s="31" t="s">
        <v>23</v>
      </c>
      <c r="R661" s="1" t="s">
        <v>24</v>
      </c>
      <c r="S661" s="71">
        <f>VLOOKUP(R661,Contingencies!$A$2:$D$7,4,FALSE)</f>
        <v>0.09</v>
      </c>
      <c r="T661" s="22">
        <f t="shared" si="764"/>
        <v>587.09589595695013</v>
      </c>
      <c r="U661" s="33">
        <f t="shared" si="838"/>
        <v>203.37308814195003</v>
      </c>
      <c r="V661" s="89"/>
      <c r="W661" s="110"/>
      <c r="X661" s="102"/>
      <c r="Y661" s="102"/>
      <c r="Z661" s="102"/>
      <c r="AA661" s="102"/>
      <c r="AB661" s="102"/>
      <c r="AC661" s="102"/>
      <c r="AD661" s="102"/>
      <c r="AE661" s="102"/>
      <c r="AF661" s="102"/>
      <c r="AG661" s="102"/>
      <c r="AH661" s="102"/>
      <c r="AI661" s="102">
        <f t="shared" si="832"/>
        <v>0</v>
      </c>
      <c r="AJ661" s="103">
        <f t="shared" si="765"/>
        <v>0</v>
      </c>
      <c r="AK661" s="103">
        <f t="shared" si="766"/>
        <v>0</v>
      </c>
      <c r="AL661" s="103">
        <f t="shared" si="767"/>
        <v>0</v>
      </c>
      <c r="AM661" s="103">
        <f t="shared" si="768"/>
        <v>0</v>
      </c>
      <c r="AN661" s="103">
        <f t="shared" si="769"/>
        <v>0</v>
      </c>
      <c r="AO661" s="103">
        <f t="shared" si="770"/>
        <v>0</v>
      </c>
      <c r="AP661" s="103">
        <f t="shared" si="771"/>
        <v>0</v>
      </c>
      <c r="AQ661" s="103">
        <f t="shared" si="772"/>
        <v>0</v>
      </c>
      <c r="AR661" s="103">
        <f t="shared" si="773"/>
        <v>0</v>
      </c>
      <c r="AS661" s="103">
        <f t="shared" si="774"/>
        <v>0</v>
      </c>
      <c r="AT661" s="103">
        <f t="shared" si="775"/>
        <v>0</v>
      </c>
      <c r="AU661" s="103">
        <f t="shared" si="776"/>
        <v>0</v>
      </c>
      <c r="AV661" s="104">
        <f>SUM(AJ661:AU661)*VLOOKUP($I661,Escalation[],MATCH(W$1,Escalation[#Headers]),FALSE)</f>
        <v>0</v>
      </c>
      <c r="AW661" s="104">
        <f t="shared" si="833"/>
        <v>0</v>
      </c>
      <c r="AX661" s="104">
        <f t="shared" si="834"/>
        <v>0</v>
      </c>
      <c r="AY661" s="104">
        <f t="shared" si="835"/>
        <v>0</v>
      </c>
      <c r="AZ661" s="103">
        <f t="shared" si="836"/>
        <v>0</v>
      </c>
      <c r="BA661" s="105">
        <f t="shared" si="837"/>
        <v>0</v>
      </c>
      <c r="BB661" s="110"/>
      <c r="BC661" s="102"/>
      <c r="BD661" s="102"/>
      <c r="BE661" s="102"/>
      <c r="BF661" s="102"/>
      <c r="BG661" s="102"/>
      <c r="BH661" s="102"/>
      <c r="BI661" s="102"/>
      <c r="BJ661" s="102"/>
      <c r="BK661" s="102"/>
      <c r="BL661" s="102"/>
      <c r="BM661" s="102"/>
      <c r="BN661" s="102">
        <f t="shared" si="777"/>
        <v>0</v>
      </c>
      <c r="BO661" s="103">
        <f t="shared" si="778"/>
        <v>0</v>
      </c>
      <c r="BP661" s="103">
        <f t="shared" si="779"/>
        <v>0</v>
      </c>
      <c r="BQ661" s="103">
        <f t="shared" si="780"/>
        <v>0</v>
      </c>
      <c r="BR661" s="103">
        <f t="shared" si="781"/>
        <v>0</v>
      </c>
      <c r="BS661" s="103">
        <f t="shared" si="782"/>
        <v>0</v>
      </c>
      <c r="BT661" s="103">
        <f t="shared" si="783"/>
        <v>0</v>
      </c>
      <c r="BU661" s="103">
        <f t="shared" si="784"/>
        <v>0</v>
      </c>
      <c r="BV661" s="103">
        <f t="shared" si="785"/>
        <v>0</v>
      </c>
      <c r="BW661" s="103">
        <f t="shared" si="786"/>
        <v>0</v>
      </c>
      <c r="BX661" s="103">
        <f t="shared" si="787"/>
        <v>0</v>
      </c>
      <c r="BY661" s="103">
        <f t="shared" si="788"/>
        <v>0</v>
      </c>
      <c r="BZ661" s="103">
        <f t="shared" si="789"/>
        <v>0</v>
      </c>
      <c r="CA661" s="104">
        <f>SUM(BO661:BZ661)*VLOOKUP($I661,Escalation[],MATCH(BB$1,Escalation[#Headers]),FALSE)</f>
        <v>0</v>
      </c>
      <c r="CB661" s="104">
        <f t="shared" si="790"/>
        <v>0</v>
      </c>
      <c r="CC661" s="104">
        <f t="shared" si="791"/>
        <v>0</v>
      </c>
      <c r="CD661" s="104">
        <f t="shared" si="792"/>
        <v>0</v>
      </c>
      <c r="CE661" s="103">
        <f t="shared" si="793"/>
        <v>0</v>
      </c>
      <c r="CF661" s="105">
        <f t="shared" si="794"/>
        <v>0</v>
      </c>
      <c r="CG661" s="110"/>
      <c r="CH661" s="102"/>
      <c r="CI661" s="102"/>
      <c r="CJ661" s="102"/>
      <c r="CK661" s="102"/>
      <c r="CL661" s="102"/>
      <c r="CM661" s="102"/>
      <c r="CN661" s="102"/>
      <c r="CO661" s="102"/>
      <c r="CP661" s="102"/>
      <c r="CQ661" s="102"/>
      <c r="CR661" s="101">
        <v>4000</v>
      </c>
      <c r="CS661" s="102">
        <f t="shared" si="795"/>
        <v>0</v>
      </c>
      <c r="CT661" s="103">
        <f t="shared" si="796"/>
        <v>0</v>
      </c>
      <c r="CU661" s="103">
        <f t="shared" si="797"/>
        <v>0</v>
      </c>
      <c r="CV661" s="103">
        <f t="shared" si="798"/>
        <v>0</v>
      </c>
      <c r="CW661" s="103">
        <f t="shared" si="799"/>
        <v>0</v>
      </c>
      <c r="CX661" s="103">
        <f t="shared" si="800"/>
        <v>0</v>
      </c>
      <c r="CY661" s="103">
        <f t="shared" si="801"/>
        <v>0</v>
      </c>
      <c r="CZ661" s="103">
        <f t="shared" si="802"/>
        <v>0</v>
      </c>
      <c r="DA661" s="103">
        <f t="shared" si="803"/>
        <v>0</v>
      </c>
      <c r="DB661" s="103">
        <f t="shared" si="804"/>
        <v>0</v>
      </c>
      <c r="DC661" s="103">
        <f t="shared" si="805"/>
        <v>0</v>
      </c>
      <c r="DD661" s="103">
        <f t="shared" si="806"/>
        <v>0</v>
      </c>
      <c r="DE661" s="103">
        <f t="shared" si="807"/>
        <v>4000</v>
      </c>
      <c r="DF661" s="104">
        <f>SUM(CT661:DE661)*VLOOKUP($I661,Escalation[],MATCH(CG$1,Escalation[#Headers]),FALSE)</f>
        <v>4263.5867535000016</v>
      </c>
      <c r="DG661" s="104">
        <f t="shared" si="808"/>
        <v>0</v>
      </c>
      <c r="DH661" s="104">
        <f t="shared" si="809"/>
        <v>2259.700979355001</v>
      </c>
      <c r="DI661" s="104">
        <f t="shared" si="810"/>
        <v>6523.2877328550021</v>
      </c>
      <c r="DJ661" s="103">
        <f t="shared" si="811"/>
        <v>383.72280781500012</v>
      </c>
      <c r="DK661" s="105">
        <f t="shared" si="812"/>
        <v>203.37308814195009</v>
      </c>
      <c r="DL661" s="110"/>
      <c r="DM661" s="102"/>
      <c r="DN661" s="102"/>
      <c r="DO661" s="102"/>
      <c r="DP661" s="102"/>
      <c r="DQ661" s="102"/>
      <c r="DR661" s="102"/>
      <c r="DS661" s="102"/>
      <c r="DT661" s="102"/>
      <c r="DU661" s="102"/>
      <c r="DV661" s="102"/>
      <c r="DW661" s="102"/>
      <c r="DX661" s="102">
        <f t="shared" si="813"/>
        <v>0</v>
      </c>
      <c r="DY661" s="103">
        <f t="shared" si="814"/>
        <v>0</v>
      </c>
      <c r="DZ661" s="103">
        <f t="shared" si="815"/>
        <v>0</v>
      </c>
      <c r="EA661" s="103">
        <f t="shared" si="816"/>
        <v>0</v>
      </c>
      <c r="EB661" s="103">
        <f t="shared" si="817"/>
        <v>0</v>
      </c>
      <c r="EC661" s="103">
        <f t="shared" si="818"/>
        <v>0</v>
      </c>
      <c r="ED661" s="103">
        <f t="shared" si="819"/>
        <v>0</v>
      </c>
      <c r="EE661" s="103">
        <f t="shared" si="820"/>
        <v>0</v>
      </c>
      <c r="EF661" s="103">
        <f t="shared" si="821"/>
        <v>0</v>
      </c>
      <c r="EG661" s="103">
        <f t="shared" si="822"/>
        <v>0</v>
      </c>
      <c r="EH661" s="103">
        <f t="shared" si="823"/>
        <v>0</v>
      </c>
      <c r="EI661" s="103">
        <f t="shared" si="824"/>
        <v>0</v>
      </c>
      <c r="EJ661" s="103">
        <f t="shared" si="825"/>
        <v>0</v>
      </c>
      <c r="EK661" s="104">
        <f>SUM(DY661:EJ661)*VLOOKUP($I661,Escalation[],MATCH(DL$1,Escalation[#Headers]),FALSE)</f>
        <v>0</v>
      </c>
      <c r="EL661" s="104">
        <f t="shared" si="826"/>
        <v>0</v>
      </c>
      <c r="EM661" s="104">
        <f t="shared" si="827"/>
        <v>0</v>
      </c>
      <c r="EN661" s="104">
        <f t="shared" si="828"/>
        <v>0</v>
      </c>
      <c r="EO661" s="103">
        <f t="shared" si="829"/>
        <v>0</v>
      </c>
      <c r="EP661" s="105">
        <f t="shared" si="830"/>
        <v>0</v>
      </c>
      <c r="EQ661" s="159">
        <f t="shared" si="831"/>
        <v>6523.2877328550021</v>
      </c>
      <c r="ER661" s="1"/>
      <c r="ES661" s="82"/>
      <c r="ET661" s="82"/>
      <c r="EU661" s="82"/>
      <c r="EV661" s="82"/>
      <c r="EW661" s="34"/>
      <c r="EX661" s="34"/>
      <c r="EY661" s="34"/>
      <c r="EZ661" s="34"/>
      <c r="FA661" s="34"/>
      <c r="FB661" s="34"/>
      <c r="FC661" s="34"/>
      <c r="FD661" s="34"/>
    </row>
    <row r="662" spans="1:160" ht="52.8" hidden="1" x14ac:dyDescent="0.3">
      <c r="A662" s="1" t="s">
        <v>1319</v>
      </c>
      <c r="B662" s="83">
        <v>1.5</v>
      </c>
      <c r="C662" t="s">
        <v>1402</v>
      </c>
      <c r="D662" s="28" t="s">
        <v>1293</v>
      </c>
      <c r="E662" s="28"/>
      <c r="F662" s="29" t="s">
        <v>1320</v>
      </c>
      <c r="G662" s="30" t="s">
        <v>1321</v>
      </c>
      <c r="H662" s="1" t="s">
        <v>1322</v>
      </c>
      <c r="I662" s="28" t="s">
        <v>19</v>
      </c>
      <c r="J662" s="31" t="s">
        <v>20</v>
      </c>
      <c r="K662" s="28" t="s">
        <v>1005</v>
      </c>
      <c r="L662" s="32" t="s">
        <v>22</v>
      </c>
      <c r="M662" s="38">
        <v>73</v>
      </c>
      <c r="N662" s="41">
        <v>116</v>
      </c>
      <c r="O662" s="24">
        <v>0.32</v>
      </c>
      <c r="P662" s="47">
        <v>0.49</v>
      </c>
      <c r="Q662" s="31" t="s">
        <v>23</v>
      </c>
      <c r="R662" s="1" t="s">
        <v>24</v>
      </c>
      <c r="S662" s="71">
        <f>VLOOKUP(R662,Contingencies!$A$2:$D$7,4,FALSE)</f>
        <v>0.09</v>
      </c>
      <c r="T662" s="22">
        <f t="shared" si="764"/>
        <v>3236.5256780138716</v>
      </c>
      <c r="U662" s="33">
        <f t="shared" si="838"/>
        <v>1064.3607934408035</v>
      </c>
      <c r="V662" s="89"/>
      <c r="W662" s="100">
        <v>0</v>
      </c>
      <c r="X662" s="101">
        <v>0</v>
      </c>
      <c r="Y662" s="101">
        <v>0</v>
      </c>
      <c r="Z662" s="101">
        <v>0</v>
      </c>
      <c r="AA662" s="101">
        <v>0</v>
      </c>
      <c r="AB662" s="101">
        <v>0</v>
      </c>
      <c r="AC662" s="101">
        <v>0</v>
      </c>
      <c r="AD662" s="101">
        <v>0</v>
      </c>
      <c r="AE662" s="101">
        <v>0</v>
      </c>
      <c r="AF662" s="101">
        <v>80</v>
      </c>
      <c r="AG662" s="101">
        <v>0</v>
      </c>
      <c r="AH662" s="101">
        <v>0</v>
      </c>
      <c r="AI662" s="102">
        <f t="shared" si="832"/>
        <v>80</v>
      </c>
      <c r="AJ662" s="103">
        <f t="shared" si="765"/>
        <v>0</v>
      </c>
      <c r="AK662" s="103">
        <f t="shared" si="766"/>
        <v>0</v>
      </c>
      <c r="AL662" s="103">
        <f t="shared" si="767"/>
        <v>0</v>
      </c>
      <c r="AM662" s="103">
        <f t="shared" si="768"/>
        <v>0</v>
      </c>
      <c r="AN662" s="103">
        <f t="shared" si="769"/>
        <v>0</v>
      </c>
      <c r="AO662" s="103">
        <f t="shared" si="770"/>
        <v>0</v>
      </c>
      <c r="AP662" s="103">
        <f t="shared" si="771"/>
        <v>0</v>
      </c>
      <c r="AQ662" s="103">
        <f t="shared" si="772"/>
        <v>0</v>
      </c>
      <c r="AR662" s="103">
        <f t="shared" si="773"/>
        <v>0</v>
      </c>
      <c r="AS662" s="103">
        <f t="shared" si="774"/>
        <v>5840</v>
      </c>
      <c r="AT662" s="103">
        <f t="shared" si="775"/>
        <v>0</v>
      </c>
      <c r="AU662" s="103">
        <f t="shared" si="776"/>
        <v>0</v>
      </c>
      <c r="AV662" s="104">
        <f>SUM(AJ662:AU662)*VLOOKUP($I662,Escalation[],MATCH(W$1,Escalation[#Headers]),FALSE)</f>
        <v>5965.56</v>
      </c>
      <c r="AW662" s="104">
        <f t="shared" si="833"/>
        <v>1908.9792000000002</v>
      </c>
      <c r="AX662" s="104">
        <f t="shared" si="834"/>
        <v>3858.5242080000003</v>
      </c>
      <c r="AY662" s="104">
        <f t="shared" si="835"/>
        <v>11733.063408000002</v>
      </c>
      <c r="AZ662" s="103">
        <f t="shared" si="836"/>
        <v>708.70852800000011</v>
      </c>
      <c r="BA662" s="105">
        <f t="shared" si="837"/>
        <v>347.26717872</v>
      </c>
      <c r="BB662" s="100">
        <v>0</v>
      </c>
      <c r="BC662" s="101">
        <v>0</v>
      </c>
      <c r="BD662" s="101">
        <v>0</v>
      </c>
      <c r="BE662" s="101">
        <v>0</v>
      </c>
      <c r="BF662" s="101">
        <v>0</v>
      </c>
      <c r="BG662" s="101">
        <v>0</v>
      </c>
      <c r="BH662" s="101">
        <v>0</v>
      </c>
      <c r="BI662" s="101">
        <v>0</v>
      </c>
      <c r="BJ662" s="101">
        <v>0</v>
      </c>
      <c r="BK662" s="101">
        <v>80</v>
      </c>
      <c r="BL662" s="101">
        <v>0</v>
      </c>
      <c r="BM662" s="101">
        <v>0</v>
      </c>
      <c r="BN662" s="102">
        <f t="shared" si="777"/>
        <v>80</v>
      </c>
      <c r="BO662" s="103">
        <f t="shared" si="778"/>
        <v>0</v>
      </c>
      <c r="BP662" s="103">
        <f t="shared" si="779"/>
        <v>0</v>
      </c>
      <c r="BQ662" s="103">
        <f t="shared" si="780"/>
        <v>0</v>
      </c>
      <c r="BR662" s="103">
        <f t="shared" si="781"/>
        <v>0</v>
      </c>
      <c r="BS662" s="103">
        <f t="shared" si="782"/>
        <v>0</v>
      </c>
      <c r="BT662" s="103">
        <f t="shared" si="783"/>
        <v>0</v>
      </c>
      <c r="BU662" s="103">
        <f t="shared" si="784"/>
        <v>0</v>
      </c>
      <c r="BV662" s="103">
        <f t="shared" si="785"/>
        <v>0</v>
      </c>
      <c r="BW662" s="103">
        <f t="shared" si="786"/>
        <v>0</v>
      </c>
      <c r="BX662" s="103">
        <f t="shared" si="787"/>
        <v>5840</v>
      </c>
      <c r="BY662" s="103">
        <f t="shared" si="788"/>
        <v>0</v>
      </c>
      <c r="BZ662" s="103">
        <f t="shared" si="789"/>
        <v>0</v>
      </c>
      <c r="CA662" s="104">
        <f>SUM(BO662:BZ662)*VLOOKUP($I662,Escalation[],MATCH(BB$1,Escalation[#Headers]),FALSE)</f>
        <v>6093.8195400000004</v>
      </c>
      <c r="CB662" s="104">
        <f t="shared" si="790"/>
        <v>1950.0222528000002</v>
      </c>
      <c r="CC662" s="104">
        <f t="shared" si="791"/>
        <v>3941.4824784720004</v>
      </c>
      <c r="CD662" s="104">
        <f t="shared" si="792"/>
        <v>11985.324271272002</v>
      </c>
      <c r="CE662" s="103">
        <f t="shared" si="793"/>
        <v>723.94576135200009</v>
      </c>
      <c r="CF662" s="105">
        <f t="shared" si="794"/>
        <v>354.73342306248003</v>
      </c>
      <c r="CG662" s="100">
        <v>0</v>
      </c>
      <c r="CH662" s="101">
        <v>0</v>
      </c>
      <c r="CI662" s="101">
        <v>0</v>
      </c>
      <c r="CJ662" s="101">
        <v>0</v>
      </c>
      <c r="CK662" s="101">
        <v>0</v>
      </c>
      <c r="CL662" s="101">
        <v>0</v>
      </c>
      <c r="CM662" s="101">
        <v>0</v>
      </c>
      <c r="CN662" s="101">
        <v>0</v>
      </c>
      <c r="CO662" s="101">
        <v>0</v>
      </c>
      <c r="CP662" s="101">
        <v>80</v>
      </c>
      <c r="CQ662" s="101">
        <v>0</v>
      </c>
      <c r="CR662" s="101">
        <v>0</v>
      </c>
      <c r="CS662" s="102">
        <f t="shared" si="795"/>
        <v>80</v>
      </c>
      <c r="CT662" s="103">
        <f t="shared" si="796"/>
        <v>0</v>
      </c>
      <c r="CU662" s="103">
        <f t="shared" si="797"/>
        <v>0</v>
      </c>
      <c r="CV662" s="103">
        <f t="shared" si="798"/>
        <v>0</v>
      </c>
      <c r="CW662" s="103">
        <f t="shared" si="799"/>
        <v>0</v>
      </c>
      <c r="CX662" s="103">
        <f t="shared" si="800"/>
        <v>0</v>
      </c>
      <c r="CY662" s="103">
        <f t="shared" si="801"/>
        <v>0</v>
      </c>
      <c r="CZ662" s="103">
        <f t="shared" si="802"/>
        <v>0</v>
      </c>
      <c r="DA662" s="103">
        <f t="shared" si="803"/>
        <v>0</v>
      </c>
      <c r="DB662" s="103">
        <f t="shared" si="804"/>
        <v>0</v>
      </c>
      <c r="DC662" s="103">
        <f t="shared" si="805"/>
        <v>5840</v>
      </c>
      <c r="DD662" s="103">
        <f t="shared" si="806"/>
        <v>0</v>
      </c>
      <c r="DE662" s="103">
        <f t="shared" si="807"/>
        <v>0</v>
      </c>
      <c r="DF662" s="104">
        <f>SUM(CT662:DE662)*VLOOKUP($I662,Escalation[],MATCH(CG$1,Escalation[#Headers]),FALSE)</f>
        <v>6224.8366601100015</v>
      </c>
      <c r="DG662" s="104">
        <f t="shared" si="808"/>
        <v>1991.9477312352005</v>
      </c>
      <c r="DH662" s="104">
        <f t="shared" si="809"/>
        <v>4026.2243517591487</v>
      </c>
      <c r="DI662" s="104">
        <f t="shared" si="810"/>
        <v>12243.00874310435</v>
      </c>
      <c r="DJ662" s="103">
        <f t="shared" si="811"/>
        <v>739.51059522106812</v>
      </c>
      <c r="DK662" s="105">
        <f t="shared" si="812"/>
        <v>362.36019165832334</v>
      </c>
      <c r="DL662" s="100">
        <v>0</v>
      </c>
      <c r="DM662" s="101">
        <v>0</v>
      </c>
      <c r="DN662" s="101">
        <v>0</v>
      </c>
      <c r="DO662" s="101">
        <v>0</v>
      </c>
      <c r="DP662" s="101">
        <v>0</v>
      </c>
      <c r="DQ662" s="101">
        <v>0</v>
      </c>
      <c r="DR662" s="101"/>
      <c r="DS662" s="102"/>
      <c r="DT662" s="102"/>
      <c r="DU662" s="102"/>
      <c r="DV662" s="102"/>
      <c r="DW662" s="102"/>
      <c r="DX662" s="102">
        <f t="shared" si="813"/>
        <v>0</v>
      </c>
      <c r="DY662" s="103">
        <f t="shared" si="814"/>
        <v>0</v>
      </c>
      <c r="DZ662" s="103">
        <f t="shared" si="815"/>
        <v>0</v>
      </c>
      <c r="EA662" s="103">
        <f t="shared" si="816"/>
        <v>0</v>
      </c>
      <c r="EB662" s="103">
        <f t="shared" si="817"/>
        <v>0</v>
      </c>
      <c r="EC662" s="103">
        <f t="shared" si="818"/>
        <v>0</v>
      </c>
      <c r="ED662" s="103">
        <f t="shared" si="819"/>
        <v>0</v>
      </c>
      <c r="EE662" s="103">
        <f t="shared" si="820"/>
        <v>0</v>
      </c>
      <c r="EF662" s="103">
        <f t="shared" si="821"/>
        <v>0</v>
      </c>
      <c r="EG662" s="103">
        <f t="shared" si="822"/>
        <v>0</v>
      </c>
      <c r="EH662" s="103">
        <f t="shared" si="823"/>
        <v>0</v>
      </c>
      <c r="EI662" s="103">
        <f t="shared" si="824"/>
        <v>0</v>
      </c>
      <c r="EJ662" s="103">
        <f t="shared" si="825"/>
        <v>0</v>
      </c>
      <c r="EK662" s="104">
        <f>SUM(DY662:EJ662)*VLOOKUP($I662,Escalation[],MATCH(DL$1,Escalation[#Headers]),FALSE)</f>
        <v>0</v>
      </c>
      <c r="EL662" s="104">
        <f t="shared" si="826"/>
        <v>0</v>
      </c>
      <c r="EM662" s="104">
        <f t="shared" si="827"/>
        <v>0</v>
      </c>
      <c r="EN662" s="104">
        <f t="shared" si="828"/>
        <v>0</v>
      </c>
      <c r="EO662" s="103">
        <f t="shared" si="829"/>
        <v>0</v>
      </c>
      <c r="EP662" s="105">
        <f t="shared" si="830"/>
        <v>0</v>
      </c>
      <c r="EQ662" s="159">
        <f t="shared" si="831"/>
        <v>35961.396422376354</v>
      </c>
      <c r="ER662" s="1"/>
      <c r="ES662" s="82"/>
      <c r="ET662" s="82"/>
      <c r="EU662" s="82"/>
      <c r="EV662" s="82"/>
      <c r="EW662" s="34"/>
      <c r="EX662" s="34"/>
      <c r="EY662" s="34"/>
      <c r="EZ662" s="34"/>
      <c r="FA662" s="34"/>
      <c r="FB662" s="34"/>
      <c r="FC662" s="34"/>
      <c r="FD662" s="34"/>
    </row>
    <row r="663" spans="1:160" ht="105.6" hidden="1" x14ac:dyDescent="0.3">
      <c r="A663" s="1" t="s">
        <v>1319</v>
      </c>
      <c r="B663" s="83">
        <v>1.5</v>
      </c>
      <c r="C663" t="s">
        <v>1402</v>
      </c>
      <c r="D663" s="28" t="s">
        <v>1293</v>
      </c>
      <c r="E663" s="28"/>
      <c r="F663" s="29" t="s">
        <v>1320</v>
      </c>
      <c r="G663" s="30" t="s">
        <v>1323</v>
      </c>
      <c r="H663" s="1"/>
      <c r="I663" s="28" t="s">
        <v>135</v>
      </c>
      <c r="J663" s="31" t="s">
        <v>135</v>
      </c>
      <c r="K663" s="28"/>
      <c r="L663" s="32" t="s">
        <v>22</v>
      </c>
      <c r="M663" s="38"/>
      <c r="N663" s="42">
        <v>1</v>
      </c>
      <c r="O663" s="24">
        <v>0</v>
      </c>
      <c r="P663" s="47">
        <v>0.49</v>
      </c>
      <c r="Q663" s="31" t="s">
        <v>23</v>
      </c>
      <c r="R663" s="1" t="s">
        <v>24</v>
      </c>
      <c r="S663" s="71">
        <f>VLOOKUP(R663,Contingencies!$A$2:$D$7,4,FALSE)</f>
        <v>0.09</v>
      </c>
      <c r="T663" s="22">
        <f t="shared" si="764"/>
        <v>410.94944999999996</v>
      </c>
      <c r="U663" s="33">
        <f t="shared" si="838"/>
        <v>135.14444999999998</v>
      </c>
      <c r="V663" s="89"/>
      <c r="W663" s="100">
        <v>250</v>
      </c>
      <c r="X663" s="101">
        <v>250</v>
      </c>
      <c r="Y663" s="101">
        <v>250</v>
      </c>
      <c r="Z663" s="101">
        <v>250</v>
      </c>
      <c r="AA663" s="101">
        <v>250</v>
      </c>
      <c r="AB663" s="101">
        <v>250</v>
      </c>
      <c r="AC663" s="101">
        <v>250</v>
      </c>
      <c r="AD663" s="101">
        <v>250</v>
      </c>
      <c r="AE663" s="101">
        <v>250</v>
      </c>
      <c r="AF663" s="101">
        <v>250</v>
      </c>
      <c r="AG663" s="101">
        <v>250</v>
      </c>
      <c r="AH663" s="101">
        <v>250</v>
      </c>
      <c r="AI663" s="102">
        <f t="shared" si="832"/>
        <v>0</v>
      </c>
      <c r="AJ663" s="103">
        <f t="shared" si="765"/>
        <v>250</v>
      </c>
      <c r="AK663" s="103">
        <f t="shared" si="766"/>
        <v>250</v>
      </c>
      <c r="AL663" s="103">
        <f t="shared" si="767"/>
        <v>250</v>
      </c>
      <c r="AM663" s="103">
        <f t="shared" si="768"/>
        <v>250</v>
      </c>
      <c r="AN663" s="103">
        <f t="shared" si="769"/>
        <v>250</v>
      </c>
      <c r="AO663" s="103">
        <f t="shared" si="770"/>
        <v>250</v>
      </c>
      <c r="AP663" s="103">
        <f t="shared" si="771"/>
        <v>250</v>
      </c>
      <c r="AQ663" s="103">
        <f t="shared" si="772"/>
        <v>250</v>
      </c>
      <c r="AR663" s="103">
        <f t="shared" si="773"/>
        <v>250</v>
      </c>
      <c r="AS663" s="103">
        <f t="shared" si="774"/>
        <v>250</v>
      </c>
      <c r="AT663" s="103">
        <f t="shared" si="775"/>
        <v>250</v>
      </c>
      <c r="AU663" s="103">
        <f t="shared" si="776"/>
        <v>250</v>
      </c>
      <c r="AV663" s="104">
        <f>SUM(AJ663:AU663)*VLOOKUP($I663,Escalation[],MATCH(W$1,Escalation[#Headers]),FALSE)</f>
        <v>3064.5</v>
      </c>
      <c r="AW663" s="104">
        <f t="shared" si="833"/>
        <v>0</v>
      </c>
      <c r="AX663" s="104">
        <f t="shared" si="834"/>
        <v>1501.605</v>
      </c>
      <c r="AY663" s="104">
        <f t="shared" si="835"/>
        <v>4566.1049999999996</v>
      </c>
      <c r="AZ663" s="103">
        <f t="shared" si="836"/>
        <v>275.80500000000001</v>
      </c>
      <c r="BA663" s="105">
        <f t="shared" si="837"/>
        <v>135.14445000000001</v>
      </c>
      <c r="BB663" s="100"/>
      <c r="BC663" s="101"/>
      <c r="BD663" s="101"/>
      <c r="BE663" s="101"/>
      <c r="BF663" s="101"/>
      <c r="BG663" s="101"/>
      <c r="BH663" s="101"/>
      <c r="BI663" s="101"/>
      <c r="BJ663" s="101"/>
      <c r="BK663" s="101"/>
      <c r="BL663" s="101"/>
      <c r="BM663" s="101"/>
      <c r="BN663" s="102">
        <f t="shared" si="777"/>
        <v>0</v>
      </c>
      <c r="BO663" s="103">
        <f t="shared" si="778"/>
        <v>0</v>
      </c>
      <c r="BP663" s="103">
        <f t="shared" si="779"/>
        <v>0</v>
      </c>
      <c r="BQ663" s="103">
        <f t="shared" si="780"/>
        <v>0</v>
      </c>
      <c r="BR663" s="103">
        <f t="shared" si="781"/>
        <v>0</v>
      </c>
      <c r="BS663" s="103">
        <f t="shared" si="782"/>
        <v>0</v>
      </c>
      <c r="BT663" s="103">
        <f t="shared" si="783"/>
        <v>0</v>
      </c>
      <c r="BU663" s="103">
        <f t="shared" si="784"/>
        <v>0</v>
      </c>
      <c r="BV663" s="103">
        <f t="shared" si="785"/>
        <v>0</v>
      </c>
      <c r="BW663" s="103">
        <f t="shared" si="786"/>
        <v>0</v>
      </c>
      <c r="BX663" s="103">
        <f t="shared" si="787"/>
        <v>0</v>
      </c>
      <c r="BY663" s="103">
        <f t="shared" si="788"/>
        <v>0</v>
      </c>
      <c r="BZ663" s="103">
        <f t="shared" si="789"/>
        <v>0</v>
      </c>
      <c r="CA663" s="104">
        <f>SUM(BO663:BZ663)*VLOOKUP($I663,Escalation[],MATCH(BB$1,Escalation[#Headers]),FALSE)</f>
        <v>0</v>
      </c>
      <c r="CB663" s="104">
        <f t="shared" si="790"/>
        <v>0</v>
      </c>
      <c r="CC663" s="104">
        <f t="shared" si="791"/>
        <v>0</v>
      </c>
      <c r="CD663" s="104">
        <f t="shared" si="792"/>
        <v>0</v>
      </c>
      <c r="CE663" s="103">
        <f t="shared" si="793"/>
        <v>0</v>
      </c>
      <c r="CF663" s="105">
        <f t="shared" si="794"/>
        <v>0</v>
      </c>
      <c r="CG663" s="100"/>
      <c r="CH663" s="101"/>
      <c r="CI663" s="101"/>
      <c r="CJ663" s="101"/>
      <c r="CK663" s="101"/>
      <c r="CL663" s="101"/>
      <c r="CM663" s="101"/>
      <c r="CN663" s="101"/>
      <c r="CO663" s="101"/>
      <c r="CP663" s="101"/>
      <c r="CQ663" s="101"/>
      <c r="CR663" s="101"/>
      <c r="CS663" s="102">
        <f t="shared" si="795"/>
        <v>0</v>
      </c>
      <c r="CT663" s="103">
        <f t="shared" si="796"/>
        <v>0</v>
      </c>
      <c r="CU663" s="103">
        <f t="shared" si="797"/>
        <v>0</v>
      </c>
      <c r="CV663" s="103">
        <f t="shared" si="798"/>
        <v>0</v>
      </c>
      <c r="CW663" s="103">
        <f t="shared" si="799"/>
        <v>0</v>
      </c>
      <c r="CX663" s="103">
        <f t="shared" si="800"/>
        <v>0</v>
      </c>
      <c r="CY663" s="103">
        <f t="shared" si="801"/>
        <v>0</v>
      </c>
      <c r="CZ663" s="103">
        <f t="shared" si="802"/>
        <v>0</v>
      </c>
      <c r="DA663" s="103">
        <f t="shared" si="803"/>
        <v>0</v>
      </c>
      <c r="DB663" s="103">
        <f t="shared" si="804"/>
        <v>0</v>
      </c>
      <c r="DC663" s="103">
        <f t="shared" si="805"/>
        <v>0</v>
      </c>
      <c r="DD663" s="103">
        <f t="shared" si="806"/>
        <v>0</v>
      </c>
      <c r="DE663" s="103">
        <f t="shared" si="807"/>
        <v>0</v>
      </c>
      <c r="DF663" s="104">
        <f>SUM(CT663:DE663)*VLOOKUP($I663,Escalation[],MATCH(CG$1,Escalation[#Headers]),FALSE)</f>
        <v>0</v>
      </c>
      <c r="DG663" s="104">
        <f t="shared" si="808"/>
        <v>0</v>
      </c>
      <c r="DH663" s="104">
        <f t="shared" si="809"/>
        <v>0</v>
      </c>
      <c r="DI663" s="104">
        <f t="shared" si="810"/>
        <v>0</v>
      </c>
      <c r="DJ663" s="103">
        <f t="shared" si="811"/>
        <v>0</v>
      </c>
      <c r="DK663" s="105">
        <f t="shared" si="812"/>
        <v>0</v>
      </c>
      <c r="DL663" s="100"/>
      <c r="DM663" s="101"/>
      <c r="DN663" s="101"/>
      <c r="DO663" s="101"/>
      <c r="DP663" s="101"/>
      <c r="DQ663" s="101"/>
      <c r="DR663" s="101"/>
      <c r="DS663" s="102"/>
      <c r="DT663" s="102"/>
      <c r="DU663" s="102"/>
      <c r="DV663" s="102"/>
      <c r="DW663" s="102"/>
      <c r="DX663" s="102">
        <f t="shared" si="813"/>
        <v>0</v>
      </c>
      <c r="DY663" s="103">
        <f t="shared" si="814"/>
        <v>0</v>
      </c>
      <c r="DZ663" s="103">
        <f t="shared" si="815"/>
        <v>0</v>
      </c>
      <c r="EA663" s="103">
        <f t="shared" si="816"/>
        <v>0</v>
      </c>
      <c r="EB663" s="103">
        <f t="shared" si="817"/>
        <v>0</v>
      </c>
      <c r="EC663" s="103">
        <f t="shared" si="818"/>
        <v>0</v>
      </c>
      <c r="ED663" s="103">
        <f t="shared" si="819"/>
        <v>0</v>
      </c>
      <c r="EE663" s="103">
        <f t="shared" si="820"/>
        <v>0</v>
      </c>
      <c r="EF663" s="103">
        <f t="shared" si="821"/>
        <v>0</v>
      </c>
      <c r="EG663" s="103">
        <f t="shared" si="822"/>
        <v>0</v>
      </c>
      <c r="EH663" s="103">
        <f t="shared" si="823"/>
        <v>0</v>
      </c>
      <c r="EI663" s="103">
        <f t="shared" si="824"/>
        <v>0</v>
      </c>
      <c r="EJ663" s="103">
        <f t="shared" si="825"/>
        <v>0</v>
      </c>
      <c r="EK663" s="104">
        <f>SUM(DY663:EJ663)*VLOOKUP($I663,Escalation[],MATCH(DL$1,Escalation[#Headers]),FALSE)</f>
        <v>0</v>
      </c>
      <c r="EL663" s="104">
        <f t="shared" si="826"/>
        <v>0</v>
      </c>
      <c r="EM663" s="104">
        <f t="shared" si="827"/>
        <v>0</v>
      </c>
      <c r="EN663" s="104">
        <f t="shared" si="828"/>
        <v>0</v>
      </c>
      <c r="EO663" s="103">
        <f t="shared" si="829"/>
        <v>0</v>
      </c>
      <c r="EP663" s="105">
        <f t="shared" si="830"/>
        <v>0</v>
      </c>
      <c r="EQ663" s="159">
        <f t="shared" si="831"/>
        <v>4566.1049999999996</v>
      </c>
      <c r="ER663" s="1"/>
      <c r="ES663" s="82"/>
      <c r="ET663" s="82"/>
      <c r="EU663" s="82"/>
      <c r="EV663" s="82"/>
      <c r="EW663" s="34"/>
      <c r="EX663" s="34"/>
      <c r="EY663" s="34"/>
      <c r="EZ663" s="34"/>
      <c r="FA663" s="34"/>
      <c r="FB663" s="34"/>
      <c r="FC663" s="34"/>
      <c r="FD663" s="34"/>
    </row>
    <row r="664" spans="1:160" ht="92.4" hidden="1" x14ac:dyDescent="0.3">
      <c r="A664" s="1" t="s">
        <v>1324</v>
      </c>
      <c r="B664" s="83">
        <v>1.5</v>
      </c>
      <c r="C664" t="s">
        <v>1402</v>
      </c>
      <c r="D664" s="28" t="s">
        <v>1293</v>
      </c>
      <c r="E664" s="28"/>
      <c r="F664" s="29" t="s">
        <v>125</v>
      </c>
      <c r="G664" s="30" t="s">
        <v>1325</v>
      </c>
      <c r="H664" s="1" t="s">
        <v>128</v>
      </c>
      <c r="I664" s="28" t="s">
        <v>125</v>
      </c>
      <c r="J664" s="31" t="s">
        <v>125</v>
      </c>
      <c r="K664" s="28"/>
      <c r="L664" s="32" t="s">
        <v>129</v>
      </c>
      <c r="M664" s="38"/>
      <c r="N664" s="42">
        <v>1</v>
      </c>
      <c r="O664" s="24">
        <v>0</v>
      </c>
      <c r="P664" s="47">
        <v>0.49</v>
      </c>
      <c r="Q664" s="31" t="s">
        <v>23</v>
      </c>
      <c r="R664" s="1" t="s">
        <v>24</v>
      </c>
      <c r="S664" s="71">
        <f>VLOOKUP(R664,Contingencies!$A$2:$D$7,4,FALSE)</f>
        <v>0.09</v>
      </c>
      <c r="T664" s="22">
        <f t="shared" si="764"/>
        <v>1774.2712557966317</v>
      </c>
      <c r="U664" s="33">
        <f t="shared" si="838"/>
        <v>583.48517808077145</v>
      </c>
      <c r="V664" s="89"/>
      <c r="W664" s="100"/>
      <c r="X664" s="101"/>
      <c r="Y664" s="101"/>
      <c r="Z664" s="101"/>
      <c r="AA664" s="101">
        <v>1800</v>
      </c>
      <c r="AB664" s="101"/>
      <c r="AC664" s="101"/>
      <c r="AD664" s="101"/>
      <c r="AE664" s="101"/>
      <c r="AF664" s="101">
        <v>1800</v>
      </c>
      <c r="AG664" s="101"/>
      <c r="AH664" s="101"/>
      <c r="AI664" s="102">
        <f t="shared" si="832"/>
        <v>0</v>
      </c>
      <c r="AJ664" s="103">
        <f t="shared" si="765"/>
        <v>0</v>
      </c>
      <c r="AK664" s="103">
        <f t="shared" si="766"/>
        <v>0</v>
      </c>
      <c r="AL664" s="103">
        <f t="shared" si="767"/>
        <v>0</v>
      </c>
      <c r="AM664" s="103">
        <f t="shared" si="768"/>
        <v>0</v>
      </c>
      <c r="AN664" s="103">
        <f t="shared" si="769"/>
        <v>1800</v>
      </c>
      <c r="AO664" s="103">
        <f t="shared" si="770"/>
        <v>0</v>
      </c>
      <c r="AP664" s="103">
        <f t="shared" si="771"/>
        <v>0</v>
      </c>
      <c r="AQ664" s="103">
        <f t="shared" si="772"/>
        <v>0</v>
      </c>
      <c r="AR664" s="103">
        <f t="shared" si="773"/>
        <v>0</v>
      </c>
      <c r="AS664" s="103">
        <f t="shared" si="774"/>
        <v>1800</v>
      </c>
      <c r="AT664" s="103">
        <f t="shared" si="775"/>
        <v>0</v>
      </c>
      <c r="AU664" s="103">
        <f t="shared" si="776"/>
        <v>0</v>
      </c>
      <c r="AV664" s="104">
        <f>SUM(AJ664:AU664)*VLOOKUP($I664,Escalation[],MATCH(W$1,Escalation[#Headers]),FALSE)</f>
        <v>3677.4</v>
      </c>
      <c r="AW664" s="104">
        <f t="shared" si="833"/>
        <v>0</v>
      </c>
      <c r="AX664" s="104">
        <f t="shared" si="834"/>
        <v>1801.9259999999999</v>
      </c>
      <c r="AY664" s="104">
        <f t="shared" si="835"/>
        <v>5479.326</v>
      </c>
      <c r="AZ664" s="103">
        <f t="shared" si="836"/>
        <v>330.96600000000001</v>
      </c>
      <c r="BA664" s="105">
        <f t="shared" si="837"/>
        <v>162.17334</v>
      </c>
      <c r="BB664" s="100"/>
      <c r="BC664" s="101"/>
      <c r="BD664" s="101"/>
      <c r="BE664" s="101"/>
      <c r="BF664" s="101">
        <v>1800</v>
      </c>
      <c r="BG664" s="101"/>
      <c r="BH664" s="101"/>
      <c r="BI664" s="101"/>
      <c r="BJ664" s="101"/>
      <c r="BK664" s="101">
        <v>1800</v>
      </c>
      <c r="BL664" s="101"/>
      <c r="BM664" s="101"/>
      <c r="BN664" s="102">
        <f t="shared" si="777"/>
        <v>0</v>
      </c>
      <c r="BO664" s="103">
        <f t="shared" si="778"/>
        <v>0</v>
      </c>
      <c r="BP664" s="103">
        <f t="shared" si="779"/>
        <v>0</v>
      </c>
      <c r="BQ664" s="103">
        <f t="shared" si="780"/>
        <v>0</v>
      </c>
      <c r="BR664" s="103">
        <f t="shared" si="781"/>
        <v>0</v>
      </c>
      <c r="BS664" s="103">
        <f t="shared" si="782"/>
        <v>1800</v>
      </c>
      <c r="BT664" s="103">
        <f t="shared" si="783"/>
        <v>0</v>
      </c>
      <c r="BU664" s="103">
        <f t="shared" si="784"/>
        <v>0</v>
      </c>
      <c r="BV664" s="103">
        <f t="shared" si="785"/>
        <v>0</v>
      </c>
      <c r="BW664" s="103">
        <f t="shared" si="786"/>
        <v>0</v>
      </c>
      <c r="BX664" s="103">
        <f t="shared" si="787"/>
        <v>1800</v>
      </c>
      <c r="BY664" s="103">
        <f t="shared" si="788"/>
        <v>0</v>
      </c>
      <c r="BZ664" s="103">
        <f t="shared" si="789"/>
        <v>0</v>
      </c>
      <c r="CA664" s="104">
        <f>SUM(BO664:BZ664)*VLOOKUP($I664,Escalation[],MATCH(BB$1,Escalation[#Headers]),FALSE)</f>
        <v>3756.4641000000006</v>
      </c>
      <c r="CB664" s="104">
        <f t="shared" si="790"/>
        <v>0</v>
      </c>
      <c r="CC664" s="104">
        <f t="shared" si="791"/>
        <v>1840.6674090000004</v>
      </c>
      <c r="CD664" s="104">
        <f t="shared" si="792"/>
        <v>5597.1315090000007</v>
      </c>
      <c r="CE664" s="103">
        <f t="shared" si="793"/>
        <v>338.08176900000007</v>
      </c>
      <c r="CF664" s="105">
        <f t="shared" si="794"/>
        <v>165.66006681000002</v>
      </c>
      <c r="CG664" s="100"/>
      <c r="CH664" s="101"/>
      <c r="CI664" s="101"/>
      <c r="CJ664" s="101"/>
      <c r="CK664" s="101">
        <v>1800</v>
      </c>
      <c r="CL664" s="101"/>
      <c r="CM664" s="101"/>
      <c r="CN664" s="101"/>
      <c r="CO664" s="101"/>
      <c r="CP664" s="101">
        <v>1800</v>
      </c>
      <c r="CQ664" s="101"/>
      <c r="CR664" s="101"/>
      <c r="CS664" s="102">
        <f t="shared" si="795"/>
        <v>0</v>
      </c>
      <c r="CT664" s="103">
        <f t="shared" si="796"/>
        <v>0</v>
      </c>
      <c r="CU664" s="103">
        <f t="shared" si="797"/>
        <v>0</v>
      </c>
      <c r="CV664" s="103">
        <f t="shared" si="798"/>
        <v>0</v>
      </c>
      <c r="CW664" s="103">
        <f t="shared" si="799"/>
        <v>0</v>
      </c>
      <c r="CX664" s="103">
        <f t="shared" si="800"/>
        <v>1800</v>
      </c>
      <c r="CY664" s="103">
        <f t="shared" si="801"/>
        <v>0</v>
      </c>
      <c r="CZ664" s="103">
        <f t="shared" si="802"/>
        <v>0</v>
      </c>
      <c r="DA664" s="103">
        <f t="shared" si="803"/>
        <v>0</v>
      </c>
      <c r="DB664" s="103">
        <f t="shared" si="804"/>
        <v>0</v>
      </c>
      <c r="DC664" s="103">
        <f t="shared" si="805"/>
        <v>1800</v>
      </c>
      <c r="DD664" s="103">
        <f t="shared" si="806"/>
        <v>0</v>
      </c>
      <c r="DE664" s="103">
        <f t="shared" si="807"/>
        <v>0</v>
      </c>
      <c r="DF664" s="104">
        <f>SUM(CT664:DE664)*VLOOKUP($I664,Escalation[],MATCH(CG$1,Escalation[#Headers]),FALSE)</f>
        <v>3837.2280781500012</v>
      </c>
      <c r="DG664" s="104">
        <f t="shared" si="808"/>
        <v>0</v>
      </c>
      <c r="DH664" s="104">
        <f t="shared" si="809"/>
        <v>1880.2417582935007</v>
      </c>
      <c r="DI664" s="104">
        <f t="shared" si="810"/>
        <v>5717.4698364435017</v>
      </c>
      <c r="DJ664" s="103">
        <f t="shared" si="811"/>
        <v>345.3505270335001</v>
      </c>
      <c r="DK664" s="105">
        <f t="shared" si="812"/>
        <v>169.22175824641505</v>
      </c>
      <c r="DL664" s="100"/>
      <c r="DM664" s="101"/>
      <c r="DN664" s="101"/>
      <c r="DO664" s="101"/>
      <c r="DP664" s="101">
        <v>1800</v>
      </c>
      <c r="DQ664" s="101"/>
      <c r="DR664" s="101"/>
      <c r="DS664" s="102"/>
      <c r="DT664" s="102"/>
      <c r="DU664" s="102"/>
      <c r="DV664" s="102"/>
      <c r="DW664" s="102"/>
      <c r="DX664" s="102">
        <f t="shared" si="813"/>
        <v>0</v>
      </c>
      <c r="DY664" s="103">
        <f t="shared" si="814"/>
        <v>0</v>
      </c>
      <c r="DZ664" s="103">
        <f t="shared" si="815"/>
        <v>0</v>
      </c>
      <c r="EA664" s="103">
        <f t="shared" si="816"/>
        <v>0</v>
      </c>
      <c r="EB664" s="103">
        <f t="shared" si="817"/>
        <v>0</v>
      </c>
      <c r="EC664" s="103">
        <f t="shared" si="818"/>
        <v>1800</v>
      </c>
      <c r="ED664" s="103">
        <f t="shared" si="819"/>
        <v>0</v>
      </c>
      <c r="EE664" s="103">
        <f t="shared" si="820"/>
        <v>0</v>
      </c>
      <c r="EF664" s="103">
        <f t="shared" si="821"/>
        <v>0</v>
      </c>
      <c r="EG664" s="103">
        <f t="shared" si="822"/>
        <v>0</v>
      </c>
      <c r="EH664" s="103">
        <f t="shared" si="823"/>
        <v>0</v>
      </c>
      <c r="EI664" s="103">
        <f t="shared" si="824"/>
        <v>0</v>
      </c>
      <c r="EJ664" s="103">
        <f t="shared" si="825"/>
        <v>0</v>
      </c>
      <c r="EK664" s="104">
        <f>SUM(DY664:EJ664)*VLOOKUP($I664,Escalation[],MATCH(DL$1,Escalation[#Headers]),FALSE)</f>
        <v>1959.8642409151132</v>
      </c>
      <c r="EL664" s="104">
        <f t="shared" si="826"/>
        <v>0</v>
      </c>
      <c r="EM664" s="104">
        <f t="shared" si="827"/>
        <v>960.33347804840548</v>
      </c>
      <c r="EN664" s="104">
        <f t="shared" si="828"/>
        <v>2920.1977189635186</v>
      </c>
      <c r="EO664" s="103">
        <f t="shared" si="829"/>
        <v>176.38778168236018</v>
      </c>
      <c r="EP664" s="105">
        <f t="shared" si="830"/>
        <v>86.430013024356484</v>
      </c>
      <c r="EQ664" s="159">
        <f t="shared" si="831"/>
        <v>19714.125064407021</v>
      </c>
      <c r="ER664" s="1"/>
      <c r="ES664" s="82"/>
      <c r="ET664" s="82"/>
      <c r="EU664" s="82"/>
      <c r="EV664" s="82"/>
      <c r="EW664" s="34"/>
      <c r="EX664" s="34"/>
      <c r="EY664" s="34"/>
      <c r="EZ664" s="34"/>
      <c r="FA664" s="34"/>
      <c r="FB664" s="34"/>
      <c r="FC664" s="34"/>
      <c r="FD664" s="34"/>
    </row>
    <row r="665" spans="1:160" ht="105.6" hidden="1" x14ac:dyDescent="0.3">
      <c r="A665" s="1" t="s">
        <v>1324</v>
      </c>
      <c r="B665" s="83">
        <v>1.5</v>
      </c>
      <c r="C665" t="s">
        <v>1402</v>
      </c>
      <c r="D665" s="28" t="s">
        <v>1293</v>
      </c>
      <c r="E665" s="28"/>
      <c r="F665" s="29" t="s">
        <v>125</v>
      </c>
      <c r="G665" s="30" t="s">
        <v>1326</v>
      </c>
      <c r="H665" s="1" t="s">
        <v>834</v>
      </c>
      <c r="I665" s="28" t="s">
        <v>125</v>
      </c>
      <c r="J665" s="31" t="s">
        <v>125</v>
      </c>
      <c r="K665" s="28"/>
      <c r="L665" s="32" t="s">
        <v>129</v>
      </c>
      <c r="M665" s="38"/>
      <c r="N665" s="42">
        <v>1</v>
      </c>
      <c r="O665" s="24">
        <v>0</v>
      </c>
      <c r="P665" s="47">
        <v>0.49</v>
      </c>
      <c r="Q665" s="31" t="s">
        <v>23</v>
      </c>
      <c r="R665" s="1" t="s">
        <v>24</v>
      </c>
      <c r="S665" s="71">
        <f>VLOOKUP(R665,Contingencies!$A$2:$D$7,4,FALSE)</f>
        <v>0.09</v>
      </c>
      <c r="T665" s="22">
        <f t="shared" si="764"/>
        <v>2687.0283752709602</v>
      </c>
      <c r="U665" s="33">
        <f t="shared" si="838"/>
        <v>883.65362676696009</v>
      </c>
      <c r="V665" s="89"/>
      <c r="W665" s="100"/>
      <c r="X665" s="101"/>
      <c r="Y665" s="101"/>
      <c r="Z665" s="101"/>
      <c r="AA665" s="101"/>
      <c r="AB665" s="101"/>
      <c r="AC665" s="101"/>
      <c r="AD665" s="101">
        <v>3200</v>
      </c>
      <c r="AE665" s="101"/>
      <c r="AF665" s="101"/>
      <c r="AG665" s="101">
        <v>3200</v>
      </c>
      <c r="AH665" s="101"/>
      <c r="AI665" s="102">
        <f t="shared" si="832"/>
        <v>0</v>
      </c>
      <c r="AJ665" s="103">
        <f t="shared" si="765"/>
        <v>0</v>
      </c>
      <c r="AK665" s="103">
        <f t="shared" si="766"/>
        <v>0</v>
      </c>
      <c r="AL665" s="103">
        <f t="shared" si="767"/>
        <v>0</v>
      </c>
      <c r="AM665" s="103">
        <f t="shared" si="768"/>
        <v>0</v>
      </c>
      <c r="AN665" s="103">
        <f t="shared" si="769"/>
        <v>0</v>
      </c>
      <c r="AO665" s="103">
        <f t="shared" si="770"/>
        <v>0</v>
      </c>
      <c r="AP665" s="103">
        <f t="shared" si="771"/>
        <v>0</v>
      </c>
      <c r="AQ665" s="103">
        <f t="shared" si="772"/>
        <v>3200</v>
      </c>
      <c r="AR665" s="103">
        <f t="shared" si="773"/>
        <v>0</v>
      </c>
      <c r="AS665" s="103">
        <f t="shared" si="774"/>
        <v>0</v>
      </c>
      <c r="AT665" s="103">
        <f t="shared" si="775"/>
        <v>3200</v>
      </c>
      <c r="AU665" s="103">
        <f t="shared" si="776"/>
        <v>0</v>
      </c>
      <c r="AV665" s="104">
        <f>SUM(AJ665:AU665)*VLOOKUP($I665,Escalation[],MATCH(W$1,Escalation[#Headers]),FALSE)</f>
        <v>6537.6</v>
      </c>
      <c r="AW665" s="104">
        <f t="shared" si="833"/>
        <v>0</v>
      </c>
      <c r="AX665" s="104">
        <f t="shared" si="834"/>
        <v>3203.424</v>
      </c>
      <c r="AY665" s="104">
        <f t="shared" si="835"/>
        <v>9741.0240000000013</v>
      </c>
      <c r="AZ665" s="103">
        <f t="shared" si="836"/>
        <v>588.38400000000001</v>
      </c>
      <c r="BA665" s="105">
        <f t="shared" si="837"/>
        <v>288.30815999999999</v>
      </c>
      <c r="BB665" s="100"/>
      <c r="BC665" s="101"/>
      <c r="BD665" s="101"/>
      <c r="BE665" s="101"/>
      <c r="BF665" s="101"/>
      <c r="BG665" s="101"/>
      <c r="BH665" s="101"/>
      <c r="BI665" s="101">
        <v>3200</v>
      </c>
      <c r="BJ665" s="101"/>
      <c r="BK665" s="101"/>
      <c r="BL665" s="101">
        <v>3200</v>
      </c>
      <c r="BM665" s="101"/>
      <c r="BN665" s="102">
        <f t="shared" si="777"/>
        <v>0</v>
      </c>
      <c r="BO665" s="103">
        <f t="shared" si="778"/>
        <v>0</v>
      </c>
      <c r="BP665" s="103">
        <f t="shared" si="779"/>
        <v>0</v>
      </c>
      <c r="BQ665" s="103">
        <f t="shared" si="780"/>
        <v>0</v>
      </c>
      <c r="BR665" s="103">
        <f t="shared" si="781"/>
        <v>0</v>
      </c>
      <c r="BS665" s="103">
        <f t="shared" si="782"/>
        <v>0</v>
      </c>
      <c r="BT665" s="103">
        <f t="shared" si="783"/>
        <v>0</v>
      </c>
      <c r="BU665" s="103">
        <f t="shared" si="784"/>
        <v>0</v>
      </c>
      <c r="BV665" s="103">
        <f t="shared" si="785"/>
        <v>3200</v>
      </c>
      <c r="BW665" s="103">
        <f t="shared" si="786"/>
        <v>0</v>
      </c>
      <c r="BX665" s="103">
        <f t="shared" si="787"/>
        <v>0</v>
      </c>
      <c r="BY665" s="103">
        <f t="shared" si="788"/>
        <v>3200</v>
      </c>
      <c r="BZ665" s="103">
        <f t="shared" si="789"/>
        <v>0</v>
      </c>
      <c r="CA665" s="104">
        <f>SUM(BO665:BZ665)*VLOOKUP($I665,Escalation[],MATCH(BB$1,Escalation[#Headers]),FALSE)</f>
        <v>6678.1584000000012</v>
      </c>
      <c r="CB665" s="104">
        <f t="shared" si="790"/>
        <v>0</v>
      </c>
      <c r="CC665" s="104">
        <f t="shared" si="791"/>
        <v>3272.2976160000003</v>
      </c>
      <c r="CD665" s="104">
        <f t="shared" si="792"/>
        <v>9950.4560160000019</v>
      </c>
      <c r="CE665" s="103">
        <f t="shared" si="793"/>
        <v>601.03425600000003</v>
      </c>
      <c r="CF665" s="105">
        <f t="shared" si="794"/>
        <v>294.50678543999999</v>
      </c>
      <c r="CG665" s="100"/>
      <c r="CH665" s="101"/>
      <c r="CI665" s="101"/>
      <c r="CJ665" s="101"/>
      <c r="CK665" s="101"/>
      <c r="CL665" s="101"/>
      <c r="CM665" s="101"/>
      <c r="CN665" s="101">
        <v>3200</v>
      </c>
      <c r="CO665" s="101"/>
      <c r="CP665" s="101"/>
      <c r="CQ665" s="101">
        <v>3200</v>
      </c>
      <c r="CR665" s="101"/>
      <c r="CS665" s="102">
        <f t="shared" si="795"/>
        <v>0</v>
      </c>
      <c r="CT665" s="103">
        <f t="shared" si="796"/>
        <v>0</v>
      </c>
      <c r="CU665" s="103">
        <f t="shared" si="797"/>
        <v>0</v>
      </c>
      <c r="CV665" s="103">
        <f t="shared" si="798"/>
        <v>0</v>
      </c>
      <c r="CW665" s="103">
        <f t="shared" si="799"/>
        <v>0</v>
      </c>
      <c r="CX665" s="103">
        <f t="shared" si="800"/>
        <v>0</v>
      </c>
      <c r="CY665" s="103">
        <f t="shared" si="801"/>
        <v>0</v>
      </c>
      <c r="CZ665" s="103">
        <f t="shared" si="802"/>
        <v>0</v>
      </c>
      <c r="DA665" s="103">
        <f t="shared" si="803"/>
        <v>3200</v>
      </c>
      <c r="DB665" s="103">
        <f t="shared" si="804"/>
        <v>0</v>
      </c>
      <c r="DC665" s="103">
        <f t="shared" si="805"/>
        <v>0</v>
      </c>
      <c r="DD665" s="103">
        <f t="shared" si="806"/>
        <v>3200</v>
      </c>
      <c r="DE665" s="103">
        <f t="shared" si="807"/>
        <v>0</v>
      </c>
      <c r="DF665" s="104">
        <f>SUM(CT665:DE665)*VLOOKUP($I665,Escalation[],MATCH(CG$1,Escalation[#Headers]),FALSE)</f>
        <v>6821.7388056000018</v>
      </c>
      <c r="DG665" s="104">
        <f t="shared" si="808"/>
        <v>0</v>
      </c>
      <c r="DH665" s="104">
        <f t="shared" si="809"/>
        <v>3342.652014744001</v>
      </c>
      <c r="DI665" s="104">
        <f t="shared" si="810"/>
        <v>10164.390820344002</v>
      </c>
      <c r="DJ665" s="103">
        <f t="shared" si="811"/>
        <v>613.95649250400015</v>
      </c>
      <c r="DK665" s="105">
        <f t="shared" si="812"/>
        <v>300.83868132696006</v>
      </c>
      <c r="DL665" s="100"/>
      <c r="DM665" s="101"/>
      <c r="DN665" s="101"/>
      <c r="DO665" s="101"/>
      <c r="DP665" s="101"/>
      <c r="DQ665" s="101"/>
      <c r="DR665" s="101"/>
      <c r="DS665" s="102"/>
      <c r="DT665" s="102"/>
      <c r="DU665" s="102"/>
      <c r="DV665" s="102"/>
      <c r="DW665" s="102"/>
      <c r="DX665" s="102">
        <f t="shared" si="813"/>
        <v>0</v>
      </c>
      <c r="DY665" s="103">
        <f t="shared" si="814"/>
        <v>0</v>
      </c>
      <c r="DZ665" s="103">
        <f t="shared" si="815"/>
        <v>0</v>
      </c>
      <c r="EA665" s="103">
        <f t="shared" si="816"/>
        <v>0</v>
      </c>
      <c r="EB665" s="103">
        <f t="shared" si="817"/>
        <v>0</v>
      </c>
      <c r="EC665" s="103">
        <f t="shared" si="818"/>
        <v>0</v>
      </c>
      <c r="ED665" s="103">
        <f t="shared" si="819"/>
        <v>0</v>
      </c>
      <c r="EE665" s="103">
        <f t="shared" si="820"/>
        <v>0</v>
      </c>
      <c r="EF665" s="103">
        <f t="shared" si="821"/>
        <v>0</v>
      </c>
      <c r="EG665" s="103">
        <f t="shared" si="822"/>
        <v>0</v>
      </c>
      <c r="EH665" s="103">
        <f t="shared" si="823"/>
        <v>0</v>
      </c>
      <c r="EI665" s="103">
        <f t="shared" si="824"/>
        <v>0</v>
      </c>
      <c r="EJ665" s="103">
        <f t="shared" si="825"/>
        <v>0</v>
      </c>
      <c r="EK665" s="104">
        <f>SUM(DY665:EJ665)*VLOOKUP($I665,Escalation[],MATCH(DL$1,Escalation[#Headers]),FALSE)</f>
        <v>0</v>
      </c>
      <c r="EL665" s="104">
        <f t="shared" si="826"/>
        <v>0</v>
      </c>
      <c r="EM665" s="104">
        <f t="shared" si="827"/>
        <v>0</v>
      </c>
      <c r="EN665" s="104">
        <f t="shared" si="828"/>
        <v>0</v>
      </c>
      <c r="EO665" s="103">
        <f t="shared" si="829"/>
        <v>0</v>
      </c>
      <c r="EP665" s="105">
        <f t="shared" si="830"/>
        <v>0</v>
      </c>
      <c r="EQ665" s="159">
        <f t="shared" si="831"/>
        <v>29855.870836344002</v>
      </c>
      <c r="ER665" s="1"/>
      <c r="ES665" s="82"/>
      <c r="ET665" s="82"/>
      <c r="EU665" s="82"/>
      <c r="EV665" s="82"/>
      <c r="EW665" s="34"/>
      <c r="EX665" s="34"/>
      <c r="EY665" s="34"/>
      <c r="EZ665" s="34"/>
      <c r="FA665" s="34"/>
      <c r="FB665" s="34"/>
      <c r="FC665" s="34"/>
      <c r="FD665" s="34"/>
    </row>
    <row r="666" spans="1:160" ht="66" x14ac:dyDescent="0.3">
      <c r="A666" s="1" t="s">
        <v>1327</v>
      </c>
      <c r="B666" s="83">
        <v>1.6</v>
      </c>
      <c r="C666" t="s">
        <v>1327</v>
      </c>
      <c r="D666" s="28" t="s">
        <v>1010</v>
      </c>
      <c r="E666" s="28"/>
      <c r="F666" s="29" t="s">
        <v>1328</v>
      </c>
      <c r="G666" s="30" t="s">
        <v>1329</v>
      </c>
      <c r="H666" s="1" t="s">
        <v>1330</v>
      </c>
      <c r="I666" s="28" t="s">
        <v>19</v>
      </c>
      <c r="J666" s="31" t="s">
        <v>20</v>
      </c>
      <c r="K666" s="28" t="s">
        <v>1037</v>
      </c>
      <c r="L666" s="32" t="s">
        <v>129</v>
      </c>
      <c r="M666" s="38">
        <v>85.53</v>
      </c>
      <c r="N666" s="41">
        <v>66</v>
      </c>
      <c r="O666" s="24">
        <v>0.29899999999999999</v>
      </c>
      <c r="P666" s="47">
        <v>0.54500000000000004</v>
      </c>
      <c r="Q666" s="31" t="s">
        <v>23</v>
      </c>
      <c r="R666" s="1" t="s">
        <v>24</v>
      </c>
      <c r="S666" s="71">
        <f>VLOOKUP(R666,Contingencies!$A$2:$D$7,4,FALSE)</f>
        <v>0.09</v>
      </c>
      <c r="T666" s="22">
        <f t="shared" si="764"/>
        <v>14989.642714175736</v>
      </c>
      <c r="U666" s="33">
        <f t="shared" si="838"/>
        <v>5287.608594968141</v>
      </c>
      <c r="V666" s="89" t="s">
        <v>1331</v>
      </c>
      <c r="W666" s="143">
        <v>22</v>
      </c>
      <c r="X666" s="144">
        <v>22</v>
      </c>
      <c r="Y666" s="144">
        <v>22</v>
      </c>
      <c r="Z666" s="144">
        <v>22</v>
      </c>
      <c r="AA666" s="144">
        <v>22</v>
      </c>
      <c r="AB666" s="144">
        <v>22</v>
      </c>
      <c r="AC666" s="144">
        <v>22</v>
      </c>
      <c r="AD666" s="144">
        <v>22</v>
      </c>
      <c r="AE666" s="144">
        <v>22</v>
      </c>
      <c r="AF666" s="144">
        <v>22</v>
      </c>
      <c r="AG666" s="144">
        <v>22</v>
      </c>
      <c r="AH666" s="144">
        <v>22</v>
      </c>
      <c r="AI666" s="102">
        <f t="shared" si="832"/>
        <v>264</v>
      </c>
      <c r="AJ666" s="103">
        <f t="shared" si="765"/>
        <v>1881.66</v>
      </c>
      <c r="AK666" s="103">
        <f t="shared" si="766"/>
        <v>1881.66</v>
      </c>
      <c r="AL666" s="103">
        <f t="shared" si="767"/>
        <v>1881.66</v>
      </c>
      <c r="AM666" s="103">
        <f t="shared" si="768"/>
        <v>1881.66</v>
      </c>
      <c r="AN666" s="103">
        <f t="shared" si="769"/>
        <v>1881.66</v>
      </c>
      <c r="AO666" s="103">
        <f t="shared" si="770"/>
        <v>1881.66</v>
      </c>
      <c r="AP666" s="103">
        <f t="shared" si="771"/>
        <v>1881.66</v>
      </c>
      <c r="AQ666" s="103">
        <f t="shared" si="772"/>
        <v>1881.66</v>
      </c>
      <c r="AR666" s="103">
        <f t="shared" si="773"/>
        <v>1881.66</v>
      </c>
      <c r="AS666" s="103">
        <f t="shared" si="774"/>
        <v>1881.66</v>
      </c>
      <c r="AT666" s="103">
        <f t="shared" si="775"/>
        <v>1881.66</v>
      </c>
      <c r="AU666" s="103">
        <f t="shared" si="776"/>
        <v>1881.66</v>
      </c>
      <c r="AV666" s="104">
        <f>SUM(AJ666:AU666)*VLOOKUP($I666,Escalation[],MATCH(W$1,Escalation[#Headers]),FALSE)</f>
        <v>23065.388280000003</v>
      </c>
      <c r="AW666" s="104">
        <f t="shared" si="833"/>
        <v>6896.5510957200004</v>
      </c>
      <c r="AX666" s="104">
        <f t="shared" si="834"/>
        <v>16329.256959767403</v>
      </c>
      <c r="AY666" s="104">
        <f t="shared" si="835"/>
        <v>46291.196335487402</v>
      </c>
      <c r="AZ666" s="103">
        <f t="shared" si="836"/>
        <v>2696.5745438148001</v>
      </c>
      <c r="BA666" s="105">
        <f t="shared" si="837"/>
        <v>1469.6331263790662</v>
      </c>
      <c r="BB666" s="143">
        <v>22</v>
      </c>
      <c r="BC666" s="144">
        <v>22</v>
      </c>
      <c r="BD666" s="144">
        <v>22</v>
      </c>
      <c r="BE666" s="144">
        <v>22</v>
      </c>
      <c r="BF666" s="144">
        <v>22</v>
      </c>
      <c r="BG666" s="144">
        <v>22</v>
      </c>
      <c r="BH666" s="144">
        <v>22</v>
      </c>
      <c r="BI666" s="144">
        <v>22</v>
      </c>
      <c r="BJ666" s="144">
        <v>22</v>
      </c>
      <c r="BK666" s="144">
        <v>22</v>
      </c>
      <c r="BL666" s="144">
        <v>22</v>
      </c>
      <c r="BM666" s="144">
        <v>22</v>
      </c>
      <c r="BN666" s="102">
        <f t="shared" si="777"/>
        <v>264</v>
      </c>
      <c r="BO666" s="103">
        <f t="shared" si="778"/>
        <v>1881.66</v>
      </c>
      <c r="BP666" s="103">
        <f t="shared" si="779"/>
        <v>1881.66</v>
      </c>
      <c r="BQ666" s="103">
        <f t="shared" si="780"/>
        <v>1881.66</v>
      </c>
      <c r="BR666" s="103">
        <f t="shared" si="781"/>
        <v>1881.66</v>
      </c>
      <c r="BS666" s="103">
        <f t="shared" si="782"/>
        <v>1881.66</v>
      </c>
      <c r="BT666" s="103">
        <f t="shared" si="783"/>
        <v>1881.66</v>
      </c>
      <c r="BU666" s="103">
        <f t="shared" si="784"/>
        <v>1881.66</v>
      </c>
      <c r="BV666" s="103">
        <f t="shared" si="785"/>
        <v>1881.66</v>
      </c>
      <c r="BW666" s="103">
        <f t="shared" si="786"/>
        <v>1881.66</v>
      </c>
      <c r="BX666" s="103">
        <f t="shared" si="787"/>
        <v>1881.66</v>
      </c>
      <c r="BY666" s="103">
        <f t="shared" si="788"/>
        <v>1881.66</v>
      </c>
      <c r="BZ666" s="103">
        <f t="shared" si="789"/>
        <v>1881.66</v>
      </c>
      <c r="CA666" s="104">
        <f>SUM(BO666:BZ666)*VLOOKUP($I666,Escalation[],MATCH(BB$1,Escalation[#Headers]),FALSE)</f>
        <v>23561.294128020007</v>
      </c>
      <c r="CB666" s="104">
        <f t="shared" si="790"/>
        <v>7044.826944277982</v>
      </c>
      <c r="CC666" s="104">
        <f t="shared" si="791"/>
        <v>16680.335984402405</v>
      </c>
      <c r="CD666" s="104">
        <f t="shared" si="792"/>
        <v>47286.457056700398</v>
      </c>
      <c r="CE666" s="103">
        <f t="shared" si="793"/>
        <v>2754.5508965068188</v>
      </c>
      <c r="CF666" s="105">
        <f t="shared" si="794"/>
        <v>1501.2302385962164</v>
      </c>
      <c r="CG666" s="143">
        <v>22</v>
      </c>
      <c r="CH666" s="144">
        <v>22</v>
      </c>
      <c r="CI666" s="144">
        <v>22</v>
      </c>
      <c r="CJ666" s="144">
        <v>22</v>
      </c>
      <c r="CK666" s="144">
        <v>22</v>
      </c>
      <c r="CL666" s="144">
        <v>22</v>
      </c>
      <c r="CM666" s="144">
        <v>22</v>
      </c>
      <c r="CN666" s="144">
        <v>22</v>
      </c>
      <c r="CO666" s="144">
        <v>22</v>
      </c>
      <c r="CP666" s="144">
        <v>22</v>
      </c>
      <c r="CQ666" s="144">
        <v>22</v>
      </c>
      <c r="CR666" s="144">
        <v>22</v>
      </c>
      <c r="CS666" s="102">
        <f t="shared" si="795"/>
        <v>264</v>
      </c>
      <c r="CT666" s="103">
        <f t="shared" si="796"/>
        <v>1881.66</v>
      </c>
      <c r="CU666" s="103">
        <f t="shared" si="797"/>
        <v>1881.66</v>
      </c>
      <c r="CV666" s="103">
        <f t="shared" si="798"/>
        <v>1881.66</v>
      </c>
      <c r="CW666" s="103">
        <f t="shared" si="799"/>
        <v>1881.66</v>
      </c>
      <c r="CX666" s="103">
        <f t="shared" si="800"/>
        <v>1881.66</v>
      </c>
      <c r="CY666" s="103">
        <f t="shared" si="801"/>
        <v>1881.66</v>
      </c>
      <c r="CZ666" s="103">
        <f t="shared" si="802"/>
        <v>1881.66</v>
      </c>
      <c r="DA666" s="103">
        <f t="shared" si="803"/>
        <v>1881.66</v>
      </c>
      <c r="DB666" s="103">
        <f t="shared" si="804"/>
        <v>1881.66</v>
      </c>
      <c r="DC666" s="103">
        <f t="shared" si="805"/>
        <v>1881.66</v>
      </c>
      <c r="DD666" s="103">
        <f t="shared" si="806"/>
        <v>1881.66</v>
      </c>
      <c r="DE666" s="103">
        <f t="shared" si="807"/>
        <v>1881.66</v>
      </c>
      <c r="DF666" s="104">
        <f>SUM(CT666:DE666)*VLOOKUP($I666,Escalation[],MATCH(CG$1,Escalation[#Headers]),FALSE)</f>
        <v>24067.86195177244</v>
      </c>
      <c r="DG666" s="104">
        <f t="shared" si="808"/>
        <v>7196.2907235799594</v>
      </c>
      <c r="DH666" s="104">
        <f t="shared" si="809"/>
        <v>17038.96320806706</v>
      </c>
      <c r="DI666" s="104">
        <f t="shared" si="810"/>
        <v>48303.115883419465</v>
      </c>
      <c r="DJ666" s="103">
        <f t="shared" si="811"/>
        <v>2813.7737407817158</v>
      </c>
      <c r="DK666" s="105">
        <f t="shared" si="812"/>
        <v>1533.5066887260352</v>
      </c>
      <c r="DL666" s="143">
        <v>22</v>
      </c>
      <c r="DM666" s="144">
        <v>22</v>
      </c>
      <c r="DN666" s="144">
        <v>22</v>
      </c>
      <c r="DO666" s="144">
        <v>22</v>
      </c>
      <c r="DP666" s="144">
        <v>22</v>
      </c>
      <c r="DQ666" s="144">
        <v>22</v>
      </c>
      <c r="DR666" s="101"/>
      <c r="DS666" s="102"/>
      <c r="DT666" s="102"/>
      <c r="DU666" s="102"/>
      <c r="DV666" s="102"/>
      <c r="DW666" s="102"/>
      <c r="DX666" s="102">
        <f t="shared" si="813"/>
        <v>132</v>
      </c>
      <c r="DY666" s="103">
        <f t="shared" si="814"/>
        <v>1881.66</v>
      </c>
      <c r="DZ666" s="103">
        <f t="shared" si="815"/>
        <v>1881.66</v>
      </c>
      <c r="EA666" s="103">
        <f t="shared" si="816"/>
        <v>1881.66</v>
      </c>
      <c r="EB666" s="103">
        <f t="shared" si="817"/>
        <v>1881.66</v>
      </c>
      <c r="EC666" s="103">
        <f t="shared" si="818"/>
        <v>1881.66</v>
      </c>
      <c r="ED666" s="103">
        <f t="shared" si="819"/>
        <v>1881.66</v>
      </c>
      <c r="EE666" s="103">
        <f t="shared" si="820"/>
        <v>0</v>
      </c>
      <c r="EF666" s="103">
        <f t="shared" si="821"/>
        <v>0</v>
      </c>
      <c r="EG666" s="103">
        <f t="shared" si="822"/>
        <v>0</v>
      </c>
      <c r="EH666" s="103">
        <f t="shared" si="823"/>
        <v>0</v>
      </c>
      <c r="EI666" s="103">
        <f t="shared" si="824"/>
        <v>0</v>
      </c>
      <c r="EJ666" s="103">
        <f t="shared" si="825"/>
        <v>0</v>
      </c>
      <c r="EK666" s="104">
        <f>SUM(DY666:EJ666)*VLOOKUP($I666,Escalation[],MATCH(DL$1,Escalation[#Headers]),FALSE)</f>
        <v>12292.660491867775</v>
      </c>
      <c r="EL666" s="104">
        <f t="shared" si="826"/>
        <v>3675.5054870684644</v>
      </c>
      <c r="EM666" s="104">
        <f t="shared" si="827"/>
        <v>8702.650458520251</v>
      </c>
      <c r="EN666" s="104">
        <f t="shared" si="828"/>
        <v>24670.816437456488</v>
      </c>
      <c r="EO666" s="103">
        <f t="shared" si="829"/>
        <v>1437.1349381042614</v>
      </c>
      <c r="EP666" s="105">
        <f t="shared" si="830"/>
        <v>783.23854126682261</v>
      </c>
      <c r="EQ666" s="159">
        <f t="shared" si="831"/>
        <v>166551.58571306375</v>
      </c>
      <c r="ER666" s="1"/>
      <c r="ES666" s="82"/>
      <c r="ET666" s="82"/>
      <c r="EU666" s="82"/>
      <c r="EV666" s="82"/>
      <c r="EW666" s="34"/>
      <c r="EX666" s="34"/>
      <c r="EY666" s="34"/>
      <c r="EZ666" s="34"/>
      <c r="FA666" s="34"/>
      <c r="FB666" s="34"/>
      <c r="FC666" s="34"/>
      <c r="FD666" s="34"/>
    </row>
    <row r="667" spans="1:160" ht="52.8" x14ac:dyDescent="0.3">
      <c r="A667" s="1" t="s">
        <v>1327</v>
      </c>
      <c r="B667" s="83">
        <v>1.6</v>
      </c>
      <c r="C667" t="s">
        <v>1327</v>
      </c>
      <c r="D667" s="28" t="s">
        <v>1010</v>
      </c>
      <c r="E667" s="28"/>
      <c r="F667" s="29" t="s">
        <v>1328</v>
      </c>
      <c r="G667" s="30" t="s">
        <v>1332</v>
      </c>
      <c r="H667" s="1" t="s">
        <v>128</v>
      </c>
      <c r="I667" s="28" t="s">
        <v>125</v>
      </c>
      <c r="J667" s="31" t="s">
        <v>125</v>
      </c>
      <c r="K667" s="28"/>
      <c r="L667" s="32" t="s">
        <v>129</v>
      </c>
      <c r="M667" s="38"/>
      <c r="N667" s="42">
        <v>1</v>
      </c>
      <c r="O667" s="24">
        <v>0</v>
      </c>
      <c r="P667" s="47">
        <v>0.54500000000000004</v>
      </c>
      <c r="Q667" s="31" t="s">
        <v>23</v>
      </c>
      <c r="R667" s="1" t="s">
        <v>24</v>
      </c>
      <c r="S667" s="71">
        <f>VLOOKUP(R667,Contingencies!$A$2:$D$7,4,FALSE)</f>
        <v>0.09</v>
      </c>
      <c r="T667" s="22">
        <f t="shared" si="764"/>
        <v>1300.4620852383789</v>
      </c>
      <c r="U667" s="33">
        <f t="shared" si="838"/>
        <v>458.73905272162887</v>
      </c>
      <c r="V667" s="89"/>
      <c r="W667" s="100"/>
      <c r="X667" s="101"/>
      <c r="Y667" s="101"/>
      <c r="Z667" s="101"/>
      <c r="AA667" s="101"/>
      <c r="AB667" s="101"/>
      <c r="AC667" s="101">
        <v>1800</v>
      </c>
      <c r="AD667" s="101"/>
      <c r="AE667" s="101"/>
      <c r="AF667" s="101"/>
      <c r="AG667" s="101"/>
      <c r="AH667" s="101">
        <v>1800</v>
      </c>
      <c r="AI667" s="102">
        <f t="shared" si="832"/>
        <v>0</v>
      </c>
      <c r="AJ667" s="103">
        <f t="shared" si="765"/>
        <v>0</v>
      </c>
      <c r="AK667" s="103">
        <f t="shared" si="766"/>
        <v>0</v>
      </c>
      <c r="AL667" s="103">
        <f t="shared" si="767"/>
        <v>0</v>
      </c>
      <c r="AM667" s="103">
        <f t="shared" si="768"/>
        <v>0</v>
      </c>
      <c r="AN667" s="103">
        <f t="shared" si="769"/>
        <v>0</v>
      </c>
      <c r="AO667" s="103">
        <f t="shared" si="770"/>
        <v>0</v>
      </c>
      <c r="AP667" s="103">
        <f t="shared" si="771"/>
        <v>1800</v>
      </c>
      <c r="AQ667" s="103">
        <f t="shared" si="772"/>
        <v>0</v>
      </c>
      <c r="AR667" s="103">
        <f t="shared" si="773"/>
        <v>0</v>
      </c>
      <c r="AS667" s="103">
        <f t="shared" si="774"/>
        <v>0</v>
      </c>
      <c r="AT667" s="103">
        <f t="shared" si="775"/>
        <v>0</v>
      </c>
      <c r="AU667" s="103">
        <f t="shared" si="776"/>
        <v>1800</v>
      </c>
      <c r="AV667" s="104">
        <f>SUM(AJ667:AU667)*VLOOKUP($I667,Escalation[],MATCH(W$1,Escalation[#Headers]),FALSE)</f>
        <v>3677.4</v>
      </c>
      <c r="AW667" s="104">
        <f t="shared" si="833"/>
        <v>0</v>
      </c>
      <c r="AX667" s="104">
        <f t="shared" si="834"/>
        <v>2004.1830000000002</v>
      </c>
      <c r="AY667" s="104">
        <f t="shared" si="835"/>
        <v>5681.5830000000005</v>
      </c>
      <c r="AZ667" s="103">
        <f t="shared" si="836"/>
        <v>330.96600000000001</v>
      </c>
      <c r="BA667" s="105">
        <f t="shared" si="837"/>
        <v>180.37647000000001</v>
      </c>
      <c r="BB667" s="100"/>
      <c r="BC667" s="101"/>
      <c r="BD667" s="101"/>
      <c r="BE667" s="101"/>
      <c r="BF667" s="101"/>
      <c r="BG667" s="101"/>
      <c r="BH667" s="101">
        <v>1800</v>
      </c>
      <c r="BI667" s="101"/>
      <c r="BJ667" s="101"/>
      <c r="BK667" s="101"/>
      <c r="BL667" s="101"/>
      <c r="BM667" s="101">
        <v>1800</v>
      </c>
      <c r="BN667" s="102">
        <f t="shared" si="777"/>
        <v>0</v>
      </c>
      <c r="BO667" s="103">
        <f t="shared" si="778"/>
        <v>0</v>
      </c>
      <c r="BP667" s="103">
        <f t="shared" si="779"/>
        <v>0</v>
      </c>
      <c r="BQ667" s="103">
        <f t="shared" si="780"/>
        <v>0</v>
      </c>
      <c r="BR667" s="103">
        <f t="shared" si="781"/>
        <v>0</v>
      </c>
      <c r="BS667" s="103">
        <f t="shared" si="782"/>
        <v>0</v>
      </c>
      <c r="BT667" s="103">
        <f t="shared" si="783"/>
        <v>0</v>
      </c>
      <c r="BU667" s="103">
        <f t="shared" si="784"/>
        <v>1800</v>
      </c>
      <c r="BV667" s="103">
        <f t="shared" si="785"/>
        <v>0</v>
      </c>
      <c r="BW667" s="103">
        <f t="shared" si="786"/>
        <v>0</v>
      </c>
      <c r="BX667" s="103">
        <f t="shared" si="787"/>
        <v>0</v>
      </c>
      <c r="BY667" s="103">
        <f t="shared" si="788"/>
        <v>0</v>
      </c>
      <c r="BZ667" s="103">
        <f t="shared" si="789"/>
        <v>1800</v>
      </c>
      <c r="CA667" s="104">
        <f>SUM(BO667:BZ667)*VLOOKUP($I667,Escalation[],MATCH(BB$1,Escalation[#Headers]),FALSE)</f>
        <v>3756.4641000000006</v>
      </c>
      <c r="CB667" s="104">
        <f t="shared" si="790"/>
        <v>0</v>
      </c>
      <c r="CC667" s="104">
        <f t="shared" si="791"/>
        <v>2047.2729345000005</v>
      </c>
      <c r="CD667" s="104">
        <f t="shared" si="792"/>
        <v>5803.7370345000008</v>
      </c>
      <c r="CE667" s="103">
        <f t="shared" si="793"/>
        <v>338.08176900000007</v>
      </c>
      <c r="CF667" s="105">
        <f t="shared" si="794"/>
        <v>184.25456410500004</v>
      </c>
      <c r="CG667" s="100"/>
      <c r="CH667" s="101"/>
      <c r="CI667" s="101"/>
      <c r="CJ667" s="101"/>
      <c r="CK667" s="101"/>
      <c r="CL667" s="101"/>
      <c r="CM667" s="101">
        <v>1800</v>
      </c>
      <c r="CN667" s="101"/>
      <c r="CO667" s="101"/>
      <c r="CP667" s="101"/>
      <c r="CQ667" s="101"/>
      <c r="CR667" s="101"/>
      <c r="CS667" s="102">
        <f t="shared" si="795"/>
        <v>0</v>
      </c>
      <c r="CT667" s="103">
        <f t="shared" si="796"/>
        <v>0</v>
      </c>
      <c r="CU667" s="103">
        <f t="shared" si="797"/>
        <v>0</v>
      </c>
      <c r="CV667" s="103">
        <f t="shared" si="798"/>
        <v>0</v>
      </c>
      <c r="CW667" s="103">
        <f t="shared" si="799"/>
        <v>0</v>
      </c>
      <c r="CX667" s="103">
        <f t="shared" si="800"/>
        <v>0</v>
      </c>
      <c r="CY667" s="103">
        <f t="shared" si="801"/>
        <v>0</v>
      </c>
      <c r="CZ667" s="103">
        <f t="shared" si="802"/>
        <v>1800</v>
      </c>
      <c r="DA667" s="103">
        <f t="shared" si="803"/>
        <v>0</v>
      </c>
      <c r="DB667" s="103">
        <f t="shared" si="804"/>
        <v>0</v>
      </c>
      <c r="DC667" s="103">
        <f t="shared" si="805"/>
        <v>0</v>
      </c>
      <c r="DD667" s="103">
        <f t="shared" si="806"/>
        <v>0</v>
      </c>
      <c r="DE667" s="103">
        <f t="shared" si="807"/>
        <v>0</v>
      </c>
      <c r="DF667" s="104">
        <f>SUM(CT667:DE667)*VLOOKUP($I667,Escalation[],MATCH(CG$1,Escalation[#Headers]),FALSE)</f>
        <v>1918.6140390750006</v>
      </c>
      <c r="DG667" s="104">
        <f t="shared" si="808"/>
        <v>0</v>
      </c>
      <c r="DH667" s="104">
        <f t="shared" si="809"/>
        <v>1045.6446512958755</v>
      </c>
      <c r="DI667" s="104">
        <f t="shared" si="810"/>
        <v>2964.2586903708761</v>
      </c>
      <c r="DJ667" s="103">
        <f t="shared" si="811"/>
        <v>172.67526351675005</v>
      </c>
      <c r="DK667" s="105">
        <f t="shared" si="812"/>
        <v>94.108018616628797</v>
      </c>
      <c r="DL667" s="100"/>
      <c r="DM667" s="101"/>
      <c r="DN667" s="101"/>
      <c r="DO667" s="101"/>
      <c r="DP667" s="101"/>
      <c r="DQ667" s="101"/>
      <c r="DR667" s="101"/>
      <c r="DS667" s="102"/>
      <c r="DT667" s="102"/>
      <c r="DU667" s="102"/>
      <c r="DV667" s="102"/>
      <c r="DW667" s="102"/>
      <c r="DX667" s="102">
        <f t="shared" si="813"/>
        <v>0</v>
      </c>
      <c r="DY667" s="103">
        <f t="shared" si="814"/>
        <v>0</v>
      </c>
      <c r="DZ667" s="103">
        <f t="shared" si="815"/>
        <v>0</v>
      </c>
      <c r="EA667" s="103">
        <f t="shared" si="816"/>
        <v>0</v>
      </c>
      <c r="EB667" s="103">
        <f t="shared" si="817"/>
        <v>0</v>
      </c>
      <c r="EC667" s="103">
        <f t="shared" si="818"/>
        <v>0</v>
      </c>
      <c r="ED667" s="103">
        <f t="shared" si="819"/>
        <v>0</v>
      </c>
      <c r="EE667" s="103">
        <f t="shared" si="820"/>
        <v>0</v>
      </c>
      <c r="EF667" s="103">
        <f t="shared" si="821"/>
        <v>0</v>
      </c>
      <c r="EG667" s="103">
        <f t="shared" si="822"/>
        <v>0</v>
      </c>
      <c r="EH667" s="103">
        <f t="shared" si="823"/>
        <v>0</v>
      </c>
      <c r="EI667" s="103">
        <f t="shared" si="824"/>
        <v>0</v>
      </c>
      <c r="EJ667" s="103">
        <f t="shared" si="825"/>
        <v>0</v>
      </c>
      <c r="EK667" s="104">
        <f>SUM(DY667:EJ667)*VLOOKUP($I667,Escalation[],MATCH(DL$1,Escalation[#Headers]),FALSE)</f>
        <v>0</v>
      </c>
      <c r="EL667" s="104">
        <f t="shared" si="826"/>
        <v>0</v>
      </c>
      <c r="EM667" s="104">
        <f t="shared" si="827"/>
        <v>0</v>
      </c>
      <c r="EN667" s="104">
        <f t="shared" si="828"/>
        <v>0</v>
      </c>
      <c r="EO667" s="103">
        <f t="shared" si="829"/>
        <v>0</v>
      </c>
      <c r="EP667" s="105">
        <f t="shared" si="830"/>
        <v>0</v>
      </c>
      <c r="EQ667" s="159">
        <f t="shared" si="831"/>
        <v>14449.578724870877</v>
      </c>
      <c r="ER667" s="1"/>
      <c r="ES667" s="82"/>
      <c r="ET667" s="82"/>
      <c r="EU667" s="82"/>
      <c r="EV667" s="82"/>
      <c r="EW667" s="34"/>
      <c r="EX667" s="34"/>
      <c r="EY667" s="34"/>
      <c r="EZ667" s="34"/>
      <c r="FA667" s="34"/>
      <c r="FB667" s="34"/>
      <c r="FC667" s="34"/>
      <c r="FD667" s="34"/>
    </row>
    <row r="668" spans="1:160" ht="79.2" x14ac:dyDescent="0.3">
      <c r="A668" s="1" t="s">
        <v>1327</v>
      </c>
      <c r="B668" s="83">
        <v>1.6</v>
      </c>
      <c r="C668" t="s">
        <v>1327</v>
      </c>
      <c r="D668" s="28" t="s">
        <v>1010</v>
      </c>
      <c r="E668" s="28"/>
      <c r="F668" s="29" t="s">
        <v>1328</v>
      </c>
      <c r="G668" s="30" t="s">
        <v>1333</v>
      </c>
      <c r="H668" s="1" t="s">
        <v>128</v>
      </c>
      <c r="I668" s="28" t="s">
        <v>125</v>
      </c>
      <c r="J668" s="31" t="s">
        <v>125</v>
      </c>
      <c r="K668" s="28"/>
      <c r="L668" s="32" t="s">
        <v>129</v>
      </c>
      <c r="M668" s="38"/>
      <c r="N668" s="42">
        <v>1</v>
      </c>
      <c r="O668" s="24">
        <v>0</v>
      </c>
      <c r="P668" s="47">
        <v>0.54500000000000004</v>
      </c>
      <c r="Q668" s="31" t="s">
        <v>23</v>
      </c>
      <c r="R668" s="1" t="s">
        <v>24</v>
      </c>
      <c r="S668" s="71">
        <f>VLOOKUP(R668,Contingencies!$A$2:$D$7,4,FALSE)</f>
        <v>0.09</v>
      </c>
      <c r="T668" s="22">
        <f t="shared" si="764"/>
        <v>255.67123500000002</v>
      </c>
      <c r="U668" s="33">
        <f t="shared" si="838"/>
        <v>90.18823500000002</v>
      </c>
      <c r="V668" s="89"/>
      <c r="W668" s="100"/>
      <c r="X668" s="101"/>
      <c r="Y668" s="101"/>
      <c r="Z668" s="101"/>
      <c r="AA668" s="101"/>
      <c r="AB668" s="101"/>
      <c r="AC668" s="101">
        <v>1800</v>
      </c>
      <c r="AD668" s="101"/>
      <c r="AE668" s="101"/>
      <c r="AF668" s="101"/>
      <c r="AG668" s="101"/>
      <c r="AH668" s="101"/>
      <c r="AI668" s="102">
        <f t="shared" si="832"/>
        <v>0</v>
      </c>
      <c r="AJ668" s="103">
        <f t="shared" si="765"/>
        <v>0</v>
      </c>
      <c r="AK668" s="103">
        <f t="shared" si="766"/>
        <v>0</v>
      </c>
      <c r="AL668" s="103">
        <f t="shared" si="767"/>
        <v>0</v>
      </c>
      <c r="AM668" s="103">
        <f t="shared" si="768"/>
        <v>0</v>
      </c>
      <c r="AN668" s="103">
        <f t="shared" si="769"/>
        <v>0</v>
      </c>
      <c r="AO668" s="103">
        <f t="shared" si="770"/>
        <v>0</v>
      </c>
      <c r="AP668" s="103">
        <f t="shared" si="771"/>
        <v>1800</v>
      </c>
      <c r="AQ668" s="103">
        <f t="shared" si="772"/>
        <v>0</v>
      </c>
      <c r="AR668" s="103">
        <f t="shared" si="773"/>
        <v>0</v>
      </c>
      <c r="AS668" s="103">
        <f t="shared" si="774"/>
        <v>0</v>
      </c>
      <c r="AT668" s="103">
        <f t="shared" si="775"/>
        <v>0</v>
      </c>
      <c r="AU668" s="103">
        <f t="shared" si="776"/>
        <v>0</v>
      </c>
      <c r="AV668" s="104">
        <f>SUM(AJ668:AU668)*VLOOKUP($I668,Escalation[],MATCH(W$1,Escalation[#Headers]),FALSE)</f>
        <v>1838.7</v>
      </c>
      <c r="AW668" s="104">
        <f t="shared" si="833"/>
        <v>0</v>
      </c>
      <c r="AX668" s="104">
        <f t="shared" si="834"/>
        <v>1002.0915000000001</v>
      </c>
      <c r="AY668" s="104">
        <f t="shared" si="835"/>
        <v>2840.7915000000003</v>
      </c>
      <c r="AZ668" s="103">
        <f t="shared" si="836"/>
        <v>165.483</v>
      </c>
      <c r="BA668" s="105">
        <f t="shared" si="837"/>
        <v>90.188235000000006</v>
      </c>
      <c r="BB668" s="100"/>
      <c r="BC668" s="101"/>
      <c r="BD668" s="101"/>
      <c r="BE668" s="101"/>
      <c r="BF668" s="101"/>
      <c r="BG668" s="101"/>
      <c r="BH668" s="101"/>
      <c r="BI668" s="101"/>
      <c r="BJ668" s="101"/>
      <c r="BK668" s="101"/>
      <c r="BL668" s="101"/>
      <c r="BM668" s="101"/>
      <c r="BN668" s="102">
        <f t="shared" si="777"/>
        <v>0</v>
      </c>
      <c r="BO668" s="103">
        <f t="shared" si="778"/>
        <v>0</v>
      </c>
      <c r="BP668" s="103">
        <f t="shared" si="779"/>
        <v>0</v>
      </c>
      <c r="BQ668" s="103">
        <f t="shared" si="780"/>
        <v>0</v>
      </c>
      <c r="BR668" s="103">
        <f t="shared" si="781"/>
        <v>0</v>
      </c>
      <c r="BS668" s="103">
        <f t="shared" si="782"/>
        <v>0</v>
      </c>
      <c r="BT668" s="103">
        <f t="shared" si="783"/>
        <v>0</v>
      </c>
      <c r="BU668" s="103">
        <f t="shared" si="784"/>
        <v>0</v>
      </c>
      <c r="BV668" s="103">
        <f t="shared" si="785"/>
        <v>0</v>
      </c>
      <c r="BW668" s="103">
        <f t="shared" si="786"/>
        <v>0</v>
      </c>
      <c r="BX668" s="103">
        <f t="shared" si="787"/>
        <v>0</v>
      </c>
      <c r="BY668" s="103">
        <f t="shared" si="788"/>
        <v>0</v>
      </c>
      <c r="BZ668" s="103">
        <f t="shared" si="789"/>
        <v>0</v>
      </c>
      <c r="CA668" s="104">
        <f>SUM(BO668:BZ668)*VLOOKUP($I668,Escalation[],MATCH(BB$1,Escalation[#Headers]),FALSE)</f>
        <v>0</v>
      </c>
      <c r="CB668" s="104">
        <f t="shared" si="790"/>
        <v>0</v>
      </c>
      <c r="CC668" s="104">
        <f t="shared" si="791"/>
        <v>0</v>
      </c>
      <c r="CD668" s="104">
        <f t="shared" si="792"/>
        <v>0</v>
      </c>
      <c r="CE668" s="103">
        <f t="shared" si="793"/>
        <v>0</v>
      </c>
      <c r="CF668" s="105">
        <f t="shared" si="794"/>
        <v>0</v>
      </c>
      <c r="CG668" s="100"/>
      <c r="CH668" s="101"/>
      <c r="CI668" s="101"/>
      <c r="CJ668" s="101"/>
      <c r="CK668" s="101"/>
      <c r="CL668" s="101"/>
      <c r="CM668" s="101"/>
      <c r="CN668" s="101"/>
      <c r="CO668" s="101"/>
      <c r="CP668" s="101"/>
      <c r="CQ668" s="101"/>
      <c r="CR668" s="101"/>
      <c r="CS668" s="102">
        <f t="shared" si="795"/>
        <v>0</v>
      </c>
      <c r="CT668" s="103">
        <f t="shared" si="796"/>
        <v>0</v>
      </c>
      <c r="CU668" s="103">
        <f t="shared" si="797"/>
        <v>0</v>
      </c>
      <c r="CV668" s="103">
        <f t="shared" si="798"/>
        <v>0</v>
      </c>
      <c r="CW668" s="103">
        <f t="shared" si="799"/>
        <v>0</v>
      </c>
      <c r="CX668" s="103">
        <f t="shared" si="800"/>
        <v>0</v>
      </c>
      <c r="CY668" s="103">
        <f t="shared" si="801"/>
        <v>0</v>
      </c>
      <c r="CZ668" s="103">
        <f t="shared" si="802"/>
        <v>0</v>
      </c>
      <c r="DA668" s="103">
        <f t="shared" si="803"/>
        <v>0</v>
      </c>
      <c r="DB668" s="103">
        <f t="shared" si="804"/>
        <v>0</v>
      </c>
      <c r="DC668" s="103">
        <f t="shared" si="805"/>
        <v>0</v>
      </c>
      <c r="DD668" s="103">
        <f t="shared" si="806"/>
        <v>0</v>
      </c>
      <c r="DE668" s="103">
        <f t="shared" si="807"/>
        <v>0</v>
      </c>
      <c r="DF668" s="104">
        <f>SUM(CT668:DE668)*VLOOKUP($I668,Escalation[],MATCH(CG$1,Escalation[#Headers]),FALSE)</f>
        <v>0</v>
      </c>
      <c r="DG668" s="104">
        <f t="shared" si="808"/>
        <v>0</v>
      </c>
      <c r="DH668" s="104">
        <f t="shared" si="809"/>
        <v>0</v>
      </c>
      <c r="DI668" s="104">
        <f t="shared" si="810"/>
        <v>0</v>
      </c>
      <c r="DJ668" s="103">
        <f t="shared" si="811"/>
        <v>0</v>
      </c>
      <c r="DK668" s="105">
        <f t="shared" si="812"/>
        <v>0</v>
      </c>
      <c r="DL668" s="100"/>
      <c r="DM668" s="101"/>
      <c r="DN668" s="101"/>
      <c r="DO668" s="101"/>
      <c r="DP668" s="101"/>
      <c r="DQ668" s="101"/>
      <c r="DR668" s="101"/>
      <c r="DS668" s="102"/>
      <c r="DT668" s="102"/>
      <c r="DU668" s="102"/>
      <c r="DV668" s="102"/>
      <c r="DW668" s="102"/>
      <c r="DX668" s="102">
        <f t="shared" si="813"/>
        <v>0</v>
      </c>
      <c r="DY668" s="103">
        <f t="shared" si="814"/>
        <v>0</v>
      </c>
      <c r="DZ668" s="103">
        <f t="shared" si="815"/>
        <v>0</v>
      </c>
      <c r="EA668" s="103">
        <f t="shared" si="816"/>
        <v>0</v>
      </c>
      <c r="EB668" s="103">
        <f t="shared" si="817"/>
        <v>0</v>
      </c>
      <c r="EC668" s="103">
        <f t="shared" si="818"/>
        <v>0</v>
      </c>
      <c r="ED668" s="103">
        <f t="shared" si="819"/>
        <v>0</v>
      </c>
      <c r="EE668" s="103">
        <f t="shared" si="820"/>
        <v>0</v>
      </c>
      <c r="EF668" s="103">
        <f t="shared" si="821"/>
        <v>0</v>
      </c>
      <c r="EG668" s="103">
        <f t="shared" si="822"/>
        <v>0</v>
      </c>
      <c r="EH668" s="103">
        <f t="shared" si="823"/>
        <v>0</v>
      </c>
      <c r="EI668" s="103">
        <f t="shared" si="824"/>
        <v>0</v>
      </c>
      <c r="EJ668" s="103">
        <f t="shared" si="825"/>
        <v>0</v>
      </c>
      <c r="EK668" s="104">
        <f>SUM(DY668:EJ668)*VLOOKUP($I668,Escalation[],MATCH(DL$1,Escalation[#Headers]),FALSE)</f>
        <v>0</v>
      </c>
      <c r="EL668" s="104">
        <f t="shared" si="826"/>
        <v>0</v>
      </c>
      <c r="EM668" s="104">
        <f t="shared" si="827"/>
        <v>0</v>
      </c>
      <c r="EN668" s="104">
        <f t="shared" si="828"/>
        <v>0</v>
      </c>
      <c r="EO668" s="103">
        <f t="shared" si="829"/>
        <v>0</v>
      </c>
      <c r="EP668" s="105">
        <f t="shared" si="830"/>
        <v>0</v>
      </c>
      <c r="EQ668" s="159">
        <f t="shared" si="831"/>
        <v>2840.7915000000003</v>
      </c>
      <c r="ER668" s="1"/>
      <c r="ES668" s="82"/>
      <c r="ET668" s="82"/>
      <c r="EU668" s="82"/>
      <c r="EV668" s="82"/>
      <c r="EW668" s="34"/>
      <c r="EX668" s="34"/>
      <c r="EY668" s="34"/>
      <c r="EZ668" s="34"/>
      <c r="FA668" s="34"/>
      <c r="FB668" s="34"/>
      <c r="FC668" s="34"/>
      <c r="FD668" s="34"/>
    </row>
    <row r="669" spans="1:160" ht="52.8" hidden="1" x14ac:dyDescent="0.3">
      <c r="A669" s="1" t="s">
        <v>1327</v>
      </c>
      <c r="B669" s="83">
        <v>1.6</v>
      </c>
      <c r="C669" t="s">
        <v>1327</v>
      </c>
      <c r="D669" s="28" t="s">
        <v>15</v>
      </c>
      <c r="E669" s="28" t="s">
        <v>1540</v>
      </c>
      <c r="F669" s="29" t="s">
        <v>1328</v>
      </c>
      <c r="G669" s="30" t="s">
        <v>1334</v>
      </c>
      <c r="H669" s="1"/>
      <c r="I669" s="28" t="s">
        <v>135</v>
      </c>
      <c r="J669" s="31" t="s">
        <v>135</v>
      </c>
      <c r="K669" s="28"/>
      <c r="L669" s="32" t="s">
        <v>129</v>
      </c>
      <c r="M669" s="38"/>
      <c r="N669" s="42">
        <v>1</v>
      </c>
      <c r="O669" s="24">
        <v>0</v>
      </c>
      <c r="P669" s="47">
        <v>0.53</v>
      </c>
      <c r="Q669" s="31" t="s">
        <v>880</v>
      </c>
      <c r="R669" s="1" t="s">
        <v>24</v>
      </c>
      <c r="S669" s="71">
        <f>VLOOKUP(R669,Contingencies!$A$2:$D$7,4,FALSE)</f>
        <v>0.09</v>
      </c>
      <c r="T669" s="22">
        <f t="shared" si="764"/>
        <v>275.93578952352567</v>
      </c>
      <c r="U669" s="33">
        <f t="shared" si="838"/>
        <v>95.585600292463141</v>
      </c>
      <c r="V669" s="89"/>
      <c r="W669" s="100"/>
      <c r="X669" s="101"/>
      <c r="Y669" s="101"/>
      <c r="Z669" s="101"/>
      <c r="AA669" s="101"/>
      <c r="AB669" s="101"/>
      <c r="AC669" s="101"/>
      <c r="AD669" s="101"/>
      <c r="AE669" s="101"/>
      <c r="AF669" s="101"/>
      <c r="AG669" s="101"/>
      <c r="AH669" s="101"/>
      <c r="AI669" s="102">
        <f t="shared" si="832"/>
        <v>0</v>
      </c>
      <c r="AJ669" s="103">
        <f t="shared" si="765"/>
        <v>0</v>
      </c>
      <c r="AK669" s="103">
        <f t="shared" si="766"/>
        <v>0</v>
      </c>
      <c r="AL669" s="103">
        <f t="shared" si="767"/>
        <v>0</v>
      </c>
      <c r="AM669" s="103">
        <f t="shared" si="768"/>
        <v>0</v>
      </c>
      <c r="AN669" s="103">
        <f t="shared" si="769"/>
        <v>0</v>
      </c>
      <c r="AO669" s="103">
        <f t="shared" si="770"/>
        <v>0</v>
      </c>
      <c r="AP669" s="103">
        <f t="shared" si="771"/>
        <v>0</v>
      </c>
      <c r="AQ669" s="103">
        <f t="shared" si="772"/>
        <v>0</v>
      </c>
      <c r="AR669" s="103">
        <f t="shared" si="773"/>
        <v>0</v>
      </c>
      <c r="AS669" s="103">
        <f t="shared" si="774"/>
        <v>0</v>
      </c>
      <c r="AT669" s="103">
        <f t="shared" si="775"/>
        <v>0</v>
      </c>
      <c r="AU669" s="103">
        <f t="shared" si="776"/>
        <v>0</v>
      </c>
      <c r="AV669" s="104">
        <f>SUM(AJ669:AU669)*VLOOKUP($I669,Escalation[],MATCH(W$1,Escalation[#Headers]),FALSE)</f>
        <v>0</v>
      </c>
      <c r="AW669" s="104">
        <f t="shared" si="833"/>
        <v>0</v>
      </c>
      <c r="AX669" s="104">
        <f t="shared" si="834"/>
        <v>0</v>
      </c>
      <c r="AY669" s="104">
        <f t="shared" si="835"/>
        <v>0</v>
      </c>
      <c r="AZ669" s="103">
        <f t="shared" si="836"/>
        <v>0</v>
      </c>
      <c r="BA669" s="105">
        <f t="shared" si="837"/>
        <v>0</v>
      </c>
      <c r="BB669" s="100"/>
      <c r="BC669" s="101"/>
      <c r="BD669" s="101"/>
      <c r="BE669" s="101"/>
      <c r="BF669" s="101"/>
      <c r="BG669" s="101">
        <v>950</v>
      </c>
      <c r="BH669" s="101"/>
      <c r="BI669" s="101"/>
      <c r="BJ669" s="101"/>
      <c r="BK669" s="101"/>
      <c r="BL669" s="101"/>
      <c r="BM669" s="101"/>
      <c r="BN669" s="102">
        <f t="shared" si="777"/>
        <v>0</v>
      </c>
      <c r="BO669" s="103">
        <f t="shared" si="778"/>
        <v>0</v>
      </c>
      <c r="BP669" s="103">
        <f t="shared" si="779"/>
        <v>0</v>
      </c>
      <c r="BQ669" s="103">
        <f t="shared" si="780"/>
        <v>0</v>
      </c>
      <c r="BR669" s="103">
        <f t="shared" si="781"/>
        <v>0</v>
      </c>
      <c r="BS669" s="103">
        <f t="shared" si="782"/>
        <v>0</v>
      </c>
      <c r="BT669" s="103">
        <f t="shared" si="783"/>
        <v>950</v>
      </c>
      <c r="BU669" s="103">
        <f t="shared" si="784"/>
        <v>0</v>
      </c>
      <c r="BV669" s="103">
        <f t="shared" si="785"/>
        <v>0</v>
      </c>
      <c r="BW669" s="103">
        <f t="shared" si="786"/>
        <v>0</v>
      </c>
      <c r="BX669" s="103">
        <f t="shared" si="787"/>
        <v>0</v>
      </c>
      <c r="BY669" s="103">
        <f t="shared" si="788"/>
        <v>0</v>
      </c>
      <c r="BZ669" s="103">
        <f t="shared" si="789"/>
        <v>0</v>
      </c>
      <c r="CA669" s="104">
        <f>SUM(BO669:BZ669)*VLOOKUP($I669,Escalation[],MATCH(BB$1,Escalation[#Headers]),FALSE)</f>
        <v>991.28913750000015</v>
      </c>
      <c r="CB669" s="104">
        <f t="shared" si="790"/>
        <v>0</v>
      </c>
      <c r="CC669" s="104">
        <f t="shared" si="791"/>
        <v>525.38324287500006</v>
      </c>
      <c r="CD669" s="104">
        <f t="shared" si="792"/>
        <v>1516.6723803750001</v>
      </c>
      <c r="CE669" s="103">
        <f t="shared" si="793"/>
        <v>89.216022375000009</v>
      </c>
      <c r="CF669" s="105">
        <f t="shared" si="794"/>
        <v>47.284491858750002</v>
      </c>
      <c r="CG669" s="100"/>
      <c r="CH669" s="101"/>
      <c r="CI669" s="101"/>
      <c r="CJ669" s="101"/>
      <c r="CK669" s="101"/>
      <c r="CL669" s="101">
        <v>950</v>
      </c>
      <c r="CM669" s="101"/>
      <c r="CN669" s="101"/>
      <c r="CO669" s="101"/>
      <c r="CP669" s="101"/>
      <c r="CQ669" s="101"/>
      <c r="CR669" s="101"/>
      <c r="CS669" s="102">
        <f t="shared" si="795"/>
        <v>0</v>
      </c>
      <c r="CT669" s="103">
        <f t="shared" si="796"/>
        <v>0</v>
      </c>
      <c r="CU669" s="103">
        <f t="shared" si="797"/>
        <v>0</v>
      </c>
      <c r="CV669" s="103">
        <f t="shared" si="798"/>
        <v>0</v>
      </c>
      <c r="CW669" s="103">
        <f t="shared" si="799"/>
        <v>0</v>
      </c>
      <c r="CX669" s="103">
        <f t="shared" si="800"/>
        <v>0</v>
      </c>
      <c r="CY669" s="103">
        <f t="shared" si="801"/>
        <v>950</v>
      </c>
      <c r="CZ669" s="103">
        <f t="shared" si="802"/>
        <v>0</v>
      </c>
      <c r="DA669" s="103">
        <f t="shared" si="803"/>
        <v>0</v>
      </c>
      <c r="DB669" s="103">
        <f t="shared" si="804"/>
        <v>0</v>
      </c>
      <c r="DC669" s="103">
        <f t="shared" si="805"/>
        <v>0</v>
      </c>
      <c r="DD669" s="103">
        <f t="shared" si="806"/>
        <v>0</v>
      </c>
      <c r="DE669" s="103">
        <f t="shared" si="807"/>
        <v>0</v>
      </c>
      <c r="DF669" s="104">
        <f>SUM(CT669:DE669)*VLOOKUP($I669,Escalation[],MATCH(CG$1,Escalation[#Headers]),FALSE)</f>
        <v>1012.6018539562502</v>
      </c>
      <c r="DG669" s="104">
        <f t="shared" si="808"/>
        <v>0</v>
      </c>
      <c r="DH669" s="104">
        <f t="shared" si="809"/>
        <v>536.6789825968126</v>
      </c>
      <c r="DI669" s="104">
        <f t="shared" si="810"/>
        <v>1549.2808365530627</v>
      </c>
      <c r="DJ669" s="103">
        <f t="shared" si="811"/>
        <v>91.134166856062521</v>
      </c>
      <c r="DK669" s="105">
        <f t="shared" si="812"/>
        <v>48.301108433713132</v>
      </c>
      <c r="DL669" s="100"/>
      <c r="DM669" s="101"/>
      <c r="DN669" s="101"/>
      <c r="DO669" s="101"/>
      <c r="DP669" s="101"/>
      <c r="DQ669" s="101"/>
      <c r="DR669" s="101"/>
      <c r="DS669" s="102"/>
      <c r="DT669" s="102"/>
      <c r="DU669" s="102"/>
      <c r="DV669" s="102"/>
      <c r="DW669" s="102"/>
      <c r="DX669" s="102">
        <f t="shared" si="813"/>
        <v>0</v>
      </c>
      <c r="DY669" s="103">
        <f t="shared" si="814"/>
        <v>0</v>
      </c>
      <c r="DZ669" s="103">
        <f t="shared" si="815"/>
        <v>0</v>
      </c>
      <c r="EA669" s="103">
        <f t="shared" si="816"/>
        <v>0</v>
      </c>
      <c r="EB669" s="103">
        <f t="shared" si="817"/>
        <v>0</v>
      </c>
      <c r="EC669" s="103">
        <f t="shared" si="818"/>
        <v>0</v>
      </c>
      <c r="ED669" s="103">
        <f t="shared" si="819"/>
        <v>0</v>
      </c>
      <c r="EE669" s="103">
        <f t="shared" si="820"/>
        <v>0</v>
      </c>
      <c r="EF669" s="103">
        <f t="shared" si="821"/>
        <v>0</v>
      </c>
      <c r="EG669" s="103">
        <f t="shared" si="822"/>
        <v>0</v>
      </c>
      <c r="EH669" s="103">
        <f t="shared" si="823"/>
        <v>0</v>
      </c>
      <c r="EI669" s="103">
        <f t="shared" si="824"/>
        <v>0</v>
      </c>
      <c r="EJ669" s="103">
        <f t="shared" si="825"/>
        <v>0</v>
      </c>
      <c r="EK669" s="104">
        <f>SUM(DY669:EJ669)*VLOOKUP($I669,Escalation[],MATCH(DL$1,Escalation[#Headers]),FALSE)</f>
        <v>0</v>
      </c>
      <c r="EL669" s="104">
        <f t="shared" si="826"/>
        <v>0</v>
      </c>
      <c r="EM669" s="104">
        <f t="shared" si="827"/>
        <v>0</v>
      </c>
      <c r="EN669" s="104">
        <f t="shared" si="828"/>
        <v>0</v>
      </c>
      <c r="EO669" s="103">
        <f t="shared" si="829"/>
        <v>0</v>
      </c>
      <c r="EP669" s="105">
        <f t="shared" si="830"/>
        <v>0</v>
      </c>
      <c r="EQ669" s="159">
        <f t="shared" si="831"/>
        <v>3065.9532169280628</v>
      </c>
      <c r="ER669" s="1"/>
      <c r="ES669" s="82"/>
      <c r="ET669" s="82"/>
      <c r="EU669" s="82"/>
      <c r="EV669" s="82"/>
      <c r="EW669" s="34"/>
      <c r="EX669" s="34"/>
      <c r="EY669" s="34"/>
      <c r="EZ669" s="34"/>
      <c r="FA669" s="34"/>
      <c r="FB669" s="34"/>
      <c r="FC669" s="34"/>
      <c r="FD669" s="34"/>
    </row>
    <row r="670" spans="1:160" ht="52.8" hidden="1" x14ac:dyDescent="0.3">
      <c r="A670" s="1" t="s">
        <v>1327</v>
      </c>
      <c r="B670" s="83">
        <v>1.6</v>
      </c>
      <c r="C670" t="s">
        <v>1327</v>
      </c>
      <c r="D670" s="28" t="s">
        <v>15</v>
      </c>
      <c r="E670" s="28" t="s">
        <v>1540</v>
      </c>
      <c r="F670" s="29" t="s">
        <v>1328</v>
      </c>
      <c r="G670" s="30" t="s">
        <v>1335</v>
      </c>
      <c r="H670" s="1" t="s">
        <v>834</v>
      </c>
      <c r="I670" s="28" t="s">
        <v>125</v>
      </c>
      <c r="J670" s="31" t="s">
        <v>125</v>
      </c>
      <c r="K670" s="28"/>
      <c r="L670" s="32" t="s">
        <v>129</v>
      </c>
      <c r="M670" s="38"/>
      <c r="N670" s="42">
        <v>1</v>
      </c>
      <c r="O670" s="24">
        <v>0</v>
      </c>
      <c r="P670" s="47">
        <v>0.53</v>
      </c>
      <c r="Q670" s="31" t="s">
        <v>880</v>
      </c>
      <c r="R670" s="1" t="s">
        <v>24</v>
      </c>
      <c r="S670" s="71">
        <f>VLOOKUP(R670,Contingencies!$A$2:$D$7,4,FALSE)</f>
        <v>0.09</v>
      </c>
      <c r="T670" s="22">
        <f t="shared" si="764"/>
        <v>522.8257064656276</v>
      </c>
      <c r="U670" s="33">
        <f t="shared" si="838"/>
        <v>181.10955844887755</v>
      </c>
      <c r="V670" s="89"/>
      <c r="W670" s="100"/>
      <c r="X670" s="101"/>
      <c r="Y670" s="101"/>
      <c r="Z670" s="101"/>
      <c r="AA670" s="101"/>
      <c r="AB670" s="101"/>
      <c r="AC670" s="101"/>
      <c r="AD670" s="101"/>
      <c r="AE670" s="101"/>
      <c r="AF670" s="101"/>
      <c r="AG670" s="101"/>
      <c r="AH670" s="101"/>
      <c r="AI670" s="102">
        <f t="shared" si="832"/>
        <v>0</v>
      </c>
      <c r="AJ670" s="103">
        <f t="shared" si="765"/>
        <v>0</v>
      </c>
      <c r="AK670" s="103">
        <f t="shared" si="766"/>
        <v>0</v>
      </c>
      <c r="AL670" s="103">
        <f t="shared" si="767"/>
        <v>0</v>
      </c>
      <c r="AM670" s="103">
        <f t="shared" si="768"/>
        <v>0</v>
      </c>
      <c r="AN670" s="103">
        <f t="shared" si="769"/>
        <v>0</v>
      </c>
      <c r="AO670" s="103">
        <f t="shared" si="770"/>
        <v>0</v>
      </c>
      <c r="AP670" s="103">
        <f t="shared" si="771"/>
        <v>0</v>
      </c>
      <c r="AQ670" s="103">
        <f t="shared" si="772"/>
        <v>0</v>
      </c>
      <c r="AR670" s="103">
        <f t="shared" si="773"/>
        <v>0</v>
      </c>
      <c r="AS670" s="103">
        <f t="shared" si="774"/>
        <v>0</v>
      </c>
      <c r="AT670" s="103">
        <f t="shared" si="775"/>
        <v>0</v>
      </c>
      <c r="AU670" s="103">
        <f t="shared" si="776"/>
        <v>0</v>
      </c>
      <c r="AV670" s="104">
        <f>SUM(AJ670:AU670)*VLOOKUP($I670,Escalation[],MATCH(W$1,Escalation[#Headers]),FALSE)</f>
        <v>0</v>
      </c>
      <c r="AW670" s="104">
        <f t="shared" si="833"/>
        <v>0</v>
      </c>
      <c r="AX670" s="104">
        <f t="shared" si="834"/>
        <v>0</v>
      </c>
      <c r="AY670" s="104">
        <f t="shared" si="835"/>
        <v>0</v>
      </c>
      <c r="AZ670" s="103">
        <f t="shared" si="836"/>
        <v>0</v>
      </c>
      <c r="BA670" s="105">
        <f t="shared" si="837"/>
        <v>0</v>
      </c>
      <c r="BB670" s="100"/>
      <c r="BC670" s="101"/>
      <c r="BD670" s="101"/>
      <c r="BE670" s="101"/>
      <c r="BF670" s="101"/>
      <c r="BG670" s="101"/>
      <c r="BH670" s="101"/>
      <c r="BI670" s="101"/>
      <c r="BJ670" s="101"/>
      <c r="BK670" s="101"/>
      <c r="BL670" s="101"/>
      <c r="BM670" s="101">
        <v>1800</v>
      </c>
      <c r="BN670" s="102">
        <f t="shared" si="777"/>
        <v>0</v>
      </c>
      <c r="BO670" s="103">
        <f t="shared" si="778"/>
        <v>0</v>
      </c>
      <c r="BP670" s="103">
        <f t="shared" si="779"/>
        <v>0</v>
      </c>
      <c r="BQ670" s="103">
        <f t="shared" si="780"/>
        <v>0</v>
      </c>
      <c r="BR670" s="103">
        <f t="shared" si="781"/>
        <v>0</v>
      </c>
      <c r="BS670" s="103">
        <f t="shared" si="782"/>
        <v>0</v>
      </c>
      <c r="BT670" s="103">
        <f t="shared" si="783"/>
        <v>0</v>
      </c>
      <c r="BU670" s="103">
        <f t="shared" si="784"/>
        <v>0</v>
      </c>
      <c r="BV670" s="103">
        <f t="shared" si="785"/>
        <v>0</v>
      </c>
      <c r="BW670" s="103">
        <f t="shared" si="786"/>
        <v>0</v>
      </c>
      <c r="BX670" s="103">
        <f t="shared" si="787"/>
        <v>0</v>
      </c>
      <c r="BY670" s="103">
        <f t="shared" si="788"/>
        <v>0</v>
      </c>
      <c r="BZ670" s="103">
        <f t="shared" si="789"/>
        <v>1800</v>
      </c>
      <c r="CA670" s="104">
        <f>SUM(BO670:BZ670)*VLOOKUP($I670,Escalation[],MATCH(BB$1,Escalation[#Headers]),FALSE)</f>
        <v>1878.2320500000003</v>
      </c>
      <c r="CB670" s="104">
        <f t="shared" si="790"/>
        <v>0</v>
      </c>
      <c r="CC670" s="104">
        <f t="shared" si="791"/>
        <v>995.46298650000017</v>
      </c>
      <c r="CD670" s="104">
        <f t="shared" si="792"/>
        <v>2873.6950365000002</v>
      </c>
      <c r="CE670" s="103">
        <f t="shared" si="793"/>
        <v>169.04088450000003</v>
      </c>
      <c r="CF670" s="105">
        <f t="shared" si="794"/>
        <v>89.59166878500001</v>
      </c>
      <c r="CG670" s="100"/>
      <c r="CH670" s="101"/>
      <c r="CI670" s="101"/>
      <c r="CJ670" s="101"/>
      <c r="CK670" s="101"/>
      <c r="CL670" s="101"/>
      <c r="CM670" s="101"/>
      <c r="CN670" s="101"/>
      <c r="CO670" s="101"/>
      <c r="CP670" s="101"/>
      <c r="CQ670" s="101"/>
      <c r="CR670" s="101">
        <v>1800</v>
      </c>
      <c r="CS670" s="102">
        <f t="shared" si="795"/>
        <v>0</v>
      </c>
      <c r="CT670" s="103">
        <f t="shared" si="796"/>
        <v>0</v>
      </c>
      <c r="CU670" s="103">
        <f t="shared" si="797"/>
        <v>0</v>
      </c>
      <c r="CV670" s="103">
        <f t="shared" si="798"/>
        <v>0</v>
      </c>
      <c r="CW670" s="103">
        <f t="shared" si="799"/>
        <v>0</v>
      </c>
      <c r="CX670" s="103">
        <f t="shared" si="800"/>
        <v>0</v>
      </c>
      <c r="CY670" s="103">
        <f t="shared" si="801"/>
        <v>0</v>
      </c>
      <c r="CZ670" s="103">
        <f t="shared" si="802"/>
        <v>0</v>
      </c>
      <c r="DA670" s="103">
        <f t="shared" si="803"/>
        <v>0</v>
      </c>
      <c r="DB670" s="103">
        <f t="shared" si="804"/>
        <v>0</v>
      </c>
      <c r="DC670" s="103">
        <f t="shared" si="805"/>
        <v>0</v>
      </c>
      <c r="DD670" s="103">
        <f t="shared" si="806"/>
        <v>0</v>
      </c>
      <c r="DE670" s="103">
        <f t="shared" si="807"/>
        <v>1800</v>
      </c>
      <c r="DF670" s="104">
        <f>SUM(CT670:DE670)*VLOOKUP($I670,Escalation[],MATCH(CG$1,Escalation[#Headers]),FALSE)</f>
        <v>1918.6140390750006</v>
      </c>
      <c r="DG670" s="104">
        <f t="shared" si="808"/>
        <v>0</v>
      </c>
      <c r="DH670" s="104">
        <f t="shared" si="809"/>
        <v>1016.8654407097504</v>
      </c>
      <c r="DI670" s="104">
        <f t="shared" si="810"/>
        <v>2935.4794797847508</v>
      </c>
      <c r="DJ670" s="103">
        <f t="shared" si="811"/>
        <v>172.67526351675005</v>
      </c>
      <c r="DK670" s="105">
        <f t="shared" si="812"/>
        <v>91.517889663877526</v>
      </c>
      <c r="DL670" s="100"/>
      <c r="DM670" s="101"/>
      <c r="DN670" s="101"/>
      <c r="DO670" s="101"/>
      <c r="DP670" s="101"/>
      <c r="DQ670" s="101"/>
      <c r="DR670" s="101"/>
      <c r="DS670" s="102"/>
      <c r="DT670" s="102"/>
      <c r="DU670" s="102"/>
      <c r="DV670" s="102"/>
      <c r="DW670" s="102"/>
      <c r="DX670" s="102">
        <f t="shared" si="813"/>
        <v>0</v>
      </c>
      <c r="DY670" s="103">
        <f t="shared" si="814"/>
        <v>0</v>
      </c>
      <c r="DZ670" s="103">
        <f t="shared" si="815"/>
        <v>0</v>
      </c>
      <c r="EA670" s="103">
        <f t="shared" si="816"/>
        <v>0</v>
      </c>
      <c r="EB670" s="103">
        <f t="shared" si="817"/>
        <v>0</v>
      </c>
      <c r="EC670" s="103">
        <f t="shared" si="818"/>
        <v>0</v>
      </c>
      <c r="ED670" s="103">
        <f t="shared" si="819"/>
        <v>0</v>
      </c>
      <c r="EE670" s="103">
        <f t="shared" si="820"/>
        <v>0</v>
      </c>
      <c r="EF670" s="103">
        <f t="shared" si="821"/>
        <v>0</v>
      </c>
      <c r="EG670" s="103">
        <f t="shared" si="822"/>
        <v>0</v>
      </c>
      <c r="EH670" s="103">
        <f t="shared" si="823"/>
        <v>0</v>
      </c>
      <c r="EI670" s="103">
        <f t="shared" si="824"/>
        <v>0</v>
      </c>
      <c r="EJ670" s="103">
        <f t="shared" si="825"/>
        <v>0</v>
      </c>
      <c r="EK670" s="104">
        <f>SUM(DY670:EJ670)*VLOOKUP($I670,Escalation[],MATCH(DL$1,Escalation[#Headers]),FALSE)</f>
        <v>0</v>
      </c>
      <c r="EL670" s="104">
        <f t="shared" si="826"/>
        <v>0</v>
      </c>
      <c r="EM670" s="104">
        <f t="shared" si="827"/>
        <v>0</v>
      </c>
      <c r="EN670" s="104">
        <f t="shared" si="828"/>
        <v>0</v>
      </c>
      <c r="EO670" s="103">
        <f t="shared" si="829"/>
        <v>0</v>
      </c>
      <c r="EP670" s="105">
        <f t="shared" si="830"/>
        <v>0</v>
      </c>
      <c r="EQ670" s="159">
        <f t="shared" si="831"/>
        <v>5809.174516284751</v>
      </c>
      <c r="ER670" s="1"/>
      <c r="ES670" s="82"/>
      <c r="ET670" s="82"/>
      <c r="EU670" s="82"/>
      <c r="EV670" s="82"/>
      <c r="EW670" s="34"/>
      <c r="EX670" s="34"/>
      <c r="EY670" s="34"/>
      <c r="EZ670" s="34"/>
      <c r="FA670" s="34"/>
      <c r="FB670" s="34"/>
      <c r="FC670" s="34"/>
      <c r="FD670" s="34"/>
    </row>
    <row r="671" spans="1:160" ht="52.8" x14ac:dyDescent="0.3">
      <c r="A671" s="1" t="s">
        <v>1327</v>
      </c>
      <c r="B671" s="83">
        <v>1.6</v>
      </c>
      <c r="C671" t="s">
        <v>1327</v>
      </c>
      <c r="D671" s="28" t="s">
        <v>1010</v>
      </c>
      <c r="E671" s="28"/>
      <c r="F671" s="29" t="s">
        <v>1328</v>
      </c>
      <c r="G671" s="30" t="s">
        <v>1334</v>
      </c>
      <c r="H671" s="1"/>
      <c r="I671" s="28" t="s">
        <v>135</v>
      </c>
      <c r="J671" s="31" t="s">
        <v>135</v>
      </c>
      <c r="K671" s="28"/>
      <c r="L671" s="32" t="s">
        <v>129</v>
      </c>
      <c r="M671" s="38"/>
      <c r="N671" s="42">
        <v>1</v>
      </c>
      <c r="O671" s="24">
        <v>0</v>
      </c>
      <c r="P671" s="47">
        <v>0.54500000000000004</v>
      </c>
      <c r="Q671" s="31" t="s">
        <v>880</v>
      </c>
      <c r="R671" s="1" t="s">
        <v>24</v>
      </c>
      <c r="S671" s="71">
        <f>VLOOKUP(R671,Contingencies!$A$2:$D$7,4,FALSE)</f>
        <v>0.09</v>
      </c>
      <c r="T671" s="22">
        <f t="shared" si="764"/>
        <v>140.80228779261657</v>
      </c>
      <c r="U671" s="33">
        <f t="shared" si="838"/>
        <v>49.668120936554068</v>
      </c>
      <c r="V671" s="89"/>
      <c r="W671" s="100"/>
      <c r="X671" s="101"/>
      <c r="Y671" s="101"/>
      <c r="Z671" s="101"/>
      <c r="AA671" s="101"/>
      <c r="AB671" s="101"/>
      <c r="AC671" s="101"/>
      <c r="AD671" s="101"/>
      <c r="AE671" s="101"/>
      <c r="AF671" s="101"/>
      <c r="AG671" s="101"/>
      <c r="AH671" s="101"/>
      <c r="AI671" s="102">
        <f t="shared" si="832"/>
        <v>0</v>
      </c>
      <c r="AJ671" s="103">
        <f t="shared" si="765"/>
        <v>0</v>
      </c>
      <c r="AK671" s="103">
        <f t="shared" si="766"/>
        <v>0</v>
      </c>
      <c r="AL671" s="103">
        <f t="shared" si="767"/>
        <v>0</v>
      </c>
      <c r="AM671" s="103">
        <f t="shared" si="768"/>
        <v>0</v>
      </c>
      <c r="AN671" s="103">
        <f t="shared" si="769"/>
        <v>0</v>
      </c>
      <c r="AO671" s="103">
        <f t="shared" si="770"/>
        <v>0</v>
      </c>
      <c r="AP671" s="103">
        <f t="shared" si="771"/>
        <v>0</v>
      </c>
      <c r="AQ671" s="103">
        <f t="shared" si="772"/>
        <v>0</v>
      </c>
      <c r="AR671" s="103">
        <f t="shared" si="773"/>
        <v>0</v>
      </c>
      <c r="AS671" s="103">
        <f t="shared" si="774"/>
        <v>0</v>
      </c>
      <c r="AT671" s="103">
        <f t="shared" si="775"/>
        <v>0</v>
      </c>
      <c r="AU671" s="103">
        <f t="shared" si="776"/>
        <v>0</v>
      </c>
      <c r="AV671" s="104">
        <f>SUM(AJ671:AU671)*VLOOKUP($I671,Escalation[],MATCH(W$1,Escalation[#Headers]),FALSE)</f>
        <v>0</v>
      </c>
      <c r="AW671" s="104">
        <f t="shared" si="833"/>
        <v>0</v>
      </c>
      <c r="AX671" s="104">
        <f t="shared" si="834"/>
        <v>0</v>
      </c>
      <c r="AY671" s="104">
        <f t="shared" si="835"/>
        <v>0</v>
      </c>
      <c r="AZ671" s="103">
        <f t="shared" si="836"/>
        <v>0</v>
      </c>
      <c r="BA671" s="105">
        <f t="shared" si="837"/>
        <v>0</v>
      </c>
      <c r="BB671" s="100"/>
      <c r="BC671" s="101"/>
      <c r="BD671" s="101"/>
      <c r="BE671" s="101"/>
      <c r="BF671" s="101"/>
      <c r="BG671" s="101"/>
      <c r="BH671" s="101"/>
      <c r="BI671" s="101"/>
      <c r="BJ671" s="101"/>
      <c r="BK671" s="101"/>
      <c r="BL671" s="101"/>
      <c r="BM671" s="101"/>
      <c r="BN671" s="102">
        <f t="shared" si="777"/>
        <v>0</v>
      </c>
      <c r="BO671" s="103">
        <f t="shared" si="778"/>
        <v>0</v>
      </c>
      <c r="BP671" s="103">
        <f t="shared" si="779"/>
        <v>0</v>
      </c>
      <c r="BQ671" s="103">
        <f t="shared" si="780"/>
        <v>0</v>
      </c>
      <c r="BR671" s="103">
        <f t="shared" si="781"/>
        <v>0</v>
      </c>
      <c r="BS671" s="103">
        <f t="shared" si="782"/>
        <v>0</v>
      </c>
      <c r="BT671" s="103">
        <f t="shared" si="783"/>
        <v>0</v>
      </c>
      <c r="BU671" s="103">
        <f t="shared" si="784"/>
        <v>0</v>
      </c>
      <c r="BV671" s="103">
        <f t="shared" si="785"/>
        <v>0</v>
      </c>
      <c r="BW671" s="103">
        <f t="shared" si="786"/>
        <v>0</v>
      </c>
      <c r="BX671" s="103">
        <f t="shared" si="787"/>
        <v>0</v>
      </c>
      <c r="BY671" s="103">
        <f t="shared" si="788"/>
        <v>0</v>
      </c>
      <c r="BZ671" s="103">
        <f t="shared" si="789"/>
        <v>0</v>
      </c>
      <c r="CA671" s="104">
        <f>SUM(BO671:BZ671)*VLOOKUP($I671,Escalation[],MATCH(BB$1,Escalation[#Headers]),FALSE)</f>
        <v>0</v>
      </c>
      <c r="CB671" s="104">
        <f t="shared" si="790"/>
        <v>0</v>
      </c>
      <c r="CC671" s="104">
        <f t="shared" si="791"/>
        <v>0</v>
      </c>
      <c r="CD671" s="104">
        <f t="shared" si="792"/>
        <v>0</v>
      </c>
      <c r="CE671" s="103">
        <f t="shared" si="793"/>
        <v>0</v>
      </c>
      <c r="CF671" s="105">
        <f t="shared" si="794"/>
        <v>0</v>
      </c>
      <c r="CG671" s="100"/>
      <c r="CH671" s="101"/>
      <c r="CI671" s="101"/>
      <c r="CJ671" s="101"/>
      <c r="CK671" s="101"/>
      <c r="CL671" s="101">
        <v>950</v>
      </c>
      <c r="CM671" s="101"/>
      <c r="CN671" s="101"/>
      <c r="CO671" s="101"/>
      <c r="CP671" s="101"/>
      <c r="CQ671" s="101"/>
      <c r="CR671" s="101"/>
      <c r="CS671" s="102">
        <f t="shared" si="795"/>
        <v>0</v>
      </c>
      <c r="CT671" s="103">
        <f t="shared" si="796"/>
        <v>0</v>
      </c>
      <c r="CU671" s="103">
        <f t="shared" si="797"/>
        <v>0</v>
      </c>
      <c r="CV671" s="103">
        <f t="shared" si="798"/>
        <v>0</v>
      </c>
      <c r="CW671" s="103">
        <f t="shared" si="799"/>
        <v>0</v>
      </c>
      <c r="CX671" s="103">
        <f t="shared" si="800"/>
        <v>0</v>
      </c>
      <c r="CY671" s="103">
        <f t="shared" si="801"/>
        <v>950</v>
      </c>
      <c r="CZ671" s="103">
        <f t="shared" si="802"/>
        <v>0</v>
      </c>
      <c r="DA671" s="103">
        <f t="shared" si="803"/>
        <v>0</v>
      </c>
      <c r="DB671" s="103">
        <f t="shared" si="804"/>
        <v>0</v>
      </c>
      <c r="DC671" s="103">
        <f t="shared" si="805"/>
        <v>0</v>
      </c>
      <c r="DD671" s="103">
        <f t="shared" si="806"/>
        <v>0</v>
      </c>
      <c r="DE671" s="103">
        <f t="shared" si="807"/>
        <v>0</v>
      </c>
      <c r="DF671" s="104">
        <f>SUM(CT671:DE671)*VLOOKUP($I671,Escalation[],MATCH(CG$1,Escalation[#Headers]),FALSE)</f>
        <v>1012.6018539562502</v>
      </c>
      <c r="DG671" s="104">
        <f t="shared" si="808"/>
        <v>0</v>
      </c>
      <c r="DH671" s="104">
        <f t="shared" si="809"/>
        <v>551.86801040615637</v>
      </c>
      <c r="DI671" s="104">
        <f t="shared" si="810"/>
        <v>1564.4698643624065</v>
      </c>
      <c r="DJ671" s="103">
        <f t="shared" si="811"/>
        <v>91.134166856062521</v>
      </c>
      <c r="DK671" s="105">
        <f t="shared" si="812"/>
        <v>49.668120936554075</v>
      </c>
      <c r="DL671" s="100"/>
      <c r="DM671" s="101"/>
      <c r="DN671" s="101"/>
      <c r="DO671" s="101"/>
      <c r="DP671" s="101"/>
      <c r="DQ671" s="101"/>
      <c r="DR671" s="101"/>
      <c r="DS671" s="102"/>
      <c r="DT671" s="102"/>
      <c r="DU671" s="102"/>
      <c r="DV671" s="102"/>
      <c r="DW671" s="102"/>
      <c r="DX671" s="102">
        <f t="shared" si="813"/>
        <v>0</v>
      </c>
      <c r="DY671" s="103">
        <f t="shared" si="814"/>
        <v>0</v>
      </c>
      <c r="DZ671" s="103">
        <f t="shared" si="815"/>
        <v>0</v>
      </c>
      <c r="EA671" s="103">
        <f t="shared" si="816"/>
        <v>0</v>
      </c>
      <c r="EB671" s="103">
        <f t="shared" si="817"/>
        <v>0</v>
      </c>
      <c r="EC671" s="103">
        <f t="shared" si="818"/>
        <v>0</v>
      </c>
      <c r="ED671" s="103">
        <f t="shared" si="819"/>
        <v>0</v>
      </c>
      <c r="EE671" s="103">
        <f t="shared" si="820"/>
        <v>0</v>
      </c>
      <c r="EF671" s="103">
        <f t="shared" si="821"/>
        <v>0</v>
      </c>
      <c r="EG671" s="103">
        <f t="shared" si="822"/>
        <v>0</v>
      </c>
      <c r="EH671" s="103">
        <f t="shared" si="823"/>
        <v>0</v>
      </c>
      <c r="EI671" s="103">
        <f t="shared" si="824"/>
        <v>0</v>
      </c>
      <c r="EJ671" s="103">
        <f t="shared" si="825"/>
        <v>0</v>
      </c>
      <c r="EK671" s="104">
        <f>SUM(DY671:EJ671)*VLOOKUP($I671,Escalation[],MATCH(DL$1,Escalation[#Headers]),FALSE)</f>
        <v>0</v>
      </c>
      <c r="EL671" s="104">
        <f t="shared" si="826"/>
        <v>0</v>
      </c>
      <c r="EM671" s="104">
        <f t="shared" si="827"/>
        <v>0</v>
      </c>
      <c r="EN671" s="104">
        <f t="shared" si="828"/>
        <v>0</v>
      </c>
      <c r="EO671" s="103">
        <f t="shared" si="829"/>
        <v>0</v>
      </c>
      <c r="EP671" s="105">
        <f t="shared" si="830"/>
        <v>0</v>
      </c>
      <c r="EQ671" s="159">
        <f t="shared" si="831"/>
        <v>1564.4698643624065</v>
      </c>
      <c r="ER671" s="1"/>
      <c r="ES671" s="82"/>
      <c r="ET671" s="82"/>
      <c r="EU671" s="82"/>
      <c r="EV671" s="82"/>
      <c r="EW671" s="34"/>
      <c r="EX671" s="34"/>
      <c r="EY671" s="34"/>
      <c r="EZ671" s="34"/>
      <c r="FA671" s="34"/>
      <c r="FB671" s="34"/>
      <c r="FC671" s="34"/>
      <c r="FD671" s="34"/>
    </row>
    <row r="672" spans="1:160" ht="52.8" x14ac:dyDescent="0.3">
      <c r="A672" s="1" t="s">
        <v>1327</v>
      </c>
      <c r="B672" s="83">
        <v>1.6</v>
      </c>
      <c r="C672" t="s">
        <v>1327</v>
      </c>
      <c r="D672" s="28" t="s">
        <v>1010</v>
      </c>
      <c r="E672" s="28"/>
      <c r="F672" s="29" t="s">
        <v>1328</v>
      </c>
      <c r="G672" s="30" t="s">
        <v>1335</v>
      </c>
      <c r="H672" s="1" t="s">
        <v>834</v>
      </c>
      <c r="I672" s="28" t="s">
        <v>125</v>
      </c>
      <c r="J672" s="31" t="s">
        <v>125</v>
      </c>
      <c r="K672" s="28"/>
      <c r="L672" s="32" t="s">
        <v>129</v>
      </c>
      <c r="M672" s="38"/>
      <c r="N672" s="42">
        <v>1</v>
      </c>
      <c r="O672" s="24">
        <v>0</v>
      </c>
      <c r="P672" s="47">
        <v>0.54500000000000004</v>
      </c>
      <c r="Q672" s="31" t="s">
        <v>880</v>
      </c>
      <c r="R672" s="1" t="s">
        <v>24</v>
      </c>
      <c r="S672" s="71">
        <f>VLOOKUP(R672,Contingencies!$A$2:$D$7,4,FALSE)</f>
        <v>0.09</v>
      </c>
      <c r="T672" s="22">
        <f t="shared" si="764"/>
        <v>266.78328213337886</v>
      </c>
      <c r="U672" s="33">
        <f t="shared" si="838"/>
        <v>94.108018616628812</v>
      </c>
      <c r="V672" s="89"/>
      <c r="W672" s="100"/>
      <c r="X672" s="101"/>
      <c r="Y672" s="101"/>
      <c r="Z672" s="101"/>
      <c r="AA672" s="101"/>
      <c r="AB672" s="101"/>
      <c r="AC672" s="101"/>
      <c r="AD672" s="101"/>
      <c r="AE672" s="101"/>
      <c r="AF672" s="101"/>
      <c r="AG672" s="101"/>
      <c r="AH672" s="101"/>
      <c r="AI672" s="102">
        <f t="shared" si="832"/>
        <v>0</v>
      </c>
      <c r="AJ672" s="103">
        <f t="shared" si="765"/>
        <v>0</v>
      </c>
      <c r="AK672" s="103">
        <f t="shared" si="766"/>
        <v>0</v>
      </c>
      <c r="AL672" s="103">
        <f t="shared" si="767"/>
        <v>0</v>
      </c>
      <c r="AM672" s="103">
        <f t="shared" si="768"/>
        <v>0</v>
      </c>
      <c r="AN672" s="103">
        <f t="shared" si="769"/>
        <v>0</v>
      </c>
      <c r="AO672" s="103">
        <f t="shared" si="770"/>
        <v>0</v>
      </c>
      <c r="AP672" s="103">
        <f t="shared" si="771"/>
        <v>0</v>
      </c>
      <c r="AQ672" s="103">
        <f t="shared" si="772"/>
        <v>0</v>
      </c>
      <c r="AR672" s="103">
        <f t="shared" si="773"/>
        <v>0</v>
      </c>
      <c r="AS672" s="103">
        <f t="shared" si="774"/>
        <v>0</v>
      </c>
      <c r="AT672" s="103">
        <f t="shared" si="775"/>
        <v>0</v>
      </c>
      <c r="AU672" s="103">
        <f t="shared" si="776"/>
        <v>0</v>
      </c>
      <c r="AV672" s="104">
        <f>SUM(AJ672:AU672)*VLOOKUP($I672,Escalation[],MATCH(W$1,Escalation[#Headers]),FALSE)</f>
        <v>0</v>
      </c>
      <c r="AW672" s="104">
        <f t="shared" si="833"/>
        <v>0</v>
      </c>
      <c r="AX672" s="104">
        <f t="shared" si="834"/>
        <v>0</v>
      </c>
      <c r="AY672" s="104">
        <f t="shared" si="835"/>
        <v>0</v>
      </c>
      <c r="AZ672" s="103">
        <f t="shared" si="836"/>
        <v>0</v>
      </c>
      <c r="BA672" s="105">
        <f t="shared" si="837"/>
        <v>0</v>
      </c>
      <c r="BB672" s="100"/>
      <c r="BC672" s="101"/>
      <c r="BD672" s="101"/>
      <c r="BE672" s="101"/>
      <c r="BF672" s="101"/>
      <c r="BG672" s="101"/>
      <c r="BH672" s="101"/>
      <c r="BI672" s="101"/>
      <c r="BJ672" s="101"/>
      <c r="BK672" s="101"/>
      <c r="BL672" s="101"/>
      <c r="BM672" s="101"/>
      <c r="BN672" s="102">
        <f t="shared" si="777"/>
        <v>0</v>
      </c>
      <c r="BO672" s="103">
        <f t="shared" si="778"/>
        <v>0</v>
      </c>
      <c r="BP672" s="103">
        <f t="shared" si="779"/>
        <v>0</v>
      </c>
      <c r="BQ672" s="103">
        <f t="shared" si="780"/>
        <v>0</v>
      </c>
      <c r="BR672" s="103">
        <f t="shared" si="781"/>
        <v>0</v>
      </c>
      <c r="BS672" s="103">
        <f t="shared" si="782"/>
        <v>0</v>
      </c>
      <c r="BT672" s="103">
        <f t="shared" si="783"/>
        <v>0</v>
      </c>
      <c r="BU672" s="103">
        <f t="shared" si="784"/>
        <v>0</v>
      </c>
      <c r="BV672" s="103">
        <f t="shared" si="785"/>
        <v>0</v>
      </c>
      <c r="BW672" s="103">
        <f t="shared" si="786"/>
        <v>0</v>
      </c>
      <c r="BX672" s="103">
        <f t="shared" si="787"/>
        <v>0</v>
      </c>
      <c r="BY672" s="103">
        <f t="shared" si="788"/>
        <v>0</v>
      </c>
      <c r="BZ672" s="103">
        <f t="shared" si="789"/>
        <v>0</v>
      </c>
      <c r="CA672" s="104">
        <f>SUM(BO672:BZ672)*VLOOKUP($I672,Escalation[],MATCH(BB$1,Escalation[#Headers]),FALSE)</f>
        <v>0</v>
      </c>
      <c r="CB672" s="104">
        <f t="shared" si="790"/>
        <v>0</v>
      </c>
      <c r="CC672" s="104">
        <f t="shared" si="791"/>
        <v>0</v>
      </c>
      <c r="CD672" s="104">
        <f t="shared" si="792"/>
        <v>0</v>
      </c>
      <c r="CE672" s="103">
        <f t="shared" si="793"/>
        <v>0</v>
      </c>
      <c r="CF672" s="105">
        <f t="shared" si="794"/>
        <v>0</v>
      </c>
      <c r="CG672" s="100"/>
      <c r="CH672" s="101"/>
      <c r="CI672" s="101"/>
      <c r="CJ672" s="101"/>
      <c r="CK672" s="101"/>
      <c r="CL672" s="101"/>
      <c r="CM672" s="101"/>
      <c r="CN672" s="101"/>
      <c r="CO672" s="101"/>
      <c r="CP672" s="101"/>
      <c r="CQ672" s="101"/>
      <c r="CR672" s="101">
        <v>1800</v>
      </c>
      <c r="CS672" s="102">
        <f t="shared" si="795"/>
        <v>0</v>
      </c>
      <c r="CT672" s="103">
        <f t="shared" si="796"/>
        <v>0</v>
      </c>
      <c r="CU672" s="103">
        <f t="shared" si="797"/>
        <v>0</v>
      </c>
      <c r="CV672" s="103">
        <f t="shared" si="798"/>
        <v>0</v>
      </c>
      <c r="CW672" s="103">
        <f t="shared" si="799"/>
        <v>0</v>
      </c>
      <c r="CX672" s="103">
        <f t="shared" si="800"/>
        <v>0</v>
      </c>
      <c r="CY672" s="103">
        <f t="shared" si="801"/>
        <v>0</v>
      </c>
      <c r="CZ672" s="103">
        <f t="shared" si="802"/>
        <v>0</v>
      </c>
      <c r="DA672" s="103">
        <f t="shared" si="803"/>
        <v>0</v>
      </c>
      <c r="DB672" s="103">
        <f t="shared" si="804"/>
        <v>0</v>
      </c>
      <c r="DC672" s="103">
        <f t="shared" si="805"/>
        <v>0</v>
      </c>
      <c r="DD672" s="103">
        <f t="shared" si="806"/>
        <v>0</v>
      </c>
      <c r="DE672" s="103">
        <f t="shared" si="807"/>
        <v>1800</v>
      </c>
      <c r="DF672" s="104">
        <f>SUM(CT672:DE672)*VLOOKUP($I672,Escalation[],MATCH(CG$1,Escalation[#Headers]),FALSE)</f>
        <v>1918.6140390750006</v>
      </c>
      <c r="DG672" s="104">
        <f t="shared" si="808"/>
        <v>0</v>
      </c>
      <c r="DH672" s="104">
        <f t="shared" si="809"/>
        <v>1045.6446512958755</v>
      </c>
      <c r="DI672" s="104">
        <f t="shared" si="810"/>
        <v>2964.2586903708761</v>
      </c>
      <c r="DJ672" s="103">
        <f t="shared" si="811"/>
        <v>172.67526351675005</v>
      </c>
      <c r="DK672" s="105">
        <f t="shared" si="812"/>
        <v>94.108018616628797</v>
      </c>
      <c r="DL672" s="100"/>
      <c r="DM672" s="101"/>
      <c r="DN672" s="101"/>
      <c r="DO672" s="101"/>
      <c r="DP672" s="101"/>
      <c r="DQ672" s="101"/>
      <c r="DR672" s="101"/>
      <c r="DS672" s="102"/>
      <c r="DT672" s="102"/>
      <c r="DU672" s="102"/>
      <c r="DV672" s="102"/>
      <c r="DW672" s="102"/>
      <c r="DX672" s="102">
        <f t="shared" si="813"/>
        <v>0</v>
      </c>
      <c r="DY672" s="103">
        <f t="shared" si="814"/>
        <v>0</v>
      </c>
      <c r="DZ672" s="103">
        <f t="shared" si="815"/>
        <v>0</v>
      </c>
      <c r="EA672" s="103">
        <f t="shared" si="816"/>
        <v>0</v>
      </c>
      <c r="EB672" s="103">
        <f t="shared" si="817"/>
        <v>0</v>
      </c>
      <c r="EC672" s="103">
        <f t="shared" si="818"/>
        <v>0</v>
      </c>
      <c r="ED672" s="103">
        <f t="shared" si="819"/>
        <v>0</v>
      </c>
      <c r="EE672" s="103">
        <f t="shared" si="820"/>
        <v>0</v>
      </c>
      <c r="EF672" s="103">
        <f t="shared" si="821"/>
        <v>0</v>
      </c>
      <c r="EG672" s="103">
        <f t="shared" si="822"/>
        <v>0</v>
      </c>
      <c r="EH672" s="103">
        <f t="shared" si="823"/>
        <v>0</v>
      </c>
      <c r="EI672" s="103">
        <f t="shared" si="824"/>
        <v>0</v>
      </c>
      <c r="EJ672" s="103">
        <f t="shared" si="825"/>
        <v>0</v>
      </c>
      <c r="EK672" s="104">
        <f>SUM(DY672:EJ672)*VLOOKUP($I672,Escalation[],MATCH(DL$1,Escalation[#Headers]),FALSE)</f>
        <v>0</v>
      </c>
      <c r="EL672" s="104">
        <f t="shared" si="826"/>
        <v>0</v>
      </c>
      <c r="EM672" s="104">
        <f t="shared" si="827"/>
        <v>0</v>
      </c>
      <c r="EN672" s="104">
        <f t="shared" si="828"/>
        <v>0</v>
      </c>
      <c r="EO672" s="103">
        <f t="shared" si="829"/>
        <v>0</v>
      </c>
      <c r="EP672" s="105">
        <f t="shared" si="830"/>
        <v>0</v>
      </c>
      <c r="EQ672" s="159">
        <f t="shared" si="831"/>
        <v>2964.2586903708761</v>
      </c>
      <c r="ER672" s="1"/>
      <c r="ES672" s="82"/>
      <c r="ET672" s="82"/>
      <c r="EU672" s="82"/>
      <c r="EV672" s="82"/>
      <c r="EW672" s="34"/>
      <c r="EX672" s="34"/>
      <c r="EY672" s="34"/>
      <c r="EZ672" s="34"/>
      <c r="FA672" s="34"/>
      <c r="FB672" s="34"/>
      <c r="FC672" s="34"/>
      <c r="FD672" s="34"/>
    </row>
    <row r="673" spans="1:160" ht="66" hidden="1" x14ac:dyDescent="0.3">
      <c r="A673" s="1" t="s">
        <v>1336</v>
      </c>
      <c r="B673" s="83">
        <v>1.6</v>
      </c>
      <c r="C673" t="s">
        <v>1403</v>
      </c>
      <c r="D673" s="28" t="s">
        <v>15</v>
      </c>
      <c r="E673" s="28" t="s">
        <v>1540</v>
      </c>
      <c r="F673" s="29" t="s">
        <v>1337</v>
      </c>
      <c r="G673" s="30" t="s">
        <v>1338</v>
      </c>
      <c r="H673" s="1" t="s">
        <v>1339</v>
      </c>
      <c r="I673" s="28" t="s">
        <v>19</v>
      </c>
      <c r="J673" s="31" t="s">
        <v>19</v>
      </c>
      <c r="K673" s="28" t="s">
        <v>81</v>
      </c>
      <c r="L673" s="32" t="s">
        <v>129</v>
      </c>
      <c r="M673" s="38">
        <v>54</v>
      </c>
      <c r="N673" s="41">
        <v>52</v>
      </c>
      <c r="O673" s="24">
        <v>0.35</v>
      </c>
      <c r="P673" s="47">
        <v>0.53</v>
      </c>
      <c r="Q673" s="31" t="s">
        <v>23</v>
      </c>
      <c r="R673" s="1" t="s">
        <v>24</v>
      </c>
      <c r="S673" s="71">
        <f>VLOOKUP(R673,Contingencies!$A$2:$D$7,4,FALSE)</f>
        <v>0.09</v>
      </c>
      <c r="T673" s="22">
        <f t="shared" si="764"/>
        <v>3541.7788466718375</v>
      </c>
      <c r="U673" s="33">
        <f t="shared" si="838"/>
        <v>1226.8907115922052</v>
      </c>
      <c r="V673" s="89"/>
      <c r="W673" s="100">
        <v>8</v>
      </c>
      <c r="X673" s="101">
        <v>8</v>
      </c>
      <c r="Y673" s="101">
        <v>8</v>
      </c>
      <c r="Z673" s="101">
        <v>8</v>
      </c>
      <c r="AA673" s="101">
        <v>8</v>
      </c>
      <c r="AB673" s="101">
        <v>8</v>
      </c>
      <c r="AC673" s="101">
        <v>8</v>
      </c>
      <c r="AD673" s="101">
        <v>8</v>
      </c>
      <c r="AE673" s="101">
        <v>8</v>
      </c>
      <c r="AF673" s="101">
        <v>8</v>
      </c>
      <c r="AG673" s="101">
        <v>8</v>
      </c>
      <c r="AH673" s="101">
        <v>8</v>
      </c>
      <c r="AI673" s="102">
        <f t="shared" si="832"/>
        <v>96</v>
      </c>
      <c r="AJ673" s="103">
        <f t="shared" si="765"/>
        <v>432</v>
      </c>
      <c r="AK673" s="103">
        <f t="shared" si="766"/>
        <v>432</v>
      </c>
      <c r="AL673" s="103">
        <f t="shared" si="767"/>
        <v>432</v>
      </c>
      <c r="AM673" s="103">
        <f t="shared" si="768"/>
        <v>432</v>
      </c>
      <c r="AN673" s="103">
        <f t="shared" si="769"/>
        <v>432</v>
      </c>
      <c r="AO673" s="103">
        <f t="shared" si="770"/>
        <v>432</v>
      </c>
      <c r="AP673" s="103">
        <f t="shared" si="771"/>
        <v>432</v>
      </c>
      <c r="AQ673" s="103">
        <f t="shared" si="772"/>
        <v>432</v>
      </c>
      <c r="AR673" s="103">
        <f t="shared" si="773"/>
        <v>432</v>
      </c>
      <c r="AS673" s="103">
        <f t="shared" si="774"/>
        <v>432</v>
      </c>
      <c r="AT673" s="103">
        <f t="shared" si="775"/>
        <v>432</v>
      </c>
      <c r="AU673" s="103">
        <f t="shared" si="776"/>
        <v>432</v>
      </c>
      <c r="AV673" s="104">
        <f>SUM(AJ673:AU673)*VLOOKUP($I673,Escalation[],MATCH(W$1,Escalation[#Headers]),FALSE)</f>
        <v>5295.4560000000001</v>
      </c>
      <c r="AW673" s="104">
        <f t="shared" si="833"/>
        <v>1853.4096</v>
      </c>
      <c r="AX673" s="104">
        <f t="shared" si="834"/>
        <v>3788.898768</v>
      </c>
      <c r="AY673" s="104">
        <f t="shared" si="835"/>
        <v>10937.764368</v>
      </c>
      <c r="AZ673" s="103">
        <f t="shared" si="836"/>
        <v>643.39790400000004</v>
      </c>
      <c r="BA673" s="105">
        <f t="shared" si="837"/>
        <v>341.00088912000001</v>
      </c>
      <c r="BB673" s="100">
        <v>8</v>
      </c>
      <c r="BC673" s="101">
        <v>8</v>
      </c>
      <c r="BD673" s="101">
        <v>8</v>
      </c>
      <c r="BE673" s="101">
        <v>8</v>
      </c>
      <c r="BF673" s="101">
        <v>8</v>
      </c>
      <c r="BG673" s="101">
        <v>8</v>
      </c>
      <c r="BH673" s="101">
        <v>8</v>
      </c>
      <c r="BI673" s="101">
        <v>8</v>
      </c>
      <c r="BJ673" s="101">
        <v>8</v>
      </c>
      <c r="BK673" s="101">
        <v>8</v>
      </c>
      <c r="BL673" s="101">
        <v>8</v>
      </c>
      <c r="BM673" s="101">
        <v>8</v>
      </c>
      <c r="BN673" s="102">
        <f t="shared" si="777"/>
        <v>96</v>
      </c>
      <c r="BO673" s="103">
        <f t="shared" si="778"/>
        <v>432</v>
      </c>
      <c r="BP673" s="103">
        <f t="shared" si="779"/>
        <v>432</v>
      </c>
      <c r="BQ673" s="103">
        <f t="shared" si="780"/>
        <v>432</v>
      </c>
      <c r="BR673" s="103">
        <f t="shared" si="781"/>
        <v>432</v>
      </c>
      <c r="BS673" s="103">
        <f t="shared" si="782"/>
        <v>432</v>
      </c>
      <c r="BT673" s="103">
        <f t="shared" si="783"/>
        <v>432</v>
      </c>
      <c r="BU673" s="103">
        <f t="shared" si="784"/>
        <v>432</v>
      </c>
      <c r="BV673" s="103">
        <f t="shared" si="785"/>
        <v>432</v>
      </c>
      <c r="BW673" s="103">
        <f t="shared" si="786"/>
        <v>432</v>
      </c>
      <c r="BX673" s="103">
        <f t="shared" si="787"/>
        <v>432</v>
      </c>
      <c r="BY673" s="103">
        <f t="shared" si="788"/>
        <v>432</v>
      </c>
      <c r="BZ673" s="103">
        <f t="shared" si="789"/>
        <v>432</v>
      </c>
      <c r="CA673" s="104">
        <f>SUM(BO673:BZ673)*VLOOKUP($I673,Escalation[],MATCH(BB$1,Escalation[#Headers]),FALSE)</f>
        <v>5409.308304000001</v>
      </c>
      <c r="CB673" s="104">
        <f t="shared" si="790"/>
        <v>1893.2579064000001</v>
      </c>
      <c r="CC673" s="104">
        <f t="shared" si="791"/>
        <v>3870.360091512001</v>
      </c>
      <c r="CD673" s="104">
        <f t="shared" si="792"/>
        <v>11172.926301912003</v>
      </c>
      <c r="CE673" s="103">
        <f t="shared" si="793"/>
        <v>657.23095893600009</v>
      </c>
      <c r="CF673" s="105">
        <f t="shared" si="794"/>
        <v>348.33240823608008</v>
      </c>
      <c r="CG673" s="100">
        <v>8</v>
      </c>
      <c r="CH673" s="101">
        <v>8</v>
      </c>
      <c r="CI673" s="101">
        <v>8</v>
      </c>
      <c r="CJ673" s="101">
        <v>8</v>
      </c>
      <c r="CK673" s="101">
        <v>8</v>
      </c>
      <c r="CL673" s="101">
        <v>8</v>
      </c>
      <c r="CM673" s="101">
        <v>8</v>
      </c>
      <c r="CN673" s="101">
        <v>8</v>
      </c>
      <c r="CO673" s="101">
        <v>8</v>
      </c>
      <c r="CP673" s="101">
        <v>8</v>
      </c>
      <c r="CQ673" s="101">
        <v>8</v>
      </c>
      <c r="CR673" s="101">
        <v>8</v>
      </c>
      <c r="CS673" s="102">
        <f t="shared" si="795"/>
        <v>96</v>
      </c>
      <c r="CT673" s="103">
        <f t="shared" si="796"/>
        <v>432</v>
      </c>
      <c r="CU673" s="103">
        <f t="shared" si="797"/>
        <v>432</v>
      </c>
      <c r="CV673" s="103">
        <f t="shared" si="798"/>
        <v>432</v>
      </c>
      <c r="CW673" s="103">
        <f t="shared" si="799"/>
        <v>432</v>
      </c>
      <c r="CX673" s="103">
        <f t="shared" si="800"/>
        <v>432</v>
      </c>
      <c r="CY673" s="103">
        <f t="shared" si="801"/>
        <v>432</v>
      </c>
      <c r="CZ673" s="103">
        <f t="shared" si="802"/>
        <v>432</v>
      </c>
      <c r="DA673" s="103">
        <f t="shared" si="803"/>
        <v>432</v>
      </c>
      <c r="DB673" s="103">
        <f t="shared" si="804"/>
        <v>432</v>
      </c>
      <c r="DC673" s="103">
        <f t="shared" si="805"/>
        <v>432</v>
      </c>
      <c r="DD673" s="103">
        <f t="shared" si="806"/>
        <v>432</v>
      </c>
      <c r="DE673" s="103">
        <f t="shared" si="807"/>
        <v>432</v>
      </c>
      <c r="DF673" s="104">
        <f>SUM(CT673:DE673)*VLOOKUP($I673,Escalation[],MATCH(CG$1,Escalation[#Headers]),FALSE)</f>
        <v>5525.6084325360016</v>
      </c>
      <c r="DG673" s="104">
        <f t="shared" si="808"/>
        <v>1933.9629513876005</v>
      </c>
      <c r="DH673" s="104">
        <f t="shared" si="809"/>
        <v>3953.5728334795094</v>
      </c>
      <c r="DI673" s="104">
        <f t="shared" si="810"/>
        <v>11413.144217403111</v>
      </c>
      <c r="DJ673" s="103">
        <f t="shared" si="811"/>
        <v>671.36142455312415</v>
      </c>
      <c r="DK673" s="105">
        <f t="shared" si="812"/>
        <v>355.82155501315583</v>
      </c>
      <c r="DL673" s="100">
        <v>8</v>
      </c>
      <c r="DM673" s="101">
        <v>8</v>
      </c>
      <c r="DN673" s="101">
        <v>8</v>
      </c>
      <c r="DO673" s="101">
        <v>8</v>
      </c>
      <c r="DP673" s="101">
        <v>8</v>
      </c>
      <c r="DQ673" s="101">
        <v>8</v>
      </c>
      <c r="DR673" s="101"/>
      <c r="DS673" s="102"/>
      <c r="DT673" s="102"/>
      <c r="DU673" s="102"/>
      <c r="DV673" s="102"/>
      <c r="DW673" s="102"/>
      <c r="DX673" s="102">
        <f t="shared" si="813"/>
        <v>48</v>
      </c>
      <c r="DY673" s="103">
        <f t="shared" si="814"/>
        <v>432</v>
      </c>
      <c r="DZ673" s="103">
        <f t="shared" si="815"/>
        <v>432</v>
      </c>
      <c r="EA673" s="103">
        <f t="shared" si="816"/>
        <v>432</v>
      </c>
      <c r="EB673" s="103">
        <f t="shared" si="817"/>
        <v>432</v>
      </c>
      <c r="EC673" s="103">
        <f t="shared" si="818"/>
        <v>432</v>
      </c>
      <c r="ED673" s="103">
        <f t="shared" si="819"/>
        <v>432</v>
      </c>
      <c r="EE673" s="103">
        <f t="shared" si="820"/>
        <v>0</v>
      </c>
      <c r="EF673" s="103">
        <f t="shared" si="821"/>
        <v>0</v>
      </c>
      <c r="EG673" s="103">
        <f t="shared" si="822"/>
        <v>0</v>
      </c>
      <c r="EH673" s="103">
        <f t="shared" si="823"/>
        <v>0</v>
      </c>
      <c r="EI673" s="103">
        <f t="shared" si="824"/>
        <v>0</v>
      </c>
      <c r="EJ673" s="103">
        <f t="shared" si="825"/>
        <v>0</v>
      </c>
      <c r="EK673" s="104">
        <f>SUM(DY673:EJ673)*VLOOKUP($I673,Escalation[],MATCH(DL$1,Escalation[#Headers]),FALSE)</f>
        <v>2822.204506917763</v>
      </c>
      <c r="EL673" s="104">
        <f t="shared" si="826"/>
        <v>987.77157742121699</v>
      </c>
      <c r="EM673" s="104">
        <f t="shared" si="827"/>
        <v>2019.2873246996594</v>
      </c>
      <c r="EN673" s="104">
        <f t="shared" si="828"/>
        <v>5829.2634090386391</v>
      </c>
      <c r="EO673" s="103">
        <f t="shared" si="829"/>
        <v>342.89784759050821</v>
      </c>
      <c r="EP673" s="105">
        <f t="shared" si="830"/>
        <v>181.73585922296934</v>
      </c>
      <c r="EQ673" s="159">
        <f t="shared" si="831"/>
        <v>39353.098296353754</v>
      </c>
      <c r="ER673" s="1"/>
      <c r="ES673" s="82"/>
      <c r="ET673" s="82"/>
      <c r="EU673" s="82"/>
      <c r="EV673" s="82"/>
      <c r="EW673" s="34"/>
      <c r="EX673" s="34"/>
      <c r="EY673" s="34"/>
      <c r="EZ673" s="34"/>
      <c r="FA673" s="34"/>
      <c r="FB673" s="34"/>
      <c r="FC673" s="34"/>
      <c r="FD673" s="34"/>
    </row>
    <row r="674" spans="1:160" ht="79.2" hidden="1" x14ac:dyDescent="0.3">
      <c r="A674" s="1" t="s">
        <v>1336</v>
      </c>
      <c r="B674" s="83">
        <v>1.6</v>
      </c>
      <c r="C674" t="s">
        <v>1403</v>
      </c>
      <c r="D674" s="28" t="s">
        <v>15</v>
      </c>
      <c r="E674" s="28" t="s">
        <v>1540</v>
      </c>
      <c r="F674" s="29" t="s">
        <v>1337</v>
      </c>
      <c r="G674" s="30" t="s">
        <v>1333</v>
      </c>
      <c r="H674" s="1" t="s">
        <v>128</v>
      </c>
      <c r="I674" s="28" t="s">
        <v>125</v>
      </c>
      <c r="J674" s="31" t="s">
        <v>125</v>
      </c>
      <c r="K674" s="28"/>
      <c r="L674" s="32" t="s">
        <v>129</v>
      </c>
      <c r="M674" s="38"/>
      <c r="N674" s="42">
        <v>1</v>
      </c>
      <c r="O674" s="24">
        <v>0</v>
      </c>
      <c r="P674" s="47">
        <v>0.53</v>
      </c>
      <c r="Q674" s="31" t="s">
        <v>23</v>
      </c>
      <c r="R674" s="1" t="s">
        <v>24</v>
      </c>
      <c r="S674" s="71">
        <f>VLOOKUP(R674,Contingencies!$A$2:$D$7,4,FALSE)</f>
        <v>0.09</v>
      </c>
      <c r="T674" s="22">
        <f t="shared" si="764"/>
        <v>776.01469646562748</v>
      </c>
      <c r="U674" s="33">
        <f t="shared" si="838"/>
        <v>268.81554844887751</v>
      </c>
      <c r="V674" s="89"/>
      <c r="W674" s="100"/>
      <c r="X674" s="101"/>
      <c r="Y674" s="101"/>
      <c r="Z674" s="101"/>
      <c r="AA674" s="101"/>
      <c r="AB674" s="101"/>
      <c r="AC674" s="101">
        <v>1800</v>
      </c>
      <c r="AD674" s="101"/>
      <c r="AE674" s="101"/>
      <c r="AF674" s="101"/>
      <c r="AG674" s="101"/>
      <c r="AH674" s="101"/>
      <c r="AI674" s="102">
        <f t="shared" si="832"/>
        <v>0</v>
      </c>
      <c r="AJ674" s="103">
        <f t="shared" si="765"/>
        <v>0</v>
      </c>
      <c r="AK674" s="103">
        <f t="shared" si="766"/>
        <v>0</v>
      </c>
      <c r="AL674" s="103">
        <f t="shared" si="767"/>
        <v>0</v>
      </c>
      <c r="AM674" s="103">
        <f t="shared" si="768"/>
        <v>0</v>
      </c>
      <c r="AN674" s="103">
        <f t="shared" si="769"/>
        <v>0</v>
      </c>
      <c r="AO674" s="103">
        <f t="shared" si="770"/>
        <v>0</v>
      </c>
      <c r="AP674" s="103">
        <f t="shared" si="771"/>
        <v>1800</v>
      </c>
      <c r="AQ674" s="103">
        <f t="shared" si="772"/>
        <v>0</v>
      </c>
      <c r="AR674" s="103">
        <f t="shared" si="773"/>
        <v>0</v>
      </c>
      <c r="AS674" s="103">
        <f t="shared" si="774"/>
        <v>0</v>
      </c>
      <c r="AT674" s="103">
        <f t="shared" si="775"/>
        <v>0</v>
      </c>
      <c r="AU674" s="103">
        <f t="shared" si="776"/>
        <v>0</v>
      </c>
      <c r="AV674" s="104">
        <f>SUM(AJ674:AU674)*VLOOKUP($I674,Escalation[],MATCH(W$1,Escalation[#Headers]),FALSE)</f>
        <v>1838.7</v>
      </c>
      <c r="AW674" s="104">
        <f t="shared" si="833"/>
        <v>0</v>
      </c>
      <c r="AX674" s="104">
        <f t="shared" si="834"/>
        <v>974.51100000000008</v>
      </c>
      <c r="AY674" s="104">
        <f t="shared" si="835"/>
        <v>2813.2110000000002</v>
      </c>
      <c r="AZ674" s="103">
        <f t="shared" si="836"/>
        <v>165.483</v>
      </c>
      <c r="BA674" s="105">
        <f t="shared" si="837"/>
        <v>87.70599</v>
      </c>
      <c r="BB674" s="100"/>
      <c r="BC674" s="101"/>
      <c r="BD674" s="101"/>
      <c r="BE674" s="101"/>
      <c r="BF674" s="101"/>
      <c r="BG674" s="101"/>
      <c r="BH674" s="101">
        <v>1800</v>
      </c>
      <c r="BI674" s="101"/>
      <c r="BJ674" s="101"/>
      <c r="BK674" s="101"/>
      <c r="BL674" s="101"/>
      <c r="BM674" s="101"/>
      <c r="BN674" s="102">
        <f t="shared" si="777"/>
        <v>0</v>
      </c>
      <c r="BO674" s="103">
        <f t="shared" si="778"/>
        <v>0</v>
      </c>
      <c r="BP674" s="103">
        <f t="shared" si="779"/>
        <v>0</v>
      </c>
      <c r="BQ674" s="103">
        <f t="shared" si="780"/>
        <v>0</v>
      </c>
      <c r="BR674" s="103">
        <f t="shared" si="781"/>
        <v>0</v>
      </c>
      <c r="BS674" s="103">
        <f t="shared" si="782"/>
        <v>0</v>
      </c>
      <c r="BT674" s="103">
        <f t="shared" si="783"/>
        <v>0</v>
      </c>
      <c r="BU674" s="103">
        <f t="shared" si="784"/>
        <v>1800</v>
      </c>
      <c r="BV674" s="103">
        <f t="shared" si="785"/>
        <v>0</v>
      </c>
      <c r="BW674" s="103">
        <f t="shared" si="786"/>
        <v>0</v>
      </c>
      <c r="BX674" s="103">
        <f t="shared" si="787"/>
        <v>0</v>
      </c>
      <c r="BY674" s="103">
        <f t="shared" si="788"/>
        <v>0</v>
      </c>
      <c r="BZ674" s="103">
        <f t="shared" si="789"/>
        <v>0</v>
      </c>
      <c r="CA674" s="104">
        <f>SUM(BO674:BZ674)*VLOOKUP($I674,Escalation[],MATCH(BB$1,Escalation[#Headers]),FALSE)</f>
        <v>1878.2320500000003</v>
      </c>
      <c r="CB674" s="104">
        <f t="shared" si="790"/>
        <v>0</v>
      </c>
      <c r="CC674" s="104">
        <f t="shared" si="791"/>
        <v>995.46298650000017</v>
      </c>
      <c r="CD674" s="104">
        <f t="shared" si="792"/>
        <v>2873.6950365000002</v>
      </c>
      <c r="CE674" s="103">
        <f t="shared" si="793"/>
        <v>169.04088450000003</v>
      </c>
      <c r="CF674" s="105">
        <f t="shared" si="794"/>
        <v>89.59166878500001</v>
      </c>
      <c r="CG674" s="100"/>
      <c r="CH674" s="101"/>
      <c r="CI674" s="101"/>
      <c r="CJ674" s="101"/>
      <c r="CK674" s="101"/>
      <c r="CL674" s="101"/>
      <c r="CM674" s="101">
        <v>1800</v>
      </c>
      <c r="CN674" s="101"/>
      <c r="CO674" s="101"/>
      <c r="CP674" s="101"/>
      <c r="CQ674" s="101"/>
      <c r="CR674" s="101"/>
      <c r="CS674" s="102">
        <f t="shared" si="795"/>
        <v>0</v>
      </c>
      <c r="CT674" s="103">
        <f t="shared" si="796"/>
        <v>0</v>
      </c>
      <c r="CU674" s="103">
        <f t="shared" si="797"/>
        <v>0</v>
      </c>
      <c r="CV674" s="103">
        <f t="shared" si="798"/>
        <v>0</v>
      </c>
      <c r="CW674" s="103">
        <f t="shared" si="799"/>
        <v>0</v>
      </c>
      <c r="CX674" s="103">
        <f t="shared" si="800"/>
        <v>0</v>
      </c>
      <c r="CY674" s="103">
        <f t="shared" si="801"/>
        <v>0</v>
      </c>
      <c r="CZ674" s="103">
        <f t="shared" si="802"/>
        <v>1800</v>
      </c>
      <c r="DA674" s="103">
        <f t="shared" si="803"/>
        <v>0</v>
      </c>
      <c r="DB674" s="103">
        <f t="shared" si="804"/>
        <v>0</v>
      </c>
      <c r="DC674" s="103">
        <f t="shared" si="805"/>
        <v>0</v>
      </c>
      <c r="DD674" s="103">
        <f t="shared" si="806"/>
        <v>0</v>
      </c>
      <c r="DE674" s="103">
        <f t="shared" si="807"/>
        <v>0</v>
      </c>
      <c r="DF674" s="104">
        <f>SUM(CT674:DE674)*VLOOKUP($I674,Escalation[],MATCH(CG$1,Escalation[#Headers]),FALSE)</f>
        <v>1918.6140390750006</v>
      </c>
      <c r="DG674" s="104">
        <f t="shared" si="808"/>
        <v>0</v>
      </c>
      <c r="DH674" s="104">
        <f t="shared" si="809"/>
        <v>1016.8654407097504</v>
      </c>
      <c r="DI674" s="104">
        <f t="shared" si="810"/>
        <v>2935.4794797847508</v>
      </c>
      <c r="DJ674" s="103">
        <f t="shared" si="811"/>
        <v>172.67526351675005</v>
      </c>
      <c r="DK674" s="105">
        <f t="shared" si="812"/>
        <v>91.517889663877526</v>
      </c>
      <c r="DL674" s="100"/>
      <c r="DM674" s="101"/>
      <c r="DN674" s="101"/>
      <c r="DO674" s="101"/>
      <c r="DP674" s="101"/>
      <c r="DQ674" s="101"/>
      <c r="DR674" s="101"/>
      <c r="DS674" s="102"/>
      <c r="DT674" s="102"/>
      <c r="DU674" s="102"/>
      <c r="DV674" s="102"/>
      <c r="DW674" s="102"/>
      <c r="DX674" s="102">
        <f t="shared" si="813"/>
        <v>0</v>
      </c>
      <c r="DY674" s="103">
        <f t="shared" si="814"/>
        <v>0</v>
      </c>
      <c r="DZ674" s="103">
        <f t="shared" si="815"/>
        <v>0</v>
      </c>
      <c r="EA674" s="103">
        <f t="shared" si="816"/>
        <v>0</v>
      </c>
      <c r="EB674" s="103">
        <f t="shared" si="817"/>
        <v>0</v>
      </c>
      <c r="EC674" s="103">
        <f t="shared" si="818"/>
        <v>0</v>
      </c>
      <c r="ED674" s="103">
        <f t="shared" si="819"/>
        <v>0</v>
      </c>
      <c r="EE674" s="103">
        <f t="shared" si="820"/>
        <v>0</v>
      </c>
      <c r="EF674" s="103">
        <f t="shared" si="821"/>
        <v>0</v>
      </c>
      <c r="EG674" s="103">
        <f t="shared" si="822"/>
        <v>0</v>
      </c>
      <c r="EH674" s="103">
        <f t="shared" si="823"/>
        <v>0</v>
      </c>
      <c r="EI674" s="103">
        <f t="shared" si="824"/>
        <v>0</v>
      </c>
      <c r="EJ674" s="103">
        <f t="shared" si="825"/>
        <v>0</v>
      </c>
      <c r="EK674" s="104">
        <f>SUM(DY674:EJ674)*VLOOKUP($I674,Escalation[],MATCH(DL$1,Escalation[#Headers]),FALSE)</f>
        <v>0</v>
      </c>
      <c r="EL674" s="104">
        <f t="shared" si="826"/>
        <v>0</v>
      </c>
      <c r="EM674" s="104">
        <f t="shared" si="827"/>
        <v>0</v>
      </c>
      <c r="EN674" s="104">
        <f t="shared" si="828"/>
        <v>0</v>
      </c>
      <c r="EO674" s="103">
        <f t="shared" si="829"/>
        <v>0</v>
      </c>
      <c r="EP674" s="105">
        <f t="shared" si="830"/>
        <v>0</v>
      </c>
      <c r="EQ674" s="159">
        <f t="shared" si="831"/>
        <v>8622.3855162847503</v>
      </c>
      <c r="ER674" s="1"/>
      <c r="ES674" s="82"/>
      <c r="ET674" s="82"/>
      <c r="EU674" s="82"/>
      <c r="EV674" s="82"/>
      <c r="EW674" s="34"/>
      <c r="EX674" s="34"/>
      <c r="EY674" s="34"/>
      <c r="EZ674" s="34"/>
      <c r="FA674" s="34"/>
      <c r="FB674" s="34"/>
      <c r="FC674" s="34"/>
      <c r="FD674" s="34"/>
    </row>
    <row r="675" spans="1:160" ht="66" hidden="1" x14ac:dyDescent="0.3">
      <c r="A675" s="1" t="s">
        <v>1336</v>
      </c>
      <c r="B675" s="83">
        <v>1.6</v>
      </c>
      <c r="C675" t="s">
        <v>1403</v>
      </c>
      <c r="D675" s="28" t="s">
        <v>15</v>
      </c>
      <c r="E675" s="28" t="s">
        <v>1540</v>
      </c>
      <c r="F675" s="29" t="s">
        <v>1337</v>
      </c>
      <c r="G675" s="30" t="s">
        <v>1340</v>
      </c>
      <c r="H675" s="1" t="s">
        <v>128</v>
      </c>
      <c r="I675" s="28" t="s">
        <v>125</v>
      </c>
      <c r="J675" s="31" t="s">
        <v>125</v>
      </c>
      <c r="K675" s="28"/>
      <c r="L675" s="32" t="s">
        <v>129</v>
      </c>
      <c r="M675" s="38"/>
      <c r="N675" s="42">
        <v>1</v>
      </c>
      <c r="O675" s="24">
        <v>0</v>
      </c>
      <c r="P675" s="47">
        <v>0.53</v>
      </c>
      <c r="Q675" s="31" t="s">
        <v>23</v>
      </c>
      <c r="R675" s="1" t="s">
        <v>24</v>
      </c>
      <c r="S675" s="71">
        <f>VLOOKUP(R675,Contingencies!$A$2:$D$7,4,FALSE)</f>
        <v>0.09</v>
      </c>
      <c r="T675" s="22">
        <f t="shared" si="764"/>
        <v>253.18899000000002</v>
      </c>
      <c r="U675" s="33">
        <f t="shared" si="838"/>
        <v>87.705990000000014</v>
      </c>
      <c r="V675" s="89"/>
      <c r="W675" s="100"/>
      <c r="X675" s="101"/>
      <c r="Y675" s="101"/>
      <c r="Z675" s="101"/>
      <c r="AA675" s="101"/>
      <c r="AB675" s="101"/>
      <c r="AC675" s="101">
        <v>1800</v>
      </c>
      <c r="AD675" s="101"/>
      <c r="AE675" s="101"/>
      <c r="AF675" s="101"/>
      <c r="AG675" s="101"/>
      <c r="AH675" s="101"/>
      <c r="AI675" s="102">
        <f t="shared" si="832"/>
        <v>0</v>
      </c>
      <c r="AJ675" s="103">
        <f t="shared" si="765"/>
        <v>0</v>
      </c>
      <c r="AK675" s="103">
        <f t="shared" si="766"/>
        <v>0</v>
      </c>
      <c r="AL675" s="103">
        <f t="shared" si="767"/>
        <v>0</v>
      </c>
      <c r="AM675" s="103">
        <f t="shared" si="768"/>
        <v>0</v>
      </c>
      <c r="AN675" s="103">
        <f t="shared" si="769"/>
        <v>0</v>
      </c>
      <c r="AO675" s="103">
        <f t="shared" si="770"/>
        <v>0</v>
      </c>
      <c r="AP675" s="103">
        <f t="shared" si="771"/>
        <v>1800</v>
      </c>
      <c r="AQ675" s="103">
        <f t="shared" si="772"/>
        <v>0</v>
      </c>
      <c r="AR675" s="103">
        <f t="shared" si="773"/>
        <v>0</v>
      </c>
      <c r="AS675" s="103">
        <f t="shared" si="774"/>
        <v>0</v>
      </c>
      <c r="AT675" s="103">
        <f t="shared" si="775"/>
        <v>0</v>
      </c>
      <c r="AU675" s="103">
        <f t="shared" si="776"/>
        <v>0</v>
      </c>
      <c r="AV675" s="104">
        <f>SUM(AJ675:AU675)*VLOOKUP($I675,Escalation[],MATCH(W$1,Escalation[#Headers]),FALSE)</f>
        <v>1838.7</v>
      </c>
      <c r="AW675" s="104">
        <f t="shared" si="833"/>
        <v>0</v>
      </c>
      <c r="AX675" s="104">
        <f t="shared" si="834"/>
        <v>974.51100000000008</v>
      </c>
      <c r="AY675" s="104">
        <f t="shared" si="835"/>
        <v>2813.2110000000002</v>
      </c>
      <c r="AZ675" s="103">
        <f t="shared" si="836"/>
        <v>165.483</v>
      </c>
      <c r="BA675" s="105">
        <f t="shared" si="837"/>
        <v>87.70599</v>
      </c>
      <c r="BB675" s="100"/>
      <c r="BC675" s="101"/>
      <c r="BD675" s="101"/>
      <c r="BE675" s="101"/>
      <c r="BF675" s="101"/>
      <c r="BG675" s="101"/>
      <c r="BH675" s="101"/>
      <c r="BI675" s="101"/>
      <c r="BJ675" s="101"/>
      <c r="BK675" s="101"/>
      <c r="BL675" s="101"/>
      <c r="BM675" s="101"/>
      <c r="BN675" s="102">
        <f t="shared" si="777"/>
        <v>0</v>
      </c>
      <c r="BO675" s="103">
        <f t="shared" si="778"/>
        <v>0</v>
      </c>
      <c r="BP675" s="103">
        <f t="shared" si="779"/>
        <v>0</v>
      </c>
      <c r="BQ675" s="103">
        <f t="shared" si="780"/>
        <v>0</v>
      </c>
      <c r="BR675" s="103">
        <f t="shared" si="781"/>
        <v>0</v>
      </c>
      <c r="BS675" s="103">
        <f t="shared" si="782"/>
        <v>0</v>
      </c>
      <c r="BT675" s="103">
        <f t="shared" si="783"/>
        <v>0</v>
      </c>
      <c r="BU675" s="103">
        <f t="shared" si="784"/>
        <v>0</v>
      </c>
      <c r="BV675" s="103">
        <f t="shared" si="785"/>
        <v>0</v>
      </c>
      <c r="BW675" s="103">
        <f t="shared" si="786"/>
        <v>0</v>
      </c>
      <c r="BX675" s="103">
        <f t="shared" si="787"/>
        <v>0</v>
      </c>
      <c r="BY675" s="103">
        <f t="shared" si="788"/>
        <v>0</v>
      </c>
      <c r="BZ675" s="103">
        <f t="shared" si="789"/>
        <v>0</v>
      </c>
      <c r="CA675" s="104">
        <f>SUM(BO675:BZ675)*VLOOKUP($I675,Escalation[],MATCH(BB$1,Escalation[#Headers]),FALSE)</f>
        <v>0</v>
      </c>
      <c r="CB675" s="104">
        <f t="shared" si="790"/>
        <v>0</v>
      </c>
      <c r="CC675" s="104">
        <f t="shared" si="791"/>
        <v>0</v>
      </c>
      <c r="CD675" s="104">
        <f t="shared" si="792"/>
        <v>0</v>
      </c>
      <c r="CE675" s="103">
        <f t="shared" si="793"/>
        <v>0</v>
      </c>
      <c r="CF675" s="105">
        <f t="shared" si="794"/>
        <v>0</v>
      </c>
      <c r="CG675" s="100"/>
      <c r="CH675" s="101"/>
      <c r="CI675" s="101"/>
      <c r="CJ675" s="101"/>
      <c r="CK675" s="101"/>
      <c r="CL675" s="101"/>
      <c r="CM675" s="101"/>
      <c r="CN675" s="101"/>
      <c r="CO675" s="101"/>
      <c r="CP675" s="101"/>
      <c r="CQ675" s="101"/>
      <c r="CR675" s="101"/>
      <c r="CS675" s="102">
        <f t="shared" si="795"/>
        <v>0</v>
      </c>
      <c r="CT675" s="103">
        <f t="shared" si="796"/>
        <v>0</v>
      </c>
      <c r="CU675" s="103">
        <f t="shared" si="797"/>
        <v>0</v>
      </c>
      <c r="CV675" s="103">
        <f t="shared" si="798"/>
        <v>0</v>
      </c>
      <c r="CW675" s="103">
        <f t="shared" si="799"/>
        <v>0</v>
      </c>
      <c r="CX675" s="103">
        <f t="shared" si="800"/>
        <v>0</v>
      </c>
      <c r="CY675" s="103">
        <f t="shared" si="801"/>
        <v>0</v>
      </c>
      <c r="CZ675" s="103">
        <f t="shared" si="802"/>
        <v>0</v>
      </c>
      <c r="DA675" s="103">
        <f t="shared" si="803"/>
        <v>0</v>
      </c>
      <c r="DB675" s="103">
        <f t="shared" si="804"/>
        <v>0</v>
      </c>
      <c r="DC675" s="103">
        <f t="shared" si="805"/>
        <v>0</v>
      </c>
      <c r="DD675" s="103">
        <f t="shared" si="806"/>
        <v>0</v>
      </c>
      <c r="DE675" s="103">
        <f t="shared" si="807"/>
        <v>0</v>
      </c>
      <c r="DF675" s="104">
        <f>SUM(CT675:DE675)*VLOOKUP($I675,Escalation[],MATCH(CG$1,Escalation[#Headers]),FALSE)</f>
        <v>0</v>
      </c>
      <c r="DG675" s="104">
        <f t="shared" si="808"/>
        <v>0</v>
      </c>
      <c r="DH675" s="104">
        <f t="shared" si="809"/>
        <v>0</v>
      </c>
      <c r="DI675" s="104">
        <f t="shared" si="810"/>
        <v>0</v>
      </c>
      <c r="DJ675" s="103">
        <f t="shared" si="811"/>
        <v>0</v>
      </c>
      <c r="DK675" s="105">
        <f t="shared" si="812"/>
        <v>0</v>
      </c>
      <c r="DL675" s="100"/>
      <c r="DM675" s="101"/>
      <c r="DN675" s="101"/>
      <c r="DO675" s="101"/>
      <c r="DP675" s="101"/>
      <c r="DQ675" s="101"/>
      <c r="DR675" s="101"/>
      <c r="DS675" s="102"/>
      <c r="DT675" s="102"/>
      <c r="DU675" s="102"/>
      <c r="DV675" s="102"/>
      <c r="DW675" s="102"/>
      <c r="DX675" s="102">
        <f t="shared" si="813"/>
        <v>0</v>
      </c>
      <c r="DY675" s="103">
        <f t="shared" si="814"/>
        <v>0</v>
      </c>
      <c r="DZ675" s="103">
        <f t="shared" si="815"/>
        <v>0</v>
      </c>
      <c r="EA675" s="103">
        <f t="shared" si="816"/>
        <v>0</v>
      </c>
      <c r="EB675" s="103">
        <f t="shared" si="817"/>
        <v>0</v>
      </c>
      <c r="EC675" s="103">
        <f t="shared" si="818"/>
        <v>0</v>
      </c>
      <c r="ED675" s="103">
        <f t="shared" si="819"/>
        <v>0</v>
      </c>
      <c r="EE675" s="103">
        <f t="shared" si="820"/>
        <v>0</v>
      </c>
      <c r="EF675" s="103">
        <f t="shared" si="821"/>
        <v>0</v>
      </c>
      <c r="EG675" s="103">
        <f t="shared" si="822"/>
        <v>0</v>
      </c>
      <c r="EH675" s="103">
        <f t="shared" si="823"/>
        <v>0</v>
      </c>
      <c r="EI675" s="103">
        <f t="shared" si="824"/>
        <v>0</v>
      </c>
      <c r="EJ675" s="103">
        <f t="shared" si="825"/>
        <v>0</v>
      </c>
      <c r="EK675" s="104">
        <f>SUM(DY675:EJ675)*VLOOKUP($I675,Escalation[],MATCH(DL$1,Escalation[#Headers]),FALSE)</f>
        <v>0</v>
      </c>
      <c r="EL675" s="104">
        <f t="shared" si="826"/>
        <v>0</v>
      </c>
      <c r="EM675" s="104">
        <f t="shared" si="827"/>
        <v>0</v>
      </c>
      <c r="EN675" s="104">
        <f t="shared" si="828"/>
        <v>0</v>
      </c>
      <c r="EO675" s="103">
        <f t="shared" si="829"/>
        <v>0</v>
      </c>
      <c r="EP675" s="105">
        <f t="shared" si="830"/>
        <v>0</v>
      </c>
      <c r="EQ675" s="159">
        <f t="shared" si="831"/>
        <v>2813.2110000000002</v>
      </c>
      <c r="ER675" s="1"/>
      <c r="ES675" s="82"/>
      <c r="ET675" s="82"/>
      <c r="EU675" s="82"/>
      <c r="EV675" s="82"/>
      <c r="EW675" s="34"/>
      <c r="EX675" s="34"/>
      <c r="EY675" s="34"/>
      <c r="EZ675" s="34"/>
      <c r="FA675" s="34"/>
      <c r="FB675" s="34"/>
      <c r="FC675" s="34"/>
      <c r="FD675" s="34"/>
    </row>
    <row r="676" spans="1:160" ht="92.4" hidden="1" x14ac:dyDescent="0.3">
      <c r="A676" s="1" t="s">
        <v>1336</v>
      </c>
      <c r="B676" s="83">
        <v>1.6</v>
      </c>
      <c r="C676" t="s">
        <v>1403</v>
      </c>
      <c r="D676" s="28" t="s">
        <v>15</v>
      </c>
      <c r="E676" s="28" t="s">
        <v>1540</v>
      </c>
      <c r="F676" s="29" t="s">
        <v>1337</v>
      </c>
      <c r="G676" s="30" t="s">
        <v>1341</v>
      </c>
      <c r="H676" s="1" t="s">
        <v>128</v>
      </c>
      <c r="I676" s="28" t="s">
        <v>125</v>
      </c>
      <c r="J676" s="31" t="s">
        <v>125</v>
      </c>
      <c r="K676" s="28"/>
      <c r="L676" s="32" t="s">
        <v>129</v>
      </c>
      <c r="M676" s="38"/>
      <c r="N676" s="42">
        <v>1</v>
      </c>
      <c r="O676" s="24">
        <v>0</v>
      </c>
      <c r="P676" s="47">
        <v>0.53</v>
      </c>
      <c r="Q676" s="31" t="s">
        <v>23</v>
      </c>
      <c r="R676" s="1" t="s">
        <v>24</v>
      </c>
      <c r="S676" s="71">
        <f>VLOOKUP(R676,Contingencies!$A$2:$D$7,4,FALSE)</f>
        <v>0.09</v>
      </c>
      <c r="T676" s="22">
        <f t="shared" si="764"/>
        <v>522.8257064656276</v>
      </c>
      <c r="U676" s="33">
        <f t="shared" si="838"/>
        <v>181.10955844887755</v>
      </c>
      <c r="V676" s="89"/>
      <c r="W676" s="100"/>
      <c r="X676" s="101"/>
      <c r="Y676" s="101"/>
      <c r="Z676" s="101"/>
      <c r="AA676" s="101"/>
      <c r="AB676" s="101"/>
      <c r="AC676" s="101"/>
      <c r="AD676" s="101"/>
      <c r="AE676" s="101"/>
      <c r="AF676" s="101"/>
      <c r="AG676" s="101"/>
      <c r="AH676" s="101"/>
      <c r="AI676" s="102">
        <f t="shared" si="832"/>
        <v>0</v>
      </c>
      <c r="AJ676" s="103">
        <f t="shared" si="765"/>
        <v>0</v>
      </c>
      <c r="AK676" s="103">
        <f t="shared" si="766"/>
        <v>0</v>
      </c>
      <c r="AL676" s="103">
        <f t="shared" si="767"/>
        <v>0</v>
      </c>
      <c r="AM676" s="103">
        <f t="shared" si="768"/>
        <v>0</v>
      </c>
      <c r="AN676" s="103">
        <f t="shared" si="769"/>
        <v>0</v>
      </c>
      <c r="AO676" s="103">
        <f t="shared" si="770"/>
        <v>0</v>
      </c>
      <c r="AP676" s="103">
        <f t="shared" si="771"/>
        <v>0</v>
      </c>
      <c r="AQ676" s="103">
        <f t="shared" si="772"/>
        <v>0</v>
      </c>
      <c r="AR676" s="103">
        <f t="shared" si="773"/>
        <v>0</v>
      </c>
      <c r="AS676" s="103">
        <f t="shared" si="774"/>
        <v>0</v>
      </c>
      <c r="AT676" s="103">
        <f t="shared" si="775"/>
        <v>0</v>
      </c>
      <c r="AU676" s="103">
        <f t="shared" si="776"/>
        <v>0</v>
      </c>
      <c r="AV676" s="104">
        <f>SUM(AJ676:AU676)*VLOOKUP($I676,Escalation[],MATCH(W$1,Escalation[#Headers]),FALSE)</f>
        <v>0</v>
      </c>
      <c r="AW676" s="104">
        <f t="shared" si="833"/>
        <v>0</v>
      </c>
      <c r="AX676" s="104">
        <f t="shared" si="834"/>
        <v>0</v>
      </c>
      <c r="AY676" s="104">
        <f t="shared" si="835"/>
        <v>0</v>
      </c>
      <c r="AZ676" s="103">
        <f t="shared" si="836"/>
        <v>0</v>
      </c>
      <c r="BA676" s="105">
        <f t="shared" si="837"/>
        <v>0</v>
      </c>
      <c r="BB676" s="100"/>
      <c r="BC676" s="101"/>
      <c r="BD676" s="101"/>
      <c r="BE676" s="101"/>
      <c r="BF676" s="101"/>
      <c r="BG676" s="101"/>
      <c r="BH676" s="101">
        <v>1800</v>
      </c>
      <c r="BI676" s="101"/>
      <c r="BJ676" s="101"/>
      <c r="BK676" s="101"/>
      <c r="BL676" s="101"/>
      <c r="BM676" s="101"/>
      <c r="BN676" s="102">
        <f t="shared" si="777"/>
        <v>0</v>
      </c>
      <c r="BO676" s="103">
        <f t="shared" si="778"/>
        <v>0</v>
      </c>
      <c r="BP676" s="103">
        <f t="shared" si="779"/>
        <v>0</v>
      </c>
      <c r="BQ676" s="103">
        <f t="shared" si="780"/>
        <v>0</v>
      </c>
      <c r="BR676" s="103">
        <f t="shared" si="781"/>
        <v>0</v>
      </c>
      <c r="BS676" s="103">
        <f t="shared" si="782"/>
        <v>0</v>
      </c>
      <c r="BT676" s="103">
        <f t="shared" si="783"/>
        <v>0</v>
      </c>
      <c r="BU676" s="103">
        <f t="shared" si="784"/>
        <v>1800</v>
      </c>
      <c r="BV676" s="103">
        <f t="shared" si="785"/>
        <v>0</v>
      </c>
      <c r="BW676" s="103">
        <f t="shared" si="786"/>
        <v>0</v>
      </c>
      <c r="BX676" s="103">
        <f t="shared" si="787"/>
        <v>0</v>
      </c>
      <c r="BY676" s="103">
        <f t="shared" si="788"/>
        <v>0</v>
      </c>
      <c r="BZ676" s="103">
        <f t="shared" si="789"/>
        <v>0</v>
      </c>
      <c r="CA676" s="104">
        <f>SUM(BO676:BZ676)*VLOOKUP($I676,Escalation[],MATCH(BB$1,Escalation[#Headers]),FALSE)</f>
        <v>1878.2320500000003</v>
      </c>
      <c r="CB676" s="104">
        <f t="shared" si="790"/>
        <v>0</v>
      </c>
      <c r="CC676" s="104">
        <f t="shared" si="791"/>
        <v>995.46298650000017</v>
      </c>
      <c r="CD676" s="104">
        <f t="shared" si="792"/>
        <v>2873.6950365000002</v>
      </c>
      <c r="CE676" s="103">
        <f t="shared" si="793"/>
        <v>169.04088450000003</v>
      </c>
      <c r="CF676" s="105">
        <f t="shared" si="794"/>
        <v>89.59166878500001</v>
      </c>
      <c r="CG676" s="100"/>
      <c r="CH676" s="101"/>
      <c r="CI676" s="101"/>
      <c r="CJ676" s="101"/>
      <c r="CK676" s="101"/>
      <c r="CL676" s="101"/>
      <c r="CM676" s="101">
        <v>1800</v>
      </c>
      <c r="CN676" s="101"/>
      <c r="CO676" s="101"/>
      <c r="CP676" s="101"/>
      <c r="CQ676" s="101"/>
      <c r="CR676" s="101"/>
      <c r="CS676" s="102">
        <f t="shared" si="795"/>
        <v>0</v>
      </c>
      <c r="CT676" s="103">
        <f t="shared" si="796"/>
        <v>0</v>
      </c>
      <c r="CU676" s="103">
        <f t="shared" si="797"/>
        <v>0</v>
      </c>
      <c r="CV676" s="103">
        <f t="shared" si="798"/>
        <v>0</v>
      </c>
      <c r="CW676" s="103">
        <f t="shared" si="799"/>
        <v>0</v>
      </c>
      <c r="CX676" s="103">
        <f t="shared" si="800"/>
        <v>0</v>
      </c>
      <c r="CY676" s="103">
        <f t="shared" si="801"/>
        <v>0</v>
      </c>
      <c r="CZ676" s="103">
        <f t="shared" si="802"/>
        <v>1800</v>
      </c>
      <c r="DA676" s="103">
        <f t="shared" si="803"/>
        <v>0</v>
      </c>
      <c r="DB676" s="103">
        <f t="shared" si="804"/>
        <v>0</v>
      </c>
      <c r="DC676" s="103">
        <f t="shared" si="805"/>
        <v>0</v>
      </c>
      <c r="DD676" s="103">
        <f t="shared" si="806"/>
        <v>0</v>
      </c>
      <c r="DE676" s="103">
        <f t="shared" si="807"/>
        <v>0</v>
      </c>
      <c r="DF676" s="104">
        <f>SUM(CT676:DE676)*VLOOKUP($I676,Escalation[],MATCH(CG$1,Escalation[#Headers]),FALSE)</f>
        <v>1918.6140390750006</v>
      </c>
      <c r="DG676" s="104">
        <f t="shared" si="808"/>
        <v>0</v>
      </c>
      <c r="DH676" s="104">
        <f t="shared" si="809"/>
        <v>1016.8654407097504</v>
      </c>
      <c r="DI676" s="104">
        <f t="shared" si="810"/>
        <v>2935.4794797847508</v>
      </c>
      <c r="DJ676" s="103">
        <f t="shared" si="811"/>
        <v>172.67526351675005</v>
      </c>
      <c r="DK676" s="105">
        <f t="shared" si="812"/>
        <v>91.517889663877526</v>
      </c>
      <c r="DL676" s="100"/>
      <c r="DM676" s="101"/>
      <c r="DN676" s="101"/>
      <c r="DO676" s="101"/>
      <c r="DP676" s="101"/>
      <c r="DQ676" s="101"/>
      <c r="DR676" s="101"/>
      <c r="DS676" s="102"/>
      <c r="DT676" s="102"/>
      <c r="DU676" s="102"/>
      <c r="DV676" s="102"/>
      <c r="DW676" s="102"/>
      <c r="DX676" s="102">
        <f t="shared" si="813"/>
        <v>0</v>
      </c>
      <c r="DY676" s="103">
        <f t="shared" si="814"/>
        <v>0</v>
      </c>
      <c r="DZ676" s="103">
        <f t="shared" si="815"/>
        <v>0</v>
      </c>
      <c r="EA676" s="103">
        <f t="shared" si="816"/>
        <v>0</v>
      </c>
      <c r="EB676" s="103">
        <f t="shared" si="817"/>
        <v>0</v>
      </c>
      <c r="EC676" s="103">
        <f t="shared" si="818"/>
        <v>0</v>
      </c>
      <c r="ED676" s="103">
        <f t="shared" si="819"/>
        <v>0</v>
      </c>
      <c r="EE676" s="103">
        <f t="shared" si="820"/>
        <v>0</v>
      </c>
      <c r="EF676" s="103">
        <f t="shared" si="821"/>
        <v>0</v>
      </c>
      <c r="EG676" s="103">
        <f t="shared" si="822"/>
        <v>0</v>
      </c>
      <c r="EH676" s="103">
        <f t="shared" si="823"/>
        <v>0</v>
      </c>
      <c r="EI676" s="103">
        <f t="shared" si="824"/>
        <v>0</v>
      </c>
      <c r="EJ676" s="103">
        <f t="shared" si="825"/>
        <v>0</v>
      </c>
      <c r="EK676" s="104">
        <f>SUM(DY676:EJ676)*VLOOKUP($I676,Escalation[],MATCH(DL$1,Escalation[#Headers]),FALSE)</f>
        <v>0</v>
      </c>
      <c r="EL676" s="104">
        <f t="shared" si="826"/>
        <v>0</v>
      </c>
      <c r="EM676" s="104">
        <f t="shared" si="827"/>
        <v>0</v>
      </c>
      <c r="EN676" s="104">
        <f t="shared" si="828"/>
        <v>0</v>
      </c>
      <c r="EO676" s="103">
        <f t="shared" si="829"/>
        <v>0</v>
      </c>
      <c r="EP676" s="105">
        <f t="shared" si="830"/>
        <v>0</v>
      </c>
      <c r="EQ676" s="159">
        <f t="shared" si="831"/>
        <v>5809.174516284751</v>
      </c>
      <c r="ER676" s="1"/>
      <c r="ES676" s="82"/>
      <c r="ET676" s="82"/>
      <c r="EU676" s="82"/>
      <c r="EV676" s="82"/>
      <c r="EW676" s="34"/>
      <c r="EX676" s="34"/>
      <c r="EY676" s="34"/>
      <c r="EZ676" s="34"/>
      <c r="FA676" s="34"/>
      <c r="FB676" s="34"/>
      <c r="FC676" s="34"/>
      <c r="FD676" s="34"/>
    </row>
    <row r="677" spans="1:160" ht="66" hidden="1" x14ac:dyDescent="0.3">
      <c r="A677" s="1" t="s">
        <v>1336</v>
      </c>
      <c r="B677" s="83">
        <v>1.6</v>
      </c>
      <c r="C677" t="s">
        <v>1403</v>
      </c>
      <c r="D677" s="28" t="s">
        <v>15</v>
      </c>
      <c r="E677" s="28" t="s">
        <v>1540</v>
      </c>
      <c r="F677" s="29" t="s">
        <v>1337</v>
      </c>
      <c r="G677" s="30" t="s">
        <v>1342</v>
      </c>
      <c r="H677" s="1" t="s">
        <v>128</v>
      </c>
      <c r="I677" s="28" t="s">
        <v>125</v>
      </c>
      <c r="J677" s="31" t="s">
        <v>125</v>
      </c>
      <c r="K677" s="28"/>
      <c r="L677" s="32" t="s">
        <v>129</v>
      </c>
      <c r="M677" s="38"/>
      <c r="N677" s="42">
        <v>1</v>
      </c>
      <c r="O677" s="24">
        <v>0</v>
      </c>
      <c r="P677" s="47">
        <v>0.53</v>
      </c>
      <c r="Q677" s="31" t="s">
        <v>23</v>
      </c>
      <c r="R677" s="1" t="s">
        <v>24</v>
      </c>
      <c r="S677" s="71">
        <f>VLOOKUP(R677,Contingencies!$A$2:$D$7,4,FALSE)</f>
        <v>0.09</v>
      </c>
      <c r="T677" s="22">
        <f t="shared" si="764"/>
        <v>522.8257064656276</v>
      </c>
      <c r="U677" s="33">
        <f t="shared" si="838"/>
        <v>181.10955844887755</v>
      </c>
      <c r="V677" s="89"/>
      <c r="W677" s="100"/>
      <c r="X677" s="101"/>
      <c r="Y677" s="101"/>
      <c r="Z677" s="101"/>
      <c r="AA677" s="101"/>
      <c r="AB677" s="101"/>
      <c r="AC677" s="101"/>
      <c r="AD677" s="101"/>
      <c r="AE677" s="101"/>
      <c r="AF677" s="101"/>
      <c r="AG677" s="101"/>
      <c r="AH677" s="101"/>
      <c r="AI677" s="102">
        <f t="shared" si="832"/>
        <v>0</v>
      </c>
      <c r="AJ677" s="103">
        <f t="shared" si="765"/>
        <v>0</v>
      </c>
      <c r="AK677" s="103">
        <f t="shared" si="766"/>
        <v>0</v>
      </c>
      <c r="AL677" s="103">
        <f t="shared" si="767"/>
        <v>0</v>
      </c>
      <c r="AM677" s="103">
        <f t="shared" si="768"/>
        <v>0</v>
      </c>
      <c r="AN677" s="103">
        <f t="shared" si="769"/>
        <v>0</v>
      </c>
      <c r="AO677" s="103">
        <f t="shared" si="770"/>
        <v>0</v>
      </c>
      <c r="AP677" s="103">
        <f t="shared" si="771"/>
        <v>0</v>
      </c>
      <c r="AQ677" s="103">
        <f t="shared" si="772"/>
        <v>0</v>
      </c>
      <c r="AR677" s="103">
        <f t="shared" si="773"/>
        <v>0</v>
      </c>
      <c r="AS677" s="103">
        <f t="shared" si="774"/>
        <v>0</v>
      </c>
      <c r="AT677" s="103">
        <f t="shared" si="775"/>
        <v>0</v>
      </c>
      <c r="AU677" s="103">
        <f t="shared" si="776"/>
        <v>0</v>
      </c>
      <c r="AV677" s="104">
        <f>SUM(AJ677:AU677)*VLOOKUP($I677,Escalation[],MATCH(W$1,Escalation[#Headers]),FALSE)</f>
        <v>0</v>
      </c>
      <c r="AW677" s="104">
        <f t="shared" si="833"/>
        <v>0</v>
      </c>
      <c r="AX677" s="104">
        <f t="shared" si="834"/>
        <v>0</v>
      </c>
      <c r="AY677" s="104">
        <f t="shared" si="835"/>
        <v>0</v>
      </c>
      <c r="AZ677" s="103">
        <f t="shared" si="836"/>
        <v>0</v>
      </c>
      <c r="BA677" s="105">
        <f t="shared" si="837"/>
        <v>0</v>
      </c>
      <c r="BB677" s="100"/>
      <c r="BC677" s="101"/>
      <c r="BD677" s="101"/>
      <c r="BE677" s="101"/>
      <c r="BF677" s="101"/>
      <c r="BG677" s="101"/>
      <c r="BH677" s="101">
        <v>1800</v>
      </c>
      <c r="BI677" s="101"/>
      <c r="BJ677" s="101"/>
      <c r="BK677" s="101"/>
      <c r="BL677" s="101"/>
      <c r="BM677" s="101"/>
      <c r="BN677" s="102">
        <f t="shared" si="777"/>
        <v>0</v>
      </c>
      <c r="BO677" s="103">
        <f t="shared" si="778"/>
        <v>0</v>
      </c>
      <c r="BP677" s="103">
        <f t="shared" si="779"/>
        <v>0</v>
      </c>
      <c r="BQ677" s="103">
        <f t="shared" si="780"/>
        <v>0</v>
      </c>
      <c r="BR677" s="103">
        <f t="shared" si="781"/>
        <v>0</v>
      </c>
      <c r="BS677" s="103">
        <f t="shared" si="782"/>
        <v>0</v>
      </c>
      <c r="BT677" s="103">
        <f t="shared" si="783"/>
        <v>0</v>
      </c>
      <c r="BU677" s="103">
        <f t="shared" si="784"/>
        <v>1800</v>
      </c>
      <c r="BV677" s="103">
        <f t="shared" si="785"/>
        <v>0</v>
      </c>
      <c r="BW677" s="103">
        <f t="shared" si="786"/>
        <v>0</v>
      </c>
      <c r="BX677" s="103">
        <f t="shared" si="787"/>
        <v>0</v>
      </c>
      <c r="BY677" s="103">
        <f t="shared" si="788"/>
        <v>0</v>
      </c>
      <c r="BZ677" s="103">
        <f t="shared" si="789"/>
        <v>0</v>
      </c>
      <c r="CA677" s="104">
        <f>SUM(BO677:BZ677)*VLOOKUP($I677,Escalation[],MATCH(BB$1,Escalation[#Headers]),FALSE)</f>
        <v>1878.2320500000003</v>
      </c>
      <c r="CB677" s="104">
        <f t="shared" si="790"/>
        <v>0</v>
      </c>
      <c r="CC677" s="104">
        <f t="shared" si="791"/>
        <v>995.46298650000017</v>
      </c>
      <c r="CD677" s="104">
        <f t="shared" si="792"/>
        <v>2873.6950365000002</v>
      </c>
      <c r="CE677" s="103">
        <f t="shared" si="793"/>
        <v>169.04088450000003</v>
      </c>
      <c r="CF677" s="105">
        <f t="shared" si="794"/>
        <v>89.59166878500001</v>
      </c>
      <c r="CG677" s="100"/>
      <c r="CH677" s="101"/>
      <c r="CI677" s="101"/>
      <c r="CJ677" s="101"/>
      <c r="CK677" s="101"/>
      <c r="CL677" s="101"/>
      <c r="CM677" s="101">
        <v>1800</v>
      </c>
      <c r="CN677" s="101"/>
      <c r="CO677" s="101"/>
      <c r="CP677" s="101"/>
      <c r="CQ677" s="101"/>
      <c r="CR677" s="101"/>
      <c r="CS677" s="102">
        <f t="shared" si="795"/>
        <v>0</v>
      </c>
      <c r="CT677" s="103">
        <f t="shared" si="796"/>
        <v>0</v>
      </c>
      <c r="CU677" s="103">
        <f t="shared" si="797"/>
        <v>0</v>
      </c>
      <c r="CV677" s="103">
        <f t="shared" si="798"/>
        <v>0</v>
      </c>
      <c r="CW677" s="103">
        <f t="shared" si="799"/>
        <v>0</v>
      </c>
      <c r="CX677" s="103">
        <f t="shared" si="800"/>
        <v>0</v>
      </c>
      <c r="CY677" s="103">
        <f t="shared" si="801"/>
        <v>0</v>
      </c>
      <c r="CZ677" s="103">
        <f t="shared" si="802"/>
        <v>1800</v>
      </c>
      <c r="DA677" s="103">
        <f t="shared" si="803"/>
        <v>0</v>
      </c>
      <c r="DB677" s="103">
        <f t="shared" si="804"/>
        <v>0</v>
      </c>
      <c r="DC677" s="103">
        <f t="shared" si="805"/>
        <v>0</v>
      </c>
      <c r="DD677" s="103">
        <f t="shared" si="806"/>
        <v>0</v>
      </c>
      <c r="DE677" s="103">
        <f t="shared" si="807"/>
        <v>0</v>
      </c>
      <c r="DF677" s="104">
        <f>SUM(CT677:DE677)*VLOOKUP($I677,Escalation[],MATCH(CG$1,Escalation[#Headers]),FALSE)</f>
        <v>1918.6140390750006</v>
      </c>
      <c r="DG677" s="104">
        <f t="shared" si="808"/>
        <v>0</v>
      </c>
      <c r="DH677" s="104">
        <f t="shared" si="809"/>
        <v>1016.8654407097504</v>
      </c>
      <c r="DI677" s="104">
        <f t="shared" si="810"/>
        <v>2935.4794797847508</v>
      </c>
      <c r="DJ677" s="103">
        <f t="shared" si="811"/>
        <v>172.67526351675005</v>
      </c>
      <c r="DK677" s="105">
        <f t="shared" si="812"/>
        <v>91.517889663877526</v>
      </c>
      <c r="DL677" s="100"/>
      <c r="DM677" s="101"/>
      <c r="DN677" s="101"/>
      <c r="DO677" s="101"/>
      <c r="DP677" s="101"/>
      <c r="DQ677" s="101"/>
      <c r="DR677" s="101"/>
      <c r="DS677" s="102"/>
      <c r="DT677" s="102"/>
      <c r="DU677" s="102"/>
      <c r="DV677" s="102"/>
      <c r="DW677" s="102"/>
      <c r="DX677" s="102">
        <f t="shared" si="813"/>
        <v>0</v>
      </c>
      <c r="DY677" s="103">
        <f t="shared" si="814"/>
        <v>0</v>
      </c>
      <c r="DZ677" s="103">
        <f t="shared" si="815"/>
        <v>0</v>
      </c>
      <c r="EA677" s="103">
        <f t="shared" si="816"/>
        <v>0</v>
      </c>
      <c r="EB677" s="103">
        <f t="shared" si="817"/>
        <v>0</v>
      </c>
      <c r="EC677" s="103">
        <f t="shared" si="818"/>
        <v>0</v>
      </c>
      <c r="ED677" s="103">
        <f t="shared" si="819"/>
        <v>0</v>
      </c>
      <c r="EE677" s="103">
        <f t="shared" si="820"/>
        <v>0</v>
      </c>
      <c r="EF677" s="103">
        <f t="shared" si="821"/>
        <v>0</v>
      </c>
      <c r="EG677" s="103">
        <f t="shared" si="822"/>
        <v>0</v>
      </c>
      <c r="EH677" s="103">
        <f t="shared" si="823"/>
        <v>0</v>
      </c>
      <c r="EI677" s="103">
        <f t="shared" si="824"/>
        <v>0</v>
      </c>
      <c r="EJ677" s="103">
        <f t="shared" si="825"/>
        <v>0</v>
      </c>
      <c r="EK677" s="104">
        <f>SUM(DY677:EJ677)*VLOOKUP($I677,Escalation[],MATCH(DL$1,Escalation[#Headers]),FALSE)</f>
        <v>0</v>
      </c>
      <c r="EL677" s="104">
        <f t="shared" si="826"/>
        <v>0</v>
      </c>
      <c r="EM677" s="104">
        <f t="shared" si="827"/>
        <v>0</v>
      </c>
      <c r="EN677" s="104">
        <f t="shared" si="828"/>
        <v>0</v>
      </c>
      <c r="EO677" s="103">
        <f t="shared" si="829"/>
        <v>0</v>
      </c>
      <c r="EP677" s="105">
        <f t="shared" si="830"/>
        <v>0</v>
      </c>
      <c r="EQ677" s="159">
        <f t="shared" si="831"/>
        <v>5809.174516284751</v>
      </c>
      <c r="ER677" s="1"/>
      <c r="ES677" s="82"/>
      <c r="ET677" s="82"/>
      <c r="EU677" s="82"/>
      <c r="EV677" s="82"/>
      <c r="EW677" s="34"/>
      <c r="EX677" s="34"/>
      <c r="EY677" s="34"/>
      <c r="EZ677" s="34"/>
      <c r="FA677" s="34"/>
      <c r="FB677" s="34"/>
      <c r="FC677" s="34"/>
      <c r="FD677" s="34"/>
    </row>
    <row r="678" spans="1:160" ht="92.4" hidden="1" x14ac:dyDescent="0.3">
      <c r="A678" s="1" t="s">
        <v>1343</v>
      </c>
      <c r="B678" s="83">
        <v>1.6</v>
      </c>
      <c r="C678" t="s">
        <v>1403</v>
      </c>
      <c r="D678" s="1" t="s">
        <v>15</v>
      </c>
      <c r="E678" s="28" t="s">
        <v>1540</v>
      </c>
      <c r="F678" s="29" t="s">
        <v>1344</v>
      </c>
      <c r="G678" s="30" t="s">
        <v>1344</v>
      </c>
      <c r="H678" s="1" t="s">
        <v>1345</v>
      </c>
      <c r="I678" s="1" t="s">
        <v>19</v>
      </c>
      <c r="J678" s="1" t="s">
        <v>31</v>
      </c>
      <c r="K678" s="1" t="s">
        <v>21</v>
      </c>
      <c r="L678" s="32" t="s">
        <v>22</v>
      </c>
      <c r="M678" s="38">
        <v>63.08</v>
      </c>
      <c r="N678" s="41">
        <v>55</v>
      </c>
      <c r="O678" s="24">
        <v>0.35</v>
      </c>
      <c r="P678" s="47">
        <v>0.53</v>
      </c>
      <c r="Q678" s="1" t="s">
        <v>23</v>
      </c>
      <c r="R678" s="1" t="s">
        <v>24</v>
      </c>
      <c r="S678" s="71">
        <f>VLOOKUP(R678,Contingencies!$A$2:$D$7,4,FALSE)</f>
        <v>0.09</v>
      </c>
      <c r="T678" s="22">
        <f t="shared" si="764"/>
        <v>6468.3204031259984</v>
      </c>
      <c r="U678" s="33">
        <f t="shared" si="838"/>
        <v>2240.6600089259996</v>
      </c>
      <c r="V678" s="89"/>
      <c r="W678" s="143">
        <v>45</v>
      </c>
      <c r="X678" s="144">
        <v>45</v>
      </c>
      <c r="Y678" s="144">
        <v>45</v>
      </c>
      <c r="Z678" s="144">
        <v>45</v>
      </c>
      <c r="AA678" s="144">
        <v>45</v>
      </c>
      <c r="AB678" s="144">
        <v>45</v>
      </c>
      <c r="AC678" s="144">
        <v>45</v>
      </c>
      <c r="AD678" s="144">
        <v>45</v>
      </c>
      <c r="AE678" s="101">
        <v>45</v>
      </c>
      <c r="AF678" s="101">
        <v>45</v>
      </c>
      <c r="AG678" s="101">
        <v>45</v>
      </c>
      <c r="AH678" s="101">
        <v>45</v>
      </c>
      <c r="AI678" s="102">
        <f t="shared" si="832"/>
        <v>540</v>
      </c>
      <c r="AJ678" s="103">
        <f t="shared" si="765"/>
        <v>2838.6</v>
      </c>
      <c r="AK678" s="103">
        <f t="shared" si="766"/>
        <v>2838.6</v>
      </c>
      <c r="AL678" s="103">
        <f t="shared" si="767"/>
        <v>2838.6</v>
      </c>
      <c r="AM678" s="103">
        <f t="shared" si="768"/>
        <v>2838.6</v>
      </c>
      <c r="AN678" s="103">
        <f t="shared" si="769"/>
        <v>2838.6</v>
      </c>
      <c r="AO678" s="103">
        <f t="shared" si="770"/>
        <v>2838.6</v>
      </c>
      <c r="AP678" s="103">
        <f t="shared" si="771"/>
        <v>2838.6</v>
      </c>
      <c r="AQ678" s="103">
        <f t="shared" si="772"/>
        <v>2838.6</v>
      </c>
      <c r="AR678" s="103">
        <f t="shared" si="773"/>
        <v>2838.6</v>
      </c>
      <c r="AS678" s="103">
        <f t="shared" si="774"/>
        <v>2838.6</v>
      </c>
      <c r="AT678" s="103">
        <f t="shared" si="775"/>
        <v>2838.6</v>
      </c>
      <c r="AU678" s="103">
        <f t="shared" si="776"/>
        <v>2838.6</v>
      </c>
      <c r="AV678" s="104">
        <f>SUM(AJ678:AU678)*VLOOKUP($I678,Escalation[],MATCH(W$1,Escalation[#Headers]),FALSE)</f>
        <v>34795.558799999992</v>
      </c>
      <c r="AW678" s="104">
        <f t="shared" si="833"/>
        <v>12178.445579999996</v>
      </c>
      <c r="AX678" s="104">
        <f t="shared" si="834"/>
        <v>24896.222321399993</v>
      </c>
      <c r="AY678" s="104">
        <f t="shared" si="835"/>
        <v>71870.226701399981</v>
      </c>
      <c r="AZ678" s="103">
        <f t="shared" si="836"/>
        <v>4227.6603941999983</v>
      </c>
      <c r="BA678" s="105">
        <f t="shared" si="837"/>
        <v>2240.6600089259991</v>
      </c>
      <c r="BB678" s="110"/>
      <c r="BC678" s="102"/>
      <c r="BD678" s="102"/>
      <c r="BE678" s="102"/>
      <c r="BF678" s="102"/>
      <c r="BG678" s="102"/>
      <c r="BH678" s="102"/>
      <c r="BI678" s="102"/>
      <c r="BJ678" s="102"/>
      <c r="BK678" s="102"/>
      <c r="BL678" s="102"/>
      <c r="BM678" s="102"/>
      <c r="BN678" s="102">
        <f t="shared" si="777"/>
        <v>0</v>
      </c>
      <c r="BO678" s="103">
        <f t="shared" si="778"/>
        <v>0</v>
      </c>
      <c r="BP678" s="103">
        <f t="shared" si="779"/>
        <v>0</v>
      </c>
      <c r="BQ678" s="103">
        <f t="shared" si="780"/>
        <v>0</v>
      </c>
      <c r="BR678" s="103">
        <f t="shared" si="781"/>
        <v>0</v>
      </c>
      <c r="BS678" s="103">
        <f t="shared" si="782"/>
        <v>0</v>
      </c>
      <c r="BT678" s="103">
        <f t="shared" si="783"/>
        <v>0</v>
      </c>
      <c r="BU678" s="103">
        <f t="shared" si="784"/>
        <v>0</v>
      </c>
      <c r="BV678" s="103">
        <f t="shared" si="785"/>
        <v>0</v>
      </c>
      <c r="BW678" s="103">
        <f t="shared" si="786"/>
        <v>0</v>
      </c>
      <c r="BX678" s="103">
        <f t="shared" si="787"/>
        <v>0</v>
      </c>
      <c r="BY678" s="103">
        <f t="shared" si="788"/>
        <v>0</v>
      </c>
      <c r="BZ678" s="103">
        <f t="shared" si="789"/>
        <v>0</v>
      </c>
      <c r="CA678" s="104">
        <f>SUM(BO678:BZ678)*VLOOKUP($I678,Escalation[],MATCH(BB$1,Escalation[#Headers]),FALSE)</f>
        <v>0</v>
      </c>
      <c r="CB678" s="104">
        <f t="shared" si="790"/>
        <v>0</v>
      </c>
      <c r="CC678" s="104">
        <f t="shared" si="791"/>
        <v>0</v>
      </c>
      <c r="CD678" s="104">
        <f t="shared" si="792"/>
        <v>0</v>
      </c>
      <c r="CE678" s="103">
        <f t="shared" si="793"/>
        <v>0</v>
      </c>
      <c r="CF678" s="105">
        <f t="shared" si="794"/>
        <v>0</v>
      </c>
      <c r="CG678" s="110"/>
      <c r="CH678" s="102"/>
      <c r="CI678" s="102"/>
      <c r="CJ678" s="102"/>
      <c r="CK678" s="102"/>
      <c r="CL678" s="102"/>
      <c r="CM678" s="102"/>
      <c r="CN678" s="102"/>
      <c r="CO678" s="102"/>
      <c r="CP678" s="102"/>
      <c r="CQ678" s="102"/>
      <c r="CR678" s="102"/>
      <c r="CS678" s="102">
        <f t="shared" si="795"/>
        <v>0</v>
      </c>
      <c r="CT678" s="103">
        <f t="shared" si="796"/>
        <v>0</v>
      </c>
      <c r="CU678" s="103">
        <f t="shared" si="797"/>
        <v>0</v>
      </c>
      <c r="CV678" s="103">
        <f t="shared" si="798"/>
        <v>0</v>
      </c>
      <c r="CW678" s="103">
        <f t="shared" si="799"/>
        <v>0</v>
      </c>
      <c r="CX678" s="103">
        <f t="shared" si="800"/>
        <v>0</v>
      </c>
      <c r="CY678" s="103">
        <f t="shared" si="801"/>
        <v>0</v>
      </c>
      <c r="CZ678" s="103">
        <f t="shared" si="802"/>
        <v>0</v>
      </c>
      <c r="DA678" s="103">
        <f t="shared" si="803"/>
        <v>0</v>
      </c>
      <c r="DB678" s="103">
        <f t="shared" si="804"/>
        <v>0</v>
      </c>
      <c r="DC678" s="103">
        <f t="shared" si="805"/>
        <v>0</v>
      </c>
      <c r="DD678" s="103">
        <f t="shared" si="806"/>
        <v>0</v>
      </c>
      <c r="DE678" s="103">
        <f t="shared" si="807"/>
        <v>0</v>
      </c>
      <c r="DF678" s="104">
        <f>SUM(CT678:DE678)*VLOOKUP($I678,Escalation[],MATCH(CG$1,Escalation[#Headers]),FALSE)</f>
        <v>0</v>
      </c>
      <c r="DG678" s="104">
        <f t="shared" si="808"/>
        <v>0</v>
      </c>
      <c r="DH678" s="104">
        <f t="shared" si="809"/>
        <v>0</v>
      </c>
      <c r="DI678" s="104">
        <f t="shared" si="810"/>
        <v>0</v>
      </c>
      <c r="DJ678" s="103">
        <f t="shared" si="811"/>
        <v>0</v>
      </c>
      <c r="DK678" s="105">
        <f t="shared" si="812"/>
        <v>0</v>
      </c>
      <c r="DL678" s="110"/>
      <c r="DM678" s="102"/>
      <c r="DN678" s="102"/>
      <c r="DO678" s="102"/>
      <c r="DP678" s="102"/>
      <c r="DQ678" s="102"/>
      <c r="DR678" s="102"/>
      <c r="DS678" s="102"/>
      <c r="DT678" s="102"/>
      <c r="DU678" s="102"/>
      <c r="DV678" s="102"/>
      <c r="DW678" s="102"/>
      <c r="DX678" s="102">
        <f t="shared" si="813"/>
        <v>0</v>
      </c>
      <c r="DY678" s="103">
        <f t="shared" si="814"/>
        <v>0</v>
      </c>
      <c r="DZ678" s="103">
        <f t="shared" si="815"/>
        <v>0</v>
      </c>
      <c r="EA678" s="103">
        <f t="shared" si="816"/>
        <v>0</v>
      </c>
      <c r="EB678" s="103">
        <f t="shared" si="817"/>
        <v>0</v>
      </c>
      <c r="EC678" s="103">
        <f t="shared" si="818"/>
        <v>0</v>
      </c>
      <c r="ED678" s="103">
        <f t="shared" si="819"/>
        <v>0</v>
      </c>
      <c r="EE678" s="103">
        <f t="shared" si="820"/>
        <v>0</v>
      </c>
      <c r="EF678" s="103">
        <f t="shared" si="821"/>
        <v>0</v>
      </c>
      <c r="EG678" s="103">
        <f t="shared" si="822"/>
        <v>0</v>
      </c>
      <c r="EH678" s="103">
        <f t="shared" si="823"/>
        <v>0</v>
      </c>
      <c r="EI678" s="103">
        <f t="shared" si="824"/>
        <v>0</v>
      </c>
      <c r="EJ678" s="103">
        <f t="shared" si="825"/>
        <v>0</v>
      </c>
      <c r="EK678" s="104">
        <f>SUM(DY678:EJ678)*VLOOKUP($I678,Escalation[],MATCH(DL$1,Escalation[#Headers]),FALSE)</f>
        <v>0</v>
      </c>
      <c r="EL678" s="104">
        <f t="shared" si="826"/>
        <v>0</v>
      </c>
      <c r="EM678" s="104">
        <f t="shared" si="827"/>
        <v>0</v>
      </c>
      <c r="EN678" s="104">
        <f t="shared" si="828"/>
        <v>0</v>
      </c>
      <c r="EO678" s="103">
        <f t="shared" si="829"/>
        <v>0</v>
      </c>
      <c r="EP678" s="105">
        <f t="shared" si="830"/>
        <v>0</v>
      </c>
      <c r="EQ678" s="159">
        <f t="shared" si="831"/>
        <v>71870.226701399981</v>
      </c>
      <c r="ER678" s="1"/>
      <c r="ES678" s="82"/>
      <c r="ET678" s="82"/>
      <c r="EU678" s="82"/>
      <c r="EV678" s="82"/>
      <c r="EW678" s="34"/>
      <c r="EX678" s="34"/>
      <c r="EY678" s="34"/>
      <c r="EZ678" s="34"/>
      <c r="FA678" s="34"/>
      <c r="FB678" s="34"/>
      <c r="FC678" s="34"/>
      <c r="FD678" s="34"/>
    </row>
    <row r="679" spans="1:160" ht="132" hidden="1" x14ac:dyDescent="0.3">
      <c r="A679" s="1" t="s">
        <v>1346</v>
      </c>
      <c r="B679" s="83">
        <v>1.6</v>
      </c>
      <c r="C679" t="s">
        <v>1403</v>
      </c>
      <c r="D679" s="1" t="s">
        <v>15</v>
      </c>
      <c r="E679" s="28" t="s">
        <v>1540</v>
      </c>
      <c r="F679" s="29" t="s">
        <v>1347</v>
      </c>
      <c r="G679" s="30" t="s">
        <v>1347</v>
      </c>
      <c r="H679" s="1" t="s">
        <v>1345</v>
      </c>
      <c r="I679" s="1" t="s">
        <v>19</v>
      </c>
      <c r="J679" s="1" t="s">
        <v>31</v>
      </c>
      <c r="K679" s="1" t="s">
        <v>21</v>
      </c>
      <c r="L679" s="32" t="s">
        <v>22</v>
      </c>
      <c r="M679" s="38">
        <v>63.08</v>
      </c>
      <c r="N679" s="41">
        <v>55</v>
      </c>
      <c r="O679" s="24">
        <v>0.35</v>
      </c>
      <c r="P679" s="47">
        <v>0.53</v>
      </c>
      <c r="Q679" s="1" t="s">
        <v>23</v>
      </c>
      <c r="R679" s="1" t="s">
        <v>224</v>
      </c>
      <c r="S679" s="71">
        <f>VLOOKUP(R679,Contingencies!$A$2:$D$7,4,FALSE)</f>
        <v>0.35</v>
      </c>
      <c r="T679" s="22">
        <f t="shared" si="764"/>
        <v>20496.32391114</v>
      </c>
      <c r="U679" s="33">
        <f t="shared" si="838"/>
        <v>7100.0337731400004</v>
      </c>
      <c r="V679" s="89"/>
      <c r="W679" s="100">
        <v>60</v>
      </c>
      <c r="X679" s="101">
        <v>60</v>
      </c>
      <c r="Y679" s="101">
        <v>60</v>
      </c>
      <c r="Z679" s="101">
        <v>60</v>
      </c>
      <c r="AA679" s="101">
        <v>60</v>
      </c>
      <c r="AB679" s="101">
        <v>60</v>
      </c>
      <c r="AC679" s="101">
        <v>60</v>
      </c>
      <c r="AD679" s="101">
        <v>20</v>
      </c>
      <c r="AE679" s="102"/>
      <c r="AF679" s="102"/>
      <c r="AG679" s="102"/>
      <c r="AH679" s="102"/>
      <c r="AI679" s="102">
        <f t="shared" si="832"/>
        <v>440</v>
      </c>
      <c r="AJ679" s="103">
        <f t="shared" si="765"/>
        <v>3784.7999999999997</v>
      </c>
      <c r="AK679" s="103">
        <f t="shared" si="766"/>
        <v>3784.7999999999997</v>
      </c>
      <c r="AL679" s="103">
        <f t="shared" si="767"/>
        <v>3784.7999999999997</v>
      </c>
      <c r="AM679" s="103">
        <f t="shared" si="768"/>
        <v>3784.7999999999997</v>
      </c>
      <c r="AN679" s="103">
        <f t="shared" si="769"/>
        <v>3784.7999999999997</v>
      </c>
      <c r="AO679" s="103">
        <f t="shared" si="770"/>
        <v>3784.7999999999997</v>
      </c>
      <c r="AP679" s="103">
        <f t="shared" si="771"/>
        <v>3784.7999999999997</v>
      </c>
      <c r="AQ679" s="103">
        <f t="shared" si="772"/>
        <v>1261.5999999999999</v>
      </c>
      <c r="AR679" s="103">
        <f t="shared" si="773"/>
        <v>0</v>
      </c>
      <c r="AS679" s="103">
        <f t="shared" si="774"/>
        <v>0</v>
      </c>
      <c r="AT679" s="103">
        <f t="shared" si="775"/>
        <v>0</v>
      </c>
      <c r="AU679" s="103">
        <f t="shared" si="776"/>
        <v>0</v>
      </c>
      <c r="AV679" s="104">
        <f>SUM(AJ679:AU679)*VLOOKUP($I679,Escalation[],MATCH(W$1,Escalation[#Headers]),FALSE)</f>
        <v>28351.936799999999</v>
      </c>
      <c r="AW679" s="104">
        <f t="shared" si="833"/>
        <v>9923.1778799999993</v>
      </c>
      <c r="AX679" s="104">
        <f t="shared" si="834"/>
        <v>20285.810780399999</v>
      </c>
      <c r="AY679" s="104">
        <f t="shared" si="835"/>
        <v>58560.925460400002</v>
      </c>
      <c r="AZ679" s="103">
        <f t="shared" si="836"/>
        <v>13396.290137999998</v>
      </c>
      <c r="BA679" s="105">
        <f t="shared" si="837"/>
        <v>7100.0337731399995</v>
      </c>
      <c r="BB679" s="110"/>
      <c r="BC679" s="102"/>
      <c r="BD679" s="102"/>
      <c r="BE679" s="102"/>
      <c r="BF679" s="102"/>
      <c r="BG679" s="102"/>
      <c r="BH679" s="102"/>
      <c r="BI679" s="102"/>
      <c r="BJ679" s="102"/>
      <c r="BK679" s="102"/>
      <c r="BL679" s="102"/>
      <c r="BM679" s="102"/>
      <c r="BN679" s="102">
        <f t="shared" si="777"/>
        <v>0</v>
      </c>
      <c r="BO679" s="103">
        <f t="shared" si="778"/>
        <v>0</v>
      </c>
      <c r="BP679" s="103">
        <f t="shared" si="779"/>
        <v>0</v>
      </c>
      <c r="BQ679" s="103">
        <f t="shared" si="780"/>
        <v>0</v>
      </c>
      <c r="BR679" s="103">
        <f t="shared" si="781"/>
        <v>0</v>
      </c>
      <c r="BS679" s="103">
        <f t="shared" si="782"/>
        <v>0</v>
      </c>
      <c r="BT679" s="103">
        <f t="shared" si="783"/>
        <v>0</v>
      </c>
      <c r="BU679" s="103">
        <f t="shared" si="784"/>
        <v>0</v>
      </c>
      <c r="BV679" s="103">
        <f t="shared" si="785"/>
        <v>0</v>
      </c>
      <c r="BW679" s="103">
        <f t="shared" si="786"/>
        <v>0</v>
      </c>
      <c r="BX679" s="103">
        <f t="shared" si="787"/>
        <v>0</v>
      </c>
      <c r="BY679" s="103">
        <f t="shared" si="788"/>
        <v>0</v>
      </c>
      <c r="BZ679" s="103">
        <f t="shared" si="789"/>
        <v>0</v>
      </c>
      <c r="CA679" s="104">
        <f>SUM(BO679:BZ679)*VLOOKUP($I679,Escalation[],MATCH(BB$1,Escalation[#Headers]),FALSE)</f>
        <v>0</v>
      </c>
      <c r="CB679" s="104">
        <f t="shared" si="790"/>
        <v>0</v>
      </c>
      <c r="CC679" s="104">
        <f t="shared" si="791"/>
        <v>0</v>
      </c>
      <c r="CD679" s="104">
        <f t="shared" si="792"/>
        <v>0</v>
      </c>
      <c r="CE679" s="103">
        <f t="shared" si="793"/>
        <v>0</v>
      </c>
      <c r="CF679" s="105">
        <f t="shared" si="794"/>
        <v>0</v>
      </c>
      <c r="CG679" s="110"/>
      <c r="CH679" s="102"/>
      <c r="CI679" s="102"/>
      <c r="CJ679" s="102"/>
      <c r="CK679" s="102"/>
      <c r="CL679" s="102"/>
      <c r="CM679" s="102"/>
      <c r="CN679" s="102"/>
      <c r="CO679" s="102"/>
      <c r="CP679" s="102"/>
      <c r="CQ679" s="102"/>
      <c r="CR679" s="102"/>
      <c r="CS679" s="102">
        <f t="shared" si="795"/>
        <v>0</v>
      </c>
      <c r="CT679" s="103">
        <f t="shared" si="796"/>
        <v>0</v>
      </c>
      <c r="CU679" s="103">
        <f t="shared" si="797"/>
        <v>0</v>
      </c>
      <c r="CV679" s="103">
        <f t="shared" si="798"/>
        <v>0</v>
      </c>
      <c r="CW679" s="103">
        <f t="shared" si="799"/>
        <v>0</v>
      </c>
      <c r="CX679" s="103">
        <f t="shared" si="800"/>
        <v>0</v>
      </c>
      <c r="CY679" s="103">
        <f t="shared" si="801"/>
        <v>0</v>
      </c>
      <c r="CZ679" s="103">
        <f t="shared" si="802"/>
        <v>0</v>
      </c>
      <c r="DA679" s="103">
        <f t="shared" si="803"/>
        <v>0</v>
      </c>
      <c r="DB679" s="103">
        <f t="shared" si="804"/>
        <v>0</v>
      </c>
      <c r="DC679" s="103">
        <f t="shared" si="805"/>
        <v>0</v>
      </c>
      <c r="DD679" s="103">
        <f t="shared" si="806"/>
        <v>0</v>
      </c>
      <c r="DE679" s="103">
        <f t="shared" si="807"/>
        <v>0</v>
      </c>
      <c r="DF679" s="104">
        <f>SUM(CT679:DE679)*VLOOKUP($I679,Escalation[],MATCH(CG$1,Escalation[#Headers]),FALSE)</f>
        <v>0</v>
      </c>
      <c r="DG679" s="104">
        <f t="shared" si="808"/>
        <v>0</v>
      </c>
      <c r="DH679" s="104">
        <f t="shared" si="809"/>
        <v>0</v>
      </c>
      <c r="DI679" s="104">
        <f t="shared" si="810"/>
        <v>0</v>
      </c>
      <c r="DJ679" s="103">
        <f t="shared" si="811"/>
        <v>0</v>
      </c>
      <c r="DK679" s="105">
        <f t="shared" si="812"/>
        <v>0</v>
      </c>
      <c r="DL679" s="110"/>
      <c r="DM679" s="102"/>
      <c r="DN679" s="102"/>
      <c r="DO679" s="102"/>
      <c r="DP679" s="102"/>
      <c r="DQ679" s="102"/>
      <c r="DR679" s="102"/>
      <c r="DS679" s="102"/>
      <c r="DT679" s="102"/>
      <c r="DU679" s="102"/>
      <c r="DV679" s="102"/>
      <c r="DW679" s="102"/>
      <c r="DX679" s="102">
        <f t="shared" si="813"/>
        <v>0</v>
      </c>
      <c r="DY679" s="103">
        <f t="shared" si="814"/>
        <v>0</v>
      </c>
      <c r="DZ679" s="103">
        <f t="shared" si="815"/>
        <v>0</v>
      </c>
      <c r="EA679" s="103">
        <f t="shared" si="816"/>
        <v>0</v>
      </c>
      <c r="EB679" s="103">
        <f t="shared" si="817"/>
        <v>0</v>
      </c>
      <c r="EC679" s="103">
        <f t="shared" si="818"/>
        <v>0</v>
      </c>
      <c r="ED679" s="103">
        <f t="shared" si="819"/>
        <v>0</v>
      </c>
      <c r="EE679" s="103">
        <f t="shared" si="820"/>
        <v>0</v>
      </c>
      <c r="EF679" s="103">
        <f t="shared" si="821"/>
        <v>0</v>
      </c>
      <c r="EG679" s="103">
        <f t="shared" si="822"/>
        <v>0</v>
      </c>
      <c r="EH679" s="103">
        <f t="shared" si="823"/>
        <v>0</v>
      </c>
      <c r="EI679" s="103">
        <f t="shared" si="824"/>
        <v>0</v>
      </c>
      <c r="EJ679" s="103">
        <f t="shared" si="825"/>
        <v>0</v>
      </c>
      <c r="EK679" s="104">
        <f>SUM(DY679:EJ679)*VLOOKUP($I679,Escalation[],MATCH(DL$1,Escalation[#Headers]),FALSE)</f>
        <v>0</v>
      </c>
      <c r="EL679" s="104">
        <f t="shared" si="826"/>
        <v>0</v>
      </c>
      <c r="EM679" s="104">
        <f t="shared" si="827"/>
        <v>0</v>
      </c>
      <c r="EN679" s="104">
        <f t="shared" si="828"/>
        <v>0</v>
      </c>
      <c r="EO679" s="103">
        <f t="shared" si="829"/>
        <v>0</v>
      </c>
      <c r="EP679" s="105">
        <f t="shared" si="830"/>
        <v>0</v>
      </c>
      <c r="EQ679" s="159">
        <f t="shared" si="831"/>
        <v>58560.925460400002</v>
      </c>
      <c r="ER679" s="1"/>
      <c r="ES679" s="82"/>
      <c r="ET679" s="82"/>
      <c r="EU679" s="82"/>
      <c r="EV679" s="82"/>
      <c r="EW679" s="34"/>
      <c r="EX679" s="34"/>
      <c r="EY679" s="34"/>
      <c r="EZ679" s="34"/>
      <c r="FA679" s="34"/>
      <c r="FB679" s="34"/>
      <c r="FC679" s="34"/>
      <c r="FD679" s="34"/>
    </row>
    <row r="680" spans="1:160" ht="118.8" hidden="1" x14ac:dyDescent="0.3">
      <c r="A680" s="1" t="s">
        <v>1348</v>
      </c>
      <c r="B680" s="83">
        <v>1.6</v>
      </c>
      <c r="C680" t="s">
        <v>1403</v>
      </c>
      <c r="D680" s="1" t="s">
        <v>15</v>
      </c>
      <c r="E680" s="28" t="s">
        <v>1540</v>
      </c>
      <c r="F680" s="29" t="s">
        <v>1349</v>
      </c>
      <c r="G680" s="30" t="s">
        <v>1349</v>
      </c>
      <c r="H680" s="1" t="s">
        <v>1345</v>
      </c>
      <c r="I680" s="1" t="s">
        <v>19</v>
      </c>
      <c r="J680" s="1" t="s">
        <v>31</v>
      </c>
      <c r="K680" s="1" t="s">
        <v>21</v>
      </c>
      <c r="L680" s="32" t="s">
        <v>22</v>
      </c>
      <c r="M680" s="38">
        <v>63.08</v>
      </c>
      <c r="N680" s="41">
        <v>55</v>
      </c>
      <c r="O680" s="24">
        <v>0.35</v>
      </c>
      <c r="P680" s="47">
        <v>0.53</v>
      </c>
      <c r="Q680" s="1" t="s">
        <v>23</v>
      </c>
      <c r="R680" s="1" t="s">
        <v>41</v>
      </c>
      <c r="S680" s="71">
        <f>VLOOKUP(R680,Contingencies!$A$2:$D$7,4,FALSE)</f>
        <v>0.125</v>
      </c>
      <c r="T680" s="22">
        <f t="shared" si="764"/>
        <v>12305.696744295845</v>
      </c>
      <c r="U680" s="33">
        <f t="shared" si="838"/>
        <v>4262.757695736469</v>
      </c>
      <c r="V680" s="89"/>
      <c r="W680" s="110"/>
      <c r="X680" s="102"/>
      <c r="Y680" s="102"/>
      <c r="Z680" s="102"/>
      <c r="AA680" s="102"/>
      <c r="AB680" s="102"/>
      <c r="AC680" s="102"/>
      <c r="AD680" s="101">
        <v>40</v>
      </c>
      <c r="AE680" s="101">
        <v>60</v>
      </c>
      <c r="AF680" s="101">
        <v>60</v>
      </c>
      <c r="AG680" s="101">
        <v>60</v>
      </c>
      <c r="AH680" s="101">
        <v>60</v>
      </c>
      <c r="AI680" s="102">
        <f t="shared" si="832"/>
        <v>280</v>
      </c>
      <c r="AJ680" s="103">
        <f t="shared" si="765"/>
        <v>0</v>
      </c>
      <c r="AK680" s="103">
        <f t="shared" si="766"/>
        <v>0</v>
      </c>
      <c r="AL680" s="103">
        <f t="shared" si="767"/>
        <v>0</v>
      </c>
      <c r="AM680" s="103">
        <f t="shared" si="768"/>
        <v>0</v>
      </c>
      <c r="AN680" s="103">
        <f t="shared" si="769"/>
        <v>0</v>
      </c>
      <c r="AO680" s="103">
        <f t="shared" si="770"/>
        <v>0</v>
      </c>
      <c r="AP680" s="103">
        <f t="shared" si="771"/>
        <v>0</v>
      </c>
      <c r="AQ680" s="103">
        <f t="shared" si="772"/>
        <v>2523.1999999999998</v>
      </c>
      <c r="AR680" s="103">
        <f t="shared" si="773"/>
        <v>3784.7999999999997</v>
      </c>
      <c r="AS680" s="103">
        <f t="shared" si="774"/>
        <v>3784.7999999999997</v>
      </c>
      <c r="AT680" s="103">
        <f t="shared" si="775"/>
        <v>3784.7999999999997</v>
      </c>
      <c r="AU680" s="103">
        <f t="shared" si="776"/>
        <v>3784.7999999999997</v>
      </c>
      <c r="AV680" s="104">
        <f>SUM(AJ680:AU680)*VLOOKUP($I680,Escalation[],MATCH(W$1,Escalation[#Headers]),FALSE)</f>
        <v>18042.141599999999</v>
      </c>
      <c r="AW680" s="104">
        <f t="shared" si="833"/>
        <v>6314.7495599999993</v>
      </c>
      <c r="AX680" s="104">
        <f t="shared" si="834"/>
        <v>12909.1523148</v>
      </c>
      <c r="AY680" s="104">
        <f t="shared" si="835"/>
        <v>37266.043474799997</v>
      </c>
      <c r="AZ680" s="103">
        <f t="shared" si="836"/>
        <v>3044.6113949999999</v>
      </c>
      <c r="BA680" s="105">
        <f t="shared" si="837"/>
        <v>1613.64403935</v>
      </c>
      <c r="BB680" s="100">
        <v>60</v>
      </c>
      <c r="BC680" s="101">
        <v>60</v>
      </c>
      <c r="BD680" s="101">
        <v>60</v>
      </c>
      <c r="BE680" s="101">
        <v>60</v>
      </c>
      <c r="BF680" s="101">
        <v>60</v>
      </c>
      <c r="BG680" s="101">
        <v>60</v>
      </c>
      <c r="BH680" s="101">
        <v>60</v>
      </c>
      <c r="BI680" s="101">
        <v>30</v>
      </c>
      <c r="BJ680" s="102"/>
      <c r="BK680" s="102"/>
      <c r="BL680" s="102"/>
      <c r="BM680" s="102"/>
      <c r="BN680" s="102">
        <f t="shared" si="777"/>
        <v>450</v>
      </c>
      <c r="BO680" s="103">
        <f t="shared" si="778"/>
        <v>3784.7999999999997</v>
      </c>
      <c r="BP680" s="103">
        <f t="shared" si="779"/>
        <v>3784.7999999999997</v>
      </c>
      <c r="BQ680" s="103">
        <f t="shared" si="780"/>
        <v>3784.7999999999997</v>
      </c>
      <c r="BR680" s="103">
        <f t="shared" si="781"/>
        <v>3784.7999999999997</v>
      </c>
      <c r="BS680" s="103">
        <f t="shared" si="782"/>
        <v>3784.7999999999997</v>
      </c>
      <c r="BT680" s="103">
        <f t="shared" si="783"/>
        <v>3784.7999999999997</v>
      </c>
      <c r="BU680" s="103">
        <f t="shared" si="784"/>
        <v>3784.7999999999997</v>
      </c>
      <c r="BV680" s="103">
        <f t="shared" si="785"/>
        <v>1892.3999999999999</v>
      </c>
      <c r="BW680" s="103">
        <f t="shared" si="786"/>
        <v>0</v>
      </c>
      <c r="BX680" s="103">
        <f t="shared" si="787"/>
        <v>0</v>
      </c>
      <c r="BY680" s="103">
        <f t="shared" si="788"/>
        <v>0</v>
      </c>
      <c r="BZ680" s="103">
        <f t="shared" si="789"/>
        <v>0</v>
      </c>
      <c r="CA680" s="104">
        <f>SUM(BO680:BZ680)*VLOOKUP($I680,Escalation[],MATCH(BB$1,Escalation[#Headers]),FALSE)</f>
        <v>29619.719428500004</v>
      </c>
      <c r="CB680" s="104">
        <f t="shared" si="790"/>
        <v>10366.901799975001</v>
      </c>
      <c r="CC680" s="104">
        <f t="shared" si="791"/>
        <v>21192.909251091754</v>
      </c>
      <c r="CD680" s="104">
        <f t="shared" si="792"/>
        <v>61179.530479566762</v>
      </c>
      <c r="CE680" s="103">
        <f t="shared" si="793"/>
        <v>4998.3276535593759</v>
      </c>
      <c r="CF680" s="105">
        <f t="shared" si="794"/>
        <v>2649.1136563864693</v>
      </c>
      <c r="CG680" s="110"/>
      <c r="CH680" s="102"/>
      <c r="CI680" s="102"/>
      <c r="CJ680" s="102"/>
      <c r="CK680" s="102"/>
      <c r="CL680" s="102"/>
      <c r="CM680" s="102"/>
      <c r="CN680" s="102"/>
      <c r="CO680" s="102"/>
      <c r="CP680" s="102"/>
      <c r="CQ680" s="102"/>
      <c r="CR680" s="102"/>
      <c r="CS680" s="102">
        <f t="shared" si="795"/>
        <v>0</v>
      </c>
      <c r="CT680" s="103">
        <f t="shared" si="796"/>
        <v>0</v>
      </c>
      <c r="CU680" s="103">
        <f t="shared" si="797"/>
        <v>0</v>
      </c>
      <c r="CV680" s="103">
        <f t="shared" si="798"/>
        <v>0</v>
      </c>
      <c r="CW680" s="103">
        <f t="shared" si="799"/>
        <v>0</v>
      </c>
      <c r="CX680" s="103">
        <f t="shared" si="800"/>
        <v>0</v>
      </c>
      <c r="CY680" s="103">
        <f t="shared" si="801"/>
        <v>0</v>
      </c>
      <c r="CZ680" s="103">
        <f t="shared" si="802"/>
        <v>0</v>
      </c>
      <c r="DA680" s="103">
        <f t="shared" si="803"/>
        <v>0</v>
      </c>
      <c r="DB680" s="103">
        <f t="shared" si="804"/>
        <v>0</v>
      </c>
      <c r="DC680" s="103">
        <f t="shared" si="805"/>
        <v>0</v>
      </c>
      <c r="DD680" s="103">
        <f t="shared" si="806"/>
        <v>0</v>
      </c>
      <c r="DE680" s="103">
        <f t="shared" si="807"/>
        <v>0</v>
      </c>
      <c r="DF680" s="104">
        <f>SUM(CT680:DE680)*VLOOKUP($I680,Escalation[],MATCH(CG$1,Escalation[#Headers]),FALSE)</f>
        <v>0</v>
      </c>
      <c r="DG680" s="104">
        <f t="shared" si="808"/>
        <v>0</v>
      </c>
      <c r="DH680" s="104">
        <f t="shared" si="809"/>
        <v>0</v>
      </c>
      <c r="DI680" s="104">
        <f t="shared" si="810"/>
        <v>0</v>
      </c>
      <c r="DJ680" s="103">
        <f t="shared" si="811"/>
        <v>0</v>
      </c>
      <c r="DK680" s="105">
        <f t="shared" si="812"/>
        <v>0</v>
      </c>
      <c r="DL680" s="110"/>
      <c r="DM680" s="102"/>
      <c r="DN680" s="102"/>
      <c r="DO680" s="102"/>
      <c r="DP680" s="102"/>
      <c r="DQ680" s="102"/>
      <c r="DR680" s="102"/>
      <c r="DS680" s="102"/>
      <c r="DT680" s="102"/>
      <c r="DU680" s="102"/>
      <c r="DV680" s="102"/>
      <c r="DW680" s="102"/>
      <c r="DX680" s="102">
        <f t="shared" si="813"/>
        <v>0</v>
      </c>
      <c r="DY680" s="103">
        <f t="shared" si="814"/>
        <v>0</v>
      </c>
      <c r="DZ680" s="103">
        <f t="shared" si="815"/>
        <v>0</v>
      </c>
      <c r="EA680" s="103">
        <f t="shared" si="816"/>
        <v>0</v>
      </c>
      <c r="EB680" s="103">
        <f t="shared" si="817"/>
        <v>0</v>
      </c>
      <c r="EC680" s="103">
        <f t="shared" si="818"/>
        <v>0</v>
      </c>
      <c r="ED680" s="103">
        <f t="shared" si="819"/>
        <v>0</v>
      </c>
      <c r="EE680" s="103">
        <f t="shared" si="820"/>
        <v>0</v>
      </c>
      <c r="EF680" s="103">
        <f t="shared" si="821"/>
        <v>0</v>
      </c>
      <c r="EG680" s="103">
        <f t="shared" si="822"/>
        <v>0</v>
      </c>
      <c r="EH680" s="103">
        <f t="shared" si="823"/>
        <v>0</v>
      </c>
      <c r="EI680" s="103">
        <f t="shared" si="824"/>
        <v>0</v>
      </c>
      <c r="EJ680" s="103">
        <f t="shared" si="825"/>
        <v>0</v>
      </c>
      <c r="EK680" s="104">
        <f>SUM(DY680:EJ680)*VLOOKUP($I680,Escalation[],MATCH(DL$1,Escalation[#Headers]),FALSE)</f>
        <v>0</v>
      </c>
      <c r="EL680" s="104">
        <f t="shared" si="826"/>
        <v>0</v>
      </c>
      <c r="EM680" s="104">
        <f t="shared" si="827"/>
        <v>0</v>
      </c>
      <c r="EN680" s="104">
        <f t="shared" si="828"/>
        <v>0</v>
      </c>
      <c r="EO680" s="103">
        <f t="shared" si="829"/>
        <v>0</v>
      </c>
      <c r="EP680" s="105">
        <f t="shared" si="830"/>
        <v>0</v>
      </c>
      <c r="EQ680" s="159">
        <f t="shared" si="831"/>
        <v>98445.573954366759</v>
      </c>
      <c r="ER680" s="1"/>
      <c r="ES680" s="82"/>
      <c r="ET680" s="82"/>
      <c r="EU680" s="82"/>
      <c r="EV680" s="82"/>
      <c r="EW680" s="34"/>
      <c r="EX680" s="34"/>
      <c r="EY680" s="34"/>
      <c r="EZ680" s="34"/>
      <c r="FA680" s="34"/>
      <c r="FB680" s="34"/>
      <c r="FC680" s="34"/>
      <c r="FD680" s="34"/>
    </row>
    <row r="681" spans="1:160" ht="92.4" hidden="1" x14ac:dyDescent="0.3">
      <c r="A681" s="1" t="s">
        <v>1350</v>
      </c>
      <c r="B681" s="83">
        <v>1.6</v>
      </c>
      <c r="C681" t="s">
        <v>1403</v>
      </c>
      <c r="D681" s="1" t="s">
        <v>15</v>
      </c>
      <c r="E681" s="28" t="s">
        <v>1540</v>
      </c>
      <c r="F681" s="29" t="s">
        <v>1351</v>
      </c>
      <c r="G681" s="30" t="s">
        <v>1351</v>
      </c>
      <c r="H681" s="1" t="s">
        <v>1345</v>
      </c>
      <c r="I681" s="1" t="s">
        <v>19</v>
      </c>
      <c r="J681" s="1" t="s">
        <v>31</v>
      </c>
      <c r="K681" s="1" t="s">
        <v>21</v>
      </c>
      <c r="L681" s="32" t="s">
        <v>22</v>
      </c>
      <c r="M681" s="38">
        <v>63.08</v>
      </c>
      <c r="N681" s="41">
        <v>55</v>
      </c>
      <c r="O681" s="24">
        <v>0.35</v>
      </c>
      <c r="P681" s="47">
        <v>0.53</v>
      </c>
      <c r="Q681" s="1" t="s">
        <v>23</v>
      </c>
      <c r="R681" s="1" t="s">
        <v>220</v>
      </c>
      <c r="S681" s="71">
        <f>VLOOKUP(R681,Contingencies!$A$2:$D$7,4,FALSE)</f>
        <v>0.2</v>
      </c>
      <c r="T681" s="22">
        <f t="shared" si="764"/>
        <v>6525.8165844871219</v>
      </c>
      <c r="U681" s="33">
        <f t="shared" si="838"/>
        <v>2260.5769867831209</v>
      </c>
      <c r="V681" s="89"/>
      <c r="W681" s="110"/>
      <c r="X681" s="102"/>
      <c r="Y681" s="102"/>
      <c r="Z681" s="102"/>
      <c r="AA681" s="102"/>
      <c r="AB681" s="102"/>
      <c r="AC681" s="102"/>
      <c r="AD681" s="102"/>
      <c r="AE681" s="102"/>
      <c r="AF681" s="102"/>
      <c r="AG681" s="102"/>
      <c r="AH681" s="102"/>
      <c r="AI681" s="102">
        <f t="shared" si="832"/>
        <v>0</v>
      </c>
      <c r="AJ681" s="103">
        <f t="shared" si="765"/>
        <v>0</v>
      </c>
      <c r="AK681" s="103">
        <f t="shared" si="766"/>
        <v>0</v>
      </c>
      <c r="AL681" s="103">
        <f t="shared" si="767"/>
        <v>0</v>
      </c>
      <c r="AM681" s="103">
        <f t="shared" si="768"/>
        <v>0</v>
      </c>
      <c r="AN681" s="103">
        <f t="shared" si="769"/>
        <v>0</v>
      </c>
      <c r="AO681" s="103">
        <f t="shared" si="770"/>
        <v>0</v>
      </c>
      <c r="AP681" s="103">
        <f t="shared" si="771"/>
        <v>0</v>
      </c>
      <c r="AQ681" s="103">
        <f t="shared" si="772"/>
        <v>0</v>
      </c>
      <c r="AR681" s="103">
        <f t="shared" si="773"/>
        <v>0</v>
      </c>
      <c r="AS681" s="103">
        <f t="shared" si="774"/>
        <v>0</v>
      </c>
      <c r="AT681" s="103">
        <f t="shared" si="775"/>
        <v>0</v>
      </c>
      <c r="AU681" s="103">
        <f t="shared" si="776"/>
        <v>0</v>
      </c>
      <c r="AV681" s="104">
        <f>SUM(AJ681:AU681)*VLOOKUP($I681,Escalation[],MATCH(W$1,Escalation[#Headers]),FALSE)</f>
        <v>0</v>
      </c>
      <c r="AW681" s="104">
        <f t="shared" si="833"/>
        <v>0</v>
      </c>
      <c r="AX681" s="104">
        <f t="shared" si="834"/>
        <v>0</v>
      </c>
      <c r="AY681" s="104">
        <f t="shared" si="835"/>
        <v>0</v>
      </c>
      <c r="AZ681" s="103">
        <f t="shared" si="836"/>
        <v>0</v>
      </c>
      <c r="BA681" s="105">
        <f t="shared" si="837"/>
        <v>0</v>
      </c>
      <c r="BB681" s="110"/>
      <c r="BC681" s="102"/>
      <c r="BD681" s="102"/>
      <c r="BE681" s="101">
        <v>60</v>
      </c>
      <c r="BF681" s="101">
        <v>60</v>
      </c>
      <c r="BG681" s="101">
        <v>60</v>
      </c>
      <c r="BH681" s="101">
        <v>60</v>
      </c>
      <c r="BI681" s="102"/>
      <c r="BJ681" s="102"/>
      <c r="BK681" s="102"/>
      <c r="BL681" s="102"/>
      <c r="BM681" s="102"/>
      <c r="BN681" s="102">
        <f t="shared" si="777"/>
        <v>240</v>
      </c>
      <c r="BO681" s="103">
        <f t="shared" si="778"/>
        <v>0</v>
      </c>
      <c r="BP681" s="103">
        <f t="shared" si="779"/>
        <v>0</v>
      </c>
      <c r="BQ681" s="103">
        <f t="shared" si="780"/>
        <v>0</v>
      </c>
      <c r="BR681" s="103">
        <f t="shared" si="781"/>
        <v>3784.7999999999997</v>
      </c>
      <c r="BS681" s="103">
        <f t="shared" si="782"/>
        <v>3784.7999999999997</v>
      </c>
      <c r="BT681" s="103">
        <f t="shared" si="783"/>
        <v>3784.7999999999997</v>
      </c>
      <c r="BU681" s="103">
        <f t="shared" si="784"/>
        <v>3784.7999999999997</v>
      </c>
      <c r="BV681" s="103">
        <f t="shared" si="785"/>
        <v>0</v>
      </c>
      <c r="BW681" s="103">
        <f t="shared" si="786"/>
        <v>0</v>
      </c>
      <c r="BX681" s="103">
        <f t="shared" si="787"/>
        <v>0</v>
      </c>
      <c r="BY681" s="103">
        <f t="shared" si="788"/>
        <v>0</v>
      </c>
      <c r="BZ681" s="103">
        <f t="shared" si="789"/>
        <v>0</v>
      </c>
      <c r="CA681" s="104">
        <f>SUM(BO681:BZ681)*VLOOKUP($I681,Escalation[],MATCH(BB$1,Escalation[#Headers]),FALSE)</f>
        <v>15797.183695200001</v>
      </c>
      <c r="CB681" s="104">
        <f t="shared" si="790"/>
        <v>5529.0142933200004</v>
      </c>
      <c r="CC681" s="104">
        <f t="shared" si="791"/>
        <v>11302.884933915602</v>
      </c>
      <c r="CD681" s="104">
        <f t="shared" si="792"/>
        <v>32629.082922435606</v>
      </c>
      <c r="CE681" s="103">
        <f t="shared" si="793"/>
        <v>4265.2395977040005</v>
      </c>
      <c r="CF681" s="105">
        <f t="shared" si="794"/>
        <v>2260.5769867831204</v>
      </c>
      <c r="CG681" s="110"/>
      <c r="CH681" s="102"/>
      <c r="CI681" s="102"/>
      <c r="CJ681" s="102"/>
      <c r="CK681" s="102"/>
      <c r="CL681" s="102"/>
      <c r="CM681" s="102"/>
      <c r="CN681" s="102"/>
      <c r="CO681" s="102"/>
      <c r="CP681" s="102"/>
      <c r="CQ681" s="102"/>
      <c r="CR681" s="102"/>
      <c r="CS681" s="102">
        <f t="shared" si="795"/>
        <v>0</v>
      </c>
      <c r="CT681" s="103">
        <f t="shared" si="796"/>
        <v>0</v>
      </c>
      <c r="CU681" s="103">
        <f t="shared" si="797"/>
        <v>0</v>
      </c>
      <c r="CV681" s="103">
        <f t="shared" si="798"/>
        <v>0</v>
      </c>
      <c r="CW681" s="103">
        <f t="shared" si="799"/>
        <v>0</v>
      </c>
      <c r="CX681" s="103">
        <f t="shared" si="800"/>
        <v>0</v>
      </c>
      <c r="CY681" s="103">
        <f t="shared" si="801"/>
        <v>0</v>
      </c>
      <c r="CZ681" s="103">
        <f t="shared" si="802"/>
        <v>0</v>
      </c>
      <c r="DA681" s="103">
        <f t="shared" si="803"/>
        <v>0</v>
      </c>
      <c r="DB681" s="103">
        <f t="shared" si="804"/>
        <v>0</v>
      </c>
      <c r="DC681" s="103">
        <f t="shared" si="805"/>
        <v>0</v>
      </c>
      <c r="DD681" s="103">
        <f t="shared" si="806"/>
        <v>0</v>
      </c>
      <c r="DE681" s="103">
        <f t="shared" si="807"/>
        <v>0</v>
      </c>
      <c r="DF681" s="104">
        <f>SUM(CT681:DE681)*VLOOKUP($I681,Escalation[],MATCH(CG$1,Escalation[#Headers]),FALSE)</f>
        <v>0</v>
      </c>
      <c r="DG681" s="104">
        <f t="shared" si="808"/>
        <v>0</v>
      </c>
      <c r="DH681" s="104">
        <f t="shared" si="809"/>
        <v>0</v>
      </c>
      <c r="DI681" s="104">
        <f t="shared" si="810"/>
        <v>0</v>
      </c>
      <c r="DJ681" s="103">
        <f t="shared" si="811"/>
        <v>0</v>
      </c>
      <c r="DK681" s="105">
        <f t="shared" si="812"/>
        <v>0</v>
      </c>
      <c r="DL681" s="110"/>
      <c r="DM681" s="102"/>
      <c r="DN681" s="102"/>
      <c r="DO681" s="102"/>
      <c r="DP681" s="102"/>
      <c r="DQ681" s="102"/>
      <c r="DR681" s="102"/>
      <c r="DS681" s="102"/>
      <c r="DT681" s="102"/>
      <c r="DU681" s="102"/>
      <c r="DV681" s="102"/>
      <c r="DW681" s="102"/>
      <c r="DX681" s="102">
        <f t="shared" si="813"/>
        <v>0</v>
      </c>
      <c r="DY681" s="103">
        <f t="shared" si="814"/>
        <v>0</v>
      </c>
      <c r="DZ681" s="103">
        <f t="shared" si="815"/>
        <v>0</v>
      </c>
      <c r="EA681" s="103">
        <f t="shared" si="816"/>
        <v>0</v>
      </c>
      <c r="EB681" s="103">
        <f t="shared" si="817"/>
        <v>0</v>
      </c>
      <c r="EC681" s="103">
        <f t="shared" si="818"/>
        <v>0</v>
      </c>
      <c r="ED681" s="103">
        <f t="shared" si="819"/>
        <v>0</v>
      </c>
      <c r="EE681" s="103">
        <f t="shared" si="820"/>
        <v>0</v>
      </c>
      <c r="EF681" s="103">
        <f t="shared" si="821"/>
        <v>0</v>
      </c>
      <c r="EG681" s="103">
        <f t="shared" si="822"/>
        <v>0</v>
      </c>
      <c r="EH681" s="103">
        <f t="shared" si="823"/>
        <v>0</v>
      </c>
      <c r="EI681" s="103">
        <f t="shared" si="824"/>
        <v>0</v>
      </c>
      <c r="EJ681" s="103">
        <f t="shared" si="825"/>
        <v>0</v>
      </c>
      <c r="EK681" s="104">
        <f>SUM(DY681:EJ681)*VLOOKUP($I681,Escalation[],MATCH(DL$1,Escalation[#Headers]),FALSE)</f>
        <v>0</v>
      </c>
      <c r="EL681" s="104">
        <f t="shared" si="826"/>
        <v>0</v>
      </c>
      <c r="EM681" s="104">
        <f t="shared" si="827"/>
        <v>0</v>
      </c>
      <c r="EN681" s="104">
        <f t="shared" si="828"/>
        <v>0</v>
      </c>
      <c r="EO681" s="103">
        <f t="shared" si="829"/>
        <v>0</v>
      </c>
      <c r="EP681" s="105">
        <f t="shared" si="830"/>
        <v>0</v>
      </c>
      <c r="EQ681" s="159">
        <f t="shared" si="831"/>
        <v>32629.082922435606</v>
      </c>
      <c r="ER681" s="1"/>
      <c r="ES681" s="82"/>
      <c r="ET681" s="82"/>
      <c r="EU681" s="82"/>
      <c r="EV681" s="82"/>
      <c r="EW681" s="34"/>
      <c r="EX681" s="34"/>
      <c r="EY681" s="34"/>
      <c r="EZ681" s="34"/>
      <c r="FA681" s="34"/>
      <c r="FB681" s="34"/>
      <c r="FC681" s="34"/>
      <c r="FD681" s="34"/>
    </row>
    <row r="682" spans="1:160" ht="66" hidden="1" x14ac:dyDescent="0.3">
      <c r="A682" s="1" t="s">
        <v>1352</v>
      </c>
      <c r="B682" s="83">
        <v>1.6</v>
      </c>
      <c r="C682" t="s">
        <v>1403</v>
      </c>
      <c r="D682" s="1" t="s">
        <v>15</v>
      </c>
      <c r="E682" s="28" t="s">
        <v>1540</v>
      </c>
      <c r="F682" s="29" t="s">
        <v>1353</v>
      </c>
      <c r="G682" s="30" t="s">
        <v>1353</v>
      </c>
      <c r="H682" s="1" t="s">
        <v>1345</v>
      </c>
      <c r="I682" s="1" t="s">
        <v>19</v>
      </c>
      <c r="J682" s="1" t="s">
        <v>31</v>
      </c>
      <c r="K682" s="1" t="s">
        <v>21</v>
      </c>
      <c r="L682" s="32" t="s">
        <v>22</v>
      </c>
      <c r="M682" s="38">
        <v>63.08</v>
      </c>
      <c r="N682" s="41">
        <v>55</v>
      </c>
      <c r="O682" s="24">
        <v>0.35</v>
      </c>
      <c r="P682" s="47">
        <v>0.53</v>
      </c>
      <c r="Q682" s="1" t="s">
        <v>23</v>
      </c>
      <c r="R682" s="1" t="s">
        <v>41</v>
      </c>
      <c r="S682" s="71">
        <f>VLOOKUP(R682,Contingencies!$A$2:$D$7,4,FALSE)</f>
        <v>0.125</v>
      </c>
      <c r="T682" s="22">
        <f t="shared" si="764"/>
        <v>2294.232392983753</v>
      </c>
      <c r="U682" s="33">
        <f t="shared" si="838"/>
        <v>794.73409691594065</v>
      </c>
      <c r="V682" s="89"/>
      <c r="W682" s="110"/>
      <c r="X682" s="102"/>
      <c r="Y682" s="102"/>
      <c r="Z682" s="102"/>
      <c r="AA682" s="102"/>
      <c r="AB682" s="102"/>
      <c r="AC682" s="102"/>
      <c r="AD682" s="102"/>
      <c r="AE682" s="102"/>
      <c r="AF682" s="102"/>
      <c r="AG682" s="102"/>
      <c r="AH682" s="102"/>
      <c r="AI682" s="102">
        <f t="shared" si="832"/>
        <v>0</v>
      </c>
      <c r="AJ682" s="103">
        <f t="shared" si="765"/>
        <v>0</v>
      </c>
      <c r="AK682" s="103">
        <f t="shared" si="766"/>
        <v>0</v>
      </c>
      <c r="AL682" s="103">
        <f t="shared" si="767"/>
        <v>0</v>
      </c>
      <c r="AM682" s="103">
        <f t="shared" si="768"/>
        <v>0</v>
      </c>
      <c r="AN682" s="103">
        <f t="shared" si="769"/>
        <v>0</v>
      </c>
      <c r="AO682" s="103">
        <f t="shared" si="770"/>
        <v>0</v>
      </c>
      <c r="AP682" s="103">
        <f t="shared" si="771"/>
        <v>0</v>
      </c>
      <c r="AQ682" s="103">
        <f t="shared" si="772"/>
        <v>0</v>
      </c>
      <c r="AR682" s="103">
        <f t="shared" si="773"/>
        <v>0</v>
      </c>
      <c r="AS682" s="103">
        <f t="shared" si="774"/>
        <v>0</v>
      </c>
      <c r="AT682" s="103">
        <f t="shared" si="775"/>
        <v>0</v>
      </c>
      <c r="AU682" s="103">
        <f t="shared" si="776"/>
        <v>0</v>
      </c>
      <c r="AV682" s="104">
        <f>SUM(AJ682:AU682)*VLOOKUP($I682,Escalation[],MATCH(W$1,Escalation[#Headers]),FALSE)</f>
        <v>0</v>
      </c>
      <c r="AW682" s="104">
        <f t="shared" si="833"/>
        <v>0</v>
      </c>
      <c r="AX682" s="104">
        <f t="shared" si="834"/>
        <v>0</v>
      </c>
      <c r="AY682" s="104">
        <f t="shared" si="835"/>
        <v>0</v>
      </c>
      <c r="AZ682" s="103">
        <f t="shared" si="836"/>
        <v>0</v>
      </c>
      <c r="BA682" s="105">
        <f t="shared" si="837"/>
        <v>0</v>
      </c>
      <c r="BB682" s="110"/>
      <c r="BC682" s="102"/>
      <c r="BD682" s="102"/>
      <c r="BE682" s="102"/>
      <c r="BF682" s="102"/>
      <c r="BG682" s="102"/>
      <c r="BH682" s="102"/>
      <c r="BI682" s="101">
        <v>45</v>
      </c>
      <c r="BJ682" s="101">
        <v>45</v>
      </c>
      <c r="BK682" s="101">
        <v>45</v>
      </c>
      <c r="BL682" s="102"/>
      <c r="BM682" s="102"/>
      <c r="BN682" s="102">
        <f t="shared" si="777"/>
        <v>135</v>
      </c>
      <c r="BO682" s="103">
        <f t="shared" si="778"/>
        <v>0</v>
      </c>
      <c r="BP682" s="103">
        <f t="shared" si="779"/>
        <v>0</v>
      </c>
      <c r="BQ682" s="103">
        <f t="shared" si="780"/>
        <v>0</v>
      </c>
      <c r="BR682" s="103">
        <f t="shared" si="781"/>
        <v>0</v>
      </c>
      <c r="BS682" s="103">
        <f t="shared" si="782"/>
        <v>0</v>
      </c>
      <c r="BT682" s="103">
        <f t="shared" si="783"/>
        <v>0</v>
      </c>
      <c r="BU682" s="103">
        <f t="shared" si="784"/>
        <v>0</v>
      </c>
      <c r="BV682" s="103">
        <f t="shared" si="785"/>
        <v>2838.6</v>
      </c>
      <c r="BW682" s="103">
        <f t="shared" si="786"/>
        <v>2838.6</v>
      </c>
      <c r="BX682" s="103">
        <f t="shared" si="787"/>
        <v>2838.6</v>
      </c>
      <c r="BY682" s="103">
        <f t="shared" si="788"/>
        <v>0</v>
      </c>
      <c r="BZ682" s="103">
        <f t="shared" si="789"/>
        <v>0</v>
      </c>
      <c r="CA682" s="104">
        <f>SUM(BO682:BZ682)*VLOOKUP($I682,Escalation[],MATCH(BB$1,Escalation[#Headers]),FALSE)</f>
        <v>8885.9158285499998</v>
      </c>
      <c r="CB682" s="104">
        <f t="shared" si="790"/>
        <v>3110.0705399924996</v>
      </c>
      <c r="CC682" s="104">
        <f t="shared" si="791"/>
        <v>6357.8727753275243</v>
      </c>
      <c r="CD682" s="104">
        <f t="shared" si="792"/>
        <v>18353.859143870024</v>
      </c>
      <c r="CE682" s="103">
        <f t="shared" si="793"/>
        <v>1499.4982960678124</v>
      </c>
      <c r="CF682" s="105">
        <f t="shared" si="794"/>
        <v>794.73409691594054</v>
      </c>
      <c r="CG682" s="110"/>
      <c r="CH682" s="102"/>
      <c r="CI682" s="102"/>
      <c r="CJ682" s="102"/>
      <c r="CK682" s="102"/>
      <c r="CL682" s="102"/>
      <c r="CM682" s="102"/>
      <c r="CN682" s="102"/>
      <c r="CO682" s="102"/>
      <c r="CP682" s="102"/>
      <c r="CQ682" s="102"/>
      <c r="CR682" s="102"/>
      <c r="CS682" s="102">
        <f t="shared" si="795"/>
        <v>0</v>
      </c>
      <c r="CT682" s="103">
        <f t="shared" si="796"/>
        <v>0</v>
      </c>
      <c r="CU682" s="103">
        <f t="shared" si="797"/>
        <v>0</v>
      </c>
      <c r="CV682" s="103">
        <f t="shared" si="798"/>
        <v>0</v>
      </c>
      <c r="CW682" s="103">
        <f t="shared" si="799"/>
        <v>0</v>
      </c>
      <c r="CX682" s="103">
        <f t="shared" si="800"/>
        <v>0</v>
      </c>
      <c r="CY682" s="103">
        <f t="shared" si="801"/>
        <v>0</v>
      </c>
      <c r="CZ682" s="103">
        <f t="shared" si="802"/>
        <v>0</v>
      </c>
      <c r="DA682" s="103">
        <f t="shared" si="803"/>
        <v>0</v>
      </c>
      <c r="DB682" s="103">
        <f t="shared" si="804"/>
        <v>0</v>
      </c>
      <c r="DC682" s="103">
        <f t="shared" si="805"/>
        <v>0</v>
      </c>
      <c r="DD682" s="103">
        <f t="shared" si="806"/>
        <v>0</v>
      </c>
      <c r="DE682" s="103">
        <f t="shared" si="807"/>
        <v>0</v>
      </c>
      <c r="DF682" s="104">
        <f>SUM(CT682:DE682)*VLOOKUP($I682,Escalation[],MATCH(CG$1,Escalation[#Headers]),FALSE)</f>
        <v>0</v>
      </c>
      <c r="DG682" s="104">
        <f t="shared" si="808"/>
        <v>0</v>
      </c>
      <c r="DH682" s="104">
        <f t="shared" si="809"/>
        <v>0</v>
      </c>
      <c r="DI682" s="104">
        <f t="shared" si="810"/>
        <v>0</v>
      </c>
      <c r="DJ682" s="103">
        <f t="shared" si="811"/>
        <v>0</v>
      </c>
      <c r="DK682" s="105">
        <f t="shared" si="812"/>
        <v>0</v>
      </c>
      <c r="DL682" s="110"/>
      <c r="DM682" s="102"/>
      <c r="DN682" s="102"/>
      <c r="DO682" s="102"/>
      <c r="DP682" s="102"/>
      <c r="DQ682" s="102"/>
      <c r="DR682" s="102"/>
      <c r="DS682" s="102"/>
      <c r="DT682" s="102"/>
      <c r="DU682" s="102"/>
      <c r="DV682" s="102"/>
      <c r="DW682" s="102"/>
      <c r="DX682" s="102">
        <f t="shared" si="813"/>
        <v>0</v>
      </c>
      <c r="DY682" s="103">
        <f t="shared" si="814"/>
        <v>0</v>
      </c>
      <c r="DZ682" s="103">
        <f t="shared" si="815"/>
        <v>0</v>
      </c>
      <c r="EA682" s="103">
        <f t="shared" si="816"/>
        <v>0</v>
      </c>
      <c r="EB682" s="103">
        <f t="shared" si="817"/>
        <v>0</v>
      </c>
      <c r="EC682" s="103">
        <f t="shared" si="818"/>
        <v>0</v>
      </c>
      <c r="ED682" s="103">
        <f t="shared" si="819"/>
        <v>0</v>
      </c>
      <c r="EE682" s="103">
        <f t="shared" si="820"/>
        <v>0</v>
      </c>
      <c r="EF682" s="103">
        <f t="shared" si="821"/>
        <v>0</v>
      </c>
      <c r="EG682" s="103">
        <f t="shared" si="822"/>
        <v>0</v>
      </c>
      <c r="EH682" s="103">
        <f t="shared" si="823"/>
        <v>0</v>
      </c>
      <c r="EI682" s="103">
        <f t="shared" si="824"/>
        <v>0</v>
      </c>
      <c r="EJ682" s="103">
        <f t="shared" si="825"/>
        <v>0</v>
      </c>
      <c r="EK682" s="104">
        <f>SUM(DY682:EJ682)*VLOOKUP($I682,Escalation[],MATCH(DL$1,Escalation[#Headers]),FALSE)</f>
        <v>0</v>
      </c>
      <c r="EL682" s="104">
        <f t="shared" si="826"/>
        <v>0</v>
      </c>
      <c r="EM682" s="104">
        <f t="shared" si="827"/>
        <v>0</v>
      </c>
      <c r="EN682" s="104">
        <f t="shared" si="828"/>
        <v>0</v>
      </c>
      <c r="EO682" s="103">
        <f t="shared" si="829"/>
        <v>0</v>
      </c>
      <c r="EP682" s="105">
        <f t="shared" si="830"/>
        <v>0</v>
      </c>
      <c r="EQ682" s="159">
        <f t="shared" si="831"/>
        <v>18353.859143870024</v>
      </c>
      <c r="ER682" s="1"/>
      <c r="ES682" s="82"/>
      <c r="ET682" s="82"/>
      <c r="EU682" s="82"/>
      <c r="EV682" s="82"/>
      <c r="EW682" s="34"/>
      <c r="EX682" s="34"/>
      <c r="EY682" s="34"/>
      <c r="EZ682" s="34"/>
      <c r="FA682" s="34"/>
      <c r="FB682" s="34"/>
      <c r="FC682" s="34"/>
      <c r="FD682" s="34"/>
    </row>
    <row r="683" spans="1:160" ht="66" hidden="1" x14ac:dyDescent="0.3">
      <c r="A683" s="1" t="s">
        <v>1352</v>
      </c>
      <c r="B683" s="83">
        <v>1.6</v>
      </c>
      <c r="C683" t="s">
        <v>1403</v>
      </c>
      <c r="D683" s="28" t="s">
        <v>15</v>
      </c>
      <c r="E683" s="28" t="s">
        <v>1540</v>
      </c>
      <c r="F683" s="29" t="s">
        <v>1353</v>
      </c>
      <c r="G683" s="30" t="s">
        <v>1353</v>
      </c>
      <c r="H683" s="1"/>
      <c r="I683" s="28" t="s">
        <v>135</v>
      </c>
      <c r="J683" s="31" t="s">
        <v>135</v>
      </c>
      <c r="K683" s="28"/>
      <c r="L683" s="32" t="s">
        <v>22</v>
      </c>
      <c r="M683" s="38"/>
      <c r="N683" s="42">
        <v>1</v>
      </c>
      <c r="O683" s="24">
        <v>0</v>
      </c>
      <c r="P683" s="47">
        <v>0.53</v>
      </c>
      <c r="Q683" s="31"/>
      <c r="R683" s="1" t="s">
        <v>41</v>
      </c>
      <c r="S683" s="71">
        <f>VLOOKUP(R683,Contingencies!$A$2:$D$7,4,FALSE)</f>
        <v>0.125</v>
      </c>
      <c r="T683" s="22">
        <f t="shared" si="764"/>
        <v>1496.7161648437502</v>
      </c>
      <c r="U683" s="33">
        <f t="shared" si="838"/>
        <v>518.4703054687501</v>
      </c>
      <c r="V683" s="89" t="s">
        <v>1354</v>
      </c>
      <c r="W683" s="110"/>
      <c r="X683" s="102"/>
      <c r="Y683" s="102"/>
      <c r="Z683" s="102"/>
      <c r="AA683" s="102"/>
      <c r="AB683" s="102"/>
      <c r="AC683" s="102"/>
      <c r="AD683" s="102"/>
      <c r="AE683" s="102"/>
      <c r="AF683" s="102"/>
      <c r="AG683" s="102"/>
      <c r="AH683" s="102"/>
      <c r="AI683" s="102">
        <f t="shared" si="832"/>
        <v>0</v>
      </c>
      <c r="AJ683" s="103">
        <f t="shared" si="765"/>
        <v>0</v>
      </c>
      <c r="AK683" s="103">
        <f t="shared" si="766"/>
        <v>0</v>
      </c>
      <c r="AL683" s="103">
        <f t="shared" si="767"/>
        <v>0</v>
      </c>
      <c r="AM683" s="103">
        <f t="shared" si="768"/>
        <v>0</v>
      </c>
      <c r="AN683" s="103">
        <f t="shared" si="769"/>
        <v>0</v>
      </c>
      <c r="AO683" s="103">
        <f t="shared" si="770"/>
        <v>0</v>
      </c>
      <c r="AP683" s="103">
        <f t="shared" si="771"/>
        <v>0</v>
      </c>
      <c r="AQ683" s="103">
        <f t="shared" si="772"/>
        <v>0</v>
      </c>
      <c r="AR683" s="103">
        <f t="shared" si="773"/>
        <v>0</v>
      </c>
      <c r="AS683" s="103">
        <f t="shared" si="774"/>
        <v>0</v>
      </c>
      <c r="AT683" s="103">
        <f t="shared" si="775"/>
        <v>0</v>
      </c>
      <c r="AU683" s="103">
        <f t="shared" si="776"/>
        <v>0</v>
      </c>
      <c r="AV683" s="104">
        <f>SUM(AJ683:AU683)*VLOOKUP($I683,Escalation[],MATCH(W$1,Escalation[#Headers]),FALSE)</f>
        <v>0</v>
      </c>
      <c r="AW683" s="104">
        <f t="shared" si="833"/>
        <v>0</v>
      </c>
      <c r="AX683" s="104">
        <f t="shared" si="834"/>
        <v>0</v>
      </c>
      <c r="AY683" s="104">
        <f t="shared" si="835"/>
        <v>0</v>
      </c>
      <c r="AZ683" s="103">
        <f t="shared" si="836"/>
        <v>0</v>
      </c>
      <c r="BA683" s="105">
        <f t="shared" si="837"/>
        <v>0</v>
      </c>
      <c r="BB683" s="110"/>
      <c r="BC683" s="102"/>
      <c r="BD683" s="102"/>
      <c r="BE683" s="102"/>
      <c r="BF683" s="102"/>
      <c r="BG683" s="102"/>
      <c r="BH683" s="102"/>
      <c r="BI683" s="101"/>
      <c r="BJ683" s="101">
        <v>7500</v>
      </c>
      <c r="BK683" s="101"/>
      <c r="BL683" s="102"/>
      <c r="BM683" s="102"/>
      <c r="BN683" s="102">
        <f t="shared" si="777"/>
        <v>0</v>
      </c>
      <c r="BO683" s="103">
        <f t="shared" si="778"/>
        <v>0</v>
      </c>
      <c r="BP683" s="103">
        <f t="shared" si="779"/>
        <v>0</v>
      </c>
      <c r="BQ683" s="103">
        <f t="shared" si="780"/>
        <v>0</v>
      </c>
      <c r="BR683" s="103">
        <f t="shared" si="781"/>
        <v>0</v>
      </c>
      <c r="BS683" s="103">
        <f t="shared" si="782"/>
        <v>0</v>
      </c>
      <c r="BT683" s="103">
        <f t="shared" si="783"/>
        <v>0</v>
      </c>
      <c r="BU683" s="103">
        <f t="shared" si="784"/>
        <v>0</v>
      </c>
      <c r="BV683" s="103">
        <f t="shared" si="785"/>
        <v>0</v>
      </c>
      <c r="BW683" s="103">
        <f t="shared" si="786"/>
        <v>7500</v>
      </c>
      <c r="BX683" s="103">
        <f t="shared" si="787"/>
        <v>0</v>
      </c>
      <c r="BY683" s="103">
        <f t="shared" si="788"/>
        <v>0</v>
      </c>
      <c r="BZ683" s="103">
        <f t="shared" si="789"/>
        <v>0</v>
      </c>
      <c r="CA683" s="104">
        <f>SUM(BO683:BZ683)*VLOOKUP($I683,Escalation[],MATCH(BB$1,Escalation[#Headers]),FALSE)</f>
        <v>7825.966875000001</v>
      </c>
      <c r="CB683" s="104">
        <f t="shared" si="790"/>
        <v>0</v>
      </c>
      <c r="CC683" s="104">
        <f t="shared" si="791"/>
        <v>4147.7624437500008</v>
      </c>
      <c r="CD683" s="104">
        <f t="shared" si="792"/>
        <v>11973.729318750002</v>
      </c>
      <c r="CE683" s="103">
        <f t="shared" si="793"/>
        <v>978.24585937500012</v>
      </c>
      <c r="CF683" s="105">
        <f t="shared" si="794"/>
        <v>518.4703054687501</v>
      </c>
      <c r="CG683" s="110"/>
      <c r="CH683" s="102"/>
      <c r="CI683" s="102"/>
      <c r="CJ683" s="102"/>
      <c r="CK683" s="102"/>
      <c r="CL683" s="102"/>
      <c r="CM683" s="102"/>
      <c r="CN683" s="102"/>
      <c r="CO683" s="102"/>
      <c r="CP683" s="102"/>
      <c r="CQ683" s="102"/>
      <c r="CR683" s="102"/>
      <c r="CS683" s="102">
        <f t="shared" si="795"/>
        <v>0</v>
      </c>
      <c r="CT683" s="103">
        <f t="shared" si="796"/>
        <v>0</v>
      </c>
      <c r="CU683" s="103">
        <f t="shared" si="797"/>
        <v>0</v>
      </c>
      <c r="CV683" s="103">
        <f t="shared" si="798"/>
        <v>0</v>
      </c>
      <c r="CW683" s="103">
        <f t="shared" si="799"/>
        <v>0</v>
      </c>
      <c r="CX683" s="103">
        <f t="shared" si="800"/>
        <v>0</v>
      </c>
      <c r="CY683" s="103">
        <f t="shared" si="801"/>
        <v>0</v>
      </c>
      <c r="CZ683" s="103">
        <f t="shared" si="802"/>
        <v>0</v>
      </c>
      <c r="DA683" s="103">
        <f t="shared" si="803"/>
        <v>0</v>
      </c>
      <c r="DB683" s="103">
        <f t="shared" si="804"/>
        <v>0</v>
      </c>
      <c r="DC683" s="103">
        <f t="shared" si="805"/>
        <v>0</v>
      </c>
      <c r="DD683" s="103">
        <f t="shared" si="806"/>
        <v>0</v>
      </c>
      <c r="DE683" s="103">
        <f t="shared" si="807"/>
        <v>0</v>
      </c>
      <c r="DF683" s="104">
        <f>SUM(CT683:DE683)*VLOOKUP($I683,Escalation[],MATCH(CG$1,Escalation[#Headers]),FALSE)</f>
        <v>0</v>
      </c>
      <c r="DG683" s="104">
        <f t="shared" si="808"/>
        <v>0</v>
      </c>
      <c r="DH683" s="104">
        <f t="shared" si="809"/>
        <v>0</v>
      </c>
      <c r="DI683" s="104">
        <f t="shared" si="810"/>
        <v>0</v>
      </c>
      <c r="DJ683" s="103">
        <f t="shared" si="811"/>
        <v>0</v>
      </c>
      <c r="DK683" s="105">
        <f t="shared" si="812"/>
        <v>0</v>
      </c>
      <c r="DL683" s="110"/>
      <c r="DM683" s="102"/>
      <c r="DN683" s="102"/>
      <c r="DO683" s="102"/>
      <c r="DP683" s="102"/>
      <c r="DQ683" s="102"/>
      <c r="DR683" s="102"/>
      <c r="DS683" s="102"/>
      <c r="DT683" s="102"/>
      <c r="DU683" s="102"/>
      <c r="DV683" s="102"/>
      <c r="DW683" s="102"/>
      <c r="DX683" s="102">
        <f t="shared" si="813"/>
        <v>0</v>
      </c>
      <c r="DY683" s="103">
        <f t="shared" si="814"/>
        <v>0</v>
      </c>
      <c r="DZ683" s="103">
        <f t="shared" si="815"/>
        <v>0</v>
      </c>
      <c r="EA683" s="103">
        <f t="shared" si="816"/>
        <v>0</v>
      </c>
      <c r="EB683" s="103">
        <f t="shared" si="817"/>
        <v>0</v>
      </c>
      <c r="EC683" s="103">
        <f t="shared" si="818"/>
        <v>0</v>
      </c>
      <c r="ED683" s="103">
        <f t="shared" si="819"/>
        <v>0</v>
      </c>
      <c r="EE683" s="103">
        <f t="shared" si="820"/>
        <v>0</v>
      </c>
      <c r="EF683" s="103">
        <f t="shared" si="821"/>
        <v>0</v>
      </c>
      <c r="EG683" s="103">
        <f t="shared" si="822"/>
        <v>0</v>
      </c>
      <c r="EH683" s="103">
        <f t="shared" si="823"/>
        <v>0</v>
      </c>
      <c r="EI683" s="103">
        <f t="shared" si="824"/>
        <v>0</v>
      </c>
      <c r="EJ683" s="103">
        <f t="shared" si="825"/>
        <v>0</v>
      </c>
      <c r="EK683" s="104">
        <f>SUM(DY683:EJ683)*VLOOKUP($I683,Escalation[],MATCH(DL$1,Escalation[#Headers]),FALSE)</f>
        <v>0</v>
      </c>
      <c r="EL683" s="104">
        <f t="shared" si="826"/>
        <v>0</v>
      </c>
      <c r="EM683" s="104">
        <f t="shared" si="827"/>
        <v>0</v>
      </c>
      <c r="EN683" s="104">
        <f t="shared" si="828"/>
        <v>0</v>
      </c>
      <c r="EO683" s="103">
        <f t="shared" si="829"/>
        <v>0</v>
      </c>
      <c r="EP683" s="105">
        <f t="shared" si="830"/>
        <v>0</v>
      </c>
      <c r="EQ683" s="159">
        <f t="shared" si="831"/>
        <v>11973.729318750002</v>
      </c>
      <c r="ER683" s="1"/>
      <c r="ES683" s="82"/>
      <c r="ET683" s="82"/>
      <c r="EU683" s="82"/>
      <c r="EV683" s="82"/>
      <c r="EW683" s="34"/>
      <c r="EX683" s="34"/>
      <c r="EY683" s="34"/>
      <c r="EZ683" s="34"/>
      <c r="FA683" s="34"/>
      <c r="FB683" s="34"/>
      <c r="FC683" s="34"/>
      <c r="FD683" s="34"/>
    </row>
    <row r="684" spans="1:160" ht="92.4" hidden="1" x14ac:dyDescent="0.3">
      <c r="A684" s="1" t="s">
        <v>1355</v>
      </c>
      <c r="B684" s="83">
        <v>1.6</v>
      </c>
      <c r="C684" t="s">
        <v>1403</v>
      </c>
      <c r="D684" s="1" t="s">
        <v>15</v>
      </c>
      <c r="E684" s="28" t="s">
        <v>1540</v>
      </c>
      <c r="F684" s="29" t="s">
        <v>1356</v>
      </c>
      <c r="G684" s="30" t="s">
        <v>1356</v>
      </c>
      <c r="H684" s="1" t="s">
        <v>1345</v>
      </c>
      <c r="I684" s="1" t="s">
        <v>19</v>
      </c>
      <c r="J684" s="1" t="s">
        <v>31</v>
      </c>
      <c r="K684" s="1" t="s">
        <v>21</v>
      </c>
      <c r="L684" s="32" t="s">
        <v>22</v>
      </c>
      <c r="M684" s="38">
        <v>63.08</v>
      </c>
      <c r="N684" s="41">
        <v>55</v>
      </c>
      <c r="O684" s="24">
        <v>0.35</v>
      </c>
      <c r="P684" s="47">
        <v>0.53</v>
      </c>
      <c r="Q684" s="1" t="s">
        <v>880</v>
      </c>
      <c r="R684" s="1" t="s">
        <v>41</v>
      </c>
      <c r="S684" s="71">
        <f>VLOOKUP(R684,Contingencies!$A$2:$D$7,4,FALSE)</f>
        <v>0.125</v>
      </c>
      <c r="T684" s="22">
        <f t="shared" si="764"/>
        <v>7811.8612981096812</v>
      </c>
      <c r="U684" s="33">
        <f t="shared" si="838"/>
        <v>2706.0695999987788</v>
      </c>
      <c r="V684" s="89"/>
      <c r="W684" s="110"/>
      <c r="X684" s="102"/>
      <c r="Y684" s="102"/>
      <c r="Z684" s="102"/>
      <c r="AA684" s="102"/>
      <c r="AB684" s="102"/>
      <c r="AC684" s="102"/>
      <c r="AD684" s="102"/>
      <c r="AE684" s="102"/>
      <c r="AF684" s="102"/>
      <c r="AG684" s="102"/>
      <c r="AH684" s="102"/>
      <c r="AI684" s="102">
        <f t="shared" si="832"/>
        <v>0</v>
      </c>
      <c r="AJ684" s="103">
        <f t="shared" si="765"/>
        <v>0</v>
      </c>
      <c r="AK684" s="103">
        <f t="shared" si="766"/>
        <v>0</v>
      </c>
      <c r="AL684" s="103">
        <f t="shared" si="767"/>
        <v>0</v>
      </c>
      <c r="AM684" s="103">
        <f t="shared" si="768"/>
        <v>0</v>
      </c>
      <c r="AN684" s="103">
        <f t="shared" si="769"/>
        <v>0</v>
      </c>
      <c r="AO684" s="103">
        <f t="shared" si="770"/>
        <v>0</v>
      </c>
      <c r="AP684" s="103">
        <f t="shared" si="771"/>
        <v>0</v>
      </c>
      <c r="AQ684" s="103">
        <f t="shared" si="772"/>
        <v>0</v>
      </c>
      <c r="AR684" s="103">
        <f t="shared" si="773"/>
        <v>0</v>
      </c>
      <c r="AS684" s="103">
        <f t="shared" si="774"/>
        <v>0</v>
      </c>
      <c r="AT684" s="103">
        <f t="shared" si="775"/>
        <v>0</v>
      </c>
      <c r="AU684" s="103">
        <f t="shared" si="776"/>
        <v>0</v>
      </c>
      <c r="AV684" s="104">
        <f>SUM(AJ684:AU684)*VLOOKUP($I684,Escalation[],MATCH(W$1,Escalation[#Headers]),FALSE)</f>
        <v>0</v>
      </c>
      <c r="AW684" s="104">
        <f t="shared" si="833"/>
        <v>0</v>
      </c>
      <c r="AX684" s="104">
        <f t="shared" si="834"/>
        <v>0</v>
      </c>
      <c r="AY684" s="104">
        <f t="shared" si="835"/>
        <v>0</v>
      </c>
      <c r="AZ684" s="103">
        <f t="shared" si="836"/>
        <v>0</v>
      </c>
      <c r="BA684" s="105">
        <f t="shared" si="837"/>
        <v>0</v>
      </c>
      <c r="BB684" s="110"/>
      <c r="BC684" s="102"/>
      <c r="BD684" s="102"/>
      <c r="BE684" s="102"/>
      <c r="BF684" s="102"/>
      <c r="BG684" s="102"/>
      <c r="BH684" s="102"/>
      <c r="BI684" s="102"/>
      <c r="BJ684" s="102"/>
      <c r="BK684" s="102"/>
      <c r="BL684" s="102"/>
      <c r="BM684" s="102"/>
      <c r="BN684" s="102">
        <f t="shared" si="777"/>
        <v>0</v>
      </c>
      <c r="BO684" s="103">
        <f t="shared" si="778"/>
        <v>0</v>
      </c>
      <c r="BP684" s="103">
        <f t="shared" si="779"/>
        <v>0</v>
      </c>
      <c r="BQ684" s="103">
        <f t="shared" si="780"/>
        <v>0</v>
      </c>
      <c r="BR684" s="103">
        <f t="shared" si="781"/>
        <v>0</v>
      </c>
      <c r="BS684" s="103">
        <f t="shared" si="782"/>
        <v>0</v>
      </c>
      <c r="BT684" s="103">
        <f t="shared" si="783"/>
        <v>0</v>
      </c>
      <c r="BU684" s="103">
        <f t="shared" si="784"/>
        <v>0</v>
      </c>
      <c r="BV684" s="103">
        <f t="shared" si="785"/>
        <v>0</v>
      </c>
      <c r="BW684" s="103">
        <f t="shared" si="786"/>
        <v>0</v>
      </c>
      <c r="BX684" s="103">
        <f t="shared" si="787"/>
        <v>0</v>
      </c>
      <c r="BY684" s="103">
        <f t="shared" si="788"/>
        <v>0</v>
      </c>
      <c r="BZ684" s="103">
        <f t="shared" si="789"/>
        <v>0</v>
      </c>
      <c r="CA684" s="104">
        <f>SUM(BO684:BZ684)*VLOOKUP($I684,Escalation[],MATCH(BB$1,Escalation[#Headers]),FALSE)</f>
        <v>0</v>
      </c>
      <c r="CB684" s="104">
        <f t="shared" si="790"/>
        <v>0</v>
      </c>
      <c r="CC684" s="104">
        <f t="shared" si="791"/>
        <v>0</v>
      </c>
      <c r="CD684" s="104">
        <f t="shared" si="792"/>
        <v>0</v>
      </c>
      <c r="CE684" s="103">
        <f t="shared" si="793"/>
        <v>0</v>
      </c>
      <c r="CF684" s="105">
        <f t="shared" si="794"/>
        <v>0</v>
      </c>
      <c r="CG684" s="110"/>
      <c r="CH684" s="102"/>
      <c r="CI684" s="101">
        <v>150</v>
      </c>
      <c r="CJ684" s="101">
        <v>150</v>
      </c>
      <c r="CK684" s="101">
        <v>150</v>
      </c>
      <c r="CL684" s="102"/>
      <c r="CM684" s="102"/>
      <c r="CN684" s="102"/>
      <c r="CO684" s="102"/>
      <c r="CP684" s="102"/>
      <c r="CQ684" s="102"/>
      <c r="CR684" s="102"/>
      <c r="CS684" s="102">
        <f t="shared" si="795"/>
        <v>450</v>
      </c>
      <c r="CT684" s="103">
        <f t="shared" si="796"/>
        <v>0</v>
      </c>
      <c r="CU684" s="103">
        <f t="shared" si="797"/>
        <v>0</v>
      </c>
      <c r="CV684" s="103">
        <f t="shared" si="798"/>
        <v>9462</v>
      </c>
      <c r="CW684" s="103">
        <f t="shared" si="799"/>
        <v>9462</v>
      </c>
      <c r="CX684" s="103">
        <f t="shared" si="800"/>
        <v>9462</v>
      </c>
      <c r="CY684" s="103">
        <f t="shared" si="801"/>
        <v>0</v>
      </c>
      <c r="CZ684" s="103">
        <f t="shared" si="802"/>
        <v>0</v>
      </c>
      <c r="DA684" s="103">
        <f t="shared" si="803"/>
        <v>0</v>
      </c>
      <c r="DB684" s="103">
        <f t="shared" si="804"/>
        <v>0</v>
      </c>
      <c r="DC684" s="103">
        <f t="shared" si="805"/>
        <v>0</v>
      </c>
      <c r="DD684" s="103">
        <f t="shared" si="806"/>
        <v>0</v>
      </c>
      <c r="DE684" s="103">
        <f t="shared" si="807"/>
        <v>0</v>
      </c>
      <c r="DF684" s="104">
        <f>SUM(CT684:DE684)*VLOOKUP($I684,Escalation[],MATCH(CG$1,Escalation[#Headers]),FALSE)</f>
        <v>30256.543396212757</v>
      </c>
      <c r="DG684" s="104">
        <f t="shared" si="808"/>
        <v>10589.790188674464</v>
      </c>
      <c r="DH684" s="104">
        <f t="shared" si="809"/>
        <v>21648.556799990231</v>
      </c>
      <c r="DI684" s="104">
        <f t="shared" si="810"/>
        <v>62494.89038487745</v>
      </c>
      <c r="DJ684" s="103">
        <f t="shared" si="811"/>
        <v>5105.7916981109029</v>
      </c>
      <c r="DK684" s="105">
        <f t="shared" si="812"/>
        <v>2706.0695999987788</v>
      </c>
      <c r="DL684" s="110"/>
      <c r="DM684" s="102"/>
      <c r="DN684" s="102"/>
      <c r="DO684" s="102"/>
      <c r="DP684" s="102"/>
      <c r="DQ684" s="102"/>
      <c r="DR684" s="102"/>
      <c r="DS684" s="102"/>
      <c r="DT684" s="102"/>
      <c r="DU684" s="102"/>
      <c r="DV684" s="102"/>
      <c r="DW684" s="102"/>
      <c r="DX684" s="102">
        <f t="shared" si="813"/>
        <v>0</v>
      </c>
      <c r="DY684" s="103">
        <f t="shared" si="814"/>
        <v>0</v>
      </c>
      <c r="DZ684" s="103">
        <f t="shared" si="815"/>
        <v>0</v>
      </c>
      <c r="EA684" s="103">
        <f t="shared" si="816"/>
        <v>0</v>
      </c>
      <c r="EB684" s="103">
        <f t="shared" si="817"/>
        <v>0</v>
      </c>
      <c r="EC684" s="103">
        <f t="shared" si="818"/>
        <v>0</v>
      </c>
      <c r="ED684" s="103">
        <f t="shared" si="819"/>
        <v>0</v>
      </c>
      <c r="EE684" s="103">
        <f t="shared" si="820"/>
        <v>0</v>
      </c>
      <c r="EF684" s="103">
        <f t="shared" si="821"/>
        <v>0</v>
      </c>
      <c r="EG684" s="103">
        <f t="shared" si="822"/>
        <v>0</v>
      </c>
      <c r="EH684" s="103">
        <f t="shared" si="823"/>
        <v>0</v>
      </c>
      <c r="EI684" s="103">
        <f t="shared" si="824"/>
        <v>0</v>
      </c>
      <c r="EJ684" s="103">
        <f t="shared" si="825"/>
        <v>0</v>
      </c>
      <c r="EK684" s="104">
        <f>SUM(DY684:EJ684)*VLOOKUP($I684,Escalation[],MATCH(DL$1,Escalation[#Headers]),FALSE)</f>
        <v>0</v>
      </c>
      <c r="EL684" s="104">
        <f t="shared" si="826"/>
        <v>0</v>
      </c>
      <c r="EM684" s="104">
        <f t="shared" si="827"/>
        <v>0</v>
      </c>
      <c r="EN684" s="104">
        <f t="shared" si="828"/>
        <v>0</v>
      </c>
      <c r="EO684" s="103">
        <f t="shared" si="829"/>
        <v>0</v>
      </c>
      <c r="EP684" s="105">
        <f t="shared" si="830"/>
        <v>0</v>
      </c>
      <c r="EQ684" s="159">
        <f t="shared" si="831"/>
        <v>62494.89038487745</v>
      </c>
      <c r="ER684" s="1"/>
      <c r="ES684" s="82"/>
      <c r="ET684" s="82"/>
      <c r="EU684" s="82"/>
      <c r="EV684" s="82"/>
      <c r="EW684" s="34"/>
      <c r="EX684" s="34"/>
      <c r="EY684" s="34"/>
      <c r="EZ684" s="34"/>
      <c r="FA684" s="34"/>
      <c r="FB684" s="34"/>
      <c r="FC684" s="34"/>
      <c r="FD684" s="34"/>
    </row>
    <row r="685" spans="1:160" ht="92.4" hidden="1" x14ac:dyDescent="0.3">
      <c r="A685" s="1" t="s">
        <v>1357</v>
      </c>
      <c r="B685" s="83">
        <v>1.6</v>
      </c>
      <c r="C685" t="s">
        <v>1403</v>
      </c>
      <c r="D685" s="1" t="s">
        <v>15</v>
      </c>
      <c r="E685" s="28" t="s">
        <v>1540</v>
      </c>
      <c r="F685" s="29" t="s">
        <v>1358</v>
      </c>
      <c r="G685" s="30" t="s">
        <v>1358</v>
      </c>
      <c r="H685" s="1" t="s">
        <v>1345</v>
      </c>
      <c r="I685" s="1" t="s">
        <v>19</v>
      </c>
      <c r="J685" s="1" t="s">
        <v>31</v>
      </c>
      <c r="K685" s="1" t="s">
        <v>21</v>
      </c>
      <c r="L685" s="32" t="s">
        <v>22</v>
      </c>
      <c r="M685" s="38">
        <v>63.08</v>
      </c>
      <c r="N685" s="41">
        <v>55</v>
      </c>
      <c r="O685" s="24">
        <v>0.35</v>
      </c>
      <c r="P685" s="47">
        <v>0.53</v>
      </c>
      <c r="Q685" s="1" t="s">
        <v>880</v>
      </c>
      <c r="R685" s="1" t="s">
        <v>41</v>
      </c>
      <c r="S685" s="71">
        <f>VLOOKUP(R685,Contingencies!$A$2:$D$7,4,FALSE)</f>
        <v>0.125</v>
      </c>
      <c r="T685" s="22">
        <f t="shared" si="764"/>
        <v>7979.8163160190397</v>
      </c>
      <c r="U685" s="33">
        <f t="shared" si="838"/>
        <v>2764.2500963987527</v>
      </c>
      <c r="V685" s="89"/>
      <c r="W685" s="110"/>
      <c r="X685" s="102"/>
      <c r="Y685" s="102"/>
      <c r="Z685" s="102"/>
      <c r="AA685" s="102"/>
      <c r="AB685" s="102"/>
      <c r="AC685" s="102"/>
      <c r="AD685" s="102"/>
      <c r="AE685" s="102"/>
      <c r="AF685" s="102"/>
      <c r="AG685" s="102"/>
      <c r="AH685" s="102"/>
      <c r="AI685" s="102">
        <f t="shared" si="832"/>
        <v>0</v>
      </c>
      <c r="AJ685" s="103">
        <f t="shared" si="765"/>
        <v>0</v>
      </c>
      <c r="AK685" s="103">
        <f t="shared" si="766"/>
        <v>0</v>
      </c>
      <c r="AL685" s="103">
        <f t="shared" si="767"/>
        <v>0</v>
      </c>
      <c r="AM685" s="103">
        <f t="shared" si="768"/>
        <v>0</v>
      </c>
      <c r="AN685" s="103">
        <f t="shared" si="769"/>
        <v>0</v>
      </c>
      <c r="AO685" s="103">
        <f t="shared" si="770"/>
        <v>0</v>
      </c>
      <c r="AP685" s="103">
        <f t="shared" si="771"/>
        <v>0</v>
      </c>
      <c r="AQ685" s="103">
        <f t="shared" si="772"/>
        <v>0</v>
      </c>
      <c r="AR685" s="103">
        <f t="shared" si="773"/>
        <v>0</v>
      </c>
      <c r="AS685" s="103">
        <f t="shared" si="774"/>
        <v>0</v>
      </c>
      <c r="AT685" s="103">
        <f t="shared" si="775"/>
        <v>0</v>
      </c>
      <c r="AU685" s="103">
        <f t="shared" si="776"/>
        <v>0</v>
      </c>
      <c r="AV685" s="104">
        <f>SUM(AJ685:AU685)*VLOOKUP($I685,Escalation[],MATCH(W$1,Escalation[#Headers]),FALSE)</f>
        <v>0</v>
      </c>
      <c r="AW685" s="104">
        <f t="shared" si="833"/>
        <v>0</v>
      </c>
      <c r="AX685" s="104">
        <f t="shared" si="834"/>
        <v>0</v>
      </c>
      <c r="AY685" s="104">
        <f t="shared" si="835"/>
        <v>0</v>
      </c>
      <c r="AZ685" s="103">
        <f t="shared" si="836"/>
        <v>0</v>
      </c>
      <c r="BA685" s="105">
        <f t="shared" si="837"/>
        <v>0</v>
      </c>
      <c r="BB685" s="110"/>
      <c r="BC685" s="102"/>
      <c r="BD685" s="102"/>
      <c r="BE685" s="102"/>
      <c r="BF685" s="102"/>
      <c r="BG685" s="102"/>
      <c r="BH685" s="102"/>
      <c r="BI685" s="102"/>
      <c r="BJ685" s="102"/>
      <c r="BK685" s="102"/>
      <c r="BL685" s="102"/>
      <c r="BM685" s="102"/>
      <c r="BN685" s="102">
        <f t="shared" si="777"/>
        <v>0</v>
      </c>
      <c r="BO685" s="103">
        <f t="shared" si="778"/>
        <v>0</v>
      </c>
      <c r="BP685" s="103">
        <f t="shared" si="779"/>
        <v>0</v>
      </c>
      <c r="BQ685" s="103">
        <f t="shared" si="780"/>
        <v>0</v>
      </c>
      <c r="BR685" s="103">
        <f t="shared" si="781"/>
        <v>0</v>
      </c>
      <c r="BS685" s="103">
        <f t="shared" si="782"/>
        <v>0</v>
      </c>
      <c r="BT685" s="103">
        <f t="shared" si="783"/>
        <v>0</v>
      </c>
      <c r="BU685" s="103">
        <f t="shared" si="784"/>
        <v>0</v>
      </c>
      <c r="BV685" s="103">
        <f t="shared" si="785"/>
        <v>0</v>
      </c>
      <c r="BW685" s="103">
        <f t="shared" si="786"/>
        <v>0</v>
      </c>
      <c r="BX685" s="103">
        <f t="shared" si="787"/>
        <v>0</v>
      </c>
      <c r="BY685" s="103">
        <f t="shared" si="788"/>
        <v>0</v>
      </c>
      <c r="BZ685" s="103">
        <f t="shared" si="789"/>
        <v>0</v>
      </c>
      <c r="CA685" s="104">
        <f>SUM(BO685:BZ685)*VLOOKUP($I685,Escalation[],MATCH(BB$1,Escalation[#Headers]),FALSE)</f>
        <v>0</v>
      </c>
      <c r="CB685" s="104">
        <f t="shared" si="790"/>
        <v>0</v>
      </c>
      <c r="CC685" s="104">
        <f t="shared" si="791"/>
        <v>0</v>
      </c>
      <c r="CD685" s="104">
        <f t="shared" si="792"/>
        <v>0</v>
      </c>
      <c r="CE685" s="103">
        <f t="shared" si="793"/>
        <v>0</v>
      </c>
      <c r="CF685" s="105">
        <f t="shared" si="794"/>
        <v>0</v>
      </c>
      <c r="CG685" s="110"/>
      <c r="CH685" s="102"/>
      <c r="CI685" s="102"/>
      <c r="CJ685" s="102"/>
      <c r="CK685" s="102"/>
      <c r="CL685" s="102"/>
      <c r="CM685" s="102"/>
      <c r="CN685" s="102"/>
      <c r="CO685" s="102"/>
      <c r="CP685" s="102"/>
      <c r="CQ685" s="102"/>
      <c r="CR685" s="102"/>
      <c r="CS685" s="102">
        <f t="shared" si="795"/>
        <v>0</v>
      </c>
      <c r="CT685" s="103">
        <f t="shared" si="796"/>
        <v>0</v>
      </c>
      <c r="CU685" s="103">
        <f t="shared" si="797"/>
        <v>0</v>
      </c>
      <c r="CV685" s="103">
        <f t="shared" si="798"/>
        <v>0</v>
      </c>
      <c r="CW685" s="103">
        <f t="shared" si="799"/>
        <v>0</v>
      </c>
      <c r="CX685" s="103">
        <f t="shared" si="800"/>
        <v>0</v>
      </c>
      <c r="CY685" s="103">
        <f t="shared" si="801"/>
        <v>0</v>
      </c>
      <c r="CZ685" s="103">
        <f t="shared" si="802"/>
        <v>0</v>
      </c>
      <c r="DA685" s="103">
        <f t="shared" si="803"/>
        <v>0</v>
      </c>
      <c r="DB685" s="103">
        <f t="shared" si="804"/>
        <v>0</v>
      </c>
      <c r="DC685" s="103">
        <f t="shared" si="805"/>
        <v>0</v>
      </c>
      <c r="DD685" s="103">
        <f t="shared" si="806"/>
        <v>0</v>
      </c>
      <c r="DE685" s="103">
        <f t="shared" si="807"/>
        <v>0</v>
      </c>
      <c r="DF685" s="104">
        <f>SUM(CT685:DE685)*VLOOKUP($I685,Escalation[],MATCH(CG$1,Escalation[#Headers]),FALSE)</f>
        <v>0</v>
      </c>
      <c r="DG685" s="104">
        <f t="shared" si="808"/>
        <v>0</v>
      </c>
      <c r="DH685" s="104">
        <f t="shared" si="809"/>
        <v>0</v>
      </c>
      <c r="DI685" s="104">
        <f t="shared" si="810"/>
        <v>0</v>
      </c>
      <c r="DJ685" s="103">
        <f t="shared" si="811"/>
        <v>0</v>
      </c>
      <c r="DK685" s="105">
        <f t="shared" si="812"/>
        <v>0</v>
      </c>
      <c r="DL685" s="110"/>
      <c r="DM685" s="101">
        <v>150</v>
      </c>
      <c r="DN685" s="101">
        <v>150</v>
      </c>
      <c r="DO685" s="101">
        <v>150</v>
      </c>
      <c r="DP685" s="102"/>
      <c r="DQ685" s="102"/>
      <c r="DR685" s="102"/>
      <c r="DS685" s="102"/>
      <c r="DT685" s="102"/>
      <c r="DU685" s="102"/>
      <c r="DV685" s="102"/>
      <c r="DW685" s="102"/>
      <c r="DX685" s="102">
        <f t="shared" si="813"/>
        <v>450</v>
      </c>
      <c r="DY685" s="103">
        <f t="shared" si="814"/>
        <v>0</v>
      </c>
      <c r="DZ685" s="103">
        <f t="shared" si="815"/>
        <v>9462</v>
      </c>
      <c r="EA685" s="103">
        <f t="shared" si="816"/>
        <v>9462</v>
      </c>
      <c r="EB685" s="103">
        <f t="shared" si="817"/>
        <v>9462</v>
      </c>
      <c r="EC685" s="103">
        <f t="shared" si="818"/>
        <v>0</v>
      </c>
      <c r="ED685" s="103">
        <f t="shared" si="819"/>
        <v>0</v>
      </c>
      <c r="EE685" s="103">
        <f t="shared" si="820"/>
        <v>0</v>
      </c>
      <c r="EF685" s="103">
        <f t="shared" si="821"/>
        <v>0</v>
      </c>
      <c r="EG685" s="103">
        <f t="shared" si="822"/>
        <v>0</v>
      </c>
      <c r="EH685" s="103">
        <f t="shared" si="823"/>
        <v>0</v>
      </c>
      <c r="EI685" s="103">
        <f t="shared" si="824"/>
        <v>0</v>
      </c>
      <c r="EJ685" s="103">
        <f t="shared" si="825"/>
        <v>0</v>
      </c>
      <c r="EK685" s="104">
        <f>SUM(DY685:EJ685)*VLOOKUP($I685,Escalation[],MATCH(DL$1,Escalation[#Headers]),FALSE)</f>
        <v>30907.059079231334</v>
      </c>
      <c r="EL685" s="104">
        <f t="shared" si="826"/>
        <v>10817.470677730966</v>
      </c>
      <c r="EM685" s="104">
        <f t="shared" si="827"/>
        <v>22114.000771190022</v>
      </c>
      <c r="EN685" s="104">
        <f t="shared" si="828"/>
        <v>63838.530528152318</v>
      </c>
      <c r="EO685" s="103">
        <f t="shared" si="829"/>
        <v>5215.5662196202875</v>
      </c>
      <c r="EP685" s="105">
        <f t="shared" si="830"/>
        <v>2764.2500963987527</v>
      </c>
      <c r="EQ685" s="159">
        <f t="shared" si="831"/>
        <v>63838.530528152318</v>
      </c>
      <c r="ER685" s="1"/>
      <c r="ES685" s="82"/>
      <c r="ET685" s="82"/>
      <c r="EU685" s="82"/>
      <c r="EV685" s="82"/>
      <c r="EW685" s="34"/>
      <c r="EX685" s="34"/>
      <c r="EY685" s="34"/>
      <c r="EZ685" s="34"/>
      <c r="FA685" s="34"/>
      <c r="FB685" s="34"/>
      <c r="FC685" s="34"/>
      <c r="FD685" s="34"/>
    </row>
    <row r="686" spans="1:160" ht="145.19999999999999" hidden="1" x14ac:dyDescent="0.3">
      <c r="A686" s="1" t="s">
        <v>1359</v>
      </c>
      <c r="B686" s="83">
        <v>1.6</v>
      </c>
      <c r="C686" t="s">
        <v>1403</v>
      </c>
      <c r="D686" s="1" t="s">
        <v>15</v>
      </c>
      <c r="E686" s="28" t="s">
        <v>1540</v>
      </c>
      <c r="F686" s="29" t="s">
        <v>1360</v>
      </c>
      <c r="G686" s="30" t="s">
        <v>1360</v>
      </c>
      <c r="H686" s="1" t="s">
        <v>1345</v>
      </c>
      <c r="I686" s="1" t="s">
        <v>19</v>
      </c>
      <c r="J686" s="1" t="s">
        <v>31</v>
      </c>
      <c r="K686" s="1" t="s">
        <v>21</v>
      </c>
      <c r="L686" s="32" t="s">
        <v>22</v>
      </c>
      <c r="M686" s="38">
        <v>63.08</v>
      </c>
      <c r="N686" s="41">
        <v>55</v>
      </c>
      <c r="O686" s="24">
        <v>0.35</v>
      </c>
      <c r="P686" s="47">
        <v>0.53</v>
      </c>
      <c r="Q686" s="32" t="s">
        <v>23</v>
      </c>
      <c r="R686" s="1" t="s">
        <v>224</v>
      </c>
      <c r="S686" s="71">
        <f>VLOOKUP(R686,Contingencies!$A$2:$D$7,4,FALSE)</f>
        <v>0.35</v>
      </c>
      <c r="T686" s="22">
        <f t="shared" si="764"/>
        <v>20133.096443646562</v>
      </c>
      <c r="U686" s="33">
        <f t="shared" si="838"/>
        <v>6974.2098791716853</v>
      </c>
      <c r="V686" s="29"/>
      <c r="W686" s="110"/>
      <c r="X686" s="102"/>
      <c r="Y686" s="102"/>
      <c r="Z686" s="102"/>
      <c r="AA686" s="102"/>
      <c r="AB686" s="102"/>
      <c r="AC686" s="102"/>
      <c r="AD686" s="102"/>
      <c r="AE686" s="102"/>
      <c r="AF686" s="102"/>
      <c r="AG686" s="101">
        <v>45</v>
      </c>
      <c r="AH686" s="101">
        <v>45</v>
      </c>
      <c r="AI686" s="102">
        <f t="shared" si="832"/>
        <v>90</v>
      </c>
      <c r="AJ686" s="103">
        <f t="shared" si="765"/>
        <v>0</v>
      </c>
      <c r="AK686" s="103">
        <f t="shared" si="766"/>
        <v>0</v>
      </c>
      <c r="AL686" s="103">
        <f t="shared" si="767"/>
        <v>0</v>
      </c>
      <c r="AM686" s="103">
        <f t="shared" si="768"/>
        <v>0</v>
      </c>
      <c r="AN686" s="103">
        <f t="shared" si="769"/>
        <v>0</v>
      </c>
      <c r="AO686" s="103">
        <f t="shared" si="770"/>
        <v>0</v>
      </c>
      <c r="AP686" s="103">
        <f t="shared" si="771"/>
        <v>0</v>
      </c>
      <c r="AQ686" s="103">
        <f t="shared" si="772"/>
        <v>0</v>
      </c>
      <c r="AR686" s="103">
        <f t="shared" si="773"/>
        <v>0</v>
      </c>
      <c r="AS686" s="103">
        <f t="shared" si="774"/>
        <v>0</v>
      </c>
      <c r="AT686" s="103">
        <f t="shared" si="775"/>
        <v>2838.6</v>
      </c>
      <c r="AU686" s="103">
        <f t="shared" si="776"/>
        <v>2838.6</v>
      </c>
      <c r="AV686" s="104">
        <f>SUM(AJ686:AU686)*VLOOKUP($I686,Escalation[],MATCH(W$1,Escalation[#Headers]),FALSE)</f>
        <v>5799.2597999999998</v>
      </c>
      <c r="AW686" s="104">
        <f t="shared" si="833"/>
        <v>2029.7409299999997</v>
      </c>
      <c r="AX686" s="104">
        <f t="shared" si="834"/>
        <v>4149.3703869000001</v>
      </c>
      <c r="AY686" s="104">
        <f t="shared" si="835"/>
        <v>11978.3711169</v>
      </c>
      <c r="AZ686" s="103">
        <f t="shared" si="836"/>
        <v>2740.1502554999997</v>
      </c>
      <c r="BA686" s="105">
        <f t="shared" si="837"/>
        <v>1452.279635415</v>
      </c>
      <c r="BB686" s="100">
        <v>45</v>
      </c>
      <c r="BC686" s="101">
        <v>45</v>
      </c>
      <c r="BD686" s="101">
        <v>45</v>
      </c>
      <c r="BE686" s="101">
        <v>30</v>
      </c>
      <c r="BF686" s="101">
        <v>30</v>
      </c>
      <c r="BG686" s="101">
        <v>30</v>
      </c>
      <c r="BH686" s="101">
        <v>30</v>
      </c>
      <c r="BI686" s="101">
        <v>30</v>
      </c>
      <c r="BJ686" s="102">
        <v>30</v>
      </c>
      <c r="BK686" s="102">
        <v>20</v>
      </c>
      <c r="BL686" s="102"/>
      <c r="BM686" s="102"/>
      <c r="BN686" s="102">
        <f t="shared" si="777"/>
        <v>335</v>
      </c>
      <c r="BO686" s="103">
        <f t="shared" si="778"/>
        <v>2838.6</v>
      </c>
      <c r="BP686" s="103">
        <f t="shared" si="779"/>
        <v>2838.6</v>
      </c>
      <c r="BQ686" s="103">
        <f t="shared" si="780"/>
        <v>2838.6</v>
      </c>
      <c r="BR686" s="103">
        <f t="shared" si="781"/>
        <v>1892.3999999999999</v>
      </c>
      <c r="BS686" s="103">
        <f t="shared" si="782"/>
        <v>1892.3999999999999</v>
      </c>
      <c r="BT686" s="103">
        <f t="shared" si="783"/>
        <v>1892.3999999999999</v>
      </c>
      <c r="BU686" s="103">
        <f t="shared" si="784"/>
        <v>1892.3999999999999</v>
      </c>
      <c r="BV686" s="103">
        <f t="shared" si="785"/>
        <v>1892.3999999999999</v>
      </c>
      <c r="BW686" s="103">
        <f t="shared" si="786"/>
        <v>1892.3999999999999</v>
      </c>
      <c r="BX686" s="103">
        <f t="shared" si="787"/>
        <v>1261.5999999999999</v>
      </c>
      <c r="BY686" s="103">
        <f t="shared" si="788"/>
        <v>0</v>
      </c>
      <c r="BZ686" s="103">
        <f t="shared" si="789"/>
        <v>0</v>
      </c>
      <c r="CA686" s="104">
        <f>SUM(BO686:BZ686)*VLOOKUP($I686,Escalation[],MATCH(BB$1,Escalation[#Headers]),FALSE)</f>
        <v>22050.235574550003</v>
      </c>
      <c r="CB686" s="104">
        <f t="shared" si="790"/>
        <v>7717.5824510925004</v>
      </c>
      <c r="CC686" s="104">
        <f t="shared" si="791"/>
        <v>15776.943553590529</v>
      </c>
      <c r="CD686" s="104">
        <f t="shared" si="792"/>
        <v>45544.761579233033</v>
      </c>
      <c r="CE686" s="103">
        <f t="shared" si="793"/>
        <v>10418.736308974876</v>
      </c>
      <c r="CF686" s="105">
        <f t="shared" si="794"/>
        <v>5521.9302437566848</v>
      </c>
      <c r="CG686" s="110"/>
      <c r="CH686" s="102"/>
      <c r="CI686" s="102"/>
      <c r="CJ686" s="102"/>
      <c r="CK686" s="102"/>
      <c r="CL686" s="102"/>
      <c r="CM686" s="102"/>
      <c r="CN686" s="102"/>
      <c r="CO686" s="102"/>
      <c r="CP686" s="102"/>
      <c r="CQ686" s="102"/>
      <c r="CR686" s="102"/>
      <c r="CS686" s="102">
        <f t="shared" si="795"/>
        <v>0</v>
      </c>
      <c r="CT686" s="103">
        <f t="shared" si="796"/>
        <v>0</v>
      </c>
      <c r="CU686" s="103">
        <f t="shared" si="797"/>
        <v>0</v>
      </c>
      <c r="CV686" s="103">
        <f t="shared" si="798"/>
        <v>0</v>
      </c>
      <c r="CW686" s="103">
        <f t="shared" si="799"/>
        <v>0</v>
      </c>
      <c r="CX686" s="103">
        <f t="shared" si="800"/>
        <v>0</v>
      </c>
      <c r="CY686" s="103">
        <f t="shared" si="801"/>
        <v>0</v>
      </c>
      <c r="CZ686" s="103">
        <f t="shared" si="802"/>
        <v>0</v>
      </c>
      <c r="DA686" s="103">
        <f t="shared" si="803"/>
        <v>0</v>
      </c>
      <c r="DB686" s="103">
        <f t="shared" si="804"/>
        <v>0</v>
      </c>
      <c r="DC686" s="103">
        <f t="shared" si="805"/>
        <v>0</v>
      </c>
      <c r="DD686" s="103">
        <f t="shared" si="806"/>
        <v>0</v>
      </c>
      <c r="DE686" s="103">
        <f t="shared" si="807"/>
        <v>0</v>
      </c>
      <c r="DF686" s="104">
        <f>SUM(CT686:DE686)*VLOOKUP($I686,Escalation[],MATCH(CG$1,Escalation[#Headers]),FALSE)</f>
        <v>0</v>
      </c>
      <c r="DG686" s="104">
        <f t="shared" si="808"/>
        <v>0</v>
      </c>
      <c r="DH686" s="104">
        <f t="shared" si="809"/>
        <v>0</v>
      </c>
      <c r="DI686" s="104">
        <f t="shared" si="810"/>
        <v>0</v>
      </c>
      <c r="DJ686" s="103">
        <f t="shared" si="811"/>
        <v>0</v>
      </c>
      <c r="DK686" s="105">
        <f t="shared" si="812"/>
        <v>0</v>
      </c>
      <c r="DL686" s="110"/>
      <c r="DM686" s="102"/>
      <c r="DN686" s="102"/>
      <c r="DO686" s="102"/>
      <c r="DP686" s="102"/>
      <c r="DQ686" s="102"/>
      <c r="DR686" s="102"/>
      <c r="DS686" s="102"/>
      <c r="DT686" s="102"/>
      <c r="DU686" s="102"/>
      <c r="DV686" s="102"/>
      <c r="DW686" s="102"/>
      <c r="DX686" s="102">
        <f t="shared" si="813"/>
        <v>0</v>
      </c>
      <c r="DY686" s="103">
        <f t="shared" si="814"/>
        <v>0</v>
      </c>
      <c r="DZ686" s="103">
        <f t="shared" si="815"/>
        <v>0</v>
      </c>
      <c r="EA686" s="103">
        <f t="shared" si="816"/>
        <v>0</v>
      </c>
      <c r="EB686" s="103">
        <f t="shared" si="817"/>
        <v>0</v>
      </c>
      <c r="EC686" s="103">
        <f t="shared" si="818"/>
        <v>0</v>
      </c>
      <c r="ED686" s="103">
        <f t="shared" si="819"/>
        <v>0</v>
      </c>
      <c r="EE686" s="103">
        <f t="shared" si="820"/>
        <v>0</v>
      </c>
      <c r="EF686" s="103">
        <f t="shared" si="821"/>
        <v>0</v>
      </c>
      <c r="EG686" s="103">
        <f t="shared" si="822"/>
        <v>0</v>
      </c>
      <c r="EH686" s="103">
        <f t="shared" si="823"/>
        <v>0</v>
      </c>
      <c r="EI686" s="103">
        <f t="shared" si="824"/>
        <v>0</v>
      </c>
      <c r="EJ686" s="103">
        <f t="shared" si="825"/>
        <v>0</v>
      </c>
      <c r="EK686" s="104">
        <f>SUM(DY686:EJ686)*VLOOKUP($I686,Escalation[],MATCH(DL$1,Escalation[#Headers]),FALSE)</f>
        <v>0</v>
      </c>
      <c r="EL686" s="104">
        <f t="shared" si="826"/>
        <v>0</v>
      </c>
      <c r="EM686" s="104">
        <f t="shared" si="827"/>
        <v>0</v>
      </c>
      <c r="EN686" s="104">
        <f t="shared" si="828"/>
        <v>0</v>
      </c>
      <c r="EO686" s="103">
        <f t="shared" si="829"/>
        <v>0</v>
      </c>
      <c r="EP686" s="105">
        <f t="shared" si="830"/>
        <v>0</v>
      </c>
      <c r="EQ686" s="159">
        <f t="shared" si="831"/>
        <v>57523.132696133034</v>
      </c>
      <c r="ER686" s="1"/>
      <c r="ES686" s="82"/>
      <c r="ET686" s="82"/>
      <c r="EU686" s="82"/>
      <c r="EV686" s="82"/>
      <c r="EW686" s="34"/>
      <c r="EX686" s="34"/>
      <c r="EY686" s="34"/>
      <c r="EZ686" s="34"/>
      <c r="FA686" s="34"/>
      <c r="FB686" s="34"/>
      <c r="FC686" s="34"/>
      <c r="FD686" s="34"/>
    </row>
    <row r="687" spans="1:160" ht="132" hidden="1" x14ac:dyDescent="0.3">
      <c r="A687" s="1" t="s">
        <v>1361</v>
      </c>
      <c r="B687" s="83">
        <v>1.6</v>
      </c>
      <c r="C687" t="s">
        <v>1403</v>
      </c>
      <c r="D687" s="1" t="s">
        <v>15</v>
      </c>
      <c r="E687" s="28" t="s">
        <v>1540</v>
      </c>
      <c r="F687" s="29" t="s">
        <v>1362</v>
      </c>
      <c r="G687" s="30" t="s">
        <v>1362</v>
      </c>
      <c r="H687" s="1" t="s">
        <v>1345</v>
      </c>
      <c r="I687" s="1" t="s">
        <v>19</v>
      </c>
      <c r="J687" s="1" t="s">
        <v>31</v>
      </c>
      <c r="K687" s="1" t="s">
        <v>21</v>
      </c>
      <c r="L687" s="32" t="s">
        <v>22</v>
      </c>
      <c r="M687" s="38">
        <v>63.08</v>
      </c>
      <c r="N687" s="41">
        <v>55</v>
      </c>
      <c r="O687" s="24">
        <v>0.35</v>
      </c>
      <c r="P687" s="47">
        <v>0.53</v>
      </c>
      <c r="Q687" s="1" t="s">
        <v>23</v>
      </c>
      <c r="R687" s="1" t="s">
        <v>41</v>
      </c>
      <c r="S687" s="71">
        <f>VLOOKUP(R687,Contingencies!$A$2:$D$7,4,FALSE)</f>
        <v>0.125</v>
      </c>
      <c r="T687" s="22">
        <f t="shared" si="764"/>
        <v>3062.2062296295608</v>
      </c>
      <c r="U687" s="33">
        <f t="shared" si="838"/>
        <v>1060.7642494795211</v>
      </c>
      <c r="V687" s="89"/>
      <c r="W687" s="110"/>
      <c r="X687" s="102"/>
      <c r="Y687" s="102"/>
      <c r="Z687" s="102"/>
      <c r="AA687" s="102"/>
      <c r="AB687" s="102"/>
      <c r="AC687" s="102"/>
      <c r="AD687" s="102"/>
      <c r="AE687" s="102"/>
      <c r="AF687" s="102"/>
      <c r="AG687" s="102"/>
      <c r="AH687" s="102"/>
      <c r="AI687" s="102">
        <f t="shared" si="832"/>
        <v>0</v>
      </c>
      <c r="AJ687" s="103">
        <f t="shared" si="765"/>
        <v>0</v>
      </c>
      <c r="AK687" s="103">
        <f t="shared" si="766"/>
        <v>0</v>
      </c>
      <c r="AL687" s="103">
        <f t="shared" si="767"/>
        <v>0</v>
      </c>
      <c r="AM687" s="103">
        <f t="shared" si="768"/>
        <v>0</v>
      </c>
      <c r="AN687" s="103">
        <f t="shared" si="769"/>
        <v>0</v>
      </c>
      <c r="AO687" s="103">
        <f t="shared" si="770"/>
        <v>0</v>
      </c>
      <c r="AP687" s="103">
        <f t="shared" si="771"/>
        <v>0</v>
      </c>
      <c r="AQ687" s="103">
        <f t="shared" si="772"/>
        <v>0</v>
      </c>
      <c r="AR687" s="103">
        <f t="shared" si="773"/>
        <v>0</v>
      </c>
      <c r="AS687" s="103">
        <f t="shared" si="774"/>
        <v>0</v>
      </c>
      <c r="AT687" s="103">
        <f t="shared" si="775"/>
        <v>0</v>
      </c>
      <c r="AU687" s="103">
        <f t="shared" si="776"/>
        <v>0</v>
      </c>
      <c r="AV687" s="104">
        <f>SUM(AJ687:AU687)*VLOOKUP($I687,Escalation[],MATCH(W$1,Escalation[#Headers]),FALSE)</f>
        <v>0</v>
      </c>
      <c r="AW687" s="104">
        <f t="shared" si="833"/>
        <v>0</v>
      </c>
      <c r="AX687" s="104">
        <f t="shared" si="834"/>
        <v>0</v>
      </c>
      <c r="AY687" s="104">
        <f t="shared" si="835"/>
        <v>0</v>
      </c>
      <c r="AZ687" s="103">
        <f t="shared" si="836"/>
        <v>0</v>
      </c>
      <c r="BA687" s="105">
        <f t="shared" si="837"/>
        <v>0</v>
      </c>
      <c r="BB687" s="110"/>
      <c r="BC687" s="102"/>
      <c r="BD687" s="102"/>
      <c r="BE687" s="102"/>
      <c r="BF687" s="102"/>
      <c r="BG687" s="102"/>
      <c r="BH687" s="102"/>
      <c r="BI687" s="102"/>
      <c r="BJ687" s="102"/>
      <c r="BK687" s="102"/>
      <c r="BL687" s="102"/>
      <c r="BM687" s="102"/>
      <c r="BN687" s="102">
        <f t="shared" si="777"/>
        <v>0</v>
      </c>
      <c r="BO687" s="103">
        <f t="shared" si="778"/>
        <v>0</v>
      </c>
      <c r="BP687" s="103">
        <f t="shared" si="779"/>
        <v>0</v>
      </c>
      <c r="BQ687" s="103">
        <f t="shared" si="780"/>
        <v>0</v>
      </c>
      <c r="BR687" s="103">
        <f t="shared" si="781"/>
        <v>0</v>
      </c>
      <c r="BS687" s="103">
        <f t="shared" si="782"/>
        <v>0</v>
      </c>
      <c r="BT687" s="103">
        <f t="shared" si="783"/>
        <v>0</v>
      </c>
      <c r="BU687" s="103">
        <f t="shared" si="784"/>
        <v>0</v>
      </c>
      <c r="BV687" s="103">
        <f t="shared" si="785"/>
        <v>0</v>
      </c>
      <c r="BW687" s="103">
        <f t="shared" si="786"/>
        <v>0</v>
      </c>
      <c r="BX687" s="103">
        <f t="shared" si="787"/>
        <v>0</v>
      </c>
      <c r="BY687" s="103">
        <f t="shared" si="788"/>
        <v>0</v>
      </c>
      <c r="BZ687" s="103">
        <f t="shared" si="789"/>
        <v>0</v>
      </c>
      <c r="CA687" s="104">
        <f>SUM(BO687:BZ687)*VLOOKUP($I687,Escalation[],MATCH(BB$1,Escalation[#Headers]),FALSE)</f>
        <v>0</v>
      </c>
      <c r="CB687" s="104">
        <f t="shared" si="790"/>
        <v>0</v>
      </c>
      <c r="CC687" s="104">
        <f t="shared" si="791"/>
        <v>0</v>
      </c>
      <c r="CD687" s="104">
        <f t="shared" si="792"/>
        <v>0</v>
      </c>
      <c r="CE687" s="103">
        <f t="shared" si="793"/>
        <v>0</v>
      </c>
      <c r="CF687" s="105">
        <f t="shared" si="794"/>
        <v>0</v>
      </c>
      <c r="CG687" s="110"/>
      <c r="CH687" s="102"/>
      <c r="CI687" s="102"/>
      <c r="CJ687" s="102"/>
      <c r="CK687" s="102"/>
      <c r="CL687" s="102"/>
      <c r="CM687" s="102"/>
      <c r="CN687" s="102"/>
      <c r="CO687" s="102"/>
      <c r="CP687" s="101">
        <v>20</v>
      </c>
      <c r="CQ687" s="101">
        <v>45</v>
      </c>
      <c r="CR687" s="101">
        <v>45</v>
      </c>
      <c r="CS687" s="102">
        <f t="shared" si="795"/>
        <v>110</v>
      </c>
      <c r="CT687" s="103">
        <f t="shared" si="796"/>
        <v>0</v>
      </c>
      <c r="CU687" s="103">
        <f t="shared" si="797"/>
        <v>0</v>
      </c>
      <c r="CV687" s="103">
        <f t="shared" si="798"/>
        <v>0</v>
      </c>
      <c r="CW687" s="103">
        <f t="shared" si="799"/>
        <v>0</v>
      </c>
      <c r="CX687" s="103">
        <f t="shared" si="800"/>
        <v>0</v>
      </c>
      <c r="CY687" s="103">
        <f t="shared" si="801"/>
        <v>0</v>
      </c>
      <c r="CZ687" s="103">
        <f t="shared" si="802"/>
        <v>0</v>
      </c>
      <c r="DA687" s="103">
        <f t="shared" si="803"/>
        <v>0</v>
      </c>
      <c r="DB687" s="103">
        <f t="shared" si="804"/>
        <v>0</v>
      </c>
      <c r="DC687" s="103">
        <f t="shared" si="805"/>
        <v>1261.5999999999999</v>
      </c>
      <c r="DD687" s="103">
        <f t="shared" si="806"/>
        <v>2838.6</v>
      </c>
      <c r="DE687" s="103">
        <f t="shared" si="807"/>
        <v>2838.6</v>
      </c>
      <c r="DF687" s="104">
        <f>SUM(CT687:DE687)*VLOOKUP($I687,Escalation[],MATCH(CG$1,Escalation[#Headers]),FALSE)</f>
        <v>7396.0439412964515</v>
      </c>
      <c r="DG687" s="104">
        <f t="shared" si="808"/>
        <v>2588.6153794537577</v>
      </c>
      <c r="DH687" s="104">
        <f t="shared" si="809"/>
        <v>5291.8694399976102</v>
      </c>
      <c r="DI687" s="104">
        <f t="shared" si="810"/>
        <v>15276.528760747819</v>
      </c>
      <c r="DJ687" s="103">
        <f t="shared" si="811"/>
        <v>1248.082415093776</v>
      </c>
      <c r="DK687" s="105">
        <f t="shared" si="812"/>
        <v>661.48367999970128</v>
      </c>
      <c r="DL687" s="100">
        <v>45</v>
      </c>
      <c r="DM687" s="101"/>
      <c r="DN687" s="101"/>
      <c r="DO687" s="101"/>
      <c r="DP687" s="101">
        <v>20</v>
      </c>
      <c r="DQ687" s="102"/>
      <c r="DR687" s="102"/>
      <c r="DS687" s="102"/>
      <c r="DT687" s="102"/>
      <c r="DU687" s="102"/>
      <c r="DV687" s="102"/>
      <c r="DW687" s="102"/>
      <c r="DX687" s="102">
        <f t="shared" si="813"/>
        <v>65</v>
      </c>
      <c r="DY687" s="103">
        <f t="shared" si="814"/>
        <v>2838.6</v>
      </c>
      <c r="DZ687" s="103">
        <f t="shared" si="815"/>
        <v>0</v>
      </c>
      <c r="EA687" s="103">
        <f t="shared" si="816"/>
        <v>0</v>
      </c>
      <c r="EB687" s="103">
        <f t="shared" si="817"/>
        <v>0</v>
      </c>
      <c r="EC687" s="103">
        <f t="shared" si="818"/>
        <v>1261.5999999999999</v>
      </c>
      <c r="ED687" s="103">
        <f t="shared" si="819"/>
        <v>0</v>
      </c>
      <c r="EE687" s="103">
        <f t="shared" si="820"/>
        <v>0</v>
      </c>
      <c r="EF687" s="103">
        <f t="shared" si="821"/>
        <v>0</v>
      </c>
      <c r="EG687" s="103">
        <f t="shared" si="822"/>
        <v>0</v>
      </c>
      <c r="EH687" s="103">
        <f t="shared" si="823"/>
        <v>0</v>
      </c>
      <c r="EI687" s="103">
        <f t="shared" si="824"/>
        <v>0</v>
      </c>
      <c r="EJ687" s="103">
        <f t="shared" si="825"/>
        <v>0</v>
      </c>
      <c r="EK687" s="104">
        <f>SUM(DY687:EJ687)*VLOOKUP($I687,Escalation[],MATCH(DL$1,Escalation[#Headers]),FALSE)</f>
        <v>4464.3529781111929</v>
      </c>
      <c r="EL687" s="104">
        <f t="shared" si="826"/>
        <v>1562.5235423389174</v>
      </c>
      <c r="EM687" s="104">
        <f t="shared" si="827"/>
        <v>3194.2445558385589</v>
      </c>
      <c r="EN687" s="104">
        <f t="shared" si="828"/>
        <v>9221.1210762886694</v>
      </c>
      <c r="EO687" s="103">
        <f t="shared" si="829"/>
        <v>753.35956505626382</v>
      </c>
      <c r="EP687" s="105">
        <f t="shared" si="830"/>
        <v>399.28056947981986</v>
      </c>
      <c r="EQ687" s="159">
        <f t="shared" si="831"/>
        <v>24497.649837036486</v>
      </c>
      <c r="ER687" s="1"/>
      <c r="ES687" s="82"/>
      <c r="ET687" s="82"/>
      <c r="EU687" s="82"/>
      <c r="EV687" s="82"/>
      <c r="EW687" s="34"/>
      <c r="EX687" s="34"/>
      <c r="EY687" s="34"/>
      <c r="EZ687" s="34"/>
      <c r="FA687" s="34"/>
      <c r="FB687" s="34"/>
      <c r="FC687" s="34"/>
      <c r="FD687" s="34"/>
    </row>
    <row r="688" spans="1:160" ht="105.6" hidden="1" x14ac:dyDescent="0.3">
      <c r="A688" s="1" t="s">
        <v>1363</v>
      </c>
      <c r="B688" s="83">
        <v>1.6</v>
      </c>
      <c r="C688" t="s">
        <v>1403</v>
      </c>
      <c r="D688" s="1" t="s">
        <v>15</v>
      </c>
      <c r="E688" s="28" t="s">
        <v>1540</v>
      </c>
      <c r="F688" s="29" t="s">
        <v>1364</v>
      </c>
      <c r="G688" s="30" t="s">
        <v>1364</v>
      </c>
      <c r="H688" s="1" t="s">
        <v>1345</v>
      </c>
      <c r="I688" s="1" t="s">
        <v>19</v>
      </c>
      <c r="J688" s="1" t="s">
        <v>31</v>
      </c>
      <c r="K688" s="1" t="s">
        <v>21</v>
      </c>
      <c r="L688" s="32" t="s">
        <v>22</v>
      </c>
      <c r="M688" s="38">
        <v>63.08</v>
      </c>
      <c r="N688" s="41">
        <v>55</v>
      </c>
      <c r="O688" s="24">
        <v>0.35</v>
      </c>
      <c r="P688" s="47">
        <v>0.53</v>
      </c>
      <c r="Q688" s="1" t="s">
        <v>23</v>
      </c>
      <c r="R688" s="1" t="s">
        <v>41</v>
      </c>
      <c r="S688" s="71">
        <f>VLOOKUP(R688,Contingencies!$A$2:$D$7,4,FALSE)</f>
        <v>0.125</v>
      </c>
      <c r="T688" s="22">
        <f t="shared" si="764"/>
        <v>6271.8830408756594</v>
      </c>
      <c r="U688" s="33">
        <f t="shared" si="838"/>
        <v>2172.6130795190193</v>
      </c>
      <c r="V688" s="89"/>
      <c r="W688" s="110"/>
      <c r="X688" s="102"/>
      <c r="Y688" s="102"/>
      <c r="Z688" s="102"/>
      <c r="AA688" s="102"/>
      <c r="AB688" s="102"/>
      <c r="AC688" s="102"/>
      <c r="AD688" s="102"/>
      <c r="AE688" s="102"/>
      <c r="AF688" s="102"/>
      <c r="AG688" s="102"/>
      <c r="AH688" s="102"/>
      <c r="AI688" s="102">
        <f t="shared" si="832"/>
        <v>0</v>
      </c>
      <c r="AJ688" s="103">
        <f t="shared" si="765"/>
        <v>0</v>
      </c>
      <c r="AK688" s="103">
        <f t="shared" si="766"/>
        <v>0</v>
      </c>
      <c r="AL688" s="103">
        <f t="shared" si="767"/>
        <v>0</v>
      </c>
      <c r="AM688" s="103">
        <f t="shared" si="768"/>
        <v>0</v>
      </c>
      <c r="AN688" s="103">
        <f t="shared" si="769"/>
        <v>0</v>
      </c>
      <c r="AO688" s="103">
        <f t="shared" si="770"/>
        <v>0</v>
      </c>
      <c r="AP688" s="103">
        <f t="shared" si="771"/>
        <v>0</v>
      </c>
      <c r="AQ688" s="103">
        <f t="shared" si="772"/>
        <v>0</v>
      </c>
      <c r="AR688" s="103">
        <f t="shared" si="773"/>
        <v>0</v>
      </c>
      <c r="AS688" s="103">
        <f t="shared" si="774"/>
        <v>0</v>
      </c>
      <c r="AT688" s="103">
        <f t="shared" si="775"/>
        <v>0</v>
      </c>
      <c r="AU688" s="103">
        <f t="shared" si="776"/>
        <v>0</v>
      </c>
      <c r="AV688" s="104">
        <f>SUM(AJ688:AU688)*VLOOKUP($I688,Escalation[],MATCH(W$1,Escalation[#Headers]),FALSE)</f>
        <v>0</v>
      </c>
      <c r="AW688" s="104">
        <f t="shared" si="833"/>
        <v>0</v>
      </c>
      <c r="AX688" s="104">
        <f t="shared" si="834"/>
        <v>0</v>
      </c>
      <c r="AY688" s="104">
        <f t="shared" si="835"/>
        <v>0</v>
      </c>
      <c r="AZ688" s="103">
        <f t="shared" si="836"/>
        <v>0</v>
      </c>
      <c r="BA688" s="105">
        <f t="shared" si="837"/>
        <v>0</v>
      </c>
      <c r="BB688" s="110"/>
      <c r="BC688" s="102"/>
      <c r="BD688" s="157"/>
      <c r="BE688" s="157"/>
      <c r="BF688" s="157"/>
      <c r="BG688" s="157"/>
      <c r="BH688" s="157"/>
      <c r="BI688" s="157"/>
      <c r="BJ688" s="157"/>
      <c r="BK688" s="157"/>
      <c r="BL688" s="157"/>
      <c r="BM688" s="157"/>
      <c r="BN688" s="102">
        <f t="shared" si="777"/>
        <v>0</v>
      </c>
      <c r="BO688" s="103">
        <f t="shared" si="778"/>
        <v>0</v>
      </c>
      <c r="BP688" s="103">
        <f t="shared" si="779"/>
        <v>0</v>
      </c>
      <c r="BQ688" s="103">
        <f t="shared" si="780"/>
        <v>0</v>
      </c>
      <c r="BR688" s="103">
        <f t="shared" si="781"/>
        <v>0</v>
      </c>
      <c r="BS688" s="103">
        <f t="shared" si="782"/>
        <v>0</v>
      </c>
      <c r="BT688" s="103">
        <f t="shared" si="783"/>
        <v>0</v>
      </c>
      <c r="BU688" s="103">
        <f t="shared" si="784"/>
        <v>0</v>
      </c>
      <c r="BV688" s="103">
        <f t="shared" si="785"/>
        <v>0</v>
      </c>
      <c r="BW688" s="103">
        <f t="shared" si="786"/>
        <v>0</v>
      </c>
      <c r="BX688" s="103">
        <f t="shared" si="787"/>
        <v>0</v>
      </c>
      <c r="BY688" s="103">
        <f t="shared" si="788"/>
        <v>0</v>
      </c>
      <c r="BZ688" s="103">
        <f t="shared" si="789"/>
        <v>0</v>
      </c>
      <c r="CA688" s="104">
        <f>SUM(BO688:BZ688)*VLOOKUP($I688,Escalation[],MATCH(BB$1,Escalation[#Headers]),FALSE)</f>
        <v>0</v>
      </c>
      <c r="CB688" s="104">
        <f t="shared" si="790"/>
        <v>0</v>
      </c>
      <c r="CC688" s="104">
        <f t="shared" si="791"/>
        <v>0</v>
      </c>
      <c r="CD688" s="104">
        <f t="shared" si="792"/>
        <v>0</v>
      </c>
      <c r="CE688" s="103">
        <f t="shared" si="793"/>
        <v>0</v>
      </c>
      <c r="CF688" s="105">
        <f t="shared" si="794"/>
        <v>0</v>
      </c>
      <c r="CG688" s="156"/>
      <c r="CH688" s="157"/>
      <c r="CI688" s="101">
        <v>30</v>
      </c>
      <c r="CJ688" s="101">
        <v>30</v>
      </c>
      <c r="CK688" s="101">
        <v>30</v>
      </c>
      <c r="CL688" s="101">
        <v>30</v>
      </c>
      <c r="CM688" s="101">
        <v>30</v>
      </c>
      <c r="CN688" s="101">
        <v>30</v>
      </c>
      <c r="CO688" s="101">
        <v>30</v>
      </c>
      <c r="CP688" s="101">
        <v>30</v>
      </c>
      <c r="CQ688" s="101">
        <v>30</v>
      </c>
      <c r="CR688" s="101">
        <v>30</v>
      </c>
      <c r="CS688" s="102">
        <f t="shared" si="795"/>
        <v>300</v>
      </c>
      <c r="CT688" s="103">
        <f t="shared" si="796"/>
        <v>0</v>
      </c>
      <c r="CU688" s="103">
        <f t="shared" si="797"/>
        <v>0</v>
      </c>
      <c r="CV688" s="103">
        <f t="shared" si="798"/>
        <v>1892.3999999999999</v>
      </c>
      <c r="CW688" s="103">
        <f t="shared" si="799"/>
        <v>1892.3999999999999</v>
      </c>
      <c r="CX688" s="103">
        <f t="shared" si="800"/>
        <v>1892.3999999999999</v>
      </c>
      <c r="CY688" s="103">
        <f t="shared" si="801"/>
        <v>1892.3999999999999</v>
      </c>
      <c r="CZ688" s="103">
        <f t="shared" si="802"/>
        <v>1892.3999999999999</v>
      </c>
      <c r="DA688" s="103">
        <f t="shared" si="803"/>
        <v>1892.3999999999999</v>
      </c>
      <c r="DB688" s="103">
        <f t="shared" si="804"/>
        <v>1892.3999999999999</v>
      </c>
      <c r="DC688" s="103">
        <f t="shared" si="805"/>
        <v>1892.3999999999999</v>
      </c>
      <c r="DD688" s="103">
        <f t="shared" si="806"/>
        <v>1892.3999999999999</v>
      </c>
      <c r="DE688" s="103">
        <f t="shared" si="807"/>
        <v>1892.3999999999999</v>
      </c>
      <c r="DF688" s="104">
        <f>SUM(CT688:DE688)*VLOOKUP($I688,Escalation[],MATCH(CG$1,Escalation[#Headers]),FALSE)</f>
        <v>20171.028930808505</v>
      </c>
      <c r="DG688" s="104">
        <f t="shared" si="808"/>
        <v>7059.860125782976</v>
      </c>
      <c r="DH688" s="104">
        <f t="shared" si="809"/>
        <v>14432.371199993486</v>
      </c>
      <c r="DI688" s="104">
        <f t="shared" si="810"/>
        <v>41663.260256584967</v>
      </c>
      <c r="DJ688" s="103">
        <f t="shared" si="811"/>
        <v>3403.8611320739351</v>
      </c>
      <c r="DK688" s="105">
        <f t="shared" si="812"/>
        <v>1804.0463999991857</v>
      </c>
      <c r="DL688" s="100">
        <v>30</v>
      </c>
      <c r="DM688" s="101"/>
      <c r="DN688" s="101"/>
      <c r="DO688" s="101"/>
      <c r="DP688" s="101">
        <v>30</v>
      </c>
      <c r="DQ688" s="101"/>
      <c r="DR688" s="102"/>
      <c r="DS688" s="102"/>
      <c r="DT688" s="102"/>
      <c r="DU688" s="102"/>
      <c r="DV688" s="102"/>
      <c r="DW688" s="102"/>
      <c r="DX688" s="102">
        <f t="shared" si="813"/>
        <v>60</v>
      </c>
      <c r="DY688" s="103">
        <f t="shared" si="814"/>
        <v>1892.3999999999999</v>
      </c>
      <c r="DZ688" s="103">
        <f t="shared" si="815"/>
        <v>0</v>
      </c>
      <c r="EA688" s="103">
        <f t="shared" si="816"/>
        <v>0</v>
      </c>
      <c r="EB688" s="103">
        <f t="shared" si="817"/>
        <v>0</v>
      </c>
      <c r="EC688" s="103">
        <f t="shared" si="818"/>
        <v>1892.3999999999999</v>
      </c>
      <c r="ED688" s="103">
        <f t="shared" si="819"/>
        <v>0</v>
      </c>
      <c r="EE688" s="103">
        <f t="shared" si="820"/>
        <v>0</v>
      </c>
      <c r="EF688" s="103">
        <f t="shared" si="821"/>
        <v>0</v>
      </c>
      <c r="EG688" s="103">
        <f t="shared" si="822"/>
        <v>0</v>
      </c>
      <c r="EH688" s="103">
        <f t="shared" si="823"/>
        <v>0</v>
      </c>
      <c r="EI688" s="103">
        <f t="shared" si="824"/>
        <v>0</v>
      </c>
      <c r="EJ688" s="103">
        <f t="shared" si="825"/>
        <v>0</v>
      </c>
      <c r="EK688" s="104">
        <f>SUM(DY688:EJ688)*VLOOKUP($I688,Escalation[],MATCH(DL$1,Escalation[#Headers]),FALSE)</f>
        <v>4120.9412105641777</v>
      </c>
      <c r="EL688" s="104">
        <f t="shared" si="826"/>
        <v>1442.3294236974621</v>
      </c>
      <c r="EM688" s="104">
        <f t="shared" si="827"/>
        <v>2948.5334361586692</v>
      </c>
      <c r="EN688" s="104">
        <f t="shared" si="828"/>
        <v>8511.8040704203086</v>
      </c>
      <c r="EO688" s="103">
        <f t="shared" si="829"/>
        <v>695.40882928270503</v>
      </c>
      <c r="EP688" s="105">
        <f t="shared" si="830"/>
        <v>368.56667951983366</v>
      </c>
      <c r="EQ688" s="159">
        <f t="shared" si="831"/>
        <v>50175.064327005275</v>
      </c>
      <c r="ER688" s="1"/>
      <c r="ES688" s="82"/>
      <c r="ET688" s="82"/>
      <c r="EU688" s="82"/>
      <c r="EV688" s="82"/>
      <c r="EW688" s="34"/>
      <c r="EX688" s="34"/>
      <c r="EY688" s="34"/>
      <c r="EZ688" s="34"/>
      <c r="FA688" s="34"/>
      <c r="FB688" s="34"/>
      <c r="FC688" s="34"/>
      <c r="FD688" s="34"/>
    </row>
    <row r="689" spans="1:160" ht="105.6" hidden="1" x14ac:dyDescent="0.3">
      <c r="A689" s="1" t="s">
        <v>1365</v>
      </c>
      <c r="B689" s="83">
        <v>1.6</v>
      </c>
      <c r="C689" t="s">
        <v>1403</v>
      </c>
      <c r="D689" s="1" t="s">
        <v>15</v>
      </c>
      <c r="E689" s="28" t="s">
        <v>1540</v>
      </c>
      <c r="F689" s="29" t="s">
        <v>1366</v>
      </c>
      <c r="G689" s="30" t="s">
        <v>1367</v>
      </c>
      <c r="H689" s="1" t="s">
        <v>1345</v>
      </c>
      <c r="I689" s="1" t="s">
        <v>19</v>
      </c>
      <c r="J689" s="1" t="s">
        <v>31</v>
      </c>
      <c r="K689" s="1" t="s">
        <v>21</v>
      </c>
      <c r="L689" s="32" t="s">
        <v>22</v>
      </c>
      <c r="M689" s="38">
        <v>63.08</v>
      </c>
      <c r="N689" s="41">
        <v>55</v>
      </c>
      <c r="O689" s="24">
        <v>0.35</v>
      </c>
      <c r="P689" s="47">
        <v>0.53</v>
      </c>
      <c r="Q689" s="1" t="s">
        <v>23</v>
      </c>
      <c r="R689" s="1" t="s">
        <v>41</v>
      </c>
      <c r="S689" s="71">
        <f>VLOOKUP(R689,Contingencies!$A$2:$D$7,4,FALSE)</f>
        <v>0.125</v>
      </c>
      <c r="T689" s="22">
        <f t="shared" si="764"/>
        <v>13733.894610781948</v>
      </c>
      <c r="U689" s="33">
        <f t="shared" si="838"/>
        <v>4757.4929043885177</v>
      </c>
      <c r="V689" s="89"/>
      <c r="W689" s="110"/>
      <c r="X689" s="102"/>
      <c r="Y689" s="102"/>
      <c r="Z689" s="102"/>
      <c r="AA689" s="102"/>
      <c r="AB689" s="102"/>
      <c r="AC689" s="102">
        <v>45</v>
      </c>
      <c r="AD689" s="102">
        <v>45</v>
      </c>
      <c r="AE689" s="102">
        <v>45</v>
      </c>
      <c r="AF689" s="102">
        <v>45</v>
      </c>
      <c r="AG689" s="102"/>
      <c r="AH689" s="102"/>
      <c r="AI689" s="102">
        <f t="shared" si="832"/>
        <v>180</v>
      </c>
      <c r="AJ689" s="103">
        <f t="shared" si="765"/>
        <v>0</v>
      </c>
      <c r="AK689" s="103">
        <f t="shared" si="766"/>
        <v>0</v>
      </c>
      <c r="AL689" s="103">
        <f t="shared" si="767"/>
        <v>0</v>
      </c>
      <c r="AM689" s="103">
        <f t="shared" si="768"/>
        <v>0</v>
      </c>
      <c r="AN689" s="103">
        <f t="shared" si="769"/>
        <v>0</v>
      </c>
      <c r="AO689" s="103">
        <f t="shared" si="770"/>
        <v>0</v>
      </c>
      <c r="AP689" s="103">
        <f t="shared" si="771"/>
        <v>2838.6</v>
      </c>
      <c r="AQ689" s="103">
        <f t="shared" si="772"/>
        <v>2838.6</v>
      </c>
      <c r="AR689" s="103">
        <f t="shared" si="773"/>
        <v>2838.6</v>
      </c>
      <c r="AS689" s="103">
        <f t="shared" si="774"/>
        <v>2838.6</v>
      </c>
      <c r="AT689" s="103">
        <f t="shared" si="775"/>
        <v>0</v>
      </c>
      <c r="AU689" s="103">
        <f t="shared" si="776"/>
        <v>0</v>
      </c>
      <c r="AV689" s="104">
        <f>SUM(AJ689:AU689)*VLOOKUP($I689,Escalation[],MATCH(W$1,Escalation[#Headers]),FALSE)</f>
        <v>11598.5196</v>
      </c>
      <c r="AW689" s="104">
        <f t="shared" si="833"/>
        <v>4059.4818599999994</v>
      </c>
      <c r="AX689" s="104">
        <f t="shared" si="834"/>
        <v>8298.7407738000002</v>
      </c>
      <c r="AY689" s="104">
        <f t="shared" si="835"/>
        <v>23956.7422338</v>
      </c>
      <c r="AZ689" s="103">
        <f t="shared" si="836"/>
        <v>1957.2501824999999</v>
      </c>
      <c r="BA689" s="105">
        <f t="shared" si="837"/>
        <v>1037.342596725</v>
      </c>
      <c r="BB689" s="110">
        <v>45</v>
      </c>
      <c r="BC689" s="102">
        <v>45</v>
      </c>
      <c r="BD689" s="102">
        <v>45</v>
      </c>
      <c r="BE689" s="102"/>
      <c r="BF689" s="102"/>
      <c r="BG689" s="102"/>
      <c r="BH689" s="102"/>
      <c r="BI689" s="102">
        <v>45</v>
      </c>
      <c r="BJ689" s="101">
        <v>90</v>
      </c>
      <c r="BK689" s="101">
        <v>90</v>
      </c>
      <c r="BL689" s="101">
        <v>90</v>
      </c>
      <c r="BM689" s="101">
        <v>90</v>
      </c>
      <c r="BN689" s="102">
        <f t="shared" si="777"/>
        <v>540</v>
      </c>
      <c r="BO689" s="103">
        <f t="shared" si="778"/>
        <v>2838.6</v>
      </c>
      <c r="BP689" s="103">
        <f t="shared" si="779"/>
        <v>2838.6</v>
      </c>
      <c r="BQ689" s="103">
        <f t="shared" si="780"/>
        <v>2838.6</v>
      </c>
      <c r="BR689" s="103">
        <f t="shared" si="781"/>
        <v>0</v>
      </c>
      <c r="BS689" s="103">
        <f t="shared" si="782"/>
        <v>0</v>
      </c>
      <c r="BT689" s="103">
        <f t="shared" si="783"/>
        <v>0</v>
      </c>
      <c r="BU689" s="103">
        <f t="shared" si="784"/>
        <v>0</v>
      </c>
      <c r="BV689" s="103">
        <f t="shared" si="785"/>
        <v>2838.6</v>
      </c>
      <c r="BW689" s="103">
        <f t="shared" si="786"/>
        <v>5677.2</v>
      </c>
      <c r="BX689" s="103">
        <f t="shared" si="787"/>
        <v>5677.2</v>
      </c>
      <c r="BY689" s="103">
        <f t="shared" si="788"/>
        <v>5677.2</v>
      </c>
      <c r="BZ689" s="103">
        <f t="shared" si="789"/>
        <v>5677.2</v>
      </c>
      <c r="CA689" s="104">
        <f>SUM(BO689:BZ689)*VLOOKUP($I689,Escalation[],MATCH(BB$1,Escalation[#Headers]),FALSE)</f>
        <v>35543.663314199999</v>
      </c>
      <c r="CB689" s="104">
        <f t="shared" si="790"/>
        <v>12440.282159969998</v>
      </c>
      <c r="CC689" s="104">
        <f t="shared" si="791"/>
        <v>25431.491101310097</v>
      </c>
      <c r="CD689" s="104">
        <f t="shared" si="792"/>
        <v>73415.436575480097</v>
      </c>
      <c r="CE689" s="103">
        <f t="shared" si="793"/>
        <v>5997.9931842712494</v>
      </c>
      <c r="CF689" s="105">
        <f t="shared" si="794"/>
        <v>3178.9363876637622</v>
      </c>
      <c r="CG689" s="100">
        <v>45</v>
      </c>
      <c r="CH689" s="101">
        <v>45</v>
      </c>
      <c r="CI689" s="101"/>
      <c r="CJ689" s="101"/>
      <c r="CK689" s="101"/>
      <c r="CL689" s="101"/>
      <c r="CM689" s="101"/>
      <c r="CN689" s="101"/>
      <c r="CO689" s="101"/>
      <c r="CP689" s="101"/>
      <c r="CQ689" s="101"/>
      <c r="CR689" s="101"/>
      <c r="CS689" s="102">
        <f t="shared" si="795"/>
        <v>90</v>
      </c>
      <c r="CT689" s="103">
        <f t="shared" si="796"/>
        <v>2838.6</v>
      </c>
      <c r="CU689" s="103">
        <f t="shared" si="797"/>
        <v>2838.6</v>
      </c>
      <c r="CV689" s="103">
        <f t="shared" si="798"/>
        <v>0</v>
      </c>
      <c r="CW689" s="103">
        <f t="shared" si="799"/>
        <v>0</v>
      </c>
      <c r="CX689" s="103">
        <f t="shared" si="800"/>
        <v>0</v>
      </c>
      <c r="CY689" s="103">
        <f t="shared" si="801"/>
        <v>0</v>
      </c>
      <c r="CZ689" s="103">
        <f t="shared" si="802"/>
        <v>0</v>
      </c>
      <c r="DA689" s="103">
        <f t="shared" si="803"/>
        <v>0</v>
      </c>
      <c r="DB689" s="103">
        <f t="shared" si="804"/>
        <v>0</v>
      </c>
      <c r="DC689" s="103">
        <f t="shared" si="805"/>
        <v>0</v>
      </c>
      <c r="DD689" s="103">
        <f t="shared" si="806"/>
        <v>0</v>
      </c>
      <c r="DE689" s="103">
        <f t="shared" si="807"/>
        <v>0</v>
      </c>
      <c r="DF689" s="104">
        <f>SUM(CT689:DE689)*VLOOKUP($I689,Escalation[],MATCH(CG$1,Escalation[#Headers]),FALSE)</f>
        <v>6051.3086792425511</v>
      </c>
      <c r="DG689" s="104">
        <f t="shared" si="808"/>
        <v>2117.958037734893</v>
      </c>
      <c r="DH689" s="104">
        <f t="shared" si="809"/>
        <v>4329.7113599980457</v>
      </c>
      <c r="DI689" s="104">
        <f t="shared" si="810"/>
        <v>12498.978076975491</v>
      </c>
      <c r="DJ689" s="103">
        <f t="shared" si="811"/>
        <v>1021.1583396221805</v>
      </c>
      <c r="DK689" s="105">
        <f t="shared" si="812"/>
        <v>541.21391999975572</v>
      </c>
      <c r="DL689" s="100"/>
      <c r="DM689" s="101"/>
      <c r="DN689" s="102"/>
      <c r="DO689" s="102"/>
      <c r="DP689" s="102"/>
      <c r="DQ689" s="102"/>
      <c r="DR689" s="102"/>
      <c r="DS689" s="102"/>
      <c r="DT689" s="102"/>
      <c r="DU689" s="102"/>
      <c r="DV689" s="102"/>
      <c r="DW689" s="102"/>
      <c r="DX689" s="102">
        <f t="shared" si="813"/>
        <v>0</v>
      </c>
      <c r="DY689" s="103">
        <f t="shared" si="814"/>
        <v>0</v>
      </c>
      <c r="DZ689" s="103">
        <f t="shared" si="815"/>
        <v>0</v>
      </c>
      <c r="EA689" s="103">
        <f t="shared" si="816"/>
        <v>0</v>
      </c>
      <c r="EB689" s="103">
        <f t="shared" si="817"/>
        <v>0</v>
      </c>
      <c r="EC689" s="103">
        <f t="shared" si="818"/>
        <v>0</v>
      </c>
      <c r="ED689" s="103">
        <f t="shared" si="819"/>
        <v>0</v>
      </c>
      <c r="EE689" s="103">
        <f t="shared" si="820"/>
        <v>0</v>
      </c>
      <c r="EF689" s="103">
        <f t="shared" si="821"/>
        <v>0</v>
      </c>
      <c r="EG689" s="103">
        <f t="shared" si="822"/>
        <v>0</v>
      </c>
      <c r="EH689" s="103">
        <f t="shared" si="823"/>
        <v>0</v>
      </c>
      <c r="EI689" s="103">
        <f t="shared" si="824"/>
        <v>0</v>
      </c>
      <c r="EJ689" s="103">
        <f t="shared" si="825"/>
        <v>0</v>
      </c>
      <c r="EK689" s="104">
        <f>SUM(DY689:EJ689)*VLOOKUP($I689,Escalation[],MATCH(DL$1,Escalation[#Headers]),FALSE)</f>
        <v>0</v>
      </c>
      <c r="EL689" s="104">
        <f t="shared" si="826"/>
        <v>0</v>
      </c>
      <c r="EM689" s="104">
        <f t="shared" si="827"/>
        <v>0</v>
      </c>
      <c r="EN689" s="104">
        <f t="shared" si="828"/>
        <v>0</v>
      </c>
      <c r="EO689" s="103">
        <f t="shared" si="829"/>
        <v>0</v>
      </c>
      <c r="EP689" s="105">
        <f t="shared" si="830"/>
        <v>0</v>
      </c>
      <c r="EQ689" s="159">
        <f t="shared" si="831"/>
        <v>109871.15688625559</v>
      </c>
      <c r="ER689" s="1"/>
      <c r="ES689" s="82"/>
      <c r="ET689" s="82"/>
      <c r="EU689" s="82"/>
      <c r="EV689" s="82"/>
      <c r="EW689" s="34"/>
      <c r="EX689" s="34"/>
      <c r="EY689" s="34"/>
      <c r="EZ689" s="34"/>
      <c r="FA689" s="34"/>
      <c r="FB689" s="34"/>
      <c r="FC689" s="34"/>
      <c r="FD689" s="34"/>
    </row>
    <row r="690" spans="1:160" ht="158.4" hidden="1" x14ac:dyDescent="0.3">
      <c r="A690" s="1" t="s">
        <v>1368</v>
      </c>
      <c r="B690" s="83">
        <v>1.6</v>
      </c>
      <c r="C690" t="s">
        <v>1403</v>
      </c>
      <c r="D690" s="28" t="s">
        <v>1007</v>
      </c>
      <c r="E690" s="28"/>
      <c r="F690" s="29" t="s">
        <v>1369</v>
      </c>
      <c r="G690" s="30" t="s">
        <v>1369</v>
      </c>
      <c r="H690" s="1" t="s">
        <v>1370</v>
      </c>
      <c r="I690" s="28" t="s">
        <v>19</v>
      </c>
      <c r="J690" s="31" t="s">
        <v>31</v>
      </c>
      <c r="K690" s="28" t="s">
        <v>21</v>
      </c>
      <c r="L690" s="32" t="s">
        <v>22</v>
      </c>
      <c r="M690" s="38">
        <v>64</v>
      </c>
      <c r="N690" s="41">
        <v>64</v>
      </c>
      <c r="O690" s="24">
        <v>0.4</v>
      </c>
      <c r="P690" s="47">
        <v>0.58050000000000002</v>
      </c>
      <c r="Q690" s="31" t="s">
        <v>23</v>
      </c>
      <c r="R690" s="1" t="s">
        <v>220</v>
      </c>
      <c r="S690" s="71">
        <f>VLOOKUP(R690,Contingencies!$A$2:$D$7,4,FALSE)</f>
        <v>0.2</v>
      </c>
      <c r="T690" s="22">
        <f t="shared" si="764"/>
        <v>12423.167104329515</v>
      </c>
      <c r="U690" s="33">
        <f t="shared" si="838"/>
        <v>4562.8905435389333</v>
      </c>
      <c r="V690" s="89"/>
      <c r="W690" s="100">
        <v>15</v>
      </c>
      <c r="X690" s="101">
        <v>15</v>
      </c>
      <c r="Y690" s="101">
        <v>15</v>
      </c>
      <c r="Z690" s="101">
        <v>15</v>
      </c>
      <c r="AA690" s="101">
        <v>15</v>
      </c>
      <c r="AB690" s="101">
        <v>15</v>
      </c>
      <c r="AC690" s="101">
        <v>15</v>
      </c>
      <c r="AD690" s="101">
        <v>15</v>
      </c>
      <c r="AE690" s="101">
        <v>15</v>
      </c>
      <c r="AF690" s="101">
        <v>15</v>
      </c>
      <c r="AG690" s="101">
        <v>15</v>
      </c>
      <c r="AH690" s="101">
        <v>15</v>
      </c>
      <c r="AI690" s="102">
        <f t="shared" si="832"/>
        <v>180</v>
      </c>
      <c r="AJ690" s="103">
        <f t="shared" si="765"/>
        <v>960</v>
      </c>
      <c r="AK690" s="103">
        <f t="shared" si="766"/>
        <v>960</v>
      </c>
      <c r="AL690" s="103">
        <f t="shared" si="767"/>
        <v>960</v>
      </c>
      <c r="AM690" s="103">
        <f t="shared" si="768"/>
        <v>960</v>
      </c>
      <c r="AN690" s="103">
        <f t="shared" si="769"/>
        <v>960</v>
      </c>
      <c r="AO690" s="103">
        <f t="shared" si="770"/>
        <v>960</v>
      </c>
      <c r="AP690" s="103">
        <f t="shared" si="771"/>
        <v>960</v>
      </c>
      <c r="AQ690" s="103">
        <f t="shared" si="772"/>
        <v>960</v>
      </c>
      <c r="AR690" s="103">
        <f t="shared" si="773"/>
        <v>960</v>
      </c>
      <c r="AS690" s="103">
        <f t="shared" si="774"/>
        <v>960</v>
      </c>
      <c r="AT690" s="103">
        <f t="shared" si="775"/>
        <v>960</v>
      </c>
      <c r="AU690" s="103">
        <f t="shared" si="776"/>
        <v>960</v>
      </c>
      <c r="AV690" s="104">
        <f>SUM(AJ690:AU690)*VLOOKUP($I690,Escalation[],MATCH(W$1,Escalation[#Headers]),FALSE)</f>
        <v>11767.68</v>
      </c>
      <c r="AW690" s="104">
        <f t="shared" si="833"/>
        <v>4707.0720000000001</v>
      </c>
      <c r="AX690" s="104">
        <f t="shared" si="834"/>
        <v>9563.5935360000003</v>
      </c>
      <c r="AY690" s="104">
        <f t="shared" si="835"/>
        <v>26038.345536000001</v>
      </c>
      <c r="AZ690" s="103">
        <f t="shared" si="836"/>
        <v>3294.9504000000002</v>
      </c>
      <c r="BA690" s="105">
        <f t="shared" si="837"/>
        <v>1912.7187072000002</v>
      </c>
      <c r="BB690" s="100">
        <v>8</v>
      </c>
      <c r="BC690" s="101">
        <v>8</v>
      </c>
      <c r="BD690" s="101">
        <v>8</v>
      </c>
      <c r="BE690" s="101">
        <v>8</v>
      </c>
      <c r="BF690" s="101">
        <v>8</v>
      </c>
      <c r="BG690" s="101">
        <v>8</v>
      </c>
      <c r="BH690" s="101">
        <v>8</v>
      </c>
      <c r="BI690" s="101">
        <v>8</v>
      </c>
      <c r="BJ690" s="101">
        <v>8</v>
      </c>
      <c r="BK690" s="101">
        <v>8</v>
      </c>
      <c r="BL690" s="101">
        <v>8</v>
      </c>
      <c r="BM690" s="101">
        <v>8</v>
      </c>
      <c r="BN690" s="102">
        <f t="shared" si="777"/>
        <v>96</v>
      </c>
      <c r="BO690" s="103">
        <f t="shared" si="778"/>
        <v>512</v>
      </c>
      <c r="BP690" s="103">
        <f t="shared" si="779"/>
        <v>512</v>
      </c>
      <c r="BQ690" s="103">
        <f t="shared" si="780"/>
        <v>512</v>
      </c>
      <c r="BR690" s="103">
        <f t="shared" si="781"/>
        <v>512</v>
      </c>
      <c r="BS690" s="103">
        <f t="shared" si="782"/>
        <v>512</v>
      </c>
      <c r="BT690" s="103">
        <f t="shared" si="783"/>
        <v>512</v>
      </c>
      <c r="BU690" s="103">
        <f t="shared" si="784"/>
        <v>512</v>
      </c>
      <c r="BV690" s="103">
        <f t="shared" si="785"/>
        <v>512</v>
      </c>
      <c r="BW690" s="103">
        <f t="shared" si="786"/>
        <v>512</v>
      </c>
      <c r="BX690" s="103">
        <f t="shared" si="787"/>
        <v>512</v>
      </c>
      <c r="BY690" s="103">
        <f t="shared" si="788"/>
        <v>512</v>
      </c>
      <c r="BZ690" s="103">
        <f t="shared" si="789"/>
        <v>512</v>
      </c>
      <c r="CA690" s="104">
        <f>SUM(BO690:BZ690)*VLOOKUP($I690,Escalation[],MATCH(BB$1,Escalation[#Headers]),FALSE)</f>
        <v>6411.0320640000009</v>
      </c>
      <c r="CB690" s="104">
        <f t="shared" si="790"/>
        <v>2564.4128256000004</v>
      </c>
      <c r="CC690" s="104">
        <f t="shared" si="791"/>
        <v>5210.2457584128006</v>
      </c>
      <c r="CD690" s="104">
        <f t="shared" si="792"/>
        <v>14185.690648012802</v>
      </c>
      <c r="CE690" s="103">
        <f t="shared" si="793"/>
        <v>1795.0889779200004</v>
      </c>
      <c r="CF690" s="105">
        <f t="shared" si="794"/>
        <v>1042.0491516825603</v>
      </c>
      <c r="CG690" s="100">
        <v>8</v>
      </c>
      <c r="CH690" s="101">
        <v>8</v>
      </c>
      <c r="CI690" s="101">
        <v>8</v>
      </c>
      <c r="CJ690" s="101">
        <v>8</v>
      </c>
      <c r="CK690" s="101">
        <v>8</v>
      </c>
      <c r="CL690" s="101">
        <v>8</v>
      </c>
      <c r="CM690" s="101">
        <v>8</v>
      </c>
      <c r="CN690" s="101">
        <v>8</v>
      </c>
      <c r="CO690" s="101">
        <v>8</v>
      </c>
      <c r="CP690" s="101">
        <v>8</v>
      </c>
      <c r="CQ690" s="101">
        <v>8</v>
      </c>
      <c r="CR690" s="101">
        <v>8</v>
      </c>
      <c r="CS690" s="102">
        <f t="shared" si="795"/>
        <v>96</v>
      </c>
      <c r="CT690" s="103">
        <f t="shared" si="796"/>
        <v>512</v>
      </c>
      <c r="CU690" s="103">
        <f t="shared" si="797"/>
        <v>512</v>
      </c>
      <c r="CV690" s="103">
        <f t="shared" si="798"/>
        <v>512</v>
      </c>
      <c r="CW690" s="103">
        <f t="shared" si="799"/>
        <v>512</v>
      </c>
      <c r="CX690" s="103">
        <f t="shared" si="800"/>
        <v>512</v>
      </c>
      <c r="CY690" s="103">
        <f t="shared" si="801"/>
        <v>512</v>
      </c>
      <c r="CZ690" s="103">
        <f t="shared" si="802"/>
        <v>512</v>
      </c>
      <c r="DA690" s="103">
        <f t="shared" si="803"/>
        <v>512</v>
      </c>
      <c r="DB690" s="103">
        <f t="shared" si="804"/>
        <v>512</v>
      </c>
      <c r="DC690" s="103">
        <f t="shared" si="805"/>
        <v>512</v>
      </c>
      <c r="DD690" s="103">
        <f t="shared" si="806"/>
        <v>512</v>
      </c>
      <c r="DE690" s="103">
        <f t="shared" si="807"/>
        <v>512</v>
      </c>
      <c r="DF690" s="104">
        <f>SUM(CT690:DE690)*VLOOKUP($I690,Escalation[],MATCH(CG$1,Escalation[#Headers]),FALSE)</f>
        <v>6548.8692533760022</v>
      </c>
      <c r="DG690" s="104">
        <f t="shared" si="808"/>
        <v>2619.547701350401</v>
      </c>
      <c r="DH690" s="104">
        <f t="shared" si="809"/>
        <v>5322.2660422186773</v>
      </c>
      <c r="DI690" s="104">
        <f t="shared" si="810"/>
        <v>14490.682996945081</v>
      </c>
      <c r="DJ690" s="103">
        <f t="shared" si="811"/>
        <v>1833.6833909452807</v>
      </c>
      <c r="DK690" s="105">
        <f t="shared" si="812"/>
        <v>1064.4532084437355</v>
      </c>
      <c r="DL690" s="100">
        <v>8</v>
      </c>
      <c r="DM690" s="101">
        <v>8</v>
      </c>
      <c r="DN690" s="101">
        <v>8</v>
      </c>
      <c r="DO690" s="101">
        <v>8</v>
      </c>
      <c r="DP690" s="101">
        <v>8</v>
      </c>
      <c r="DQ690" s="101">
        <v>8</v>
      </c>
      <c r="DR690" s="101"/>
      <c r="DS690" s="102"/>
      <c r="DT690" s="102"/>
      <c r="DU690" s="102"/>
      <c r="DV690" s="102"/>
      <c r="DW690" s="102"/>
      <c r="DX690" s="102">
        <f t="shared" si="813"/>
        <v>48</v>
      </c>
      <c r="DY690" s="103">
        <f t="shared" si="814"/>
        <v>512</v>
      </c>
      <c r="DZ690" s="103">
        <f t="shared" si="815"/>
        <v>512</v>
      </c>
      <c r="EA690" s="103">
        <f t="shared" si="816"/>
        <v>512</v>
      </c>
      <c r="EB690" s="103">
        <f t="shared" si="817"/>
        <v>512</v>
      </c>
      <c r="EC690" s="103">
        <f t="shared" si="818"/>
        <v>512</v>
      </c>
      <c r="ED690" s="103">
        <f t="shared" si="819"/>
        <v>512</v>
      </c>
      <c r="EE690" s="103">
        <f t="shared" si="820"/>
        <v>0</v>
      </c>
      <c r="EF690" s="103">
        <f t="shared" si="821"/>
        <v>0</v>
      </c>
      <c r="EG690" s="103">
        <f t="shared" si="822"/>
        <v>0</v>
      </c>
      <c r="EH690" s="103">
        <f t="shared" si="823"/>
        <v>0</v>
      </c>
      <c r="EI690" s="103">
        <f t="shared" si="824"/>
        <v>0</v>
      </c>
      <c r="EJ690" s="103">
        <f t="shared" si="825"/>
        <v>0</v>
      </c>
      <c r="EK690" s="104">
        <f>SUM(DY690:EJ690)*VLOOKUP($I690,Escalation[],MATCH(DL$1,Escalation[#Headers]),FALSE)</f>
        <v>3344.834971161793</v>
      </c>
      <c r="EL690" s="104">
        <f t="shared" si="826"/>
        <v>1337.9339884647172</v>
      </c>
      <c r="EM690" s="104">
        <f t="shared" si="827"/>
        <v>2718.347381063189</v>
      </c>
      <c r="EN690" s="104">
        <f t="shared" si="828"/>
        <v>7401.1163406896994</v>
      </c>
      <c r="EO690" s="103">
        <f t="shared" si="829"/>
        <v>936.55379192530199</v>
      </c>
      <c r="EP690" s="105">
        <f t="shared" si="830"/>
        <v>543.66947621263785</v>
      </c>
      <c r="EQ690" s="159">
        <f t="shared" si="831"/>
        <v>62115.835521647576</v>
      </c>
      <c r="ER690" s="1"/>
      <c r="ES690" s="82"/>
      <c r="ET690" s="82"/>
      <c r="EU690" s="82"/>
      <c r="EV690" s="82"/>
      <c r="EW690" s="34"/>
      <c r="EX690" s="34"/>
      <c r="EY690" s="34"/>
      <c r="EZ690" s="34"/>
      <c r="FA690" s="34"/>
      <c r="FB690" s="34"/>
      <c r="FC690" s="34"/>
      <c r="FD690" s="34"/>
    </row>
    <row r="691" spans="1:160" ht="52.8" hidden="1" x14ac:dyDescent="0.3">
      <c r="A691" s="1" t="s">
        <v>1371</v>
      </c>
      <c r="B691" s="83">
        <v>1.6</v>
      </c>
      <c r="C691" t="s">
        <v>1404</v>
      </c>
      <c r="D691" s="28" t="s">
        <v>15</v>
      </c>
      <c r="E691" s="28" t="s">
        <v>1540</v>
      </c>
      <c r="F691" s="29" t="s">
        <v>1337</v>
      </c>
      <c r="G691" s="30" t="s">
        <v>1372</v>
      </c>
      <c r="H691" s="1" t="s">
        <v>1373</v>
      </c>
      <c r="I691" s="28" t="s">
        <v>19</v>
      </c>
      <c r="J691" s="31" t="s">
        <v>20</v>
      </c>
      <c r="K691" s="28" t="s">
        <v>35</v>
      </c>
      <c r="L691" s="32" t="s">
        <v>129</v>
      </c>
      <c r="M691" s="38">
        <v>60</v>
      </c>
      <c r="N691" s="41">
        <v>49</v>
      </c>
      <c r="O691" s="24">
        <v>0.35</v>
      </c>
      <c r="P691" s="47">
        <v>0.53</v>
      </c>
      <c r="Q691" s="31" t="s">
        <v>23</v>
      </c>
      <c r="R691" s="1" t="s">
        <v>24</v>
      </c>
      <c r="S691" s="71">
        <f>VLOOKUP(R691,Contingencies!$A$2:$D$7,4,FALSE)</f>
        <v>0.09</v>
      </c>
      <c r="T691" s="22">
        <f t="shared" si="764"/>
        <v>1438.9121572090974</v>
      </c>
      <c r="U691" s="33">
        <f t="shared" si="838"/>
        <v>498.44669498092912</v>
      </c>
      <c r="V691" s="89"/>
      <c r="W691" s="100"/>
      <c r="X691" s="101"/>
      <c r="Y691" s="101"/>
      <c r="Z691" s="101"/>
      <c r="AA691" s="101"/>
      <c r="AB691" s="101"/>
      <c r="AC691" s="101"/>
      <c r="AD691" s="101"/>
      <c r="AE691" s="101"/>
      <c r="AF691" s="101"/>
      <c r="AG691" s="101"/>
      <c r="AH691" s="101"/>
      <c r="AI691" s="102">
        <f t="shared" si="832"/>
        <v>0</v>
      </c>
      <c r="AJ691" s="103">
        <f t="shared" si="765"/>
        <v>0</v>
      </c>
      <c r="AK691" s="103">
        <f t="shared" si="766"/>
        <v>0</v>
      </c>
      <c r="AL691" s="103">
        <f t="shared" si="767"/>
        <v>0</v>
      </c>
      <c r="AM691" s="103">
        <f t="shared" si="768"/>
        <v>0</v>
      </c>
      <c r="AN691" s="103">
        <f t="shared" si="769"/>
        <v>0</v>
      </c>
      <c r="AO691" s="103">
        <f t="shared" si="770"/>
        <v>0</v>
      </c>
      <c r="AP691" s="103">
        <f t="shared" si="771"/>
        <v>0</v>
      </c>
      <c r="AQ691" s="103">
        <f t="shared" si="772"/>
        <v>0</v>
      </c>
      <c r="AR691" s="103">
        <f t="shared" si="773"/>
        <v>0</v>
      </c>
      <c r="AS691" s="103">
        <f t="shared" si="774"/>
        <v>0</v>
      </c>
      <c r="AT691" s="103">
        <f t="shared" si="775"/>
        <v>0</v>
      </c>
      <c r="AU691" s="103">
        <f t="shared" si="776"/>
        <v>0</v>
      </c>
      <c r="AV691" s="104">
        <f>SUM(AJ691:AU691)*VLOOKUP($I691,Escalation[],MATCH(W$1,Escalation[#Headers]),FALSE)</f>
        <v>0</v>
      </c>
      <c r="AW691" s="104">
        <f t="shared" si="833"/>
        <v>0</v>
      </c>
      <c r="AX691" s="104">
        <f t="shared" si="834"/>
        <v>0</v>
      </c>
      <c r="AY691" s="104">
        <f t="shared" si="835"/>
        <v>0</v>
      </c>
      <c r="AZ691" s="103">
        <f t="shared" si="836"/>
        <v>0</v>
      </c>
      <c r="BA691" s="105">
        <f t="shared" si="837"/>
        <v>0</v>
      </c>
      <c r="BB691" s="100"/>
      <c r="BC691" s="101"/>
      <c r="BD691" s="101"/>
      <c r="BE691" s="101"/>
      <c r="BF691" s="101"/>
      <c r="BG691" s="101"/>
      <c r="BH691" s="101"/>
      <c r="BI691" s="101"/>
      <c r="BJ691" s="101"/>
      <c r="BK691" s="101"/>
      <c r="BL691" s="101"/>
      <c r="BM691" s="101"/>
      <c r="BN691" s="102">
        <f t="shared" si="777"/>
        <v>0</v>
      </c>
      <c r="BO691" s="103">
        <f t="shared" si="778"/>
        <v>0</v>
      </c>
      <c r="BP691" s="103">
        <f t="shared" si="779"/>
        <v>0</v>
      </c>
      <c r="BQ691" s="103">
        <f t="shared" si="780"/>
        <v>0</v>
      </c>
      <c r="BR691" s="103">
        <f t="shared" si="781"/>
        <v>0</v>
      </c>
      <c r="BS691" s="103">
        <f t="shared" si="782"/>
        <v>0</v>
      </c>
      <c r="BT691" s="103">
        <f t="shared" si="783"/>
        <v>0</v>
      </c>
      <c r="BU691" s="103">
        <f t="shared" si="784"/>
        <v>0</v>
      </c>
      <c r="BV691" s="103">
        <f t="shared" si="785"/>
        <v>0</v>
      </c>
      <c r="BW691" s="103">
        <f t="shared" si="786"/>
        <v>0</v>
      </c>
      <c r="BX691" s="103">
        <f t="shared" si="787"/>
        <v>0</v>
      </c>
      <c r="BY691" s="103">
        <f t="shared" si="788"/>
        <v>0</v>
      </c>
      <c r="BZ691" s="103">
        <f t="shared" si="789"/>
        <v>0</v>
      </c>
      <c r="CA691" s="104">
        <f>SUM(BO691:BZ691)*VLOOKUP($I691,Escalation[],MATCH(BB$1,Escalation[#Headers]),FALSE)</f>
        <v>0</v>
      </c>
      <c r="CB691" s="104">
        <f t="shared" si="790"/>
        <v>0</v>
      </c>
      <c r="CC691" s="104">
        <f t="shared" si="791"/>
        <v>0</v>
      </c>
      <c r="CD691" s="104">
        <f t="shared" si="792"/>
        <v>0</v>
      </c>
      <c r="CE691" s="103">
        <f t="shared" si="793"/>
        <v>0</v>
      </c>
      <c r="CF691" s="105">
        <f t="shared" si="794"/>
        <v>0</v>
      </c>
      <c r="CG691" s="100"/>
      <c r="CH691" s="101"/>
      <c r="CI691" s="101"/>
      <c r="CJ691" s="101">
        <v>8</v>
      </c>
      <c r="CK691" s="101">
        <v>8</v>
      </c>
      <c r="CL691" s="101">
        <v>8</v>
      </c>
      <c r="CM691" s="101">
        <v>8</v>
      </c>
      <c r="CN691" s="101">
        <v>8</v>
      </c>
      <c r="CO691" s="101">
        <v>8</v>
      </c>
      <c r="CP691" s="101">
        <v>8</v>
      </c>
      <c r="CQ691" s="101">
        <v>8</v>
      </c>
      <c r="CR691" s="101">
        <v>8</v>
      </c>
      <c r="CS691" s="102">
        <f t="shared" si="795"/>
        <v>72</v>
      </c>
      <c r="CT691" s="103">
        <f t="shared" si="796"/>
        <v>0</v>
      </c>
      <c r="CU691" s="103">
        <f t="shared" si="797"/>
        <v>0</v>
      </c>
      <c r="CV691" s="103">
        <f t="shared" si="798"/>
        <v>0</v>
      </c>
      <c r="CW691" s="103">
        <f t="shared" si="799"/>
        <v>480</v>
      </c>
      <c r="CX691" s="103">
        <f t="shared" si="800"/>
        <v>480</v>
      </c>
      <c r="CY691" s="103">
        <f t="shared" si="801"/>
        <v>480</v>
      </c>
      <c r="CZ691" s="103">
        <f t="shared" si="802"/>
        <v>480</v>
      </c>
      <c r="DA691" s="103">
        <f t="shared" si="803"/>
        <v>480</v>
      </c>
      <c r="DB691" s="103">
        <f t="shared" si="804"/>
        <v>480</v>
      </c>
      <c r="DC691" s="103">
        <f t="shared" si="805"/>
        <v>480</v>
      </c>
      <c r="DD691" s="103">
        <f t="shared" si="806"/>
        <v>480</v>
      </c>
      <c r="DE691" s="103">
        <f t="shared" si="807"/>
        <v>480</v>
      </c>
      <c r="DF691" s="104">
        <f>SUM(CT691:DE691)*VLOOKUP($I691,Escalation[],MATCH(CG$1,Escalation[#Headers]),FALSE)</f>
        <v>4604.6736937800015</v>
      </c>
      <c r="DG691" s="104">
        <f t="shared" si="808"/>
        <v>1611.6357928230004</v>
      </c>
      <c r="DH691" s="104">
        <f t="shared" si="809"/>
        <v>3294.6440278995915</v>
      </c>
      <c r="DI691" s="104">
        <f t="shared" si="810"/>
        <v>9510.9535145025948</v>
      </c>
      <c r="DJ691" s="103">
        <f t="shared" si="811"/>
        <v>559.46785379427024</v>
      </c>
      <c r="DK691" s="105">
        <f t="shared" si="812"/>
        <v>296.51796251096323</v>
      </c>
      <c r="DL691" s="100">
        <v>8</v>
      </c>
      <c r="DM691" s="101">
        <v>8</v>
      </c>
      <c r="DN691" s="101">
        <v>8</v>
      </c>
      <c r="DO691" s="101">
        <v>8</v>
      </c>
      <c r="DP691" s="101">
        <v>8</v>
      </c>
      <c r="DQ691" s="101">
        <v>8</v>
      </c>
      <c r="DR691" s="101"/>
      <c r="DS691" s="102"/>
      <c r="DT691" s="102"/>
      <c r="DU691" s="102"/>
      <c r="DV691" s="102"/>
      <c r="DW691" s="102"/>
      <c r="DX691" s="102">
        <f t="shared" si="813"/>
        <v>48</v>
      </c>
      <c r="DY691" s="103">
        <f t="shared" si="814"/>
        <v>480</v>
      </c>
      <c r="DZ691" s="103">
        <f t="shared" si="815"/>
        <v>480</v>
      </c>
      <c r="EA691" s="103">
        <f t="shared" si="816"/>
        <v>480</v>
      </c>
      <c r="EB691" s="103">
        <f t="shared" si="817"/>
        <v>480</v>
      </c>
      <c r="EC691" s="103">
        <f t="shared" si="818"/>
        <v>480</v>
      </c>
      <c r="ED691" s="103">
        <f t="shared" si="819"/>
        <v>480</v>
      </c>
      <c r="EE691" s="103">
        <f t="shared" si="820"/>
        <v>0</v>
      </c>
      <c r="EF691" s="103">
        <f t="shared" si="821"/>
        <v>0</v>
      </c>
      <c r="EG691" s="103">
        <f t="shared" si="822"/>
        <v>0</v>
      </c>
      <c r="EH691" s="103">
        <f t="shared" si="823"/>
        <v>0</v>
      </c>
      <c r="EI691" s="103">
        <f t="shared" si="824"/>
        <v>0</v>
      </c>
      <c r="EJ691" s="103">
        <f t="shared" si="825"/>
        <v>0</v>
      </c>
      <c r="EK691" s="104">
        <f>SUM(DY691:EJ691)*VLOOKUP($I691,Escalation[],MATCH(DL$1,Escalation[#Headers]),FALSE)</f>
        <v>3135.782785464181</v>
      </c>
      <c r="EL691" s="104">
        <f t="shared" si="826"/>
        <v>1097.5239749124632</v>
      </c>
      <c r="EM691" s="104">
        <f t="shared" si="827"/>
        <v>2243.6525829996212</v>
      </c>
      <c r="EN691" s="104">
        <f t="shared" si="828"/>
        <v>6476.9593433762657</v>
      </c>
      <c r="EO691" s="103">
        <f t="shared" si="829"/>
        <v>380.99760843389794</v>
      </c>
      <c r="EP691" s="105">
        <f t="shared" si="830"/>
        <v>201.92873246996589</v>
      </c>
      <c r="EQ691" s="159">
        <f t="shared" si="831"/>
        <v>15987.91285787886</v>
      </c>
      <c r="ER691" s="1"/>
      <c r="ES691" s="82"/>
      <c r="ET691" s="82"/>
      <c r="EU691" s="82"/>
      <c r="EV691" s="82"/>
      <c r="EW691" s="34"/>
      <c r="EX691" s="34"/>
      <c r="EY691" s="34"/>
      <c r="EZ691" s="34"/>
      <c r="FA691" s="34"/>
      <c r="FB691" s="34"/>
      <c r="FC691" s="34"/>
      <c r="FD691" s="34"/>
    </row>
    <row r="692" spans="1:160" ht="39.6" hidden="1" x14ac:dyDescent="0.3">
      <c r="A692" s="1" t="s">
        <v>1371</v>
      </c>
      <c r="B692" s="83">
        <v>1.6</v>
      </c>
      <c r="C692" t="s">
        <v>1404</v>
      </c>
      <c r="D692" s="28" t="s">
        <v>15</v>
      </c>
      <c r="E692" s="28" t="s">
        <v>1540</v>
      </c>
      <c r="F692" s="29" t="s">
        <v>1337</v>
      </c>
      <c r="G692" s="30" t="s">
        <v>1374</v>
      </c>
      <c r="H692" s="1"/>
      <c r="I692" s="28" t="s">
        <v>135</v>
      </c>
      <c r="J692" s="31" t="s">
        <v>135</v>
      </c>
      <c r="K692" s="28"/>
      <c r="L692" s="32" t="s">
        <v>129</v>
      </c>
      <c r="M692" s="38"/>
      <c r="N692" s="42">
        <v>1</v>
      </c>
      <c r="O692" s="24">
        <v>0</v>
      </c>
      <c r="P692" s="47">
        <v>0.53</v>
      </c>
      <c r="Q692" s="31" t="s">
        <v>23</v>
      </c>
      <c r="R692" s="1" t="s">
        <v>24</v>
      </c>
      <c r="S692" s="71">
        <f>VLOOKUP(R692,Contingencies!$A$2:$D$7,4,FALSE)</f>
        <v>0.09</v>
      </c>
      <c r="T692" s="22">
        <f t="shared" si="764"/>
        <v>142.17265091249999</v>
      </c>
      <c r="U692" s="33">
        <f t="shared" si="838"/>
        <v>49.249349662499995</v>
      </c>
      <c r="V692" s="89"/>
      <c r="W692" s="100"/>
      <c r="X692" s="101"/>
      <c r="Y692" s="101"/>
      <c r="Z692" s="101"/>
      <c r="AA692" s="101"/>
      <c r="AB692" s="101"/>
      <c r="AC692" s="101">
        <v>500</v>
      </c>
      <c r="AD692" s="101"/>
      <c r="AE692" s="101"/>
      <c r="AF692" s="101"/>
      <c r="AG692" s="101"/>
      <c r="AH692" s="101"/>
      <c r="AI692" s="102">
        <f t="shared" si="832"/>
        <v>0</v>
      </c>
      <c r="AJ692" s="103">
        <f t="shared" si="765"/>
        <v>0</v>
      </c>
      <c r="AK692" s="103">
        <f t="shared" si="766"/>
        <v>0</v>
      </c>
      <c r="AL692" s="103">
        <f t="shared" si="767"/>
        <v>0</v>
      </c>
      <c r="AM692" s="103">
        <f t="shared" si="768"/>
        <v>0</v>
      </c>
      <c r="AN692" s="103">
        <f t="shared" si="769"/>
        <v>0</v>
      </c>
      <c r="AO692" s="103">
        <f t="shared" si="770"/>
        <v>0</v>
      </c>
      <c r="AP692" s="103">
        <f t="shared" si="771"/>
        <v>500</v>
      </c>
      <c r="AQ692" s="103">
        <f t="shared" si="772"/>
        <v>0</v>
      </c>
      <c r="AR692" s="103">
        <f t="shared" si="773"/>
        <v>0</v>
      </c>
      <c r="AS692" s="103">
        <f t="shared" si="774"/>
        <v>0</v>
      </c>
      <c r="AT692" s="103">
        <f t="shared" si="775"/>
        <v>0</v>
      </c>
      <c r="AU692" s="103">
        <f t="shared" si="776"/>
        <v>0</v>
      </c>
      <c r="AV692" s="104">
        <f>SUM(AJ692:AU692)*VLOOKUP($I692,Escalation[],MATCH(W$1,Escalation[#Headers]),FALSE)</f>
        <v>510.75000000000006</v>
      </c>
      <c r="AW692" s="104">
        <f t="shared" si="833"/>
        <v>0</v>
      </c>
      <c r="AX692" s="104">
        <f t="shared" si="834"/>
        <v>270.69750000000005</v>
      </c>
      <c r="AY692" s="104">
        <f t="shared" si="835"/>
        <v>781.4475000000001</v>
      </c>
      <c r="AZ692" s="103">
        <f t="shared" si="836"/>
        <v>45.967500000000001</v>
      </c>
      <c r="BA692" s="105">
        <f t="shared" si="837"/>
        <v>24.362775000000003</v>
      </c>
      <c r="BB692" s="100"/>
      <c r="BC692" s="101"/>
      <c r="BD692" s="101"/>
      <c r="BE692" s="101"/>
      <c r="BF692" s="101"/>
      <c r="BG692" s="101"/>
      <c r="BH692" s="101">
        <v>500</v>
      </c>
      <c r="BI692" s="101"/>
      <c r="BJ692" s="101"/>
      <c r="BK692" s="101"/>
      <c r="BL692" s="101"/>
      <c r="BM692" s="101"/>
      <c r="BN692" s="102">
        <f t="shared" si="777"/>
        <v>0</v>
      </c>
      <c r="BO692" s="103">
        <f t="shared" si="778"/>
        <v>0</v>
      </c>
      <c r="BP692" s="103">
        <f t="shared" si="779"/>
        <v>0</v>
      </c>
      <c r="BQ692" s="103">
        <f t="shared" si="780"/>
        <v>0</v>
      </c>
      <c r="BR692" s="103">
        <f t="shared" si="781"/>
        <v>0</v>
      </c>
      <c r="BS692" s="103">
        <f t="shared" si="782"/>
        <v>0</v>
      </c>
      <c r="BT692" s="103">
        <f t="shared" si="783"/>
        <v>0</v>
      </c>
      <c r="BU692" s="103">
        <f t="shared" si="784"/>
        <v>500</v>
      </c>
      <c r="BV692" s="103">
        <f t="shared" si="785"/>
        <v>0</v>
      </c>
      <c r="BW692" s="103">
        <f t="shared" si="786"/>
        <v>0</v>
      </c>
      <c r="BX692" s="103">
        <f t="shared" si="787"/>
        <v>0</v>
      </c>
      <c r="BY692" s="103">
        <f t="shared" si="788"/>
        <v>0</v>
      </c>
      <c r="BZ692" s="103">
        <f t="shared" si="789"/>
        <v>0</v>
      </c>
      <c r="CA692" s="104">
        <f>SUM(BO692:BZ692)*VLOOKUP($I692,Escalation[],MATCH(BB$1,Escalation[#Headers]),FALSE)</f>
        <v>521.73112500000002</v>
      </c>
      <c r="CB692" s="104">
        <f t="shared" si="790"/>
        <v>0</v>
      </c>
      <c r="CC692" s="104">
        <f t="shared" si="791"/>
        <v>276.51749625000002</v>
      </c>
      <c r="CD692" s="104">
        <f t="shared" si="792"/>
        <v>798.24862125000004</v>
      </c>
      <c r="CE692" s="103">
        <f t="shared" si="793"/>
        <v>46.95580125</v>
      </c>
      <c r="CF692" s="105">
        <f t="shared" si="794"/>
        <v>24.886574662500003</v>
      </c>
      <c r="CG692" s="100"/>
      <c r="CH692" s="101"/>
      <c r="CI692" s="101"/>
      <c r="CJ692" s="101"/>
      <c r="CK692" s="101"/>
      <c r="CL692" s="101"/>
      <c r="CM692" s="101"/>
      <c r="CN692" s="101"/>
      <c r="CO692" s="101"/>
      <c r="CP692" s="101"/>
      <c r="CQ692" s="101"/>
      <c r="CR692" s="101"/>
      <c r="CS692" s="102">
        <f t="shared" si="795"/>
        <v>0</v>
      </c>
      <c r="CT692" s="103">
        <f t="shared" si="796"/>
        <v>0</v>
      </c>
      <c r="CU692" s="103">
        <f t="shared" si="797"/>
        <v>0</v>
      </c>
      <c r="CV692" s="103">
        <f t="shared" si="798"/>
        <v>0</v>
      </c>
      <c r="CW692" s="103">
        <f t="shared" si="799"/>
        <v>0</v>
      </c>
      <c r="CX692" s="103">
        <f t="shared" si="800"/>
        <v>0</v>
      </c>
      <c r="CY692" s="103">
        <f t="shared" si="801"/>
        <v>0</v>
      </c>
      <c r="CZ692" s="103">
        <f t="shared" si="802"/>
        <v>0</v>
      </c>
      <c r="DA692" s="103">
        <f t="shared" si="803"/>
        <v>0</v>
      </c>
      <c r="DB692" s="103">
        <f t="shared" si="804"/>
        <v>0</v>
      </c>
      <c r="DC692" s="103">
        <f t="shared" si="805"/>
        <v>0</v>
      </c>
      <c r="DD692" s="103">
        <f t="shared" si="806"/>
        <v>0</v>
      </c>
      <c r="DE692" s="103">
        <f t="shared" si="807"/>
        <v>0</v>
      </c>
      <c r="DF692" s="104">
        <f>SUM(CT692:DE692)*VLOOKUP($I692,Escalation[],MATCH(CG$1,Escalation[#Headers]),FALSE)</f>
        <v>0</v>
      </c>
      <c r="DG692" s="104">
        <f t="shared" si="808"/>
        <v>0</v>
      </c>
      <c r="DH692" s="104">
        <f t="shared" si="809"/>
        <v>0</v>
      </c>
      <c r="DI692" s="104">
        <f t="shared" si="810"/>
        <v>0</v>
      </c>
      <c r="DJ692" s="103">
        <f t="shared" si="811"/>
        <v>0</v>
      </c>
      <c r="DK692" s="105">
        <f t="shared" si="812"/>
        <v>0</v>
      </c>
      <c r="DL692" s="100"/>
      <c r="DM692" s="101"/>
      <c r="DN692" s="101"/>
      <c r="DO692" s="101"/>
      <c r="DP692" s="101"/>
      <c r="DQ692" s="101"/>
      <c r="DR692" s="101"/>
      <c r="DS692" s="102"/>
      <c r="DT692" s="102"/>
      <c r="DU692" s="102"/>
      <c r="DV692" s="102"/>
      <c r="DW692" s="102"/>
      <c r="DX692" s="102">
        <f t="shared" si="813"/>
        <v>0</v>
      </c>
      <c r="DY692" s="103">
        <f t="shared" si="814"/>
        <v>0</v>
      </c>
      <c r="DZ692" s="103">
        <f t="shared" si="815"/>
        <v>0</v>
      </c>
      <c r="EA692" s="103">
        <f t="shared" si="816"/>
        <v>0</v>
      </c>
      <c r="EB692" s="103">
        <f t="shared" si="817"/>
        <v>0</v>
      </c>
      <c r="EC692" s="103">
        <f t="shared" si="818"/>
        <v>0</v>
      </c>
      <c r="ED692" s="103">
        <f t="shared" si="819"/>
        <v>0</v>
      </c>
      <c r="EE692" s="103">
        <f t="shared" si="820"/>
        <v>0</v>
      </c>
      <c r="EF692" s="103">
        <f t="shared" si="821"/>
        <v>0</v>
      </c>
      <c r="EG692" s="103">
        <f t="shared" si="822"/>
        <v>0</v>
      </c>
      <c r="EH692" s="103">
        <f t="shared" si="823"/>
        <v>0</v>
      </c>
      <c r="EI692" s="103">
        <f t="shared" si="824"/>
        <v>0</v>
      </c>
      <c r="EJ692" s="103">
        <f t="shared" si="825"/>
        <v>0</v>
      </c>
      <c r="EK692" s="104">
        <f>SUM(DY692:EJ692)*VLOOKUP($I692,Escalation[],MATCH(DL$1,Escalation[#Headers]),FALSE)</f>
        <v>0</v>
      </c>
      <c r="EL692" s="104">
        <f t="shared" si="826"/>
        <v>0</v>
      </c>
      <c r="EM692" s="104">
        <f t="shared" si="827"/>
        <v>0</v>
      </c>
      <c r="EN692" s="104">
        <f t="shared" si="828"/>
        <v>0</v>
      </c>
      <c r="EO692" s="103">
        <f t="shared" si="829"/>
        <v>0</v>
      </c>
      <c r="EP692" s="105">
        <f t="shared" si="830"/>
        <v>0</v>
      </c>
      <c r="EQ692" s="159">
        <f t="shared" si="831"/>
        <v>1579.69612125</v>
      </c>
      <c r="ER692" s="1"/>
      <c r="ES692" s="82"/>
      <c r="ET692" s="82"/>
      <c r="EU692" s="82"/>
      <c r="EV692" s="82"/>
      <c r="EW692" s="34"/>
      <c r="EX692" s="34"/>
      <c r="EY692" s="34"/>
      <c r="EZ692" s="34"/>
      <c r="FA692" s="34"/>
      <c r="FB692" s="34"/>
      <c r="FC692" s="34"/>
      <c r="FD692" s="34"/>
    </row>
    <row r="693" spans="1:160" ht="79.2" hidden="1" x14ac:dyDescent="0.3">
      <c r="A693" s="1" t="s">
        <v>1371</v>
      </c>
      <c r="B693" s="83">
        <v>1.6</v>
      </c>
      <c r="C693" t="s">
        <v>1404</v>
      </c>
      <c r="D693" s="28" t="s">
        <v>15</v>
      </c>
      <c r="E693" s="28" t="s">
        <v>1540</v>
      </c>
      <c r="F693" s="29" t="s">
        <v>1337</v>
      </c>
      <c r="G693" s="30" t="s">
        <v>1375</v>
      </c>
      <c r="H693" s="1" t="s">
        <v>128</v>
      </c>
      <c r="I693" s="28" t="s">
        <v>125</v>
      </c>
      <c r="J693" s="31" t="s">
        <v>125</v>
      </c>
      <c r="K693" s="28"/>
      <c r="L693" s="32" t="s">
        <v>129</v>
      </c>
      <c r="M693" s="38"/>
      <c r="N693" s="42">
        <v>1</v>
      </c>
      <c r="O693" s="24">
        <v>0</v>
      </c>
      <c r="P693" s="47">
        <v>0.53</v>
      </c>
      <c r="Q693" s="31" t="s">
        <v>23</v>
      </c>
      <c r="R693" s="1" t="s">
        <v>24</v>
      </c>
      <c r="S693" s="71">
        <f>VLOOKUP(R693,Contingencies!$A$2:$D$7,4,FALSE)</f>
        <v>0.09</v>
      </c>
      <c r="T693" s="22">
        <f t="shared" si="764"/>
        <v>264.19315318062758</v>
      </c>
      <c r="U693" s="33">
        <f t="shared" si="838"/>
        <v>91.517889663877526</v>
      </c>
      <c r="V693" s="89"/>
      <c r="W693" s="100"/>
      <c r="X693" s="101"/>
      <c r="Y693" s="101"/>
      <c r="Z693" s="101"/>
      <c r="AA693" s="101"/>
      <c r="AB693" s="101"/>
      <c r="AC693" s="101"/>
      <c r="AD693" s="101"/>
      <c r="AE693" s="101"/>
      <c r="AF693" s="101"/>
      <c r="AG693" s="101"/>
      <c r="AH693" s="101"/>
      <c r="AI693" s="102">
        <f t="shared" si="832"/>
        <v>0</v>
      </c>
      <c r="AJ693" s="103">
        <f t="shared" si="765"/>
        <v>0</v>
      </c>
      <c r="AK693" s="103">
        <f t="shared" si="766"/>
        <v>0</v>
      </c>
      <c r="AL693" s="103">
        <f t="shared" si="767"/>
        <v>0</v>
      </c>
      <c r="AM693" s="103">
        <f t="shared" si="768"/>
        <v>0</v>
      </c>
      <c r="AN693" s="103">
        <f t="shared" si="769"/>
        <v>0</v>
      </c>
      <c r="AO693" s="103">
        <f t="shared" si="770"/>
        <v>0</v>
      </c>
      <c r="AP693" s="103">
        <f t="shared" si="771"/>
        <v>0</v>
      </c>
      <c r="AQ693" s="103">
        <f t="shared" si="772"/>
        <v>0</v>
      </c>
      <c r="AR693" s="103">
        <f t="shared" si="773"/>
        <v>0</v>
      </c>
      <c r="AS693" s="103">
        <f t="shared" si="774"/>
        <v>0</v>
      </c>
      <c r="AT693" s="103">
        <f t="shared" si="775"/>
        <v>0</v>
      </c>
      <c r="AU693" s="103">
        <f t="shared" si="776"/>
        <v>0</v>
      </c>
      <c r="AV693" s="104">
        <f>SUM(AJ693:AU693)*VLOOKUP($I693,Escalation[],MATCH(W$1,Escalation[#Headers]),FALSE)</f>
        <v>0</v>
      </c>
      <c r="AW693" s="104">
        <f t="shared" si="833"/>
        <v>0</v>
      </c>
      <c r="AX693" s="104">
        <f t="shared" si="834"/>
        <v>0</v>
      </c>
      <c r="AY693" s="104">
        <f t="shared" si="835"/>
        <v>0</v>
      </c>
      <c r="AZ693" s="103">
        <f t="shared" si="836"/>
        <v>0</v>
      </c>
      <c r="BA693" s="105">
        <f t="shared" si="837"/>
        <v>0</v>
      </c>
      <c r="BB693" s="100"/>
      <c r="BC693" s="101"/>
      <c r="BD693" s="101"/>
      <c r="BE693" s="101"/>
      <c r="BF693" s="101"/>
      <c r="BG693" s="101"/>
      <c r="BH693" s="101"/>
      <c r="BI693" s="101"/>
      <c r="BJ693" s="101"/>
      <c r="BK693" s="101"/>
      <c r="BL693" s="101"/>
      <c r="BM693" s="101"/>
      <c r="BN693" s="102">
        <f t="shared" si="777"/>
        <v>0</v>
      </c>
      <c r="BO693" s="103">
        <f t="shared" si="778"/>
        <v>0</v>
      </c>
      <c r="BP693" s="103">
        <f t="shared" si="779"/>
        <v>0</v>
      </c>
      <c r="BQ693" s="103">
        <f t="shared" si="780"/>
        <v>0</v>
      </c>
      <c r="BR693" s="103">
        <f t="shared" si="781"/>
        <v>0</v>
      </c>
      <c r="BS693" s="103">
        <f t="shared" si="782"/>
        <v>0</v>
      </c>
      <c r="BT693" s="103">
        <f t="shared" si="783"/>
        <v>0</v>
      </c>
      <c r="BU693" s="103">
        <f t="shared" si="784"/>
        <v>0</v>
      </c>
      <c r="BV693" s="103">
        <f t="shared" si="785"/>
        <v>0</v>
      </c>
      <c r="BW693" s="103">
        <f t="shared" si="786"/>
        <v>0</v>
      </c>
      <c r="BX693" s="103">
        <f t="shared" si="787"/>
        <v>0</v>
      </c>
      <c r="BY693" s="103">
        <f t="shared" si="788"/>
        <v>0</v>
      </c>
      <c r="BZ693" s="103">
        <f t="shared" si="789"/>
        <v>0</v>
      </c>
      <c r="CA693" s="104">
        <f>SUM(BO693:BZ693)*VLOOKUP($I693,Escalation[],MATCH(BB$1,Escalation[#Headers]),FALSE)</f>
        <v>0</v>
      </c>
      <c r="CB693" s="104">
        <f t="shared" si="790"/>
        <v>0</v>
      </c>
      <c r="CC693" s="104">
        <f t="shared" si="791"/>
        <v>0</v>
      </c>
      <c r="CD693" s="104">
        <f t="shared" si="792"/>
        <v>0</v>
      </c>
      <c r="CE693" s="103">
        <f t="shared" si="793"/>
        <v>0</v>
      </c>
      <c r="CF693" s="105">
        <f t="shared" si="794"/>
        <v>0</v>
      </c>
      <c r="CG693" s="100"/>
      <c r="CH693" s="101"/>
      <c r="CI693" s="101"/>
      <c r="CJ693" s="101"/>
      <c r="CK693" s="101"/>
      <c r="CL693" s="101"/>
      <c r="CM693" s="101">
        <v>1800</v>
      </c>
      <c r="CN693" s="101"/>
      <c r="CO693" s="101"/>
      <c r="CP693" s="101"/>
      <c r="CQ693" s="101"/>
      <c r="CR693" s="101"/>
      <c r="CS693" s="102">
        <f t="shared" si="795"/>
        <v>0</v>
      </c>
      <c r="CT693" s="103">
        <f t="shared" si="796"/>
        <v>0</v>
      </c>
      <c r="CU693" s="103">
        <f t="shared" si="797"/>
        <v>0</v>
      </c>
      <c r="CV693" s="103">
        <f t="shared" si="798"/>
        <v>0</v>
      </c>
      <c r="CW693" s="103">
        <f t="shared" si="799"/>
        <v>0</v>
      </c>
      <c r="CX693" s="103">
        <f t="shared" si="800"/>
        <v>0</v>
      </c>
      <c r="CY693" s="103">
        <f t="shared" si="801"/>
        <v>0</v>
      </c>
      <c r="CZ693" s="103">
        <f t="shared" si="802"/>
        <v>1800</v>
      </c>
      <c r="DA693" s="103">
        <f t="shared" si="803"/>
        <v>0</v>
      </c>
      <c r="DB693" s="103">
        <f t="shared" si="804"/>
        <v>0</v>
      </c>
      <c r="DC693" s="103">
        <f t="shared" si="805"/>
        <v>0</v>
      </c>
      <c r="DD693" s="103">
        <f t="shared" si="806"/>
        <v>0</v>
      </c>
      <c r="DE693" s="103">
        <f t="shared" si="807"/>
        <v>0</v>
      </c>
      <c r="DF693" s="104">
        <f>SUM(CT693:DE693)*VLOOKUP($I693,Escalation[],MATCH(CG$1,Escalation[#Headers]),FALSE)</f>
        <v>1918.6140390750006</v>
      </c>
      <c r="DG693" s="104">
        <f t="shared" si="808"/>
        <v>0</v>
      </c>
      <c r="DH693" s="104">
        <f t="shared" si="809"/>
        <v>1016.8654407097504</v>
      </c>
      <c r="DI693" s="104">
        <f t="shared" si="810"/>
        <v>2935.4794797847508</v>
      </c>
      <c r="DJ693" s="103">
        <f t="shared" si="811"/>
        <v>172.67526351675005</v>
      </c>
      <c r="DK693" s="105">
        <f t="shared" si="812"/>
        <v>91.517889663877526</v>
      </c>
      <c r="DL693" s="100"/>
      <c r="DM693" s="101"/>
      <c r="DN693" s="101"/>
      <c r="DO693" s="101"/>
      <c r="DP693" s="101"/>
      <c r="DQ693" s="101"/>
      <c r="DR693" s="101"/>
      <c r="DS693" s="102"/>
      <c r="DT693" s="102"/>
      <c r="DU693" s="102"/>
      <c r="DV693" s="102"/>
      <c r="DW693" s="102"/>
      <c r="DX693" s="102">
        <f t="shared" si="813"/>
        <v>0</v>
      </c>
      <c r="DY693" s="103">
        <f t="shared" si="814"/>
        <v>0</v>
      </c>
      <c r="DZ693" s="103">
        <f t="shared" si="815"/>
        <v>0</v>
      </c>
      <c r="EA693" s="103">
        <f t="shared" si="816"/>
        <v>0</v>
      </c>
      <c r="EB693" s="103">
        <f t="shared" si="817"/>
        <v>0</v>
      </c>
      <c r="EC693" s="103">
        <f t="shared" si="818"/>
        <v>0</v>
      </c>
      <c r="ED693" s="103">
        <f t="shared" si="819"/>
        <v>0</v>
      </c>
      <c r="EE693" s="103">
        <f t="shared" si="820"/>
        <v>0</v>
      </c>
      <c r="EF693" s="103">
        <f t="shared" si="821"/>
        <v>0</v>
      </c>
      <c r="EG693" s="103">
        <f t="shared" si="822"/>
        <v>0</v>
      </c>
      <c r="EH693" s="103">
        <f t="shared" si="823"/>
        <v>0</v>
      </c>
      <c r="EI693" s="103">
        <f t="shared" si="824"/>
        <v>0</v>
      </c>
      <c r="EJ693" s="103">
        <f t="shared" si="825"/>
        <v>0</v>
      </c>
      <c r="EK693" s="104">
        <f>SUM(DY693:EJ693)*VLOOKUP($I693,Escalation[],MATCH(DL$1,Escalation[#Headers]),FALSE)</f>
        <v>0</v>
      </c>
      <c r="EL693" s="104">
        <f t="shared" si="826"/>
        <v>0</v>
      </c>
      <c r="EM693" s="104">
        <f t="shared" si="827"/>
        <v>0</v>
      </c>
      <c r="EN693" s="104">
        <f t="shared" si="828"/>
        <v>0</v>
      </c>
      <c r="EO693" s="103">
        <f t="shared" si="829"/>
        <v>0</v>
      </c>
      <c r="EP693" s="105">
        <f t="shared" si="830"/>
        <v>0</v>
      </c>
      <c r="EQ693" s="159">
        <f t="shared" si="831"/>
        <v>2935.4794797847508</v>
      </c>
      <c r="ER693" s="1"/>
      <c r="ES693" s="82"/>
      <c r="ET693" s="82"/>
      <c r="EU693" s="82"/>
      <c r="EV693" s="82"/>
      <c r="EW693" s="34"/>
      <c r="EX693" s="34"/>
      <c r="EY693" s="34"/>
      <c r="EZ693" s="34"/>
      <c r="FA693" s="34"/>
      <c r="FB693" s="34"/>
      <c r="FC693" s="34"/>
      <c r="FD693" s="34"/>
    </row>
    <row r="694" spans="1:160" ht="52.8" hidden="1" x14ac:dyDescent="0.3">
      <c r="A694" s="1" t="s">
        <v>1371</v>
      </c>
      <c r="B694" s="83">
        <v>1.6</v>
      </c>
      <c r="C694" t="s">
        <v>1404</v>
      </c>
      <c r="D694" s="28" t="s">
        <v>15</v>
      </c>
      <c r="E694" s="28" t="s">
        <v>1540</v>
      </c>
      <c r="F694" s="29" t="s">
        <v>1337</v>
      </c>
      <c r="G694" s="30" t="s">
        <v>1376</v>
      </c>
      <c r="H694" s="1"/>
      <c r="I694" s="28" t="s">
        <v>215</v>
      </c>
      <c r="J694" s="31" t="s">
        <v>215</v>
      </c>
      <c r="K694" s="28"/>
      <c r="L694" s="28" t="s">
        <v>129</v>
      </c>
      <c r="M694" s="38"/>
      <c r="N694" s="42">
        <v>1</v>
      </c>
      <c r="O694" s="24">
        <v>0</v>
      </c>
      <c r="P694" s="48">
        <v>0</v>
      </c>
      <c r="Q694" s="31" t="s">
        <v>23</v>
      </c>
      <c r="R694" s="1" t="s">
        <v>220</v>
      </c>
      <c r="S694" s="71">
        <f>VLOOKUP(R694,Contingencies!$A$2:$D$7,4,FALSE)</f>
        <v>0.2</v>
      </c>
      <c r="T694" s="22">
        <f t="shared" si="764"/>
        <v>532.9483441875002</v>
      </c>
      <c r="U694" s="33">
        <f t="shared" si="838"/>
        <v>0</v>
      </c>
      <c r="V694" s="89"/>
      <c r="W694" s="100"/>
      <c r="X694" s="101"/>
      <c r="Y694" s="101"/>
      <c r="Z694" s="101"/>
      <c r="AA694" s="101"/>
      <c r="AB694" s="101"/>
      <c r="AC694" s="101"/>
      <c r="AD694" s="101"/>
      <c r="AE694" s="101"/>
      <c r="AF694" s="101"/>
      <c r="AG694" s="101"/>
      <c r="AH694" s="101"/>
      <c r="AI694" s="102">
        <f t="shared" si="832"/>
        <v>0</v>
      </c>
      <c r="AJ694" s="103">
        <f t="shared" si="765"/>
        <v>0</v>
      </c>
      <c r="AK694" s="103">
        <f t="shared" si="766"/>
        <v>0</v>
      </c>
      <c r="AL694" s="103">
        <f t="shared" si="767"/>
        <v>0</v>
      </c>
      <c r="AM694" s="103">
        <f t="shared" si="768"/>
        <v>0</v>
      </c>
      <c r="AN694" s="103">
        <f t="shared" si="769"/>
        <v>0</v>
      </c>
      <c r="AO694" s="103">
        <f t="shared" si="770"/>
        <v>0</v>
      </c>
      <c r="AP694" s="103">
        <f t="shared" si="771"/>
        <v>0</v>
      </c>
      <c r="AQ694" s="103">
        <f t="shared" si="772"/>
        <v>0</v>
      </c>
      <c r="AR694" s="103">
        <f t="shared" si="773"/>
        <v>0</v>
      </c>
      <c r="AS694" s="103">
        <f t="shared" si="774"/>
        <v>0</v>
      </c>
      <c r="AT694" s="103">
        <f t="shared" si="775"/>
        <v>0</v>
      </c>
      <c r="AU694" s="103">
        <f t="shared" si="776"/>
        <v>0</v>
      </c>
      <c r="AV694" s="104">
        <f>SUM(AJ694:AU694)*VLOOKUP($I694,Escalation[],MATCH(W$1,Escalation[#Headers]),FALSE)</f>
        <v>0</v>
      </c>
      <c r="AW694" s="104">
        <f t="shared" si="833"/>
        <v>0</v>
      </c>
      <c r="AX694" s="104">
        <f t="shared" si="834"/>
        <v>0</v>
      </c>
      <c r="AY694" s="104">
        <f t="shared" si="835"/>
        <v>0</v>
      </c>
      <c r="AZ694" s="103">
        <f t="shared" si="836"/>
        <v>0</v>
      </c>
      <c r="BA694" s="105">
        <f t="shared" si="837"/>
        <v>0</v>
      </c>
      <c r="BB694" s="100"/>
      <c r="BC694" s="101"/>
      <c r="BD694" s="101"/>
      <c r="BE694" s="101"/>
      <c r="BF694" s="101"/>
      <c r="BG694" s="101"/>
      <c r="BH694" s="101"/>
      <c r="BI694" s="101"/>
      <c r="BJ694" s="101"/>
      <c r="BK694" s="101"/>
      <c r="BL694" s="101"/>
      <c r="BM694" s="101"/>
      <c r="BN694" s="102">
        <f t="shared" si="777"/>
        <v>0</v>
      </c>
      <c r="BO694" s="103">
        <f t="shared" si="778"/>
        <v>0</v>
      </c>
      <c r="BP694" s="103">
        <f t="shared" si="779"/>
        <v>0</v>
      </c>
      <c r="BQ694" s="103">
        <f t="shared" si="780"/>
        <v>0</v>
      </c>
      <c r="BR694" s="103">
        <f t="shared" si="781"/>
        <v>0</v>
      </c>
      <c r="BS694" s="103">
        <f t="shared" si="782"/>
        <v>0</v>
      </c>
      <c r="BT694" s="103">
        <f t="shared" si="783"/>
        <v>0</v>
      </c>
      <c r="BU694" s="103">
        <f t="shared" si="784"/>
        <v>0</v>
      </c>
      <c r="BV694" s="103">
        <f t="shared" si="785"/>
        <v>0</v>
      </c>
      <c r="BW694" s="103">
        <f t="shared" si="786"/>
        <v>0</v>
      </c>
      <c r="BX694" s="103">
        <f t="shared" si="787"/>
        <v>0</v>
      </c>
      <c r="BY694" s="103">
        <f t="shared" si="788"/>
        <v>0</v>
      </c>
      <c r="BZ694" s="103">
        <f t="shared" si="789"/>
        <v>0</v>
      </c>
      <c r="CA694" s="104">
        <f>SUM(BO694:BZ694)*VLOOKUP($I694,Escalation[],MATCH(BB$1,Escalation[#Headers]),FALSE)</f>
        <v>0</v>
      </c>
      <c r="CB694" s="104">
        <f t="shared" si="790"/>
        <v>0</v>
      </c>
      <c r="CC694" s="104">
        <f t="shared" si="791"/>
        <v>0</v>
      </c>
      <c r="CD694" s="104">
        <f t="shared" si="792"/>
        <v>0</v>
      </c>
      <c r="CE694" s="103">
        <f t="shared" si="793"/>
        <v>0</v>
      </c>
      <c r="CF694" s="105">
        <f t="shared" si="794"/>
        <v>0</v>
      </c>
      <c r="CG694" s="100"/>
      <c r="CH694" s="101"/>
      <c r="CI694" s="101"/>
      <c r="CJ694" s="101"/>
      <c r="CK694" s="101"/>
      <c r="CL694" s="101">
        <v>2500</v>
      </c>
      <c r="CM694" s="101"/>
      <c r="CN694" s="101"/>
      <c r="CO694" s="101"/>
      <c r="CP694" s="101"/>
      <c r="CQ694" s="101"/>
      <c r="CR694" s="101"/>
      <c r="CS694" s="102">
        <f t="shared" si="795"/>
        <v>0</v>
      </c>
      <c r="CT694" s="103">
        <f t="shared" si="796"/>
        <v>0</v>
      </c>
      <c r="CU694" s="103">
        <f t="shared" si="797"/>
        <v>0</v>
      </c>
      <c r="CV694" s="103">
        <f t="shared" si="798"/>
        <v>0</v>
      </c>
      <c r="CW694" s="103">
        <f t="shared" si="799"/>
        <v>0</v>
      </c>
      <c r="CX694" s="103">
        <f t="shared" si="800"/>
        <v>0</v>
      </c>
      <c r="CY694" s="103">
        <f t="shared" si="801"/>
        <v>2500</v>
      </c>
      <c r="CZ694" s="103">
        <f t="shared" si="802"/>
        <v>0</v>
      </c>
      <c r="DA694" s="103">
        <f t="shared" si="803"/>
        <v>0</v>
      </c>
      <c r="DB694" s="103">
        <f t="shared" si="804"/>
        <v>0</v>
      </c>
      <c r="DC694" s="103">
        <f t="shared" si="805"/>
        <v>0</v>
      </c>
      <c r="DD694" s="103">
        <f t="shared" si="806"/>
        <v>0</v>
      </c>
      <c r="DE694" s="103">
        <f t="shared" si="807"/>
        <v>0</v>
      </c>
      <c r="DF694" s="104">
        <f>SUM(CT694:DE694)*VLOOKUP($I694,Escalation[],MATCH(CG$1,Escalation[#Headers]),FALSE)</f>
        <v>2664.7417209375008</v>
      </c>
      <c r="DG694" s="104">
        <f t="shared" si="808"/>
        <v>0</v>
      </c>
      <c r="DH694" s="104">
        <f t="shared" si="809"/>
        <v>0</v>
      </c>
      <c r="DI694" s="104">
        <f t="shared" si="810"/>
        <v>2664.7417209375008</v>
      </c>
      <c r="DJ694" s="103">
        <f t="shared" si="811"/>
        <v>532.9483441875002</v>
      </c>
      <c r="DK694" s="105">
        <f t="shared" si="812"/>
        <v>0</v>
      </c>
      <c r="DL694" s="100"/>
      <c r="DM694" s="101"/>
      <c r="DN694" s="101"/>
      <c r="DO694" s="101"/>
      <c r="DP694" s="101"/>
      <c r="DQ694" s="101"/>
      <c r="DR694" s="101"/>
      <c r="DS694" s="102"/>
      <c r="DT694" s="102"/>
      <c r="DU694" s="102"/>
      <c r="DV694" s="102"/>
      <c r="DW694" s="102"/>
      <c r="DX694" s="102">
        <f t="shared" si="813"/>
        <v>0</v>
      </c>
      <c r="DY694" s="103">
        <f t="shared" si="814"/>
        <v>0</v>
      </c>
      <c r="DZ694" s="103">
        <f t="shared" si="815"/>
        <v>0</v>
      </c>
      <c r="EA694" s="103">
        <f t="shared" si="816"/>
        <v>0</v>
      </c>
      <c r="EB694" s="103">
        <f t="shared" si="817"/>
        <v>0</v>
      </c>
      <c r="EC694" s="103">
        <f t="shared" si="818"/>
        <v>0</v>
      </c>
      <c r="ED694" s="103">
        <f t="shared" si="819"/>
        <v>0</v>
      </c>
      <c r="EE694" s="103">
        <f t="shared" si="820"/>
        <v>0</v>
      </c>
      <c r="EF694" s="103">
        <f t="shared" si="821"/>
        <v>0</v>
      </c>
      <c r="EG694" s="103">
        <f t="shared" si="822"/>
        <v>0</v>
      </c>
      <c r="EH694" s="103">
        <f t="shared" si="823"/>
        <v>0</v>
      </c>
      <c r="EI694" s="103">
        <f t="shared" si="824"/>
        <v>0</v>
      </c>
      <c r="EJ694" s="103">
        <f t="shared" si="825"/>
        <v>0</v>
      </c>
      <c r="EK694" s="104">
        <f>SUM(DY694:EJ694)*VLOOKUP($I694,Escalation[],MATCH(DL$1,Escalation[#Headers]),FALSE)</f>
        <v>0</v>
      </c>
      <c r="EL694" s="104">
        <f t="shared" si="826"/>
        <v>0</v>
      </c>
      <c r="EM694" s="104">
        <f t="shared" si="827"/>
        <v>0</v>
      </c>
      <c r="EN694" s="104">
        <f t="shared" si="828"/>
        <v>0</v>
      </c>
      <c r="EO694" s="103">
        <f t="shared" si="829"/>
        <v>0</v>
      </c>
      <c r="EP694" s="105">
        <f t="shared" si="830"/>
        <v>0</v>
      </c>
      <c r="EQ694" s="159">
        <f t="shared" si="831"/>
        <v>2664.7417209375008</v>
      </c>
      <c r="ER694" s="1"/>
      <c r="ES694" s="82"/>
      <c r="ET694" s="82"/>
      <c r="EU694" s="82"/>
      <c r="EV694" s="82"/>
      <c r="EW694" s="34"/>
      <c r="EX694" s="34"/>
      <c r="EY694" s="34"/>
      <c r="EZ694" s="34"/>
      <c r="FA694" s="34"/>
      <c r="FB694" s="34"/>
      <c r="FC694" s="34"/>
      <c r="FD694" s="34"/>
    </row>
    <row r="695" spans="1:160" ht="39.6" hidden="1" x14ac:dyDescent="0.3">
      <c r="A695" s="1" t="s">
        <v>1371</v>
      </c>
      <c r="B695" s="83">
        <v>1.6</v>
      </c>
      <c r="C695" t="s">
        <v>1404</v>
      </c>
      <c r="D695" s="28" t="s">
        <v>15</v>
      </c>
      <c r="E695" s="28" t="s">
        <v>1540</v>
      </c>
      <c r="F695" s="29" t="s">
        <v>1337</v>
      </c>
      <c r="G695" s="30" t="s">
        <v>1374</v>
      </c>
      <c r="H695" s="1"/>
      <c r="I695" s="28" t="s">
        <v>135</v>
      </c>
      <c r="J695" s="31" t="s">
        <v>135</v>
      </c>
      <c r="K695" s="28"/>
      <c r="L695" s="32" t="s">
        <v>129</v>
      </c>
      <c r="M695" s="38"/>
      <c r="N695" s="42">
        <v>1</v>
      </c>
      <c r="O695" s="24">
        <v>0</v>
      </c>
      <c r="P695" s="47">
        <v>0.53</v>
      </c>
      <c r="Q695" s="31" t="s">
        <v>23</v>
      </c>
      <c r="R695" s="1" t="s">
        <v>24</v>
      </c>
      <c r="S695" s="71">
        <f>VLOOKUP(R695,Contingencies!$A$2:$D$7,4,FALSE)</f>
        <v>0.09</v>
      </c>
      <c r="T695" s="22">
        <f t="shared" si="764"/>
        <v>73.386986994618766</v>
      </c>
      <c r="U695" s="33">
        <f t="shared" si="838"/>
        <v>25.421636017743754</v>
      </c>
      <c r="V695" s="89"/>
      <c r="W695" s="100"/>
      <c r="X695" s="101"/>
      <c r="Y695" s="101"/>
      <c r="Z695" s="101"/>
      <c r="AA695" s="101"/>
      <c r="AB695" s="101"/>
      <c r="AC695" s="101"/>
      <c r="AD695" s="101"/>
      <c r="AE695" s="101"/>
      <c r="AF695" s="101"/>
      <c r="AG695" s="101"/>
      <c r="AH695" s="101"/>
      <c r="AI695" s="102">
        <f t="shared" si="832"/>
        <v>0</v>
      </c>
      <c r="AJ695" s="103">
        <f t="shared" si="765"/>
        <v>0</v>
      </c>
      <c r="AK695" s="103">
        <f t="shared" si="766"/>
        <v>0</v>
      </c>
      <c r="AL695" s="103">
        <f t="shared" si="767"/>
        <v>0</v>
      </c>
      <c r="AM695" s="103">
        <f t="shared" si="768"/>
        <v>0</v>
      </c>
      <c r="AN695" s="103">
        <f t="shared" si="769"/>
        <v>0</v>
      </c>
      <c r="AO695" s="103">
        <f t="shared" si="770"/>
        <v>0</v>
      </c>
      <c r="AP695" s="103">
        <f t="shared" si="771"/>
        <v>0</v>
      </c>
      <c r="AQ695" s="103">
        <f t="shared" si="772"/>
        <v>0</v>
      </c>
      <c r="AR695" s="103">
        <f t="shared" si="773"/>
        <v>0</v>
      </c>
      <c r="AS695" s="103">
        <f t="shared" si="774"/>
        <v>0</v>
      </c>
      <c r="AT695" s="103">
        <f t="shared" si="775"/>
        <v>0</v>
      </c>
      <c r="AU695" s="103">
        <f t="shared" si="776"/>
        <v>0</v>
      </c>
      <c r="AV695" s="104">
        <f>SUM(AJ695:AU695)*VLOOKUP($I695,Escalation[],MATCH(W$1,Escalation[#Headers]),FALSE)</f>
        <v>0</v>
      </c>
      <c r="AW695" s="104">
        <f t="shared" si="833"/>
        <v>0</v>
      </c>
      <c r="AX695" s="104">
        <f t="shared" si="834"/>
        <v>0</v>
      </c>
      <c r="AY695" s="104">
        <f t="shared" si="835"/>
        <v>0</v>
      </c>
      <c r="AZ695" s="103">
        <f t="shared" si="836"/>
        <v>0</v>
      </c>
      <c r="BA695" s="105">
        <f t="shared" si="837"/>
        <v>0</v>
      </c>
      <c r="BB695" s="100"/>
      <c r="BC695" s="101"/>
      <c r="BD695" s="101"/>
      <c r="BE695" s="101"/>
      <c r="BF695" s="101"/>
      <c r="BG695" s="101"/>
      <c r="BH695" s="101"/>
      <c r="BI695" s="101"/>
      <c r="BJ695" s="101"/>
      <c r="BK695" s="101"/>
      <c r="BL695" s="101"/>
      <c r="BM695" s="101"/>
      <c r="BN695" s="102">
        <f t="shared" si="777"/>
        <v>0</v>
      </c>
      <c r="BO695" s="103">
        <f t="shared" si="778"/>
        <v>0</v>
      </c>
      <c r="BP695" s="103">
        <f t="shared" si="779"/>
        <v>0</v>
      </c>
      <c r="BQ695" s="103">
        <f t="shared" si="780"/>
        <v>0</v>
      </c>
      <c r="BR695" s="103">
        <f t="shared" si="781"/>
        <v>0</v>
      </c>
      <c r="BS695" s="103">
        <f t="shared" si="782"/>
        <v>0</v>
      </c>
      <c r="BT695" s="103">
        <f t="shared" si="783"/>
        <v>0</v>
      </c>
      <c r="BU695" s="103">
        <f t="shared" si="784"/>
        <v>0</v>
      </c>
      <c r="BV695" s="103">
        <f t="shared" si="785"/>
        <v>0</v>
      </c>
      <c r="BW695" s="103">
        <f t="shared" si="786"/>
        <v>0</v>
      </c>
      <c r="BX695" s="103">
        <f t="shared" si="787"/>
        <v>0</v>
      </c>
      <c r="BY695" s="103">
        <f t="shared" si="788"/>
        <v>0</v>
      </c>
      <c r="BZ695" s="103">
        <f t="shared" si="789"/>
        <v>0</v>
      </c>
      <c r="CA695" s="104">
        <f>SUM(BO695:BZ695)*VLOOKUP($I695,Escalation[],MATCH(BB$1,Escalation[#Headers]),FALSE)</f>
        <v>0</v>
      </c>
      <c r="CB695" s="104">
        <f t="shared" si="790"/>
        <v>0</v>
      </c>
      <c r="CC695" s="104">
        <f t="shared" si="791"/>
        <v>0</v>
      </c>
      <c r="CD695" s="104">
        <f t="shared" si="792"/>
        <v>0</v>
      </c>
      <c r="CE695" s="103">
        <f t="shared" si="793"/>
        <v>0</v>
      </c>
      <c r="CF695" s="105">
        <f t="shared" si="794"/>
        <v>0</v>
      </c>
      <c r="CG695" s="100"/>
      <c r="CH695" s="101"/>
      <c r="CI695" s="101"/>
      <c r="CJ695" s="101"/>
      <c r="CK695" s="101"/>
      <c r="CL695" s="101"/>
      <c r="CM695" s="101">
        <v>500</v>
      </c>
      <c r="CN695" s="101"/>
      <c r="CO695" s="101"/>
      <c r="CP695" s="101"/>
      <c r="CQ695" s="101"/>
      <c r="CR695" s="101"/>
      <c r="CS695" s="102">
        <f t="shared" si="795"/>
        <v>0</v>
      </c>
      <c r="CT695" s="103">
        <f t="shared" si="796"/>
        <v>0</v>
      </c>
      <c r="CU695" s="103">
        <f t="shared" si="797"/>
        <v>0</v>
      </c>
      <c r="CV695" s="103">
        <f t="shared" si="798"/>
        <v>0</v>
      </c>
      <c r="CW695" s="103">
        <f t="shared" si="799"/>
        <v>0</v>
      </c>
      <c r="CX695" s="103">
        <f t="shared" si="800"/>
        <v>0</v>
      </c>
      <c r="CY695" s="103">
        <f t="shared" si="801"/>
        <v>0</v>
      </c>
      <c r="CZ695" s="103">
        <f t="shared" si="802"/>
        <v>500</v>
      </c>
      <c r="DA695" s="103">
        <f t="shared" si="803"/>
        <v>0</v>
      </c>
      <c r="DB695" s="103">
        <f t="shared" si="804"/>
        <v>0</v>
      </c>
      <c r="DC695" s="103">
        <f t="shared" si="805"/>
        <v>0</v>
      </c>
      <c r="DD695" s="103">
        <f t="shared" si="806"/>
        <v>0</v>
      </c>
      <c r="DE695" s="103">
        <f t="shared" si="807"/>
        <v>0</v>
      </c>
      <c r="DF695" s="104">
        <f>SUM(CT695:DE695)*VLOOKUP($I695,Escalation[],MATCH(CG$1,Escalation[#Headers]),FALSE)</f>
        <v>532.9483441875002</v>
      </c>
      <c r="DG695" s="104">
        <f t="shared" si="808"/>
        <v>0</v>
      </c>
      <c r="DH695" s="104">
        <f t="shared" si="809"/>
        <v>282.46262241937512</v>
      </c>
      <c r="DI695" s="104">
        <f t="shared" si="810"/>
        <v>815.41096660687526</v>
      </c>
      <c r="DJ695" s="103">
        <f t="shared" si="811"/>
        <v>47.965350976875015</v>
      </c>
      <c r="DK695" s="105">
        <f t="shared" si="812"/>
        <v>25.421636017743761</v>
      </c>
      <c r="DL695" s="100"/>
      <c r="DM695" s="101"/>
      <c r="DN695" s="101"/>
      <c r="DO695" s="101"/>
      <c r="DP695" s="101"/>
      <c r="DQ695" s="101"/>
      <c r="DR695" s="101"/>
      <c r="DS695" s="102"/>
      <c r="DT695" s="102"/>
      <c r="DU695" s="102"/>
      <c r="DV695" s="102"/>
      <c r="DW695" s="102"/>
      <c r="DX695" s="102">
        <f t="shared" si="813"/>
        <v>0</v>
      </c>
      <c r="DY695" s="103">
        <f t="shared" si="814"/>
        <v>0</v>
      </c>
      <c r="DZ695" s="103">
        <f t="shared" si="815"/>
        <v>0</v>
      </c>
      <c r="EA695" s="103">
        <f t="shared" si="816"/>
        <v>0</v>
      </c>
      <c r="EB695" s="103">
        <f t="shared" si="817"/>
        <v>0</v>
      </c>
      <c r="EC695" s="103">
        <f t="shared" si="818"/>
        <v>0</v>
      </c>
      <c r="ED695" s="103">
        <f t="shared" si="819"/>
        <v>0</v>
      </c>
      <c r="EE695" s="103">
        <f t="shared" si="820"/>
        <v>0</v>
      </c>
      <c r="EF695" s="103">
        <f t="shared" si="821"/>
        <v>0</v>
      </c>
      <c r="EG695" s="103">
        <f t="shared" si="822"/>
        <v>0</v>
      </c>
      <c r="EH695" s="103">
        <f t="shared" si="823"/>
        <v>0</v>
      </c>
      <c r="EI695" s="103">
        <f t="shared" si="824"/>
        <v>0</v>
      </c>
      <c r="EJ695" s="103">
        <f t="shared" si="825"/>
        <v>0</v>
      </c>
      <c r="EK695" s="104">
        <f>SUM(DY695:EJ695)*VLOOKUP($I695,Escalation[],MATCH(DL$1,Escalation[#Headers]),FALSE)</f>
        <v>0</v>
      </c>
      <c r="EL695" s="104">
        <f t="shared" si="826"/>
        <v>0</v>
      </c>
      <c r="EM695" s="104">
        <f t="shared" si="827"/>
        <v>0</v>
      </c>
      <c r="EN695" s="104">
        <f t="shared" si="828"/>
        <v>0</v>
      </c>
      <c r="EO695" s="103">
        <f t="shared" si="829"/>
        <v>0</v>
      </c>
      <c r="EP695" s="105">
        <f t="shared" si="830"/>
        <v>0</v>
      </c>
      <c r="EQ695" s="159">
        <f t="shared" si="831"/>
        <v>815.41096660687526</v>
      </c>
      <c r="ER695" s="1"/>
      <c r="ES695" s="82"/>
      <c r="ET695" s="82"/>
      <c r="EU695" s="82"/>
      <c r="EV695" s="82"/>
      <c r="EW695" s="34"/>
      <c r="EX695" s="34"/>
      <c r="EY695" s="34"/>
      <c r="EZ695" s="34"/>
      <c r="FA695" s="34"/>
      <c r="FB695" s="34"/>
      <c r="FC695" s="34"/>
      <c r="FD695" s="34"/>
    </row>
    <row r="696" spans="1:160" ht="52.8" hidden="1" x14ac:dyDescent="0.3">
      <c r="A696" s="1" t="s">
        <v>1371</v>
      </c>
      <c r="B696" s="83">
        <v>1.6</v>
      </c>
      <c r="C696" t="s">
        <v>1404</v>
      </c>
      <c r="D696" s="28" t="s">
        <v>15</v>
      </c>
      <c r="E696" s="28" t="s">
        <v>1540</v>
      </c>
      <c r="F696" s="29" t="s">
        <v>1337</v>
      </c>
      <c r="G696" s="30" t="s">
        <v>1377</v>
      </c>
      <c r="H696" s="1"/>
      <c r="I696" s="28" t="s">
        <v>215</v>
      </c>
      <c r="J696" s="31" t="s">
        <v>215</v>
      </c>
      <c r="K696" s="28"/>
      <c r="L696" s="28" t="s">
        <v>129</v>
      </c>
      <c r="M696" s="38"/>
      <c r="N696" s="42">
        <v>1</v>
      </c>
      <c r="O696" s="24">
        <v>0</v>
      </c>
      <c r="P696" s="48">
        <v>0</v>
      </c>
      <c r="Q696" s="31" t="s">
        <v>23</v>
      </c>
      <c r="R696" s="1" t="s">
        <v>220</v>
      </c>
      <c r="S696" s="71">
        <f>VLOOKUP(R696,Contingencies!$A$2:$D$7,4,FALSE)</f>
        <v>0.2</v>
      </c>
      <c r="T696" s="22">
        <f t="shared" si="764"/>
        <v>2558.1520521000007</v>
      </c>
      <c r="U696" s="33">
        <f t="shared" si="838"/>
        <v>0</v>
      </c>
      <c r="V696" s="89"/>
      <c r="W696" s="100"/>
      <c r="X696" s="101"/>
      <c r="Y696" s="101"/>
      <c r="Z696" s="101"/>
      <c r="AA696" s="101"/>
      <c r="AB696" s="101"/>
      <c r="AC696" s="101"/>
      <c r="AD696" s="101"/>
      <c r="AE696" s="101"/>
      <c r="AF696" s="101"/>
      <c r="AG696" s="101"/>
      <c r="AH696" s="101"/>
      <c r="AI696" s="102">
        <f t="shared" si="832"/>
        <v>0</v>
      </c>
      <c r="AJ696" s="103">
        <f t="shared" si="765"/>
        <v>0</v>
      </c>
      <c r="AK696" s="103">
        <f t="shared" si="766"/>
        <v>0</v>
      </c>
      <c r="AL696" s="103">
        <f t="shared" si="767"/>
        <v>0</v>
      </c>
      <c r="AM696" s="103">
        <f t="shared" si="768"/>
        <v>0</v>
      </c>
      <c r="AN696" s="103">
        <f t="shared" si="769"/>
        <v>0</v>
      </c>
      <c r="AO696" s="103">
        <f t="shared" si="770"/>
        <v>0</v>
      </c>
      <c r="AP696" s="103">
        <f t="shared" si="771"/>
        <v>0</v>
      </c>
      <c r="AQ696" s="103">
        <f t="shared" si="772"/>
        <v>0</v>
      </c>
      <c r="AR696" s="103">
        <f t="shared" si="773"/>
        <v>0</v>
      </c>
      <c r="AS696" s="103">
        <f t="shared" si="774"/>
        <v>0</v>
      </c>
      <c r="AT696" s="103">
        <f t="shared" si="775"/>
        <v>0</v>
      </c>
      <c r="AU696" s="103">
        <f t="shared" si="776"/>
        <v>0</v>
      </c>
      <c r="AV696" s="104">
        <f>SUM(AJ696:AU696)*VLOOKUP($I696,Escalation[],MATCH(W$1,Escalation[#Headers]),FALSE)</f>
        <v>0</v>
      </c>
      <c r="AW696" s="104">
        <f t="shared" si="833"/>
        <v>0</v>
      </c>
      <c r="AX696" s="104">
        <f t="shared" si="834"/>
        <v>0</v>
      </c>
      <c r="AY696" s="104">
        <f t="shared" si="835"/>
        <v>0</v>
      </c>
      <c r="AZ696" s="103">
        <f t="shared" si="836"/>
        <v>0</v>
      </c>
      <c r="BA696" s="105">
        <f t="shared" si="837"/>
        <v>0</v>
      </c>
      <c r="BB696" s="100"/>
      <c r="BC696" s="101"/>
      <c r="BD696" s="101"/>
      <c r="BE696" s="101"/>
      <c r="BF696" s="101"/>
      <c r="BG696" s="101"/>
      <c r="BH696" s="101"/>
      <c r="BI696" s="101"/>
      <c r="BJ696" s="101"/>
      <c r="BK696" s="101"/>
      <c r="BL696" s="101"/>
      <c r="BM696" s="101"/>
      <c r="BN696" s="102">
        <f t="shared" si="777"/>
        <v>0</v>
      </c>
      <c r="BO696" s="103">
        <f t="shared" si="778"/>
        <v>0</v>
      </c>
      <c r="BP696" s="103">
        <f t="shared" si="779"/>
        <v>0</v>
      </c>
      <c r="BQ696" s="103">
        <f t="shared" si="780"/>
        <v>0</v>
      </c>
      <c r="BR696" s="103">
        <f t="shared" si="781"/>
        <v>0</v>
      </c>
      <c r="BS696" s="103">
        <f t="shared" si="782"/>
        <v>0</v>
      </c>
      <c r="BT696" s="103">
        <f t="shared" si="783"/>
        <v>0</v>
      </c>
      <c r="BU696" s="103">
        <f t="shared" si="784"/>
        <v>0</v>
      </c>
      <c r="BV696" s="103">
        <f t="shared" si="785"/>
        <v>0</v>
      </c>
      <c r="BW696" s="103">
        <f t="shared" si="786"/>
        <v>0</v>
      </c>
      <c r="BX696" s="103">
        <f t="shared" si="787"/>
        <v>0</v>
      </c>
      <c r="BY696" s="103">
        <f t="shared" si="788"/>
        <v>0</v>
      </c>
      <c r="BZ696" s="103">
        <f t="shared" si="789"/>
        <v>0</v>
      </c>
      <c r="CA696" s="104">
        <f>SUM(BO696:BZ696)*VLOOKUP($I696,Escalation[],MATCH(BB$1,Escalation[#Headers]),FALSE)</f>
        <v>0</v>
      </c>
      <c r="CB696" s="104">
        <f t="shared" si="790"/>
        <v>0</v>
      </c>
      <c r="CC696" s="104">
        <f t="shared" si="791"/>
        <v>0</v>
      </c>
      <c r="CD696" s="104">
        <f t="shared" si="792"/>
        <v>0</v>
      </c>
      <c r="CE696" s="103">
        <f t="shared" si="793"/>
        <v>0</v>
      </c>
      <c r="CF696" s="105">
        <f t="shared" si="794"/>
        <v>0</v>
      </c>
      <c r="CG696" s="100"/>
      <c r="CH696" s="101"/>
      <c r="CI696" s="101"/>
      <c r="CJ696" s="101"/>
      <c r="CK696" s="101"/>
      <c r="CL696" s="101"/>
      <c r="CM696" s="101"/>
      <c r="CN696" s="101"/>
      <c r="CO696" s="101">
        <v>12000</v>
      </c>
      <c r="CP696" s="101"/>
      <c r="CQ696" s="101"/>
      <c r="CR696" s="101"/>
      <c r="CS696" s="102">
        <f t="shared" si="795"/>
        <v>0</v>
      </c>
      <c r="CT696" s="103">
        <f t="shared" si="796"/>
        <v>0</v>
      </c>
      <c r="CU696" s="103">
        <f t="shared" si="797"/>
        <v>0</v>
      </c>
      <c r="CV696" s="103">
        <f t="shared" si="798"/>
        <v>0</v>
      </c>
      <c r="CW696" s="103">
        <f t="shared" si="799"/>
        <v>0</v>
      </c>
      <c r="CX696" s="103">
        <f t="shared" si="800"/>
        <v>0</v>
      </c>
      <c r="CY696" s="103">
        <f t="shared" si="801"/>
        <v>0</v>
      </c>
      <c r="CZ696" s="103">
        <f t="shared" si="802"/>
        <v>0</v>
      </c>
      <c r="DA696" s="103">
        <f t="shared" si="803"/>
        <v>0</v>
      </c>
      <c r="DB696" s="103">
        <f t="shared" si="804"/>
        <v>12000</v>
      </c>
      <c r="DC696" s="103">
        <f t="shared" si="805"/>
        <v>0</v>
      </c>
      <c r="DD696" s="103">
        <f t="shared" si="806"/>
        <v>0</v>
      </c>
      <c r="DE696" s="103">
        <f t="shared" si="807"/>
        <v>0</v>
      </c>
      <c r="DF696" s="104">
        <f>SUM(CT696:DE696)*VLOOKUP($I696,Escalation[],MATCH(CG$1,Escalation[#Headers]),FALSE)</f>
        <v>12790.760260500003</v>
      </c>
      <c r="DG696" s="104">
        <f t="shared" si="808"/>
        <v>0</v>
      </c>
      <c r="DH696" s="104">
        <f t="shared" si="809"/>
        <v>0</v>
      </c>
      <c r="DI696" s="104">
        <f t="shared" si="810"/>
        <v>12790.760260500003</v>
      </c>
      <c r="DJ696" s="103">
        <f t="shared" si="811"/>
        <v>2558.1520521000007</v>
      </c>
      <c r="DK696" s="105">
        <f t="shared" si="812"/>
        <v>0</v>
      </c>
      <c r="DL696" s="100"/>
      <c r="DM696" s="101"/>
      <c r="DN696" s="101"/>
      <c r="DO696" s="101"/>
      <c r="DP696" s="101"/>
      <c r="DQ696" s="101"/>
      <c r="DR696" s="101"/>
      <c r="DS696" s="102"/>
      <c r="DT696" s="102"/>
      <c r="DU696" s="102"/>
      <c r="DV696" s="102"/>
      <c r="DW696" s="102"/>
      <c r="DX696" s="102">
        <f t="shared" si="813"/>
        <v>0</v>
      </c>
      <c r="DY696" s="103">
        <f t="shared" si="814"/>
        <v>0</v>
      </c>
      <c r="DZ696" s="103">
        <f t="shared" si="815"/>
        <v>0</v>
      </c>
      <c r="EA696" s="103">
        <f t="shared" si="816"/>
        <v>0</v>
      </c>
      <c r="EB696" s="103">
        <f t="shared" si="817"/>
        <v>0</v>
      </c>
      <c r="EC696" s="103">
        <f t="shared" si="818"/>
        <v>0</v>
      </c>
      <c r="ED696" s="103">
        <f t="shared" si="819"/>
        <v>0</v>
      </c>
      <c r="EE696" s="103">
        <f t="shared" si="820"/>
        <v>0</v>
      </c>
      <c r="EF696" s="103">
        <f t="shared" si="821"/>
        <v>0</v>
      </c>
      <c r="EG696" s="103">
        <f t="shared" si="822"/>
        <v>0</v>
      </c>
      <c r="EH696" s="103">
        <f t="shared" si="823"/>
        <v>0</v>
      </c>
      <c r="EI696" s="103">
        <f t="shared" si="824"/>
        <v>0</v>
      </c>
      <c r="EJ696" s="103">
        <f t="shared" si="825"/>
        <v>0</v>
      </c>
      <c r="EK696" s="104">
        <f>SUM(DY696:EJ696)*VLOOKUP($I696,Escalation[],MATCH(DL$1,Escalation[#Headers]),FALSE)</f>
        <v>0</v>
      </c>
      <c r="EL696" s="104">
        <f t="shared" si="826"/>
        <v>0</v>
      </c>
      <c r="EM696" s="104">
        <f t="shared" si="827"/>
        <v>0</v>
      </c>
      <c r="EN696" s="104">
        <f t="shared" si="828"/>
        <v>0</v>
      </c>
      <c r="EO696" s="103">
        <f t="shared" si="829"/>
        <v>0</v>
      </c>
      <c r="EP696" s="105">
        <f t="shared" si="830"/>
        <v>0</v>
      </c>
      <c r="EQ696" s="159">
        <f t="shared" si="831"/>
        <v>12790.760260500003</v>
      </c>
      <c r="ER696" s="1"/>
      <c r="ES696" s="82"/>
      <c r="ET696" s="82"/>
      <c r="EU696" s="82"/>
      <c r="EV696" s="82"/>
      <c r="EW696" s="34"/>
      <c r="EX696" s="34"/>
      <c r="EY696" s="34"/>
      <c r="EZ696" s="34"/>
      <c r="FA696" s="34"/>
      <c r="FB696" s="34"/>
      <c r="FC696" s="34"/>
      <c r="FD696" s="34"/>
    </row>
    <row r="697" spans="1:160" ht="40.200000000000003" thickBot="1" x14ac:dyDescent="0.35">
      <c r="A697" s="1" t="s">
        <v>1378</v>
      </c>
      <c r="B697" s="83">
        <v>1.6</v>
      </c>
      <c r="C697" t="s">
        <v>1405</v>
      </c>
      <c r="D697" s="1" t="s">
        <v>1010</v>
      </c>
      <c r="E697" s="1"/>
      <c r="F697" s="29" t="s">
        <v>1337</v>
      </c>
      <c r="G697" s="30" t="s">
        <v>1337</v>
      </c>
      <c r="H697" s="35" t="s">
        <v>1171</v>
      </c>
      <c r="I697" s="1" t="s">
        <v>19</v>
      </c>
      <c r="J697" s="1" t="s">
        <v>31</v>
      </c>
      <c r="K697" s="1" t="s">
        <v>81</v>
      </c>
      <c r="L697" s="32" t="s">
        <v>129</v>
      </c>
      <c r="M697" s="38">
        <v>52.12</v>
      </c>
      <c r="N697" s="41">
        <v>52</v>
      </c>
      <c r="O697" s="24">
        <v>0.35599999999999998</v>
      </c>
      <c r="P697" s="47">
        <v>0.54500000000000004</v>
      </c>
      <c r="Q697" s="31" t="s">
        <v>23</v>
      </c>
      <c r="R697" s="1" t="s">
        <v>24</v>
      </c>
      <c r="S697" s="71">
        <f>VLOOKUP(R697,Contingencies!$A$2:$D$7,4,FALSE)</f>
        <v>0.09</v>
      </c>
      <c r="T697" s="22">
        <f t="shared" si="764"/>
        <v>1109.3241445906951</v>
      </c>
      <c r="U697" s="33">
        <f t="shared" si="838"/>
        <v>391.31498951581165</v>
      </c>
      <c r="V697" s="89"/>
      <c r="W697" s="145"/>
      <c r="X697" s="146"/>
      <c r="Y697" s="146"/>
      <c r="Z697" s="146"/>
      <c r="AA697" s="146"/>
      <c r="AB697" s="146"/>
      <c r="AC697" s="146"/>
      <c r="AD697" s="146"/>
      <c r="AE697" s="146"/>
      <c r="AF697" s="146"/>
      <c r="AG697" s="146"/>
      <c r="AH697" s="146"/>
      <c r="AI697" s="102">
        <f t="shared" si="832"/>
        <v>0</v>
      </c>
      <c r="AJ697" s="103">
        <f t="shared" si="765"/>
        <v>0</v>
      </c>
      <c r="AK697" s="103">
        <f t="shared" si="766"/>
        <v>0</v>
      </c>
      <c r="AL697" s="103">
        <f t="shared" si="767"/>
        <v>0</v>
      </c>
      <c r="AM697" s="103">
        <f t="shared" si="768"/>
        <v>0</v>
      </c>
      <c r="AN697" s="103">
        <f t="shared" si="769"/>
        <v>0</v>
      </c>
      <c r="AO697" s="103">
        <f t="shared" si="770"/>
        <v>0</v>
      </c>
      <c r="AP697" s="103">
        <f t="shared" si="771"/>
        <v>0</v>
      </c>
      <c r="AQ697" s="103">
        <f t="shared" si="772"/>
        <v>0</v>
      </c>
      <c r="AR697" s="103">
        <f t="shared" si="773"/>
        <v>0</v>
      </c>
      <c r="AS697" s="103">
        <f t="shared" si="774"/>
        <v>0</v>
      </c>
      <c r="AT697" s="103">
        <f t="shared" si="775"/>
        <v>0</v>
      </c>
      <c r="AU697" s="103">
        <f t="shared" si="776"/>
        <v>0</v>
      </c>
      <c r="AV697" s="104">
        <f>SUM(AJ697:AU697)*VLOOKUP($I697,Escalation[],MATCH(W$1,Escalation[#Headers]),FALSE)</f>
        <v>0</v>
      </c>
      <c r="AW697" s="104">
        <f t="shared" si="833"/>
        <v>0</v>
      </c>
      <c r="AX697" s="104">
        <f t="shared" si="834"/>
        <v>0</v>
      </c>
      <c r="AY697" s="104">
        <f t="shared" si="835"/>
        <v>0</v>
      </c>
      <c r="AZ697" s="103">
        <f t="shared" si="836"/>
        <v>0</v>
      </c>
      <c r="BA697" s="105">
        <f t="shared" si="837"/>
        <v>0</v>
      </c>
      <c r="BB697" s="145"/>
      <c r="BC697" s="146"/>
      <c r="BD697" s="146"/>
      <c r="BE697" s="146"/>
      <c r="BF697" s="146"/>
      <c r="BG697" s="146"/>
      <c r="BH697" s="146"/>
      <c r="BI697" s="146"/>
      <c r="BJ697" s="146"/>
      <c r="BK697" s="146"/>
      <c r="BL697" s="146"/>
      <c r="BM697" s="146"/>
      <c r="BN697" s="146">
        <f t="shared" si="777"/>
        <v>0</v>
      </c>
      <c r="BO697" s="147">
        <f t="shared" si="778"/>
        <v>0</v>
      </c>
      <c r="BP697" s="147">
        <f t="shared" si="779"/>
        <v>0</v>
      </c>
      <c r="BQ697" s="147">
        <f t="shared" si="780"/>
        <v>0</v>
      </c>
      <c r="BR697" s="147">
        <f t="shared" si="781"/>
        <v>0</v>
      </c>
      <c r="BS697" s="147">
        <f t="shared" si="782"/>
        <v>0</v>
      </c>
      <c r="BT697" s="147">
        <f t="shared" si="783"/>
        <v>0</v>
      </c>
      <c r="BU697" s="147">
        <f t="shared" si="784"/>
        <v>0</v>
      </c>
      <c r="BV697" s="147">
        <f t="shared" si="785"/>
        <v>0</v>
      </c>
      <c r="BW697" s="147">
        <f t="shared" si="786"/>
        <v>0</v>
      </c>
      <c r="BX697" s="147">
        <f t="shared" si="787"/>
        <v>0</v>
      </c>
      <c r="BY697" s="147">
        <f t="shared" si="788"/>
        <v>0</v>
      </c>
      <c r="BZ697" s="147">
        <f t="shared" si="789"/>
        <v>0</v>
      </c>
      <c r="CA697" s="148">
        <f>SUM(BO697:BZ697)*VLOOKUP($I697,Escalation[],MATCH(BB$1,Escalation[#Headers]),FALSE)</f>
        <v>0</v>
      </c>
      <c r="CB697" s="148">
        <f t="shared" si="790"/>
        <v>0</v>
      </c>
      <c r="CC697" s="148">
        <f t="shared" si="791"/>
        <v>0</v>
      </c>
      <c r="CD697" s="148">
        <f t="shared" si="792"/>
        <v>0</v>
      </c>
      <c r="CE697" s="147">
        <f t="shared" si="793"/>
        <v>0</v>
      </c>
      <c r="CF697" s="149">
        <f t="shared" si="794"/>
        <v>0</v>
      </c>
      <c r="CG697" s="145">
        <v>5.25</v>
      </c>
      <c r="CH697" s="146">
        <v>5.25</v>
      </c>
      <c r="CI697" s="146">
        <v>5.25</v>
      </c>
      <c r="CJ697" s="146">
        <v>5.25</v>
      </c>
      <c r="CK697" s="146">
        <v>5.25</v>
      </c>
      <c r="CL697" s="146">
        <v>5.25</v>
      </c>
      <c r="CM697" s="146">
        <v>5.25</v>
      </c>
      <c r="CN697" s="146">
        <v>5.25</v>
      </c>
      <c r="CO697" s="146">
        <v>5.25</v>
      </c>
      <c r="CP697" s="146">
        <v>5.25</v>
      </c>
      <c r="CQ697" s="146">
        <v>5.25</v>
      </c>
      <c r="CR697" s="146">
        <v>5.25</v>
      </c>
      <c r="CS697" s="146">
        <f t="shared" si="795"/>
        <v>63</v>
      </c>
      <c r="CT697" s="147">
        <f t="shared" si="796"/>
        <v>273.63</v>
      </c>
      <c r="CU697" s="147">
        <f t="shared" si="797"/>
        <v>273.63</v>
      </c>
      <c r="CV697" s="147">
        <f t="shared" si="798"/>
        <v>273.63</v>
      </c>
      <c r="CW697" s="147">
        <f t="shared" si="799"/>
        <v>273.63</v>
      </c>
      <c r="CX697" s="147">
        <f t="shared" si="800"/>
        <v>273.63</v>
      </c>
      <c r="CY697" s="147">
        <f t="shared" si="801"/>
        <v>273.63</v>
      </c>
      <c r="CZ697" s="147">
        <f t="shared" si="802"/>
        <v>273.63</v>
      </c>
      <c r="DA697" s="147">
        <f t="shared" si="803"/>
        <v>273.63</v>
      </c>
      <c r="DB697" s="147">
        <f t="shared" si="804"/>
        <v>273.63</v>
      </c>
      <c r="DC697" s="147">
        <f t="shared" si="805"/>
        <v>273.63</v>
      </c>
      <c r="DD697" s="147">
        <f t="shared" si="806"/>
        <v>273.63</v>
      </c>
      <c r="DE697" s="147">
        <f t="shared" si="807"/>
        <v>273.63</v>
      </c>
      <c r="DF697" s="148">
        <f>SUM(CT697:DE697)*VLOOKUP($I697,Escalation[],MATCH(CG$1,Escalation[#Headers]),FALSE)</f>
        <v>3499.9357300806168</v>
      </c>
      <c r="DG697" s="148">
        <f t="shared" si="808"/>
        <v>1245.9771199086995</v>
      </c>
      <c r="DH697" s="148">
        <f t="shared" si="809"/>
        <v>2586.5225032441772</v>
      </c>
      <c r="DI697" s="148">
        <f t="shared" si="810"/>
        <v>7332.4353532334935</v>
      </c>
      <c r="DJ697" s="147">
        <f t="shared" si="811"/>
        <v>427.13215649903839</v>
      </c>
      <c r="DK697" s="149">
        <f t="shared" si="812"/>
        <v>232.78702529197594</v>
      </c>
      <c r="DL697" s="161">
        <v>7</v>
      </c>
      <c r="DM697" s="158">
        <v>7</v>
      </c>
      <c r="DN697" s="158">
        <v>7</v>
      </c>
      <c r="DO697" s="158">
        <v>7</v>
      </c>
      <c r="DP697" s="158">
        <v>7</v>
      </c>
      <c r="DQ697" s="158">
        <v>7</v>
      </c>
      <c r="DR697" s="158"/>
      <c r="DS697" s="146"/>
      <c r="DT697" s="146"/>
      <c r="DU697" s="146"/>
      <c r="DV697" s="146"/>
      <c r="DW697" s="146"/>
      <c r="DX697" s="102">
        <f t="shared" si="813"/>
        <v>42</v>
      </c>
      <c r="DY697" s="103">
        <f t="shared" si="814"/>
        <v>364.84</v>
      </c>
      <c r="DZ697" s="103">
        <f t="shared" si="815"/>
        <v>364.84</v>
      </c>
      <c r="EA697" s="103">
        <f t="shared" si="816"/>
        <v>364.84</v>
      </c>
      <c r="EB697" s="103">
        <f t="shared" si="817"/>
        <v>364.84</v>
      </c>
      <c r="EC697" s="103">
        <f t="shared" si="818"/>
        <v>364.84</v>
      </c>
      <c r="ED697" s="103">
        <f t="shared" si="819"/>
        <v>364.84</v>
      </c>
      <c r="EE697" s="103">
        <f t="shared" si="820"/>
        <v>0</v>
      </c>
      <c r="EF697" s="103">
        <f t="shared" si="821"/>
        <v>0</v>
      </c>
      <c r="EG697" s="103">
        <f t="shared" si="822"/>
        <v>0</v>
      </c>
      <c r="EH697" s="103">
        <f t="shared" si="823"/>
        <v>0</v>
      </c>
      <c r="EI697" s="103">
        <f t="shared" si="824"/>
        <v>0</v>
      </c>
      <c r="EJ697" s="103">
        <f t="shared" si="825"/>
        <v>0</v>
      </c>
      <c r="EK697" s="104">
        <f>SUM(DY697:EJ697)*VLOOKUP($I697,Escalation[],MATCH(DL$1,Escalation[#Headers]),FALSE)</f>
        <v>2383.4562321848998</v>
      </c>
      <c r="EL697" s="104">
        <f t="shared" si="826"/>
        <v>848.51041865782429</v>
      </c>
      <c r="EM697" s="104">
        <f t="shared" si="827"/>
        <v>1761.4218247092847</v>
      </c>
      <c r="EN697" s="104">
        <f t="shared" si="828"/>
        <v>4993.3884755520085</v>
      </c>
      <c r="EO697" s="103">
        <f t="shared" si="829"/>
        <v>290.87699857584516</v>
      </c>
      <c r="EP697" s="105">
        <f t="shared" si="830"/>
        <v>158.52796422383562</v>
      </c>
      <c r="EQ697" s="162">
        <f t="shared" si="831"/>
        <v>12325.823828785502</v>
      </c>
      <c r="ER697" s="1"/>
      <c r="ES697" s="82"/>
      <c r="ET697" s="82"/>
      <c r="EU697" s="82"/>
      <c r="EV697" s="82"/>
      <c r="EW697" s="34"/>
      <c r="EX697" s="34"/>
      <c r="EY697" s="34"/>
      <c r="EZ697" s="34"/>
      <c r="FA697" s="34"/>
      <c r="FB697" s="34"/>
      <c r="FC697" s="34"/>
      <c r="FD697" s="34"/>
    </row>
    <row r="699" spans="1:160" x14ac:dyDescent="0.3">
      <c r="T699" s="36"/>
      <c r="U699" s="36"/>
      <c r="AY699" s="94">
        <f>SUM(AY3:AY697)</f>
        <v>5245762.7230299059</v>
      </c>
      <c r="AZ699" s="94"/>
      <c r="BA699" s="94"/>
      <c r="CE699" s="36"/>
      <c r="CF699" s="36"/>
      <c r="DJ699" s="36"/>
      <c r="DK699" s="36"/>
      <c r="EO699" s="36"/>
      <c r="EP699" s="36"/>
      <c r="EQ699" s="36">
        <f>SUM(EQ3:EQ697)</f>
        <v>16601512.842365423</v>
      </c>
      <c r="EW699" s="36"/>
      <c r="EX699" s="36"/>
      <c r="EY699" s="36"/>
      <c r="EZ699" s="36"/>
      <c r="FA699" s="36"/>
      <c r="FB699" s="36"/>
      <c r="FC699" s="36"/>
      <c r="FD699" s="36"/>
    </row>
    <row r="701" spans="1:160" x14ac:dyDescent="0.3">
      <c r="EQ701" s="268"/>
    </row>
    <row r="702" spans="1:160" x14ac:dyDescent="0.3">
      <c r="EQ702" s="268"/>
    </row>
  </sheetData>
  <autoFilter ref="A1:EQ697" xr:uid="{00000000-0001-0000-0000-000000000000}">
    <filterColumn colId="3">
      <filters>
        <filter val="UMD"/>
      </filters>
    </filterColumn>
    <filterColumn colId="12" showButton="0"/>
    <filterColumn colId="18" showButton="0"/>
    <filterColumn colId="19" showButton="0"/>
    <filterColumn colId="22" showButton="0"/>
    <filterColumn colId="23" showButton="0"/>
    <filterColumn colId="24" showButton="0"/>
    <filterColumn colId="25" showButton="0"/>
    <filterColumn colId="26" showButton="0"/>
    <filterColumn colId="27" showButton="0"/>
    <filterColumn colId="28" showButton="0"/>
    <filterColumn colId="29" showButton="0"/>
    <filterColumn colId="30" showButton="0"/>
    <filterColumn colId="31" showButton="0"/>
    <filterColumn colId="32" showButton="0"/>
    <filterColumn colId="33" showButton="0"/>
    <filterColumn colId="34" showButton="0"/>
    <filterColumn colId="35" showButton="0"/>
    <filterColumn colId="36" showButton="0"/>
    <filterColumn colId="37" showButton="0"/>
    <filterColumn colId="38" showButton="0"/>
    <filterColumn colId="39" showButton="0"/>
    <filterColumn colId="40" showButton="0"/>
    <filterColumn colId="41" showButton="0"/>
    <filterColumn colId="42" showButton="0"/>
    <filterColumn colId="43" showButton="0"/>
    <filterColumn colId="44" showButton="0"/>
    <filterColumn colId="45" showButton="0"/>
    <filterColumn colId="46" showButton="0"/>
    <filterColumn colId="47" showButton="0"/>
    <filterColumn colId="48" showButton="0"/>
    <filterColumn colId="49" showButton="0"/>
    <filterColumn colId="50" showButton="0"/>
    <filterColumn colId="51" showButton="0"/>
    <filterColumn colId="53" showButton="0"/>
    <filterColumn colId="54" showButton="0"/>
    <filterColumn colId="55" showButton="0"/>
    <filterColumn colId="56" showButton="0"/>
    <filterColumn colId="57" showButton="0"/>
    <filterColumn colId="58" showButton="0"/>
    <filterColumn colId="59" showButton="0"/>
    <filterColumn colId="60" showButton="0"/>
    <filterColumn colId="61" showButton="0"/>
    <filterColumn colId="62" showButton="0"/>
    <filterColumn colId="63" showButton="0"/>
    <filterColumn colId="64" showButton="0"/>
    <filterColumn colId="65" showButton="0"/>
    <filterColumn colId="66" showButton="0"/>
    <filterColumn colId="67" showButton="0"/>
    <filterColumn colId="68" showButton="0"/>
    <filterColumn colId="69" showButton="0"/>
    <filterColumn colId="70" showButton="0"/>
    <filterColumn colId="71" showButton="0"/>
    <filterColumn colId="72" showButton="0"/>
    <filterColumn colId="73" showButton="0"/>
    <filterColumn colId="74" showButton="0"/>
    <filterColumn colId="75" showButton="0"/>
    <filterColumn colId="76" showButton="0"/>
    <filterColumn colId="77" showButton="0"/>
    <filterColumn colId="78" showButton="0"/>
    <filterColumn colId="79" showButton="0"/>
    <filterColumn colId="80" showButton="0"/>
    <filterColumn colId="81" showButton="0"/>
    <filterColumn colId="82" showButton="0"/>
    <filterColumn colId="84" showButton="0"/>
    <filterColumn colId="85" showButton="0"/>
    <filterColumn colId="86" showButton="0"/>
    <filterColumn colId="87" showButton="0"/>
    <filterColumn colId="88" showButton="0"/>
    <filterColumn colId="89" showButton="0"/>
    <filterColumn colId="90" showButton="0"/>
    <filterColumn colId="91" showButton="0"/>
    <filterColumn colId="92" showButton="0"/>
    <filterColumn colId="93" showButton="0"/>
    <filterColumn colId="94" showButton="0"/>
    <filterColumn colId="95" showButton="0"/>
    <filterColumn colId="96" showButton="0"/>
    <filterColumn colId="97" showButton="0"/>
    <filterColumn colId="98" showButton="0"/>
    <filterColumn colId="99" showButton="0"/>
    <filterColumn colId="100" showButton="0"/>
    <filterColumn colId="101" showButton="0"/>
    <filterColumn colId="102" showButton="0"/>
    <filterColumn colId="103" showButton="0"/>
    <filterColumn colId="104" showButton="0"/>
    <filterColumn colId="105" showButton="0"/>
    <filterColumn colId="106" showButton="0"/>
    <filterColumn colId="107" showButton="0"/>
    <filterColumn colId="108" showButton="0"/>
    <filterColumn colId="109" showButton="0"/>
    <filterColumn colId="110" showButton="0"/>
    <filterColumn colId="111" showButton="0"/>
    <filterColumn colId="112" showButton="0"/>
    <filterColumn colId="113" showButton="0"/>
    <filterColumn colId="115" showButton="0"/>
    <filterColumn colId="116" showButton="0"/>
    <filterColumn colId="117" showButton="0"/>
    <filterColumn colId="118" showButton="0"/>
    <filterColumn colId="119" showButton="0"/>
    <filterColumn colId="120" showButton="0"/>
    <filterColumn colId="121" showButton="0"/>
    <filterColumn colId="122" showButton="0"/>
    <filterColumn colId="123" showButton="0"/>
    <filterColumn colId="124" showButton="0"/>
    <filterColumn colId="125" showButton="0"/>
    <filterColumn colId="126" showButton="0"/>
    <filterColumn colId="127" showButton="0"/>
    <filterColumn colId="128" showButton="0"/>
    <filterColumn colId="129" showButton="0"/>
    <filterColumn colId="130" showButton="0"/>
    <filterColumn colId="131" showButton="0"/>
    <filterColumn colId="132" showButton="0"/>
    <filterColumn colId="133" showButton="0"/>
    <filterColumn colId="134" showButton="0"/>
    <filterColumn colId="135" showButton="0"/>
    <filterColumn colId="136" showButton="0"/>
    <filterColumn colId="137" showButton="0"/>
    <filterColumn colId="138" showButton="0"/>
    <filterColumn colId="139" showButton="0"/>
    <filterColumn colId="140" showButton="0"/>
    <filterColumn colId="141" showButton="0"/>
    <filterColumn colId="142" showButton="0"/>
    <filterColumn colId="143" showButton="0"/>
    <filterColumn colId="144" showButton="0"/>
  </autoFilter>
  <mergeCells count="25">
    <mergeCell ref="B1:B2"/>
    <mergeCell ref="A1:A2"/>
    <mergeCell ref="M1:N1"/>
    <mergeCell ref="D1:D2"/>
    <mergeCell ref="F1:F2"/>
    <mergeCell ref="G1:G2"/>
    <mergeCell ref="H1:H2"/>
    <mergeCell ref="I1:I2"/>
    <mergeCell ref="J1:J2"/>
    <mergeCell ref="K1:K2"/>
    <mergeCell ref="EQ1:EQ2"/>
    <mergeCell ref="ER1:EV1"/>
    <mergeCell ref="C1:C2"/>
    <mergeCell ref="E1:E2"/>
    <mergeCell ref="V1:V2"/>
    <mergeCell ref="W1:BA1"/>
    <mergeCell ref="BB1:CF1"/>
    <mergeCell ref="CG1:DK1"/>
    <mergeCell ref="DL1:EP1"/>
    <mergeCell ref="L1:L2"/>
    <mergeCell ref="O1:O2"/>
    <mergeCell ref="P1:P2"/>
    <mergeCell ref="Q1:Q2"/>
    <mergeCell ref="R1:R2"/>
    <mergeCell ref="S1:U1"/>
  </mergeCells>
  <phoneticPr fontId="72" type="noConversion"/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184757-74A2-436D-B54E-47F8E516FB63}">
  <dimension ref="A1:AN94"/>
  <sheetViews>
    <sheetView zoomScale="75" zoomScaleNormal="75" workbookViewId="0">
      <selection activeCell="C12" sqref="C12:C26"/>
    </sheetView>
  </sheetViews>
  <sheetFormatPr defaultRowHeight="14.4" x14ac:dyDescent="0.3"/>
  <cols>
    <col min="1" max="1" width="25.88671875" customWidth="1"/>
    <col min="2" max="2" width="13.33203125" customWidth="1"/>
    <col min="3" max="3" width="11.5546875" bestFit="1" customWidth="1"/>
    <col min="4" max="40" width="14.33203125" customWidth="1"/>
  </cols>
  <sheetData>
    <row r="1" spans="1:40" x14ac:dyDescent="0.3">
      <c r="A1" s="72" t="s">
        <v>1538</v>
      </c>
      <c r="B1" s="72" t="s">
        <v>1531</v>
      </c>
      <c r="D1" s="56"/>
      <c r="E1" s="93" t="str">
        <f t="shared" ref="E1:AN1" si="0">LEFT(E3,FIND(" ",E3)-1)</f>
        <v>1.1.1</v>
      </c>
      <c r="F1" s="93" t="str">
        <f t="shared" si="0"/>
        <v>1.1.2</v>
      </c>
      <c r="G1" s="93" t="str">
        <f t="shared" si="0"/>
        <v>1.1.3</v>
      </c>
      <c r="H1" s="93" t="str">
        <f t="shared" si="0"/>
        <v>1.1.4</v>
      </c>
      <c r="I1" s="93" t="str">
        <f t="shared" si="0"/>
        <v>1.1.5</v>
      </c>
      <c r="J1" s="93" t="str">
        <f t="shared" si="0"/>
        <v>1.2.1</v>
      </c>
      <c r="K1" s="93" t="str">
        <f t="shared" si="0"/>
        <v>1.2.2</v>
      </c>
      <c r="L1" s="93" t="str">
        <f t="shared" si="0"/>
        <v>1.2.3</v>
      </c>
      <c r="M1" s="93" t="str">
        <f t="shared" si="0"/>
        <v>1.2.4</v>
      </c>
      <c r="N1" s="93" t="str">
        <f t="shared" si="0"/>
        <v>1.2.5</v>
      </c>
      <c r="O1" s="93" t="str">
        <f t="shared" si="0"/>
        <v>1.2.6</v>
      </c>
      <c r="P1" s="93" t="str">
        <f t="shared" si="0"/>
        <v>1.2.7</v>
      </c>
      <c r="Q1" s="93" t="str">
        <f t="shared" si="0"/>
        <v>1.2.8</v>
      </c>
      <c r="R1" s="93" t="str">
        <f t="shared" si="0"/>
        <v>1.2.9</v>
      </c>
      <c r="S1" s="93" t="str">
        <f t="shared" si="0"/>
        <v>1.2.10</v>
      </c>
      <c r="T1" s="93" t="str">
        <f t="shared" si="0"/>
        <v>1.3.1</v>
      </c>
      <c r="U1" s="93" t="str">
        <f t="shared" si="0"/>
        <v>1.3.2</v>
      </c>
      <c r="V1" s="93" t="str">
        <f t="shared" si="0"/>
        <v>1.3.3</v>
      </c>
      <c r="W1" s="93" t="str">
        <f t="shared" si="0"/>
        <v>1.3.4</v>
      </c>
      <c r="X1" s="93" t="str">
        <f t="shared" si="0"/>
        <v>1.3.5</v>
      </c>
      <c r="Y1" s="93" t="str">
        <f t="shared" si="0"/>
        <v>1.4.1</v>
      </c>
      <c r="Z1" s="93" t="str">
        <f t="shared" si="0"/>
        <v>1.4.2</v>
      </c>
      <c r="AA1" s="93" t="str">
        <f t="shared" si="0"/>
        <v>1.4.3</v>
      </c>
      <c r="AB1" s="93" t="str">
        <f t="shared" si="0"/>
        <v>1.4.4</v>
      </c>
      <c r="AC1" s="93" t="str">
        <f t="shared" si="0"/>
        <v>1.4.5</v>
      </c>
      <c r="AD1" s="93" t="str">
        <f t="shared" si="0"/>
        <v>1.4.6</v>
      </c>
      <c r="AE1" s="93" t="str">
        <f t="shared" si="0"/>
        <v>1.5.1</v>
      </c>
      <c r="AF1" s="93" t="str">
        <f t="shared" si="0"/>
        <v>1.5.2</v>
      </c>
      <c r="AG1" s="93" t="str">
        <f t="shared" si="0"/>
        <v>1.5.3</v>
      </c>
      <c r="AH1" s="93" t="str">
        <f t="shared" si="0"/>
        <v>1.5.4</v>
      </c>
      <c r="AI1" s="93" t="str">
        <f t="shared" si="0"/>
        <v>1.6.0</v>
      </c>
      <c r="AJ1" s="93" t="str">
        <f t="shared" si="0"/>
        <v>1.6.1</v>
      </c>
      <c r="AK1" s="93" t="str">
        <f t="shared" si="0"/>
        <v>1.6.2</v>
      </c>
      <c r="AL1" s="93" t="str">
        <f t="shared" si="0"/>
        <v>1.6.3</v>
      </c>
      <c r="AM1" s="93" t="str">
        <f t="shared" si="0"/>
        <v>1.6.4</v>
      </c>
      <c r="AN1" s="93" t="str">
        <f t="shared" si="0"/>
        <v>1.6.5</v>
      </c>
    </row>
    <row r="2" spans="1:40" x14ac:dyDescent="0.3">
      <c r="A2" s="72" t="s">
        <v>2</v>
      </c>
      <c r="B2" s="72" t="s">
        <v>15</v>
      </c>
      <c r="D2" s="56"/>
      <c r="E2" s="313" t="s">
        <v>1421</v>
      </c>
      <c r="F2" s="313"/>
      <c r="G2" s="313"/>
      <c r="H2" s="313"/>
      <c r="I2" s="313"/>
      <c r="J2" s="313" t="s">
        <v>1422</v>
      </c>
      <c r="K2" s="313"/>
      <c r="L2" s="313"/>
      <c r="M2" s="313"/>
      <c r="N2" s="313"/>
      <c r="O2" s="313"/>
      <c r="P2" s="313"/>
      <c r="Q2" s="313"/>
      <c r="R2" s="313"/>
      <c r="S2" s="313"/>
      <c r="T2" s="313" t="s">
        <v>1423</v>
      </c>
      <c r="U2" s="313"/>
      <c r="V2" s="313"/>
      <c r="W2" s="313"/>
      <c r="X2" s="313"/>
      <c r="Y2" s="313" t="s">
        <v>1424</v>
      </c>
      <c r="Z2" s="313"/>
      <c r="AA2" s="313"/>
      <c r="AB2" s="313"/>
      <c r="AC2" s="313"/>
      <c r="AD2" s="313"/>
      <c r="AE2" s="314" t="s">
        <v>1425</v>
      </c>
      <c r="AF2" s="314"/>
      <c r="AG2" s="314"/>
      <c r="AH2" s="314"/>
      <c r="AI2" s="314" t="s">
        <v>1426</v>
      </c>
      <c r="AJ2" s="314"/>
      <c r="AK2" s="314"/>
      <c r="AL2" s="314"/>
      <c r="AM2" s="314"/>
      <c r="AN2" s="314"/>
    </row>
    <row r="3" spans="1:40" ht="72" x14ac:dyDescent="0.3">
      <c r="D3" s="56"/>
      <c r="E3" s="57" t="s">
        <v>1427</v>
      </c>
      <c r="F3" s="57" t="s">
        <v>1428</v>
      </c>
      <c r="G3" s="57" t="s">
        <v>1429</v>
      </c>
      <c r="H3" s="57" t="s">
        <v>1430</v>
      </c>
      <c r="I3" s="57" t="s">
        <v>1431</v>
      </c>
      <c r="J3" s="58" t="s">
        <v>1432</v>
      </c>
      <c r="K3" s="58" t="s">
        <v>1433</v>
      </c>
      <c r="L3" s="58" t="s">
        <v>1434</v>
      </c>
      <c r="M3" s="58" t="s">
        <v>1435</v>
      </c>
      <c r="N3" s="58" t="s">
        <v>1436</v>
      </c>
      <c r="O3" s="58" t="s">
        <v>1437</v>
      </c>
      <c r="P3" s="58" t="s">
        <v>1438</v>
      </c>
      <c r="Q3" s="58" t="s">
        <v>1439</v>
      </c>
      <c r="R3" s="58" t="s">
        <v>1440</v>
      </c>
      <c r="S3" s="58" t="s">
        <v>1441</v>
      </c>
      <c r="T3" s="59" t="s">
        <v>1442</v>
      </c>
      <c r="U3" s="59" t="s">
        <v>1443</v>
      </c>
      <c r="V3" s="59" t="s">
        <v>1444</v>
      </c>
      <c r="W3" s="59" t="s">
        <v>1445</v>
      </c>
      <c r="X3" s="59" t="s">
        <v>1446</v>
      </c>
      <c r="Y3" s="58" t="s">
        <v>1447</v>
      </c>
      <c r="Z3" s="58" t="s">
        <v>1448</v>
      </c>
      <c r="AA3" s="58" t="s">
        <v>1449</v>
      </c>
      <c r="AB3" s="58" t="s">
        <v>1450</v>
      </c>
      <c r="AC3" s="58" t="s">
        <v>1451</v>
      </c>
      <c r="AD3" s="58" t="s">
        <v>1452</v>
      </c>
      <c r="AE3" s="58" t="s">
        <v>1453</v>
      </c>
      <c r="AF3" s="58" t="s">
        <v>1454</v>
      </c>
      <c r="AG3" s="58" t="s">
        <v>1455</v>
      </c>
      <c r="AH3" s="58" t="s">
        <v>1456</v>
      </c>
      <c r="AI3" s="58" t="s">
        <v>1457</v>
      </c>
      <c r="AJ3" s="58" t="s">
        <v>1458</v>
      </c>
      <c r="AK3" s="58" t="s">
        <v>1459</v>
      </c>
      <c r="AL3" s="58" t="s">
        <v>1460</v>
      </c>
      <c r="AM3" s="58" t="s">
        <v>1461</v>
      </c>
      <c r="AN3" s="58" t="s">
        <v>1462</v>
      </c>
    </row>
    <row r="4" spans="1:40" x14ac:dyDescent="0.3">
      <c r="A4" s="53" t="s">
        <v>1463</v>
      </c>
      <c r="B4" s="53"/>
      <c r="C4" s="53"/>
      <c r="D4" s="201" t="s">
        <v>1464</v>
      </c>
      <c r="G4" s="56"/>
      <c r="H4" s="56"/>
      <c r="I4" s="56"/>
      <c r="J4" s="56"/>
      <c r="K4" s="56"/>
      <c r="L4" s="56"/>
      <c r="M4" s="56"/>
      <c r="N4" s="56"/>
      <c r="O4" s="56"/>
      <c r="P4" s="56"/>
      <c r="Q4" s="56"/>
      <c r="R4" s="56"/>
      <c r="S4" s="56"/>
      <c r="T4" s="56"/>
      <c r="U4" s="56"/>
      <c r="V4" s="56"/>
      <c r="W4" s="56"/>
      <c r="X4" s="56"/>
      <c r="Y4" s="56"/>
      <c r="Z4" s="56"/>
      <c r="AA4" s="56"/>
      <c r="AB4" s="56"/>
      <c r="AC4" s="56"/>
      <c r="AD4" s="56"/>
      <c r="AE4" s="56"/>
      <c r="AF4" s="56"/>
      <c r="AG4" s="56"/>
      <c r="AH4" s="56"/>
      <c r="AI4" s="56"/>
      <c r="AJ4" s="56"/>
      <c r="AK4" s="56"/>
      <c r="AL4" s="56"/>
      <c r="AM4" s="56"/>
      <c r="AN4" s="56"/>
    </row>
    <row r="5" spans="1:40" x14ac:dyDescent="0.3">
      <c r="A5" s="60" t="s">
        <v>1465</v>
      </c>
      <c r="B5" s="61" t="s">
        <v>1412</v>
      </c>
      <c r="C5" s="60"/>
      <c r="D5" s="62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</row>
    <row r="6" spans="1:40" x14ac:dyDescent="0.3">
      <c r="A6" s="50" t="s">
        <v>1406</v>
      </c>
      <c r="B6" s="50" t="s">
        <v>1407</v>
      </c>
      <c r="C6" s="50" t="s">
        <v>1408</v>
      </c>
      <c r="D6" s="200"/>
      <c r="E6" s="56"/>
      <c r="F6" s="63"/>
      <c r="G6" s="63"/>
      <c r="H6" s="63"/>
      <c r="I6" s="63"/>
      <c r="J6" s="63"/>
      <c r="K6" s="63"/>
      <c r="L6" s="63"/>
      <c r="M6" s="63"/>
      <c r="N6" s="63"/>
      <c r="O6" s="63"/>
      <c r="P6" s="63"/>
      <c r="Q6" s="63"/>
      <c r="R6" s="63"/>
      <c r="S6" s="63"/>
      <c r="T6" s="63"/>
      <c r="U6" s="63"/>
      <c r="V6" s="63"/>
      <c r="W6" s="63"/>
      <c r="X6" s="63"/>
      <c r="Y6" s="63"/>
      <c r="Z6" s="63"/>
      <c r="AA6" s="63"/>
      <c r="AB6" s="63"/>
      <c r="AC6" s="63"/>
      <c r="AD6" s="63"/>
      <c r="AE6" s="63"/>
      <c r="AF6" s="63"/>
      <c r="AG6" s="63"/>
      <c r="AH6" s="63"/>
      <c r="AI6" s="63"/>
      <c r="AJ6" s="63"/>
      <c r="AK6" s="63"/>
      <c r="AL6" s="63"/>
      <c r="AM6" s="63"/>
      <c r="AN6" s="63"/>
    </row>
    <row r="7" spans="1:40" x14ac:dyDescent="0.3">
      <c r="A7" s="250" t="s">
        <v>1409</v>
      </c>
      <c r="B7" s="54" t="s">
        <v>1622</v>
      </c>
      <c r="C7" s="51">
        <f ca="1">SUMIFS(INDIRECT($B$1 &amp; "HR"), Resource_Name, B7) / 1800 * 12</f>
        <v>0.60000000000000009</v>
      </c>
      <c r="D7" s="192">
        <f ca="1">SUM(E7:AN7)</f>
        <v>12907.674000000001</v>
      </c>
      <c r="E7" s="194">
        <f t="shared" ref="E7:N16" ca="1" si="1">SUMIFS(INDIRECT($B$1 &amp; "_Direct"), Resource_Name, $B7, WBSL3, E$1, Inst, $B$2)</f>
        <v>12907.674000000001</v>
      </c>
      <c r="F7" s="194">
        <f t="shared" ca="1" si="1"/>
        <v>0</v>
      </c>
      <c r="G7" s="194">
        <f t="shared" ca="1" si="1"/>
        <v>0</v>
      </c>
      <c r="H7" s="194">
        <f t="shared" ca="1" si="1"/>
        <v>0</v>
      </c>
      <c r="I7" s="194">
        <f t="shared" ca="1" si="1"/>
        <v>0</v>
      </c>
      <c r="J7" s="194">
        <f t="shared" ca="1" si="1"/>
        <v>0</v>
      </c>
      <c r="K7" s="194">
        <f t="shared" ca="1" si="1"/>
        <v>0</v>
      </c>
      <c r="L7" s="194">
        <f t="shared" ca="1" si="1"/>
        <v>0</v>
      </c>
      <c r="M7" s="194">
        <f t="shared" ca="1" si="1"/>
        <v>0</v>
      </c>
      <c r="N7" s="194">
        <f t="shared" ca="1" si="1"/>
        <v>0</v>
      </c>
      <c r="O7" s="194">
        <f t="shared" ref="O7:X16" ca="1" si="2">SUMIFS(INDIRECT($B$1 &amp; "_Direct"), Resource_Name, $B7, WBSL3, O$1, Inst, $B$2)</f>
        <v>0</v>
      </c>
      <c r="P7" s="194">
        <f t="shared" ca="1" si="2"/>
        <v>0</v>
      </c>
      <c r="Q7" s="194">
        <f t="shared" ca="1" si="2"/>
        <v>0</v>
      </c>
      <c r="R7" s="194">
        <f t="shared" ca="1" si="2"/>
        <v>0</v>
      </c>
      <c r="S7" s="194">
        <f t="shared" ca="1" si="2"/>
        <v>0</v>
      </c>
      <c r="T7" s="194">
        <f t="shared" ca="1" si="2"/>
        <v>0</v>
      </c>
      <c r="U7" s="194">
        <f t="shared" ca="1" si="2"/>
        <v>0</v>
      </c>
      <c r="V7" s="194">
        <f t="shared" ca="1" si="2"/>
        <v>0</v>
      </c>
      <c r="W7" s="194">
        <f t="shared" ca="1" si="2"/>
        <v>0</v>
      </c>
      <c r="X7" s="194">
        <f t="shared" ca="1" si="2"/>
        <v>0</v>
      </c>
      <c r="Y7" s="194">
        <f t="shared" ref="Y7:AH16" ca="1" si="3">SUMIFS(INDIRECT($B$1 &amp; "_Direct"), Resource_Name, $B7, WBSL3, Y$1, Inst, $B$2)</f>
        <v>0</v>
      </c>
      <c r="Z7" s="194">
        <f t="shared" ca="1" si="3"/>
        <v>0</v>
      </c>
      <c r="AA7" s="194">
        <f t="shared" ca="1" si="3"/>
        <v>0</v>
      </c>
      <c r="AB7" s="194">
        <f t="shared" ca="1" si="3"/>
        <v>0</v>
      </c>
      <c r="AC7" s="194">
        <f t="shared" ca="1" si="3"/>
        <v>0</v>
      </c>
      <c r="AD7" s="194">
        <f t="shared" ca="1" si="3"/>
        <v>0</v>
      </c>
      <c r="AE7" s="194">
        <f t="shared" ca="1" si="3"/>
        <v>0</v>
      </c>
      <c r="AF7" s="194">
        <f t="shared" ca="1" si="3"/>
        <v>0</v>
      </c>
      <c r="AG7" s="194">
        <f t="shared" ca="1" si="3"/>
        <v>0</v>
      </c>
      <c r="AH7" s="194">
        <f t="shared" ca="1" si="3"/>
        <v>0</v>
      </c>
      <c r="AI7" s="194">
        <f t="shared" ref="AI7:AN16" ca="1" si="4">SUMIFS(INDIRECT($B$1 &amp; "_Direct"), Resource_Name, $B7, WBSL3, AI$1, Inst, $B$2)</f>
        <v>0</v>
      </c>
      <c r="AJ7" s="194">
        <f t="shared" ca="1" si="4"/>
        <v>0</v>
      </c>
      <c r="AK7" s="194">
        <f t="shared" ca="1" si="4"/>
        <v>0</v>
      </c>
      <c r="AL7" s="194">
        <f t="shared" ca="1" si="4"/>
        <v>0</v>
      </c>
      <c r="AM7" s="194">
        <f t="shared" ca="1" si="4"/>
        <v>0</v>
      </c>
      <c r="AN7" s="194">
        <f t="shared" ca="1" si="4"/>
        <v>0</v>
      </c>
    </row>
    <row r="8" spans="1:40" x14ac:dyDescent="0.3">
      <c r="A8" s="250" t="s">
        <v>1410</v>
      </c>
      <c r="B8" s="54" t="s">
        <v>1017</v>
      </c>
      <c r="C8" s="51">
        <f ca="1">SUMIFS(INDIRECT($B$1 &amp; "HR"), Resource_Name, B8) / 1800 * 12</f>
        <v>12</v>
      </c>
      <c r="D8" s="192">
        <f ca="1">SUM(E8:AN8)</f>
        <v>178868.736</v>
      </c>
      <c r="E8" s="194">
        <f t="shared" ca="1" si="1"/>
        <v>178868.736</v>
      </c>
      <c r="F8" s="194">
        <f t="shared" ca="1" si="1"/>
        <v>0</v>
      </c>
      <c r="G8" s="194">
        <f t="shared" ca="1" si="1"/>
        <v>0</v>
      </c>
      <c r="H8" s="194">
        <f t="shared" ca="1" si="1"/>
        <v>0</v>
      </c>
      <c r="I8" s="194">
        <f t="shared" ca="1" si="1"/>
        <v>0</v>
      </c>
      <c r="J8" s="194">
        <f t="shared" ca="1" si="1"/>
        <v>0</v>
      </c>
      <c r="K8" s="194">
        <f t="shared" ca="1" si="1"/>
        <v>0</v>
      </c>
      <c r="L8" s="194">
        <f t="shared" ca="1" si="1"/>
        <v>0</v>
      </c>
      <c r="M8" s="194">
        <f t="shared" ca="1" si="1"/>
        <v>0</v>
      </c>
      <c r="N8" s="194">
        <f t="shared" ca="1" si="1"/>
        <v>0</v>
      </c>
      <c r="O8" s="194">
        <f t="shared" ca="1" si="2"/>
        <v>0</v>
      </c>
      <c r="P8" s="194">
        <f t="shared" ca="1" si="2"/>
        <v>0</v>
      </c>
      <c r="Q8" s="194">
        <f t="shared" ca="1" si="2"/>
        <v>0</v>
      </c>
      <c r="R8" s="194">
        <f t="shared" ca="1" si="2"/>
        <v>0</v>
      </c>
      <c r="S8" s="194">
        <f t="shared" ca="1" si="2"/>
        <v>0</v>
      </c>
      <c r="T8" s="194">
        <f t="shared" ca="1" si="2"/>
        <v>0</v>
      </c>
      <c r="U8" s="194">
        <f t="shared" ca="1" si="2"/>
        <v>0</v>
      </c>
      <c r="V8" s="194">
        <f t="shared" ca="1" si="2"/>
        <v>0</v>
      </c>
      <c r="W8" s="194">
        <f t="shared" ca="1" si="2"/>
        <v>0</v>
      </c>
      <c r="X8" s="194">
        <f t="shared" ca="1" si="2"/>
        <v>0</v>
      </c>
      <c r="Y8" s="194">
        <f t="shared" ca="1" si="3"/>
        <v>0</v>
      </c>
      <c r="Z8" s="194">
        <f t="shared" ca="1" si="3"/>
        <v>0</v>
      </c>
      <c r="AA8" s="194">
        <f t="shared" ca="1" si="3"/>
        <v>0</v>
      </c>
      <c r="AB8" s="194">
        <f t="shared" ca="1" si="3"/>
        <v>0</v>
      </c>
      <c r="AC8" s="194">
        <f t="shared" ca="1" si="3"/>
        <v>0</v>
      </c>
      <c r="AD8" s="194">
        <f t="shared" ca="1" si="3"/>
        <v>0</v>
      </c>
      <c r="AE8" s="194">
        <f t="shared" ca="1" si="3"/>
        <v>0</v>
      </c>
      <c r="AF8" s="194">
        <f t="shared" ca="1" si="3"/>
        <v>0</v>
      </c>
      <c r="AG8" s="194">
        <f t="shared" ca="1" si="3"/>
        <v>0</v>
      </c>
      <c r="AH8" s="194">
        <f t="shared" ca="1" si="3"/>
        <v>0</v>
      </c>
      <c r="AI8" s="194">
        <f t="shared" ca="1" si="4"/>
        <v>0</v>
      </c>
      <c r="AJ8" s="194">
        <f t="shared" ca="1" si="4"/>
        <v>0</v>
      </c>
      <c r="AK8" s="194">
        <f t="shared" ca="1" si="4"/>
        <v>0</v>
      </c>
      <c r="AL8" s="194">
        <f t="shared" ca="1" si="4"/>
        <v>0</v>
      </c>
      <c r="AM8" s="194">
        <f t="shared" ca="1" si="4"/>
        <v>0</v>
      </c>
      <c r="AN8" s="194">
        <f t="shared" ca="1" si="4"/>
        <v>0</v>
      </c>
    </row>
    <row r="9" spans="1:40" x14ac:dyDescent="0.3">
      <c r="A9" s="250" t="s">
        <v>1411</v>
      </c>
      <c r="B9" s="54" t="s">
        <v>1015</v>
      </c>
      <c r="C9" s="51">
        <f ca="1">SUMIFS(INDIRECT($B$1 &amp; "HR"), Resource_Name, B9) / 1800 * 12</f>
        <v>4.8000000000000007</v>
      </c>
      <c r="D9" s="192">
        <f ca="1">SUM(E9:AN9)</f>
        <v>82520.856</v>
      </c>
      <c r="E9" s="194">
        <f t="shared" ca="1" si="1"/>
        <v>82520.856</v>
      </c>
      <c r="F9" s="194">
        <f t="shared" ca="1" si="1"/>
        <v>0</v>
      </c>
      <c r="G9" s="194">
        <f t="shared" ca="1" si="1"/>
        <v>0</v>
      </c>
      <c r="H9" s="194">
        <f t="shared" ca="1" si="1"/>
        <v>0</v>
      </c>
      <c r="I9" s="194">
        <f t="shared" ca="1" si="1"/>
        <v>0</v>
      </c>
      <c r="J9" s="194">
        <f t="shared" ca="1" si="1"/>
        <v>0</v>
      </c>
      <c r="K9" s="194">
        <f t="shared" ca="1" si="1"/>
        <v>0</v>
      </c>
      <c r="L9" s="194">
        <f t="shared" ca="1" si="1"/>
        <v>0</v>
      </c>
      <c r="M9" s="194">
        <f t="shared" ca="1" si="1"/>
        <v>0</v>
      </c>
      <c r="N9" s="194">
        <f t="shared" ca="1" si="1"/>
        <v>0</v>
      </c>
      <c r="O9" s="194">
        <f t="shared" ca="1" si="2"/>
        <v>0</v>
      </c>
      <c r="P9" s="194">
        <f t="shared" ca="1" si="2"/>
        <v>0</v>
      </c>
      <c r="Q9" s="194">
        <f t="shared" ca="1" si="2"/>
        <v>0</v>
      </c>
      <c r="R9" s="194">
        <f t="shared" ca="1" si="2"/>
        <v>0</v>
      </c>
      <c r="S9" s="194">
        <f t="shared" ca="1" si="2"/>
        <v>0</v>
      </c>
      <c r="T9" s="194">
        <f t="shared" ca="1" si="2"/>
        <v>0</v>
      </c>
      <c r="U9" s="194">
        <f t="shared" ca="1" si="2"/>
        <v>0</v>
      </c>
      <c r="V9" s="194">
        <f t="shared" ca="1" si="2"/>
        <v>0</v>
      </c>
      <c r="W9" s="194">
        <f t="shared" ca="1" si="2"/>
        <v>0</v>
      </c>
      <c r="X9" s="194">
        <f t="shared" ca="1" si="2"/>
        <v>0</v>
      </c>
      <c r="Y9" s="194">
        <f t="shared" ca="1" si="3"/>
        <v>0</v>
      </c>
      <c r="Z9" s="194">
        <f t="shared" ca="1" si="3"/>
        <v>0</v>
      </c>
      <c r="AA9" s="194">
        <f t="shared" ca="1" si="3"/>
        <v>0</v>
      </c>
      <c r="AB9" s="194">
        <f t="shared" ca="1" si="3"/>
        <v>0</v>
      </c>
      <c r="AC9" s="194">
        <f t="shared" ca="1" si="3"/>
        <v>0</v>
      </c>
      <c r="AD9" s="194">
        <f t="shared" ca="1" si="3"/>
        <v>0</v>
      </c>
      <c r="AE9" s="194">
        <f t="shared" ca="1" si="3"/>
        <v>0</v>
      </c>
      <c r="AF9" s="194">
        <f t="shared" ca="1" si="3"/>
        <v>0</v>
      </c>
      <c r="AG9" s="194">
        <f t="shared" ca="1" si="3"/>
        <v>0</v>
      </c>
      <c r="AH9" s="194">
        <f t="shared" ca="1" si="3"/>
        <v>0</v>
      </c>
      <c r="AI9" s="194">
        <f t="shared" ca="1" si="4"/>
        <v>0</v>
      </c>
      <c r="AJ9" s="194">
        <f t="shared" ca="1" si="4"/>
        <v>0</v>
      </c>
      <c r="AK9" s="194">
        <f t="shared" ca="1" si="4"/>
        <v>0</v>
      </c>
      <c r="AL9" s="194">
        <f t="shared" ca="1" si="4"/>
        <v>0</v>
      </c>
      <c r="AM9" s="194">
        <f t="shared" ca="1" si="4"/>
        <v>0</v>
      </c>
      <c r="AN9" s="194">
        <f t="shared" ca="1" si="4"/>
        <v>0</v>
      </c>
    </row>
    <row r="10" spans="1:40" x14ac:dyDescent="0.3">
      <c r="B10" s="52"/>
      <c r="C10" s="52"/>
      <c r="D10" s="199">
        <v>0</v>
      </c>
      <c r="E10" s="194">
        <f t="shared" ca="1" si="1"/>
        <v>0</v>
      </c>
      <c r="F10" s="194">
        <f t="shared" ca="1" si="1"/>
        <v>0</v>
      </c>
      <c r="G10" s="194">
        <f t="shared" ca="1" si="1"/>
        <v>0</v>
      </c>
      <c r="H10" s="194">
        <f t="shared" ca="1" si="1"/>
        <v>0</v>
      </c>
      <c r="I10" s="194">
        <f t="shared" ca="1" si="1"/>
        <v>0</v>
      </c>
      <c r="J10" s="194">
        <f t="shared" ca="1" si="1"/>
        <v>0</v>
      </c>
      <c r="K10" s="194">
        <f t="shared" ca="1" si="1"/>
        <v>0</v>
      </c>
      <c r="L10" s="194">
        <f t="shared" ca="1" si="1"/>
        <v>0</v>
      </c>
      <c r="M10" s="194">
        <f t="shared" ca="1" si="1"/>
        <v>0</v>
      </c>
      <c r="N10" s="194">
        <f t="shared" ca="1" si="1"/>
        <v>0</v>
      </c>
      <c r="O10" s="194">
        <f t="shared" ca="1" si="2"/>
        <v>0</v>
      </c>
      <c r="P10" s="194">
        <f t="shared" ca="1" si="2"/>
        <v>0</v>
      </c>
      <c r="Q10" s="194">
        <f t="shared" ca="1" si="2"/>
        <v>0</v>
      </c>
      <c r="R10" s="194">
        <f t="shared" ca="1" si="2"/>
        <v>0</v>
      </c>
      <c r="S10" s="194">
        <f t="shared" ca="1" si="2"/>
        <v>0</v>
      </c>
      <c r="T10" s="194">
        <f t="shared" ca="1" si="2"/>
        <v>0</v>
      </c>
      <c r="U10" s="194">
        <f t="shared" ca="1" si="2"/>
        <v>0</v>
      </c>
      <c r="V10" s="194">
        <f t="shared" ca="1" si="2"/>
        <v>0</v>
      </c>
      <c r="W10" s="194">
        <f t="shared" ca="1" si="2"/>
        <v>0</v>
      </c>
      <c r="X10" s="194">
        <f t="shared" ca="1" si="2"/>
        <v>0</v>
      </c>
      <c r="Y10" s="194">
        <f t="shared" ca="1" si="3"/>
        <v>0</v>
      </c>
      <c r="Z10" s="194">
        <f t="shared" ca="1" si="3"/>
        <v>0</v>
      </c>
      <c r="AA10" s="194">
        <f t="shared" ca="1" si="3"/>
        <v>0</v>
      </c>
      <c r="AB10" s="194">
        <f t="shared" ca="1" si="3"/>
        <v>0</v>
      </c>
      <c r="AC10" s="194">
        <f t="shared" ca="1" si="3"/>
        <v>0</v>
      </c>
      <c r="AD10" s="194">
        <f t="shared" ca="1" si="3"/>
        <v>0</v>
      </c>
      <c r="AE10" s="194">
        <f t="shared" ca="1" si="3"/>
        <v>0</v>
      </c>
      <c r="AF10" s="194">
        <f t="shared" ca="1" si="3"/>
        <v>0</v>
      </c>
      <c r="AG10" s="194">
        <f t="shared" ca="1" si="3"/>
        <v>0</v>
      </c>
      <c r="AH10" s="194">
        <f t="shared" ca="1" si="3"/>
        <v>0</v>
      </c>
      <c r="AI10" s="194">
        <f t="shared" ca="1" si="4"/>
        <v>0</v>
      </c>
      <c r="AJ10" s="194">
        <f t="shared" ca="1" si="4"/>
        <v>0</v>
      </c>
      <c r="AK10" s="194">
        <f t="shared" ca="1" si="4"/>
        <v>0</v>
      </c>
      <c r="AL10" s="194">
        <f t="shared" ca="1" si="4"/>
        <v>0</v>
      </c>
      <c r="AM10" s="194">
        <f t="shared" ca="1" si="4"/>
        <v>0</v>
      </c>
      <c r="AN10" s="194">
        <f t="shared" ca="1" si="4"/>
        <v>0</v>
      </c>
    </row>
    <row r="11" spans="1:40" x14ac:dyDescent="0.3">
      <c r="A11" s="53" t="s">
        <v>1413</v>
      </c>
      <c r="B11" s="52"/>
      <c r="C11" s="52"/>
      <c r="D11" s="199">
        <v>0</v>
      </c>
      <c r="E11" s="194">
        <f t="shared" ca="1" si="1"/>
        <v>0</v>
      </c>
      <c r="F11" s="194">
        <f t="shared" ca="1" si="1"/>
        <v>0</v>
      </c>
      <c r="G11" s="194">
        <f t="shared" ca="1" si="1"/>
        <v>0</v>
      </c>
      <c r="H11" s="194">
        <f t="shared" ca="1" si="1"/>
        <v>0</v>
      </c>
      <c r="I11" s="194">
        <f t="shared" ca="1" si="1"/>
        <v>0</v>
      </c>
      <c r="J11" s="194">
        <f t="shared" ca="1" si="1"/>
        <v>0</v>
      </c>
      <c r="K11" s="194">
        <f t="shared" ca="1" si="1"/>
        <v>0</v>
      </c>
      <c r="L11" s="194">
        <f t="shared" ca="1" si="1"/>
        <v>0</v>
      </c>
      <c r="M11" s="194">
        <f t="shared" ca="1" si="1"/>
        <v>0</v>
      </c>
      <c r="N11" s="194">
        <f t="shared" ca="1" si="1"/>
        <v>0</v>
      </c>
      <c r="O11" s="194">
        <f t="shared" ca="1" si="2"/>
        <v>0</v>
      </c>
      <c r="P11" s="194">
        <f t="shared" ca="1" si="2"/>
        <v>0</v>
      </c>
      <c r="Q11" s="194">
        <f t="shared" ca="1" si="2"/>
        <v>0</v>
      </c>
      <c r="R11" s="194">
        <f t="shared" ca="1" si="2"/>
        <v>0</v>
      </c>
      <c r="S11" s="194">
        <f t="shared" ca="1" si="2"/>
        <v>0</v>
      </c>
      <c r="T11" s="194">
        <f t="shared" ca="1" si="2"/>
        <v>0</v>
      </c>
      <c r="U11" s="194">
        <f t="shared" ca="1" si="2"/>
        <v>0</v>
      </c>
      <c r="V11" s="194">
        <f t="shared" ca="1" si="2"/>
        <v>0</v>
      </c>
      <c r="W11" s="194">
        <f t="shared" ca="1" si="2"/>
        <v>0</v>
      </c>
      <c r="X11" s="194">
        <f t="shared" ca="1" si="2"/>
        <v>0</v>
      </c>
      <c r="Y11" s="194">
        <f t="shared" ca="1" si="3"/>
        <v>0</v>
      </c>
      <c r="Z11" s="194">
        <f t="shared" ca="1" si="3"/>
        <v>0</v>
      </c>
      <c r="AA11" s="194">
        <f t="shared" ca="1" si="3"/>
        <v>0</v>
      </c>
      <c r="AB11" s="194">
        <f t="shared" ca="1" si="3"/>
        <v>0</v>
      </c>
      <c r="AC11" s="194">
        <f t="shared" ca="1" si="3"/>
        <v>0</v>
      </c>
      <c r="AD11" s="194">
        <f t="shared" ca="1" si="3"/>
        <v>0</v>
      </c>
      <c r="AE11" s="194">
        <f t="shared" ca="1" si="3"/>
        <v>0</v>
      </c>
      <c r="AF11" s="194">
        <f t="shared" ca="1" si="3"/>
        <v>0</v>
      </c>
      <c r="AG11" s="194">
        <f t="shared" ca="1" si="3"/>
        <v>0</v>
      </c>
      <c r="AH11" s="194">
        <f t="shared" ca="1" si="3"/>
        <v>0</v>
      </c>
      <c r="AI11" s="194">
        <f t="shared" ca="1" si="4"/>
        <v>0</v>
      </c>
      <c r="AJ11" s="194">
        <f t="shared" ca="1" si="4"/>
        <v>0</v>
      </c>
      <c r="AK11" s="194">
        <f t="shared" ca="1" si="4"/>
        <v>0</v>
      </c>
      <c r="AL11" s="194">
        <f t="shared" ca="1" si="4"/>
        <v>0</v>
      </c>
      <c r="AM11" s="194">
        <f t="shared" ca="1" si="4"/>
        <v>0</v>
      </c>
      <c r="AN11" s="194">
        <f t="shared" ca="1" si="4"/>
        <v>0</v>
      </c>
    </row>
    <row r="12" spans="1:40" x14ac:dyDescent="0.3">
      <c r="A12" s="251" t="s">
        <v>1542</v>
      </c>
      <c r="B12" t="s">
        <v>1512</v>
      </c>
      <c r="C12" s="51">
        <f t="shared" ref="C12:C26" ca="1" si="5">SUMIFS(INDIRECT($B$1 &amp; "HR"), Resource_Name, B12) / 1800 * 12</f>
        <v>4.8000000000000007</v>
      </c>
      <c r="D12" s="192">
        <f t="shared" ref="D12:D26" ca="1" si="6">SUM(E12:AN12)</f>
        <v>32684.731200000006</v>
      </c>
      <c r="E12" s="194">
        <f t="shared" ca="1" si="1"/>
        <v>0</v>
      </c>
      <c r="F12" s="194">
        <f t="shared" ca="1" si="1"/>
        <v>32684.731200000006</v>
      </c>
      <c r="G12" s="194">
        <f t="shared" ca="1" si="1"/>
        <v>0</v>
      </c>
      <c r="H12" s="194">
        <f t="shared" ca="1" si="1"/>
        <v>0</v>
      </c>
      <c r="I12" s="194">
        <f t="shared" ca="1" si="1"/>
        <v>0</v>
      </c>
      <c r="J12" s="194">
        <f t="shared" ca="1" si="1"/>
        <v>0</v>
      </c>
      <c r="K12" s="194">
        <f t="shared" ca="1" si="1"/>
        <v>0</v>
      </c>
      <c r="L12" s="194">
        <f t="shared" ca="1" si="1"/>
        <v>0</v>
      </c>
      <c r="M12" s="194">
        <f t="shared" ca="1" si="1"/>
        <v>0</v>
      </c>
      <c r="N12" s="194">
        <f t="shared" ca="1" si="1"/>
        <v>0</v>
      </c>
      <c r="O12" s="194">
        <f t="shared" ca="1" si="2"/>
        <v>0</v>
      </c>
      <c r="P12" s="194">
        <f t="shared" ca="1" si="2"/>
        <v>0</v>
      </c>
      <c r="Q12" s="194">
        <f t="shared" ca="1" si="2"/>
        <v>0</v>
      </c>
      <c r="R12" s="194">
        <f t="shared" ca="1" si="2"/>
        <v>0</v>
      </c>
      <c r="S12" s="194">
        <f t="shared" ca="1" si="2"/>
        <v>0</v>
      </c>
      <c r="T12" s="194">
        <f t="shared" ca="1" si="2"/>
        <v>0</v>
      </c>
      <c r="U12" s="194">
        <f t="shared" ca="1" si="2"/>
        <v>0</v>
      </c>
      <c r="V12" s="194">
        <f t="shared" ca="1" si="2"/>
        <v>0</v>
      </c>
      <c r="W12" s="194">
        <f t="shared" ca="1" si="2"/>
        <v>0</v>
      </c>
      <c r="X12" s="194">
        <f t="shared" ca="1" si="2"/>
        <v>0</v>
      </c>
      <c r="Y12" s="194">
        <f t="shared" ca="1" si="3"/>
        <v>0</v>
      </c>
      <c r="Z12" s="194">
        <f t="shared" ca="1" si="3"/>
        <v>0</v>
      </c>
      <c r="AA12" s="194">
        <f t="shared" ca="1" si="3"/>
        <v>0</v>
      </c>
      <c r="AB12" s="194">
        <f t="shared" ca="1" si="3"/>
        <v>0</v>
      </c>
      <c r="AC12" s="194">
        <f t="shared" ca="1" si="3"/>
        <v>0</v>
      </c>
      <c r="AD12" s="194">
        <f t="shared" ca="1" si="3"/>
        <v>0</v>
      </c>
      <c r="AE12" s="194">
        <f t="shared" ca="1" si="3"/>
        <v>0</v>
      </c>
      <c r="AF12" s="194">
        <f t="shared" ca="1" si="3"/>
        <v>0</v>
      </c>
      <c r="AG12" s="194">
        <f t="shared" ca="1" si="3"/>
        <v>0</v>
      </c>
      <c r="AH12" s="194">
        <f t="shared" ca="1" si="3"/>
        <v>0</v>
      </c>
      <c r="AI12" s="194">
        <f t="shared" ca="1" si="4"/>
        <v>0</v>
      </c>
      <c r="AJ12" s="194">
        <f t="shared" ca="1" si="4"/>
        <v>0</v>
      </c>
      <c r="AK12" s="194">
        <f t="shared" ca="1" si="4"/>
        <v>0</v>
      </c>
      <c r="AL12" s="194">
        <f t="shared" ca="1" si="4"/>
        <v>0</v>
      </c>
      <c r="AM12" s="194">
        <f t="shared" ca="1" si="4"/>
        <v>0</v>
      </c>
      <c r="AN12" s="194">
        <f t="shared" ca="1" si="4"/>
        <v>0</v>
      </c>
    </row>
    <row r="13" spans="1:40" x14ac:dyDescent="0.3">
      <c r="A13" s="251" t="s">
        <v>1414</v>
      </c>
      <c r="B13" t="s">
        <v>1541</v>
      </c>
      <c r="C13" s="51">
        <f t="shared" ca="1" si="5"/>
        <v>0</v>
      </c>
      <c r="D13" s="192">
        <f t="shared" ca="1" si="6"/>
        <v>0</v>
      </c>
      <c r="E13" s="194">
        <f t="shared" ca="1" si="1"/>
        <v>0</v>
      </c>
      <c r="F13" s="194">
        <f t="shared" ca="1" si="1"/>
        <v>0</v>
      </c>
      <c r="G13" s="194">
        <f t="shared" ca="1" si="1"/>
        <v>0</v>
      </c>
      <c r="H13" s="194">
        <f t="shared" ca="1" si="1"/>
        <v>0</v>
      </c>
      <c r="I13" s="194">
        <f t="shared" ca="1" si="1"/>
        <v>0</v>
      </c>
      <c r="J13" s="194">
        <f t="shared" ca="1" si="1"/>
        <v>0</v>
      </c>
      <c r="K13" s="194">
        <f t="shared" ca="1" si="1"/>
        <v>0</v>
      </c>
      <c r="L13" s="194">
        <f t="shared" ca="1" si="1"/>
        <v>0</v>
      </c>
      <c r="M13" s="194">
        <f t="shared" ca="1" si="1"/>
        <v>0</v>
      </c>
      <c r="N13" s="194">
        <f t="shared" ca="1" si="1"/>
        <v>0</v>
      </c>
      <c r="O13" s="194">
        <f t="shared" ca="1" si="2"/>
        <v>0</v>
      </c>
      <c r="P13" s="194">
        <f t="shared" ca="1" si="2"/>
        <v>0</v>
      </c>
      <c r="Q13" s="194">
        <f t="shared" ca="1" si="2"/>
        <v>0</v>
      </c>
      <c r="R13" s="194">
        <f t="shared" ca="1" si="2"/>
        <v>0</v>
      </c>
      <c r="S13" s="194">
        <f t="shared" ca="1" si="2"/>
        <v>0</v>
      </c>
      <c r="T13" s="194">
        <f t="shared" ca="1" si="2"/>
        <v>0</v>
      </c>
      <c r="U13" s="194">
        <f t="shared" ca="1" si="2"/>
        <v>0</v>
      </c>
      <c r="V13" s="194">
        <f t="shared" ca="1" si="2"/>
        <v>0</v>
      </c>
      <c r="W13" s="194">
        <f t="shared" ca="1" si="2"/>
        <v>0</v>
      </c>
      <c r="X13" s="194">
        <f t="shared" ca="1" si="2"/>
        <v>0</v>
      </c>
      <c r="Y13" s="194">
        <f t="shared" ca="1" si="3"/>
        <v>0</v>
      </c>
      <c r="Z13" s="194">
        <f t="shared" ca="1" si="3"/>
        <v>0</v>
      </c>
      <c r="AA13" s="194">
        <f t="shared" ca="1" si="3"/>
        <v>0</v>
      </c>
      <c r="AB13" s="194">
        <f t="shared" ca="1" si="3"/>
        <v>0</v>
      </c>
      <c r="AC13" s="194">
        <f t="shared" ca="1" si="3"/>
        <v>0</v>
      </c>
      <c r="AD13" s="194">
        <f t="shared" ca="1" si="3"/>
        <v>0</v>
      </c>
      <c r="AE13" s="194">
        <f t="shared" ca="1" si="3"/>
        <v>0</v>
      </c>
      <c r="AF13" s="194">
        <f t="shared" ca="1" si="3"/>
        <v>0</v>
      </c>
      <c r="AG13" s="194">
        <f t="shared" ca="1" si="3"/>
        <v>0</v>
      </c>
      <c r="AH13" s="194">
        <f t="shared" ca="1" si="3"/>
        <v>0</v>
      </c>
      <c r="AI13" s="194">
        <f t="shared" ca="1" si="4"/>
        <v>0</v>
      </c>
      <c r="AJ13" s="194">
        <f t="shared" ca="1" si="4"/>
        <v>0</v>
      </c>
      <c r="AK13" s="194">
        <f t="shared" ca="1" si="4"/>
        <v>0</v>
      </c>
      <c r="AL13" s="194">
        <f t="shared" ca="1" si="4"/>
        <v>0</v>
      </c>
      <c r="AM13" s="194">
        <f t="shared" ca="1" si="4"/>
        <v>0</v>
      </c>
      <c r="AN13" s="194">
        <f t="shared" ca="1" si="4"/>
        <v>0</v>
      </c>
    </row>
    <row r="14" spans="1:40" x14ac:dyDescent="0.3">
      <c r="A14" s="251" t="s">
        <v>1415</v>
      </c>
      <c r="B14" t="s">
        <v>110</v>
      </c>
      <c r="C14" s="51">
        <f t="shared" ca="1" si="5"/>
        <v>9.0399999999999991</v>
      </c>
      <c r="D14" s="192">
        <f t="shared" ca="1" si="6"/>
        <v>84064.99626</v>
      </c>
      <c r="E14" s="194">
        <f t="shared" ca="1" si="1"/>
        <v>0</v>
      </c>
      <c r="F14" s="194">
        <f t="shared" ca="1" si="1"/>
        <v>0</v>
      </c>
      <c r="G14" s="194">
        <f t="shared" ca="1" si="1"/>
        <v>84064.99626</v>
      </c>
      <c r="H14" s="194">
        <f t="shared" ca="1" si="1"/>
        <v>0</v>
      </c>
      <c r="I14" s="194">
        <f t="shared" ca="1" si="1"/>
        <v>0</v>
      </c>
      <c r="J14" s="194">
        <f t="shared" ca="1" si="1"/>
        <v>0</v>
      </c>
      <c r="K14" s="194">
        <f t="shared" ca="1" si="1"/>
        <v>0</v>
      </c>
      <c r="L14" s="194">
        <f t="shared" ca="1" si="1"/>
        <v>0</v>
      </c>
      <c r="M14" s="194">
        <f t="shared" ca="1" si="1"/>
        <v>0</v>
      </c>
      <c r="N14" s="194">
        <f t="shared" ca="1" si="1"/>
        <v>0</v>
      </c>
      <c r="O14" s="194">
        <f t="shared" ca="1" si="2"/>
        <v>0</v>
      </c>
      <c r="P14" s="194">
        <f t="shared" ca="1" si="2"/>
        <v>0</v>
      </c>
      <c r="Q14" s="194">
        <f t="shared" ca="1" si="2"/>
        <v>0</v>
      </c>
      <c r="R14" s="194">
        <f t="shared" ca="1" si="2"/>
        <v>0</v>
      </c>
      <c r="S14" s="194">
        <f t="shared" ca="1" si="2"/>
        <v>0</v>
      </c>
      <c r="T14" s="194">
        <f t="shared" ca="1" si="2"/>
        <v>0</v>
      </c>
      <c r="U14" s="194">
        <f t="shared" ca="1" si="2"/>
        <v>0</v>
      </c>
      <c r="V14" s="194">
        <f t="shared" ca="1" si="2"/>
        <v>0</v>
      </c>
      <c r="W14" s="194">
        <f t="shared" ca="1" si="2"/>
        <v>0</v>
      </c>
      <c r="X14" s="194">
        <f t="shared" ca="1" si="2"/>
        <v>0</v>
      </c>
      <c r="Y14" s="194">
        <f t="shared" ca="1" si="3"/>
        <v>0</v>
      </c>
      <c r="Z14" s="194">
        <f t="shared" ca="1" si="3"/>
        <v>0</v>
      </c>
      <c r="AA14" s="194">
        <f t="shared" ca="1" si="3"/>
        <v>0</v>
      </c>
      <c r="AB14" s="194">
        <f t="shared" ca="1" si="3"/>
        <v>0</v>
      </c>
      <c r="AC14" s="194">
        <f t="shared" ca="1" si="3"/>
        <v>0</v>
      </c>
      <c r="AD14" s="194">
        <f t="shared" ca="1" si="3"/>
        <v>0</v>
      </c>
      <c r="AE14" s="194">
        <f t="shared" ca="1" si="3"/>
        <v>0</v>
      </c>
      <c r="AF14" s="194">
        <f t="shared" ca="1" si="3"/>
        <v>0</v>
      </c>
      <c r="AG14" s="194">
        <f t="shared" ca="1" si="3"/>
        <v>0</v>
      </c>
      <c r="AH14" s="194">
        <f t="shared" ca="1" si="3"/>
        <v>0</v>
      </c>
      <c r="AI14" s="194">
        <f t="shared" ca="1" si="4"/>
        <v>0</v>
      </c>
      <c r="AJ14" s="194">
        <f t="shared" ca="1" si="4"/>
        <v>0</v>
      </c>
      <c r="AK14" s="194">
        <f t="shared" ca="1" si="4"/>
        <v>0</v>
      </c>
      <c r="AL14" s="194">
        <f t="shared" ca="1" si="4"/>
        <v>0</v>
      </c>
      <c r="AM14" s="194">
        <f t="shared" ca="1" si="4"/>
        <v>0</v>
      </c>
      <c r="AN14" s="194">
        <f t="shared" ca="1" si="4"/>
        <v>0</v>
      </c>
    </row>
    <row r="15" spans="1:40" x14ac:dyDescent="0.3">
      <c r="A15" s="251" t="s">
        <v>1511</v>
      </c>
      <c r="B15" t="s">
        <v>1036</v>
      </c>
      <c r="C15" s="51">
        <f t="shared" ca="1" si="5"/>
        <v>6</v>
      </c>
      <c r="D15" s="192">
        <f t="shared" ca="1" si="6"/>
        <v>67360.7745</v>
      </c>
      <c r="E15" s="194">
        <f t="shared" ca="1" si="1"/>
        <v>0</v>
      </c>
      <c r="F15" s="194">
        <f t="shared" ca="1" si="1"/>
        <v>0</v>
      </c>
      <c r="G15" s="194">
        <f t="shared" ca="1" si="1"/>
        <v>0</v>
      </c>
      <c r="H15" s="194">
        <f t="shared" ca="1" si="1"/>
        <v>0</v>
      </c>
      <c r="I15" s="194">
        <f t="shared" ca="1" si="1"/>
        <v>67360.7745</v>
      </c>
      <c r="J15" s="194">
        <f t="shared" ca="1" si="1"/>
        <v>0</v>
      </c>
      <c r="K15" s="194">
        <f t="shared" ca="1" si="1"/>
        <v>0</v>
      </c>
      <c r="L15" s="194">
        <f t="shared" ca="1" si="1"/>
        <v>0</v>
      </c>
      <c r="M15" s="194">
        <f t="shared" ca="1" si="1"/>
        <v>0</v>
      </c>
      <c r="N15" s="194">
        <f t="shared" ca="1" si="1"/>
        <v>0</v>
      </c>
      <c r="O15" s="194">
        <f t="shared" ca="1" si="2"/>
        <v>0</v>
      </c>
      <c r="P15" s="194">
        <f t="shared" ca="1" si="2"/>
        <v>0</v>
      </c>
      <c r="Q15" s="194">
        <f t="shared" ca="1" si="2"/>
        <v>0</v>
      </c>
      <c r="R15" s="194">
        <f t="shared" ca="1" si="2"/>
        <v>0</v>
      </c>
      <c r="S15" s="194">
        <f t="shared" ca="1" si="2"/>
        <v>0</v>
      </c>
      <c r="T15" s="194">
        <f t="shared" ca="1" si="2"/>
        <v>0</v>
      </c>
      <c r="U15" s="194">
        <f t="shared" ca="1" si="2"/>
        <v>0</v>
      </c>
      <c r="V15" s="194">
        <f t="shared" ca="1" si="2"/>
        <v>0</v>
      </c>
      <c r="W15" s="194">
        <f t="shared" ca="1" si="2"/>
        <v>0</v>
      </c>
      <c r="X15" s="194">
        <f t="shared" ca="1" si="2"/>
        <v>0</v>
      </c>
      <c r="Y15" s="194">
        <f t="shared" ca="1" si="3"/>
        <v>0</v>
      </c>
      <c r="Z15" s="194">
        <f t="shared" ca="1" si="3"/>
        <v>0</v>
      </c>
      <c r="AA15" s="194">
        <f t="shared" ca="1" si="3"/>
        <v>0</v>
      </c>
      <c r="AB15" s="194">
        <f t="shared" ca="1" si="3"/>
        <v>0</v>
      </c>
      <c r="AC15" s="194">
        <f t="shared" ca="1" si="3"/>
        <v>0</v>
      </c>
      <c r="AD15" s="194">
        <f t="shared" ca="1" si="3"/>
        <v>0</v>
      </c>
      <c r="AE15" s="194">
        <f t="shared" ca="1" si="3"/>
        <v>0</v>
      </c>
      <c r="AF15" s="194">
        <f t="shared" ca="1" si="3"/>
        <v>0</v>
      </c>
      <c r="AG15" s="194">
        <f t="shared" ca="1" si="3"/>
        <v>0</v>
      </c>
      <c r="AH15" s="194">
        <f t="shared" ca="1" si="3"/>
        <v>0</v>
      </c>
      <c r="AI15" s="194">
        <f t="shared" ca="1" si="4"/>
        <v>0</v>
      </c>
      <c r="AJ15" s="194">
        <f t="shared" ca="1" si="4"/>
        <v>0</v>
      </c>
      <c r="AK15" s="194">
        <f t="shared" ca="1" si="4"/>
        <v>0</v>
      </c>
      <c r="AL15" s="194">
        <f t="shared" ca="1" si="4"/>
        <v>0</v>
      </c>
      <c r="AM15" s="194">
        <f t="shared" ca="1" si="4"/>
        <v>0</v>
      </c>
      <c r="AN15" s="194">
        <f t="shared" ca="1" si="4"/>
        <v>0</v>
      </c>
    </row>
    <row r="16" spans="1:40" x14ac:dyDescent="0.3">
      <c r="A16" s="251" t="s">
        <v>1416</v>
      </c>
      <c r="B16" t="s">
        <v>1034</v>
      </c>
      <c r="C16" s="51">
        <f t="shared" ca="1" si="5"/>
        <v>6</v>
      </c>
      <c r="D16" s="192">
        <f t="shared" ca="1" si="6"/>
        <v>58967.109000000004</v>
      </c>
      <c r="E16" s="194">
        <f t="shared" ca="1" si="1"/>
        <v>0</v>
      </c>
      <c r="F16" s="194">
        <f t="shared" ca="1" si="1"/>
        <v>0</v>
      </c>
      <c r="G16" s="194">
        <f t="shared" ca="1" si="1"/>
        <v>0</v>
      </c>
      <c r="H16" s="194">
        <f t="shared" ca="1" si="1"/>
        <v>0</v>
      </c>
      <c r="I16" s="194">
        <f t="shared" ca="1" si="1"/>
        <v>58967.109000000004</v>
      </c>
      <c r="J16" s="194">
        <f t="shared" ca="1" si="1"/>
        <v>0</v>
      </c>
      <c r="K16" s="194">
        <f t="shared" ca="1" si="1"/>
        <v>0</v>
      </c>
      <c r="L16" s="194">
        <f t="shared" ca="1" si="1"/>
        <v>0</v>
      </c>
      <c r="M16" s="194">
        <f t="shared" ca="1" si="1"/>
        <v>0</v>
      </c>
      <c r="N16" s="194">
        <f t="shared" ca="1" si="1"/>
        <v>0</v>
      </c>
      <c r="O16" s="194">
        <f t="shared" ca="1" si="2"/>
        <v>0</v>
      </c>
      <c r="P16" s="194">
        <f t="shared" ca="1" si="2"/>
        <v>0</v>
      </c>
      <c r="Q16" s="194">
        <f t="shared" ca="1" si="2"/>
        <v>0</v>
      </c>
      <c r="R16" s="194">
        <f t="shared" ca="1" si="2"/>
        <v>0</v>
      </c>
      <c r="S16" s="194">
        <f t="shared" ca="1" si="2"/>
        <v>0</v>
      </c>
      <c r="T16" s="194">
        <f t="shared" ca="1" si="2"/>
        <v>0</v>
      </c>
      <c r="U16" s="194">
        <f t="shared" ca="1" si="2"/>
        <v>0</v>
      </c>
      <c r="V16" s="194">
        <f t="shared" ca="1" si="2"/>
        <v>0</v>
      </c>
      <c r="W16" s="194">
        <f t="shared" ca="1" si="2"/>
        <v>0</v>
      </c>
      <c r="X16" s="194">
        <f t="shared" ca="1" si="2"/>
        <v>0</v>
      </c>
      <c r="Y16" s="194">
        <f t="shared" ca="1" si="3"/>
        <v>0</v>
      </c>
      <c r="Z16" s="194">
        <f t="shared" ca="1" si="3"/>
        <v>0</v>
      </c>
      <c r="AA16" s="194">
        <f t="shared" ca="1" si="3"/>
        <v>0</v>
      </c>
      <c r="AB16" s="194">
        <f t="shared" ca="1" si="3"/>
        <v>0</v>
      </c>
      <c r="AC16" s="194">
        <f t="shared" ca="1" si="3"/>
        <v>0</v>
      </c>
      <c r="AD16" s="194">
        <f t="shared" ca="1" si="3"/>
        <v>0</v>
      </c>
      <c r="AE16" s="194">
        <f t="shared" ca="1" si="3"/>
        <v>0</v>
      </c>
      <c r="AF16" s="194">
        <f t="shared" ca="1" si="3"/>
        <v>0</v>
      </c>
      <c r="AG16" s="194">
        <f t="shared" ca="1" si="3"/>
        <v>0</v>
      </c>
      <c r="AH16" s="194">
        <f t="shared" ca="1" si="3"/>
        <v>0</v>
      </c>
      <c r="AI16" s="194">
        <f t="shared" ca="1" si="4"/>
        <v>0</v>
      </c>
      <c r="AJ16" s="194">
        <f t="shared" ca="1" si="4"/>
        <v>0</v>
      </c>
      <c r="AK16" s="194">
        <f t="shared" ca="1" si="4"/>
        <v>0</v>
      </c>
      <c r="AL16" s="194">
        <f t="shared" ca="1" si="4"/>
        <v>0</v>
      </c>
      <c r="AM16" s="194">
        <f t="shared" ca="1" si="4"/>
        <v>0</v>
      </c>
      <c r="AN16" s="194">
        <f t="shared" ca="1" si="4"/>
        <v>0</v>
      </c>
    </row>
    <row r="17" spans="1:40" x14ac:dyDescent="0.3">
      <c r="A17" s="251" t="s">
        <v>1417</v>
      </c>
      <c r="B17" t="s">
        <v>80</v>
      </c>
      <c r="C17" s="51">
        <f t="shared" ca="1" si="5"/>
        <v>7.1999999999999993</v>
      </c>
      <c r="D17" s="192">
        <f t="shared" ca="1" si="6"/>
        <v>52105.080600000001</v>
      </c>
      <c r="E17" s="194">
        <f t="shared" ref="E17:N26" ca="1" si="7">SUMIFS(INDIRECT($B$1 &amp; "_Direct"), Resource_Name, $B17, WBSL3, E$1, Inst, $B$2)</f>
        <v>0</v>
      </c>
      <c r="F17" s="194">
        <f t="shared" ca="1" si="7"/>
        <v>0</v>
      </c>
      <c r="G17" s="194">
        <f t="shared" ca="1" si="7"/>
        <v>0</v>
      </c>
      <c r="H17" s="194">
        <f t="shared" ca="1" si="7"/>
        <v>17368.360199999999</v>
      </c>
      <c r="I17" s="194">
        <f t="shared" ca="1" si="7"/>
        <v>0</v>
      </c>
      <c r="J17" s="194">
        <f t="shared" ca="1" si="7"/>
        <v>34736.720400000006</v>
      </c>
      <c r="K17" s="194">
        <f t="shared" ca="1" si="7"/>
        <v>0</v>
      </c>
      <c r="L17" s="194">
        <f t="shared" ca="1" si="7"/>
        <v>0</v>
      </c>
      <c r="M17" s="194">
        <f t="shared" ca="1" si="7"/>
        <v>0</v>
      </c>
      <c r="N17" s="194">
        <f t="shared" ca="1" si="7"/>
        <v>0</v>
      </c>
      <c r="O17" s="194">
        <f t="shared" ref="O17:X26" ca="1" si="8">SUMIFS(INDIRECT($B$1 &amp; "_Direct"), Resource_Name, $B17, WBSL3, O$1, Inst, $B$2)</f>
        <v>0</v>
      </c>
      <c r="P17" s="194">
        <f t="shared" ca="1" si="8"/>
        <v>0</v>
      </c>
      <c r="Q17" s="194">
        <f t="shared" ca="1" si="8"/>
        <v>0</v>
      </c>
      <c r="R17" s="194">
        <f t="shared" ca="1" si="8"/>
        <v>0</v>
      </c>
      <c r="S17" s="194">
        <f t="shared" ca="1" si="8"/>
        <v>0</v>
      </c>
      <c r="T17" s="194">
        <f t="shared" ca="1" si="8"/>
        <v>0</v>
      </c>
      <c r="U17" s="194">
        <f t="shared" ca="1" si="8"/>
        <v>0</v>
      </c>
      <c r="V17" s="194">
        <f t="shared" ca="1" si="8"/>
        <v>0</v>
      </c>
      <c r="W17" s="194">
        <f t="shared" ca="1" si="8"/>
        <v>0</v>
      </c>
      <c r="X17" s="194">
        <f t="shared" ca="1" si="8"/>
        <v>0</v>
      </c>
      <c r="Y17" s="194">
        <f t="shared" ref="Y17:AH26" ca="1" si="9">SUMIFS(INDIRECT($B$1 &amp; "_Direct"), Resource_Name, $B17, WBSL3, Y$1, Inst, $B$2)</f>
        <v>0</v>
      </c>
      <c r="Z17" s="194">
        <f t="shared" ca="1" si="9"/>
        <v>0</v>
      </c>
      <c r="AA17" s="194">
        <f t="shared" ca="1" si="9"/>
        <v>0</v>
      </c>
      <c r="AB17" s="194">
        <f t="shared" ca="1" si="9"/>
        <v>0</v>
      </c>
      <c r="AC17" s="194">
        <f t="shared" ca="1" si="9"/>
        <v>0</v>
      </c>
      <c r="AD17" s="194">
        <f t="shared" ca="1" si="9"/>
        <v>0</v>
      </c>
      <c r="AE17" s="194">
        <f t="shared" ca="1" si="9"/>
        <v>0</v>
      </c>
      <c r="AF17" s="194">
        <f t="shared" ca="1" si="9"/>
        <v>0</v>
      </c>
      <c r="AG17" s="194">
        <f t="shared" ca="1" si="9"/>
        <v>0</v>
      </c>
      <c r="AH17" s="194">
        <f t="shared" ca="1" si="9"/>
        <v>0</v>
      </c>
      <c r="AI17" s="194">
        <f t="shared" ref="AI17:AN26" ca="1" si="10">SUMIFS(INDIRECT($B$1 &amp; "_Direct"), Resource_Name, $B17, WBSL3, AI$1, Inst, $B$2)</f>
        <v>0</v>
      </c>
      <c r="AJ17" s="194">
        <f t="shared" ca="1" si="10"/>
        <v>0</v>
      </c>
      <c r="AK17" s="194">
        <f t="shared" ca="1" si="10"/>
        <v>0</v>
      </c>
      <c r="AL17" s="194">
        <f t="shared" ca="1" si="10"/>
        <v>0</v>
      </c>
      <c r="AM17" s="194">
        <f t="shared" ca="1" si="10"/>
        <v>0</v>
      </c>
      <c r="AN17" s="194">
        <f t="shared" ca="1" si="10"/>
        <v>0</v>
      </c>
    </row>
    <row r="18" spans="1:40" x14ac:dyDescent="0.3">
      <c r="A18" s="251" t="s">
        <v>1418</v>
      </c>
      <c r="B18" t="s">
        <v>18</v>
      </c>
      <c r="C18" s="51">
        <f t="shared" ca="1" si="5"/>
        <v>12</v>
      </c>
      <c r="D18" s="192">
        <f t="shared" ca="1" si="6"/>
        <v>111590.70300000001</v>
      </c>
      <c r="E18" s="194">
        <f t="shared" ca="1" si="7"/>
        <v>0</v>
      </c>
      <c r="F18" s="194">
        <f t="shared" ca="1" si="7"/>
        <v>0</v>
      </c>
      <c r="G18" s="194">
        <f t="shared" ca="1" si="7"/>
        <v>0</v>
      </c>
      <c r="H18" s="194">
        <f t="shared" ca="1" si="7"/>
        <v>0</v>
      </c>
      <c r="I18" s="194">
        <f t="shared" ca="1" si="7"/>
        <v>0</v>
      </c>
      <c r="J18" s="194">
        <f t="shared" ca="1" si="7"/>
        <v>111590.70300000001</v>
      </c>
      <c r="K18" s="194">
        <f t="shared" ca="1" si="7"/>
        <v>0</v>
      </c>
      <c r="L18" s="194">
        <f t="shared" ca="1" si="7"/>
        <v>0</v>
      </c>
      <c r="M18" s="194">
        <f t="shared" ca="1" si="7"/>
        <v>0</v>
      </c>
      <c r="N18" s="194">
        <f t="shared" ca="1" si="7"/>
        <v>0</v>
      </c>
      <c r="O18" s="194">
        <f t="shared" ca="1" si="8"/>
        <v>0</v>
      </c>
      <c r="P18" s="194">
        <f t="shared" ca="1" si="8"/>
        <v>0</v>
      </c>
      <c r="Q18" s="194">
        <f t="shared" ca="1" si="8"/>
        <v>0</v>
      </c>
      <c r="R18" s="194">
        <f t="shared" ca="1" si="8"/>
        <v>0</v>
      </c>
      <c r="S18" s="194">
        <f t="shared" ca="1" si="8"/>
        <v>0</v>
      </c>
      <c r="T18" s="194">
        <f t="shared" ca="1" si="8"/>
        <v>0</v>
      </c>
      <c r="U18" s="194">
        <f t="shared" ca="1" si="8"/>
        <v>0</v>
      </c>
      <c r="V18" s="194">
        <f t="shared" ca="1" si="8"/>
        <v>0</v>
      </c>
      <c r="W18" s="194">
        <f t="shared" ca="1" si="8"/>
        <v>0</v>
      </c>
      <c r="X18" s="194">
        <f t="shared" ca="1" si="8"/>
        <v>0</v>
      </c>
      <c r="Y18" s="194">
        <f t="shared" ca="1" si="9"/>
        <v>0</v>
      </c>
      <c r="Z18" s="194">
        <f t="shared" ca="1" si="9"/>
        <v>0</v>
      </c>
      <c r="AA18" s="194">
        <f t="shared" ca="1" si="9"/>
        <v>0</v>
      </c>
      <c r="AB18" s="194">
        <f t="shared" ca="1" si="9"/>
        <v>0</v>
      </c>
      <c r="AC18" s="194">
        <f t="shared" ca="1" si="9"/>
        <v>0</v>
      </c>
      <c r="AD18" s="194">
        <f t="shared" ca="1" si="9"/>
        <v>0</v>
      </c>
      <c r="AE18" s="194">
        <f t="shared" ca="1" si="9"/>
        <v>0</v>
      </c>
      <c r="AF18" s="194">
        <f t="shared" ca="1" si="9"/>
        <v>0</v>
      </c>
      <c r="AG18" s="194">
        <f t="shared" ca="1" si="9"/>
        <v>0</v>
      </c>
      <c r="AH18" s="194">
        <f t="shared" ca="1" si="9"/>
        <v>0</v>
      </c>
      <c r="AI18" s="194">
        <f t="shared" ca="1" si="10"/>
        <v>0</v>
      </c>
      <c r="AJ18" s="194">
        <f t="shared" ca="1" si="10"/>
        <v>0</v>
      </c>
      <c r="AK18" s="194">
        <f t="shared" ca="1" si="10"/>
        <v>0</v>
      </c>
      <c r="AL18" s="194">
        <f t="shared" ca="1" si="10"/>
        <v>0</v>
      </c>
      <c r="AM18" s="194">
        <f t="shared" ca="1" si="10"/>
        <v>0</v>
      </c>
      <c r="AN18" s="194">
        <f t="shared" ca="1" si="10"/>
        <v>0</v>
      </c>
    </row>
    <row r="19" spans="1:40" x14ac:dyDescent="0.3">
      <c r="A19" s="251" t="s">
        <v>1419</v>
      </c>
      <c r="B19" t="s">
        <v>1291</v>
      </c>
      <c r="C19" s="51">
        <f t="shared" ca="1" si="5"/>
        <v>3.8666666666666671</v>
      </c>
      <c r="D19" s="192">
        <f t="shared" ca="1" si="6"/>
        <v>38477.351250000007</v>
      </c>
      <c r="E19" s="194">
        <f t="shared" ca="1" si="7"/>
        <v>0</v>
      </c>
      <c r="F19" s="194">
        <f t="shared" ca="1" si="7"/>
        <v>0</v>
      </c>
      <c r="G19" s="194">
        <f t="shared" ca="1" si="7"/>
        <v>0</v>
      </c>
      <c r="H19" s="194">
        <f t="shared" ca="1" si="7"/>
        <v>0</v>
      </c>
      <c r="I19" s="194">
        <f t="shared" ca="1" si="7"/>
        <v>0</v>
      </c>
      <c r="J19" s="194">
        <f t="shared" ca="1" si="7"/>
        <v>0</v>
      </c>
      <c r="K19" s="194">
        <f t="shared" ca="1" si="7"/>
        <v>0</v>
      </c>
      <c r="L19" s="194">
        <f t="shared" ca="1" si="7"/>
        <v>0</v>
      </c>
      <c r="M19" s="194">
        <f t="shared" ca="1" si="7"/>
        <v>0</v>
      </c>
      <c r="N19" s="194">
        <f t="shared" ca="1" si="7"/>
        <v>0</v>
      </c>
      <c r="O19" s="194">
        <f t="shared" ca="1" si="8"/>
        <v>0</v>
      </c>
      <c r="P19" s="194">
        <f t="shared" ca="1" si="8"/>
        <v>0</v>
      </c>
      <c r="Q19" s="194">
        <f t="shared" ca="1" si="8"/>
        <v>0</v>
      </c>
      <c r="R19" s="194">
        <f t="shared" ca="1" si="8"/>
        <v>0</v>
      </c>
      <c r="S19" s="194">
        <f t="shared" ca="1" si="8"/>
        <v>0</v>
      </c>
      <c r="T19" s="194">
        <f t="shared" ca="1" si="8"/>
        <v>0</v>
      </c>
      <c r="U19" s="194">
        <f t="shared" ca="1" si="8"/>
        <v>0</v>
      </c>
      <c r="V19" s="194">
        <f t="shared" ca="1" si="8"/>
        <v>8598.4762500000015</v>
      </c>
      <c r="W19" s="194">
        <f t="shared" ca="1" si="8"/>
        <v>0</v>
      </c>
      <c r="X19" s="194">
        <f t="shared" ca="1" si="8"/>
        <v>0</v>
      </c>
      <c r="Y19" s="194">
        <f t="shared" ca="1" si="9"/>
        <v>0</v>
      </c>
      <c r="Z19" s="194">
        <f t="shared" ca="1" si="9"/>
        <v>0</v>
      </c>
      <c r="AA19" s="194">
        <f t="shared" ca="1" si="9"/>
        <v>0</v>
      </c>
      <c r="AB19" s="194">
        <f t="shared" ca="1" si="9"/>
        <v>0</v>
      </c>
      <c r="AC19" s="194">
        <f t="shared" ca="1" si="9"/>
        <v>0</v>
      </c>
      <c r="AD19" s="194">
        <f t="shared" ca="1" si="9"/>
        <v>0</v>
      </c>
      <c r="AE19" s="194">
        <f t="shared" ca="1" si="9"/>
        <v>0</v>
      </c>
      <c r="AF19" s="194">
        <f t="shared" ca="1" si="9"/>
        <v>29878.875000000004</v>
      </c>
      <c r="AG19" s="194">
        <f t="shared" ca="1" si="9"/>
        <v>0</v>
      </c>
      <c r="AH19" s="194">
        <f t="shared" ca="1" si="9"/>
        <v>0</v>
      </c>
      <c r="AI19" s="194">
        <f t="shared" ca="1" si="10"/>
        <v>0</v>
      </c>
      <c r="AJ19" s="194">
        <f t="shared" ca="1" si="10"/>
        <v>0</v>
      </c>
      <c r="AK19" s="194">
        <f t="shared" ca="1" si="10"/>
        <v>0</v>
      </c>
      <c r="AL19" s="194">
        <f t="shared" ca="1" si="10"/>
        <v>0</v>
      </c>
      <c r="AM19" s="194">
        <f t="shared" ca="1" si="10"/>
        <v>0</v>
      </c>
      <c r="AN19" s="194">
        <f t="shared" ca="1" si="10"/>
        <v>0</v>
      </c>
    </row>
    <row r="20" spans="1:40" x14ac:dyDescent="0.3">
      <c r="A20" s="251" t="s">
        <v>1419</v>
      </c>
      <c r="B20" t="s">
        <v>1345</v>
      </c>
      <c r="C20" s="51">
        <f t="shared" ca="1" si="5"/>
        <v>10.199999999999999</v>
      </c>
      <c r="D20" s="192">
        <f t="shared" ca="1" si="6"/>
        <v>98587.416599999997</v>
      </c>
      <c r="E20" s="194">
        <f t="shared" ca="1" si="7"/>
        <v>0</v>
      </c>
      <c r="F20" s="194">
        <f t="shared" ca="1" si="7"/>
        <v>0</v>
      </c>
      <c r="G20" s="194">
        <f t="shared" ca="1" si="7"/>
        <v>0</v>
      </c>
      <c r="H20" s="194">
        <f t="shared" ca="1" si="7"/>
        <v>0</v>
      </c>
      <c r="I20" s="194">
        <f t="shared" ca="1" si="7"/>
        <v>0</v>
      </c>
      <c r="J20" s="194">
        <f t="shared" ca="1" si="7"/>
        <v>0</v>
      </c>
      <c r="K20" s="194">
        <f t="shared" ca="1" si="7"/>
        <v>0</v>
      </c>
      <c r="L20" s="194">
        <f t="shared" ca="1" si="7"/>
        <v>0</v>
      </c>
      <c r="M20" s="194">
        <f t="shared" ca="1" si="7"/>
        <v>0</v>
      </c>
      <c r="N20" s="194">
        <f t="shared" ca="1" si="7"/>
        <v>0</v>
      </c>
      <c r="O20" s="194">
        <f t="shared" ca="1" si="8"/>
        <v>0</v>
      </c>
      <c r="P20" s="194">
        <f t="shared" ca="1" si="8"/>
        <v>0</v>
      </c>
      <c r="Q20" s="194">
        <f t="shared" ca="1" si="8"/>
        <v>0</v>
      </c>
      <c r="R20" s="194">
        <f t="shared" ca="1" si="8"/>
        <v>0</v>
      </c>
      <c r="S20" s="194">
        <f t="shared" ca="1" si="8"/>
        <v>0</v>
      </c>
      <c r="T20" s="194">
        <f t="shared" ca="1" si="8"/>
        <v>0</v>
      </c>
      <c r="U20" s="194">
        <f t="shared" ca="1" si="8"/>
        <v>0</v>
      </c>
      <c r="V20" s="194">
        <f t="shared" ca="1" si="8"/>
        <v>0</v>
      </c>
      <c r="W20" s="194">
        <f t="shared" ca="1" si="8"/>
        <v>0</v>
      </c>
      <c r="X20" s="194">
        <f t="shared" ca="1" si="8"/>
        <v>0</v>
      </c>
      <c r="Y20" s="194">
        <f t="shared" ca="1" si="9"/>
        <v>0</v>
      </c>
      <c r="Z20" s="194">
        <f t="shared" ca="1" si="9"/>
        <v>0</v>
      </c>
      <c r="AA20" s="194">
        <f t="shared" ca="1" si="9"/>
        <v>0</v>
      </c>
      <c r="AB20" s="194">
        <f t="shared" ca="1" si="9"/>
        <v>0</v>
      </c>
      <c r="AC20" s="194">
        <f t="shared" ca="1" si="9"/>
        <v>0</v>
      </c>
      <c r="AD20" s="194">
        <f t="shared" ca="1" si="9"/>
        <v>0</v>
      </c>
      <c r="AE20" s="194">
        <f t="shared" ca="1" si="9"/>
        <v>0</v>
      </c>
      <c r="AF20" s="194">
        <f t="shared" ca="1" si="9"/>
        <v>0</v>
      </c>
      <c r="AG20" s="194">
        <f t="shared" ca="1" si="9"/>
        <v>0</v>
      </c>
      <c r="AH20" s="194">
        <f t="shared" ca="1" si="9"/>
        <v>0</v>
      </c>
      <c r="AI20" s="194">
        <f t="shared" ca="1" si="10"/>
        <v>0</v>
      </c>
      <c r="AJ20" s="194">
        <f t="shared" ca="1" si="10"/>
        <v>98587.416599999997</v>
      </c>
      <c r="AK20" s="194">
        <f t="shared" ca="1" si="10"/>
        <v>0</v>
      </c>
      <c r="AL20" s="194">
        <f t="shared" ca="1" si="10"/>
        <v>0</v>
      </c>
      <c r="AM20" s="194">
        <f t="shared" ca="1" si="10"/>
        <v>0</v>
      </c>
      <c r="AN20" s="194">
        <f t="shared" ca="1" si="10"/>
        <v>0</v>
      </c>
    </row>
    <row r="21" spans="1:40" x14ac:dyDescent="0.3">
      <c r="A21" s="251" t="s">
        <v>1420</v>
      </c>
      <c r="B21" t="s">
        <v>1175</v>
      </c>
      <c r="C21" s="51">
        <f t="shared" ca="1" si="5"/>
        <v>4.5333333333333332</v>
      </c>
      <c r="D21" s="192">
        <f t="shared" ca="1" si="6"/>
        <v>44420.949000000001</v>
      </c>
      <c r="E21" s="194">
        <f t="shared" ca="1" si="7"/>
        <v>0</v>
      </c>
      <c r="F21" s="194">
        <f t="shared" ca="1" si="7"/>
        <v>0</v>
      </c>
      <c r="G21" s="194">
        <f t="shared" ca="1" si="7"/>
        <v>0</v>
      </c>
      <c r="H21" s="194">
        <f t="shared" ca="1" si="7"/>
        <v>0</v>
      </c>
      <c r="I21" s="194">
        <f t="shared" ca="1" si="7"/>
        <v>0</v>
      </c>
      <c r="J21" s="194">
        <f t="shared" ca="1" si="7"/>
        <v>0</v>
      </c>
      <c r="K21" s="194">
        <f t="shared" ca="1" si="7"/>
        <v>0</v>
      </c>
      <c r="L21" s="194">
        <f t="shared" ca="1" si="7"/>
        <v>0</v>
      </c>
      <c r="M21" s="194">
        <f t="shared" ca="1" si="7"/>
        <v>0</v>
      </c>
      <c r="N21" s="194">
        <f t="shared" ca="1" si="7"/>
        <v>0</v>
      </c>
      <c r="O21" s="194">
        <f t="shared" ca="1" si="8"/>
        <v>0</v>
      </c>
      <c r="P21" s="194">
        <f t="shared" ca="1" si="8"/>
        <v>0</v>
      </c>
      <c r="Q21" s="194">
        <f t="shared" ca="1" si="8"/>
        <v>0</v>
      </c>
      <c r="R21" s="194">
        <f t="shared" ca="1" si="8"/>
        <v>0</v>
      </c>
      <c r="S21" s="194">
        <f t="shared" ca="1" si="8"/>
        <v>0</v>
      </c>
      <c r="T21" s="194">
        <f t="shared" ca="1" si="8"/>
        <v>0</v>
      </c>
      <c r="U21" s="194">
        <f t="shared" ca="1" si="8"/>
        <v>0</v>
      </c>
      <c r="V21" s="194">
        <f t="shared" ca="1" si="8"/>
        <v>0</v>
      </c>
      <c r="W21" s="194">
        <f t="shared" ca="1" si="8"/>
        <v>0</v>
      </c>
      <c r="X21" s="194">
        <f t="shared" ca="1" si="8"/>
        <v>0</v>
      </c>
      <c r="Y21" s="194">
        <f t="shared" ca="1" si="9"/>
        <v>0</v>
      </c>
      <c r="Z21" s="194">
        <f t="shared" ca="1" si="9"/>
        <v>10713.287700000003</v>
      </c>
      <c r="AA21" s="194">
        <f t="shared" ca="1" si="9"/>
        <v>0</v>
      </c>
      <c r="AB21" s="194">
        <f t="shared" ca="1" si="9"/>
        <v>33707.6613</v>
      </c>
      <c r="AC21" s="194">
        <f t="shared" ca="1" si="9"/>
        <v>0</v>
      </c>
      <c r="AD21" s="194">
        <f t="shared" ca="1" si="9"/>
        <v>0</v>
      </c>
      <c r="AE21" s="194">
        <f t="shared" ca="1" si="9"/>
        <v>0</v>
      </c>
      <c r="AF21" s="194">
        <f t="shared" ca="1" si="9"/>
        <v>0</v>
      </c>
      <c r="AG21" s="194">
        <f t="shared" ca="1" si="9"/>
        <v>0</v>
      </c>
      <c r="AH21" s="194">
        <f t="shared" ca="1" si="9"/>
        <v>0</v>
      </c>
      <c r="AI21" s="194">
        <f t="shared" ca="1" si="10"/>
        <v>0</v>
      </c>
      <c r="AJ21" s="194">
        <f t="shared" ca="1" si="10"/>
        <v>0</v>
      </c>
      <c r="AK21" s="194">
        <f t="shared" ca="1" si="10"/>
        <v>0</v>
      </c>
      <c r="AL21" s="194">
        <f t="shared" ca="1" si="10"/>
        <v>0</v>
      </c>
      <c r="AM21" s="194">
        <f t="shared" ca="1" si="10"/>
        <v>0</v>
      </c>
      <c r="AN21" s="194">
        <f t="shared" ca="1" si="10"/>
        <v>0</v>
      </c>
    </row>
    <row r="22" spans="1:40" x14ac:dyDescent="0.3">
      <c r="A22" s="251" t="s">
        <v>1420</v>
      </c>
      <c r="B22" t="s">
        <v>1339</v>
      </c>
      <c r="C22" s="51">
        <f t="shared" ca="1" si="5"/>
        <v>0.64</v>
      </c>
      <c r="D22" s="192">
        <f t="shared" ca="1" si="6"/>
        <v>5295.4560000000001</v>
      </c>
      <c r="E22" s="194">
        <f t="shared" ca="1" si="7"/>
        <v>0</v>
      </c>
      <c r="F22" s="194">
        <f t="shared" ca="1" si="7"/>
        <v>0</v>
      </c>
      <c r="G22" s="194">
        <f t="shared" ca="1" si="7"/>
        <v>0</v>
      </c>
      <c r="H22" s="194">
        <f t="shared" ca="1" si="7"/>
        <v>0</v>
      </c>
      <c r="I22" s="194">
        <f t="shared" ca="1" si="7"/>
        <v>0</v>
      </c>
      <c r="J22" s="194">
        <f t="shared" ca="1" si="7"/>
        <v>0</v>
      </c>
      <c r="K22" s="194">
        <f t="shared" ca="1" si="7"/>
        <v>0</v>
      </c>
      <c r="L22" s="194">
        <f t="shared" ca="1" si="7"/>
        <v>0</v>
      </c>
      <c r="M22" s="194">
        <f t="shared" ca="1" si="7"/>
        <v>0</v>
      </c>
      <c r="N22" s="194">
        <f t="shared" ca="1" si="7"/>
        <v>0</v>
      </c>
      <c r="O22" s="194">
        <f t="shared" ca="1" si="8"/>
        <v>0</v>
      </c>
      <c r="P22" s="194">
        <f t="shared" ca="1" si="8"/>
        <v>0</v>
      </c>
      <c r="Q22" s="194">
        <f t="shared" ca="1" si="8"/>
        <v>0</v>
      </c>
      <c r="R22" s="194">
        <f t="shared" ca="1" si="8"/>
        <v>0</v>
      </c>
      <c r="S22" s="194">
        <f t="shared" ca="1" si="8"/>
        <v>0</v>
      </c>
      <c r="T22" s="194">
        <f t="shared" ca="1" si="8"/>
        <v>0</v>
      </c>
      <c r="U22" s="194">
        <f t="shared" ca="1" si="8"/>
        <v>0</v>
      </c>
      <c r="V22" s="194">
        <f t="shared" ca="1" si="8"/>
        <v>0</v>
      </c>
      <c r="W22" s="194">
        <f t="shared" ca="1" si="8"/>
        <v>0</v>
      </c>
      <c r="X22" s="194">
        <f t="shared" ca="1" si="8"/>
        <v>0</v>
      </c>
      <c r="Y22" s="194">
        <f t="shared" ca="1" si="9"/>
        <v>0</v>
      </c>
      <c r="Z22" s="194">
        <f t="shared" ca="1" si="9"/>
        <v>0</v>
      </c>
      <c r="AA22" s="194">
        <f t="shared" ca="1" si="9"/>
        <v>0</v>
      </c>
      <c r="AB22" s="194">
        <f t="shared" ca="1" si="9"/>
        <v>0</v>
      </c>
      <c r="AC22" s="194">
        <f t="shared" ca="1" si="9"/>
        <v>0</v>
      </c>
      <c r="AD22" s="194">
        <f t="shared" ca="1" si="9"/>
        <v>0</v>
      </c>
      <c r="AE22" s="194">
        <f t="shared" ca="1" si="9"/>
        <v>0</v>
      </c>
      <c r="AF22" s="194">
        <f t="shared" ca="1" si="9"/>
        <v>0</v>
      </c>
      <c r="AG22" s="194">
        <f t="shared" ca="1" si="9"/>
        <v>0</v>
      </c>
      <c r="AH22" s="194">
        <f t="shared" ca="1" si="9"/>
        <v>0</v>
      </c>
      <c r="AI22" s="194">
        <f t="shared" ca="1" si="10"/>
        <v>0</v>
      </c>
      <c r="AJ22" s="194">
        <f t="shared" ca="1" si="10"/>
        <v>5295.4560000000001</v>
      </c>
      <c r="AK22" s="194">
        <f t="shared" ca="1" si="10"/>
        <v>0</v>
      </c>
      <c r="AL22" s="194">
        <f t="shared" ca="1" si="10"/>
        <v>0</v>
      </c>
      <c r="AM22" s="194">
        <f t="shared" ca="1" si="10"/>
        <v>0</v>
      </c>
      <c r="AN22" s="194">
        <f t="shared" ca="1" si="10"/>
        <v>0</v>
      </c>
    </row>
    <row r="23" spans="1:40" x14ac:dyDescent="0.3">
      <c r="A23" s="251" t="s">
        <v>1420</v>
      </c>
      <c r="B23" t="s">
        <v>1373</v>
      </c>
      <c r="C23" s="51">
        <f t="shared" ca="1" si="5"/>
        <v>0</v>
      </c>
      <c r="D23" s="192">
        <f t="shared" ca="1" si="6"/>
        <v>0</v>
      </c>
      <c r="E23" s="194">
        <f t="shared" ca="1" si="7"/>
        <v>0</v>
      </c>
      <c r="F23" s="194">
        <f t="shared" ca="1" si="7"/>
        <v>0</v>
      </c>
      <c r="G23" s="194">
        <f t="shared" ca="1" si="7"/>
        <v>0</v>
      </c>
      <c r="H23" s="194">
        <f t="shared" ca="1" si="7"/>
        <v>0</v>
      </c>
      <c r="I23" s="194">
        <f t="shared" ca="1" si="7"/>
        <v>0</v>
      </c>
      <c r="J23" s="194">
        <f t="shared" ca="1" si="7"/>
        <v>0</v>
      </c>
      <c r="K23" s="194">
        <f t="shared" ca="1" si="7"/>
        <v>0</v>
      </c>
      <c r="L23" s="194">
        <f t="shared" ca="1" si="7"/>
        <v>0</v>
      </c>
      <c r="M23" s="194">
        <f t="shared" ca="1" si="7"/>
        <v>0</v>
      </c>
      <c r="N23" s="194">
        <f t="shared" ca="1" si="7"/>
        <v>0</v>
      </c>
      <c r="O23" s="194">
        <f t="shared" ca="1" si="8"/>
        <v>0</v>
      </c>
      <c r="P23" s="194">
        <f t="shared" ca="1" si="8"/>
        <v>0</v>
      </c>
      <c r="Q23" s="194">
        <f t="shared" ca="1" si="8"/>
        <v>0</v>
      </c>
      <c r="R23" s="194">
        <f t="shared" ca="1" si="8"/>
        <v>0</v>
      </c>
      <c r="S23" s="194">
        <f t="shared" ca="1" si="8"/>
        <v>0</v>
      </c>
      <c r="T23" s="194">
        <f t="shared" ca="1" si="8"/>
        <v>0</v>
      </c>
      <c r="U23" s="194">
        <f t="shared" ca="1" si="8"/>
        <v>0</v>
      </c>
      <c r="V23" s="194">
        <f t="shared" ca="1" si="8"/>
        <v>0</v>
      </c>
      <c r="W23" s="194">
        <f t="shared" ca="1" si="8"/>
        <v>0</v>
      </c>
      <c r="X23" s="194">
        <f t="shared" ca="1" si="8"/>
        <v>0</v>
      </c>
      <c r="Y23" s="194">
        <f t="shared" ca="1" si="9"/>
        <v>0</v>
      </c>
      <c r="Z23" s="194">
        <f t="shared" ca="1" si="9"/>
        <v>0</v>
      </c>
      <c r="AA23" s="194">
        <f t="shared" ca="1" si="9"/>
        <v>0</v>
      </c>
      <c r="AB23" s="194">
        <f t="shared" ca="1" si="9"/>
        <v>0</v>
      </c>
      <c r="AC23" s="194">
        <f t="shared" ca="1" si="9"/>
        <v>0</v>
      </c>
      <c r="AD23" s="194">
        <f t="shared" ca="1" si="9"/>
        <v>0</v>
      </c>
      <c r="AE23" s="194">
        <f t="shared" ca="1" si="9"/>
        <v>0</v>
      </c>
      <c r="AF23" s="194">
        <f t="shared" ca="1" si="9"/>
        <v>0</v>
      </c>
      <c r="AG23" s="194">
        <f t="shared" ca="1" si="9"/>
        <v>0</v>
      </c>
      <c r="AH23" s="194">
        <f t="shared" ca="1" si="9"/>
        <v>0</v>
      </c>
      <c r="AI23" s="194">
        <f t="shared" ca="1" si="10"/>
        <v>0</v>
      </c>
      <c r="AJ23" s="194">
        <f t="shared" ca="1" si="10"/>
        <v>0</v>
      </c>
      <c r="AK23" s="194">
        <f t="shared" ca="1" si="10"/>
        <v>0</v>
      </c>
      <c r="AL23" s="194">
        <f t="shared" ca="1" si="10"/>
        <v>0</v>
      </c>
      <c r="AM23" s="194">
        <f t="shared" ca="1" si="10"/>
        <v>0</v>
      </c>
      <c r="AN23" s="194">
        <f t="shared" ca="1" si="10"/>
        <v>0</v>
      </c>
    </row>
    <row r="24" spans="1:40" x14ac:dyDescent="0.3">
      <c r="A24" s="251" t="s">
        <v>1314</v>
      </c>
      <c r="B24" t="s">
        <v>1314</v>
      </c>
      <c r="C24" s="51">
        <f t="shared" ca="1" si="5"/>
        <v>0</v>
      </c>
      <c r="D24" s="192">
        <f t="shared" ca="1" si="6"/>
        <v>0</v>
      </c>
      <c r="E24" s="194">
        <f t="shared" ca="1" si="7"/>
        <v>0</v>
      </c>
      <c r="F24" s="194">
        <f t="shared" ca="1" si="7"/>
        <v>0</v>
      </c>
      <c r="G24" s="194">
        <f t="shared" ca="1" si="7"/>
        <v>0</v>
      </c>
      <c r="H24" s="194">
        <f t="shared" ca="1" si="7"/>
        <v>0</v>
      </c>
      <c r="I24" s="194">
        <f t="shared" ca="1" si="7"/>
        <v>0</v>
      </c>
      <c r="J24" s="194">
        <f t="shared" ca="1" si="7"/>
        <v>0</v>
      </c>
      <c r="K24" s="194">
        <f t="shared" ca="1" si="7"/>
        <v>0</v>
      </c>
      <c r="L24" s="194">
        <f t="shared" ca="1" si="7"/>
        <v>0</v>
      </c>
      <c r="M24" s="194">
        <f t="shared" ca="1" si="7"/>
        <v>0</v>
      </c>
      <c r="N24" s="194">
        <f t="shared" ca="1" si="7"/>
        <v>0</v>
      </c>
      <c r="O24" s="194">
        <f t="shared" ca="1" si="8"/>
        <v>0</v>
      </c>
      <c r="P24" s="194">
        <f t="shared" ca="1" si="8"/>
        <v>0</v>
      </c>
      <c r="Q24" s="194">
        <f t="shared" ca="1" si="8"/>
        <v>0</v>
      </c>
      <c r="R24" s="194">
        <f t="shared" ca="1" si="8"/>
        <v>0</v>
      </c>
      <c r="S24" s="194">
        <f t="shared" ca="1" si="8"/>
        <v>0</v>
      </c>
      <c r="T24" s="194">
        <f t="shared" ca="1" si="8"/>
        <v>0</v>
      </c>
      <c r="U24" s="194">
        <f t="shared" ca="1" si="8"/>
        <v>0</v>
      </c>
      <c r="V24" s="194">
        <f t="shared" ca="1" si="8"/>
        <v>0</v>
      </c>
      <c r="W24" s="194">
        <f t="shared" ca="1" si="8"/>
        <v>0</v>
      </c>
      <c r="X24" s="194">
        <f t="shared" ca="1" si="8"/>
        <v>0</v>
      </c>
      <c r="Y24" s="194">
        <f t="shared" ca="1" si="9"/>
        <v>0</v>
      </c>
      <c r="Z24" s="194">
        <f t="shared" ca="1" si="9"/>
        <v>0</v>
      </c>
      <c r="AA24" s="194">
        <f t="shared" ca="1" si="9"/>
        <v>0</v>
      </c>
      <c r="AB24" s="194">
        <f t="shared" ca="1" si="9"/>
        <v>0</v>
      </c>
      <c r="AC24" s="194">
        <f t="shared" ca="1" si="9"/>
        <v>0</v>
      </c>
      <c r="AD24" s="194">
        <f t="shared" ca="1" si="9"/>
        <v>0</v>
      </c>
      <c r="AE24" s="194">
        <f t="shared" ca="1" si="9"/>
        <v>0</v>
      </c>
      <c r="AF24" s="194">
        <f t="shared" ca="1" si="9"/>
        <v>0</v>
      </c>
      <c r="AG24" s="194">
        <f t="shared" ca="1" si="9"/>
        <v>0</v>
      </c>
      <c r="AH24" s="194">
        <f t="shared" ca="1" si="9"/>
        <v>0</v>
      </c>
      <c r="AI24" s="194">
        <f t="shared" ca="1" si="10"/>
        <v>0</v>
      </c>
      <c r="AJ24" s="194">
        <f t="shared" ca="1" si="10"/>
        <v>0</v>
      </c>
      <c r="AK24" s="194">
        <f t="shared" ca="1" si="10"/>
        <v>0</v>
      </c>
      <c r="AL24" s="194">
        <f t="shared" ca="1" si="10"/>
        <v>0</v>
      </c>
      <c r="AM24" s="194">
        <f t="shared" ca="1" si="10"/>
        <v>0</v>
      </c>
      <c r="AN24" s="194">
        <f t="shared" ca="1" si="10"/>
        <v>0</v>
      </c>
    </row>
    <row r="25" spans="1:40" x14ac:dyDescent="0.3">
      <c r="A25" s="251" t="s">
        <v>1054</v>
      </c>
      <c r="B25" t="s">
        <v>1054</v>
      </c>
      <c r="C25" s="51">
        <f t="shared" ca="1" si="5"/>
        <v>0</v>
      </c>
      <c r="D25" s="192">
        <f t="shared" ca="1" si="6"/>
        <v>0</v>
      </c>
      <c r="E25" s="194">
        <f t="shared" ca="1" si="7"/>
        <v>0</v>
      </c>
      <c r="F25" s="194">
        <f t="shared" ca="1" si="7"/>
        <v>0</v>
      </c>
      <c r="G25" s="194">
        <f t="shared" ca="1" si="7"/>
        <v>0</v>
      </c>
      <c r="H25" s="194">
        <f t="shared" ca="1" si="7"/>
        <v>0</v>
      </c>
      <c r="I25" s="194">
        <f t="shared" ca="1" si="7"/>
        <v>0</v>
      </c>
      <c r="J25" s="194">
        <f t="shared" ca="1" si="7"/>
        <v>0</v>
      </c>
      <c r="K25" s="194">
        <f t="shared" ca="1" si="7"/>
        <v>0</v>
      </c>
      <c r="L25" s="194">
        <f t="shared" ca="1" si="7"/>
        <v>0</v>
      </c>
      <c r="M25" s="194">
        <f t="shared" ca="1" si="7"/>
        <v>0</v>
      </c>
      <c r="N25" s="194">
        <f t="shared" ca="1" si="7"/>
        <v>0</v>
      </c>
      <c r="O25" s="194">
        <f t="shared" ca="1" si="8"/>
        <v>0</v>
      </c>
      <c r="P25" s="194">
        <f t="shared" ca="1" si="8"/>
        <v>0</v>
      </c>
      <c r="Q25" s="194">
        <f t="shared" ca="1" si="8"/>
        <v>0</v>
      </c>
      <c r="R25" s="194">
        <f t="shared" ca="1" si="8"/>
        <v>0</v>
      </c>
      <c r="S25" s="194">
        <f t="shared" ca="1" si="8"/>
        <v>0</v>
      </c>
      <c r="T25" s="194">
        <f t="shared" ca="1" si="8"/>
        <v>0</v>
      </c>
      <c r="U25" s="194">
        <f t="shared" ca="1" si="8"/>
        <v>0</v>
      </c>
      <c r="V25" s="194">
        <f t="shared" ca="1" si="8"/>
        <v>0</v>
      </c>
      <c r="W25" s="194">
        <f t="shared" ca="1" si="8"/>
        <v>0</v>
      </c>
      <c r="X25" s="194">
        <f t="shared" ca="1" si="8"/>
        <v>0</v>
      </c>
      <c r="Y25" s="194">
        <f t="shared" ca="1" si="9"/>
        <v>0</v>
      </c>
      <c r="Z25" s="194">
        <f t="shared" ca="1" si="9"/>
        <v>0</v>
      </c>
      <c r="AA25" s="194">
        <f t="shared" ca="1" si="9"/>
        <v>0</v>
      </c>
      <c r="AB25" s="194">
        <f t="shared" ca="1" si="9"/>
        <v>0</v>
      </c>
      <c r="AC25" s="194">
        <f t="shared" ca="1" si="9"/>
        <v>0</v>
      </c>
      <c r="AD25" s="194">
        <f t="shared" ca="1" si="9"/>
        <v>0</v>
      </c>
      <c r="AE25" s="194">
        <f t="shared" ca="1" si="9"/>
        <v>0</v>
      </c>
      <c r="AF25" s="194">
        <f t="shared" ca="1" si="9"/>
        <v>0</v>
      </c>
      <c r="AG25" s="194">
        <f t="shared" ca="1" si="9"/>
        <v>0</v>
      </c>
      <c r="AH25" s="194">
        <f t="shared" ca="1" si="9"/>
        <v>0</v>
      </c>
      <c r="AI25" s="194">
        <f t="shared" ca="1" si="10"/>
        <v>0</v>
      </c>
      <c r="AJ25" s="194">
        <f t="shared" ca="1" si="10"/>
        <v>0</v>
      </c>
      <c r="AK25" s="194">
        <f t="shared" ca="1" si="10"/>
        <v>0</v>
      </c>
      <c r="AL25" s="194">
        <f t="shared" ca="1" si="10"/>
        <v>0</v>
      </c>
      <c r="AM25" s="194">
        <f t="shared" ca="1" si="10"/>
        <v>0</v>
      </c>
      <c r="AN25" s="194">
        <f t="shared" ca="1" si="10"/>
        <v>0</v>
      </c>
    </row>
    <row r="26" spans="1:40" x14ac:dyDescent="0.3">
      <c r="A26" s="250" t="s">
        <v>1420</v>
      </c>
      <c r="B26" s="54" t="s">
        <v>1064</v>
      </c>
      <c r="C26" s="51">
        <f t="shared" ca="1" si="5"/>
        <v>3.64</v>
      </c>
      <c r="D26" s="192">
        <f t="shared" ca="1" si="6"/>
        <v>26213.733000000004</v>
      </c>
      <c r="E26" s="194">
        <f t="shared" ca="1" si="7"/>
        <v>0</v>
      </c>
      <c r="F26" s="194">
        <f t="shared" ca="1" si="7"/>
        <v>0</v>
      </c>
      <c r="G26" s="194">
        <f t="shared" ca="1" si="7"/>
        <v>0</v>
      </c>
      <c r="H26" s="194">
        <f t="shared" ca="1" si="7"/>
        <v>0</v>
      </c>
      <c r="I26" s="194">
        <f t="shared" ca="1" si="7"/>
        <v>0</v>
      </c>
      <c r="J26" s="194">
        <f t="shared" ca="1" si="7"/>
        <v>0</v>
      </c>
      <c r="K26" s="194">
        <f t="shared" ca="1" si="7"/>
        <v>0</v>
      </c>
      <c r="L26" s="194">
        <f t="shared" ca="1" si="7"/>
        <v>0</v>
      </c>
      <c r="M26" s="194">
        <f t="shared" ca="1" si="7"/>
        <v>0</v>
      </c>
      <c r="N26" s="194">
        <f t="shared" ca="1" si="7"/>
        <v>0</v>
      </c>
      <c r="O26" s="194">
        <f t="shared" ca="1" si="8"/>
        <v>0</v>
      </c>
      <c r="P26" s="194">
        <f t="shared" ca="1" si="8"/>
        <v>0</v>
      </c>
      <c r="Q26" s="194">
        <f t="shared" ca="1" si="8"/>
        <v>0</v>
      </c>
      <c r="R26" s="194">
        <f t="shared" ca="1" si="8"/>
        <v>0</v>
      </c>
      <c r="S26" s="194">
        <f t="shared" ca="1" si="8"/>
        <v>0</v>
      </c>
      <c r="T26" s="194">
        <f t="shared" ca="1" si="8"/>
        <v>0</v>
      </c>
      <c r="U26" s="194">
        <f t="shared" ca="1" si="8"/>
        <v>0</v>
      </c>
      <c r="V26" s="194">
        <f t="shared" ca="1" si="8"/>
        <v>0</v>
      </c>
      <c r="W26" s="194">
        <f t="shared" ca="1" si="8"/>
        <v>26213.733000000004</v>
      </c>
      <c r="X26" s="194">
        <f t="shared" ca="1" si="8"/>
        <v>0</v>
      </c>
      <c r="Y26" s="194">
        <f t="shared" ca="1" si="9"/>
        <v>0</v>
      </c>
      <c r="Z26" s="194">
        <f t="shared" ca="1" si="9"/>
        <v>0</v>
      </c>
      <c r="AA26" s="194">
        <f t="shared" ca="1" si="9"/>
        <v>0</v>
      </c>
      <c r="AB26" s="194">
        <f t="shared" ca="1" si="9"/>
        <v>0</v>
      </c>
      <c r="AC26" s="194">
        <f t="shared" ca="1" si="9"/>
        <v>0</v>
      </c>
      <c r="AD26" s="194">
        <f t="shared" ca="1" si="9"/>
        <v>0</v>
      </c>
      <c r="AE26" s="194">
        <f t="shared" ca="1" si="9"/>
        <v>0</v>
      </c>
      <c r="AF26" s="194">
        <f t="shared" ca="1" si="9"/>
        <v>0</v>
      </c>
      <c r="AG26" s="194">
        <f t="shared" ca="1" si="9"/>
        <v>0</v>
      </c>
      <c r="AH26" s="194">
        <f t="shared" ca="1" si="9"/>
        <v>0</v>
      </c>
      <c r="AI26" s="194">
        <f t="shared" ca="1" si="10"/>
        <v>0</v>
      </c>
      <c r="AJ26" s="194">
        <f t="shared" ca="1" si="10"/>
        <v>0</v>
      </c>
      <c r="AK26" s="194">
        <f t="shared" ca="1" si="10"/>
        <v>0</v>
      </c>
      <c r="AL26" s="194">
        <f t="shared" ca="1" si="10"/>
        <v>0</v>
      </c>
      <c r="AM26" s="194">
        <f t="shared" ca="1" si="10"/>
        <v>0</v>
      </c>
      <c r="AN26" s="194">
        <f t="shared" ca="1" si="10"/>
        <v>0</v>
      </c>
    </row>
    <row r="27" spans="1:40" x14ac:dyDescent="0.3">
      <c r="A27" s="60" t="s">
        <v>1466</v>
      </c>
      <c r="B27" s="64"/>
      <c r="C27" s="64"/>
      <c r="D27" s="196"/>
      <c r="E27" s="196"/>
      <c r="F27" s="196"/>
      <c r="G27" s="196"/>
      <c r="H27" s="196"/>
      <c r="I27" s="196"/>
      <c r="J27" s="196"/>
      <c r="K27" s="196"/>
      <c r="L27" s="196"/>
      <c r="M27" s="196"/>
      <c r="N27" s="196"/>
      <c r="O27" s="196"/>
      <c r="P27" s="196"/>
      <c r="Q27" s="196"/>
      <c r="R27" s="196"/>
      <c r="S27" s="196"/>
      <c r="T27" s="196"/>
      <c r="U27" s="196"/>
      <c r="V27" s="196"/>
      <c r="W27" s="196"/>
      <c r="X27" s="196"/>
      <c r="Y27" s="196"/>
      <c r="Z27" s="196"/>
      <c r="AA27" s="196"/>
      <c r="AB27" s="196"/>
      <c r="AC27" s="196"/>
      <c r="AD27" s="196"/>
      <c r="AE27" s="196"/>
      <c r="AF27" s="196"/>
      <c r="AG27" s="196"/>
      <c r="AH27" s="196"/>
      <c r="AI27" s="196"/>
      <c r="AJ27" s="196"/>
      <c r="AK27" s="196"/>
      <c r="AL27" s="196"/>
      <c r="AM27" s="196"/>
      <c r="AN27" s="196"/>
    </row>
    <row r="28" spans="1:40" x14ac:dyDescent="0.3">
      <c r="D28" s="192">
        <f ca="1">SUM(E28:AN28)</f>
        <v>894065.56640999997</v>
      </c>
      <c r="E28" s="194">
        <f t="shared" ref="E28:AN28" ca="1" si="11">SUM(E7:E26)</f>
        <v>274297.266</v>
      </c>
      <c r="F28" s="181">
        <f t="shared" ca="1" si="11"/>
        <v>32684.731200000006</v>
      </c>
      <c r="G28" s="181">
        <f t="shared" ca="1" si="11"/>
        <v>84064.99626</v>
      </c>
      <c r="H28" s="181">
        <f t="shared" ca="1" si="11"/>
        <v>17368.360199999999</v>
      </c>
      <c r="I28" s="181">
        <f t="shared" ca="1" si="11"/>
        <v>126327.8835</v>
      </c>
      <c r="J28" s="194">
        <f t="shared" ca="1" si="11"/>
        <v>146327.42340000003</v>
      </c>
      <c r="K28" s="194">
        <f t="shared" ca="1" si="11"/>
        <v>0</v>
      </c>
      <c r="L28" s="194">
        <f t="shared" ca="1" si="11"/>
        <v>0</v>
      </c>
      <c r="M28" s="194">
        <f t="shared" ca="1" si="11"/>
        <v>0</v>
      </c>
      <c r="N28" s="194">
        <f t="shared" ca="1" si="11"/>
        <v>0</v>
      </c>
      <c r="O28" s="194">
        <f t="shared" ca="1" si="11"/>
        <v>0</v>
      </c>
      <c r="P28" s="194">
        <f t="shared" ca="1" si="11"/>
        <v>0</v>
      </c>
      <c r="Q28" s="194">
        <f t="shared" ca="1" si="11"/>
        <v>0</v>
      </c>
      <c r="R28" s="194">
        <f t="shared" ca="1" si="11"/>
        <v>0</v>
      </c>
      <c r="S28" s="194">
        <f t="shared" ca="1" si="11"/>
        <v>0</v>
      </c>
      <c r="T28" s="194">
        <f t="shared" ca="1" si="11"/>
        <v>0</v>
      </c>
      <c r="U28" s="194">
        <f t="shared" ca="1" si="11"/>
        <v>0</v>
      </c>
      <c r="V28" s="194">
        <f t="shared" ca="1" si="11"/>
        <v>8598.4762500000015</v>
      </c>
      <c r="W28" s="194">
        <f t="shared" ca="1" si="11"/>
        <v>26213.733000000004</v>
      </c>
      <c r="X28" s="194">
        <f t="shared" ca="1" si="11"/>
        <v>0</v>
      </c>
      <c r="Y28" s="194">
        <f t="shared" ca="1" si="11"/>
        <v>0</v>
      </c>
      <c r="Z28" s="194">
        <f t="shared" ca="1" si="11"/>
        <v>10713.287700000003</v>
      </c>
      <c r="AA28" s="194">
        <f t="shared" ca="1" si="11"/>
        <v>0</v>
      </c>
      <c r="AB28" s="194">
        <f t="shared" ca="1" si="11"/>
        <v>33707.6613</v>
      </c>
      <c r="AC28" s="194">
        <f t="shared" ca="1" si="11"/>
        <v>0</v>
      </c>
      <c r="AD28" s="194">
        <f t="shared" ca="1" si="11"/>
        <v>0</v>
      </c>
      <c r="AE28" s="194">
        <f t="shared" ca="1" si="11"/>
        <v>0</v>
      </c>
      <c r="AF28" s="194">
        <f t="shared" ca="1" si="11"/>
        <v>29878.875000000004</v>
      </c>
      <c r="AG28" s="194">
        <f t="shared" ca="1" si="11"/>
        <v>0</v>
      </c>
      <c r="AH28" s="194">
        <f t="shared" ca="1" si="11"/>
        <v>0</v>
      </c>
      <c r="AI28" s="194">
        <f t="shared" ca="1" si="11"/>
        <v>0</v>
      </c>
      <c r="AJ28" s="194">
        <f t="shared" ca="1" si="11"/>
        <v>103882.8726</v>
      </c>
      <c r="AK28" s="194">
        <f t="shared" ca="1" si="11"/>
        <v>0</v>
      </c>
      <c r="AL28" s="194">
        <f t="shared" ca="1" si="11"/>
        <v>0</v>
      </c>
      <c r="AM28" s="194">
        <f t="shared" ca="1" si="11"/>
        <v>0</v>
      </c>
      <c r="AN28" s="194">
        <f t="shared" ca="1" si="11"/>
        <v>0</v>
      </c>
    </row>
    <row r="29" spans="1:40" x14ac:dyDescent="0.3">
      <c r="A29" s="60" t="s">
        <v>1467</v>
      </c>
      <c r="B29" s="60"/>
      <c r="C29" s="60"/>
      <c r="D29" s="189"/>
      <c r="E29" s="198"/>
      <c r="F29" s="198"/>
      <c r="G29" s="198"/>
      <c r="H29" s="198"/>
      <c r="I29" s="198"/>
      <c r="J29" s="198"/>
      <c r="K29" s="198"/>
      <c r="L29" s="198"/>
      <c r="M29" s="198"/>
      <c r="N29" s="198"/>
      <c r="O29" s="198"/>
      <c r="P29" s="198"/>
      <c r="Q29" s="198"/>
      <c r="R29" s="198"/>
      <c r="S29" s="198"/>
      <c r="T29" s="198"/>
      <c r="U29" s="198"/>
      <c r="V29" s="198"/>
      <c r="W29" s="198"/>
      <c r="X29" s="198"/>
      <c r="Y29" s="198"/>
      <c r="Z29" s="198"/>
      <c r="AA29" s="198"/>
      <c r="AB29" s="198"/>
      <c r="AC29" s="198"/>
      <c r="AD29" s="198"/>
      <c r="AE29" s="198"/>
      <c r="AF29" s="198"/>
      <c r="AG29" s="198"/>
      <c r="AH29" s="198"/>
      <c r="AI29" s="198"/>
      <c r="AJ29" s="198"/>
      <c r="AK29" s="198"/>
      <c r="AL29" s="198"/>
      <c r="AM29" s="198"/>
      <c r="AN29" s="198"/>
    </row>
    <row r="30" spans="1:40" x14ac:dyDescent="0.3">
      <c r="D30" s="192">
        <f ca="1">SUM(E30:AN30)</f>
        <v>312922.94824349997</v>
      </c>
      <c r="E30" s="194">
        <f t="shared" ref="E30:AN30" ca="1" si="12">SUMIFS(INDIRECT($B$1 &amp; "_Fringe"), WBSL3, E$1, Inst, $B$2)</f>
        <v>96004.043099999995</v>
      </c>
      <c r="F30" s="194">
        <f t="shared" ca="1" si="12"/>
        <v>11439.655920000001</v>
      </c>
      <c r="G30" s="194">
        <f t="shared" ca="1" si="12"/>
        <v>29422.748690999997</v>
      </c>
      <c r="H30" s="194">
        <f t="shared" ca="1" si="12"/>
        <v>6078.9260699999995</v>
      </c>
      <c r="I30" s="194">
        <f t="shared" ca="1" si="12"/>
        <v>44214.759225000002</v>
      </c>
      <c r="J30" s="194">
        <f t="shared" ca="1" si="12"/>
        <v>51214.598189999997</v>
      </c>
      <c r="K30" s="194">
        <f t="shared" ca="1" si="12"/>
        <v>0</v>
      </c>
      <c r="L30" s="194">
        <f t="shared" ca="1" si="12"/>
        <v>0</v>
      </c>
      <c r="M30" s="194">
        <f t="shared" ca="1" si="12"/>
        <v>0</v>
      </c>
      <c r="N30" s="194">
        <f t="shared" ca="1" si="12"/>
        <v>0</v>
      </c>
      <c r="O30" s="194">
        <f t="shared" ca="1" si="12"/>
        <v>0</v>
      </c>
      <c r="P30" s="194">
        <f t="shared" ca="1" si="12"/>
        <v>0</v>
      </c>
      <c r="Q30" s="194">
        <f t="shared" ca="1" si="12"/>
        <v>0</v>
      </c>
      <c r="R30" s="194">
        <f t="shared" ca="1" si="12"/>
        <v>0</v>
      </c>
      <c r="S30" s="194">
        <f t="shared" ca="1" si="12"/>
        <v>0</v>
      </c>
      <c r="T30" s="194">
        <f t="shared" ca="1" si="12"/>
        <v>0</v>
      </c>
      <c r="U30" s="194">
        <f t="shared" ca="1" si="12"/>
        <v>0</v>
      </c>
      <c r="V30" s="194">
        <f t="shared" ca="1" si="12"/>
        <v>3009.4666875000003</v>
      </c>
      <c r="W30" s="194">
        <f t="shared" ca="1" si="12"/>
        <v>9174.8065499999993</v>
      </c>
      <c r="X30" s="194">
        <f t="shared" ca="1" si="12"/>
        <v>0</v>
      </c>
      <c r="Y30" s="194">
        <f t="shared" ca="1" si="12"/>
        <v>0</v>
      </c>
      <c r="Z30" s="194">
        <f t="shared" ca="1" si="12"/>
        <v>3749.6506949999998</v>
      </c>
      <c r="AA30" s="194">
        <f t="shared" ca="1" si="12"/>
        <v>0</v>
      </c>
      <c r="AB30" s="194">
        <f t="shared" ca="1" si="12"/>
        <v>11797.681455000002</v>
      </c>
      <c r="AC30" s="194">
        <f t="shared" ca="1" si="12"/>
        <v>0</v>
      </c>
      <c r="AD30" s="194">
        <f t="shared" ca="1" si="12"/>
        <v>0</v>
      </c>
      <c r="AE30" s="194">
        <f t="shared" ca="1" si="12"/>
        <v>0</v>
      </c>
      <c r="AF30" s="194">
        <f t="shared" ca="1" si="12"/>
        <v>10457.606250000001</v>
      </c>
      <c r="AG30" s="194">
        <f t="shared" ca="1" si="12"/>
        <v>0</v>
      </c>
      <c r="AH30" s="194">
        <f t="shared" ca="1" si="12"/>
        <v>0</v>
      </c>
      <c r="AI30" s="194">
        <f t="shared" ca="1" si="12"/>
        <v>0</v>
      </c>
      <c r="AJ30" s="194">
        <f t="shared" ca="1" si="12"/>
        <v>36359.005409999991</v>
      </c>
      <c r="AK30" s="194">
        <f t="shared" ca="1" si="12"/>
        <v>0</v>
      </c>
      <c r="AL30" s="194">
        <f t="shared" ca="1" si="12"/>
        <v>0</v>
      </c>
      <c r="AM30" s="194">
        <f t="shared" ca="1" si="12"/>
        <v>0</v>
      </c>
      <c r="AN30" s="194">
        <f t="shared" ca="1" si="12"/>
        <v>0</v>
      </c>
    </row>
    <row r="31" spans="1:40" x14ac:dyDescent="0.3">
      <c r="A31" s="60" t="s">
        <v>1468</v>
      </c>
      <c r="B31" s="60"/>
      <c r="C31" s="60"/>
      <c r="D31" s="189"/>
      <c r="E31" s="189"/>
      <c r="F31" s="189"/>
      <c r="G31" s="189"/>
      <c r="H31" s="189"/>
      <c r="I31" s="189"/>
      <c r="J31" s="189"/>
      <c r="K31" s="189"/>
      <c r="L31" s="189"/>
      <c r="M31" s="189"/>
      <c r="N31" s="189"/>
      <c r="O31" s="189"/>
      <c r="P31" s="189"/>
      <c r="Q31" s="189"/>
      <c r="R31" s="189"/>
      <c r="S31" s="189"/>
      <c r="T31" s="189"/>
      <c r="U31" s="189"/>
      <c r="V31" s="189"/>
      <c r="W31" s="189"/>
      <c r="X31" s="189"/>
      <c r="Y31" s="189"/>
      <c r="Z31" s="189"/>
      <c r="AA31" s="189"/>
      <c r="AB31" s="189"/>
      <c r="AC31" s="189"/>
      <c r="AD31" s="189"/>
      <c r="AE31" s="189"/>
      <c r="AF31" s="189"/>
      <c r="AG31" s="189"/>
      <c r="AH31" s="189"/>
      <c r="AI31" s="189"/>
      <c r="AJ31" s="189"/>
      <c r="AK31" s="189"/>
      <c r="AL31" s="189"/>
      <c r="AM31" s="189"/>
      <c r="AN31" s="189"/>
    </row>
    <row r="32" spans="1:40" x14ac:dyDescent="0.3">
      <c r="A32" s="65" t="s">
        <v>1469</v>
      </c>
      <c r="B32" s="65" t="s">
        <v>1470</v>
      </c>
      <c r="C32" s="65" t="s">
        <v>1471</v>
      </c>
      <c r="D32" s="195"/>
      <c r="E32" s="194"/>
      <c r="F32" s="194"/>
      <c r="G32" s="194"/>
      <c r="H32" s="194"/>
      <c r="I32" s="194"/>
      <c r="J32" s="194"/>
      <c r="K32" s="194"/>
      <c r="L32" s="194"/>
      <c r="M32" s="194"/>
      <c r="N32" s="194"/>
      <c r="O32" s="194"/>
      <c r="P32" s="194"/>
      <c r="Q32" s="194"/>
      <c r="R32" s="194"/>
      <c r="S32" s="194"/>
      <c r="T32" s="194"/>
      <c r="U32" s="194"/>
      <c r="V32" s="194"/>
      <c r="W32" s="194"/>
      <c r="X32" s="194"/>
      <c r="Y32" s="194"/>
      <c r="Z32" s="194"/>
      <c r="AA32" s="194"/>
      <c r="AB32" s="194"/>
      <c r="AC32" s="194"/>
      <c r="AD32" s="194"/>
      <c r="AE32" s="194"/>
      <c r="AF32" s="194"/>
      <c r="AG32" s="194"/>
      <c r="AH32" s="194"/>
      <c r="AI32" s="194"/>
      <c r="AJ32" s="194"/>
      <c r="AK32" s="194"/>
      <c r="AL32" s="194"/>
      <c r="AM32" s="194"/>
      <c r="AN32" s="194"/>
    </row>
    <row r="33" spans="1:40" x14ac:dyDescent="0.3">
      <c r="A33" s="250" t="s">
        <v>1535</v>
      </c>
      <c r="B33" s="54">
        <v>1</v>
      </c>
      <c r="C33" s="54">
        <v>1</v>
      </c>
      <c r="D33" s="195">
        <f ca="1">SUM(E33:AN33)</f>
        <v>556542.82350000006</v>
      </c>
      <c r="E33" s="182">
        <f t="shared" ref="E33:AN33" ca="1" si="13">SUMIFS(INDIRECT($B$1 &amp; "_Direct"), Type, "CapEx", WBSL3, E$1, Inst, $B$2)</f>
        <v>0</v>
      </c>
      <c r="F33" s="182">
        <f t="shared" ca="1" si="13"/>
        <v>0</v>
      </c>
      <c r="G33" s="182">
        <f t="shared" ca="1" si="13"/>
        <v>0</v>
      </c>
      <c r="H33" s="182">
        <f t="shared" ca="1" si="13"/>
        <v>0</v>
      </c>
      <c r="I33" s="182">
        <f t="shared" ca="1" si="13"/>
        <v>0</v>
      </c>
      <c r="J33" s="182">
        <f t="shared" ca="1" si="13"/>
        <v>0</v>
      </c>
      <c r="K33" s="182">
        <f t="shared" ca="1" si="13"/>
        <v>11177.253000000001</v>
      </c>
      <c r="L33" s="182">
        <f t="shared" ca="1" si="13"/>
        <v>24571.161</v>
      </c>
      <c r="M33" s="182">
        <f t="shared" ca="1" si="13"/>
        <v>198636.804</v>
      </c>
      <c r="N33" s="182">
        <f t="shared" ca="1" si="13"/>
        <v>23355.576000000005</v>
      </c>
      <c r="O33" s="182">
        <f t="shared" ca="1" si="13"/>
        <v>6741.9000000000005</v>
      </c>
      <c r="P33" s="182">
        <f t="shared" ca="1" si="13"/>
        <v>25026.75</v>
      </c>
      <c r="Q33" s="182">
        <f t="shared" ca="1" si="13"/>
        <v>0</v>
      </c>
      <c r="R33" s="182">
        <f t="shared" ca="1" si="13"/>
        <v>138210.99300000002</v>
      </c>
      <c r="S33" s="182">
        <f t="shared" ca="1" si="13"/>
        <v>0</v>
      </c>
      <c r="T33" s="182">
        <f t="shared" ca="1" si="13"/>
        <v>0</v>
      </c>
      <c r="U33" s="182">
        <f t="shared" ca="1" si="13"/>
        <v>0</v>
      </c>
      <c r="V33" s="182">
        <f t="shared" ca="1" si="13"/>
        <v>93104.617500000022</v>
      </c>
      <c r="W33" s="182">
        <f t="shared" ca="1" si="13"/>
        <v>0</v>
      </c>
      <c r="X33" s="182">
        <f t="shared" ca="1" si="13"/>
        <v>0</v>
      </c>
      <c r="Y33" s="182">
        <f t="shared" ca="1" si="13"/>
        <v>0</v>
      </c>
      <c r="Z33" s="182">
        <f t="shared" ca="1" si="13"/>
        <v>0</v>
      </c>
      <c r="AA33" s="182">
        <f t="shared" ca="1" si="13"/>
        <v>0</v>
      </c>
      <c r="AB33" s="182">
        <f t="shared" ca="1" si="13"/>
        <v>35717.769</v>
      </c>
      <c r="AC33" s="182">
        <f t="shared" ca="1" si="13"/>
        <v>0</v>
      </c>
      <c r="AD33" s="182">
        <f t="shared" ca="1" si="13"/>
        <v>0</v>
      </c>
      <c r="AE33" s="182">
        <f t="shared" ca="1" si="13"/>
        <v>0</v>
      </c>
      <c r="AF33" s="182">
        <f t="shared" ca="1" si="13"/>
        <v>0</v>
      </c>
      <c r="AG33" s="182">
        <f t="shared" ca="1" si="13"/>
        <v>0</v>
      </c>
      <c r="AH33" s="182">
        <f t="shared" ca="1" si="13"/>
        <v>0</v>
      </c>
      <c r="AI33" s="182">
        <f t="shared" ca="1" si="13"/>
        <v>0</v>
      </c>
      <c r="AJ33" s="182">
        <f t="shared" ca="1" si="13"/>
        <v>0</v>
      </c>
      <c r="AK33" s="182">
        <f t="shared" ca="1" si="13"/>
        <v>0</v>
      </c>
      <c r="AL33" s="182">
        <f t="shared" ca="1" si="13"/>
        <v>0</v>
      </c>
      <c r="AM33" s="182">
        <f t="shared" ca="1" si="13"/>
        <v>0</v>
      </c>
      <c r="AN33" s="182">
        <f t="shared" ca="1" si="13"/>
        <v>0</v>
      </c>
    </row>
    <row r="34" spans="1:40" x14ac:dyDescent="0.3">
      <c r="A34" s="250" t="s">
        <v>1472</v>
      </c>
      <c r="B34" s="54">
        <v>1</v>
      </c>
      <c r="C34" s="54">
        <v>1</v>
      </c>
      <c r="D34" s="195">
        <f ca="1">SUM(E34:AN34)</f>
        <v>1262830.3965000007</v>
      </c>
      <c r="E34" s="182">
        <f t="shared" ref="E34:AN34" ca="1" si="14">SUMIFS(INDIRECT($B$1 &amp; "_Direct"), Type, "Labor Hours", WBSL3, E$1, Inst, $B$2, Center, "PSL")</f>
        <v>0</v>
      </c>
      <c r="F34" s="182">
        <f t="shared" ca="1" si="14"/>
        <v>0</v>
      </c>
      <c r="G34" s="182">
        <f t="shared" ca="1" si="14"/>
        <v>0</v>
      </c>
      <c r="H34" s="182">
        <f t="shared" ca="1" si="14"/>
        <v>0</v>
      </c>
      <c r="I34" s="182">
        <f t="shared" ca="1" si="14"/>
        <v>0</v>
      </c>
      <c r="J34" s="182">
        <f t="shared" ca="1" si="14"/>
        <v>403933.78800000006</v>
      </c>
      <c r="K34" s="182">
        <f t="shared" ca="1" si="14"/>
        <v>6897.1680000000006</v>
      </c>
      <c r="L34" s="182">
        <f t="shared" ca="1" si="14"/>
        <v>35719.812000000005</v>
      </c>
      <c r="M34" s="182">
        <f t="shared" ca="1" si="14"/>
        <v>670748.56650000066</v>
      </c>
      <c r="N34" s="182">
        <f t="shared" ca="1" si="14"/>
        <v>12217.140000000001</v>
      </c>
      <c r="O34" s="182">
        <f t="shared" ca="1" si="14"/>
        <v>4698.9000000000005</v>
      </c>
      <c r="P34" s="182">
        <f t="shared" ca="1" si="14"/>
        <v>40602.582000000009</v>
      </c>
      <c r="Q34" s="182">
        <f t="shared" ca="1" si="14"/>
        <v>57265.29</v>
      </c>
      <c r="R34" s="182">
        <f t="shared" ca="1" si="14"/>
        <v>7048.35</v>
      </c>
      <c r="S34" s="182">
        <f t="shared" ca="1" si="14"/>
        <v>0</v>
      </c>
      <c r="T34" s="182">
        <f t="shared" ca="1" si="14"/>
        <v>0</v>
      </c>
      <c r="U34" s="182">
        <f t="shared" ca="1" si="14"/>
        <v>0</v>
      </c>
      <c r="V34" s="182">
        <f t="shared" ca="1" si="14"/>
        <v>23698.800000000003</v>
      </c>
      <c r="W34" s="182">
        <f t="shared" ca="1" si="14"/>
        <v>0</v>
      </c>
      <c r="X34" s="182">
        <f t="shared" ca="1" si="14"/>
        <v>0</v>
      </c>
      <c r="Y34" s="182">
        <f t="shared" ca="1" si="14"/>
        <v>0</v>
      </c>
      <c r="Z34" s="182">
        <f t="shared" ca="1" si="14"/>
        <v>0</v>
      </c>
      <c r="AA34" s="182">
        <f t="shared" ca="1" si="14"/>
        <v>0</v>
      </c>
      <c r="AB34" s="182">
        <f t="shared" ca="1" si="14"/>
        <v>0</v>
      </c>
      <c r="AC34" s="182">
        <f t="shared" ca="1" si="14"/>
        <v>0</v>
      </c>
      <c r="AD34" s="182">
        <f t="shared" ca="1" si="14"/>
        <v>0</v>
      </c>
      <c r="AE34" s="182">
        <f t="shared" ca="1" si="14"/>
        <v>0</v>
      </c>
      <c r="AF34" s="182">
        <f t="shared" ca="1" si="14"/>
        <v>0</v>
      </c>
      <c r="AG34" s="182">
        <f t="shared" ca="1" si="14"/>
        <v>0</v>
      </c>
      <c r="AH34" s="182">
        <f t="shared" ca="1" si="14"/>
        <v>0</v>
      </c>
      <c r="AI34" s="182">
        <f t="shared" ca="1" si="14"/>
        <v>0</v>
      </c>
      <c r="AJ34" s="182">
        <f t="shared" ca="1" si="14"/>
        <v>0</v>
      </c>
      <c r="AK34" s="182">
        <f t="shared" ca="1" si="14"/>
        <v>0</v>
      </c>
      <c r="AL34" s="182">
        <f t="shared" ca="1" si="14"/>
        <v>0</v>
      </c>
      <c r="AM34" s="182">
        <f t="shared" ca="1" si="14"/>
        <v>0</v>
      </c>
      <c r="AN34" s="182">
        <f t="shared" ca="1" si="14"/>
        <v>0</v>
      </c>
    </row>
    <row r="35" spans="1:40" x14ac:dyDescent="0.3">
      <c r="D35" s="192"/>
      <c r="E35" s="311"/>
      <c r="F35" s="311"/>
      <c r="G35" s="311"/>
      <c r="H35" s="311"/>
      <c r="I35" s="311"/>
      <c r="J35" s="312"/>
      <c r="K35" s="312"/>
      <c r="L35" s="312"/>
      <c r="M35" s="312"/>
      <c r="N35" s="312"/>
      <c r="O35" s="312"/>
      <c r="P35" s="312"/>
      <c r="Q35" s="312"/>
      <c r="R35" s="312"/>
      <c r="S35" s="312"/>
      <c r="T35" s="312"/>
      <c r="U35" s="312"/>
      <c r="V35" s="312"/>
      <c r="W35" s="312"/>
      <c r="X35" s="312"/>
      <c r="Y35" s="312"/>
      <c r="Z35" s="312"/>
      <c r="AA35" s="312"/>
      <c r="AB35" s="312"/>
      <c r="AC35" s="312"/>
      <c r="AD35" s="312"/>
      <c r="AE35" s="312"/>
      <c r="AF35" s="312"/>
      <c r="AG35" s="312"/>
      <c r="AH35" s="312"/>
      <c r="AI35" s="312"/>
      <c r="AJ35" s="312"/>
      <c r="AK35" s="312"/>
      <c r="AL35" s="312"/>
      <c r="AM35" s="312"/>
      <c r="AN35" s="312"/>
    </row>
    <row r="36" spans="1:40" x14ac:dyDescent="0.3">
      <c r="A36" s="60" t="s">
        <v>1473</v>
      </c>
      <c r="B36" s="60"/>
      <c r="C36" s="60"/>
      <c r="D36" s="189"/>
      <c r="E36" s="189"/>
      <c r="F36" s="189"/>
      <c r="G36" s="189"/>
      <c r="H36" s="189"/>
      <c r="I36" s="189"/>
      <c r="J36" s="189"/>
      <c r="K36" s="189"/>
      <c r="L36" s="189"/>
      <c r="M36" s="189"/>
      <c r="N36" s="189"/>
      <c r="O36" s="189"/>
      <c r="P36" s="189"/>
      <c r="Q36" s="189"/>
      <c r="R36" s="189"/>
      <c r="S36" s="189"/>
      <c r="T36" s="189"/>
      <c r="U36" s="189"/>
      <c r="V36" s="189"/>
      <c r="W36" s="189"/>
      <c r="X36" s="189"/>
      <c r="Y36" s="189"/>
      <c r="Z36" s="189"/>
      <c r="AA36" s="189"/>
      <c r="AB36" s="189"/>
      <c r="AC36" s="189"/>
      <c r="AD36" s="189"/>
      <c r="AE36" s="189"/>
      <c r="AF36" s="189"/>
      <c r="AG36" s="189"/>
      <c r="AH36" s="189"/>
      <c r="AI36" s="189"/>
      <c r="AJ36" s="189"/>
      <c r="AK36" s="189"/>
      <c r="AL36" s="189"/>
      <c r="AM36" s="189"/>
      <c r="AN36" s="189"/>
    </row>
    <row r="37" spans="1:40" x14ac:dyDescent="0.3">
      <c r="A37" s="251"/>
      <c r="D37" s="192">
        <f ca="1">SUM(E37:AN37)</f>
        <v>1819373.2200000009</v>
      </c>
      <c r="E37" s="183">
        <f t="shared" ref="E37:AN37" ca="1" si="15">SUM(E33:E34)</f>
        <v>0</v>
      </c>
      <c r="F37" s="183">
        <f t="shared" ca="1" si="15"/>
        <v>0</v>
      </c>
      <c r="G37" s="183">
        <f t="shared" ca="1" si="15"/>
        <v>0</v>
      </c>
      <c r="H37" s="183">
        <f t="shared" ca="1" si="15"/>
        <v>0</v>
      </c>
      <c r="I37" s="183">
        <f t="shared" ca="1" si="15"/>
        <v>0</v>
      </c>
      <c r="J37" s="183">
        <f t="shared" ca="1" si="15"/>
        <v>403933.78800000006</v>
      </c>
      <c r="K37" s="183">
        <f t="shared" ca="1" si="15"/>
        <v>18074.421000000002</v>
      </c>
      <c r="L37" s="183">
        <f t="shared" ca="1" si="15"/>
        <v>60290.973000000005</v>
      </c>
      <c r="M37" s="183">
        <f t="shared" ca="1" si="15"/>
        <v>869385.37050000066</v>
      </c>
      <c r="N37" s="183">
        <f t="shared" ca="1" si="15"/>
        <v>35572.716000000008</v>
      </c>
      <c r="O37" s="183">
        <f t="shared" ca="1" si="15"/>
        <v>11440.800000000001</v>
      </c>
      <c r="P37" s="183">
        <f t="shared" ca="1" si="15"/>
        <v>65629.332000000009</v>
      </c>
      <c r="Q37" s="183">
        <f t="shared" ca="1" si="15"/>
        <v>57265.29</v>
      </c>
      <c r="R37" s="183">
        <f t="shared" ca="1" si="15"/>
        <v>145259.34300000002</v>
      </c>
      <c r="S37" s="183">
        <f t="shared" ca="1" si="15"/>
        <v>0</v>
      </c>
      <c r="T37" s="183">
        <f t="shared" ca="1" si="15"/>
        <v>0</v>
      </c>
      <c r="U37" s="183">
        <f t="shared" ca="1" si="15"/>
        <v>0</v>
      </c>
      <c r="V37" s="183">
        <f t="shared" ca="1" si="15"/>
        <v>116803.41750000003</v>
      </c>
      <c r="W37" s="183">
        <f t="shared" ca="1" si="15"/>
        <v>0</v>
      </c>
      <c r="X37" s="183">
        <f t="shared" ca="1" si="15"/>
        <v>0</v>
      </c>
      <c r="Y37" s="183">
        <f t="shared" ca="1" si="15"/>
        <v>0</v>
      </c>
      <c r="Z37" s="183">
        <f t="shared" ca="1" si="15"/>
        <v>0</v>
      </c>
      <c r="AA37" s="183">
        <f t="shared" ca="1" si="15"/>
        <v>0</v>
      </c>
      <c r="AB37" s="183">
        <f t="shared" ca="1" si="15"/>
        <v>35717.769</v>
      </c>
      <c r="AC37" s="183">
        <f t="shared" ca="1" si="15"/>
        <v>0</v>
      </c>
      <c r="AD37" s="183">
        <f t="shared" ca="1" si="15"/>
        <v>0</v>
      </c>
      <c r="AE37" s="183">
        <f t="shared" ca="1" si="15"/>
        <v>0</v>
      </c>
      <c r="AF37" s="183">
        <f t="shared" ca="1" si="15"/>
        <v>0</v>
      </c>
      <c r="AG37" s="183">
        <f t="shared" ca="1" si="15"/>
        <v>0</v>
      </c>
      <c r="AH37" s="183">
        <f t="shared" ca="1" si="15"/>
        <v>0</v>
      </c>
      <c r="AI37" s="183">
        <f t="shared" ca="1" si="15"/>
        <v>0</v>
      </c>
      <c r="AJ37" s="183">
        <f t="shared" ca="1" si="15"/>
        <v>0</v>
      </c>
      <c r="AK37" s="183">
        <f t="shared" ca="1" si="15"/>
        <v>0</v>
      </c>
      <c r="AL37" s="183">
        <f t="shared" ca="1" si="15"/>
        <v>0</v>
      </c>
      <c r="AM37" s="183">
        <f t="shared" ca="1" si="15"/>
        <v>0</v>
      </c>
      <c r="AN37" s="183">
        <f t="shared" ca="1" si="15"/>
        <v>0</v>
      </c>
    </row>
    <row r="38" spans="1:40" x14ac:dyDescent="0.3">
      <c r="A38" s="60" t="s">
        <v>125</v>
      </c>
      <c r="B38" s="60"/>
      <c r="C38" s="60"/>
      <c r="D38" s="189"/>
      <c r="E38" s="189"/>
      <c r="F38" s="189"/>
      <c r="G38" s="189"/>
      <c r="H38" s="189"/>
      <c r="I38" s="189"/>
      <c r="J38" s="189"/>
      <c r="K38" s="189"/>
      <c r="L38" s="189"/>
      <c r="M38" s="189"/>
      <c r="N38" s="189"/>
      <c r="O38" s="189"/>
      <c r="P38" s="189"/>
      <c r="Q38" s="189"/>
      <c r="R38" s="189"/>
      <c r="S38" s="189"/>
      <c r="T38" s="189"/>
      <c r="U38" s="189"/>
      <c r="V38" s="189"/>
      <c r="W38" s="189"/>
      <c r="X38" s="189"/>
      <c r="Y38" s="189"/>
      <c r="Z38" s="189"/>
      <c r="AA38" s="189"/>
      <c r="AB38" s="189"/>
      <c r="AC38" s="189"/>
      <c r="AD38" s="189"/>
      <c r="AE38" s="189"/>
      <c r="AF38" s="189"/>
      <c r="AG38" s="189"/>
      <c r="AH38" s="189"/>
      <c r="AI38" s="189"/>
      <c r="AJ38" s="189"/>
      <c r="AK38" s="189"/>
      <c r="AL38" s="189"/>
      <c r="AM38" s="189"/>
      <c r="AN38" s="189"/>
    </row>
    <row r="39" spans="1:40" x14ac:dyDescent="0.3">
      <c r="A39" s="250" t="s">
        <v>128</v>
      </c>
      <c r="C39" s="54"/>
      <c r="D39" s="195">
        <f ca="1">SUM(E39:AN39)</f>
        <v>52709.399999999994</v>
      </c>
      <c r="E39" s="194">
        <f t="shared" ref="E39:N40" ca="1" si="16">SUMIFS(INDIRECT($B$1 &amp; "_Direct"), Type, "Travel", Resource_Name, $A39, WBSL3, E$1, Inst, $B$2)</f>
        <v>28806.300000000003</v>
      </c>
      <c r="F39" s="194">
        <f t="shared" ca="1" si="16"/>
        <v>0</v>
      </c>
      <c r="G39" s="194">
        <f t="shared" ca="1" si="16"/>
        <v>0</v>
      </c>
      <c r="H39" s="194">
        <f t="shared" ca="1" si="16"/>
        <v>0</v>
      </c>
      <c r="I39" s="194">
        <f t="shared" ca="1" si="16"/>
        <v>0</v>
      </c>
      <c r="J39" s="194">
        <f t="shared" ca="1" si="16"/>
        <v>12870.900000000001</v>
      </c>
      <c r="K39" s="194">
        <f t="shared" ca="1" si="16"/>
        <v>0</v>
      </c>
      <c r="L39" s="194">
        <f t="shared" ca="1" si="16"/>
        <v>0</v>
      </c>
      <c r="M39" s="194">
        <f t="shared" ca="1" si="16"/>
        <v>0</v>
      </c>
      <c r="N39" s="194">
        <f t="shared" ca="1" si="16"/>
        <v>0</v>
      </c>
      <c r="O39" s="194">
        <f t="shared" ref="O39:X40" ca="1" si="17">SUMIFS(INDIRECT($B$1 &amp; "_Direct"), Type, "Travel", Resource_Name, $A39, WBSL3, O$1, Inst, $B$2)</f>
        <v>0</v>
      </c>
      <c r="P39" s="194">
        <f t="shared" ca="1" si="17"/>
        <v>0</v>
      </c>
      <c r="Q39" s="194">
        <f t="shared" ca="1" si="17"/>
        <v>1838.7</v>
      </c>
      <c r="R39" s="194">
        <f t="shared" ca="1" si="17"/>
        <v>1838.7</v>
      </c>
      <c r="S39" s="194">
        <f t="shared" ca="1" si="17"/>
        <v>0</v>
      </c>
      <c r="T39" s="194">
        <f t="shared" ca="1" si="17"/>
        <v>0</v>
      </c>
      <c r="U39" s="194">
        <f t="shared" ca="1" si="17"/>
        <v>0</v>
      </c>
      <c r="V39" s="194">
        <f t="shared" ca="1" si="17"/>
        <v>1838.7</v>
      </c>
      <c r="W39" s="194">
        <f t="shared" ca="1" si="17"/>
        <v>0</v>
      </c>
      <c r="X39" s="194">
        <f t="shared" ca="1" si="17"/>
        <v>0</v>
      </c>
      <c r="Y39" s="194">
        <f t="shared" ref="Y39:AH40" ca="1" si="18">SUMIFS(INDIRECT($B$1 &amp; "_Direct"), Type, "Travel", Resource_Name, $A39, WBSL3, Y$1, Inst, $B$2)</f>
        <v>0</v>
      </c>
      <c r="Z39" s="194">
        <f t="shared" ca="1" si="18"/>
        <v>0</v>
      </c>
      <c r="AA39" s="194">
        <f t="shared" ca="1" si="18"/>
        <v>0</v>
      </c>
      <c r="AB39" s="194">
        <f t="shared" ca="1" si="18"/>
        <v>1838.7</v>
      </c>
      <c r="AC39" s="194">
        <f t="shared" ca="1" si="18"/>
        <v>0</v>
      </c>
      <c r="AD39" s="194">
        <f t="shared" ca="1" si="18"/>
        <v>0</v>
      </c>
      <c r="AE39" s="194">
        <f t="shared" ca="1" si="18"/>
        <v>0</v>
      </c>
      <c r="AF39" s="194">
        <f t="shared" ca="1" si="18"/>
        <v>0</v>
      </c>
      <c r="AG39" s="194">
        <f t="shared" ca="1" si="18"/>
        <v>0</v>
      </c>
      <c r="AH39" s="194">
        <f t="shared" ca="1" si="18"/>
        <v>0</v>
      </c>
      <c r="AI39" s="194">
        <f t="shared" ref="AI39:AN40" ca="1" si="19">SUMIFS(INDIRECT($B$1 &amp; "_Direct"), Type, "Travel", Resource_Name, $A39, WBSL3, AI$1, Inst, $B$2)</f>
        <v>0</v>
      </c>
      <c r="AJ39" s="194">
        <f t="shared" ca="1" si="19"/>
        <v>3677.4</v>
      </c>
      <c r="AK39" s="194">
        <f t="shared" ca="1" si="19"/>
        <v>0</v>
      </c>
      <c r="AL39" s="194">
        <f t="shared" ca="1" si="19"/>
        <v>0</v>
      </c>
      <c r="AM39" s="194">
        <f t="shared" ca="1" si="19"/>
        <v>0</v>
      </c>
      <c r="AN39" s="194">
        <f t="shared" ca="1" si="19"/>
        <v>0</v>
      </c>
    </row>
    <row r="40" spans="1:40" x14ac:dyDescent="0.3">
      <c r="A40" s="250" t="s">
        <v>834</v>
      </c>
      <c r="C40" s="54"/>
      <c r="D40" s="195">
        <f ca="1">SUM(E40:AN40)</f>
        <v>42085.8</v>
      </c>
      <c r="E40" s="194">
        <f t="shared" ca="1" si="16"/>
        <v>9806.4000000000015</v>
      </c>
      <c r="F40" s="194">
        <f t="shared" ca="1" si="16"/>
        <v>0</v>
      </c>
      <c r="G40" s="194">
        <f t="shared" ca="1" si="16"/>
        <v>0</v>
      </c>
      <c r="H40" s="194">
        <f t="shared" ca="1" si="16"/>
        <v>0</v>
      </c>
      <c r="I40" s="194">
        <f t="shared" ca="1" si="16"/>
        <v>0</v>
      </c>
      <c r="J40" s="194">
        <f t="shared" ca="1" si="16"/>
        <v>0</v>
      </c>
      <c r="K40" s="194">
        <f t="shared" ca="1" si="16"/>
        <v>0</v>
      </c>
      <c r="L40" s="194">
        <f t="shared" ca="1" si="16"/>
        <v>0</v>
      </c>
      <c r="M40" s="194">
        <f t="shared" ca="1" si="16"/>
        <v>0</v>
      </c>
      <c r="N40" s="194">
        <f t="shared" ca="1" si="16"/>
        <v>0</v>
      </c>
      <c r="O40" s="194">
        <f t="shared" ca="1" si="17"/>
        <v>0</v>
      </c>
      <c r="P40" s="194">
        <f t="shared" ca="1" si="17"/>
        <v>0</v>
      </c>
      <c r="Q40" s="194">
        <f t="shared" ca="1" si="17"/>
        <v>32279.4</v>
      </c>
      <c r="R40" s="194">
        <f t="shared" ca="1" si="17"/>
        <v>0</v>
      </c>
      <c r="S40" s="194">
        <f t="shared" ca="1" si="17"/>
        <v>0</v>
      </c>
      <c r="T40" s="194">
        <f t="shared" ca="1" si="17"/>
        <v>0</v>
      </c>
      <c r="U40" s="194">
        <f t="shared" ca="1" si="17"/>
        <v>0</v>
      </c>
      <c r="V40" s="194">
        <f t="shared" ca="1" si="17"/>
        <v>0</v>
      </c>
      <c r="W40" s="194">
        <f t="shared" ca="1" si="17"/>
        <v>0</v>
      </c>
      <c r="X40" s="194">
        <f t="shared" ca="1" si="17"/>
        <v>0</v>
      </c>
      <c r="Y40" s="194">
        <f t="shared" ca="1" si="18"/>
        <v>0</v>
      </c>
      <c r="Z40" s="194">
        <f t="shared" ca="1" si="18"/>
        <v>0</v>
      </c>
      <c r="AA40" s="194">
        <f t="shared" ca="1" si="18"/>
        <v>0</v>
      </c>
      <c r="AB40" s="194">
        <f t="shared" ca="1" si="18"/>
        <v>0</v>
      </c>
      <c r="AC40" s="194">
        <f t="shared" ca="1" si="18"/>
        <v>0</v>
      </c>
      <c r="AD40" s="194">
        <f t="shared" ca="1" si="18"/>
        <v>0</v>
      </c>
      <c r="AE40" s="194">
        <f t="shared" ca="1" si="18"/>
        <v>0</v>
      </c>
      <c r="AF40" s="194">
        <f t="shared" ca="1" si="18"/>
        <v>0</v>
      </c>
      <c r="AG40" s="194">
        <f t="shared" ca="1" si="18"/>
        <v>0</v>
      </c>
      <c r="AH40" s="194">
        <f t="shared" ca="1" si="18"/>
        <v>0</v>
      </c>
      <c r="AI40" s="194">
        <f t="shared" ca="1" si="19"/>
        <v>0</v>
      </c>
      <c r="AJ40" s="194">
        <f t="shared" ca="1" si="19"/>
        <v>0</v>
      </c>
      <c r="AK40" s="194">
        <f t="shared" ca="1" si="19"/>
        <v>0</v>
      </c>
      <c r="AL40" s="194">
        <f t="shared" ca="1" si="19"/>
        <v>0</v>
      </c>
      <c r="AM40" s="194">
        <f t="shared" ca="1" si="19"/>
        <v>0</v>
      </c>
      <c r="AN40" s="194">
        <f t="shared" ca="1" si="19"/>
        <v>0</v>
      </c>
    </row>
    <row r="41" spans="1:40" x14ac:dyDescent="0.3">
      <c r="A41" s="60" t="s">
        <v>1474</v>
      </c>
      <c r="B41" s="60"/>
      <c r="C41" s="60"/>
      <c r="D41" s="189"/>
      <c r="E41" s="189"/>
      <c r="F41" s="189"/>
      <c r="G41" s="189"/>
      <c r="H41" s="189"/>
      <c r="I41" s="189"/>
      <c r="J41" s="189"/>
      <c r="K41" s="189"/>
      <c r="L41" s="189"/>
      <c r="M41" s="189"/>
      <c r="N41" s="189"/>
      <c r="O41" s="189"/>
      <c r="P41" s="189"/>
      <c r="Q41" s="189"/>
      <c r="R41" s="189"/>
      <c r="S41" s="189"/>
      <c r="T41" s="189"/>
      <c r="U41" s="189"/>
      <c r="V41" s="189"/>
      <c r="W41" s="189"/>
      <c r="X41" s="189"/>
      <c r="Y41" s="189"/>
      <c r="Z41" s="189"/>
      <c r="AA41" s="189"/>
      <c r="AB41" s="189"/>
      <c r="AC41" s="189"/>
      <c r="AD41" s="189"/>
      <c r="AE41" s="189"/>
      <c r="AF41" s="189"/>
      <c r="AG41" s="189"/>
      <c r="AH41" s="189"/>
      <c r="AI41" s="189"/>
      <c r="AJ41" s="189"/>
      <c r="AK41" s="189"/>
      <c r="AL41" s="189"/>
      <c r="AM41" s="189"/>
      <c r="AN41" s="189"/>
    </row>
    <row r="42" spans="1:40" x14ac:dyDescent="0.3">
      <c r="D42" s="195">
        <f ca="1">SUM(E42:AN42)</f>
        <v>94795.199999999997</v>
      </c>
      <c r="E42" s="184">
        <f t="shared" ref="E42:AN42" ca="1" si="20">SUM(E39:E40)</f>
        <v>38612.700000000004</v>
      </c>
      <c r="F42" s="183">
        <f t="shared" ca="1" si="20"/>
        <v>0</v>
      </c>
      <c r="G42" s="183">
        <f t="shared" ca="1" si="20"/>
        <v>0</v>
      </c>
      <c r="H42" s="183">
        <f t="shared" ca="1" si="20"/>
        <v>0</v>
      </c>
      <c r="I42" s="183">
        <f t="shared" ca="1" si="20"/>
        <v>0</v>
      </c>
      <c r="J42" s="184">
        <f t="shared" ca="1" si="20"/>
        <v>12870.900000000001</v>
      </c>
      <c r="K42" s="183">
        <f t="shared" ca="1" si="20"/>
        <v>0</v>
      </c>
      <c r="L42" s="183">
        <f t="shared" ca="1" si="20"/>
        <v>0</v>
      </c>
      <c r="M42" s="183">
        <f t="shared" ca="1" si="20"/>
        <v>0</v>
      </c>
      <c r="N42" s="183">
        <f t="shared" ca="1" si="20"/>
        <v>0</v>
      </c>
      <c r="O42" s="183">
        <f t="shared" ca="1" si="20"/>
        <v>0</v>
      </c>
      <c r="P42" s="183">
        <f t="shared" ca="1" si="20"/>
        <v>0</v>
      </c>
      <c r="Q42" s="184">
        <f t="shared" ca="1" si="20"/>
        <v>34118.1</v>
      </c>
      <c r="R42" s="183">
        <f t="shared" ca="1" si="20"/>
        <v>1838.7</v>
      </c>
      <c r="S42" s="183">
        <f t="shared" ca="1" si="20"/>
        <v>0</v>
      </c>
      <c r="T42" s="183">
        <f t="shared" ca="1" si="20"/>
        <v>0</v>
      </c>
      <c r="U42" s="183">
        <f t="shared" ca="1" si="20"/>
        <v>0</v>
      </c>
      <c r="V42" s="183">
        <f t="shared" ca="1" si="20"/>
        <v>1838.7</v>
      </c>
      <c r="W42" s="183">
        <f t="shared" ca="1" si="20"/>
        <v>0</v>
      </c>
      <c r="X42" s="183">
        <f t="shared" ca="1" si="20"/>
        <v>0</v>
      </c>
      <c r="Y42" s="183">
        <f t="shared" ca="1" si="20"/>
        <v>0</v>
      </c>
      <c r="Z42" s="183">
        <f t="shared" ca="1" si="20"/>
        <v>0</v>
      </c>
      <c r="AA42" s="183">
        <f t="shared" ca="1" si="20"/>
        <v>0</v>
      </c>
      <c r="AB42" s="183">
        <f t="shared" ca="1" si="20"/>
        <v>1838.7</v>
      </c>
      <c r="AC42" s="183">
        <f t="shared" ca="1" si="20"/>
        <v>0</v>
      </c>
      <c r="AD42" s="183">
        <f t="shared" ca="1" si="20"/>
        <v>0</v>
      </c>
      <c r="AE42" s="183">
        <f t="shared" ca="1" si="20"/>
        <v>0</v>
      </c>
      <c r="AF42" s="183">
        <f t="shared" ca="1" si="20"/>
        <v>0</v>
      </c>
      <c r="AG42" s="183">
        <f t="shared" ca="1" si="20"/>
        <v>0</v>
      </c>
      <c r="AH42" s="183">
        <f t="shared" ca="1" si="20"/>
        <v>0</v>
      </c>
      <c r="AI42" s="183">
        <f t="shared" ca="1" si="20"/>
        <v>0</v>
      </c>
      <c r="AJ42" s="183">
        <f t="shared" ca="1" si="20"/>
        <v>3677.4</v>
      </c>
      <c r="AK42" s="183">
        <f t="shared" ca="1" si="20"/>
        <v>0</v>
      </c>
      <c r="AL42" s="183">
        <f t="shared" ca="1" si="20"/>
        <v>0</v>
      </c>
      <c r="AM42" s="183">
        <f t="shared" ca="1" si="20"/>
        <v>0</v>
      </c>
      <c r="AN42" s="183">
        <f t="shared" ca="1" si="20"/>
        <v>0</v>
      </c>
    </row>
    <row r="43" spans="1:40" x14ac:dyDescent="0.3">
      <c r="A43" s="60" t="s">
        <v>1475</v>
      </c>
      <c r="B43" s="60"/>
      <c r="C43" s="60"/>
      <c r="D43" s="189"/>
      <c r="E43" s="189"/>
      <c r="F43" s="189"/>
      <c r="G43" s="189"/>
      <c r="H43" s="189"/>
      <c r="I43" s="189"/>
      <c r="J43" s="189"/>
      <c r="K43" s="189"/>
      <c r="L43" s="189"/>
      <c r="M43" s="189"/>
      <c r="N43" s="189"/>
      <c r="O43" s="189"/>
      <c r="P43" s="189"/>
      <c r="Q43" s="189"/>
      <c r="R43" s="189"/>
      <c r="S43" s="189"/>
      <c r="T43" s="189"/>
      <c r="U43" s="189"/>
      <c r="V43" s="189"/>
      <c r="W43" s="189"/>
      <c r="X43" s="189"/>
      <c r="Y43" s="189"/>
      <c r="Z43" s="189"/>
      <c r="AA43" s="189"/>
      <c r="AB43" s="189"/>
      <c r="AC43" s="189"/>
      <c r="AD43" s="189"/>
      <c r="AE43" s="189"/>
      <c r="AF43" s="189"/>
      <c r="AG43" s="189"/>
      <c r="AH43" s="189"/>
      <c r="AI43" s="189"/>
      <c r="AJ43" s="189"/>
      <c r="AK43" s="189"/>
      <c r="AL43" s="189"/>
      <c r="AM43" s="189"/>
      <c r="AN43" s="189"/>
    </row>
    <row r="44" spans="1:40" x14ac:dyDescent="0.3">
      <c r="A44" s="251" t="s">
        <v>1476</v>
      </c>
      <c r="B44" t="s">
        <v>1477</v>
      </c>
      <c r="D44" s="192">
        <f>SUM(E44:AN44)</f>
        <v>0</v>
      </c>
      <c r="E44" s="183">
        <v>0</v>
      </c>
      <c r="F44" s="183">
        <v>0</v>
      </c>
      <c r="G44" s="183">
        <v>0</v>
      </c>
      <c r="H44" s="183">
        <v>0</v>
      </c>
      <c r="I44" s="183">
        <v>0</v>
      </c>
      <c r="J44" s="183">
        <v>0</v>
      </c>
      <c r="K44" s="183">
        <v>0</v>
      </c>
      <c r="L44" s="183">
        <v>0</v>
      </c>
      <c r="M44" s="183">
        <v>0</v>
      </c>
      <c r="N44" s="183">
        <v>0</v>
      </c>
      <c r="O44" s="183">
        <v>0</v>
      </c>
      <c r="P44" s="183">
        <v>0</v>
      </c>
      <c r="Q44" s="183"/>
      <c r="R44" s="183">
        <v>0</v>
      </c>
      <c r="S44" s="183">
        <v>0</v>
      </c>
      <c r="T44" s="183">
        <v>0</v>
      </c>
      <c r="U44" s="183">
        <v>0</v>
      </c>
      <c r="V44" s="183">
        <v>0</v>
      </c>
      <c r="W44" s="183">
        <v>0</v>
      </c>
      <c r="X44" s="183">
        <v>0</v>
      </c>
      <c r="Y44" s="183">
        <v>0</v>
      </c>
      <c r="Z44" s="183">
        <v>0</v>
      </c>
      <c r="AA44" s="183">
        <v>0</v>
      </c>
      <c r="AB44" s="183">
        <v>0</v>
      </c>
      <c r="AC44" s="183">
        <v>0</v>
      </c>
      <c r="AD44" s="183">
        <v>0</v>
      </c>
      <c r="AE44" s="183">
        <v>0</v>
      </c>
      <c r="AF44" s="183">
        <v>0</v>
      </c>
      <c r="AG44" s="183">
        <v>0</v>
      </c>
      <c r="AH44" s="183">
        <v>0</v>
      </c>
      <c r="AI44" s="183">
        <v>0</v>
      </c>
      <c r="AJ44" s="183">
        <v>0</v>
      </c>
      <c r="AK44" s="183">
        <v>0</v>
      </c>
      <c r="AL44" s="183">
        <v>0</v>
      </c>
      <c r="AM44" s="183">
        <v>0</v>
      </c>
      <c r="AN44" s="183">
        <v>0</v>
      </c>
    </row>
    <row r="45" spans="1:40" x14ac:dyDescent="0.3">
      <c r="A45" s="60" t="s">
        <v>1478</v>
      </c>
      <c r="B45" s="64"/>
      <c r="C45" s="64"/>
      <c r="D45" s="196"/>
      <c r="E45" s="196"/>
      <c r="F45" s="196"/>
      <c r="G45" s="196"/>
      <c r="H45" s="196"/>
      <c r="I45" s="196"/>
      <c r="J45" s="196"/>
      <c r="K45" s="196"/>
      <c r="L45" s="196"/>
      <c r="M45" s="196"/>
      <c r="N45" s="196"/>
      <c r="O45" s="196"/>
      <c r="P45" s="196"/>
      <c r="Q45" s="196"/>
      <c r="R45" s="196"/>
      <c r="S45" s="196"/>
      <c r="T45" s="196"/>
      <c r="U45" s="196"/>
      <c r="V45" s="196"/>
      <c r="W45" s="196"/>
      <c r="X45" s="196"/>
      <c r="Y45" s="196"/>
      <c r="Z45" s="196"/>
      <c r="AA45" s="196"/>
      <c r="AB45" s="196"/>
      <c r="AC45" s="196"/>
      <c r="AD45" s="196"/>
      <c r="AE45" s="196"/>
      <c r="AF45" s="196"/>
      <c r="AG45" s="196"/>
      <c r="AH45" s="196"/>
      <c r="AI45" s="196"/>
      <c r="AJ45" s="196"/>
      <c r="AK45" s="196"/>
      <c r="AL45" s="196"/>
      <c r="AM45" s="196"/>
      <c r="AN45" s="196"/>
    </row>
    <row r="46" spans="1:40" x14ac:dyDescent="0.3">
      <c r="D46" s="192">
        <f>SUM(E46:AN46)</f>
        <v>0</v>
      </c>
      <c r="E46" s="183">
        <v>0</v>
      </c>
      <c r="F46" s="183">
        <v>0</v>
      </c>
      <c r="G46" s="183">
        <v>0</v>
      </c>
      <c r="H46" s="183">
        <v>0</v>
      </c>
      <c r="I46" s="183">
        <v>0</v>
      </c>
      <c r="J46" s="183">
        <v>0</v>
      </c>
      <c r="K46" s="183">
        <v>0</v>
      </c>
      <c r="L46" s="183">
        <v>0</v>
      </c>
      <c r="M46" s="183">
        <v>0</v>
      </c>
      <c r="N46" s="183">
        <v>0</v>
      </c>
      <c r="O46" s="183">
        <v>0</v>
      </c>
      <c r="P46" s="183">
        <v>0</v>
      </c>
      <c r="Q46" s="183"/>
      <c r="R46" s="183">
        <v>0</v>
      </c>
      <c r="S46" s="183">
        <v>0</v>
      </c>
      <c r="T46" s="183">
        <f t="shared" ref="T46:AN46" si="21">T44</f>
        <v>0</v>
      </c>
      <c r="U46" s="183">
        <f t="shared" si="21"/>
        <v>0</v>
      </c>
      <c r="V46" s="183">
        <f t="shared" si="21"/>
        <v>0</v>
      </c>
      <c r="W46" s="183">
        <f t="shared" si="21"/>
        <v>0</v>
      </c>
      <c r="X46" s="183">
        <f t="shared" si="21"/>
        <v>0</v>
      </c>
      <c r="Y46" s="183">
        <f t="shared" si="21"/>
        <v>0</v>
      </c>
      <c r="Z46" s="183">
        <f t="shared" si="21"/>
        <v>0</v>
      </c>
      <c r="AA46" s="183">
        <f t="shared" si="21"/>
        <v>0</v>
      </c>
      <c r="AB46" s="183">
        <f t="shared" si="21"/>
        <v>0</v>
      </c>
      <c r="AC46" s="183">
        <f t="shared" si="21"/>
        <v>0</v>
      </c>
      <c r="AD46" s="183">
        <f t="shared" si="21"/>
        <v>0</v>
      </c>
      <c r="AE46" s="183">
        <f t="shared" si="21"/>
        <v>0</v>
      </c>
      <c r="AF46" s="183">
        <f t="shared" si="21"/>
        <v>0</v>
      </c>
      <c r="AG46" s="183">
        <f t="shared" si="21"/>
        <v>0</v>
      </c>
      <c r="AH46" s="183">
        <f t="shared" si="21"/>
        <v>0</v>
      </c>
      <c r="AI46" s="183">
        <f t="shared" si="21"/>
        <v>0</v>
      </c>
      <c r="AJ46" s="183">
        <f t="shared" si="21"/>
        <v>0</v>
      </c>
      <c r="AK46" s="183">
        <f t="shared" si="21"/>
        <v>0</v>
      </c>
      <c r="AL46" s="183">
        <f t="shared" si="21"/>
        <v>0</v>
      </c>
      <c r="AM46" s="183">
        <f t="shared" si="21"/>
        <v>0</v>
      </c>
      <c r="AN46" s="183">
        <f t="shared" si="21"/>
        <v>0</v>
      </c>
    </row>
    <row r="47" spans="1:40" x14ac:dyDescent="0.3">
      <c r="A47" s="60" t="s">
        <v>1479</v>
      </c>
      <c r="B47" s="60"/>
      <c r="C47" s="60"/>
      <c r="D47" s="189"/>
      <c r="E47" s="189"/>
      <c r="F47" s="189"/>
      <c r="G47" s="189"/>
      <c r="H47" s="189"/>
      <c r="I47" s="189"/>
      <c r="J47" s="189"/>
      <c r="K47" s="189"/>
      <c r="L47" s="189"/>
      <c r="M47" s="189"/>
      <c r="N47" s="189"/>
      <c r="O47" s="189"/>
      <c r="P47" s="189"/>
      <c r="Q47" s="189"/>
      <c r="R47" s="189"/>
      <c r="S47" s="189"/>
      <c r="T47" s="189"/>
      <c r="U47" s="189"/>
      <c r="V47" s="189"/>
      <c r="W47" s="189"/>
      <c r="X47" s="189"/>
      <c r="Y47" s="189"/>
      <c r="Z47" s="189"/>
      <c r="AA47" s="189"/>
      <c r="AB47" s="189"/>
      <c r="AC47" s="189"/>
      <c r="AD47" s="189"/>
      <c r="AE47" s="189"/>
      <c r="AF47" s="189"/>
      <c r="AG47" s="189"/>
      <c r="AH47" s="189"/>
      <c r="AI47" s="189"/>
      <c r="AJ47" s="189"/>
      <c r="AK47" s="189"/>
      <c r="AL47" s="189"/>
      <c r="AM47" s="189"/>
      <c r="AN47" s="189"/>
    </row>
    <row r="48" spans="1:40" x14ac:dyDescent="0.3">
      <c r="A48" s="250" t="s">
        <v>1480</v>
      </c>
      <c r="B48" s="54"/>
      <c r="C48" s="54"/>
      <c r="D48" s="195">
        <f ca="1">SUM(E48:AN48)</f>
        <v>120452.21550000001</v>
      </c>
      <c r="E48" s="194">
        <f t="shared" ref="E48:AN48" ca="1" si="22">SUMIFS(INDIRECT($B$1 &amp; "_Direct"), Type, "M &amp; S", WBSL3, E$1, Inst, $B$2)</f>
        <v>15833.250000000002</v>
      </c>
      <c r="F48" s="194">
        <f t="shared" ca="1" si="22"/>
        <v>0</v>
      </c>
      <c r="G48" s="194">
        <f t="shared" ca="1" si="22"/>
        <v>0</v>
      </c>
      <c r="H48" s="194">
        <f t="shared" ca="1" si="22"/>
        <v>0</v>
      </c>
      <c r="I48" s="194">
        <f t="shared" ca="1" si="22"/>
        <v>0</v>
      </c>
      <c r="J48" s="194">
        <f t="shared" ca="1" si="22"/>
        <v>29564.253000000001</v>
      </c>
      <c r="K48" s="194">
        <f t="shared" ca="1" si="22"/>
        <v>0</v>
      </c>
      <c r="L48" s="194">
        <f t="shared" ca="1" si="22"/>
        <v>0</v>
      </c>
      <c r="M48" s="194">
        <f t="shared" ca="1" si="22"/>
        <v>0</v>
      </c>
      <c r="N48" s="194">
        <f t="shared" ca="1" si="22"/>
        <v>0</v>
      </c>
      <c r="O48" s="194">
        <f t="shared" ca="1" si="22"/>
        <v>0</v>
      </c>
      <c r="P48" s="194">
        <f t="shared" ca="1" si="22"/>
        <v>5107.5</v>
      </c>
      <c r="Q48" s="194">
        <f t="shared" ca="1" si="22"/>
        <v>22881.600000000002</v>
      </c>
      <c r="R48" s="194">
        <f t="shared" ca="1" si="22"/>
        <v>0</v>
      </c>
      <c r="S48" s="194">
        <f t="shared" ca="1" si="22"/>
        <v>0</v>
      </c>
      <c r="T48" s="194">
        <f t="shared" ca="1" si="22"/>
        <v>0</v>
      </c>
      <c r="U48" s="194">
        <f t="shared" ca="1" si="22"/>
        <v>0</v>
      </c>
      <c r="V48" s="194">
        <f t="shared" ca="1" si="22"/>
        <v>12768.75</v>
      </c>
      <c r="W48" s="194">
        <f t="shared" ca="1" si="22"/>
        <v>0</v>
      </c>
      <c r="X48" s="194">
        <f t="shared" ca="1" si="22"/>
        <v>0</v>
      </c>
      <c r="Y48" s="194">
        <f t="shared" ca="1" si="22"/>
        <v>0</v>
      </c>
      <c r="Z48" s="194">
        <f t="shared" ca="1" si="22"/>
        <v>31743.112500000003</v>
      </c>
      <c r="AA48" s="194">
        <f t="shared" ca="1" si="22"/>
        <v>0</v>
      </c>
      <c r="AB48" s="194">
        <f t="shared" ca="1" si="22"/>
        <v>2043.0000000000002</v>
      </c>
      <c r="AC48" s="194">
        <f t="shared" ca="1" si="22"/>
        <v>0</v>
      </c>
      <c r="AD48" s="194">
        <f t="shared" ca="1" si="22"/>
        <v>0</v>
      </c>
      <c r="AE48" s="194">
        <f t="shared" ca="1" si="22"/>
        <v>0</v>
      </c>
      <c r="AF48" s="194">
        <f t="shared" ca="1" si="22"/>
        <v>0</v>
      </c>
      <c r="AG48" s="194">
        <f t="shared" ca="1" si="22"/>
        <v>0</v>
      </c>
      <c r="AH48" s="194">
        <f t="shared" ca="1" si="22"/>
        <v>0</v>
      </c>
      <c r="AI48" s="194">
        <f t="shared" ca="1" si="22"/>
        <v>0</v>
      </c>
      <c r="AJ48" s="194">
        <f t="shared" ca="1" si="22"/>
        <v>0</v>
      </c>
      <c r="AK48" s="194">
        <f t="shared" ca="1" si="22"/>
        <v>0</v>
      </c>
      <c r="AL48" s="194">
        <f t="shared" ca="1" si="22"/>
        <v>0</v>
      </c>
      <c r="AM48" s="194">
        <f t="shared" ca="1" si="22"/>
        <v>510.75000000000006</v>
      </c>
      <c r="AN48" s="194">
        <f t="shared" ca="1" si="22"/>
        <v>0</v>
      </c>
    </row>
    <row r="49" spans="1:40" x14ac:dyDescent="0.3">
      <c r="A49" t="s">
        <v>1481</v>
      </c>
      <c r="D49" s="192">
        <f>SUM(E49:AN49)</f>
        <v>0</v>
      </c>
      <c r="E49" s="181">
        <v>0</v>
      </c>
      <c r="F49" s="183">
        <v>0</v>
      </c>
      <c r="G49" s="183">
        <v>0</v>
      </c>
      <c r="H49" s="183">
        <v>0</v>
      </c>
      <c r="I49" s="183">
        <v>0</v>
      </c>
      <c r="J49" s="183">
        <v>0</v>
      </c>
      <c r="K49" s="183">
        <v>0</v>
      </c>
      <c r="L49" s="183">
        <v>0</v>
      </c>
      <c r="M49" s="183">
        <v>0</v>
      </c>
      <c r="N49" s="183">
        <v>0</v>
      </c>
      <c r="O49" s="183">
        <v>0</v>
      </c>
      <c r="P49" s="183">
        <v>0</v>
      </c>
      <c r="Q49" s="183"/>
      <c r="R49" s="183">
        <v>0</v>
      </c>
      <c r="S49" s="183">
        <v>0</v>
      </c>
      <c r="T49" s="183">
        <v>0</v>
      </c>
      <c r="U49" s="183">
        <v>0</v>
      </c>
      <c r="V49" s="183">
        <v>0</v>
      </c>
      <c r="W49" s="183">
        <v>0</v>
      </c>
      <c r="X49" s="183">
        <v>0</v>
      </c>
      <c r="Y49" s="183">
        <v>0</v>
      </c>
      <c r="Z49" s="183">
        <v>0</v>
      </c>
      <c r="AA49" s="183">
        <v>0</v>
      </c>
      <c r="AB49" s="183">
        <v>0</v>
      </c>
      <c r="AC49" s="183">
        <v>0</v>
      </c>
      <c r="AD49" s="183">
        <v>0</v>
      </c>
      <c r="AE49" s="183">
        <v>0</v>
      </c>
      <c r="AF49" s="183">
        <v>0</v>
      </c>
      <c r="AG49" s="183">
        <v>0</v>
      </c>
      <c r="AH49" s="183">
        <v>0</v>
      </c>
      <c r="AI49" s="183">
        <v>0</v>
      </c>
      <c r="AJ49" s="183">
        <v>0</v>
      </c>
      <c r="AK49" s="183">
        <v>0</v>
      </c>
      <c r="AL49" s="183">
        <v>0</v>
      </c>
      <c r="AM49" s="183">
        <v>0</v>
      </c>
      <c r="AN49" s="183">
        <v>0</v>
      </c>
    </row>
    <row r="50" spans="1:40" x14ac:dyDescent="0.3">
      <c r="A50" t="s">
        <v>1482</v>
      </c>
      <c r="D50" s="192">
        <f>SUM(E50:AN50)</f>
        <v>0</v>
      </c>
      <c r="E50" s="181">
        <v>0</v>
      </c>
      <c r="F50" s="183">
        <v>0</v>
      </c>
      <c r="G50" s="183">
        <v>0</v>
      </c>
      <c r="H50" s="183">
        <v>0</v>
      </c>
      <c r="I50" s="183">
        <v>0</v>
      </c>
      <c r="J50" s="183">
        <v>0</v>
      </c>
      <c r="K50" s="183">
        <v>0</v>
      </c>
      <c r="L50" s="183">
        <v>0</v>
      </c>
      <c r="M50" s="183">
        <v>0</v>
      </c>
      <c r="N50" s="183">
        <v>0</v>
      </c>
      <c r="O50" s="183">
        <v>0</v>
      </c>
      <c r="P50" s="183">
        <v>0</v>
      </c>
      <c r="Q50" s="183"/>
      <c r="R50" s="183">
        <v>0</v>
      </c>
      <c r="S50" s="183">
        <v>0</v>
      </c>
      <c r="T50" s="183">
        <v>0</v>
      </c>
      <c r="U50" s="183">
        <v>0</v>
      </c>
      <c r="V50" s="183">
        <v>0</v>
      </c>
      <c r="W50" s="183">
        <v>0</v>
      </c>
      <c r="X50" s="183">
        <v>0</v>
      </c>
      <c r="Y50" s="183">
        <v>0</v>
      </c>
      <c r="Z50" s="183">
        <v>0</v>
      </c>
      <c r="AA50" s="183">
        <v>0</v>
      </c>
      <c r="AB50" s="183">
        <v>0</v>
      </c>
      <c r="AC50" s="183">
        <v>0</v>
      </c>
      <c r="AD50" s="183">
        <v>0</v>
      </c>
      <c r="AE50" s="183">
        <v>0</v>
      </c>
      <c r="AF50" s="183">
        <v>0</v>
      </c>
      <c r="AG50" s="183">
        <v>0</v>
      </c>
      <c r="AH50" s="183">
        <v>0</v>
      </c>
      <c r="AI50" s="183">
        <v>0</v>
      </c>
      <c r="AJ50" s="183">
        <v>0</v>
      </c>
      <c r="AK50" s="183">
        <v>0</v>
      </c>
      <c r="AL50" s="183">
        <v>0</v>
      </c>
      <c r="AM50" s="183">
        <v>0</v>
      </c>
      <c r="AN50" s="183">
        <v>0</v>
      </c>
    </row>
    <row r="51" spans="1:40" x14ac:dyDescent="0.3">
      <c r="A51" t="s">
        <v>1483</v>
      </c>
      <c r="D51" s="192">
        <f>SUM(E51:AN51)</f>
        <v>0</v>
      </c>
      <c r="E51" s="181">
        <v>0</v>
      </c>
      <c r="F51" s="183">
        <v>0</v>
      </c>
      <c r="G51" s="183">
        <v>0</v>
      </c>
      <c r="H51" s="183">
        <v>0</v>
      </c>
      <c r="I51" s="183">
        <v>0</v>
      </c>
      <c r="J51" s="183">
        <v>0</v>
      </c>
      <c r="K51" s="183">
        <v>0</v>
      </c>
      <c r="L51" s="183">
        <v>0</v>
      </c>
      <c r="M51" s="183">
        <v>0</v>
      </c>
      <c r="N51" s="183">
        <v>0</v>
      </c>
      <c r="O51" s="183">
        <v>0</v>
      </c>
      <c r="P51" s="183">
        <v>0</v>
      </c>
      <c r="Q51" s="183"/>
      <c r="R51" s="183">
        <v>0</v>
      </c>
      <c r="S51" s="183">
        <v>0</v>
      </c>
      <c r="T51" s="183">
        <v>0</v>
      </c>
      <c r="U51" s="183">
        <v>0</v>
      </c>
      <c r="V51" s="183">
        <v>0</v>
      </c>
      <c r="W51" s="183">
        <v>0</v>
      </c>
      <c r="X51" s="183">
        <v>0</v>
      </c>
      <c r="Y51" s="183">
        <v>0</v>
      </c>
      <c r="Z51" s="183">
        <v>0</v>
      </c>
      <c r="AA51" s="183">
        <v>0</v>
      </c>
      <c r="AB51" s="183">
        <v>0</v>
      </c>
      <c r="AC51" s="183">
        <v>0</v>
      </c>
      <c r="AD51" s="183">
        <v>0</v>
      </c>
      <c r="AE51" s="183">
        <v>0</v>
      </c>
      <c r="AF51" s="183">
        <v>0</v>
      </c>
      <c r="AG51" s="183">
        <v>0</v>
      </c>
      <c r="AH51" s="183">
        <v>0</v>
      </c>
      <c r="AI51" s="183">
        <v>0</v>
      </c>
      <c r="AJ51" s="183">
        <v>0</v>
      </c>
      <c r="AK51" s="183">
        <v>0</v>
      </c>
      <c r="AL51" s="183">
        <v>0</v>
      </c>
      <c r="AM51" s="183">
        <v>0</v>
      </c>
      <c r="AN51" s="183">
        <v>0</v>
      </c>
    </row>
    <row r="52" spans="1:40" x14ac:dyDescent="0.3">
      <c r="A52" t="s">
        <v>1484</v>
      </c>
      <c r="D52" s="192">
        <f>SUM(E52:AN52)</f>
        <v>0</v>
      </c>
      <c r="E52" s="181">
        <v>0</v>
      </c>
      <c r="F52" s="183">
        <v>0</v>
      </c>
      <c r="G52" s="183">
        <v>0</v>
      </c>
      <c r="H52" s="183">
        <v>0</v>
      </c>
      <c r="I52" s="183">
        <v>0</v>
      </c>
      <c r="J52" s="183">
        <v>0</v>
      </c>
      <c r="K52" s="183">
        <v>0</v>
      </c>
      <c r="L52" s="183">
        <v>0</v>
      </c>
      <c r="M52" s="183">
        <v>0</v>
      </c>
      <c r="N52" s="183">
        <v>0</v>
      </c>
      <c r="O52" s="183">
        <v>0</v>
      </c>
      <c r="P52" s="183">
        <v>0</v>
      </c>
      <c r="Q52" s="183"/>
      <c r="R52" s="183">
        <v>0</v>
      </c>
      <c r="S52" s="183">
        <v>0</v>
      </c>
      <c r="T52" s="183">
        <v>0</v>
      </c>
      <c r="U52" s="183">
        <v>0</v>
      </c>
      <c r="V52" s="183">
        <v>0</v>
      </c>
      <c r="W52" s="183">
        <v>0</v>
      </c>
      <c r="X52" s="183">
        <v>0</v>
      </c>
      <c r="Y52" s="183">
        <v>0</v>
      </c>
      <c r="Z52" s="183">
        <v>0</v>
      </c>
      <c r="AA52" s="183">
        <v>0</v>
      </c>
      <c r="AB52" s="183">
        <v>0</v>
      </c>
      <c r="AC52" s="183">
        <v>0</v>
      </c>
      <c r="AD52" s="183">
        <v>0</v>
      </c>
      <c r="AE52" s="183">
        <v>0</v>
      </c>
      <c r="AF52" s="183">
        <v>0</v>
      </c>
      <c r="AG52" s="183">
        <v>0</v>
      </c>
      <c r="AH52" s="183">
        <v>0</v>
      </c>
      <c r="AI52" s="183">
        <v>0</v>
      </c>
      <c r="AJ52" s="183">
        <v>0</v>
      </c>
      <c r="AK52" s="183">
        <v>0</v>
      </c>
      <c r="AL52" s="183">
        <v>0</v>
      </c>
      <c r="AM52" s="183">
        <v>0</v>
      </c>
      <c r="AN52" s="183">
        <v>0</v>
      </c>
    </row>
    <row r="53" spans="1:40" x14ac:dyDescent="0.3">
      <c r="A53" s="60" t="s">
        <v>1485</v>
      </c>
      <c r="B53" s="64"/>
      <c r="C53" s="64"/>
      <c r="D53" s="196"/>
      <c r="E53" s="196"/>
      <c r="F53" s="196"/>
      <c r="G53" s="196"/>
      <c r="H53" s="196"/>
      <c r="I53" s="196"/>
      <c r="J53" s="196"/>
      <c r="K53" s="196"/>
      <c r="L53" s="196"/>
      <c r="M53" s="196"/>
      <c r="N53" s="196"/>
      <c r="O53" s="196"/>
      <c r="P53" s="196"/>
      <c r="Q53" s="196"/>
      <c r="R53" s="196"/>
      <c r="S53" s="196"/>
      <c r="T53" s="196"/>
      <c r="U53" s="196"/>
      <c r="V53" s="196"/>
      <c r="W53" s="196"/>
      <c r="X53" s="196"/>
      <c r="Y53" s="196"/>
      <c r="Z53" s="196"/>
      <c r="AA53" s="196"/>
      <c r="AB53" s="196"/>
      <c r="AC53" s="196"/>
      <c r="AD53" s="196"/>
      <c r="AE53" s="196"/>
      <c r="AF53" s="196"/>
      <c r="AG53" s="196"/>
      <c r="AH53" s="196"/>
      <c r="AI53" s="196"/>
      <c r="AJ53" s="196"/>
      <c r="AK53" s="196"/>
      <c r="AL53" s="196"/>
      <c r="AM53" s="196"/>
      <c r="AN53" s="196"/>
    </row>
    <row r="54" spans="1:40" x14ac:dyDescent="0.3">
      <c r="A54" s="251"/>
      <c r="D54" s="195">
        <f ca="1">SUM(E54:AN54)</f>
        <v>120452.21550000001</v>
      </c>
      <c r="E54" s="163">
        <f t="shared" ref="E54:AN54" ca="1" si="23">SUM(E48:E52)</f>
        <v>15833.250000000002</v>
      </c>
      <c r="F54" s="163">
        <f t="shared" ca="1" si="23"/>
        <v>0</v>
      </c>
      <c r="G54" s="163">
        <f t="shared" ca="1" si="23"/>
        <v>0</v>
      </c>
      <c r="H54" s="163">
        <f t="shared" ca="1" si="23"/>
        <v>0</v>
      </c>
      <c r="I54" s="163">
        <f t="shared" ca="1" si="23"/>
        <v>0</v>
      </c>
      <c r="J54" s="163">
        <f t="shared" ca="1" si="23"/>
        <v>29564.253000000001</v>
      </c>
      <c r="K54" s="163">
        <f t="shared" ca="1" si="23"/>
        <v>0</v>
      </c>
      <c r="L54" s="163">
        <f t="shared" ca="1" si="23"/>
        <v>0</v>
      </c>
      <c r="M54" s="163">
        <f t="shared" ca="1" si="23"/>
        <v>0</v>
      </c>
      <c r="N54" s="163">
        <f t="shared" ca="1" si="23"/>
        <v>0</v>
      </c>
      <c r="O54" s="163">
        <f t="shared" ca="1" si="23"/>
        <v>0</v>
      </c>
      <c r="P54" s="163">
        <f t="shared" ca="1" si="23"/>
        <v>5107.5</v>
      </c>
      <c r="Q54" s="163">
        <f t="shared" ca="1" si="23"/>
        <v>22881.600000000002</v>
      </c>
      <c r="R54" s="163">
        <f t="shared" ca="1" si="23"/>
        <v>0</v>
      </c>
      <c r="S54" s="163">
        <f t="shared" ca="1" si="23"/>
        <v>0</v>
      </c>
      <c r="T54" s="163">
        <f t="shared" ca="1" si="23"/>
        <v>0</v>
      </c>
      <c r="U54" s="163">
        <f t="shared" ca="1" si="23"/>
        <v>0</v>
      </c>
      <c r="V54" s="163">
        <f t="shared" ca="1" si="23"/>
        <v>12768.75</v>
      </c>
      <c r="W54" s="163">
        <f t="shared" ca="1" si="23"/>
        <v>0</v>
      </c>
      <c r="X54" s="163">
        <f t="shared" ca="1" si="23"/>
        <v>0</v>
      </c>
      <c r="Y54" s="163">
        <f t="shared" ca="1" si="23"/>
        <v>0</v>
      </c>
      <c r="Z54" s="163">
        <f t="shared" ca="1" si="23"/>
        <v>31743.112500000003</v>
      </c>
      <c r="AA54" s="163">
        <f t="shared" ca="1" si="23"/>
        <v>0</v>
      </c>
      <c r="AB54" s="163">
        <f t="shared" ca="1" si="23"/>
        <v>2043.0000000000002</v>
      </c>
      <c r="AC54" s="163">
        <f t="shared" ca="1" si="23"/>
        <v>0</v>
      </c>
      <c r="AD54" s="163">
        <f t="shared" ca="1" si="23"/>
        <v>0</v>
      </c>
      <c r="AE54" s="163">
        <f t="shared" ca="1" si="23"/>
        <v>0</v>
      </c>
      <c r="AF54" s="163">
        <f t="shared" ca="1" si="23"/>
        <v>0</v>
      </c>
      <c r="AG54" s="163">
        <f t="shared" ca="1" si="23"/>
        <v>0</v>
      </c>
      <c r="AH54" s="163">
        <f t="shared" ca="1" si="23"/>
        <v>0</v>
      </c>
      <c r="AI54" s="163">
        <f t="shared" ca="1" si="23"/>
        <v>0</v>
      </c>
      <c r="AJ54" s="163">
        <f t="shared" ca="1" si="23"/>
        <v>0</v>
      </c>
      <c r="AK54" s="163">
        <f t="shared" ca="1" si="23"/>
        <v>0</v>
      </c>
      <c r="AL54" s="163">
        <f t="shared" ca="1" si="23"/>
        <v>0</v>
      </c>
      <c r="AM54" s="163">
        <f t="shared" ca="1" si="23"/>
        <v>510.75000000000006</v>
      </c>
      <c r="AN54" s="163">
        <f t="shared" ca="1" si="23"/>
        <v>0</v>
      </c>
    </row>
    <row r="55" spans="1:40" x14ac:dyDescent="0.3">
      <c r="A55" s="60" t="s">
        <v>1486</v>
      </c>
      <c r="B55" s="64"/>
      <c r="C55" s="64"/>
      <c r="D55" s="196"/>
      <c r="E55" s="196"/>
      <c r="F55" s="196"/>
      <c r="G55" s="196"/>
      <c r="H55" s="196"/>
      <c r="I55" s="196"/>
      <c r="J55" s="196"/>
      <c r="K55" s="196"/>
      <c r="L55" s="196"/>
      <c r="M55" s="196"/>
      <c r="N55" s="196"/>
      <c r="O55" s="196"/>
      <c r="P55" s="196"/>
      <c r="Q55" s="196"/>
      <c r="R55" s="196"/>
      <c r="S55" s="196"/>
      <c r="T55" s="196"/>
      <c r="U55" s="196"/>
      <c r="V55" s="196"/>
      <c r="W55" s="196"/>
      <c r="X55" s="196"/>
      <c r="Y55" s="196"/>
      <c r="Z55" s="196"/>
      <c r="AA55" s="196"/>
      <c r="AB55" s="196"/>
      <c r="AC55" s="196"/>
      <c r="AD55" s="196"/>
      <c r="AE55" s="196"/>
      <c r="AF55" s="196"/>
      <c r="AG55" s="196"/>
      <c r="AH55" s="196"/>
      <c r="AI55" s="196"/>
      <c r="AJ55" s="196"/>
      <c r="AK55" s="196"/>
      <c r="AL55" s="196"/>
      <c r="AM55" s="196"/>
      <c r="AN55" s="196"/>
    </row>
    <row r="56" spans="1:40" x14ac:dyDescent="0.3">
      <c r="A56" s="66"/>
      <c r="B56" s="66"/>
      <c r="C56" s="66"/>
      <c r="D56" s="197"/>
      <c r="E56" s="197"/>
      <c r="F56" s="197"/>
      <c r="G56" s="197"/>
      <c r="H56" s="197"/>
      <c r="I56" s="197"/>
      <c r="J56" s="197"/>
      <c r="K56" s="197"/>
      <c r="L56" s="197"/>
      <c r="M56" s="197"/>
      <c r="N56" s="197"/>
      <c r="O56" s="197"/>
      <c r="P56" s="197"/>
      <c r="Q56" s="197"/>
      <c r="R56" s="197"/>
      <c r="S56" s="197"/>
      <c r="T56" s="197"/>
      <c r="U56" s="197"/>
      <c r="V56" s="197"/>
      <c r="W56" s="197"/>
      <c r="X56" s="197"/>
      <c r="Y56" s="197"/>
      <c r="Z56" s="197"/>
      <c r="AA56" s="197"/>
      <c r="AB56" s="197"/>
      <c r="AC56" s="197"/>
      <c r="AD56" s="197"/>
      <c r="AE56" s="197"/>
      <c r="AF56" s="197"/>
      <c r="AG56" s="197"/>
      <c r="AH56" s="197"/>
      <c r="AI56" s="197"/>
      <c r="AJ56" s="197"/>
      <c r="AK56" s="197"/>
      <c r="AL56" s="197"/>
      <c r="AM56" s="197"/>
      <c r="AN56" s="197"/>
    </row>
    <row r="57" spans="1:40" x14ac:dyDescent="0.3">
      <c r="A57" t="s">
        <v>1487</v>
      </c>
      <c r="D57" s="192">
        <f>SUM(E57:AN57)</f>
        <v>0</v>
      </c>
      <c r="E57" s="183">
        <v>0</v>
      </c>
      <c r="F57" s="183">
        <v>0</v>
      </c>
      <c r="G57" s="183">
        <v>0</v>
      </c>
      <c r="H57" s="183">
        <v>0</v>
      </c>
      <c r="I57" s="183">
        <v>0</v>
      </c>
      <c r="J57" s="183">
        <v>0</v>
      </c>
      <c r="K57" s="183">
        <v>0</v>
      </c>
      <c r="L57" s="183">
        <v>0</v>
      </c>
      <c r="M57" s="183">
        <v>0</v>
      </c>
      <c r="N57" s="183">
        <v>0</v>
      </c>
      <c r="O57" s="183">
        <v>0</v>
      </c>
      <c r="P57" s="183">
        <v>0</v>
      </c>
      <c r="Q57" s="183"/>
      <c r="R57" s="183">
        <v>0</v>
      </c>
      <c r="S57" s="183">
        <v>0</v>
      </c>
      <c r="T57" s="183">
        <v>0</v>
      </c>
      <c r="U57" s="183">
        <v>0</v>
      </c>
      <c r="V57" s="183">
        <v>0</v>
      </c>
      <c r="W57" s="183">
        <v>0</v>
      </c>
      <c r="X57" s="183">
        <v>0</v>
      </c>
      <c r="Y57" s="183">
        <v>0</v>
      </c>
      <c r="Z57" s="183">
        <v>0</v>
      </c>
      <c r="AA57" s="183">
        <v>0</v>
      </c>
      <c r="AB57" s="183">
        <v>0</v>
      </c>
      <c r="AC57" s="183">
        <v>0</v>
      </c>
      <c r="AD57" s="183">
        <v>0</v>
      </c>
      <c r="AE57" s="183">
        <v>0</v>
      </c>
      <c r="AF57" s="183">
        <v>0</v>
      </c>
      <c r="AG57" s="183">
        <v>0</v>
      </c>
      <c r="AH57" s="183">
        <v>0</v>
      </c>
      <c r="AI57" s="183">
        <v>0</v>
      </c>
      <c r="AJ57" s="183">
        <v>0</v>
      </c>
      <c r="AK57" s="183">
        <v>0</v>
      </c>
      <c r="AL57" s="183">
        <v>0</v>
      </c>
      <c r="AM57" s="183">
        <v>0</v>
      </c>
      <c r="AN57" s="183">
        <v>0</v>
      </c>
    </row>
    <row r="58" spans="1:40" x14ac:dyDescent="0.3">
      <c r="A58" t="s">
        <v>1488</v>
      </c>
      <c r="D58" s="192">
        <f>SUM(E58:AN58)</f>
        <v>0</v>
      </c>
      <c r="E58" s="183">
        <v>0</v>
      </c>
      <c r="F58" s="183">
        <v>0</v>
      </c>
      <c r="G58" s="183">
        <v>0</v>
      </c>
      <c r="H58" s="183">
        <v>0</v>
      </c>
      <c r="I58" s="183">
        <v>0</v>
      </c>
      <c r="J58" s="183">
        <v>0</v>
      </c>
      <c r="K58" s="183">
        <v>0</v>
      </c>
      <c r="L58" s="183">
        <v>0</v>
      </c>
      <c r="M58" s="183">
        <v>0</v>
      </c>
      <c r="N58" s="183">
        <v>0</v>
      </c>
      <c r="O58" s="183">
        <v>0</v>
      </c>
      <c r="P58" s="183">
        <v>0</v>
      </c>
      <c r="Q58" s="183"/>
      <c r="R58" s="183">
        <v>0</v>
      </c>
      <c r="S58" s="183">
        <v>0</v>
      </c>
      <c r="T58" s="183">
        <v>0</v>
      </c>
      <c r="U58" s="183">
        <v>0</v>
      </c>
      <c r="V58" s="183">
        <v>0</v>
      </c>
      <c r="W58" s="183">
        <v>0</v>
      </c>
      <c r="X58" s="183">
        <v>0</v>
      </c>
      <c r="Y58" s="183">
        <v>0</v>
      </c>
      <c r="Z58" s="183">
        <v>0</v>
      </c>
      <c r="AA58" s="183">
        <v>0</v>
      </c>
      <c r="AB58" s="183">
        <v>0</v>
      </c>
      <c r="AC58" s="183">
        <v>0</v>
      </c>
      <c r="AD58" s="183">
        <v>0</v>
      </c>
      <c r="AE58" s="183">
        <v>0</v>
      </c>
      <c r="AF58" s="183">
        <v>0</v>
      </c>
      <c r="AG58" s="183">
        <v>0</v>
      </c>
      <c r="AH58" s="183">
        <v>0</v>
      </c>
      <c r="AI58" s="183">
        <v>0</v>
      </c>
      <c r="AJ58" s="183">
        <v>0</v>
      </c>
      <c r="AK58" s="183">
        <v>0</v>
      </c>
      <c r="AL58" s="183">
        <v>0</v>
      </c>
      <c r="AM58" s="183">
        <v>0</v>
      </c>
      <c r="AN58" s="183">
        <v>0</v>
      </c>
    </row>
    <row r="59" spans="1:40" x14ac:dyDescent="0.3">
      <c r="A59" t="s">
        <v>1489</v>
      </c>
      <c r="D59" s="192">
        <f>SUM(E59:AN59)</f>
        <v>0</v>
      </c>
      <c r="E59" s="183">
        <v>0</v>
      </c>
      <c r="F59" s="183">
        <v>0</v>
      </c>
      <c r="G59" s="183">
        <v>0</v>
      </c>
      <c r="H59" s="183">
        <v>0</v>
      </c>
      <c r="I59" s="183">
        <v>0</v>
      </c>
      <c r="J59" s="183">
        <v>0</v>
      </c>
      <c r="K59" s="183">
        <v>0</v>
      </c>
      <c r="L59" s="183">
        <v>0</v>
      </c>
      <c r="M59" s="183">
        <v>0</v>
      </c>
      <c r="N59" s="183">
        <v>0</v>
      </c>
      <c r="O59" s="183">
        <v>0</v>
      </c>
      <c r="P59" s="183">
        <v>0</v>
      </c>
      <c r="Q59" s="183"/>
      <c r="R59" s="183">
        <v>0</v>
      </c>
      <c r="S59" s="183">
        <v>0</v>
      </c>
      <c r="T59" s="183">
        <v>0</v>
      </c>
      <c r="U59" s="183">
        <v>0</v>
      </c>
      <c r="V59" s="183">
        <v>0</v>
      </c>
      <c r="W59" s="183">
        <v>0</v>
      </c>
      <c r="X59" s="183">
        <v>0</v>
      </c>
      <c r="Y59" s="183">
        <v>0</v>
      </c>
      <c r="Z59" s="183">
        <v>0</v>
      </c>
      <c r="AA59" s="183">
        <v>0</v>
      </c>
      <c r="AB59" s="183">
        <v>0</v>
      </c>
      <c r="AC59" s="183">
        <v>0</v>
      </c>
      <c r="AD59" s="183">
        <v>0</v>
      </c>
      <c r="AE59" s="183">
        <v>0</v>
      </c>
      <c r="AF59" s="183">
        <v>0</v>
      </c>
      <c r="AG59" s="183">
        <v>0</v>
      </c>
      <c r="AH59" s="183">
        <v>0</v>
      </c>
      <c r="AI59" s="183">
        <v>0</v>
      </c>
      <c r="AJ59" s="183">
        <v>0</v>
      </c>
      <c r="AK59" s="183">
        <v>0</v>
      </c>
      <c r="AL59" s="183">
        <v>0</v>
      </c>
      <c r="AM59" s="183">
        <v>0</v>
      </c>
      <c r="AN59" s="183">
        <v>0</v>
      </c>
    </row>
    <row r="60" spans="1:40" x14ac:dyDescent="0.3">
      <c r="A60" s="252" t="s">
        <v>1543</v>
      </c>
      <c r="B60" t="s">
        <v>1579</v>
      </c>
      <c r="D60" s="192">
        <f ca="1">SUM(E60:AN60)</f>
        <v>334896</v>
      </c>
      <c r="E60" s="194">
        <f t="shared" ref="E60:AN60" ca="1" si="24">SUMIFS(INDIRECT($B$1 &amp; "_Direct"), Type, "Services", Resource_Name, $B60, WBSL3, E$1, Inst, $B$2)</f>
        <v>0</v>
      </c>
      <c r="F60" s="194">
        <f t="shared" ca="1" si="24"/>
        <v>334896</v>
      </c>
      <c r="G60" s="194">
        <f t="shared" ca="1" si="24"/>
        <v>0</v>
      </c>
      <c r="H60" s="194">
        <f t="shared" ca="1" si="24"/>
        <v>0</v>
      </c>
      <c r="I60" s="194">
        <f t="shared" ca="1" si="24"/>
        <v>0</v>
      </c>
      <c r="J60" s="194">
        <f t="shared" ca="1" si="24"/>
        <v>0</v>
      </c>
      <c r="K60" s="194">
        <f t="shared" ca="1" si="24"/>
        <v>0</v>
      </c>
      <c r="L60" s="194">
        <f t="shared" ca="1" si="24"/>
        <v>0</v>
      </c>
      <c r="M60" s="194">
        <f t="shared" ca="1" si="24"/>
        <v>0</v>
      </c>
      <c r="N60" s="194">
        <f t="shared" ca="1" si="24"/>
        <v>0</v>
      </c>
      <c r="O60" s="194">
        <f t="shared" ca="1" si="24"/>
        <v>0</v>
      </c>
      <c r="P60" s="194">
        <f t="shared" ca="1" si="24"/>
        <v>0</v>
      </c>
      <c r="Q60" s="194">
        <f t="shared" ca="1" si="24"/>
        <v>0</v>
      </c>
      <c r="R60" s="194">
        <f t="shared" ca="1" si="24"/>
        <v>0</v>
      </c>
      <c r="S60" s="194">
        <f t="shared" ca="1" si="24"/>
        <v>0</v>
      </c>
      <c r="T60" s="194">
        <f t="shared" ca="1" si="24"/>
        <v>0</v>
      </c>
      <c r="U60" s="194">
        <f t="shared" ca="1" si="24"/>
        <v>0</v>
      </c>
      <c r="V60" s="194">
        <f t="shared" ca="1" si="24"/>
        <v>0</v>
      </c>
      <c r="W60" s="194">
        <f t="shared" ca="1" si="24"/>
        <v>0</v>
      </c>
      <c r="X60" s="194">
        <f t="shared" ca="1" si="24"/>
        <v>0</v>
      </c>
      <c r="Y60" s="194">
        <f t="shared" ca="1" si="24"/>
        <v>0</v>
      </c>
      <c r="Z60" s="194">
        <f t="shared" ca="1" si="24"/>
        <v>0</v>
      </c>
      <c r="AA60" s="194">
        <f t="shared" ca="1" si="24"/>
        <v>0</v>
      </c>
      <c r="AB60" s="194">
        <f t="shared" ca="1" si="24"/>
        <v>0</v>
      </c>
      <c r="AC60" s="194">
        <f t="shared" ca="1" si="24"/>
        <v>0</v>
      </c>
      <c r="AD60" s="194">
        <f t="shared" ca="1" si="24"/>
        <v>0</v>
      </c>
      <c r="AE60" s="194">
        <f t="shared" ca="1" si="24"/>
        <v>0</v>
      </c>
      <c r="AF60" s="194">
        <f t="shared" ca="1" si="24"/>
        <v>0</v>
      </c>
      <c r="AG60" s="194">
        <f t="shared" ca="1" si="24"/>
        <v>0</v>
      </c>
      <c r="AH60" s="194">
        <f t="shared" ca="1" si="24"/>
        <v>0</v>
      </c>
      <c r="AI60" s="194">
        <f t="shared" ca="1" si="24"/>
        <v>0</v>
      </c>
      <c r="AJ60" s="194">
        <f t="shared" ca="1" si="24"/>
        <v>0</v>
      </c>
      <c r="AK60" s="194">
        <f t="shared" ca="1" si="24"/>
        <v>0</v>
      </c>
      <c r="AL60" s="194">
        <f t="shared" ca="1" si="24"/>
        <v>0</v>
      </c>
      <c r="AM60" s="194">
        <f t="shared" ca="1" si="24"/>
        <v>0</v>
      </c>
      <c r="AN60" s="194">
        <f t="shared" ca="1" si="24"/>
        <v>0</v>
      </c>
    </row>
    <row r="61" spans="1:40" x14ac:dyDescent="0.3">
      <c r="A61" t="s">
        <v>1490</v>
      </c>
      <c r="D61" s="192">
        <f>SUM(E61:AN61)</f>
        <v>0</v>
      </c>
      <c r="E61" s="183">
        <v>0</v>
      </c>
      <c r="F61" s="183">
        <v>0</v>
      </c>
      <c r="G61" s="183">
        <v>0</v>
      </c>
      <c r="H61" s="183">
        <v>0</v>
      </c>
      <c r="I61" s="183">
        <v>0</v>
      </c>
      <c r="J61" s="183">
        <v>0</v>
      </c>
      <c r="K61" s="183">
        <v>0</v>
      </c>
      <c r="L61" s="183">
        <v>0</v>
      </c>
      <c r="M61" s="183">
        <v>0</v>
      </c>
      <c r="N61" s="183">
        <v>0</v>
      </c>
      <c r="O61" s="183">
        <v>0</v>
      </c>
      <c r="P61" s="183">
        <v>0</v>
      </c>
      <c r="Q61" s="183"/>
      <c r="R61" s="183">
        <v>0</v>
      </c>
      <c r="S61" s="183">
        <v>0</v>
      </c>
      <c r="T61" s="183">
        <v>0</v>
      </c>
      <c r="U61" s="183">
        <v>0</v>
      </c>
      <c r="V61" s="183">
        <v>0</v>
      </c>
      <c r="W61" s="183">
        <v>0</v>
      </c>
      <c r="X61" s="183">
        <v>0</v>
      </c>
      <c r="Y61" s="183">
        <v>0</v>
      </c>
      <c r="Z61" s="183">
        <v>0</v>
      </c>
      <c r="AA61" s="183">
        <v>0</v>
      </c>
      <c r="AB61" s="183">
        <v>0</v>
      </c>
      <c r="AC61" s="183">
        <v>0</v>
      </c>
      <c r="AD61" s="183">
        <v>0</v>
      </c>
      <c r="AE61" s="183">
        <v>0</v>
      </c>
      <c r="AF61" s="183">
        <v>0</v>
      </c>
      <c r="AG61" s="183">
        <v>0</v>
      </c>
      <c r="AH61" s="183">
        <v>0</v>
      </c>
      <c r="AI61" s="183">
        <v>0</v>
      </c>
      <c r="AJ61" s="183">
        <v>0</v>
      </c>
      <c r="AK61" s="183">
        <v>0</v>
      </c>
      <c r="AL61" s="183">
        <v>0</v>
      </c>
      <c r="AM61" s="183">
        <v>0</v>
      </c>
      <c r="AN61" s="183">
        <v>0</v>
      </c>
    </row>
    <row r="62" spans="1:40" x14ac:dyDescent="0.3">
      <c r="A62" s="60" t="s">
        <v>1491</v>
      </c>
      <c r="B62" s="64"/>
      <c r="C62" s="64"/>
      <c r="D62" s="196"/>
      <c r="E62" s="196"/>
      <c r="F62" s="196"/>
      <c r="G62" s="196"/>
      <c r="H62" s="196"/>
      <c r="I62" s="196"/>
      <c r="J62" s="196"/>
      <c r="K62" s="196"/>
      <c r="L62" s="196"/>
      <c r="M62" s="196"/>
      <c r="N62" s="196"/>
      <c r="O62" s="196"/>
      <c r="P62" s="196"/>
      <c r="Q62" s="196"/>
      <c r="R62" s="196"/>
      <c r="S62" s="196"/>
      <c r="T62" s="196"/>
      <c r="U62" s="196"/>
      <c r="V62" s="196"/>
      <c r="W62" s="196"/>
      <c r="X62" s="196"/>
      <c r="Y62" s="196"/>
      <c r="Z62" s="196"/>
      <c r="AA62" s="196"/>
      <c r="AB62" s="196"/>
      <c r="AC62" s="196"/>
      <c r="AD62" s="196"/>
      <c r="AE62" s="196"/>
      <c r="AF62" s="196"/>
      <c r="AG62" s="196"/>
      <c r="AH62" s="196"/>
      <c r="AI62" s="196"/>
      <c r="AJ62" s="196"/>
      <c r="AK62" s="196"/>
      <c r="AL62" s="196"/>
      <c r="AM62" s="196"/>
      <c r="AN62" s="196"/>
    </row>
    <row r="63" spans="1:40" x14ac:dyDescent="0.3">
      <c r="D63" s="192">
        <f ca="1">SUM(E63:AN63)</f>
        <v>334896</v>
      </c>
      <c r="E63" s="163">
        <f t="shared" ref="E63:P63" ca="1" si="25">SUM(E57:E61)</f>
        <v>0</v>
      </c>
      <c r="F63" s="163">
        <f t="shared" ca="1" si="25"/>
        <v>334896</v>
      </c>
      <c r="G63" s="163">
        <f t="shared" ca="1" si="25"/>
        <v>0</v>
      </c>
      <c r="H63" s="163">
        <f t="shared" ca="1" si="25"/>
        <v>0</v>
      </c>
      <c r="I63" s="163">
        <f t="shared" ca="1" si="25"/>
        <v>0</v>
      </c>
      <c r="J63" s="163">
        <f t="shared" ca="1" si="25"/>
        <v>0</v>
      </c>
      <c r="K63" s="163">
        <f t="shared" ca="1" si="25"/>
        <v>0</v>
      </c>
      <c r="L63" s="163">
        <f t="shared" ca="1" si="25"/>
        <v>0</v>
      </c>
      <c r="M63" s="163">
        <f t="shared" ca="1" si="25"/>
        <v>0</v>
      </c>
      <c r="N63" s="163">
        <f t="shared" ca="1" si="25"/>
        <v>0</v>
      </c>
      <c r="O63" s="163">
        <f t="shared" ca="1" si="25"/>
        <v>0</v>
      </c>
      <c r="P63" s="163">
        <f t="shared" ca="1" si="25"/>
        <v>0</v>
      </c>
      <c r="Q63" s="163"/>
      <c r="R63" s="163">
        <f t="shared" ref="R63:AN63" ca="1" si="26">SUM(R57:R61)</f>
        <v>0</v>
      </c>
      <c r="S63" s="163">
        <f t="shared" ca="1" si="26"/>
        <v>0</v>
      </c>
      <c r="T63" s="163">
        <f t="shared" ca="1" si="26"/>
        <v>0</v>
      </c>
      <c r="U63" s="163">
        <f t="shared" ca="1" si="26"/>
        <v>0</v>
      </c>
      <c r="V63" s="163">
        <f t="shared" ca="1" si="26"/>
        <v>0</v>
      </c>
      <c r="W63" s="163">
        <f t="shared" ca="1" si="26"/>
        <v>0</v>
      </c>
      <c r="X63" s="163">
        <f t="shared" ca="1" si="26"/>
        <v>0</v>
      </c>
      <c r="Y63" s="163">
        <f t="shared" ca="1" si="26"/>
        <v>0</v>
      </c>
      <c r="Z63" s="163">
        <f t="shared" ca="1" si="26"/>
        <v>0</v>
      </c>
      <c r="AA63" s="163">
        <f t="shared" ca="1" si="26"/>
        <v>0</v>
      </c>
      <c r="AB63" s="163">
        <f t="shared" ca="1" si="26"/>
        <v>0</v>
      </c>
      <c r="AC63" s="163">
        <f t="shared" ca="1" si="26"/>
        <v>0</v>
      </c>
      <c r="AD63" s="163">
        <f t="shared" ca="1" si="26"/>
        <v>0</v>
      </c>
      <c r="AE63" s="163">
        <f t="shared" ca="1" si="26"/>
        <v>0</v>
      </c>
      <c r="AF63" s="163">
        <f t="shared" ca="1" si="26"/>
        <v>0</v>
      </c>
      <c r="AG63" s="163">
        <f t="shared" ca="1" si="26"/>
        <v>0</v>
      </c>
      <c r="AH63" s="163">
        <f t="shared" ca="1" si="26"/>
        <v>0</v>
      </c>
      <c r="AI63" s="163">
        <f t="shared" ca="1" si="26"/>
        <v>0</v>
      </c>
      <c r="AJ63" s="163">
        <f t="shared" ca="1" si="26"/>
        <v>0</v>
      </c>
      <c r="AK63" s="163">
        <f t="shared" ca="1" si="26"/>
        <v>0</v>
      </c>
      <c r="AL63" s="163">
        <f t="shared" ca="1" si="26"/>
        <v>0</v>
      </c>
      <c r="AM63" s="163">
        <f t="shared" ca="1" si="26"/>
        <v>0</v>
      </c>
      <c r="AN63" s="163">
        <f t="shared" ca="1" si="26"/>
        <v>0</v>
      </c>
    </row>
    <row r="64" spans="1:40" x14ac:dyDescent="0.3">
      <c r="A64" t="s">
        <v>1492</v>
      </c>
      <c r="D64" s="192">
        <f>SUM(E64:AN64)</f>
        <v>0</v>
      </c>
      <c r="E64" s="183">
        <v>0</v>
      </c>
      <c r="F64" s="183">
        <v>0</v>
      </c>
      <c r="G64" s="183">
        <v>0</v>
      </c>
      <c r="H64" s="183">
        <v>0</v>
      </c>
      <c r="I64" s="183">
        <v>0</v>
      </c>
      <c r="J64" s="183">
        <v>0</v>
      </c>
      <c r="K64" s="183">
        <v>0</v>
      </c>
      <c r="L64" s="183">
        <v>0</v>
      </c>
      <c r="M64" s="183">
        <v>0</v>
      </c>
      <c r="N64" s="183">
        <v>0</v>
      </c>
      <c r="O64" s="183">
        <v>0</v>
      </c>
      <c r="P64" s="183">
        <v>0</v>
      </c>
      <c r="Q64" s="183"/>
      <c r="R64" s="183">
        <v>0</v>
      </c>
      <c r="S64" s="183">
        <v>0</v>
      </c>
      <c r="T64" s="183">
        <v>0</v>
      </c>
      <c r="U64" s="183">
        <v>0</v>
      </c>
      <c r="V64" s="183">
        <v>0</v>
      </c>
      <c r="W64" s="183">
        <v>0</v>
      </c>
      <c r="X64" s="183">
        <v>0</v>
      </c>
      <c r="Y64" s="183">
        <v>0</v>
      </c>
      <c r="Z64" s="183">
        <v>0</v>
      </c>
      <c r="AA64" s="183">
        <v>0</v>
      </c>
      <c r="AB64" s="183">
        <v>0</v>
      </c>
      <c r="AC64" s="183">
        <v>0</v>
      </c>
      <c r="AD64" s="183">
        <v>0</v>
      </c>
      <c r="AE64" s="183">
        <v>0</v>
      </c>
      <c r="AF64" s="183">
        <v>0</v>
      </c>
      <c r="AG64" s="183">
        <v>0</v>
      </c>
      <c r="AH64" s="183">
        <v>0</v>
      </c>
      <c r="AI64" s="183">
        <v>0</v>
      </c>
      <c r="AJ64" s="183">
        <v>0</v>
      </c>
      <c r="AK64" s="183">
        <v>0</v>
      </c>
      <c r="AL64" s="183">
        <v>0</v>
      </c>
      <c r="AM64" s="183">
        <v>0</v>
      </c>
      <c r="AN64" s="183">
        <v>0</v>
      </c>
    </row>
    <row r="65" spans="1:40" x14ac:dyDescent="0.3">
      <c r="A65" s="60" t="s">
        <v>1493</v>
      </c>
      <c r="B65" s="64"/>
      <c r="C65" s="64"/>
      <c r="D65" s="196"/>
      <c r="E65" s="196"/>
      <c r="F65" s="196"/>
      <c r="G65" s="196"/>
      <c r="H65" s="196"/>
      <c r="I65" s="196"/>
      <c r="J65" s="196"/>
      <c r="K65" s="196"/>
      <c r="L65" s="196"/>
      <c r="M65" s="196"/>
      <c r="N65" s="196"/>
      <c r="O65" s="196"/>
      <c r="P65" s="196"/>
      <c r="Q65" s="196"/>
      <c r="R65" s="196"/>
      <c r="S65" s="196"/>
      <c r="T65" s="196"/>
      <c r="U65" s="196"/>
      <c r="V65" s="196"/>
      <c r="W65" s="196"/>
      <c r="X65" s="196"/>
      <c r="Y65" s="196"/>
      <c r="Z65" s="196"/>
      <c r="AA65" s="196"/>
      <c r="AB65" s="196"/>
      <c r="AC65" s="196"/>
      <c r="AD65" s="196"/>
      <c r="AE65" s="196"/>
      <c r="AF65" s="196"/>
      <c r="AG65" s="196"/>
      <c r="AH65" s="196"/>
      <c r="AI65" s="196"/>
      <c r="AJ65" s="196"/>
      <c r="AK65" s="196"/>
      <c r="AL65" s="196"/>
      <c r="AM65" s="196"/>
      <c r="AN65" s="196"/>
    </row>
    <row r="66" spans="1:40" x14ac:dyDescent="0.3">
      <c r="D66" s="192">
        <f>SUM(E66:AN66)</f>
        <v>0</v>
      </c>
      <c r="E66" s="181">
        <v>0</v>
      </c>
      <c r="F66" s="181">
        <v>0</v>
      </c>
      <c r="G66" s="181">
        <v>0</v>
      </c>
      <c r="H66" s="181">
        <v>0</v>
      </c>
      <c r="I66" s="181">
        <v>0</v>
      </c>
      <c r="J66" s="181">
        <v>0</v>
      </c>
      <c r="K66" s="181">
        <v>0</v>
      </c>
      <c r="L66" s="181">
        <v>0</v>
      </c>
      <c r="M66" s="181">
        <v>0</v>
      </c>
      <c r="N66" s="181">
        <v>0</v>
      </c>
      <c r="O66" s="181">
        <v>0</v>
      </c>
      <c r="P66" s="181">
        <v>0</v>
      </c>
      <c r="Q66" s="181"/>
      <c r="R66" s="181">
        <v>0</v>
      </c>
      <c r="S66" s="181">
        <v>0</v>
      </c>
      <c r="T66" s="181">
        <v>0</v>
      </c>
      <c r="U66" s="181">
        <v>0</v>
      </c>
      <c r="V66" s="181">
        <v>0</v>
      </c>
      <c r="W66" s="181">
        <v>0</v>
      </c>
      <c r="X66" s="181">
        <v>0</v>
      </c>
      <c r="Y66" s="181">
        <v>0</v>
      </c>
      <c r="Z66" s="181">
        <v>0</v>
      </c>
      <c r="AA66" s="181">
        <v>0</v>
      </c>
      <c r="AB66" s="181">
        <v>0</v>
      </c>
      <c r="AC66" s="181">
        <v>0</v>
      </c>
      <c r="AD66" s="181">
        <v>0</v>
      </c>
      <c r="AE66" s="181">
        <v>0</v>
      </c>
      <c r="AF66" s="181">
        <v>0</v>
      </c>
      <c r="AG66" s="181">
        <v>0</v>
      </c>
      <c r="AH66" s="181">
        <v>0</v>
      </c>
      <c r="AI66" s="181">
        <v>0</v>
      </c>
      <c r="AJ66" s="181">
        <v>0</v>
      </c>
      <c r="AK66" s="181">
        <v>0</v>
      </c>
      <c r="AL66" s="181">
        <v>0</v>
      </c>
      <c r="AM66" s="181">
        <v>0</v>
      </c>
      <c r="AN66" s="181">
        <v>0</v>
      </c>
    </row>
    <row r="67" spans="1:40" x14ac:dyDescent="0.3">
      <c r="A67" s="252" t="s">
        <v>1494</v>
      </c>
      <c r="B67" s="310"/>
      <c r="C67" s="310"/>
      <c r="D67" s="192"/>
      <c r="E67" s="194"/>
      <c r="F67" s="194"/>
      <c r="G67" s="194"/>
      <c r="H67" s="194"/>
      <c r="I67" s="194"/>
      <c r="J67" s="194"/>
      <c r="K67" s="194"/>
      <c r="L67" s="194"/>
      <c r="M67" s="194"/>
      <c r="N67" s="194"/>
      <c r="O67" s="194"/>
      <c r="P67" s="194"/>
      <c r="Q67" s="194"/>
      <c r="R67" s="194"/>
      <c r="S67" s="194"/>
      <c r="T67" s="194"/>
      <c r="U67" s="194"/>
      <c r="V67" s="194"/>
      <c r="W67" s="194"/>
      <c r="X67" s="194"/>
      <c r="Y67" s="194"/>
      <c r="Z67" s="194"/>
      <c r="AA67" s="194"/>
      <c r="AB67" s="194"/>
      <c r="AC67" s="194"/>
      <c r="AD67" s="194"/>
      <c r="AE67" s="194"/>
      <c r="AF67" s="194"/>
      <c r="AG67" s="194"/>
      <c r="AH67" s="194"/>
      <c r="AI67" s="194"/>
      <c r="AJ67" s="194"/>
      <c r="AK67" s="194"/>
      <c r="AL67" s="194"/>
      <c r="AM67" s="194"/>
      <c r="AN67" s="194"/>
    </row>
    <row r="68" spans="1:40" x14ac:dyDescent="0.3">
      <c r="A68" s="54" t="s">
        <v>1070</v>
      </c>
      <c r="B68" s="54"/>
      <c r="C68" s="54"/>
      <c r="D68" s="195">
        <f ca="1">SUM(E68:AN68)</f>
        <v>593417.39017500018</v>
      </c>
      <c r="E68" s="194">
        <f t="shared" ref="E68:N71" ca="1" si="27">SUMIFS(INDIRECT($B$1 &amp; "_Total"), WBSL3, E$1, Inst, $A68)</f>
        <v>0</v>
      </c>
      <c r="F68" s="194">
        <f t="shared" ca="1" si="27"/>
        <v>0</v>
      </c>
      <c r="G68" s="194">
        <f t="shared" ca="1" si="27"/>
        <v>0</v>
      </c>
      <c r="H68" s="194">
        <f t="shared" ca="1" si="27"/>
        <v>0</v>
      </c>
      <c r="I68" s="194">
        <f t="shared" ca="1" si="27"/>
        <v>0</v>
      </c>
      <c r="J68" s="194">
        <f t="shared" ca="1" si="27"/>
        <v>0</v>
      </c>
      <c r="K68" s="194">
        <f t="shared" ca="1" si="27"/>
        <v>0</v>
      </c>
      <c r="L68" s="194">
        <f t="shared" ca="1" si="27"/>
        <v>0</v>
      </c>
      <c r="M68" s="194">
        <f t="shared" ca="1" si="27"/>
        <v>0</v>
      </c>
      <c r="N68" s="194">
        <f t="shared" ca="1" si="27"/>
        <v>0</v>
      </c>
      <c r="O68" s="194">
        <f t="shared" ref="O68:X71" ca="1" si="28">SUMIFS(INDIRECT($B$1 &amp; "_Total"), WBSL3, O$1, Inst, $A68)</f>
        <v>0</v>
      </c>
      <c r="P68" s="194">
        <f t="shared" ca="1" si="28"/>
        <v>0</v>
      </c>
      <c r="Q68" s="194">
        <f t="shared" ca="1" si="28"/>
        <v>0</v>
      </c>
      <c r="R68" s="194">
        <f t="shared" ca="1" si="28"/>
        <v>0</v>
      </c>
      <c r="S68" s="194">
        <f t="shared" ca="1" si="28"/>
        <v>0</v>
      </c>
      <c r="T68" s="194">
        <f t="shared" ca="1" si="28"/>
        <v>0</v>
      </c>
      <c r="U68" s="194">
        <f t="shared" ca="1" si="28"/>
        <v>0</v>
      </c>
      <c r="V68" s="194">
        <f t="shared" ca="1" si="28"/>
        <v>0</v>
      </c>
      <c r="W68" s="194">
        <f t="shared" ca="1" si="28"/>
        <v>0</v>
      </c>
      <c r="X68" s="194">
        <f t="shared" ca="1" si="28"/>
        <v>0</v>
      </c>
      <c r="Y68" s="194">
        <f t="shared" ref="Y68:AH71" ca="1" si="29">SUMIFS(INDIRECT($B$1 &amp; "_Total"), WBSL3, Y$1, Inst, $A68)</f>
        <v>511308.91372500017</v>
      </c>
      <c r="Z68" s="194">
        <f t="shared" ca="1" si="29"/>
        <v>38296.290375000004</v>
      </c>
      <c r="AA68" s="194">
        <f t="shared" ca="1" si="29"/>
        <v>0</v>
      </c>
      <c r="AB68" s="194">
        <f t="shared" ca="1" si="29"/>
        <v>0</v>
      </c>
      <c r="AC68" s="194">
        <f t="shared" ca="1" si="29"/>
        <v>0</v>
      </c>
      <c r="AD68" s="194">
        <f t="shared" ca="1" si="29"/>
        <v>43812.186075000005</v>
      </c>
      <c r="AE68" s="194">
        <f t="shared" ca="1" si="29"/>
        <v>0</v>
      </c>
      <c r="AF68" s="194">
        <f t="shared" ca="1" si="29"/>
        <v>0</v>
      </c>
      <c r="AG68" s="194">
        <f t="shared" ca="1" si="29"/>
        <v>0</v>
      </c>
      <c r="AH68" s="194">
        <f t="shared" ca="1" si="29"/>
        <v>0</v>
      </c>
      <c r="AI68" s="194">
        <f t="shared" ref="AI68:AN71" ca="1" si="30">SUMIFS(INDIRECT($B$1 &amp; "_Total"), WBSL3, AI$1, Inst, $A68)</f>
        <v>0</v>
      </c>
      <c r="AJ68" s="194">
        <f t="shared" ca="1" si="30"/>
        <v>0</v>
      </c>
      <c r="AK68" s="194">
        <f t="shared" ca="1" si="30"/>
        <v>0</v>
      </c>
      <c r="AL68" s="194">
        <f t="shared" ca="1" si="30"/>
        <v>0</v>
      </c>
      <c r="AM68" s="194">
        <f t="shared" ca="1" si="30"/>
        <v>0</v>
      </c>
      <c r="AN68" s="194">
        <f t="shared" ca="1" si="30"/>
        <v>0</v>
      </c>
    </row>
    <row r="69" spans="1:40" x14ac:dyDescent="0.3">
      <c r="A69" s="54" t="s">
        <v>1007</v>
      </c>
      <c r="B69" s="54"/>
      <c r="C69" s="54"/>
      <c r="D69" s="195">
        <f ca="1">SUM(E69:AN69)</f>
        <v>42312.311496000002</v>
      </c>
      <c r="E69" s="194">
        <f t="shared" ca="1" si="27"/>
        <v>16273.965960000001</v>
      </c>
      <c r="F69" s="194">
        <f t="shared" ca="1" si="27"/>
        <v>0</v>
      </c>
      <c r="G69" s="194">
        <f t="shared" ca="1" si="27"/>
        <v>0</v>
      </c>
      <c r="H69" s="194">
        <f t="shared" ca="1" si="27"/>
        <v>0</v>
      </c>
      <c r="I69" s="194">
        <f t="shared" ca="1" si="27"/>
        <v>0</v>
      </c>
      <c r="J69" s="194">
        <f t="shared" ca="1" si="27"/>
        <v>0</v>
      </c>
      <c r="K69" s="194">
        <f t="shared" ca="1" si="27"/>
        <v>0</v>
      </c>
      <c r="L69" s="194">
        <f t="shared" ca="1" si="27"/>
        <v>0</v>
      </c>
      <c r="M69" s="194">
        <f t="shared" ca="1" si="27"/>
        <v>0</v>
      </c>
      <c r="N69" s="194">
        <f t="shared" ca="1" si="27"/>
        <v>0</v>
      </c>
      <c r="O69" s="194">
        <f t="shared" ca="1" si="28"/>
        <v>0</v>
      </c>
      <c r="P69" s="194">
        <f t="shared" ca="1" si="28"/>
        <v>0</v>
      </c>
      <c r="Q69" s="194">
        <f t="shared" ca="1" si="28"/>
        <v>0</v>
      </c>
      <c r="R69" s="194">
        <f t="shared" ca="1" si="28"/>
        <v>0</v>
      </c>
      <c r="S69" s="194">
        <f t="shared" ca="1" si="28"/>
        <v>0</v>
      </c>
      <c r="T69" s="194">
        <f t="shared" ca="1" si="28"/>
        <v>0</v>
      </c>
      <c r="U69" s="194">
        <f t="shared" ca="1" si="28"/>
        <v>0</v>
      </c>
      <c r="V69" s="194">
        <f t="shared" ca="1" si="28"/>
        <v>0</v>
      </c>
      <c r="W69" s="194">
        <f t="shared" ca="1" si="28"/>
        <v>0</v>
      </c>
      <c r="X69" s="194">
        <f t="shared" ca="1" si="28"/>
        <v>0</v>
      </c>
      <c r="Y69" s="194">
        <f t="shared" ca="1" si="29"/>
        <v>0</v>
      </c>
      <c r="Z69" s="194">
        <f t="shared" ca="1" si="29"/>
        <v>0</v>
      </c>
      <c r="AA69" s="194">
        <f t="shared" ca="1" si="29"/>
        <v>0</v>
      </c>
      <c r="AB69" s="194">
        <f t="shared" ca="1" si="29"/>
        <v>0</v>
      </c>
      <c r="AC69" s="194">
        <f t="shared" ca="1" si="29"/>
        <v>0</v>
      </c>
      <c r="AD69" s="194">
        <f t="shared" ca="1" si="29"/>
        <v>0</v>
      </c>
      <c r="AE69" s="194">
        <f t="shared" ca="1" si="29"/>
        <v>0</v>
      </c>
      <c r="AF69" s="194">
        <f t="shared" ca="1" si="29"/>
        <v>0</v>
      </c>
      <c r="AG69" s="194">
        <f t="shared" ca="1" si="29"/>
        <v>0</v>
      </c>
      <c r="AH69" s="194">
        <f t="shared" ca="1" si="29"/>
        <v>0</v>
      </c>
      <c r="AI69" s="194">
        <f t="shared" ca="1" si="30"/>
        <v>0</v>
      </c>
      <c r="AJ69" s="194">
        <f t="shared" ca="1" si="30"/>
        <v>26038.345536000001</v>
      </c>
      <c r="AK69" s="194">
        <f t="shared" ca="1" si="30"/>
        <v>0</v>
      </c>
      <c r="AL69" s="194">
        <f t="shared" ca="1" si="30"/>
        <v>0</v>
      </c>
      <c r="AM69" s="194">
        <f t="shared" ca="1" si="30"/>
        <v>0</v>
      </c>
      <c r="AN69" s="194">
        <f t="shared" ca="1" si="30"/>
        <v>0</v>
      </c>
    </row>
    <row r="70" spans="1:40" x14ac:dyDescent="0.3">
      <c r="A70" s="54" t="s">
        <v>1293</v>
      </c>
      <c r="B70" s="54"/>
      <c r="C70" s="54"/>
      <c r="D70" s="195">
        <f ca="1">SUM(E70:AN70)</f>
        <v>31519.518408000004</v>
      </c>
      <c r="E70" s="194">
        <f t="shared" ca="1" si="27"/>
        <v>0</v>
      </c>
      <c r="F70" s="194">
        <f t="shared" ca="1" si="27"/>
        <v>0</v>
      </c>
      <c r="G70" s="194">
        <f t="shared" ca="1" si="27"/>
        <v>0</v>
      </c>
      <c r="H70" s="194">
        <f t="shared" ca="1" si="27"/>
        <v>0</v>
      </c>
      <c r="I70" s="194">
        <f t="shared" ca="1" si="27"/>
        <v>0</v>
      </c>
      <c r="J70" s="194">
        <f t="shared" ca="1" si="27"/>
        <v>0</v>
      </c>
      <c r="K70" s="194">
        <f t="shared" ca="1" si="27"/>
        <v>0</v>
      </c>
      <c r="L70" s="194">
        <f t="shared" ca="1" si="27"/>
        <v>0</v>
      </c>
      <c r="M70" s="194">
        <f t="shared" ca="1" si="27"/>
        <v>0</v>
      </c>
      <c r="N70" s="194">
        <f t="shared" ca="1" si="27"/>
        <v>0</v>
      </c>
      <c r="O70" s="194">
        <f t="shared" ca="1" si="28"/>
        <v>0</v>
      </c>
      <c r="P70" s="194">
        <f t="shared" ca="1" si="28"/>
        <v>0</v>
      </c>
      <c r="Q70" s="194">
        <f t="shared" ca="1" si="28"/>
        <v>0</v>
      </c>
      <c r="R70" s="194">
        <f t="shared" ca="1" si="28"/>
        <v>0</v>
      </c>
      <c r="S70" s="194">
        <f t="shared" ca="1" si="28"/>
        <v>0</v>
      </c>
      <c r="T70" s="194">
        <f t="shared" ca="1" si="28"/>
        <v>0</v>
      </c>
      <c r="U70" s="194">
        <f t="shared" ca="1" si="28"/>
        <v>0</v>
      </c>
      <c r="V70" s="194">
        <f t="shared" ca="1" si="28"/>
        <v>0</v>
      </c>
      <c r="W70" s="194">
        <f t="shared" ca="1" si="28"/>
        <v>0</v>
      </c>
      <c r="X70" s="194">
        <f t="shared" ca="1" si="28"/>
        <v>0</v>
      </c>
      <c r="Y70" s="194">
        <f t="shared" ca="1" si="29"/>
        <v>0</v>
      </c>
      <c r="Z70" s="194">
        <f t="shared" ca="1" si="29"/>
        <v>0</v>
      </c>
      <c r="AA70" s="194">
        <f t="shared" ca="1" si="29"/>
        <v>0</v>
      </c>
      <c r="AB70" s="194">
        <f t="shared" ca="1" si="29"/>
        <v>0</v>
      </c>
      <c r="AC70" s="194">
        <f t="shared" ca="1" si="29"/>
        <v>0</v>
      </c>
      <c r="AD70" s="194">
        <f t="shared" ca="1" si="29"/>
        <v>0</v>
      </c>
      <c r="AE70" s="194">
        <f t="shared" ca="1" si="29"/>
        <v>0</v>
      </c>
      <c r="AF70" s="194">
        <f t="shared" ca="1" si="29"/>
        <v>0</v>
      </c>
      <c r="AG70" s="194">
        <f t="shared" ca="1" si="29"/>
        <v>0</v>
      </c>
      <c r="AH70" s="194">
        <f t="shared" ca="1" si="29"/>
        <v>31519.518408000004</v>
      </c>
      <c r="AI70" s="194">
        <f t="shared" ca="1" si="30"/>
        <v>0</v>
      </c>
      <c r="AJ70" s="194">
        <f t="shared" ca="1" si="30"/>
        <v>0</v>
      </c>
      <c r="AK70" s="194">
        <f t="shared" ca="1" si="30"/>
        <v>0</v>
      </c>
      <c r="AL70" s="194">
        <f t="shared" ca="1" si="30"/>
        <v>0</v>
      </c>
      <c r="AM70" s="194">
        <f t="shared" ca="1" si="30"/>
        <v>0</v>
      </c>
      <c r="AN70" s="194">
        <f t="shared" ca="1" si="30"/>
        <v>0</v>
      </c>
    </row>
    <row r="71" spans="1:40" x14ac:dyDescent="0.3">
      <c r="A71" s="54" t="s">
        <v>1010</v>
      </c>
      <c r="B71" s="54"/>
      <c r="C71" s="54"/>
      <c r="D71" s="195">
        <f ca="1">SUM(E71:AN71)</f>
        <v>70728.429816058284</v>
      </c>
      <c r="E71" s="194">
        <f t="shared" ca="1" si="27"/>
        <v>15914.858980570876</v>
      </c>
      <c r="F71" s="194">
        <f t="shared" ca="1" si="27"/>
        <v>0</v>
      </c>
      <c r="G71" s="194">
        <f t="shared" ca="1" si="27"/>
        <v>0</v>
      </c>
      <c r="H71" s="194">
        <f t="shared" ca="1" si="27"/>
        <v>0</v>
      </c>
      <c r="I71" s="194">
        <f t="shared" ca="1" si="27"/>
        <v>0</v>
      </c>
      <c r="J71" s="194">
        <f t="shared" ca="1" si="27"/>
        <v>0</v>
      </c>
      <c r="K71" s="194">
        <f t="shared" ca="1" si="27"/>
        <v>0</v>
      </c>
      <c r="L71" s="194">
        <f t="shared" ca="1" si="27"/>
        <v>0</v>
      </c>
      <c r="M71" s="194">
        <f t="shared" ca="1" si="27"/>
        <v>0</v>
      </c>
      <c r="N71" s="194">
        <f t="shared" ca="1" si="27"/>
        <v>0</v>
      </c>
      <c r="O71" s="194">
        <f t="shared" ca="1" si="28"/>
        <v>0</v>
      </c>
      <c r="P71" s="194">
        <f t="shared" ca="1" si="28"/>
        <v>0</v>
      </c>
      <c r="Q71" s="194">
        <f t="shared" ca="1" si="28"/>
        <v>0</v>
      </c>
      <c r="R71" s="194">
        <f t="shared" ca="1" si="28"/>
        <v>0</v>
      </c>
      <c r="S71" s="194">
        <f t="shared" ca="1" si="28"/>
        <v>0</v>
      </c>
      <c r="T71" s="194">
        <f t="shared" ca="1" si="28"/>
        <v>0</v>
      </c>
      <c r="U71" s="194">
        <f t="shared" ca="1" si="28"/>
        <v>0</v>
      </c>
      <c r="V71" s="194">
        <f t="shared" ca="1" si="28"/>
        <v>0</v>
      </c>
      <c r="W71" s="194">
        <f t="shared" ca="1" si="28"/>
        <v>0</v>
      </c>
      <c r="X71" s="194">
        <f t="shared" ca="1" si="28"/>
        <v>0</v>
      </c>
      <c r="Y71" s="194">
        <f t="shared" ca="1" si="29"/>
        <v>0</v>
      </c>
      <c r="Z71" s="194">
        <f t="shared" ca="1" si="29"/>
        <v>0</v>
      </c>
      <c r="AA71" s="194">
        <f t="shared" ca="1" si="29"/>
        <v>0</v>
      </c>
      <c r="AB71" s="194">
        <f t="shared" ca="1" si="29"/>
        <v>0</v>
      </c>
      <c r="AC71" s="194">
        <f t="shared" ca="1" si="29"/>
        <v>0</v>
      </c>
      <c r="AD71" s="194">
        <f t="shared" ca="1" si="29"/>
        <v>0</v>
      </c>
      <c r="AE71" s="194">
        <f t="shared" ca="1" si="29"/>
        <v>0</v>
      </c>
      <c r="AF71" s="194">
        <f t="shared" ca="1" si="29"/>
        <v>0</v>
      </c>
      <c r="AG71" s="194">
        <f t="shared" ca="1" si="29"/>
        <v>0</v>
      </c>
      <c r="AH71" s="194">
        <f t="shared" ca="1" si="29"/>
        <v>0</v>
      </c>
      <c r="AI71" s="194">
        <f t="shared" ca="1" si="30"/>
        <v>54813.5708354874</v>
      </c>
      <c r="AJ71" s="194">
        <f t="shared" ca="1" si="30"/>
        <v>0</v>
      </c>
      <c r="AK71" s="194">
        <f t="shared" ca="1" si="30"/>
        <v>0</v>
      </c>
      <c r="AL71" s="194">
        <f t="shared" ca="1" si="30"/>
        <v>0</v>
      </c>
      <c r="AM71" s="194">
        <f t="shared" ca="1" si="30"/>
        <v>0</v>
      </c>
      <c r="AN71" s="194">
        <f t="shared" ca="1" si="30"/>
        <v>0</v>
      </c>
    </row>
    <row r="72" spans="1:40" x14ac:dyDescent="0.3">
      <c r="A72" s="60" t="s">
        <v>1495</v>
      </c>
      <c r="B72" s="64"/>
      <c r="C72" s="64"/>
      <c r="D72" s="196"/>
      <c r="E72" s="196"/>
      <c r="F72" s="196"/>
      <c r="G72" s="196"/>
      <c r="H72" s="196"/>
      <c r="I72" s="196"/>
      <c r="J72" s="196"/>
      <c r="K72" s="196"/>
      <c r="L72" s="196"/>
      <c r="M72" s="196"/>
      <c r="N72" s="196"/>
      <c r="O72" s="196"/>
      <c r="P72" s="196"/>
      <c r="Q72" s="196"/>
      <c r="R72" s="196"/>
      <c r="S72" s="196"/>
      <c r="T72" s="196"/>
      <c r="U72" s="196"/>
      <c r="V72" s="196"/>
      <c r="W72" s="196"/>
      <c r="X72" s="196"/>
      <c r="Y72" s="196"/>
      <c r="Z72" s="196"/>
      <c r="AA72" s="196"/>
      <c r="AB72" s="196"/>
      <c r="AC72" s="196"/>
      <c r="AD72" s="196"/>
      <c r="AE72" s="196"/>
      <c r="AF72" s="196"/>
      <c r="AG72" s="196"/>
      <c r="AH72" s="196"/>
      <c r="AI72" s="196"/>
      <c r="AJ72" s="196"/>
      <c r="AK72" s="196"/>
      <c r="AL72" s="196"/>
      <c r="AM72" s="196"/>
      <c r="AN72" s="196"/>
    </row>
    <row r="73" spans="1:40" x14ac:dyDescent="0.3">
      <c r="D73" s="195">
        <f ca="1">SUM(E73:AN73)</f>
        <v>737977.64989505848</v>
      </c>
      <c r="E73" s="184">
        <f t="shared" ref="E73:AN73" ca="1" si="31">SUM(E68:E71)</f>
        <v>32188.824940570878</v>
      </c>
      <c r="F73" s="184">
        <f t="shared" ca="1" si="31"/>
        <v>0</v>
      </c>
      <c r="G73" s="184">
        <f t="shared" ca="1" si="31"/>
        <v>0</v>
      </c>
      <c r="H73" s="184">
        <f t="shared" ca="1" si="31"/>
        <v>0</v>
      </c>
      <c r="I73" s="184">
        <f t="shared" ca="1" si="31"/>
        <v>0</v>
      </c>
      <c r="J73" s="184">
        <f t="shared" ca="1" si="31"/>
        <v>0</v>
      </c>
      <c r="K73" s="184">
        <f t="shared" ca="1" si="31"/>
        <v>0</v>
      </c>
      <c r="L73" s="184">
        <f t="shared" ca="1" si="31"/>
        <v>0</v>
      </c>
      <c r="M73" s="184">
        <f t="shared" ca="1" si="31"/>
        <v>0</v>
      </c>
      <c r="N73" s="184">
        <f t="shared" ca="1" si="31"/>
        <v>0</v>
      </c>
      <c r="O73" s="184">
        <f t="shared" ca="1" si="31"/>
        <v>0</v>
      </c>
      <c r="P73" s="184">
        <f t="shared" ca="1" si="31"/>
        <v>0</v>
      </c>
      <c r="Q73" s="184">
        <f t="shared" ca="1" si="31"/>
        <v>0</v>
      </c>
      <c r="R73" s="184">
        <f t="shared" ca="1" si="31"/>
        <v>0</v>
      </c>
      <c r="S73" s="184">
        <f t="shared" ca="1" si="31"/>
        <v>0</v>
      </c>
      <c r="T73" s="184">
        <f t="shared" ca="1" si="31"/>
        <v>0</v>
      </c>
      <c r="U73" s="184">
        <f t="shared" ca="1" si="31"/>
        <v>0</v>
      </c>
      <c r="V73" s="184">
        <f t="shared" ca="1" si="31"/>
        <v>0</v>
      </c>
      <c r="W73" s="184">
        <f t="shared" ca="1" si="31"/>
        <v>0</v>
      </c>
      <c r="X73" s="184">
        <f t="shared" ca="1" si="31"/>
        <v>0</v>
      </c>
      <c r="Y73" s="184">
        <f t="shared" ca="1" si="31"/>
        <v>511308.91372500017</v>
      </c>
      <c r="Z73" s="184">
        <f t="shared" ca="1" si="31"/>
        <v>38296.290375000004</v>
      </c>
      <c r="AA73" s="184">
        <f t="shared" ca="1" si="31"/>
        <v>0</v>
      </c>
      <c r="AB73" s="184">
        <f t="shared" ca="1" si="31"/>
        <v>0</v>
      </c>
      <c r="AC73" s="184">
        <f t="shared" ca="1" si="31"/>
        <v>0</v>
      </c>
      <c r="AD73" s="184">
        <f t="shared" ca="1" si="31"/>
        <v>43812.186075000005</v>
      </c>
      <c r="AE73" s="184">
        <f t="shared" ca="1" si="31"/>
        <v>0</v>
      </c>
      <c r="AF73" s="184">
        <f t="shared" ca="1" si="31"/>
        <v>0</v>
      </c>
      <c r="AG73" s="184">
        <f t="shared" ca="1" si="31"/>
        <v>0</v>
      </c>
      <c r="AH73" s="184">
        <f t="shared" ca="1" si="31"/>
        <v>31519.518408000004</v>
      </c>
      <c r="AI73" s="184">
        <f t="shared" ca="1" si="31"/>
        <v>54813.5708354874</v>
      </c>
      <c r="AJ73" s="184">
        <f t="shared" ca="1" si="31"/>
        <v>26038.345536000001</v>
      </c>
      <c r="AK73" s="184">
        <f t="shared" ca="1" si="31"/>
        <v>0</v>
      </c>
      <c r="AL73" s="184">
        <f t="shared" ca="1" si="31"/>
        <v>0</v>
      </c>
      <c r="AM73" s="184">
        <f t="shared" ca="1" si="31"/>
        <v>0</v>
      </c>
      <c r="AN73" s="184">
        <f t="shared" ca="1" si="31"/>
        <v>0</v>
      </c>
    </row>
    <row r="74" spans="1:40" x14ac:dyDescent="0.3">
      <c r="A74" s="252" t="s">
        <v>1510</v>
      </c>
      <c r="D74" s="192">
        <f ca="1">INDEX(Contingency[], 8, MATCH($B$1, Contingency[#Headers], 0))</f>
        <v>686418.4955835077</v>
      </c>
      <c r="E74" s="183">
        <v>0</v>
      </c>
      <c r="F74" s="183">
        <v>0</v>
      </c>
      <c r="G74" s="183">
        <v>0</v>
      </c>
      <c r="H74" s="183">
        <v>0</v>
      </c>
      <c r="I74" s="183">
        <v>0</v>
      </c>
      <c r="J74" s="183">
        <v>0</v>
      </c>
      <c r="K74" s="183">
        <v>0</v>
      </c>
      <c r="L74" s="183">
        <v>0</v>
      </c>
      <c r="M74" s="183">
        <v>0</v>
      </c>
      <c r="N74" s="183">
        <v>0</v>
      </c>
      <c r="O74" s="183">
        <v>0</v>
      </c>
      <c r="P74" s="183">
        <v>0</v>
      </c>
      <c r="Q74" s="183"/>
      <c r="R74" s="183">
        <v>0</v>
      </c>
      <c r="S74" s="183">
        <v>0</v>
      </c>
      <c r="T74" s="183">
        <v>0</v>
      </c>
      <c r="U74" s="183">
        <v>0</v>
      </c>
      <c r="V74" s="183">
        <v>0</v>
      </c>
      <c r="W74" s="183">
        <v>0</v>
      </c>
      <c r="X74" s="183">
        <v>0</v>
      </c>
      <c r="Y74" s="183">
        <v>0</v>
      </c>
      <c r="Z74" s="183">
        <v>0</v>
      </c>
      <c r="AA74" s="183">
        <v>0</v>
      </c>
      <c r="AB74" s="183">
        <v>0</v>
      </c>
      <c r="AC74" s="183">
        <v>0</v>
      </c>
      <c r="AD74" s="183">
        <v>0</v>
      </c>
      <c r="AE74" s="183">
        <v>0</v>
      </c>
      <c r="AF74" s="183">
        <v>0</v>
      </c>
      <c r="AG74" s="183">
        <v>0</v>
      </c>
      <c r="AH74" s="183">
        <v>0</v>
      </c>
      <c r="AI74" s="183">
        <v>0</v>
      </c>
      <c r="AJ74" s="183">
        <v>0</v>
      </c>
      <c r="AK74" s="183">
        <v>0</v>
      </c>
      <c r="AL74" s="183">
        <v>0</v>
      </c>
      <c r="AM74" s="183">
        <v>0</v>
      </c>
      <c r="AN74" s="183">
        <v>0</v>
      </c>
    </row>
    <row r="75" spans="1:40" x14ac:dyDescent="0.3">
      <c r="A75" t="s">
        <v>1496</v>
      </c>
      <c r="D75" s="192">
        <f>SUM(E75:AN75)</f>
        <v>0</v>
      </c>
      <c r="E75" s="183">
        <v>0</v>
      </c>
      <c r="F75" s="183">
        <v>0</v>
      </c>
      <c r="G75" s="183">
        <v>0</v>
      </c>
      <c r="H75" s="183">
        <v>0</v>
      </c>
      <c r="I75" s="183">
        <v>0</v>
      </c>
      <c r="J75" s="183">
        <v>0</v>
      </c>
      <c r="K75" s="183">
        <v>0</v>
      </c>
      <c r="L75" s="183">
        <v>0</v>
      </c>
      <c r="M75" s="183">
        <v>0</v>
      </c>
      <c r="N75" s="183">
        <v>0</v>
      </c>
      <c r="O75" s="183">
        <v>0</v>
      </c>
      <c r="P75" s="183">
        <v>0</v>
      </c>
      <c r="Q75" s="183"/>
      <c r="R75" s="183">
        <v>0</v>
      </c>
      <c r="S75" s="183">
        <v>0</v>
      </c>
      <c r="T75" s="183">
        <v>0</v>
      </c>
      <c r="U75" s="183">
        <v>0</v>
      </c>
      <c r="V75" s="183">
        <v>0</v>
      </c>
      <c r="W75" s="183">
        <v>0</v>
      </c>
      <c r="X75" s="183">
        <v>0</v>
      </c>
      <c r="Y75" s="183">
        <v>0</v>
      </c>
      <c r="Z75" s="183">
        <v>0</v>
      </c>
      <c r="AA75" s="183">
        <v>0</v>
      </c>
      <c r="AB75" s="183">
        <v>0</v>
      </c>
      <c r="AC75" s="183">
        <v>0</v>
      </c>
      <c r="AD75" s="183">
        <v>0</v>
      </c>
      <c r="AE75" s="183">
        <v>0</v>
      </c>
      <c r="AF75" s="183">
        <v>0</v>
      </c>
      <c r="AG75" s="183">
        <v>0</v>
      </c>
      <c r="AH75" s="183">
        <v>0</v>
      </c>
      <c r="AI75" s="183">
        <v>0</v>
      </c>
      <c r="AJ75" s="183">
        <v>0</v>
      </c>
      <c r="AK75" s="183">
        <v>0</v>
      </c>
      <c r="AL75" s="183">
        <v>0</v>
      </c>
      <c r="AM75" s="183">
        <v>0</v>
      </c>
      <c r="AN75" s="183">
        <v>0</v>
      </c>
    </row>
    <row r="76" spans="1:40" x14ac:dyDescent="0.3">
      <c r="A76" t="s">
        <v>1497</v>
      </c>
      <c r="D76" s="192">
        <f>SUM(E76:AN76)</f>
        <v>0</v>
      </c>
      <c r="E76" s="183">
        <v>0</v>
      </c>
      <c r="F76" s="183">
        <v>0</v>
      </c>
      <c r="G76" s="183">
        <v>0</v>
      </c>
      <c r="H76" s="183">
        <v>0</v>
      </c>
      <c r="I76" s="183">
        <v>0</v>
      </c>
      <c r="J76" s="183">
        <v>0</v>
      </c>
      <c r="K76" s="183">
        <v>0</v>
      </c>
      <c r="L76" s="183">
        <v>0</v>
      </c>
      <c r="M76" s="183">
        <v>0</v>
      </c>
      <c r="N76" s="183">
        <v>0</v>
      </c>
      <c r="O76" s="183">
        <v>0</v>
      </c>
      <c r="P76" s="183">
        <v>0</v>
      </c>
      <c r="Q76" s="183"/>
      <c r="R76" s="183">
        <v>0</v>
      </c>
      <c r="S76" s="183">
        <v>0</v>
      </c>
      <c r="T76" s="183">
        <v>0</v>
      </c>
      <c r="U76" s="183">
        <v>0</v>
      </c>
      <c r="V76" s="183">
        <v>0</v>
      </c>
      <c r="W76" s="183">
        <v>0</v>
      </c>
      <c r="X76" s="183">
        <v>0</v>
      </c>
      <c r="Y76" s="183">
        <v>0</v>
      </c>
      <c r="Z76" s="183">
        <v>0</v>
      </c>
      <c r="AA76" s="183">
        <v>0</v>
      </c>
      <c r="AB76" s="183">
        <v>0</v>
      </c>
      <c r="AC76" s="183">
        <v>0</v>
      </c>
      <c r="AD76" s="183">
        <v>0</v>
      </c>
      <c r="AE76" s="183">
        <v>0</v>
      </c>
      <c r="AF76" s="183">
        <v>0</v>
      </c>
      <c r="AG76" s="183">
        <v>0</v>
      </c>
      <c r="AH76" s="183">
        <v>0</v>
      </c>
      <c r="AI76" s="183">
        <v>0</v>
      </c>
      <c r="AJ76" s="183">
        <v>0</v>
      </c>
      <c r="AK76" s="183">
        <v>0</v>
      </c>
      <c r="AL76" s="183">
        <v>0</v>
      </c>
      <c r="AM76" s="183">
        <v>0</v>
      </c>
      <c r="AN76" s="183">
        <v>0</v>
      </c>
    </row>
    <row r="77" spans="1:40" x14ac:dyDescent="0.3">
      <c r="A77" t="s">
        <v>1498</v>
      </c>
      <c r="D77" s="192">
        <f>SUM(E77:AN77)</f>
        <v>0</v>
      </c>
      <c r="E77" s="183">
        <v>0</v>
      </c>
      <c r="F77" s="183">
        <v>0</v>
      </c>
      <c r="G77" s="183">
        <v>0</v>
      </c>
      <c r="H77" s="183">
        <v>0</v>
      </c>
      <c r="I77" s="183">
        <v>0</v>
      </c>
      <c r="J77" s="183">
        <v>0</v>
      </c>
      <c r="K77" s="183">
        <v>0</v>
      </c>
      <c r="L77" s="183">
        <v>0</v>
      </c>
      <c r="M77" s="183">
        <v>0</v>
      </c>
      <c r="N77" s="183">
        <v>0</v>
      </c>
      <c r="O77" s="183">
        <v>0</v>
      </c>
      <c r="P77" s="183">
        <v>0</v>
      </c>
      <c r="Q77" s="183"/>
      <c r="R77" s="183">
        <v>0</v>
      </c>
      <c r="S77" s="183">
        <v>0</v>
      </c>
      <c r="T77" s="183">
        <v>0</v>
      </c>
      <c r="U77" s="183">
        <v>0</v>
      </c>
      <c r="V77" s="183">
        <v>0</v>
      </c>
      <c r="W77" s="183">
        <v>0</v>
      </c>
      <c r="X77" s="183">
        <v>0</v>
      </c>
      <c r="Y77" s="183">
        <v>0</v>
      </c>
      <c r="Z77" s="183">
        <v>0</v>
      </c>
      <c r="AA77" s="183">
        <v>0</v>
      </c>
      <c r="AB77" s="183">
        <v>0</v>
      </c>
      <c r="AC77" s="183">
        <v>0</v>
      </c>
      <c r="AD77" s="183">
        <v>0</v>
      </c>
      <c r="AE77" s="183">
        <v>0</v>
      </c>
      <c r="AF77" s="183">
        <v>0</v>
      </c>
      <c r="AG77" s="183">
        <v>0</v>
      </c>
      <c r="AH77" s="183">
        <v>0</v>
      </c>
      <c r="AI77" s="183">
        <v>0</v>
      </c>
      <c r="AJ77" s="183">
        <v>0</v>
      </c>
      <c r="AK77" s="183">
        <v>0</v>
      </c>
      <c r="AL77" s="183">
        <v>0</v>
      </c>
      <c r="AM77" s="183">
        <v>0</v>
      </c>
      <c r="AN77" s="183">
        <v>0</v>
      </c>
    </row>
    <row r="78" spans="1:40" x14ac:dyDescent="0.3">
      <c r="A78" s="60" t="s">
        <v>1499</v>
      </c>
      <c r="B78" s="60"/>
      <c r="C78" s="60"/>
      <c r="D78" s="189"/>
      <c r="E78" s="189"/>
      <c r="F78" s="189"/>
      <c r="G78" s="189"/>
      <c r="H78" s="189"/>
      <c r="I78" s="189"/>
      <c r="J78" s="189"/>
      <c r="K78" s="189"/>
      <c r="L78" s="189"/>
      <c r="M78" s="189"/>
      <c r="N78" s="189"/>
      <c r="O78" s="189"/>
      <c r="P78" s="189"/>
      <c r="Q78" s="189"/>
      <c r="R78" s="189"/>
      <c r="S78" s="189"/>
      <c r="T78" s="189"/>
      <c r="U78" s="189"/>
      <c r="V78" s="189"/>
      <c r="W78" s="189"/>
      <c r="X78" s="189"/>
      <c r="Y78" s="189"/>
      <c r="Z78" s="189"/>
      <c r="AA78" s="189"/>
      <c r="AB78" s="189"/>
      <c r="AC78" s="189"/>
      <c r="AD78" s="189"/>
      <c r="AE78" s="189"/>
      <c r="AF78" s="189"/>
      <c r="AG78" s="189"/>
      <c r="AH78" s="189"/>
      <c r="AI78" s="189"/>
      <c r="AJ78" s="189"/>
      <c r="AK78" s="189"/>
      <c r="AL78" s="189"/>
      <c r="AM78" s="189"/>
      <c r="AN78" s="189"/>
    </row>
    <row r="79" spans="1:40" x14ac:dyDescent="0.3">
      <c r="D79" s="192">
        <f ca="1">SUM(D74:D77)</f>
        <v>686418.4955835077</v>
      </c>
      <c r="E79" s="183">
        <v>0</v>
      </c>
      <c r="F79" s="183">
        <v>0</v>
      </c>
      <c r="G79" s="183">
        <v>0</v>
      </c>
      <c r="H79" s="183">
        <v>0</v>
      </c>
      <c r="I79" s="183">
        <v>0</v>
      </c>
      <c r="J79" s="183">
        <v>0</v>
      </c>
      <c r="K79" s="183">
        <v>0</v>
      </c>
      <c r="L79" s="183">
        <v>0</v>
      </c>
      <c r="M79" s="183">
        <v>0</v>
      </c>
      <c r="N79" s="183">
        <v>0</v>
      </c>
      <c r="O79" s="183">
        <v>0</v>
      </c>
      <c r="P79" s="183">
        <v>0</v>
      </c>
      <c r="Q79" s="183"/>
      <c r="R79" s="183">
        <v>0</v>
      </c>
      <c r="S79" s="183">
        <v>0</v>
      </c>
      <c r="T79" s="183">
        <v>0</v>
      </c>
      <c r="U79" s="183">
        <v>0</v>
      </c>
      <c r="V79" s="183">
        <v>0</v>
      </c>
      <c r="W79" s="183">
        <v>0</v>
      </c>
      <c r="X79" s="183">
        <v>0</v>
      </c>
      <c r="Y79" s="183">
        <v>0</v>
      </c>
      <c r="Z79" s="183">
        <v>0</v>
      </c>
      <c r="AA79" s="183">
        <v>0</v>
      </c>
      <c r="AB79" s="183">
        <v>0</v>
      </c>
      <c r="AC79" s="183">
        <v>0</v>
      </c>
      <c r="AD79" s="183">
        <v>0</v>
      </c>
      <c r="AE79" s="183">
        <v>0</v>
      </c>
      <c r="AF79" s="183">
        <v>0</v>
      </c>
      <c r="AG79" s="183">
        <v>0</v>
      </c>
      <c r="AH79" s="183">
        <v>0</v>
      </c>
      <c r="AI79" s="183">
        <v>0</v>
      </c>
      <c r="AJ79" s="183">
        <v>0</v>
      </c>
      <c r="AK79" s="183">
        <v>0</v>
      </c>
      <c r="AL79" s="183">
        <v>0</v>
      </c>
      <c r="AM79" s="183">
        <v>0</v>
      </c>
      <c r="AN79" s="183">
        <v>0</v>
      </c>
    </row>
    <row r="80" spans="1:40" x14ac:dyDescent="0.3">
      <c r="A80" s="60" t="s">
        <v>1500</v>
      </c>
      <c r="B80" s="60"/>
      <c r="C80" s="60"/>
      <c r="D80" s="189"/>
      <c r="E80" s="189"/>
      <c r="F80" s="189"/>
      <c r="G80" s="189"/>
      <c r="H80" s="189"/>
      <c r="I80" s="189"/>
      <c r="J80" s="189"/>
      <c r="K80" s="189"/>
      <c r="L80" s="189"/>
      <c r="M80" s="189"/>
      <c r="N80" s="189"/>
      <c r="O80" s="189"/>
      <c r="P80" s="189"/>
      <c r="Q80" s="189"/>
      <c r="R80" s="189"/>
      <c r="S80" s="189"/>
      <c r="T80" s="189"/>
      <c r="U80" s="189"/>
      <c r="V80" s="189"/>
      <c r="W80" s="189"/>
      <c r="X80" s="189"/>
      <c r="Y80" s="189"/>
      <c r="Z80" s="189"/>
      <c r="AA80" s="189"/>
      <c r="AB80" s="189"/>
      <c r="AC80" s="189"/>
      <c r="AD80" s="189"/>
      <c r="AE80" s="189"/>
      <c r="AF80" s="189"/>
      <c r="AG80" s="189"/>
      <c r="AH80" s="189"/>
      <c r="AI80" s="189"/>
      <c r="AJ80" s="189"/>
      <c r="AK80" s="189"/>
      <c r="AL80" s="189"/>
      <c r="AM80" s="189"/>
      <c r="AN80" s="189"/>
    </row>
    <row r="81" spans="1:40" x14ac:dyDescent="0.3">
      <c r="A81" s="251"/>
      <c r="C81" s="163">
        <f ca="1">D81-D74</f>
        <v>4314482.8000485599</v>
      </c>
      <c r="D81" s="192">
        <f ca="1">D28+D30+D37+D42+D46+D54+D63+D66+D73+D79</f>
        <v>5000901.2956320681</v>
      </c>
      <c r="E81" s="163">
        <f ca="1">E28+E30+E37+E42+E46+E54+E63+E66+E73+E79</f>
        <v>456936.08404057089</v>
      </c>
      <c r="F81" s="163">
        <f ca="1">F28+F30+F37+F42+F46+F54+F63+F66+F73+F79</f>
        <v>379020.38712000003</v>
      </c>
      <c r="G81" s="163">
        <f ca="1">G28+G30+G37+G42+G46+G54+G63+G66+G73+G79</f>
        <v>113487.744951</v>
      </c>
      <c r="H81" s="163">
        <f t="shared" ref="H81:AN81" ca="1" si="32">H28+H30+H37+H42+H46+H54+H63+H66+H73+H79</f>
        <v>23447.286269999997</v>
      </c>
      <c r="I81" s="163">
        <f t="shared" ca="1" si="32"/>
        <v>170542.64272499998</v>
      </c>
      <c r="J81" s="163">
        <f t="shared" ca="1" si="32"/>
        <v>643910.96259000013</v>
      </c>
      <c r="K81" s="163">
        <f t="shared" ca="1" si="32"/>
        <v>18074.421000000002</v>
      </c>
      <c r="L81" s="163">
        <f t="shared" ca="1" si="32"/>
        <v>60290.973000000005</v>
      </c>
      <c r="M81" s="163">
        <f t="shared" ca="1" si="32"/>
        <v>869385.37050000066</v>
      </c>
      <c r="N81" s="163">
        <f t="shared" ca="1" si="32"/>
        <v>35572.716000000008</v>
      </c>
      <c r="O81" s="163">
        <f t="shared" ca="1" si="32"/>
        <v>11440.800000000001</v>
      </c>
      <c r="P81" s="163">
        <f t="shared" ca="1" si="32"/>
        <v>70736.832000000009</v>
      </c>
      <c r="Q81" s="163">
        <f t="shared" ca="1" si="32"/>
        <v>114264.99</v>
      </c>
      <c r="R81" s="163">
        <f t="shared" ca="1" si="32"/>
        <v>147098.04300000003</v>
      </c>
      <c r="S81" s="163">
        <f t="shared" ca="1" si="32"/>
        <v>0</v>
      </c>
      <c r="T81" s="163">
        <f t="shared" ca="1" si="32"/>
        <v>0</v>
      </c>
      <c r="U81" s="163">
        <f t="shared" ca="1" si="32"/>
        <v>0</v>
      </c>
      <c r="V81" s="163">
        <f t="shared" ca="1" si="32"/>
        <v>143018.81043750001</v>
      </c>
      <c r="W81" s="163">
        <f t="shared" ca="1" si="32"/>
        <v>35388.539550000001</v>
      </c>
      <c r="X81" s="163">
        <f t="shared" ca="1" si="32"/>
        <v>0</v>
      </c>
      <c r="Y81" s="163">
        <f t="shared" ca="1" si="32"/>
        <v>511308.91372500017</v>
      </c>
      <c r="Z81" s="163">
        <f t="shared" ca="1" si="32"/>
        <v>84502.341270000004</v>
      </c>
      <c r="AA81" s="163">
        <f t="shared" ca="1" si="32"/>
        <v>0</v>
      </c>
      <c r="AB81" s="163">
        <f t="shared" ca="1" si="32"/>
        <v>85104.811755000002</v>
      </c>
      <c r="AC81" s="163">
        <f t="shared" ca="1" si="32"/>
        <v>0</v>
      </c>
      <c r="AD81" s="163">
        <f t="shared" ca="1" si="32"/>
        <v>43812.186075000005</v>
      </c>
      <c r="AE81" s="163">
        <f t="shared" ca="1" si="32"/>
        <v>0</v>
      </c>
      <c r="AF81" s="163">
        <f t="shared" ca="1" si="32"/>
        <v>40336.481250000004</v>
      </c>
      <c r="AG81" s="163">
        <f t="shared" ca="1" si="32"/>
        <v>0</v>
      </c>
      <c r="AH81" s="163">
        <f t="shared" ca="1" si="32"/>
        <v>31519.518408000004</v>
      </c>
      <c r="AI81" s="163">
        <f t="shared" ca="1" si="32"/>
        <v>54813.5708354874</v>
      </c>
      <c r="AJ81" s="163">
        <f t="shared" ca="1" si="32"/>
        <v>169957.62354599999</v>
      </c>
      <c r="AK81" s="163">
        <f t="shared" ca="1" si="32"/>
        <v>0</v>
      </c>
      <c r="AL81" s="163">
        <f t="shared" ca="1" si="32"/>
        <v>0</v>
      </c>
      <c r="AM81" s="163">
        <f t="shared" ca="1" si="32"/>
        <v>510.75000000000006</v>
      </c>
      <c r="AN81" s="163">
        <f t="shared" ca="1" si="32"/>
        <v>0</v>
      </c>
    </row>
    <row r="82" spans="1:40" x14ac:dyDescent="0.3">
      <c r="A82" s="60" t="s">
        <v>1501</v>
      </c>
      <c r="B82" s="60"/>
      <c r="C82" s="60"/>
      <c r="D82" s="189"/>
      <c r="E82" s="189"/>
      <c r="F82" s="189"/>
      <c r="G82" s="189"/>
      <c r="H82" s="189"/>
      <c r="I82" s="189"/>
      <c r="J82" s="189"/>
      <c r="K82" s="189"/>
      <c r="L82" s="189"/>
      <c r="M82" s="189"/>
      <c r="N82" s="189"/>
      <c r="O82" s="189"/>
      <c r="P82" s="189"/>
      <c r="Q82" s="189"/>
      <c r="R82" s="189"/>
      <c r="S82" s="189"/>
      <c r="T82" s="189"/>
      <c r="U82" s="189"/>
      <c r="V82" s="189"/>
      <c r="W82" s="189"/>
      <c r="X82" s="189"/>
      <c r="Y82" s="189"/>
      <c r="Z82" s="189"/>
      <c r="AA82" s="189"/>
      <c r="AB82" s="189"/>
      <c r="AC82" s="189"/>
      <c r="AD82" s="189"/>
      <c r="AE82" s="189"/>
      <c r="AF82" s="189"/>
      <c r="AG82" s="189"/>
      <c r="AH82" s="189"/>
      <c r="AI82" s="189"/>
      <c r="AJ82" s="189"/>
      <c r="AK82" s="189"/>
      <c r="AL82" s="189"/>
      <c r="AM82" s="189"/>
      <c r="AN82" s="189"/>
    </row>
    <row r="83" spans="1:40" x14ac:dyDescent="0.3">
      <c r="A83" s="54" t="s">
        <v>10</v>
      </c>
      <c r="B83" s="54"/>
      <c r="C83" s="194">
        <f ca="1">C81+D83</f>
        <v>5245762.7230299152</v>
      </c>
      <c r="D83" s="195">
        <f ca="1">SUM(E83:AN83)</f>
        <v>931279.92298135511</v>
      </c>
      <c r="E83" s="194">
        <f t="shared" ref="E83:AN83" ca="1" si="33">SUMIFS(INDIRECT($B$1 &amp; "_Indirect"), WBSL3, E$1, Inst, $B$2)</f>
        <v>225116.04732299998</v>
      </c>
      <c r="F83" s="194">
        <f t="shared" ca="1" si="33"/>
        <v>200880.80517360001</v>
      </c>
      <c r="G83" s="194">
        <f t="shared" ca="1" si="33"/>
        <v>60148.504824030002</v>
      </c>
      <c r="H83" s="194">
        <f t="shared" ca="1" si="33"/>
        <v>12427.0617231</v>
      </c>
      <c r="I83" s="194">
        <f t="shared" ca="1" si="33"/>
        <v>90387.600644249993</v>
      </c>
      <c r="J83" s="194">
        <f t="shared" ca="1" si="33"/>
        <v>127187.90253270001</v>
      </c>
      <c r="K83" s="194">
        <f t="shared" ca="1" si="33"/>
        <v>0</v>
      </c>
      <c r="L83" s="194">
        <f t="shared" ca="1" si="33"/>
        <v>0</v>
      </c>
      <c r="M83" s="194">
        <f t="shared" ca="1" si="33"/>
        <v>0</v>
      </c>
      <c r="N83" s="194">
        <f t="shared" ca="1" si="33"/>
        <v>0</v>
      </c>
      <c r="O83" s="194">
        <f t="shared" ca="1" si="33"/>
        <v>0</v>
      </c>
      <c r="P83" s="194">
        <f t="shared" ca="1" si="33"/>
        <v>2706.9749999999999</v>
      </c>
      <c r="Q83" s="194">
        <f t="shared" ca="1" si="33"/>
        <v>30209.841000000004</v>
      </c>
      <c r="R83" s="194">
        <f t="shared" ca="1" si="33"/>
        <v>974.51100000000008</v>
      </c>
      <c r="S83" s="194">
        <f t="shared" ca="1" si="33"/>
        <v>0</v>
      </c>
      <c r="T83" s="194">
        <f t="shared" ca="1" si="33"/>
        <v>0</v>
      </c>
      <c r="U83" s="194">
        <f t="shared" ca="1" si="33"/>
        <v>0</v>
      </c>
      <c r="V83" s="194">
        <f t="shared" ca="1" si="33"/>
        <v>13894.158256875002</v>
      </c>
      <c r="W83" s="194">
        <f t="shared" ca="1" si="33"/>
        <v>18755.925961500005</v>
      </c>
      <c r="X83" s="194">
        <f t="shared" ca="1" si="33"/>
        <v>0</v>
      </c>
      <c r="Y83" s="194">
        <f t="shared" ca="1" si="33"/>
        <v>0</v>
      </c>
      <c r="Z83" s="194">
        <f t="shared" ca="1" si="33"/>
        <v>24489.20697435</v>
      </c>
      <c r="AA83" s="194">
        <f t="shared" ca="1" si="33"/>
        <v>0</v>
      </c>
      <c r="AB83" s="194">
        <f t="shared" ca="1" si="33"/>
        <v>26175.132660150004</v>
      </c>
      <c r="AC83" s="194">
        <f t="shared" ca="1" si="33"/>
        <v>0</v>
      </c>
      <c r="AD83" s="194">
        <f t="shared" ca="1" si="33"/>
        <v>0</v>
      </c>
      <c r="AE83" s="194">
        <f t="shared" ca="1" si="33"/>
        <v>0</v>
      </c>
      <c r="AF83" s="194">
        <f t="shared" ca="1" si="33"/>
        <v>21378.335062500002</v>
      </c>
      <c r="AG83" s="194">
        <f t="shared" ca="1" si="33"/>
        <v>0</v>
      </c>
      <c r="AH83" s="194">
        <f t="shared" ca="1" si="33"/>
        <v>0</v>
      </c>
      <c r="AI83" s="194">
        <f t="shared" ca="1" si="33"/>
        <v>0</v>
      </c>
      <c r="AJ83" s="194">
        <f t="shared" ca="1" si="33"/>
        <v>76277.2173453</v>
      </c>
      <c r="AK83" s="194">
        <f t="shared" ca="1" si="33"/>
        <v>0</v>
      </c>
      <c r="AL83" s="194">
        <f t="shared" ca="1" si="33"/>
        <v>0</v>
      </c>
      <c r="AM83" s="194">
        <f t="shared" ca="1" si="33"/>
        <v>270.69750000000005</v>
      </c>
      <c r="AN83" s="194">
        <f t="shared" ca="1" si="33"/>
        <v>0</v>
      </c>
    </row>
    <row r="84" spans="1:40" x14ac:dyDescent="0.3">
      <c r="A84" t="s">
        <v>1555</v>
      </c>
      <c r="C84" s="163">
        <f ca="1">D84+D74</f>
        <v>819604.46607075527</v>
      </c>
      <c r="D84" s="192">
        <f ca="1">INDEX(Contingency[], 9, MATCH($B$1, Contingency[#Headers], 0))</f>
        <v>133185.97048724757</v>
      </c>
      <c r="E84" s="193">
        <v>0</v>
      </c>
      <c r="F84" s="193"/>
      <c r="G84" s="193"/>
      <c r="H84" s="193"/>
      <c r="I84" s="193"/>
      <c r="J84" s="184">
        <v>0</v>
      </c>
      <c r="K84" s="184">
        <v>0</v>
      </c>
      <c r="L84" s="184">
        <v>0</v>
      </c>
      <c r="M84" s="184">
        <v>0</v>
      </c>
      <c r="N84" s="184">
        <v>0</v>
      </c>
      <c r="O84" s="184">
        <v>0</v>
      </c>
      <c r="P84" s="184">
        <v>0</v>
      </c>
      <c r="Q84" s="184"/>
      <c r="R84" s="184">
        <v>0</v>
      </c>
      <c r="S84" s="184">
        <v>0</v>
      </c>
      <c r="T84" s="184">
        <v>0</v>
      </c>
      <c r="U84" s="184">
        <v>0</v>
      </c>
      <c r="V84" s="184">
        <v>0</v>
      </c>
      <c r="W84" s="184">
        <v>0</v>
      </c>
      <c r="X84" s="184">
        <v>0</v>
      </c>
      <c r="Y84" s="184">
        <v>0</v>
      </c>
      <c r="Z84" s="184">
        <v>0</v>
      </c>
      <c r="AA84" s="184">
        <v>0</v>
      </c>
      <c r="AB84" s="184">
        <v>0</v>
      </c>
      <c r="AC84" s="184">
        <v>0</v>
      </c>
      <c r="AD84" s="184">
        <v>0</v>
      </c>
      <c r="AE84" s="184">
        <v>0</v>
      </c>
      <c r="AF84" s="184">
        <v>0</v>
      </c>
      <c r="AG84" s="184">
        <v>0</v>
      </c>
      <c r="AH84" s="184">
        <v>0</v>
      </c>
      <c r="AI84" s="184">
        <v>0</v>
      </c>
      <c r="AJ84" s="184">
        <v>0</v>
      </c>
      <c r="AK84" s="184">
        <v>0</v>
      </c>
      <c r="AL84" s="184">
        <v>0</v>
      </c>
      <c r="AM84" s="184">
        <v>0</v>
      </c>
      <c r="AN84" s="184">
        <v>0</v>
      </c>
    </row>
    <row r="85" spans="1:40" x14ac:dyDescent="0.3">
      <c r="A85" t="s">
        <v>1502</v>
      </c>
      <c r="D85" s="192">
        <f t="shared" ref="D85:AN85" ca="1" si="34">SUM(D83:D84)</f>
        <v>1064465.8934686026</v>
      </c>
      <c r="E85" s="163">
        <f t="shared" ca="1" si="34"/>
        <v>225116.04732299998</v>
      </c>
      <c r="F85" s="163">
        <f t="shared" ca="1" si="34"/>
        <v>200880.80517360001</v>
      </c>
      <c r="G85" s="163">
        <f t="shared" ca="1" si="34"/>
        <v>60148.504824030002</v>
      </c>
      <c r="H85" s="163">
        <f t="shared" ca="1" si="34"/>
        <v>12427.0617231</v>
      </c>
      <c r="I85" s="163">
        <f t="shared" ca="1" si="34"/>
        <v>90387.600644249993</v>
      </c>
      <c r="J85" s="202">
        <f t="shared" ca="1" si="34"/>
        <v>127187.90253270001</v>
      </c>
      <c r="K85" s="202">
        <f t="shared" ca="1" si="34"/>
        <v>0</v>
      </c>
      <c r="L85" s="202">
        <f t="shared" ca="1" si="34"/>
        <v>0</v>
      </c>
      <c r="M85" s="202">
        <f t="shared" ca="1" si="34"/>
        <v>0</v>
      </c>
      <c r="N85" s="202">
        <f t="shared" ca="1" si="34"/>
        <v>0</v>
      </c>
      <c r="O85" s="202">
        <f t="shared" ca="1" si="34"/>
        <v>0</v>
      </c>
      <c r="P85" s="202">
        <f t="shared" ca="1" si="34"/>
        <v>2706.9749999999999</v>
      </c>
      <c r="Q85" s="202">
        <f t="shared" ca="1" si="34"/>
        <v>30209.841000000004</v>
      </c>
      <c r="R85" s="202">
        <f t="shared" ca="1" si="34"/>
        <v>974.51100000000008</v>
      </c>
      <c r="S85" s="202">
        <f t="shared" ca="1" si="34"/>
        <v>0</v>
      </c>
      <c r="T85" s="202">
        <f t="shared" ca="1" si="34"/>
        <v>0</v>
      </c>
      <c r="U85" s="202">
        <f t="shared" ca="1" si="34"/>
        <v>0</v>
      </c>
      <c r="V85" s="202">
        <f t="shared" ca="1" si="34"/>
        <v>13894.158256875002</v>
      </c>
      <c r="W85" s="202">
        <f t="shared" ca="1" si="34"/>
        <v>18755.925961500005</v>
      </c>
      <c r="X85" s="202">
        <f t="shared" ca="1" si="34"/>
        <v>0</v>
      </c>
      <c r="Y85" s="202">
        <f t="shared" ca="1" si="34"/>
        <v>0</v>
      </c>
      <c r="Z85" s="202">
        <f t="shared" ca="1" si="34"/>
        <v>24489.20697435</v>
      </c>
      <c r="AA85" s="202">
        <f t="shared" ca="1" si="34"/>
        <v>0</v>
      </c>
      <c r="AB85" s="202">
        <f t="shared" ca="1" si="34"/>
        <v>26175.132660150004</v>
      </c>
      <c r="AC85" s="202">
        <f t="shared" ca="1" si="34"/>
        <v>0</v>
      </c>
      <c r="AD85" s="202">
        <f t="shared" ca="1" si="34"/>
        <v>0</v>
      </c>
      <c r="AE85" s="202">
        <f t="shared" ca="1" si="34"/>
        <v>0</v>
      </c>
      <c r="AF85" s="202">
        <f t="shared" ca="1" si="34"/>
        <v>21378.335062500002</v>
      </c>
      <c r="AG85" s="202">
        <f t="shared" ca="1" si="34"/>
        <v>0</v>
      </c>
      <c r="AH85" s="202">
        <f t="shared" ca="1" si="34"/>
        <v>0</v>
      </c>
      <c r="AI85" s="202">
        <f t="shared" ca="1" si="34"/>
        <v>0</v>
      </c>
      <c r="AJ85" s="202">
        <f t="shared" ca="1" si="34"/>
        <v>76277.2173453</v>
      </c>
      <c r="AK85" s="202">
        <f t="shared" ca="1" si="34"/>
        <v>0</v>
      </c>
      <c r="AL85" s="202">
        <f t="shared" ca="1" si="34"/>
        <v>0</v>
      </c>
      <c r="AM85" s="202">
        <f t="shared" ca="1" si="34"/>
        <v>270.69750000000005</v>
      </c>
      <c r="AN85" s="202">
        <f t="shared" ca="1" si="34"/>
        <v>0</v>
      </c>
    </row>
    <row r="86" spans="1:40" x14ac:dyDescent="0.3">
      <c r="D86" s="192">
        <f>SUM(E86:AN86)</f>
        <v>0</v>
      </c>
      <c r="E86" s="163"/>
      <c r="F86" s="163"/>
      <c r="G86" s="163"/>
      <c r="H86" s="163"/>
      <c r="I86" s="163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  <c r="AA86" s="202"/>
      <c r="AB86" s="202"/>
      <c r="AC86" s="202"/>
      <c r="AD86" s="202"/>
      <c r="AE86" s="202"/>
      <c r="AF86" s="202"/>
      <c r="AG86" s="202"/>
      <c r="AH86" s="202"/>
      <c r="AI86" s="202"/>
      <c r="AJ86" s="202"/>
      <c r="AK86" s="202"/>
      <c r="AL86" s="202"/>
      <c r="AM86" s="202"/>
      <c r="AN86" s="202"/>
    </row>
    <row r="87" spans="1:40" x14ac:dyDescent="0.3">
      <c r="A87" s="60" t="s">
        <v>1503</v>
      </c>
      <c r="B87" s="60"/>
      <c r="C87" s="60"/>
      <c r="D87" s="189"/>
      <c r="E87" s="189"/>
      <c r="F87" s="189"/>
      <c r="G87" s="189"/>
      <c r="H87" s="189"/>
      <c r="I87" s="189"/>
      <c r="J87" s="189"/>
      <c r="K87" s="189"/>
      <c r="L87" s="189"/>
      <c r="M87" s="189"/>
      <c r="N87" s="189"/>
      <c r="O87" s="189"/>
      <c r="P87" s="189"/>
      <c r="Q87" s="189"/>
      <c r="R87" s="189"/>
      <c r="S87" s="189"/>
      <c r="T87" s="189"/>
      <c r="U87" s="189"/>
      <c r="V87" s="189"/>
      <c r="W87" s="189"/>
      <c r="X87" s="189"/>
      <c r="Y87" s="189"/>
      <c r="Z87" s="189"/>
      <c r="AA87" s="189"/>
      <c r="AB87" s="189"/>
      <c r="AC87" s="189"/>
      <c r="AD87" s="189"/>
      <c r="AE87" s="189"/>
      <c r="AF87" s="189"/>
      <c r="AG87" s="189"/>
      <c r="AH87" s="189"/>
      <c r="AI87" s="189"/>
      <c r="AJ87" s="189"/>
      <c r="AK87" s="189"/>
      <c r="AL87" s="189"/>
      <c r="AM87" s="189"/>
      <c r="AN87" s="189"/>
    </row>
    <row r="88" spans="1:40" x14ac:dyDescent="0.3">
      <c r="D88" s="188">
        <f ca="1">D81+D85</f>
        <v>6065367.1891006706</v>
      </c>
      <c r="E88" s="188">
        <f t="shared" ref="E88:AN88" ca="1" si="35">SUM(E85,E81)</f>
        <v>682052.13136357092</v>
      </c>
      <c r="F88" s="188">
        <f t="shared" ca="1" si="35"/>
        <v>579901.19229360006</v>
      </c>
      <c r="G88" s="188">
        <f t="shared" ca="1" si="35"/>
        <v>173636.24977503001</v>
      </c>
      <c r="H88" s="188">
        <f t="shared" ca="1" si="35"/>
        <v>35874.347993099997</v>
      </c>
      <c r="I88" s="188">
        <f t="shared" ca="1" si="35"/>
        <v>260930.24336924998</v>
      </c>
      <c r="J88" s="188">
        <f t="shared" ca="1" si="35"/>
        <v>771098.86512270011</v>
      </c>
      <c r="K88" s="188">
        <f t="shared" ca="1" si="35"/>
        <v>18074.421000000002</v>
      </c>
      <c r="L88" s="188">
        <f t="shared" ca="1" si="35"/>
        <v>60290.973000000005</v>
      </c>
      <c r="M88" s="188">
        <f t="shared" ca="1" si="35"/>
        <v>869385.37050000066</v>
      </c>
      <c r="N88" s="188">
        <f t="shared" ca="1" si="35"/>
        <v>35572.716000000008</v>
      </c>
      <c r="O88" s="188">
        <f t="shared" ca="1" si="35"/>
        <v>11440.800000000001</v>
      </c>
      <c r="P88" s="188">
        <f t="shared" ca="1" si="35"/>
        <v>73443.807000000015</v>
      </c>
      <c r="Q88" s="188">
        <f t="shared" ca="1" si="35"/>
        <v>144474.83100000001</v>
      </c>
      <c r="R88" s="188">
        <f t="shared" ca="1" si="35"/>
        <v>148072.55400000003</v>
      </c>
      <c r="S88" s="188">
        <f t="shared" ca="1" si="35"/>
        <v>0</v>
      </c>
      <c r="T88" s="188">
        <f t="shared" ca="1" si="35"/>
        <v>0</v>
      </c>
      <c r="U88" s="188">
        <f t="shared" ca="1" si="35"/>
        <v>0</v>
      </c>
      <c r="V88" s="188">
        <f t="shared" ca="1" si="35"/>
        <v>156912.96869437501</v>
      </c>
      <c r="W88" s="188">
        <f t="shared" ca="1" si="35"/>
        <v>54144.465511500006</v>
      </c>
      <c r="X88" s="188">
        <f t="shared" ca="1" si="35"/>
        <v>0</v>
      </c>
      <c r="Y88" s="188">
        <f t="shared" ca="1" si="35"/>
        <v>511308.91372500017</v>
      </c>
      <c r="Z88" s="188">
        <f t="shared" ca="1" si="35"/>
        <v>108991.54824435001</v>
      </c>
      <c r="AA88" s="188">
        <f t="shared" ca="1" si="35"/>
        <v>0</v>
      </c>
      <c r="AB88" s="188">
        <f t="shared" ca="1" si="35"/>
        <v>111279.94441515001</v>
      </c>
      <c r="AC88" s="188">
        <f t="shared" ca="1" si="35"/>
        <v>0</v>
      </c>
      <c r="AD88" s="188">
        <f t="shared" ca="1" si="35"/>
        <v>43812.186075000005</v>
      </c>
      <c r="AE88" s="188">
        <f t="shared" ca="1" si="35"/>
        <v>0</v>
      </c>
      <c r="AF88" s="188">
        <f t="shared" ca="1" si="35"/>
        <v>61714.816312500006</v>
      </c>
      <c r="AG88" s="188">
        <f t="shared" ca="1" si="35"/>
        <v>0</v>
      </c>
      <c r="AH88" s="188">
        <f t="shared" ca="1" si="35"/>
        <v>31519.518408000004</v>
      </c>
      <c r="AI88" s="188">
        <f t="shared" ca="1" si="35"/>
        <v>54813.5708354874</v>
      </c>
      <c r="AJ88" s="188">
        <f t="shared" ca="1" si="35"/>
        <v>246234.8408913</v>
      </c>
      <c r="AK88" s="188">
        <f t="shared" ca="1" si="35"/>
        <v>0</v>
      </c>
      <c r="AL88" s="188">
        <f t="shared" ca="1" si="35"/>
        <v>0</v>
      </c>
      <c r="AM88" s="188">
        <f t="shared" ca="1" si="35"/>
        <v>781.4475000000001</v>
      </c>
      <c r="AN88" s="188">
        <f t="shared" ca="1" si="35"/>
        <v>0</v>
      </c>
    </row>
    <row r="90" spans="1:40" x14ac:dyDescent="0.3">
      <c r="D90" s="56"/>
    </row>
    <row r="91" spans="1:40" x14ac:dyDescent="0.3">
      <c r="D91" s="56"/>
    </row>
    <row r="92" spans="1:40" x14ac:dyDescent="0.3">
      <c r="A92" t="s">
        <v>1631</v>
      </c>
      <c r="B92" s="163">
        <f ca="1">C83+'PY6 1030 - UW'!B83+'PY7 1030 - UW'!B83+'PY8 1030 - UW'!B83</f>
        <v>16601512.84236546</v>
      </c>
    </row>
    <row r="94" spans="1:40" x14ac:dyDescent="0.3">
      <c r="A94" t="s">
        <v>1632</v>
      </c>
      <c r="B94" s="163">
        <f ca="1">C84+'PY6 1030 - UW'!B84+'PY7 1030 - UW'!B84+'PY8 1030 - UW'!B84</f>
        <v>4755293.6229523718</v>
      </c>
    </row>
  </sheetData>
  <mergeCells count="13">
    <mergeCell ref="AE35:AH35"/>
    <mergeCell ref="AI35:AN35"/>
    <mergeCell ref="E2:I2"/>
    <mergeCell ref="J2:S2"/>
    <mergeCell ref="T2:X2"/>
    <mergeCell ref="Y2:AD2"/>
    <mergeCell ref="AE2:AH2"/>
    <mergeCell ref="AI2:AN2"/>
    <mergeCell ref="B67:C67"/>
    <mergeCell ref="E35:I35"/>
    <mergeCell ref="J35:S35"/>
    <mergeCell ref="T35:X35"/>
    <mergeCell ref="Y35:AD35"/>
  </mergeCells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9F2585-8C56-4E84-BB58-FDCA8B576BB7}">
  <dimension ref="A1:AN91"/>
  <sheetViews>
    <sheetView zoomScale="90" zoomScaleNormal="90" workbookViewId="0">
      <selection activeCell="C12" sqref="C12:C26"/>
    </sheetView>
  </sheetViews>
  <sheetFormatPr defaultRowHeight="14.4" x14ac:dyDescent="0.3"/>
  <cols>
    <col min="1" max="1" width="25.88671875" customWidth="1"/>
    <col min="2" max="2" width="13.33203125" customWidth="1"/>
    <col min="4" max="4" width="17.6640625" customWidth="1"/>
    <col min="5" max="40" width="14.33203125" customWidth="1"/>
  </cols>
  <sheetData>
    <row r="1" spans="1:40" x14ac:dyDescent="0.3">
      <c r="A1" s="72" t="s">
        <v>1538</v>
      </c>
      <c r="B1" s="72" t="s">
        <v>1532</v>
      </c>
      <c r="D1" s="56"/>
      <c r="E1" s="93" t="str">
        <f t="shared" ref="E1:AN1" si="0">LEFT(E3,FIND(" ",E3)-1)</f>
        <v>1.1.1</v>
      </c>
      <c r="F1" s="93" t="str">
        <f t="shared" si="0"/>
        <v>1.1.2</v>
      </c>
      <c r="G1" s="93" t="str">
        <f t="shared" si="0"/>
        <v>1.1.3</v>
      </c>
      <c r="H1" s="93" t="str">
        <f t="shared" si="0"/>
        <v>1.1.4</v>
      </c>
      <c r="I1" s="93" t="str">
        <f t="shared" si="0"/>
        <v>1.1.5</v>
      </c>
      <c r="J1" s="93" t="str">
        <f t="shared" si="0"/>
        <v>1.2.1</v>
      </c>
      <c r="K1" s="93" t="str">
        <f t="shared" si="0"/>
        <v>1.2.2</v>
      </c>
      <c r="L1" s="93" t="str">
        <f t="shared" si="0"/>
        <v>1.2.3</v>
      </c>
      <c r="M1" s="93" t="str">
        <f t="shared" si="0"/>
        <v>1.2.4</v>
      </c>
      <c r="N1" s="93" t="str">
        <f t="shared" si="0"/>
        <v>1.2.5</v>
      </c>
      <c r="O1" s="93" t="str">
        <f t="shared" si="0"/>
        <v>1.2.6</v>
      </c>
      <c r="P1" s="93" t="str">
        <f t="shared" si="0"/>
        <v>1.2.7</v>
      </c>
      <c r="Q1" s="93" t="str">
        <f t="shared" si="0"/>
        <v>1.2.8</v>
      </c>
      <c r="R1" s="93" t="str">
        <f t="shared" si="0"/>
        <v>1.2.9</v>
      </c>
      <c r="S1" s="93" t="str">
        <f t="shared" si="0"/>
        <v>1.2.10</v>
      </c>
      <c r="T1" s="93" t="str">
        <f t="shared" si="0"/>
        <v>1.3.1</v>
      </c>
      <c r="U1" s="93" t="str">
        <f t="shared" si="0"/>
        <v>1.3.2</v>
      </c>
      <c r="V1" s="93" t="str">
        <f t="shared" si="0"/>
        <v>1.3.3</v>
      </c>
      <c r="W1" s="93" t="str">
        <f t="shared" si="0"/>
        <v>1.3.4</v>
      </c>
      <c r="X1" s="93" t="str">
        <f t="shared" si="0"/>
        <v>1.3.5</v>
      </c>
      <c r="Y1" s="93" t="str">
        <f t="shared" si="0"/>
        <v>1.4.1</v>
      </c>
      <c r="Z1" s="93" t="str">
        <f t="shared" si="0"/>
        <v>1.4.2</v>
      </c>
      <c r="AA1" s="93" t="str">
        <f t="shared" si="0"/>
        <v>1.4.3</v>
      </c>
      <c r="AB1" s="93" t="str">
        <f t="shared" si="0"/>
        <v>1.4.4</v>
      </c>
      <c r="AC1" s="93" t="str">
        <f t="shared" si="0"/>
        <v>1.4.5</v>
      </c>
      <c r="AD1" s="93" t="str">
        <f t="shared" si="0"/>
        <v>1.4.6</v>
      </c>
      <c r="AE1" s="93" t="str">
        <f t="shared" si="0"/>
        <v>1.5.1</v>
      </c>
      <c r="AF1" s="93" t="str">
        <f t="shared" si="0"/>
        <v>1.5.2</v>
      </c>
      <c r="AG1" s="93" t="str">
        <f t="shared" si="0"/>
        <v>1.5.3</v>
      </c>
      <c r="AH1" s="93" t="str">
        <f t="shared" si="0"/>
        <v>1.5.4</v>
      </c>
      <c r="AI1" s="93" t="str">
        <f t="shared" si="0"/>
        <v>1.6.0</v>
      </c>
      <c r="AJ1" s="93" t="str">
        <f t="shared" si="0"/>
        <v>1.6.1</v>
      </c>
      <c r="AK1" s="93" t="str">
        <f t="shared" si="0"/>
        <v>1.6.2</v>
      </c>
      <c r="AL1" s="93" t="str">
        <f t="shared" si="0"/>
        <v>1.6.3</v>
      </c>
      <c r="AM1" s="93" t="str">
        <f t="shared" si="0"/>
        <v>1.6.4</v>
      </c>
      <c r="AN1" s="93" t="str">
        <f t="shared" si="0"/>
        <v>1.6.5</v>
      </c>
    </row>
    <row r="2" spans="1:40" x14ac:dyDescent="0.3">
      <c r="A2" s="72" t="s">
        <v>2</v>
      </c>
      <c r="B2" s="72" t="s">
        <v>15</v>
      </c>
      <c r="D2" s="56"/>
      <c r="E2" s="313" t="s">
        <v>1421</v>
      </c>
      <c r="F2" s="313"/>
      <c r="G2" s="313"/>
      <c r="H2" s="313"/>
      <c r="I2" s="313"/>
      <c r="J2" s="313" t="s">
        <v>1422</v>
      </c>
      <c r="K2" s="313"/>
      <c r="L2" s="313"/>
      <c r="M2" s="313"/>
      <c r="N2" s="313"/>
      <c r="O2" s="313"/>
      <c r="P2" s="313"/>
      <c r="Q2" s="313"/>
      <c r="R2" s="313"/>
      <c r="S2" s="313"/>
      <c r="T2" s="313" t="s">
        <v>1423</v>
      </c>
      <c r="U2" s="313"/>
      <c r="V2" s="313"/>
      <c r="W2" s="313"/>
      <c r="X2" s="313"/>
      <c r="Y2" s="313" t="s">
        <v>1424</v>
      </c>
      <c r="Z2" s="313"/>
      <c r="AA2" s="313"/>
      <c r="AB2" s="313"/>
      <c r="AC2" s="313"/>
      <c r="AD2" s="313"/>
      <c r="AE2" s="314" t="s">
        <v>1425</v>
      </c>
      <c r="AF2" s="314"/>
      <c r="AG2" s="314"/>
      <c r="AH2" s="314"/>
      <c r="AI2" s="314" t="s">
        <v>1426</v>
      </c>
      <c r="AJ2" s="314"/>
      <c r="AK2" s="314"/>
      <c r="AL2" s="314"/>
      <c r="AM2" s="314"/>
      <c r="AN2" s="314"/>
    </row>
    <row r="3" spans="1:40" ht="72" x14ac:dyDescent="0.3">
      <c r="D3" s="56"/>
      <c r="E3" s="57" t="s">
        <v>1427</v>
      </c>
      <c r="F3" s="57" t="s">
        <v>1428</v>
      </c>
      <c r="G3" s="57" t="s">
        <v>1429</v>
      </c>
      <c r="H3" s="57" t="s">
        <v>1430</v>
      </c>
      <c r="I3" s="57" t="s">
        <v>1431</v>
      </c>
      <c r="J3" s="58" t="s">
        <v>1432</v>
      </c>
      <c r="K3" s="58" t="s">
        <v>1433</v>
      </c>
      <c r="L3" s="58" t="s">
        <v>1434</v>
      </c>
      <c r="M3" s="58" t="s">
        <v>1435</v>
      </c>
      <c r="N3" s="58" t="s">
        <v>1436</v>
      </c>
      <c r="O3" s="58" t="s">
        <v>1437</v>
      </c>
      <c r="P3" s="58" t="s">
        <v>1438</v>
      </c>
      <c r="Q3" s="58" t="s">
        <v>1439</v>
      </c>
      <c r="R3" s="58" t="s">
        <v>1440</v>
      </c>
      <c r="S3" s="58" t="s">
        <v>1441</v>
      </c>
      <c r="T3" s="59" t="s">
        <v>1442</v>
      </c>
      <c r="U3" s="59" t="s">
        <v>1443</v>
      </c>
      <c r="V3" s="59" t="s">
        <v>1444</v>
      </c>
      <c r="W3" s="59" t="s">
        <v>1445</v>
      </c>
      <c r="X3" s="59" t="s">
        <v>1446</v>
      </c>
      <c r="Y3" s="58" t="s">
        <v>1447</v>
      </c>
      <c r="Z3" s="58" t="s">
        <v>1448</v>
      </c>
      <c r="AA3" s="58" t="s">
        <v>1449</v>
      </c>
      <c r="AB3" s="58" t="s">
        <v>1450</v>
      </c>
      <c r="AC3" s="58" t="s">
        <v>1451</v>
      </c>
      <c r="AD3" s="58" t="s">
        <v>1452</v>
      </c>
      <c r="AE3" s="58" t="s">
        <v>1453</v>
      </c>
      <c r="AF3" s="58" t="s">
        <v>1454</v>
      </c>
      <c r="AG3" s="58" t="s">
        <v>1455</v>
      </c>
      <c r="AH3" s="58" t="s">
        <v>1456</v>
      </c>
      <c r="AI3" s="58" t="s">
        <v>1457</v>
      </c>
      <c r="AJ3" s="58" t="s">
        <v>1458</v>
      </c>
      <c r="AK3" s="58" t="s">
        <v>1459</v>
      </c>
      <c r="AL3" s="58" t="s">
        <v>1460</v>
      </c>
      <c r="AM3" s="58" t="s">
        <v>1461</v>
      </c>
      <c r="AN3" s="58" t="s">
        <v>1462</v>
      </c>
    </row>
    <row r="4" spans="1:40" x14ac:dyDescent="0.3">
      <c r="A4" s="53" t="s">
        <v>1463</v>
      </c>
      <c r="B4" s="53"/>
      <c r="C4" s="53"/>
      <c r="D4" s="201" t="s">
        <v>1464</v>
      </c>
      <c r="G4" s="56"/>
      <c r="H4" s="56"/>
      <c r="I4" s="56"/>
      <c r="J4" s="56"/>
      <c r="K4" s="56"/>
      <c r="L4" s="56"/>
      <c r="M4" s="56"/>
      <c r="N4" s="56"/>
      <c r="O4" s="56"/>
      <c r="P4" s="56"/>
      <c r="Q4" s="56"/>
      <c r="R4" s="56"/>
      <c r="S4" s="56"/>
      <c r="T4" s="56"/>
      <c r="U4" s="56"/>
      <c r="V4" s="56"/>
      <c r="W4" s="56"/>
      <c r="X4" s="56"/>
      <c r="Y4" s="56"/>
      <c r="Z4" s="56"/>
      <c r="AA4" s="56"/>
      <c r="AB4" s="56"/>
      <c r="AC4" s="56"/>
      <c r="AD4" s="56"/>
      <c r="AE4" s="56"/>
      <c r="AF4" s="56"/>
      <c r="AG4" s="56"/>
      <c r="AH4" s="56"/>
      <c r="AI4" s="56"/>
      <c r="AJ4" s="56"/>
      <c r="AK4" s="56"/>
      <c r="AL4" s="56"/>
      <c r="AM4" s="56"/>
      <c r="AN4" s="56"/>
    </row>
    <row r="5" spans="1:40" x14ac:dyDescent="0.3">
      <c r="A5" s="60" t="s">
        <v>1465</v>
      </c>
      <c r="B5" s="61" t="s">
        <v>1412</v>
      </c>
      <c r="C5" s="60"/>
      <c r="D5" s="62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</row>
    <row r="6" spans="1:40" x14ac:dyDescent="0.3">
      <c r="A6" s="50" t="s">
        <v>1406</v>
      </c>
      <c r="B6" s="50" t="s">
        <v>1407</v>
      </c>
      <c r="C6" s="50" t="s">
        <v>1408</v>
      </c>
      <c r="D6" s="200"/>
      <c r="E6" s="56"/>
      <c r="F6" s="63"/>
      <c r="G6" s="63"/>
      <c r="H6" s="63"/>
      <c r="I6" s="63"/>
      <c r="J6" s="63"/>
      <c r="K6" s="63"/>
      <c r="L6" s="63"/>
      <c r="M6" s="63"/>
      <c r="N6" s="63"/>
      <c r="O6" s="63"/>
      <c r="P6" s="63"/>
      <c r="Q6" s="63"/>
      <c r="R6" s="63"/>
      <c r="S6" s="63"/>
      <c r="T6" s="63"/>
      <c r="U6" s="63"/>
      <c r="V6" s="63"/>
      <c r="W6" s="63"/>
      <c r="X6" s="63"/>
      <c r="Y6" s="63"/>
      <c r="Z6" s="63"/>
      <c r="AA6" s="63"/>
      <c r="AB6" s="63"/>
      <c r="AC6" s="63"/>
      <c r="AD6" s="63"/>
      <c r="AE6" s="63"/>
      <c r="AF6" s="63"/>
      <c r="AG6" s="63"/>
      <c r="AH6" s="63"/>
      <c r="AI6" s="63"/>
      <c r="AJ6" s="63"/>
      <c r="AK6" s="63"/>
      <c r="AL6" s="63"/>
      <c r="AM6" s="63"/>
      <c r="AN6" s="63"/>
    </row>
    <row r="7" spans="1:40" x14ac:dyDescent="0.3">
      <c r="A7" s="54" t="s">
        <v>1409</v>
      </c>
      <c r="B7" s="54" t="s">
        <v>1622</v>
      </c>
      <c r="C7" s="51">
        <f ca="1">SUMIFS(INDIRECT($B$1 &amp; "HR"), Resource_Name, B7) / 1800 * 12</f>
        <v>0.60000000000000009</v>
      </c>
      <c r="D7" s="192">
        <f ca="1">SUM(E7:AN7)</f>
        <v>13185.188991000003</v>
      </c>
      <c r="E7" s="194">
        <f t="shared" ref="E7:N16" ca="1" si="1">SUMIFS(INDIRECT($B$1 &amp; "_Direct"), Resource_Name, $B7, WBSL3, E$1, Inst, $B$2)</f>
        <v>13185.188991000003</v>
      </c>
      <c r="F7" s="194">
        <f t="shared" ca="1" si="1"/>
        <v>0</v>
      </c>
      <c r="G7" s="194">
        <f t="shared" ca="1" si="1"/>
        <v>0</v>
      </c>
      <c r="H7" s="194">
        <f t="shared" ca="1" si="1"/>
        <v>0</v>
      </c>
      <c r="I7" s="194">
        <f t="shared" ca="1" si="1"/>
        <v>0</v>
      </c>
      <c r="J7" s="194">
        <f t="shared" ca="1" si="1"/>
        <v>0</v>
      </c>
      <c r="K7" s="194">
        <f t="shared" ca="1" si="1"/>
        <v>0</v>
      </c>
      <c r="L7" s="194">
        <f t="shared" ca="1" si="1"/>
        <v>0</v>
      </c>
      <c r="M7" s="194">
        <f t="shared" ca="1" si="1"/>
        <v>0</v>
      </c>
      <c r="N7" s="194">
        <f t="shared" ca="1" si="1"/>
        <v>0</v>
      </c>
      <c r="O7" s="194">
        <f t="shared" ref="O7:X16" ca="1" si="2">SUMIFS(INDIRECT($B$1 &amp; "_Direct"), Resource_Name, $B7, WBSL3, O$1, Inst, $B$2)</f>
        <v>0</v>
      </c>
      <c r="P7" s="194">
        <f t="shared" ca="1" si="2"/>
        <v>0</v>
      </c>
      <c r="Q7" s="194">
        <f t="shared" ca="1" si="2"/>
        <v>0</v>
      </c>
      <c r="R7" s="194">
        <f t="shared" ca="1" si="2"/>
        <v>0</v>
      </c>
      <c r="S7" s="194">
        <f t="shared" ca="1" si="2"/>
        <v>0</v>
      </c>
      <c r="T7" s="194">
        <f t="shared" ca="1" si="2"/>
        <v>0</v>
      </c>
      <c r="U7" s="194">
        <f t="shared" ca="1" si="2"/>
        <v>0</v>
      </c>
      <c r="V7" s="194">
        <f t="shared" ca="1" si="2"/>
        <v>0</v>
      </c>
      <c r="W7" s="194">
        <f t="shared" ca="1" si="2"/>
        <v>0</v>
      </c>
      <c r="X7" s="194">
        <f t="shared" ca="1" si="2"/>
        <v>0</v>
      </c>
      <c r="Y7" s="194">
        <f t="shared" ref="Y7:AH16" ca="1" si="3">SUMIFS(INDIRECT($B$1 &amp; "_Direct"), Resource_Name, $B7, WBSL3, Y$1, Inst, $B$2)</f>
        <v>0</v>
      </c>
      <c r="Z7" s="194">
        <f t="shared" ca="1" si="3"/>
        <v>0</v>
      </c>
      <c r="AA7" s="194">
        <f t="shared" ca="1" si="3"/>
        <v>0</v>
      </c>
      <c r="AB7" s="194">
        <f t="shared" ca="1" si="3"/>
        <v>0</v>
      </c>
      <c r="AC7" s="194">
        <f t="shared" ca="1" si="3"/>
        <v>0</v>
      </c>
      <c r="AD7" s="194">
        <f t="shared" ca="1" si="3"/>
        <v>0</v>
      </c>
      <c r="AE7" s="194">
        <f t="shared" ca="1" si="3"/>
        <v>0</v>
      </c>
      <c r="AF7" s="194">
        <f t="shared" ca="1" si="3"/>
        <v>0</v>
      </c>
      <c r="AG7" s="194">
        <f t="shared" ca="1" si="3"/>
        <v>0</v>
      </c>
      <c r="AH7" s="194">
        <f t="shared" ca="1" si="3"/>
        <v>0</v>
      </c>
      <c r="AI7" s="194">
        <f t="shared" ref="AI7:AN16" ca="1" si="4">SUMIFS(INDIRECT($B$1 &amp; "_Direct"), Resource_Name, $B7, WBSL3, AI$1, Inst, $B$2)</f>
        <v>0</v>
      </c>
      <c r="AJ7" s="194">
        <f t="shared" ca="1" si="4"/>
        <v>0</v>
      </c>
      <c r="AK7" s="194">
        <f t="shared" ca="1" si="4"/>
        <v>0</v>
      </c>
      <c r="AL7" s="194">
        <f t="shared" ca="1" si="4"/>
        <v>0</v>
      </c>
      <c r="AM7" s="194">
        <f t="shared" ca="1" si="4"/>
        <v>0</v>
      </c>
      <c r="AN7" s="194">
        <f t="shared" ca="1" si="4"/>
        <v>0</v>
      </c>
    </row>
    <row r="8" spans="1:40" x14ac:dyDescent="0.3">
      <c r="A8" s="54" t="s">
        <v>1410</v>
      </c>
      <c r="B8" s="54" t="s">
        <v>1017</v>
      </c>
      <c r="C8" s="51">
        <f ca="1">SUMIFS(INDIRECT($B$1 &amp; "HR"), Resource_Name, B8) / 1800 * 12</f>
        <v>6.3333333333333339</v>
      </c>
      <c r="D8" s="192">
        <f ca="1">SUM(E8:AN8)</f>
        <v>96432.607296000017</v>
      </c>
      <c r="E8" s="194">
        <f t="shared" ca="1" si="1"/>
        <v>96432.607296000017</v>
      </c>
      <c r="F8" s="194">
        <f t="shared" ca="1" si="1"/>
        <v>0</v>
      </c>
      <c r="G8" s="194">
        <f t="shared" ca="1" si="1"/>
        <v>0</v>
      </c>
      <c r="H8" s="194">
        <f t="shared" ca="1" si="1"/>
        <v>0</v>
      </c>
      <c r="I8" s="194">
        <f t="shared" ca="1" si="1"/>
        <v>0</v>
      </c>
      <c r="J8" s="194">
        <f t="shared" ca="1" si="1"/>
        <v>0</v>
      </c>
      <c r="K8" s="194">
        <f t="shared" ca="1" si="1"/>
        <v>0</v>
      </c>
      <c r="L8" s="194">
        <f t="shared" ca="1" si="1"/>
        <v>0</v>
      </c>
      <c r="M8" s="194">
        <f t="shared" ca="1" si="1"/>
        <v>0</v>
      </c>
      <c r="N8" s="194">
        <f t="shared" ca="1" si="1"/>
        <v>0</v>
      </c>
      <c r="O8" s="194">
        <f t="shared" ca="1" si="2"/>
        <v>0</v>
      </c>
      <c r="P8" s="194">
        <f t="shared" ca="1" si="2"/>
        <v>0</v>
      </c>
      <c r="Q8" s="194">
        <f t="shared" ca="1" si="2"/>
        <v>0</v>
      </c>
      <c r="R8" s="194">
        <f t="shared" ca="1" si="2"/>
        <v>0</v>
      </c>
      <c r="S8" s="194">
        <f t="shared" ca="1" si="2"/>
        <v>0</v>
      </c>
      <c r="T8" s="194">
        <f t="shared" ca="1" si="2"/>
        <v>0</v>
      </c>
      <c r="U8" s="194">
        <f t="shared" ca="1" si="2"/>
        <v>0</v>
      </c>
      <c r="V8" s="194">
        <f t="shared" ca="1" si="2"/>
        <v>0</v>
      </c>
      <c r="W8" s="194">
        <f t="shared" ca="1" si="2"/>
        <v>0</v>
      </c>
      <c r="X8" s="194">
        <f t="shared" ca="1" si="2"/>
        <v>0</v>
      </c>
      <c r="Y8" s="194">
        <f t="shared" ca="1" si="3"/>
        <v>0</v>
      </c>
      <c r="Z8" s="194">
        <f t="shared" ca="1" si="3"/>
        <v>0</v>
      </c>
      <c r="AA8" s="194">
        <f t="shared" ca="1" si="3"/>
        <v>0</v>
      </c>
      <c r="AB8" s="194">
        <f t="shared" ca="1" si="3"/>
        <v>0</v>
      </c>
      <c r="AC8" s="194">
        <f t="shared" ca="1" si="3"/>
        <v>0</v>
      </c>
      <c r="AD8" s="194">
        <f t="shared" ca="1" si="3"/>
        <v>0</v>
      </c>
      <c r="AE8" s="194">
        <f t="shared" ca="1" si="3"/>
        <v>0</v>
      </c>
      <c r="AF8" s="194">
        <f t="shared" ca="1" si="3"/>
        <v>0</v>
      </c>
      <c r="AG8" s="194">
        <f t="shared" ca="1" si="3"/>
        <v>0</v>
      </c>
      <c r="AH8" s="194">
        <f t="shared" ca="1" si="3"/>
        <v>0</v>
      </c>
      <c r="AI8" s="194">
        <f t="shared" ca="1" si="4"/>
        <v>0</v>
      </c>
      <c r="AJ8" s="194">
        <f t="shared" ca="1" si="4"/>
        <v>0</v>
      </c>
      <c r="AK8" s="194">
        <f t="shared" ca="1" si="4"/>
        <v>0</v>
      </c>
      <c r="AL8" s="194">
        <f t="shared" ca="1" si="4"/>
        <v>0</v>
      </c>
      <c r="AM8" s="194">
        <f t="shared" ca="1" si="4"/>
        <v>0</v>
      </c>
      <c r="AN8" s="194">
        <f t="shared" ca="1" si="4"/>
        <v>0</v>
      </c>
    </row>
    <row r="9" spans="1:40" x14ac:dyDescent="0.3">
      <c r="A9" s="54" t="s">
        <v>1411</v>
      </c>
      <c r="B9" s="54" t="s">
        <v>1015</v>
      </c>
      <c r="C9" s="51">
        <f ca="1">SUMIFS(INDIRECT($B$1 &amp; "HR"), Resource_Name, B9) / 1800 * 12</f>
        <v>4</v>
      </c>
      <c r="D9" s="192">
        <f ca="1">SUM(E9:AN9)</f>
        <v>70245.878670000006</v>
      </c>
      <c r="E9" s="194">
        <f t="shared" ca="1" si="1"/>
        <v>70245.878670000006</v>
      </c>
      <c r="F9" s="194">
        <f t="shared" ca="1" si="1"/>
        <v>0</v>
      </c>
      <c r="G9" s="194">
        <f t="shared" ca="1" si="1"/>
        <v>0</v>
      </c>
      <c r="H9" s="194">
        <f t="shared" ca="1" si="1"/>
        <v>0</v>
      </c>
      <c r="I9" s="194">
        <f t="shared" ca="1" si="1"/>
        <v>0</v>
      </c>
      <c r="J9" s="194">
        <f t="shared" ca="1" si="1"/>
        <v>0</v>
      </c>
      <c r="K9" s="194">
        <f t="shared" ca="1" si="1"/>
        <v>0</v>
      </c>
      <c r="L9" s="194">
        <f t="shared" ca="1" si="1"/>
        <v>0</v>
      </c>
      <c r="M9" s="194">
        <f t="shared" ca="1" si="1"/>
        <v>0</v>
      </c>
      <c r="N9" s="194">
        <f t="shared" ca="1" si="1"/>
        <v>0</v>
      </c>
      <c r="O9" s="194">
        <f t="shared" ca="1" si="2"/>
        <v>0</v>
      </c>
      <c r="P9" s="194">
        <f t="shared" ca="1" si="2"/>
        <v>0</v>
      </c>
      <c r="Q9" s="194">
        <f t="shared" ca="1" si="2"/>
        <v>0</v>
      </c>
      <c r="R9" s="194">
        <f t="shared" ca="1" si="2"/>
        <v>0</v>
      </c>
      <c r="S9" s="194">
        <f t="shared" ca="1" si="2"/>
        <v>0</v>
      </c>
      <c r="T9" s="194">
        <f t="shared" ca="1" si="2"/>
        <v>0</v>
      </c>
      <c r="U9" s="194">
        <f t="shared" ca="1" si="2"/>
        <v>0</v>
      </c>
      <c r="V9" s="194">
        <f t="shared" ca="1" si="2"/>
        <v>0</v>
      </c>
      <c r="W9" s="194">
        <f t="shared" ca="1" si="2"/>
        <v>0</v>
      </c>
      <c r="X9" s="194">
        <f t="shared" ca="1" si="2"/>
        <v>0</v>
      </c>
      <c r="Y9" s="194">
        <f t="shared" ca="1" si="3"/>
        <v>0</v>
      </c>
      <c r="Z9" s="194">
        <f t="shared" ca="1" si="3"/>
        <v>0</v>
      </c>
      <c r="AA9" s="194">
        <f t="shared" ca="1" si="3"/>
        <v>0</v>
      </c>
      <c r="AB9" s="194">
        <f t="shared" ca="1" si="3"/>
        <v>0</v>
      </c>
      <c r="AC9" s="194">
        <f t="shared" ca="1" si="3"/>
        <v>0</v>
      </c>
      <c r="AD9" s="194">
        <f t="shared" ca="1" si="3"/>
        <v>0</v>
      </c>
      <c r="AE9" s="194">
        <f t="shared" ca="1" si="3"/>
        <v>0</v>
      </c>
      <c r="AF9" s="194">
        <f t="shared" ca="1" si="3"/>
        <v>0</v>
      </c>
      <c r="AG9" s="194">
        <f t="shared" ca="1" si="3"/>
        <v>0</v>
      </c>
      <c r="AH9" s="194">
        <f t="shared" ca="1" si="3"/>
        <v>0</v>
      </c>
      <c r="AI9" s="194">
        <f t="shared" ca="1" si="4"/>
        <v>0</v>
      </c>
      <c r="AJ9" s="194">
        <f t="shared" ca="1" si="4"/>
        <v>0</v>
      </c>
      <c r="AK9" s="194">
        <f t="shared" ca="1" si="4"/>
        <v>0</v>
      </c>
      <c r="AL9" s="194">
        <f t="shared" ca="1" si="4"/>
        <v>0</v>
      </c>
      <c r="AM9" s="194">
        <f t="shared" ca="1" si="4"/>
        <v>0</v>
      </c>
      <c r="AN9" s="194">
        <f t="shared" ca="1" si="4"/>
        <v>0</v>
      </c>
    </row>
    <row r="10" spans="1:40" x14ac:dyDescent="0.3">
      <c r="B10" s="52"/>
      <c r="C10" s="52"/>
      <c r="D10" s="199">
        <v>0</v>
      </c>
      <c r="E10" s="194">
        <f t="shared" ca="1" si="1"/>
        <v>0</v>
      </c>
      <c r="F10" s="194">
        <f t="shared" ca="1" si="1"/>
        <v>0</v>
      </c>
      <c r="G10" s="194">
        <f t="shared" ca="1" si="1"/>
        <v>0</v>
      </c>
      <c r="H10" s="194">
        <f t="shared" ca="1" si="1"/>
        <v>0</v>
      </c>
      <c r="I10" s="194">
        <f t="shared" ca="1" si="1"/>
        <v>0</v>
      </c>
      <c r="J10" s="194">
        <f t="shared" ca="1" si="1"/>
        <v>0</v>
      </c>
      <c r="K10" s="194">
        <f t="shared" ca="1" si="1"/>
        <v>0</v>
      </c>
      <c r="L10" s="194">
        <f t="shared" ca="1" si="1"/>
        <v>0</v>
      </c>
      <c r="M10" s="194">
        <f t="shared" ca="1" si="1"/>
        <v>0</v>
      </c>
      <c r="N10" s="194">
        <f t="shared" ca="1" si="1"/>
        <v>0</v>
      </c>
      <c r="O10" s="194">
        <f t="shared" ca="1" si="2"/>
        <v>0</v>
      </c>
      <c r="P10" s="194">
        <f t="shared" ca="1" si="2"/>
        <v>0</v>
      </c>
      <c r="Q10" s="194">
        <f t="shared" ca="1" si="2"/>
        <v>0</v>
      </c>
      <c r="R10" s="194">
        <f t="shared" ca="1" si="2"/>
        <v>0</v>
      </c>
      <c r="S10" s="194">
        <f t="shared" ca="1" si="2"/>
        <v>0</v>
      </c>
      <c r="T10" s="194">
        <f t="shared" ca="1" si="2"/>
        <v>0</v>
      </c>
      <c r="U10" s="194">
        <f t="shared" ca="1" si="2"/>
        <v>0</v>
      </c>
      <c r="V10" s="194">
        <f t="shared" ca="1" si="2"/>
        <v>0</v>
      </c>
      <c r="W10" s="194">
        <f t="shared" ca="1" si="2"/>
        <v>0</v>
      </c>
      <c r="X10" s="194">
        <f t="shared" ca="1" si="2"/>
        <v>0</v>
      </c>
      <c r="Y10" s="194">
        <f t="shared" ca="1" si="3"/>
        <v>0</v>
      </c>
      <c r="Z10" s="194">
        <f t="shared" ca="1" si="3"/>
        <v>0</v>
      </c>
      <c r="AA10" s="194">
        <f t="shared" ca="1" si="3"/>
        <v>0</v>
      </c>
      <c r="AB10" s="194">
        <f t="shared" ca="1" si="3"/>
        <v>0</v>
      </c>
      <c r="AC10" s="194">
        <f t="shared" ca="1" si="3"/>
        <v>0</v>
      </c>
      <c r="AD10" s="194">
        <f t="shared" ca="1" si="3"/>
        <v>0</v>
      </c>
      <c r="AE10" s="194">
        <f t="shared" ca="1" si="3"/>
        <v>0</v>
      </c>
      <c r="AF10" s="194">
        <f t="shared" ca="1" si="3"/>
        <v>0</v>
      </c>
      <c r="AG10" s="194">
        <f t="shared" ca="1" si="3"/>
        <v>0</v>
      </c>
      <c r="AH10" s="194">
        <f t="shared" ca="1" si="3"/>
        <v>0</v>
      </c>
      <c r="AI10" s="194">
        <f t="shared" ca="1" si="4"/>
        <v>0</v>
      </c>
      <c r="AJ10" s="194">
        <f t="shared" ca="1" si="4"/>
        <v>0</v>
      </c>
      <c r="AK10" s="194">
        <f t="shared" ca="1" si="4"/>
        <v>0</v>
      </c>
      <c r="AL10" s="194">
        <f t="shared" ca="1" si="4"/>
        <v>0</v>
      </c>
      <c r="AM10" s="194">
        <f t="shared" ca="1" si="4"/>
        <v>0</v>
      </c>
      <c r="AN10" s="194">
        <f t="shared" ca="1" si="4"/>
        <v>0</v>
      </c>
    </row>
    <row r="11" spans="1:40" x14ac:dyDescent="0.3">
      <c r="A11" s="53" t="s">
        <v>1413</v>
      </c>
      <c r="B11" s="52"/>
      <c r="C11" s="52"/>
      <c r="D11" s="199">
        <v>0</v>
      </c>
      <c r="E11" s="194">
        <f t="shared" ca="1" si="1"/>
        <v>0</v>
      </c>
      <c r="F11" s="194">
        <f t="shared" ca="1" si="1"/>
        <v>0</v>
      </c>
      <c r="G11" s="194">
        <f t="shared" ca="1" si="1"/>
        <v>0</v>
      </c>
      <c r="H11" s="194">
        <f t="shared" ca="1" si="1"/>
        <v>0</v>
      </c>
      <c r="I11" s="194">
        <f t="shared" ca="1" si="1"/>
        <v>0</v>
      </c>
      <c r="J11" s="194">
        <f t="shared" ca="1" si="1"/>
        <v>0</v>
      </c>
      <c r="K11" s="194">
        <f t="shared" ca="1" si="1"/>
        <v>0</v>
      </c>
      <c r="L11" s="194">
        <f t="shared" ca="1" si="1"/>
        <v>0</v>
      </c>
      <c r="M11" s="194">
        <f t="shared" ca="1" si="1"/>
        <v>0</v>
      </c>
      <c r="N11" s="194">
        <f t="shared" ca="1" si="1"/>
        <v>0</v>
      </c>
      <c r="O11" s="194">
        <f t="shared" ca="1" si="2"/>
        <v>0</v>
      </c>
      <c r="P11" s="194">
        <f t="shared" ca="1" si="2"/>
        <v>0</v>
      </c>
      <c r="Q11" s="194">
        <f t="shared" ca="1" si="2"/>
        <v>0</v>
      </c>
      <c r="R11" s="194">
        <f t="shared" ca="1" si="2"/>
        <v>0</v>
      </c>
      <c r="S11" s="194">
        <f t="shared" ca="1" si="2"/>
        <v>0</v>
      </c>
      <c r="T11" s="194">
        <f t="shared" ca="1" si="2"/>
        <v>0</v>
      </c>
      <c r="U11" s="194">
        <f t="shared" ca="1" si="2"/>
        <v>0</v>
      </c>
      <c r="V11" s="194">
        <f t="shared" ca="1" si="2"/>
        <v>0</v>
      </c>
      <c r="W11" s="194">
        <f t="shared" ca="1" si="2"/>
        <v>0</v>
      </c>
      <c r="X11" s="194">
        <f t="shared" ca="1" si="2"/>
        <v>0</v>
      </c>
      <c r="Y11" s="194">
        <f t="shared" ca="1" si="3"/>
        <v>0</v>
      </c>
      <c r="Z11" s="194">
        <f t="shared" ca="1" si="3"/>
        <v>0</v>
      </c>
      <c r="AA11" s="194">
        <f t="shared" ca="1" si="3"/>
        <v>0</v>
      </c>
      <c r="AB11" s="194">
        <f t="shared" ca="1" si="3"/>
        <v>0</v>
      </c>
      <c r="AC11" s="194">
        <f t="shared" ca="1" si="3"/>
        <v>0</v>
      </c>
      <c r="AD11" s="194">
        <f t="shared" ca="1" si="3"/>
        <v>0</v>
      </c>
      <c r="AE11" s="194">
        <f t="shared" ca="1" si="3"/>
        <v>0</v>
      </c>
      <c r="AF11" s="194">
        <f t="shared" ca="1" si="3"/>
        <v>0</v>
      </c>
      <c r="AG11" s="194">
        <f t="shared" ca="1" si="3"/>
        <v>0</v>
      </c>
      <c r="AH11" s="194">
        <f t="shared" ca="1" si="3"/>
        <v>0</v>
      </c>
      <c r="AI11" s="194">
        <f t="shared" ca="1" si="4"/>
        <v>0</v>
      </c>
      <c r="AJ11" s="194">
        <f t="shared" ca="1" si="4"/>
        <v>0</v>
      </c>
      <c r="AK11" s="194">
        <f t="shared" ca="1" si="4"/>
        <v>0</v>
      </c>
      <c r="AL11" s="194">
        <f t="shared" ca="1" si="4"/>
        <v>0</v>
      </c>
      <c r="AM11" s="194">
        <f t="shared" ca="1" si="4"/>
        <v>0</v>
      </c>
      <c r="AN11" s="194">
        <f t="shared" ca="1" si="4"/>
        <v>0</v>
      </c>
    </row>
    <row r="12" spans="1:40" x14ac:dyDescent="0.3">
      <c r="A12" t="s">
        <v>1542</v>
      </c>
      <c r="B12" t="s">
        <v>1512</v>
      </c>
      <c r="C12" s="51">
        <f t="shared" ref="C12:C26" ca="1" si="5">SUMIFS(INDIRECT($B$1 &amp; "HR"), Resource_Name, B12) / 1800 * 12</f>
        <v>4.8000000000000007</v>
      </c>
      <c r="D12" s="192">
        <f t="shared" ref="D12:D26" ca="1" si="6">SUM(E12:AN12)</f>
        <v>33387.452920800009</v>
      </c>
      <c r="E12" s="194">
        <f t="shared" ca="1" si="1"/>
        <v>0</v>
      </c>
      <c r="F12" s="194">
        <f t="shared" ca="1" si="1"/>
        <v>33387.452920800009</v>
      </c>
      <c r="G12" s="194">
        <f t="shared" ca="1" si="1"/>
        <v>0</v>
      </c>
      <c r="H12" s="194">
        <f t="shared" ca="1" si="1"/>
        <v>0</v>
      </c>
      <c r="I12" s="194">
        <f t="shared" ca="1" si="1"/>
        <v>0</v>
      </c>
      <c r="J12" s="194">
        <f t="shared" ca="1" si="1"/>
        <v>0</v>
      </c>
      <c r="K12" s="194">
        <f t="shared" ca="1" si="1"/>
        <v>0</v>
      </c>
      <c r="L12" s="194">
        <f t="shared" ca="1" si="1"/>
        <v>0</v>
      </c>
      <c r="M12" s="194">
        <f t="shared" ca="1" si="1"/>
        <v>0</v>
      </c>
      <c r="N12" s="194">
        <f t="shared" ca="1" si="1"/>
        <v>0</v>
      </c>
      <c r="O12" s="194">
        <f t="shared" ca="1" si="2"/>
        <v>0</v>
      </c>
      <c r="P12" s="194">
        <f t="shared" ca="1" si="2"/>
        <v>0</v>
      </c>
      <c r="Q12" s="194">
        <f t="shared" ca="1" si="2"/>
        <v>0</v>
      </c>
      <c r="R12" s="194">
        <f t="shared" ca="1" si="2"/>
        <v>0</v>
      </c>
      <c r="S12" s="194">
        <f t="shared" ca="1" si="2"/>
        <v>0</v>
      </c>
      <c r="T12" s="194">
        <f t="shared" ca="1" si="2"/>
        <v>0</v>
      </c>
      <c r="U12" s="194">
        <f t="shared" ca="1" si="2"/>
        <v>0</v>
      </c>
      <c r="V12" s="194">
        <f t="shared" ca="1" si="2"/>
        <v>0</v>
      </c>
      <c r="W12" s="194">
        <f t="shared" ca="1" si="2"/>
        <v>0</v>
      </c>
      <c r="X12" s="194">
        <f t="shared" ca="1" si="2"/>
        <v>0</v>
      </c>
      <c r="Y12" s="194">
        <f t="shared" ca="1" si="3"/>
        <v>0</v>
      </c>
      <c r="Z12" s="194">
        <f t="shared" ca="1" si="3"/>
        <v>0</v>
      </c>
      <c r="AA12" s="194">
        <f t="shared" ca="1" si="3"/>
        <v>0</v>
      </c>
      <c r="AB12" s="194">
        <f t="shared" ca="1" si="3"/>
        <v>0</v>
      </c>
      <c r="AC12" s="194">
        <f t="shared" ca="1" si="3"/>
        <v>0</v>
      </c>
      <c r="AD12" s="194">
        <f t="shared" ca="1" si="3"/>
        <v>0</v>
      </c>
      <c r="AE12" s="194">
        <f t="shared" ca="1" si="3"/>
        <v>0</v>
      </c>
      <c r="AF12" s="194">
        <f t="shared" ca="1" si="3"/>
        <v>0</v>
      </c>
      <c r="AG12" s="194">
        <f t="shared" ca="1" si="3"/>
        <v>0</v>
      </c>
      <c r="AH12" s="194">
        <f t="shared" ca="1" si="3"/>
        <v>0</v>
      </c>
      <c r="AI12" s="194">
        <f t="shared" ca="1" si="4"/>
        <v>0</v>
      </c>
      <c r="AJ12" s="194">
        <f t="shared" ca="1" si="4"/>
        <v>0</v>
      </c>
      <c r="AK12" s="194">
        <f t="shared" ca="1" si="4"/>
        <v>0</v>
      </c>
      <c r="AL12" s="194">
        <f t="shared" ca="1" si="4"/>
        <v>0</v>
      </c>
      <c r="AM12" s="194">
        <f t="shared" ca="1" si="4"/>
        <v>0</v>
      </c>
      <c r="AN12" s="194">
        <f t="shared" ca="1" si="4"/>
        <v>0</v>
      </c>
    </row>
    <row r="13" spans="1:40" x14ac:dyDescent="0.3">
      <c r="A13" t="s">
        <v>1414</v>
      </c>
      <c r="B13" t="s">
        <v>1541</v>
      </c>
      <c r="C13" s="51">
        <f t="shared" ca="1" si="5"/>
        <v>0</v>
      </c>
      <c r="D13" s="192">
        <f t="shared" ca="1" si="6"/>
        <v>0</v>
      </c>
      <c r="E13" s="194">
        <f t="shared" ca="1" si="1"/>
        <v>0</v>
      </c>
      <c r="F13" s="194">
        <f t="shared" ca="1" si="1"/>
        <v>0</v>
      </c>
      <c r="G13" s="194">
        <f t="shared" ca="1" si="1"/>
        <v>0</v>
      </c>
      <c r="H13" s="194">
        <f t="shared" ca="1" si="1"/>
        <v>0</v>
      </c>
      <c r="I13" s="194">
        <f t="shared" ca="1" si="1"/>
        <v>0</v>
      </c>
      <c r="J13" s="194">
        <f t="shared" ca="1" si="1"/>
        <v>0</v>
      </c>
      <c r="K13" s="194">
        <f t="shared" ca="1" si="1"/>
        <v>0</v>
      </c>
      <c r="L13" s="194">
        <f t="shared" ca="1" si="1"/>
        <v>0</v>
      </c>
      <c r="M13" s="194">
        <f t="shared" ca="1" si="1"/>
        <v>0</v>
      </c>
      <c r="N13" s="194">
        <f t="shared" ca="1" si="1"/>
        <v>0</v>
      </c>
      <c r="O13" s="194">
        <f t="shared" ca="1" si="2"/>
        <v>0</v>
      </c>
      <c r="P13" s="194">
        <f t="shared" ca="1" si="2"/>
        <v>0</v>
      </c>
      <c r="Q13" s="194">
        <f t="shared" ca="1" si="2"/>
        <v>0</v>
      </c>
      <c r="R13" s="194">
        <f t="shared" ca="1" si="2"/>
        <v>0</v>
      </c>
      <c r="S13" s="194">
        <f t="shared" ca="1" si="2"/>
        <v>0</v>
      </c>
      <c r="T13" s="194">
        <f t="shared" ca="1" si="2"/>
        <v>0</v>
      </c>
      <c r="U13" s="194">
        <f t="shared" ca="1" si="2"/>
        <v>0</v>
      </c>
      <c r="V13" s="194">
        <f t="shared" ca="1" si="2"/>
        <v>0</v>
      </c>
      <c r="W13" s="194">
        <f t="shared" ca="1" si="2"/>
        <v>0</v>
      </c>
      <c r="X13" s="194">
        <f t="shared" ca="1" si="2"/>
        <v>0</v>
      </c>
      <c r="Y13" s="194">
        <f t="shared" ca="1" si="3"/>
        <v>0</v>
      </c>
      <c r="Z13" s="194">
        <f t="shared" ca="1" si="3"/>
        <v>0</v>
      </c>
      <c r="AA13" s="194">
        <f t="shared" ca="1" si="3"/>
        <v>0</v>
      </c>
      <c r="AB13" s="194">
        <f t="shared" ca="1" si="3"/>
        <v>0</v>
      </c>
      <c r="AC13" s="194">
        <f t="shared" ca="1" si="3"/>
        <v>0</v>
      </c>
      <c r="AD13" s="194">
        <f t="shared" ca="1" si="3"/>
        <v>0</v>
      </c>
      <c r="AE13" s="194">
        <f t="shared" ca="1" si="3"/>
        <v>0</v>
      </c>
      <c r="AF13" s="194">
        <f t="shared" ca="1" si="3"/>
        <v>0</v>
      </c>
      <c r="AG13" s="194">
        <f t="shared" ca="1" si="3"/>
        <v>0</v>
      </c>
      <c r="AH13" s="194">
        <f t="shared" ca="1" si="3"/>
        <v>0</v>
      </c>
      <c r="AI13" s="194">
        <f t="shared" ca="1" si="4"/>
        <v>0</v>
      </c>
      <c r="AJ13" s="194">
        <f t="shared" ca="1" si="4"/>
        <v>0</v>
      </c>
      <c r="AK13" s="194">
        <f t="shared" ca="1" si="4"/>
        <v>0</v>
      </c>
      <c r="AL13" s="194">
        <f t="shared" ca="1" si="4"/>
        <v>0</v>
      </c>
      <c r="AM13" s="194">
        <f t="shared" ca="1" si="4"/>
        <v>0</v>
      </c>
      <c r="AN13" s="194">
        <f t="shared" ca="1" si="4"/>
        <v>0</v>
      </c>
    </row>
    <row r="14" spans="1:40" x14ac:dyDescent="0.3">
      <c r="A14" t="s">
        <v>1415</v>
      </c>
      <c r="B14" t="s">
        <v>110</v>
      </c>
      <c r="C14" s="51">
        <f t="shared" ca="1" si="5"/>
        <v>9.52</v>
      </c>
      <c r="D14" s="192">
        <f t="shared" ca="1" si="6"/>
        <v>85557.132429997509</v>
      </c>
      <c r="E14" s="194">
        <f t="shared" ca="1" si="1"/>
        <v>0</v>
      </c>
      <c r="F14" s="194">
        <f t="shared" ca="1" si="1"/>
        <v>0</v>
      </c>
      <c r="G14" s="194">
        <f t="shared" ca="1" si="1"/>
        <v>67570.681457317507</v>
      </c>
      <c r="H14" s="194">
        <f t="shared" ca="1" si="1"/>
        <v>0</v>
      </c>
      <c r="I14" s="194">
        <f t="shared" ca="1" si="1"/>
        <v>0</v>
      </c>
      <c r="J14" s="194">
        <f t="shared" ca="1" si="1"/>
        <v>0</v>
      </c>
      <c r="K14" s="194">
        <f t="shared" ca="1" si="1"/>
        <v>0</v>
      </c>
      <c r="L14" s="194">
        <f t="shared" ca="1" si="1"/>
        <v>0</v>
      </c>
      <c r="M14" s="194">
        <f t="shared" ca="1" si="1"/>
        <v>0</v>
      </c>
      <c r="N14" s="194">
        <f t="shared" ca="1" si="1"/>
        <v>0</v>
      </c>
      <c r="O14" s="194">
        <f t="shared" ca="1" si="2"/>
        <v>0</v>
      </c>
      <c r="P14" s="194">
        <f t="shared" ca="1" si="2"/>
        <v>0</v>
      </c>
      <c r="Q14" s="194">
        <f t="shared" ca="1" si="2"/>
        <v>17986.450972680002</v>
      </c>
      <c r="R14" s="194">
        <f t="shared" ca="1" si="2"/>
        <v>0</v>
      </c>
      <c r="S14" s="194">
        <f t="shared" ca="1" si="2"/>
        <v>0</v>
      </c>
      <c r="T14" s="194">
        <f t="shared" ca="1" si="2"/>
        <v>0</v>
      </c>
      <c r="U14" s="194">
        <f t="shared" ca="1" si="2"/>
        <v>0</v>
      </c>
      <c r="V14" s="194">
        <f t="shared" ca="1" si="2"/>
        <v>0</v>
      </c>
      <c r="W14" s="194">
        <f t="shared" ca="1" si="2"/>
        <v>0</v>
      </c>
      <c r="X14" s="194">
        <f t="shared" ca="1" si="2"/>
        <v>0</v>
      </c>
      <c r="Y14" s="194">
        <f t="shared" ca="1" si="3"/>
        <v>0</v>
      </c>
      <c r="Z14" s="194">
        <f t="shared" ca="1" si="3"/>
        <v>0</v>
      </c>
      <c r="AA14" s="194">
        <f t="shared" ca="1" si="3"/>
        <v>0</v>
      </c>
      <c r="AB14" s="194">
        <f t="shared" ca="1" si="3"/>
        <v>0</v>
      </c>
      <c r="AC14" s="194">
        <f t="shared" ca="1" si="3"/>
        <v>0</v>
      </c>
      <c r="AD14" s="194">
        <f t="shared" ca="1" si="3"/>
        <v>0</v>
      </c>
      <c r="AE14" s="194">
        <f t="shared" ca="1" si="3"/>
        <v>0</v>
      </c>
      <c r="AF14" s="194">
        <f t="shared" ca="1" si="3"/>
        <v>0</v>
      </c>
      <c r="AG14" s="194">
        <f t="shared" ca="1" si="3"/>
        <v>0</v>
      </c>
      <c r="AH14" s="194">
        <f t="shared" ca="1" si="3"/>
        <v>0</v>
      </c>
      <c r="AI14" s="194">
        <f t="shared" ca="1" si="4"/>
        <v>0</v>
      </c>
      <c r="AJ14" s="194">
        <f t="shared" ca="1" si="4"/>
        <v>0</v>
      </c>
      <c r="AK14" s="194">
        <f t="shared" ca="1" si="4"/>
        <v>0</v>
      </c>
      <c r="AL14" s="194">
        <f t="shared" ca="1" si="4"/>
        <v>0</v>
      </c>
      <c r="AM14" s="194">
        <f t="shared" ca="1" si="4"/>
        <v>0</v>
      </c>
      <c r="AN14" s="194">
        <f t="shared" ca="1" si="4"/>
        <v>0</v>
      </c>
    </row>
    <row r="15" spans="1:40" x14ac:dyDescent="0.3">
      <c r="A15" t="s">
        <v>1511</v>
      </c>
      <c r="B15" t="s">
        <v>1036</v>
      </c>
      <c r="C15" s="51">
        <f t="shared" ca="1" si="5"/>
        <v>6</v>
      </c>
      <c r="D15" s="192">
        <f t="shared" ca="1" si="6"/>
        <v>68809.031151750009</v>
      </c>
      <c r="E15" s="194">
        <f t="shared" ca="1" si="1"/>
        <v>0</v>
      </c>
      <c r="F15" s="194">
        <f t="shared" ca="1" si="1"/>
        <v>0</v>
      </c>
      <c r="G15" s="194">
        <f t="shared" ca="1" si="1"/>
        <v>0</v>
      </c>
      <c r="H15" s="194">
        <f t="shared" ca="1" si="1"/>
        <v>0</v>
      </c>
      <c r="I15" s="194">
        <f t="shared" ca="1" si="1"/>
        <v>68809.031151750009</v>
      </c>
      <c r="J15" s="194">
        <f t="shared" ca="1" si="1"/>
        <v>0</v>
      </c>
      <c r="K15" s="194">
        <f t="shared" ca="1" si="1"/>
        <v>0</v>
      </c>
      <c r="L15" s="194">
        <f t="shared" ca="1" si="1"/>
        <v>0</v>
      </c>
      <c r="M15" s="194">
        <f t="shared" ca="1" si="1"/>
        <v>0</v>
      </c>
      <c r="N15" s="194">
        <f t="shared" ca="1" si="1"/>
        <v>0</v>
      </c>
      <c r="O15" s="194">
        <f t="shared" ca="1" si="2"/>
        <v>0</v>
      </c>
      <c r="P15" s="194">
        <f t="shared" ca="1" si="2"/>
        <v>0</v>
      </c>
      <c r="Q15" s="194">
        <f t="shared" ca="1" si="2"/>
        <v>0</v>
      </c>
      <c r="R15" s="194">
        <f t="shared" ca="1" si="2"/>
        <v>0</v>
      </c>
      <c r="S15" s="194">
        <f t="shared" ca="1" si="2"/>
        <v>0</v>
      </c>
      <c r="T15" s="194">
        <f t="shared" ca="1" si="2"/>
        <v>0</v>
      </c>
      <c r="U15" s="194">
        <f t="shared" ca="1" si="2"/>
        <v>0</v>
      </c>
      <c r="V15" s="194">
        <f t="shared" ca="1" si="2"/>
        <v>0</v>
      </c>
      <c r="W15" s="194">
        <f t="shared" ca="1" si="2"/>
        <v>0</v>
      </c>
      <c r="X15" s="194">
        <f t="shared" ca="1" si="2"/>
        <v>0</v>
      </c>
      <c r="Y15" s="194">
        <f t="shared" ca="1" si="3"/>
        <v>0</v>
      </c>
      <c r="Z15" s="194">
        <f t="shared" ca="1" si="3"/>
        <v>0</v>
      </c>
      <c r="AA15" s="194">
        <f t="shared" ca="1" si="3"/>
        <v>0</v>
      </c>
      <c r="AB15" s="194">
        <f t="shared" ca="1" si="3"/>
        <v>0</v>
      </c>
      <c r="AC15" s="194">
        <f t="shared" ca="1" si="3"/>
        <v>0</v>
      </c>
      <c r="AD15" s="194">
        <f t="shared" ca="1" si="3"/>
        <v>0</v>
      </c>
      <c r="AE15" s="194">
        <f t="shared" ca="1" si="3"/>
        <v>0</v>
      </c>
      <c r="AF15" s="194">
        <f t="shared" ca="1" si="3"/>
        <v>0</v>
      </c>
      <c r="AG15" s="194">
        <f t="shared" ca="1" si="3"/>
        <v>0</v>
      </c>
      <c r="AH15" s="194">
        <f t="shared" ca="1" si="3"/>
        <v>0</v>
      </c>
      <c r="AI15" s="194">
        <f t="shared" ca="1" si="4"/>
        <v>0</v>
      </c>
      <c r="AJ15" s="194">
        <f t="shared" ca="1" si="4"/>
        <v>0</v>
      </c>
      <c r="AK15" s="194">
        <f t="shared" ca="1" si="4"/>
        <v>0</v>
      </c>
      <c r="AL15" s="194">
        <f t="shared" ca="1" si="4"/>
        <v>0</v>
      </c>
      <c r="AM15" s="194">
        <f t="shared" ca="1" si="4"/>
        <v>0</v>
      </c>
      <c r="AN15" s="194">
        <f t="shared" ca="1" si="4"/>
        <v>0</v>
      </c>
    </row>
    <row r="16" spans="1:40" x14ac:dyDescent="0.3">
      <c r="A16" t="s">
        <v>1416</v>
      </c>
      <c r="B16" t="s">
        <v>1034</v>
      </c>
      <c r="C16" s="51">
        <f t="shared" ca="1" si="5"/>
        <v>6</v>
      </c>
      <c r="D16" s="192">
        <f t="shared" ca="1" si="6"/>
        <v>60234.901843500011</v>
      </c>
      <c r="E16" s="194">
        <f t="shared" ca="1" si="1"/>
        <v>0</v>
      </c>
      <c r="F16" s="194">
        <f t="shared" ca="1" si="1"/>
        <v>0</v>
      </c>
      <c r="G16" s="194">
        <f t="shared" ca="1" si="1"/>
        <v>0</v>
      </c>
      <c r="H16" s="194">
        <f t="shared" ca="1" si="1"/>
        <v>0</v>
      </c>
      <c r="I16" s="194">
        <f t="shared" ca="1" si="1"/>
        <v>60234.901843500011</v>
      </c>
      <c r="J16" s="194">
        <f t="shared" ca="1" si="1"/>
        <v>0</v>
      </c>
      <c r="K16" s="194">
        <f t="shared" ca="1" si="1"/>
        <v>0</v>
      </c>
      <c r="L16" s="194">
        <f t="shared" ca="1" si="1"/>
        <v>0</v>
      </c>
      <c r="M16" s="194">
        <f t="shared" ca="1" si="1"/>
        <v>0</v>
      </c>
      <c r="N16" s="194">
        <f t="shared" ca="1" si="1"/>
        <v>0</v>
      </c>
      <c r="O16" s="194">
        <f t="shared" ca="1" si="2"/>
        <v>0</v>
      </c>
      <c r="P16" s="194">
        <f t="shared" ca="1" si="2"/>
        <v>0</v>
      </c>
      <c r="Q16" s="194">
        <f t="shared" ca="1" si="2"/>
        <v>0</v>
      </c>
      <c r="R16" s="194">
        <f t="shared" ca="1" si="2"/>
        <v>0</v>
      </c>
      <c r="S16" s="194">
        <f t="shared" ca="1" si="2"/>
        <v>0</v>
      </c>
      <c r="T16" s="194">
        <f t="shared" ca="1" si="2"/>
        <v>0</v>
      </c>
      <c r="U16" s="194">
        <f t="shared" ca="1" si="2"/>
        <v>0</v>
      </c>
      <c r="V16" s="194">
        <f t="shared" ca="1" si="2"/>
        <v>0</v>
      </c>
      <c r="W16" s="194">
        <f t="shared" ca="1" si="2"/>
        <v>0</v>
      </c>
      <c r="X16" s="194">
        <f t="shared" ca="1" si="2"/>
        <v>0</v>
      </c>
      <c r="Y16" s="194">
        <f t="shared" ca="1" si="3"/>
        <v>0</v>
      </c>
      <c r="Z16" s="194">
        <f t="shared" ca="1" si="3"/>
        <v>0</v>
      </c>
      <c r="AA16" s="194">
        <f t="shared" ca="1" si="3"/>
        <v>0</v>
      </c>
      <c r="AB16" s="194">
        <f t="shared" ca="1" si="3"/>
        <v>0</v>
      </c>
      <c r="AC16" s="194">
        <f t="shared" ca="1" si="3"/>
        <v>0</v>
      </c>
      <c r="AD16" s="194">
        <f t="shared" ca="1" si="3"/>
        <v>0</v>
      </c>
      <c r="AE16" s="194">
        <f t="shared" ca="1" si="3"/>
        <v>0</v>
      </c>
      <c r="AF16" s="194">
        <f t="shared" ca="1" si="3"/>
        <v>0</v>
      </c>
      <c r="AG16" s="194">
        <f t="shared" ca="1" si="3"/>
        <v>0</v>
      </c>
      <c r="AH16" s="194">
        <f t="shared" ca="1" si="3"/>
        <v>0</v>
      </c>
      <c r="AI16" s="194">
        <f t="shared" ca="1" si="4"/>
        <v>0</v>
      </c>
      <c r="AJ16" s="194">
        <f t="shared" ca="1" si="4"/>
        <v>0</v>
      </c>
      <c r="AK16" s="194">
        <f t="shared" ca="1" si="4"/>
        <v>0</v>
      </c>
      <c r="AL16" s="194">
        <f t="shared" ca="1" si="4"/>
        <v>0</v>
      </c>
      <c r="AM16" s="194">
        <f t="shared" ca="1" si="4"/>
        <v>0</v>
      </c>
      <c r="AN16" s="194">
        <f t="shared" ca="1" si="4"/>
        <v>0</v>
      </c>
    </row>
    <row r="17" spans="1:40" x14ac:dyDescent="0.3">
      <c r="A17" t="s">
        <v>1417</v>
      </c>
      <c r="B17" t="s">
        <v>80</v>
      </c>
      <c r="C17" s="51">
        <f t="shared" ca="1" si="5"/>
        <v>7.0666666666666664</v>
      </c>
      <c r="D17" s="192">
        <f t="shared" ca="1" si="6"/>
        <v>52239.685391549996</v>
      </c>
      <c r="E17" s="194">
        <f t="shared" ref="E17:N26" ca="1" si="7">SUMIFS(INDIRECT($B$1 &amp; "_Direct"), Resource_Name, $B17, WBSL3, E$1, Inst, $B$2)</f>
        <v>0</v>
      </c>
      <c r="F17" s="194">
        <f t="shared" ca="1" si="7"/>
        <v>0</v>
      </c>
      <c r="G17" s="194">
        <f t="shared" ca="1" si="7"/>
        <v>0</v>
      </c>
      <c r="H17" s="194">
        <f t="shared" ca="1" si="7"/>
        <v>8870.8899721500002</v>
      </c>
      <c r="I17" s="194">
        <f t="shared" ca="1" si="7"/>
        <v>0</v>
      </c>
      <c r="J17" s="194">
        <f t="shared" ca="1" si="7"/>
        <v>35483.559888600001</v>
      </c>
      <c r="K17" s="194">
        <f t="shared" ca="1" si="7"/>
        <v>0</v>
      </c>
      <c r="L17" s="194">
        <f t="shared" ca="1" si="7"/>
        <v>0</v>
      </c>
      <c r="M17" s="194">
        <f t="shared" ca="1" si="7"/>
        <v>0</v>
      </c>
      <c r="N17" s="194">
        <f t="shared" ca="1" si="7"/>
        <v>0</v>
      </c>
      <c r="O17" s="194">
        <f t="shared" ref="O17:X26" ca="1" si="8">SUMIFS(INDIRECT($B$1 &amp; "_Direct"), Resource_Name, $B17, WBSL3, O$1, Inst, $B$2)</f>
        <v>0</v>
      </c>
      <c r="P17" s="194">
        <f t="shared" ca="1" si="8"/>
        <v>0</v>
      </c>
      <c r="Q17" s="194">
        <f t="shared" ca="1" si="8"/>
        <v>0</v>
      </c>
      <c r="R17" s="194">
        <f t="shared" ca="1" si="8"/>
        <v>0</v>
      </c>
      <c r="S17" s="194">
        <f t="shared" ca="1" si="8"/>
        <v>0</v>
      </c>
      <c r="T17" s="194">
        <f t="shared" ca="1" si="8"/>
        <v>0</v>
      </c>
      <c r="U17" s="194">
        <f t="shared" ca="1" si="8"/>
        <v>0</v>
      </c>
      <c r="V17" s="194">
        <f t="shared" ca="1" si="8"/>
        <v>0</v>
      </c>
      <c r="W17" s="194">
        <f t="shared" ca="1" si="8"/>
        <v>0</v>
      </c>
      <c r="X17" s="194">
        <f t="shared" ca="1" si="8"/>
        <v>0</v>
      </c>
      <c r="Y17" s="194">
        <f t="shared" ref="Y17:AH26" ca="1" si="9">SUMIFS(INDIRECT($B$1 &amp; "_Direct"), Resource_Name, $B17, WBSL3, Y$1, Inst, $B$2)</f>
        <v>0</v>
      </c>
      <c r="Z17" s="194">
        <f t="shared" ca="1" si="9"/>
        <v>0</v>
      </c>
      <c r="AA17" s="194">
        <f t="shared" ca="1" si="9"/>
        <v>0</v>
      </c>
      <c r="AB17" s="194">
        <f t="shared" ca="1" si="9"/>
        <v>0</v>
      </c>
      <c r="AC17" s="194">
        <f t="shared" ca="1" si="9"/>
        <v>0</v>
      </c>
      <c r="AD17" s="194">
        <f t="shared" ca="1" si="9"/>
        <v>0</v>
      </c>
      <c r="AE17" s="194">
        <f t="shared" ca="1" si="9"/>
        <v>0</v>
      </c>
      <c r="AF17" s="194">
        <f t="shared" ca="1" si="9"/>
        <v>0</v>
      </c>
      <c r="AG17" s="194">
        <f t="shared" ca="1" si="9"/>
        <v>7885.2355308000006</v>
      </c>
      <c r="AH17" s="194">
        <f t="shared" ca="1" si="9"/>
        <v>0</v>
      </c>
      <c r="AI17" s="194">
        <f t="shared" ref="AI17:AN26" ca="1" si="10">SUMIFS(INDIRECT($B$1 &amp; "_Direct"), Resource_Name, $B17, WBSL3, AI$1, Inst, $B$2)</f>
        <v>0</v>
      </c>
      <c r="AJ17" s="194">
        <f t="shared" ca="1" si="10"/>
        <v>0</v>
      </c>
      <c r="AK17" s="194">
        <f t="shared" ca="1" si="10"/>
        <v>0</v>
      </c>
      <c r="AL17" s="194">
        <f t="shared" ca="1" si="10"/>
        <v>0</v>
      </c>
      <c r="AM17" s="194">
        <f t="shared" ca="1" si="10"/>
        <v>0</v>
      </c>
      <c r="AN17" s="194">
        <f t="shared" ca="1" si="10"/>
        <v>0</v>
      </c>
    </row>
    <row r="18" spans="1:40" x14ac:dyDescent="0.3">
      <c r="A18" t="s">
        <v>1418</v>
      </c>
      <c r="B18" t="s">
        <v>18</v>
      </c>
      <c r="C18" s="51">
        <f t="shared" ca="1" si="5"/>
        <v>12</v>
      </c>
      <c r="D18" s="192">
        <f t="shared" ca="1" si="6"/>
        <v>113989.90311450002</v>
      </c>
      <c r="E18" s="194">
        <f t="shared" ca="1" si="7"/>
        <v>0</v>
      </c>
      <c r="F18" s="194">
        <f t="shared" ca="1" si="7"/>
        <v>0</v>
      </c>
      <c r="G18" s="194">
        <f t="shared" ca="1" si="7"/>
        <v>0</v>
      </c>
      <c r="H18" s="194">
        <f t="shared" ca="1" si="7"/>
        <v>0</v>
      </c>
      <c r="I18" s="194">
        <f t="shared" ca="1" si="7"/>
        <v>0</v>
      </c>
      <c r="J18" s="194">
        <f t="shared" ca="1" si="7"/>
        <v>113989.90311450002</v>
      </c>
      <c r="K18" s="194">
        <f t="shared" ca="1" si="7"/>
        <v>0</v>
      </c>
      <c r="L18" s="194">
        <f t="shared" ca="1" si="7"/>
        <v>0</v>
      </c>
      <c r="M18" s="194">
        <f t="shared" ca="1" si="7"/>
        <v>0</v>
      </c>
      <c r="N18" s="194">
        <f t="shared" ca="1" si="7"/>
        <v>0</v>
      </c>
      <c r="O18" s="194">
        <f t="shared" ca="1" si="8"/>
        <v>0</v>
      </c>
      <c r="P18" s="194">
        <f t="shared" ca="1" si="8"/>
        <v>0</v>
      </c>
      <c r="Q18" s="194">
        <f t="shared" ca="1" si="8"/>
        <v>0</v>
      </c>
      <c r="R18" s="194">
        <f t="shared" ca="1" si="8"/>
        <v>0</v>
      </c>
      <c r="S18" s="194">
        <f t="shared" ca="1" si="8"/>
        <v>0</v>
      </c>
      <c r="T18" s="194">
        <f t="shared" ca="1" si="8"/>
        <v>0</v>
      </c>
      <c r="U18" s="194">
        <f t="shared" ca="1" si="8"/>
        <v>0</v>
      </c>
      <c r="V18" s="194">
        <f t="shared" ca="1" si="8"/>
        <v>0</v>
      </c>
      <c r="W18" s="194">
        <f t="shared" ca="1" si="8"/>
        <v>0</v>
      </c>
      <c r="X18" s="194">
        <f t="shared" ca="1" si="8"/>
        <v>0</v>
      </c>
      <c r="Y18" s="194">
        <f t="shared" ca="1" si="9"/>
        <v>0</v>
      </c>
      <c r="Z18" s="194">
        <f t="shared" ca="1" si="9"/>
        <v>0</v>
      </c>
      <c r="AA18" s="194">
        <f t="shared" ca="1" si="9"/>
        <v>0</v>
      </c>
      <c r="AB18" s="194">
        <f t="shared" ca="1" si="9"/>
        <v>0</v>
      </c>
      <c r="AC18" s="194">
        <f t="shared" ca="1" si="9"/>
        <v>0</v>
      </c>
      <c r="AD18" s="194">
        <f t="shared" ca="1" si="9"/>
        <v>0</v>
      </c>
      <c r="AE18" s="194">
        <f t="shared" ca="1" si="9"/>
        <v>0</v>
      </c>
      <c r="AF18" s="194">
        <f t="shared" ca="1" si="9"/>
        <v>0</v>
      </c>
      <c r="AG18" s="194">
        <f t="shared" ca="1" si="9"/>
        <v>0</v>
      </c>
      <c r="AH18" s="194">
        <f t="shared" ca="1" si="9"/>
        <v>0</v>
      </c>
      <c r="AI18" s="194">
        <f t="shared" ca="1" si="10"/>
        <v>0</v>
      </c>
      <c r="AJ18" s="194">
        <f t="shared" ca="1" si="10"/>
        <v>0</v>
      </c>
      <c r="AK18" s="194">
        <f t="shared" ca="1" si="10"/>
        <v>0</v>
      </c>
      <c r="AL18" s="194">
        <f t="shared" ca="1" si="10"/>
        <v>0</v>
      </c>
      <c r="AM18" s="194">
        <f t="shared" ca="1" si="10"/>
        <v>0</v>
      </c>
      <c r="AN18" s="194">
        <f t="shared" ca="1" si="10"/>
        <v>0</v>
      </c>
    </row>
    <row r="19" spans="1:40" x14ac:dyDescent="0.3">
      <c r="A19" t="s">
        <v>1419</v>
      </c>
      <c r="B19" t="s">
        <v>1291</v>
      </c>
      <c r="C19" s="51">
        <f t="shared" ca="1" si="5"/>
        <v>2.75</v>
      </c>
      <c r="D19" s="192">
        <f t="shared" ca="1" si="6"/>
        <v>27977.831578125002</v>
      </c>
      <c r="E19" s="194">
        <f t="shared" ca="1" si="7"/>
        <v>0</v>
      </c>
      <c r="F19" s="194">
        <f t="shared" ca="1" si="7"/>
        <v>0</v>
      </c>
      <c r="G19" s="194">
        <f t="shared" ca="1" si="7"/>
        <v>0</v>
      </c>
      <c r="H19" s="194">
        <f t="shared" ca="1" si="7"/>
        <v>0</v>
      </c>
      <c r="I19" s="194">
        <f t="shared" ca="1" si="7"/>
        <v>0</v>
      </c>
      <c r="J19" s="194">
        <f t="shared" ca="1" si="7"/>
        <v>0</v>
      </c>
      <c r="K19" s="194">
        <f t="shared" ca="1" si="7"/>
        <v>0</v>
      </c>
      <c r="L19" s="194">
        <f t="shared" ca="1" si="7"/>
        <v>0</v>
      </c>
      <c r="M19" s="194">
        <f t="shared" ca="1" si="7"/>
        <v>0</v>
      </c>
      <c r="N19" s="194">
        <f t="shared" ca="1" si="7"/>
        <v>0</v>
      </c>
      <c r="O19" s="194">
        <f t="shared" ca="1" si="8"/>
        <v>0</v>
      </c>
      <c r="P19" s="194">
        <f t="shared" ca="1" si="8"/>
        <v>0</v>
      </c>
      <c r="Q19" s="194">
        <f t="shared" ca="1" si="8"/>
        <v>0</v>
      </c>
      <c r="R19" s="194">
        <f t="shared" ca="1" si="8"/>
        <v>0</v>
      </c>
      <c r="S19" s="194">
        <f t="shared" ca="1" si="8"/>
        <v>0</v>
      </c>
      <c r="T19" s="194">
        <f t="shared" ca="1" si="8"/>
        <v>0</v>
      </c>
      <c r="U19" s="194">
        <f t="shared" ca="1" si="8"/>
        <v>0</v>
      </c>
      <c r="V19" s="194">
        <f t="shared" ca="1" si="8"/>
        <v>0</v>
      </c>
      <c r="W19" s="194">
        <f t="shared" ca="1" si="8"/>
        <v>0</v>
      </c>
      <c r="X19" s="194">
        <f t="shared" ca="1" si="8"/>
        <v>0</v>
      </c>
      <c r="Y19" s="194">
        <f t="shared" ca="1" si="9"/>
        <v>0</v>
      </c>
      <c r="Z19" s="194">
        <f t="shared" ca="1" si="9"/>
        <v>0</v>
      </c>
      <c r="AA19" s="194">
        <f t="shared" ca="1" si="9"/>
        <v>0</v>
      </c>
      <c r="AB19" s="194">
        <f t="shared" ca="1" si="9"/>
        <v>0</v>
      </c>
      <c r="AC19" s="194">
        <f t="shared" ca="1" si="9"/>
        <v>0</v>
      </c>
      <c r="AD19" s="194">
        <f t="shared" ca="1" si="9"/>
        <v>0</v>
      </c>
      <c r="AE19" s="194">
        <f t="shared" ca="1" si="9"/>
        <v>0</v>
      </c>
      <c r="AF19" s="194">
        <f t="shared" ca="1" si="9"/>
        <v>27977.831578125002</v>
      </c>
      <c r="AG19" s="194">
        <f t="shared" ca="1" si="9"/>
        <v>0</v>
      </c>
      <c r="AH19" s="194">
        <f t="shared" ca="1" si="9"/>
        <v>0</v>
      </c>
      <c r="AI19" s="194">
        <f t="shared" ca="1" si="10"/>
        <v>0</v>
      </c>
      <c r="AJ19" s="194">
        <f t="shared" ca="1" si="10"/>
        <v>0</v>
      </c>
      <c r="AK19" s="194">
        <f t="shared" ca="1" si="10"/>
        <v>0</v>
      </c>
      <c r="AL19" s="194">
        <f t="shared" ca="1" si="10"/>
        <v>0</v>
      </c>
      <c r="AM19" s="194">
        <f t="shared" ca="1" si="10"/>
        <v>0</v>
      </c>
      <c r="AN19" s="194">
        <f t="shared" ca="1" si="10"/>
        <v>0</v>
      </c>
    </row>
    <row r="20" spans="1:40" x14ac:dyDescent="0.3">
      <c r="A20" t="s">
        <v>1419</v>
      </c>
      <c r="B20" t="s">
        <v>1345</v>
      </c>
      <c r="C20" s="51">
        <f t="shared" ca="1" si="5"/>
        <v>11.333333333333332</v>
      </c>
      <c r="D20" s="192">
        <f t="shared" ca="1" si="6"/>
        <v>111896.71784100001</v>
      </c>
      <c r="E20" s="194">
        <f t="shared" ca="1" si="7"/>
        <v>0</v>
      </c>
      <c r="F20" s="194">
        <f t="shared" ca="1" si="7"/>
        <v>0</v>
      </c>
      <c r="G20" s="194">
        <f t="shared" ca="1" si="7"/>
        <v>0</v>
      </c>
      <c r="H20" s="194">
        <f t="shared" ca="1" si="7"/>
        <v>0</v>
      </c>
      <c r="I20" s="194">
        <f t="shared" ca="1" si="7"/>
        <v>0</v>
      </c>
      <c r="J20" s="194">
        <f t="shared" ca="1" si="7"/>
        <v>0</v>
      </c>
      <c r="K20" s="194">
        <f t="shared" ca="1" si="7"/>
        <v>0</v>
      </c>
      <c r="L20" s="194">
        <f t="shared" ca="1" si="7"/>
        <v>0</v>
      </c>
      <c r="M20" s="194">
        <f t="shared" ca="1" si="7"/>
        <v>0</v>
      </c>
      <c r="N20" s="194">
        <f t="shared" ca="1" si="7"/>
        <v>0</v>
      </c>
      <c r="O20" s="194">
        <f t="shared" ca="1" si="8"/>
        <v>0</v>
      </c>
      <c r="P20" s="194">
        <f t="shared" ca="1" si="8"/>
        <v>0</v>
      </c>
      <c r="Q20" s="194">
        <f t="shared" ca="1" si="8"/>
        <v>0</v>
      </c>
      <c r="R20" s="194">
        <f t="shared" ca="1" si="8"/>
        <v>0</v>
      </c>
      <c r="S20" s="194">
        <f t="shared" ca="1" si="8"/>
        <v>0</v>
      </c>
      <c r="T20" s="194">
        <f t="shared" ca="1" si="8"/>
        <v>0</v>
      </c>
      <c r="U20" s="194">
        <f t="shared" ca="1" si="8"/>
        <v>0</v>
      </c>
      <c r="V20" s="194">
        <f t="shared" ca="1" si="8"/>
        <v>0</v>
      </c>
      <c r="W20" s="194">
        <f t="shared" ca="1" si="8"/>
        <v>0</v>
      </c>
      <c r="X20" s="194">
        <f t="shared" ca="1" si="8"/>
        <v>0</v>
      </c>
      <c r="Y20" s="194">
        <f t="shared" ca="1" si="9"/>
        <v>0</v>
      </c>
      <c r="Z20" s="194">
        <f t="shared" ca="1" si="9"/>
        <v>0</v>
      </c>
      <c r="AA20" s="194">
        <f t="shared" ca="1" si="9"/>
        <v>0</v>
      </c>
      <c r="AB20" s="194">
        <f t="shared" ca="1" si="9"/>
        <v>0</v>
      </c>
      <c r="AC20" s="194">
        <f t="shared" ca="1" si="9"/>
        <v>0</v>
      </c>
      <c r="AD20" s="194">
        <f t="shared" ca="1" si="9"/>
        <v>0</v>
      </c>
      <c r="AE20" s="194">
        <f t="shared" ca="1" si="9"/>
        <v>0</v>
      </c>
      <c r="AF20" s="194">
        <f t="shared" ca="1" si="9"/>
        <v>0</v>
      </c>
      <c r="AG20" s="194">
        <f t="shared" ca="1" si="9"/>
        <v>0</v>
      </c>
      <c r="AH20" s="194">
        <f t="shared" ca="1" si="9"/>
        <v>0</v>
      </c>
      <c r="AI20" s="194">
        <f t="shared" ca="1" si="10"/>
        <v>0</v>
      </c>
      <c r="AJ20" s="194">
        <f t="shared" ca="1" si="10"/>
        <v>111896.71784100001</v>
      </c>
      <c r="AK20" s="194">
        <f t="shared" ca="1" si="10"/>
        <v>0</v>
      </c>
      <c r="AL20" s="194">
        <f t="shared" ca="1" si="10"/>
        <v>0</v>
      </c>
      <c r="AM20" s="194">
        <f t="shared" ca="1" si="10"/>
        <v>0</v>
      </c>
      <c r="AN20" s="194">
        <f t="shared" ca="1" si="10"/>
        <v>0</v>
      </c>
    </row>
    <row r="21" spans="1:40" x14ac:dyDescent="0.3">
      <c r="A21" t="s">
        <v>1420</v>
      </c>
      <c r="B21" t="s">
        <v>1175</v>
      </c>
      <c r="C21" s="51">
        <f t="shared" ca="1" si="5"/>
        <v>2.7199999999999998</v>
      </c>
      <c r="D21" s="192">
        <f t="shared" ca="1" si="6"/>
        <v>27225.599642100002</v>
      </c>
      <c r="E21" s="194">
        <f t="shared" ca="1" si="7"/>
        <v>0</v>
      </c>
      <c r="F21" s="194">
        <f t="shared" ca="1" si="7"/>
        <v>0</v>
      </c>
      <c r="G21" s="194">
        <f t="shared" ca="1" si="7"/>
        <v>0</v>
      </c>
      <c r="H21" s="194">
        <f t="shared" ca="1" si="7"/>
        <v>0</v>
      </c>
      <c r="I21" s="194">
        <f t="shared" ca="1" si="7"/>
        <v>0</v>
      </c>
      <c r="J21" s="194">
        <f t="shared" ca="1" si="7"/>
        <v>0</v>
      </c>
      <c r="K21" s="194">
        <f t="shared" ca="1" si="7"/>
        <v>0</v>
      </c>
      <c r="L21" s="194">
        <f t="shared" ca="1" si="7"/>
        <v>0</v>
      </c>
      <c r="M21" s="194">
        <f t="shared" ca="1" si="7"/>
        <v>0</v>
      </c>
      <c r="N21" s="194">
        <f t="shared" ca="1" si="7"/>
        <v>0</v>
      </c>
      <c r="O21" s="194">
        <f t="shared" ca="1" si="8"/>
        <v>0</v>
      </c>
      <c r="P21" s="194">
        <f t="shared" ca="1" si="8"/>
        <v>0</v>
      </c>
      <c r="Q21" s="194">
        <f t="shared" ca="1" si="8"/>
        <v>0</v>
      </c>
      <c r="R21" s="194">
        <f t="shared" ca="1" si="8"/>
        <v>0</v>
      </c>
      <c r="S21" s="194">
        <f t="shared" ca="1" si="8"/>
        <v>0</v>
      </c>
      <c r="T21" s="194">
        <f t="shared" ca="1" si="8"/>
        <v>0</v>
      </c>
      <c r="U21" s="194">
        <f t="shared" ca="1" si="8"/>
        <v>0</v>
      </c>
      <c r="V21" s="194">
        <f t="shared" ca="1" si="8"/>
        <v>0</v>
      </c>
      <c r="W21" s="194">
        <f t="shared" ca="1" si="8"/>
        <v>0</v>
      </c>
      <c r="X21" s="194">
        <f t="shared" ca="1" si="8"/>
        <v>0</v>
      </c>
      <c r="Y21" s="194">
        <f t="shared" ca="1" si="9"/>
        <v>0</v>
      </c>
      <c r="Z21" s="194">
        <f t="shared" ca="1" si="9"/>
        <v>1601.5058613000003</v>
      </c>
      <c r="AA21" s="194">
        <f t="shared" ca="1" si="9"/>
        <v>0</v>
      </c>
      <c r="AB21" s="194">
        <f t="shared" ca="1" si="9"/>
        <v>25624.093780800002</v>
      </c>
      <c r="AC21" s="194">
        <f t="shared" ca="1" si="9"/>
        <v>0</v>
      </c>
      <c r="AD21" s="194">
        <f t="shared" ca="1" si="9"/>
        <v>0</v>
      </c>
      <c r="AE21" s="194">
        <f t="shared" ca="1" si="9"/>
        <v>0</v>
      </c>
      <c r="AF21" s="194">
        <f t="shared" ca="1" si="9"/>
        <v>0</v>
      </c>
      <c r="AG21" s="194">
        <f t="shared" ca="1" si="9"/>
        <v>0</v>
      </c>
      <c r="AH21" s="194">
        <f t="shared" ca="1" si="9"/>
        <v>0</v>
      </c>
      <c r="AI21" s="194">
        <f t="shared" ca="1" si="10"/>
        <v>0</v>
      </c>
      <c r="AJ21" s="194">
        <f t="shared" ca="1" si="10"/>
        <v>0</v>
      </c>
      <c r="AK21" s="194">
        <f t="shared" ca="1" si="10"/>
        <v>0</v>
      </c>
      <c r="AL21" s="194">
        <f t="shared" ca="1" si="10"/>
        <v>0</v>
      </c>
      <c r="AM21" s="194">
        <f t="shared" ca="1" si="10"/>
        <v>0</v>
      </c>
      <c r="AN21" s="194">
        <f t="shared" ca="1" si="10"/>
        <v>0</v>
      </c>
    </row>
    <row r="22" spans="1:40" x14ac:dyDescent="0.3">
      <c r="A22" t="s">
        <v>1420</v>
      </c>
      <c r="B22" t="s">
        <v>1339</v>
      </c>
      <c r="C22" s="51">
        <f t="shared" ca="1" si="5"/>
        <v>0.64</v>
      </c>
      <c r="D22" s="192">
        <f t="shared" ca="1" si="6"/>
        <v>5409.308304000001</v>
      </c>
      <c r="E22" s="194">
        <f t="shared" ca="1" si="7"/>
        <v>0</v>
      </c>
      <c r="F22" s="194">
        <f t="shared" ca="1" si="7"/>
        <v>0</v>
      </c>
      <c r="G22" s="194">
        <f t="shared" ca="1" si="7"/>
        <v>0</v>
      </c>
      <c r="H22" s="194">
        <f t="shared" ca="1" si="7"/>
        <v>0</v>
      </c>
      <c r="I22" s="194">
        <f t="shared" ca="1" si="7"/>
        <v>0</v>
      </c>
      <c r="J22" s="194">
        <f t="shared" ca="1" si="7"/>
        <v>0</v>
      </c>
      <c r="K22" s="194">
        <f t="shared" ca="1" si="7"/>
        <v>0</v>
      </c>
      <c r="L22" s="194">
        <f t="shared" ca="1" si="7"/>
        <v>0</v>
      </c>
      <c r="M22" s="194">
        <f t="shared" ca="1" si="7"/>
        <v>0</v>
      </c>
      <c r="N22" s="194">
        <f t="shared" ca="1" si="7"/>
        <v>0</v>
      </c>
      <c r="O22" s="194">
        <f t="shared" ca="1" si="8"/>
        <v>0</v>
      </c>
      <c r="P22" s="194">
        <f t="shared" ca="1" si="8"/>
        <v>0</v>
      </c>
      <c r="Q22" s="194">
        <f t="shared" ca="1" si="8"/>
        <v>0</v>
      </c>
      <c r="R22" s="194">
        <f t="shared" ca="1" si="8"/>
        <v>0</v>
      </c>
      <c r="S22" s="194">
        <f t="shared" ca="1" si="8"/>
        <v>0</v>
      </c>
      <c r="T22" s="194">
        <f t="shared" ca="1" si="8"/>
        <v>0</v>
      </c>
      <c r="U22" s="194">
        <f t="shared" ca="1" si="8"/>
        <v>0</v>
      </c>
      <c r="V22" s="194">
        <f t="shared" ca="1" si="8"/>
        <v>0</v>
      </c>
      <c r="W22" s="194">
        <f t="shared" ca="1" si="8"/>
        <v>0</v>
      </c>
      <c r="X22" s="194">
        <f t="shared" ca="1" si="8"/>
        <v>0</v>
      </c>
      <c r="Y22" s="194">
        <f t="shared" ca="1" si="9"/>
        <v>0</v>
      </c>
      <c r="Z22" s="194">
        <f t="shared" ca="1" si="9"/>
        <v>0</v>
      </c>
      <c r="AA22" s="194">
        <f t="shared" ca="1" si="9"/>
        <v>0</v>
      </c>
      <c r="AB22" s="194">
        <f t="shared" ca="1" si="9"/>
        <v>0</v>
      </c>
      <c r="AC22" s="194">
        <f t="shared" ca="1" si="9"/>
        <v>0</v>
      </c>
      <c r="AD22" s="194">
        <f t="shared" ca="1" si="9"/>
        <v>0</v>
      </c>
      <c r="AE22" s="194">
        <f t="shared" ca="1" si="9"/>
        <v>0</v>
      </c>
      <c r="AF22" s="194">
        <f t="shared" ca="1" si="9"/>
        <v>0</v>
      </c>
      <c r="AG22" s="194">
        <f t="shared" ca="1" si="9"/>
        <v>0</v>
      </c>
      <c r="AH22" s="194">
        <f t="shared" ca="1" si="9"/>
        <v>0</v>
      </c>
      <c r="AI22" s="194">
        <f t="shared" ca="1" si="10"/>
        <v>0</v>
      </c>
      <c r="AJ22" s="194">
        <f t="shared" ca="1" si="10"/>
        <v>5409.308304000001</v>
      </c>
      <c r="AK22" s="194">
        <f t="shared" ca="1" si="10"/>
        <v>0</v>
      </c>
      <c r="AL22" s="194">
        <f t="shared" ca="1" si="10"/>
        <v>0</v>
      </c>
      <c r="AM22" s="194">
        <f t="shared" ca="1" si="10"/>
        <v>0</v>
      </c>
      <c r="AN22" s="194">
        <f t="shared" ca="1" si="10"/>
        <v>0</v>
      </c>
    </row>
    <row r="23" spans="1:40" x14ac:dyDescent="0.3">
      <c r="A23" t="s">
        <v>1420</v>
      </c>
      <c r="B23" t="s">
        <v>1373</v>
      </c>
      <c r="C23" s="51">
        <f t="shared" ca="1" si="5"/>
        <v>0</v>
      </c>
      <c r="D23" s="192">
        <f t="shared" ca="1" si="6"/>
        <v>0</v>
      </c>
      <c r="E23" s="194">
        <f t="shared" ca="1" si="7"/>
        <v>0</v>
      </c>
      <c r="F23" s="194">
        <f t="shared" ca="1" si="7"/>
        <v>0</v>
      </c>
      <c r="G23" s="194">
        <f t="shared" ca="1" si="7"/>
        <v>0</v>
      </c>
      <c r="H23" s="194">
        <f t="shared" ca="1" si="7"/>
        <v>0</v>
      </c>
      <c r="I23" s="194">
        <f t="shared" ca="1" si="7"/>
        <v>0</v>
      </c>
      <c r="J23" s="194">
        <f t="shared" ca="1" si="7"/>
        <v>0</v>
      </c>
      <c r="K23" s="194">
        <f t="shared" ca="1" si="7"/>
        <v>0</v>
      </c>
      <c r="L23" s="194">
        <f t="shared" ca="1" si="7"/>
        <v>0</v>
      </c>
      <c r="M23" s="194">
        <f t="shared" ca="1" si="7"/>
        <v>0</v>
      </c>
      <c r="N23" s="194">
        <f t="shared" ca="1" si="7"/>
        <v>0</v>
      </c>
      <c r="O23" s="194">
        <f t="shared" ca="1" si="8"/>
        <v>0</v>
      </c>
      <c r="P23" s="194">
        <f t="shared" ca="1" si="8"/>
        <v>0</v>
      </c>
      <c r="Q23" s="194">
        <f t="shared" ca="1" si="8"/>
        <v>0</v>
      </c>
      <c r="R23" s="194">
        <f t="shared" ca="1" si="8"/>
        <v>0</v>
      </c>
      <c r="S23" s="194">
        <f t="shared" ca="1" si="8"/>
        <v>0</v>
      </c>
      <c r="T23" s="194">
        <f t="shared" ca="1" si="8"/>
        <v>0</v>
      </c>
      <c r="U23" s="194">
        <f t="shared" ca="1" si="8"/>
        <v>0</v>
      </c>
      <c r="V23" s="194">
        <f t="shared" ca="1" si="8"/>
        <v>0</v>
      </c>
      <c r="W23" s="194">
        <f t="shared" ca="1" si="8"/>
        <v>0</v>
      </c>
      <c r="X23" s="194">
        <f t="shared" ca="1" si="8"/>
        <v>0</v>
      </c>
      <c r="Y23" s="194">
        <f t="shared" ca="1" si="9"/>
        <v>0</v>
      </c>
      <c r="Z23" s="194">
        <f t="shared" ca="1" si="9"/>
        <v>0</v>
      </c>
      <c r="AA23" s="194">
        <f t="shared" ca="1" si="9"/>
        <v>0</v>
      </c>
      <c r="AB23" s="194">
        <f t="shared" ca="1" si="9"/>
        <v>0</v>
      </c>
      <c r="AC23" s="194">
        <f t="shared" ca="1" si="9"/>
        <v>0</v>
      </c>
      <c r="AD23" s="194">
        <f t="shared" ca="1" si="9"/>
        <v>0</v>
      </c>
      <c r="AE23" s="194">
        <f t="shared" ca="1" si="9"/>
        <v>0</v>
      </c>
      <c r="AF23" s="194">
        <f t="shared" ca="1" si="9"/>
        <v>0</v>
      </c>
      <c r="AG23" s="194">
        <f t="shared" ca="1" si="9"/>
        <v>0</v>
      </c>
      <c r="AH23" s="194">
        <f t="shared" ca="1" si="9"/>
        <v>0</v>
      </c>
      <c r="AI23" s="194">
        <f t="shared" ca="1" si="10"/>
        <v>0</v>
      </c>
      <c r="AJ23" s="194">
        <f t="shared" ca="1" si="10"/>
        <v>0</v>
      </c>
      <c r="AK23" s="194">
        <f t="shared" ca="1" si="10"/>
        <v>0</v>
      </c>
      <c r="AL23" s="194">
        <f t="shared" ca="1" si="10"/>
        <v>0</v>
      </c>
      <c r="AM23" s="194">
        <f t="shared" ca="1" si="10"/>
        <v>0</v>
      </c>
      <c r="AN23" s="194">
        <f t="shared" ca="1" si="10"/>
        <v>0</v>
      </c>
    </row>
    <row r="24" spans="1:40" x14ac:dyDescent="0.3">
      <c r="A24" t="s">
        <v>1314</v>
      </c>
      <c r="B24" t="s">
        <v>1314</v>
      </c>
      <c r="C24" s="51">
        <f t="shared" ca="1" si="5"/>
        <v>0</v>
      </c>
      <c r="D24" s="192">
        <f t="shared" ca="1" si="6"/>
        <v>0</v>
      </c>
      <c r="E24" s="194">
        <f t="shared" ca="1" si="7"/>
        <v>0</v>
      </c>
      <c r="F24" s="194">
        <f t="shared" ca="1" si="7"/>
        <v>0</v>
      </c>
      <c r="G24" s="194">
        <f t="shared" ca="1" si="7"/>
        <v>0</v>
      </c>
      <c r="H24" s="194">
        <f t="shared" ca="1" si="7"/>
        <v>0</v>
      </c>
      <c r="I24" s="194">
        <f t="shared" ca="1" si="7"/>
        <v>0</v>
      </c>
      <c r="J24" s="194">
        <f t="shared" ca="1" si="7"/>
        <v>0</v>
      </c>
      <c r="K24" s="194">
        <f t="shared" ca="1" si="7"/>
        <v>0</v>
      </c>
      <c r="L24" s="194">
        <f t="shared" ca="1" si="7"/>
        <v>0</v>
      </c>
      <c r="M24" s="194">
        <f t="shared" ca="1" si="7"/>
        <v>0</v>
      </c>
      <c r="N24" s="194">
        <f t="shared" ca="1" si="7"/>
        <v>0</v>
      </c>
      <c r="O24" s="194">
        <f t="shared" ca="1" si="8"/>
        <v>0</v>
      </c>
      <c r="P24" s="194">
        <f t="shared" ca="1" si="8"/>
        <v>0</v>
      </c>
      <c r="Q24" s="194">
        <f t="shared" ca="1" si="8"/>
        <v>0</v>
      </c>
      <c r="R24" s="194">
        <f t="shared" ca="1" si="8"/>
        <v>0</v>
      </c>
      <c r="S24" s="194">
        <f t="shared" ca="1" si="8"/>
        <v>0</v>
      </c>
      <c r="T24" s="194">
        <f t="shared" ca="1" si="8"/>
        <v>0</v>
      </c>
      <c r="U24" s="194">
        <f t="shared" ca="1" si="8"/>
        <v>0</v>
      </c>
      <c r="V24" s="194">
        <f t="shared" ca="1" si="8"/>
        <v>0</v>
      </c>
      <c r="W24" s="194">
        <f t="shared" ca="1" si="8"/>
        <v>0</v>
      </c>
      <c r="X24" s="194">
        <f t="shared" ca="1" si="8"/>
        <v>0</v>
      </c>
      <c r="Y24" s="194">
        <f t="shared" ca="1" si="9"/>
        <v>0</v>
      </c>
      <c r="Z24" s="194">
        <f t="shared" ca="1" si="9"/>
        <v>0</v>
      </c>
      <c r="AA24" s="194">
        <f t="shared" ca="1" si="9"/>
        <v>0</v>
      </c>
      <c r="AB24" s="194">
        <f t="shared" ca="1" si="9"/>
        <v>0</v>
      </c>
      <c r="AC24" s="194">
        <f t="shared" ca="1" si="9"/>
        <v>0</v>
      </c>
      <c r="AD24" s="194">
        <f t="shared" ca="1" si="9"/>
        <v>0</v>
      </c>
      <c r="AE24" s="194">
        <f t="shared" ca="1" si="9"/>
        <v>0</v>
      </c>
      <c r="AF24" s="194">
        <f t="shared" ca="1" si="9"/>
        <v>0</v>
      </c>
      <c r="AG24" s="194">
        <f t="shared" ca="1" si="9"/>
        <v>0</v>
      </c>
      <c r="AH24" s="194">
        <f t="shared" ca="1" si="9"/>
        <v>0</v>
      </c>
      <c r="AI24" s="194">
        <f t="shared" ca="1" si="10"/>
        <v>0</v>
      </c>
      <c r="AJ24" s="194">
        <f t="shared" ca="1" si="10"/>
        <v>0</v>
      </c>
      <c r="AK24" s="194">
        <f t="shared" ca="1" si="10"/>
        <v>0</v>
      </c>
      <c r="AL24" s="194">
        <f t="shared" ca="1" si="10"/>
        <v>0</v>
      </c>
      <c r="AM24" s="194">
        <f t="shared" ca="1" si="10"/>
        <v>0</v>
      </c>
      <c r="AN24" s="194">
        <f t="shared" ca="1" si="10"/>
        <v>0</v>
      </c>
    </row>
    <row r="25" spans="1:40" x14ac:dyDescent="0.3">
      <c r="A25" t="s">
        <v>1054</v>
      </c>
      <c r="B25" t="s">
        <v>1054</v>
      </c>
      <c r="C25" s="51">
        <f t="shared" ca="1" si="5"/>
        <v>0</v>
      </c>
      <c r="D25" s="192">
        <f t="shared" ca="1" si="6"/>
        <v>0</v>
      </c>
      <c r="E25" s="194">
        <f t="shared" ca="1" si="7"/>
        <v>0</v>
      </c>
      <c r="F25" s="194">
        <f t="shared" ca="1" si="7"/>
        <v>0</v>
      </c>
      <c r="G25" s="194">
        <f t="shared" ca="1" si="7"/>
        <v>0</v>
      </c>
      <c r="H25" s="194">
        <f t="shared" ca="1" si="7"/>
        <v>0</v>
      </c>
      <c r="I25" s="194">
        <f t="shared" ca="1" si="7"/>
        <v>0</v>
      </c>
      <c r="J25" s="194">
        <f t="shared" ca="1" si="7"/>
        <v>0</v>
      </c>
      <c r="K25" s="194">
        <f t="shared" ca="1" si="7"/>
        <v>0</v>
      </c>
      <c r="L25" s="194">
        <f t="shared" ca="1" si="7"/>
        <v>0</v>
      </c>
      <c r="M25" s="194">
        <f t="shared" ca="1" si="7"/>
        <v>0</v>
      </c>
      <c r="N25" s="194">
        <f t="shared" ca="1" si="7"/>
        <v>0</v>
      </c>
      <c r="O25" s="194">
        <f t="shared" ca="1" si="8"/>
        <v>0</v>
      </c>
      <c r="P25" s="194">
        <f t="shared" ca="1" si="8"/>
        <v>0</v>
      </c>
      <c r="Q25" s="194">
        <f t="shared" ca="1" si="8"/>
        <v>0</v>
      </c>
      <c r="R25" s="194">
        <f t="shared" ca="1" si="8"/>
        <v>0</v>
      </c>
      <c r="S25" s="194">
        <f t="shared" ca="1" si="8"/>
        <v>0</v>
      </c>
      <c r="T25" s="194">
        <f t="shared" ca="1" si="8"/>
        <v>0</v>
      </c>
      <c r="U25" s="194">
        <f t="shared" ca="1" si="8"/>
        <v>0</v>
      </c>
      <c r="V25" s="194">
        <f t="shared" ca="1" si="8"/>
        <v>0</v>
      </c>
      <c r="W25" s="194">
        <f t="shared" ca="1" si="8"/>
        <v>0</v>
      </c>
      <c r="X25" s="194">
        <f t="shared" ca="1" si="8"/>
        <v>0</v>
      </c>
      <c r="Y25" s="194">
        <f t="shared" ca="1" si="9"/>
        <v>0</v>
      </c>
      <c r="Z25" s="194">
        <f t="shared" ca="1" si="9"/>
        <v>0</v>
      </c>
      <c r="AA25" s="194">
        <f t="shared" ca="1" si="9"/>
        <v>0</v>
      </c>
      <c r="AB25" s="194">
        <f t="shared" ca="1" si="9"/>
        <v>0</v>
      </c>
      <c r="AC25" s="194">
        <f t="shared" ca="1" si="9"/>
        <v>0</v>
      </c>
      <c r="AD25" s="194">
        <f t="shared" ca="1" si="9"/>
        <v>0</v>
      </c>
      <c r="AE25" s="194">
        <f t="shared" ca="1" si="9"/>
        <v>0</v>
      </c>
      <c r="AF25" s="194">
        <f t="shared" ca="1" si="9"/>
        <v>0</v>
      </c>
      <c r="AG25" s="194">
        <f t="shared" ca="1" si="9"/>
        <v>0</v>
      </c>
      <c r="AH25" s="194">
        <f t="shared" ca="1" si="9"/>
        <v>0</v>
      </c>
      <c r="AI25" s="194">
        <f t="shared" ca="1" si="10"/>
        <v>0</v>
      </c>
      <c r="AJ25" s="194">
        <f t="shared" ca="1" si="10"/>
        <v>0</v>
      </c>
      <c r="AK25" s="194">
        <f t="shared" ca="1" si="10"/>
        <v>0</v>
      </c>
      <c r="AL25" s="194">
        <f t="shared" ca="1" si="10"/>
        <v>0</v>
      </c>
      <c r="AM25" s="194">
        <f t="shared" ca="1" si="10"/>
        <v>0</v>
      </c>
      <c r="AN25" s="194">
        <f t="shared" ca="1" si="10"/>
        <v>0</v>
      </c>
    </row>
    <row r="26" spans="1:40" x14ac:dyDescent="0.3">
      <c r="A26" s="54" t="s">
        <v>1420</v>
      </c>
      <c r="B26" s="54" t="s">
        <v>1064</v>
      </c>
      <c r="C26" s="51">
        <f t="shared" ca="1" si="5"/>
        <v>4.08</v>
      </c>
      <c r="D26" s="192">
        <f t="shared" ca="1" si="6"/>
        <v>30014.148159000004</v>
      </c>
      <c r="E26" s="194">
        <f t="shared" ca="1" si="7"/>
        <v>0</v>
      </c>
      <c r="F26" s="194">
        <f t="shared" ca="1" si="7"/>
        <v>0</v>
      </c>
      <c r="G26" s="194">
        <f t="shared" ca="1" si="7"/>
        <v>0</v>
      </c>
      <c r="H26" s="194">
        <f t="shared" ca="1" si="7"/>
        <v>0</v>
      </c>
      <c r="I26" s="194">
        <f t="shared" ca="1" si="7"/>
        <v>0</v>
      </c>
      <c r="J26" s="194">
        <f t="shared" ca="1" si="7"/>
        <v>0</v>
      </c>
      <c r="K26" s="194">
        <f t="shared" ca="1" si="7"/>
        <v>0</v>
      </c>
      <c r="L26" s="194">
        <f t="shared" ca="1" si="7"/>
        <v>0</v>
      </c>
      <c r="M26" s="194">
        <f t="shared" ca="1" si="7"/>
        <v>0</v>
      </c>
      <c r="N26" s="194">
        <f t="shared" ca="1" si="7"/>
        <v>0</v>
      </c>
      <c r="O26" s="194">
        <f t="shared" ca="1" si="8"/>
        <v>0</v>
      </c>
      <c r="P26" s="194">
        <f t="shared" ca="1" si="8"/>
        <v>0</v>
      </c>
      <c r="Q26" s="194">
        <f t="shared" ca="1" si="8"/>
        <v>0</v>
      </c>
      <c r="R26" s="194">
        <f t="shared" ca="1" si="8"/>
        <v>0</v>
      </c>
      <c r="S26" s="194">
        <f t="shared" ca="1" si="8"/>
        <v>0</v>
      </c>
      <c r="T26" s="194">
        <f t="shared" ca="1" si="8"/>
        <v>0</v>
      </c>
      <c r="U26" s="194">
        <f t="shared" ca="1" si="8"/>
        <v>0</v>
      </c>
      <c r="V26" s="194">
        <f t="shared" ca="1" si="8"/>
        <v>0</v>
      </c>
      <c r="W26" s="194">
        <f t="shared" ca="1" si="8"/>
        <v>30014.148159000004</v>
      </c>
      <c r="X26" s="194">
        <f t="shared" ca="1" si="8"/>
        <v>0</v>
      </c>
      <c r="Y26" s="194">
        <f t="shared" ca="1" si="9"/>
        <v>0</v>
      </c>
      <c r="Z26" s="194">
        <f t="shared" ca="1" si="9"/>
        <v>0</v>
      </c>
      <c r="AA26" s="194">
        <f t="shared" ca="1" si="9"/>
        <v>0</v>
      </c>
      <c r="AB26" s="194">
        <f t="shared" ca="1" si="9"/>
        <v>0</v>
      </c>
      <c r="AC26" s="194">
        <f t="shared" ca="1" si="9"/>
        <v>0</v>
      </c>
      <c r="AD26" s="194">
        <f t="shared" ca="1" si="9"/>
        <v>0</v>
      </c>
      <c r="AE26" s="194">
        <f t="shared" ca="1" si="9"/>
        <v>0</v>
      </c>
      <c r="AF26" s="194">
        <f t="shared" ca="1" si="9"/>
        <v>0</v>
      </c>
      <c r="AG26" s="194">
        <f t="shared" ca="1" si="9"/>
        <v>0</v>
      </c>
      <c r="AH26" s="194">
        <f t="shared" ca="1" si="9"/>
        <v>0</v>
      </c>
      <c r="AI26" s="194">
        <f t="shared" ca="1" si="10"/>
        <v>0</v>
      </c>
      <c r="AJ26" s="194">
        <f t="shared" ca="1" si="10"/>
        <v>0</v>
      </c>
      <c r="AK26" s="194">
        <f t="shared" ca="1" si="10"/>
        <v>0</v>
      </c>
      <c r="AL26" s="194">
        <f t="shared" ca="1" si="10"/>
        <v>0</v>
      </c>
      <c r="AM26" s="194">
        <f t="shared" ca="1" si="10"/>
        <v>0</v>
      </c>
      <c r="AN26" s="194">
        <f t="shared" ca="1" si="10"/>
        <v>0</v>
      </c>
    </row>
    <row r="27" spans="1:40" x14ac:dyDescent="0.3">
      <c r="A27" s="60" t="s">
        <v>1466</v>
      </c>
      <c r="B27" s="64"/>
      <c r="C27" s="64"/>
      <c r="D27" s="196"/>
      <c r="E27" s="194"/>
      <c r="F27" s="194"/>
      <c r="G27" s="194"/>
      <c r="H27" s="194"/>
      <c r="I27" s="194"/>
      <c r="J27" s="194"/>
      <c r="K27" s="194"/>
      <c r="L27" s="194"/>
      <c r="M27" s="194"/>
      <c r="N27" s="194"/>
      <c r="O27" s="194"/>
      <c r="P27" s="194"/>
      <c r="Q27" s="194"/>
      <c r="R27" s="194"/>
      <c r="S27" s="194"/>
      <c r="T27" s="194"/>
      <c r="U27" s="194"/>
      <c r="V27" s="194"/>
      <c r="W27" s="194"/>
      <c r="X27" s="194"/>
      <c r="Y27" s="194"/>
      <c r="Z27" s="194"/>
      <c r="AA27" s="194"/>
      <c r="AB27" s="194"/>
      <c r="AC27" s="194"/>
      <c r="AD27" s="194"/>
      <c r="AE27" s="194"/>
      <c r="AF27" s="194"/>
      <c r="AG27" s="194"/>
      <c r="AH27" s="194"/>
      <c r="AI27" s="194"/>
      <c r="AJ27" s="194"/>
      <c r="AK27" s="194"/>
      <c r="AL27" s="194"/>
      <c r="AM27" s="194"/>
      <c r="AN27" s="194"/>
    </row>
    <row r="28" spans="1:40" x14ac:dyDescent="0.3">
      <c r="D28" s="192">
        <f ca="1">SUM(E28:AN28)</f>
        <v>796605.38733332255</v>
      </c>
      <c r="E28" s="194">
        <f t="shared" ref="E28:AN28" ca="1" si="11">SUM(E7:E26)</f>
        <v>179863.67495700001</v>
      </c>
      <c r="F28" s="181">
        <f t="shared" ca="1" si="11"/>
        <v>33387.452920800009</v>
      </c>
      <c r="G28" s="181">
        <f t="shared" ca="1" si="11"/>
        <v>67570.681457317507</v>
      </c>
      <c r="H28" s="181">
        <f t="shared" ca="1" si="11"/>
        <v>8870.8899721500002</v>
      </c>
      <c r="I28" s="181">
        <f t="shared" ca="1" si="11"/>
        <v>129043.93299525001</v>
      </c>
      <c r="J28" s="194">
        <f t="shared" ca="1" si="11"/>
        <v>149473.46300310001</v>
      </c>
      <c r="K28" s="194">
        <f t="shared" ca="1" si="11"/>
        <v>0</v>
      </c>
      <c r="L28" s="194">
        <f t="shared" ca="1" si="11"/>
        <v>0</v>
      </c>
      <c r="M28" s="194">
        <f t="shared" ca="1" si="11"/>
        <v>0</v>
      </c>
      <c r="N28" s="194">
        <f t="shared" ca="1" si="11"/>
        <v>0</v>
      </c>
      <c r="O28" s="194">
        <f t="shared" ca="1" si="11"/>
        <v>0</v>
      </c>
      <c r="P28" s="194">
        <f t="shared" ca="1" si="11"/>
        <v>0</v>
      </c>
      <c r="Q28" s="194">
        <f t="shared" ca="1" si="11"/>
        <v>17986.450972680002</v>
      </c>
      <c r="R28" s="194">
        <f t="shared" ca="1" si="11"/>
        <v>0</v>
      </c>
      <c r="S28" s="194">
        <f t="shared" ca="1" si="11"/>
        <v>0</v>
      </c>
      <c r="T28" s="194">
        <f t="shared" ca="1" si="11"/>
        <v>0</v>
      </c>
      <c r="U28" s="194">
        <f t="shared" ca="1" si="11"/>
        <v>0</v>
      </c>
      <c r="V28" s="194">
        <f t="shared" ca="1" si="11"/>
        <v>0</v>
      </c>
      <c r="W28" s="194">
        <f t="shared" ca="1" si="11"/>
        <v>30014.148159000004</v>
      </c>
      <c r="X28" s="194">
        <f t="shared" ca="1" si="11"/>
        <v>0</v>
      </c>
      <c r="Y28" s="194">
        <f t="shared" ca="1" si="11"/>
        <v>0</v>
      </c>
      <c r="Z28" s="194">
        <f t="shared" ca="1" si="11"/>
        <v>1601.5058613000003</v>
      </c>
      <c r="AA28" s="194">
        <f t="shared" ca="1" si="11"/>
        <v>0</v>
      </c>
      <c r="AB28" s="194">
        <f t="shared" ca="1" si="11"/>
        <v>25624.093780800002</v>
      </c>
      <c r="AC28" s="194">
        <f t="shared" ca="1" si="11"/>
        <v>0</v>
      </c>
      <c r="AD28" s="194">
        <f t="shared" ca="1" si="11"/>
        <v>0</v>
      </c>
      <c r="AE28" s="194">
        <f t="shared" ca="1" si="11"/>
        <v>0</v>
      </c>
      <c r="AF28" s="194">
        <f t="shared" ca="1" si="11"/>
        <v>27977.831578125002</v>
      </c>
      <c r="AG28" s="194">
        <f t="shared" ca="1" si="11"/>
        <v>7885.2355308000006</v>
      </c>
      <c r="AH28" s="194">
        <f t="shared" ca="1" si="11"/>
        <v>0</v>
      </c>
      <c r="AI28" s="194">
        <f t="shared" ca="1" si="11"/>
        <v>0</v>
      </c>
      <c r="AJ28" s="194">
        <f t="shared" ca="1" si="11"/>
        <v>117306.02614500001</v>
      </c>
      <c r="AK28" s="194">
        <f t="shared" ca="1" si="11"/>
        <v>0</v>
      </c>
      <c r="AL28" s="194">
        <f t="shared" ca="1" si="11"/>
        <v>0</v>
      </c>
      <c r="AM28" s="194">
        <f t="shared" ca="1" si="11"/>
        <v>0</v>
      </c>
      <c r="AN28" s="194">
        <f t="shared" ca="1" si="11"/>
        <v>0</v>
      </c>
    </row>
    <row r="29" spans="1:40" x14ac:dyDescent="0.3">
      <c r="A29" s="60" t="s">
        <v>1467</v>
      </c>
      <c r="B29" s="60"/>
      <c r="C29" s="60"/>
      <c r="D29" s="189"/>
      <c r="E29" s="198"/>
      <c r="F29" s="198"/>
      <c r="G29" s="198"/>
      <c r="H29" s="198"/>
      <c r="I29" s="198"/>
      <c r="J29" s="198"/>
      <c r="K29" s="198"/>
      <c r="L29" s="198"/>
      <c r="M29" s="198"/>
      <c r="N29" s="198"/>
      <c r="O29" s="198"/>
      <c r="P29" s="198"/>
      <c r="Q29" s="198"/>
      <c r="R29" s="198"/>
      <c r="S29" s="198"/>
      <c r="T29" s="198"/>
      <c r="U29" s="198"/>
      <c r="V29" s="198"/>
      <c r="W29" s="198"/>
      <c r="X29" s="198"/>
      <c r="Y29" s="198"/>
      <c r="Z29" s="198"/>
      <c r="AA29" s="198"/>
      <c r="AB29" s="198"/>
      <c r="AC29" s="198"/>
      <c r="AD29" s="198"/>
      <c r="AE29" s="198"/>
      <c r="AF29" s="198"/>
      <c r="AG29" s="198"/>
      <c r="AH29" s="198"/>
      <c r="AI29" s="198"/>
      <c r="AJ29" s="198"/>
      <c r="AK29" s="198"/>
      <c r="AL29" s="198"/>
      <c r="AM29" s="198"/>
      <c r="AN29" s="198"/>
    </row>
    <row r="30" spans="1:40" x14ac:dyDescent="0.3">
      <c r="D30" s="192">
        <f ca="1">SUM(E30:AN30)</f>
        <v>278811.88556666282</v>
      </c>
      <c r="E30" s="194">
        <f t="shared" ref="E30:AN30" ca="1" si="12">SUMIFS(INDIRECT($B$1 &amp; "_Fringe"), WBSL3, E$1, Inst, $B$2)</f>
        <v>62952.286234950006</v>
      </c>
      <c r="F30" s="194">
        <f t="shared" ca="1" si="12"/>
        <v>11685.608522280003</v>
      </c>
      <c r="G30" s="194">
        <f t="shared" ca="1" si="12"/>
        <v>23649.738510061125</v>
      </c>
      <c r="H30" s="194">
        <f t="shared" ca="1" si="12"/>
        <v>3104.8114902524999</v>
      </c>
      <c r="I30" s="194">
        <f t="shared" ca="1" si="12"/>
        <v>45165.376548337503</v>
      </c>
      <c r="J30" s="194">
        <f t="shared" ca="1" si="12"/>
        <v>52315.712051085</v>
      </c>
      <c r="K30" s="194">
        <f t="shared" ca="1" si="12"/>
        <v>0</v>
      </c>
      <c r="L30" s="194">
        <f t="shared" ca="1" si="12"/>
        <v>0</v>
      </c>
      <c r="M30" s="194">
        <f t="shared" ca="1" si="12"/>
        <v>0</v>
      </c>
      <c r="N30" s="194">
        <f t="shared" ca="1" si="12"/>
        <v>0</v>
      </c>
      <c r="O30" s="194">
        <f t="shared" ca="1" si="12"/>
        <v>0</v>
      </c>
      <c r="P30" s="194">
        <f t="shared" ca="1" si="12"/>
        <v>0</v>
      </c>
      <c r="Q30" s="194">
        <f t="shared" ca="1" si="12"/>
        <v>6295.2578404380001</v>
      </c>
      <c r="R30" s="194">
        <f t="shared" ca="1" si="12"/>
        <v>0</v>
      </c>
      <c r="S30" s="194">
        <f t="shared" ca="1" si="12"/>
        <v>0</v>
      </c>
      <c r="T30" s="194">
        <f t="shared" ca="1" si="12"/>
        <v>0</v>
      </c>
      <c r="U30" s="194">
        <f t="shared" ca="1" si="12"/>
        <v>0</v>
      </c>
      <c r="V30" s="194">
        <f t="shared" ca="1" si="12"/>
        <v>0</v>
      </c>
      <c r="W30" s="194">
        <f t="shared" ca="1" si="12"/>
        <v>10504.951855649999</v>
      </c>
      <c r="X30" s="194">
        <f t="shared" ca="1" si="12"/>
        <v>0</v>
      </c>
      <c r="Y30" s="194">
        <f t="shared" ca="1" si="12"/>
        <v>0</v>
      </c>
      <c r="Z30" s="194">
        <f t="shared" ca="1" si="12"/>
        <v>560.52705145500011</v>
      </c>
      <c r="AA30" s="194">
        <f t="shared" ca="1" si="12"/>
        <v>0</v>
      </c>
      <c r="AB30" s="194">
        <f t="shared" ca="1" si="12"/>
        <v>8968.4328232799999</v>
      </c>
      <c r="AC30" s="194">
        <f t="shared" ca="1" si="12"/>
        <v>0</v>
      </c>
      <c r="AD30" s="194">
        <f t="shared" ca="1" si="12"/>
        <v>0</v>
      </c>
      <c r="AE30" s="194">
        <f t="shared" ca="1" si="12"/>
        <v>0</v>
      </c>
      <c r="AF30" s="194">
        <f t="shared" ca="1" si="12"/>
        <v>9792.2410523437502</v>
      </c>
      <c r="AG30" s="194">
        <f t="shared" ca="1" si="12"/>
        <v>2759.8324357800002</v>
      </c>
      <c r="AH30" s="194">
        <f t="shared" ca="1" si="12"/>
        <v>0</v>
      </c>
      <c r="AI30" s="194">
        <f t="shared" ca="1" si="12"/>
        <v>0</v>
      </c>
      <c r="AJ30" s="194">
        <f t="shared" ca="1" si="12"/>
        <v>41057.109150750002</v>
      </c>
      <c r="AK30" s="194">
        <f t="shared" ca="1" si="12"/>
        <v>0</v>
      </c>
      <c r="AL30" s="194">
        <f t="shared" ca="1" si="12"/>
        <v>0</v>
      </c>
      <c r="AM30" s="194">
        <f t="shared" ca="1" si="12"/>
        <v>0</v>
      </c>
      <c r="AN30" s="194">
        <f t="shared" ca="1" si="12"/>
        <v>0</v>
      </c>
    </row>
    <row r="31" spans="1:40" x14ac:dyDescent="0.3">
      <c r="A31" s="60" t="s">
        <v>1468</v>
      </c>
      <c r="B31" s="60"/>
      <c r="C31" s="60"/>
      <c r="D31" s="189"/>
      <c r="E31" s="189"/>
      <c r="F31" s="189"/>
      <c r="G31" s="189"/>
      <c r="H31" s="189"/>
      <c r="I31" s="189"/>
      <c r="J31" s="189"/>
      <c r="K31" s="189"/>
      <c r="L31" s="189"/>
      <c r="M31" s="189"/>
      <c r="N31" s="189"/>
      <c r="O31" s="189"/>
      <c r="P31" s="189"/>
      <c r="Q31" s="189"/>
      <c r="R31" s="189"/>
      <c r="S31" s="189"/>
      <c r="T31" s="189"/>
      <c r="U31" s="189"/>
      <c r="V31" s="189"/>
      <c r="W31" s="189"/>
      <c r="X31" s="189"/>
      <c r="Y31" s="189"/>
      <c r="Z31" s="189"/>
      <c r="AA31" s="189"/>
      <c r="AB31" s="189"/>
      <c r="AC31" s="189"/>
      <c r="AD31" s="189"/>
      <c r="AE31" s="189"/>
      <c r="AF31" s="189"/>
      <c r="AG31" s="189"/>
      <c r="AH31" s="189"/>
      <c r="AI31" s="189"/>
      <c r="AJ31" s="189"/>
      <c r="AK31" s="189"/>
      <c r="AL31" s="189"/>
      <c r="AM31" s="189"/>
      <c r="AN31" s="189"/>
    </row>
    <row r="32" spans="1:40" x14ac:dyDescent="0.3">
      <c r="A32" s="65" t="s">
        <v>1469</v>
      </c>
      <c r="B32" s="65" t="s">
        <v>1470</v>
      </c>
      <c r="C32" s="65" t="s">
        <v>1471</v>
      </c>
      <c r="D32" s="195"/>
      <c r="E32" s="194"/>
      <c r="F32" s="194"/>
      <c r="G32" s="194"/>
      <c r="H32" s="194"/>
      <c r="I32" s="194"/>
      <c r="J32" s="194"/>
      <c r="K32" s="194"/>
      <c r="L32" s="194"/>
      <c r="M32" s="194"/>
      <c r="N32" s="194"/>
      <c r="O32" s="194"/>
      <c r="P32" s="194"/>
      <c r="Q32" s="194"/>
      <c r="R32" s="194"/>
      <c r="S32" s="194"/>
      <c r="T32" s="194"/>
      <c r="U32" s="194"/>
      <c r="V32" s="194"/>
      <c r="W32" s="194"/>
      <c r="X32" s="194"/>
      <c r="Y32" s="194"/>
      <c r="Z32" s="194"/>
      <c r="AA32" s="194"/>
      <c r="AB32" s="194"/>
      <c r="AC32" s="194"/>
      <c r="AD32" s="194"/>
      <c r="AE32" s="194"/>
      <c r="AF32" s="194"/>
      <c r="AG32" s="194"/>
      <c r="AH32" s="194"/>
      <c r="AI32" s="194"/>
      <c r="AJ32" s="194"/>
      <c r="AK32" s="194"/>
      <c r="AL32" s="194"/>
      <c r="AM32" s="194"/>
      <c r="AN32" s="194"/>
    </row>
    <row r="33" spans="1:40" x14ac:dyDescent="0.3">
      <c r="A33" s="54" t="s">
        <v>1535</v>
      </c>
      <c r="B33" s="54">
        <v>1</v>
      </c>
      <c r="C33" s="54">
        <v>1</v>
      </c>
      <c r="D33" s="195">
        <f ca="1">SUM(E33:AN33)</f>
        <v>266989.64244525007</v>
      </c>
      <c r="E33" s="182">
        <f t="shared" ref="E33:AN33" ca="1" si="13">SUMIFS(INDIRECT($B$1 &amp; "_Direct"), Type, "CapEx", WBSL3, E$1, Inst, $B$2)</f>
        <v>0</v>
      </c>
      <c r="F33" s="182">
        <f t="shared" ca="1" si="13"/>
        <v>0</v>
      </c>
      <c r="G33" s="182">
        <f t="shared" ca="1" si="13"/>
        <v>0</v>
      </c>
      <c r="H33" s="182">
        <f t="shared" ca="1" si="13"/>
        <v>0</v>
      </c>
      <c r="I33" s="182">
        <f t="shared" ca="1" si="13"/>
        <v>0</v>
      </c>
      <c r="J33" s="182">
        <f t="shared" ca="1" si="13"/>
        <v>0</v>
      </c>
      <c r="K33" s="182">
        <f t="shared" ca="1" si="13"/>
        <v>38277.325716750012</v>
      </c>
      <c r="L33" s="182">
        <f t="shared" ca="1" si="13"/>
        <v>21393.0630495</v>
      </c>
      <c r="M33" s="182">
        <f t="shared" ca="1" si="13"/>
        <v>18625.801162500004</v>
      </c>
      <c r="N33" s="182">
        <f t="shared" ca="1" si="13"/>
        <v>5217.3112500000007</v>
      </c>
      <c r="O33" s="182">
        <f t="shared" ca="1" si="13"/>
        <v>33303.14117100001</v>
      </c>
      <c r="P33" s="182">
        <f t="shared" ca="1" si="13"/>
        <v>14608.471500000001</v>
      </c>
      <c r="Q33" s="182">
        <f t="shared" ca="1" si="13"/>
        <v>0</v>
      </c>
      <c r="R33" s="182">
        <f t="shared" ca="1" si="13"/>
        <v>126173.36834550001</v>
      </c>
      <c r="S33" s="182">
        <f t="shared" ca="1" si="13"/>
        <v>0</v>
      </c>
      <c r="T33" s="182">
        <f t="shared" ca="1" si="13"/>
        <v>0</v>
      </c>
      <c r="U33" s="182">
        <f t="shared" ca="1" si="13"/>
        <v>0</v>
      </c>
      <c r="V33" s="182">
        <f t="shared" ca="1" si="13"/>
        <v>0</v>
      </c>
      <c r="W33" s="182">
        <f t="shared" ca="1" si="13"/>
        <v>0</v>
      </c>
      <c r="X33" s="182">
        <f t="shared" ca="1" si="13"/>
        <v>0</v>
      </c>
      <c r="Y33" s="182">
        <f t="shared" ca="1" si="13"/>
        <v>0</v>
      </c>
      <c r="Z33" s="182">
        <f t="shared" ca="1" si="13"/>
        <v>0</v>
      </c>
      <c r="AA33" s="182">
        <f t="shared" ca="1" si="13"/>
        <v>0</v>
      </c>
      <c r="AB33" s="182">
        <f t="shared" ca="1" si="13"/>
        <v>9391.1602500000008</v>
      </c>
      <c r="AC33" s="182">
        <f t="shared" ca="1" si="13"/>
        <v>0</v>
      </c>
      <c r="AD33" s="182">
        <f t="shared" ca="1" si="13"/>
        <v>0</v>
      </c>
      <c r="AE33" s="182">
        <f t="shared" ca="1" si="13"/>
        <v>0</v>
      </c>
      <c r="AF33" s="182">
        <f t="shared" ca="1" si="13"/>
        <v>0</v>
      </c>
      <c r="AG33" s="182">
        <f t="shared" ca="1" si="13"/>
        <v>0</v>
      </c>
      <c r="AH33" s="182">
        <f t="shared" ca="1" si="13"/>
        <v>0</v>
      </c>
      <c r="AI33" s="182">
        <f t="shared" ca="1" si="13"/>
        <v>0</v>
      </c>
      <c r="AJ33" s="182">
        <f t="shared" ca="1" si="13"/>
        <v>0</v>
      </c>
      <c r="AK33" s="182">
        <f t="shared" ca="1" si="13"/>
        <v>0</v>
      </c>
      <c r="AL33" s="182">
        <f t="shared" ca="1" si="13"/>
        <v>0</v>
      </c>
      <c r="AM33" s="182">
        <f t="shared" ca="1" si="13"/>
        <v>0</v>
      </c>
      <c r="AN33" s="182">
        <f t="shared" ca="1" si="13"/>
        <v>0</v>
      </c>
    </row>
    <row r="34" spans="1:40" x14ac:dyDescent="0.3">
      <c r="A34" s="54" t="s">
        <v>1472</v>
      </c>
      <c r="B34" s="54">
        <v>1</v>
      </c>
      <c r="C34" s="54">
        <v>1</v>
      </c>
      <c r="D34" s="195">
        <f ca="1">SUM(E34:AN34)</f>
        <v>1224134.2603800003</v>
      </c>
      <c r="E34" s="182">
        <f t="shared" ref="E34:AN34" ca="1" si="14">SUMIFS(INDIRECT($B$1 &amp; "_Direct"), Type, "Labor Hours", WBSL3, E$1, Inst, $B$2, Center, "PSL")</f>
        <v>0</v>
      </c>
      <c r="F34" s="182">
        <f t="shared" ca="1" si="14"/>
        <v>0</v>
      </c>
      <c r="G34" s="182">
        <f t="shared" ca="1" si="14"/>
        <v>0</v>
      </c>
      <c r="H34" s="182">
        <f t="shared" ca="1" si="14"/>
        <v>0</v>
      </c>
      <c r="I34" s="182">
        <f t="shared" ca="1" si="14"/>
        <v>0</v>
      </c>
      <c r="J34" s="182">
        <f t="shared" ca="1" si="14"/>
        <v>308987.95454549993</v>
      </c>
      <c r="K34" s="182">
        <f t="shared" ca="1" si="14"/>
        <v>40601.116147500004</v>
      </c>
      <c r="L34" s="182">
        <f t="shared" ca="1" si="14"/>
        <v>21453.583860000002</v>
      </c>
      <c r="M34" s="182">
        <f t="shared" ca="1" si="14"/>
        <v>134260.20078300001</v>
      </c>
      <c r="N34" s="182">
        <f t="shared" ca="1" si="14"/>
        <v>14408.126748000002</v>
      </c>
      <c r="O34" s="182">
        <f t="shared" ca="1" si="14"/>
        <v>14399.779050000003</v>
      </c>
      <c r="P34" s="182">
        <f t="shared" ca="1" si="14"/>
        <v>21307.499145000002</v>
      </c>
      <c r="Q34" s="182">
        <f t="shared" ca="1" si="14"/>
        <v>660059.43727500015</v>
      </c>
      <c r="R34" s="182">
        <f t="shared" ca="1" si="14"/>
        <v>4799.9263500000006</v>
      </c>
      <c r="S34" s="182">
        <f t="shared" ca="1" si="14"/>
        <v>0</v>
      </c>
      <c r="T34" s="182">
        <f t="shared" ca="1" si="14"/>
        <v>0</v>
      </c>
      <c r="U34" s="182">
        <f t="shared" ca="1" si="14"/>
        <v>0</v>
      </c>
      <c r="V34" s="182">
        <f t="shared" ca="1" si="14"/>
        <v>0</v>
      </c>
      <c r="W34" s="182">
        <f t="shared" ca="1" si="14"/>
        <v>0</v>
      </c>
      <c r="X34" s="182">
        <f t="shared" ca="1" si="14"/>
        <v>0</v>
      </c>
      <c r="Y34" s="182">
        <f t="shared" ca="1" si="14"/>
        <v>0</v>
      </c>
      <c r="Z34" s="182">
        <f t="shared" ca="1" si="14"/>
        <v>0</v>
      </c>
      <c r="AA34" s="182">
        <f t="shared" ca="1" si="14"/>
        <v>0</v>
      </c>
      <c r="AB34" s="182">
        <f t="shared" ca="1" si="14"/>
        <v>0</v>
      </c>
      <c r="AC34" s="182">
        <f t="shared" ca="1" si="14"/>
        <v>0</v>
      </c>
      <c r="AD34" s="182">
        <f t="shared" ca="1" si="14"/>
        <v>0</v>
      </c>
      <c r="AE34" s="182">
        <f t="shared" ca="1" si="14"/>
        <v>0</v>
      </c>
      <c r="AF34" s="182">
        <f t="shared" ca="1" si="14"/>
        <v>0</v>
      </c>
      <c r="AG34" s="182">
        <f t="shared" ca="1" si="14"/>
        <v>3856.6364760000006</v>
      </c>
      <c r="AH34" s="182">
        <f t="shared" ca="1" si="14"/>
        <v>0</v>
      </c>
      <c r="AI34" s="182">
        <f t="shared" ca="1" si="14"/>
        <v>0</v>
      </c>
      <c r="AJ34" s="182">
        <f t="shared" ca="1" si="14"/>
        <v>0</v>
      </c>
      <c r="AK34" s="182">
        <f t="shared" ca="1" si="14"/>
        <v>0</v>
      </c>
      <c r="AL34" s="182">
        <f t="shared" ca="1" si="14"/>
        <v>0</v>
      </c>
      <c r="AM34" s="182">
        <f t="shared" ca="1" si="14"/>
        <v>0</v>
      </c>
      <c r="AN34" s="182">
        <f t="shared" ca="1" si="14"/>
        <v>0</v>
      </c>
    </row>
    <row r="35" spans="1:40" x14ac:dyDescent="0.3">
      <c r="D35" s="192"/>
      <c r="E35" s="311"/>
      <c r="F35" s="311"/>
      <c r="G35" s="311"/>
      <c r="H35" s="311"/>
      <c r="I35" s="311"/>
      <c r="J35" s="312"/>
      <c r="K35" s="312"/>
      <c r="L35" s="312"/>
      <c r="M35" s="312"/>
      <c r="N35" s="312"/>
      <c r="O35" s="312"/>
      <c r="P35" s="312"/>
      <c r="Q35" s="312"/>
      <c r="R35" s="312"/>
      <c r="S35" s="312"/>
      <c r="T35" s="312"/>
      <c r="U35" s="312"/>
      <c r="V35" s="312"/>
      <c r="W35" s="312"/>
      <c r="X35" s="312"/>
      <c r="Y35" s="312"/>
      <c r="Z35" s="312"/>
      <c r="AA35" s="312"/>
      <c r="AB35" s="312"/>
      <c r="AC35" s="312"/>
      <c r="AD35" s="312"/>
      <c r="AE35" s="312"/>
      <c r="AF35" s="312"/>
      <c r="AG35" s="312"/>
      <c r="AH35" s="312"/>
      <c r="AI35" s="312"/>
      <c r="AJ35" s="312"/>
      <c r="AK35" s="312"/>
      <c r="AL35" s="312"/>
      <c r="AM35" s="312"/>
      <c r="AN35" s="312"/>
    </row>
    <row r="36" spans="1:40" x14ac:dyDescent="0.3">
      <c r="A36" s="60" t="s">
        <v>1473</v>
      </c>
      <c r="B36" s="60"/>
      <c r="C36" s="60"/>
      <c r="D36" s="189"/>
      <c r="E36" s="189"/>
      <c r="F36" s="189"/>
      <c r="G36" s="189"/>
      <c r="H36" s="189"/>
      <c r="I36" s="189"/>
      <c r="J36" s="189"/>
      <c r="K36" s="189"/>
      <c r="L36" s="189"/>
      <c r="M36" s="189"/>
      <c r="N36" s="189"/>
      <c r="O36" s="189"/>
      <c r="P36" s="189"/>
      <c r="Q36" s="189"/>
      <c r="R36" s="189"/>
      <c r="S36" s="189"/>
      <c r="T36" s="189"/>
      <c r="U36" s="189"/>
      <c r="V36" s="189"/>
      <c r="W36" s="189"/>
      <c r="X36" s="189"/>
      <c r="Y36" s="189"/>
      <c r="Z36" s="189"/>
      <c r="AA36" s="189"/>
      <c r="AB36" s="189"/>
      <c r="AC36" s="189"/>
      <c r="AD36" s="189"/>
      <c r="AE36" s="189"/>
      <c r="AF36" s="189"/>
      <c r="AG36" s="189"/>
      <c r="AH36" s="189"/>
      <c r="AI36" s="189"/>
      <c r="AJ36" s="189"/>
      <c r="AK36" s="189"/>
      <c r="AL36" s="189"/>
      <c r="AM36" s="189"/>
      <c r="AN36" s="189"/>
    </row>
    <row r="37" spans="1:40" x14ac:dyDescent="0.3">
      <c r="D37" s="192">
        <f ca="1">SUM(E37:AN37)</f>
        <v>1491123.9028252501</v>
      </c>
      <c r="E37" s="183">
        <f t="shared" ref="E37:AN37" ca="1" si="15">SUM(E33:E34)</f>
        <v>0</v>
      </c>
      <c r="F37" s="183">
        <f t="shared" ca="1" si="15"/>
        <v>0</v>
      </c>
      <c r="G37" s="183">
        <f t="shared" ca="1" si="15"/>
        <v>0</v>
      </c>
      <c r="H37" s="183">
        <f t="shared" ca="1" si="15"/>
        <v>0</v>
      </c>
      <c r="I37" s="183">
        <f t="shared" ca="1" si="15"/>
        <v>0</v>
      </c>
      <c r="J37" s="183">
        <f t="shared" ca="1" si="15"/>
        <v>308987.95454549993</v>
      </c>
      <c r="K37" s="183">
        <f t="shared" ca="1" si="15"/>
        <v>78878.441864250024</v>
      </c>
      <c r="L37" s="183">
        <f t="shared" ca="1" si="15"/>
        <v>42846.646909500007</v>
      </c>
      <c r="M37" s="183">
        <f t="shared" ca="1" si="15"/>
        <v>152886.0019455</v>
      </c>
      <c r="N37" s="183">
        <f t="shared" ca="1" si="15"/>
        <v>19625.437998000001</v>
      </c>
      <c r="O37" s="183">
        <f t="shared" ca="1" si="15"/>
        <v>47702.920221000015</v>
      </c>
      <c r="P37" s="183">
        <f t="shared" ca="1" si="15"/>
        <v>35915.970645000001</v>
      </c>
      <c r="Q37" s="183">
        <f t="shared" ca="1" si="15"/>
        <v>660059.43727500015</v>
      </c>
      <c r="R37" s="183">
        <f t="shared" ca="1" si="15"/>
        <v>130973.29469550001</v>
      </c>
      <c r="S37" s="183">
        <f t="shared" ca="1" si="15"/>
        <v>0</v>
      </c>
      <c r="T37" s="183">
        <f t="shared" ca="1" si="15"/>
        <v>0</v>
      </c>
      <c r="U37" s="183">
        <f t="shared" ca="1" si="15"/>
        <v>0</v>
      </c>
      <c r="V37" s="183">
        <f t="shared" ca="1" si="15"/>
        <v>0</v>
      </c>
      <c r="W37" s="183">
        <f t="shared" ca="1" si="15"/>
        <v>0</v>
      </c>
      <c r="X37" s="183">
        <f t="shared" ca="1" si="15"/>
        <v>0</v>
      </c>
      <c r="Y37" s="183">
        <f t="shared" ca="1" si="15"/>
        <v>0</v>
      </c>
      <c r="Z37" s="183">
        <f t="shared" ca="1" si="15"/>
        <v>0</v>
      </c>
      <c r="AA37" s="183">
        <f t="shared" ca="1" si="15"/>
        <v>0</v>
      </c>
      <c r="AB37" s="183">
        <f t="shared" ca="1" si="15"/>
        <v>9391.1602500000008</v>
      </c>
      <c r="AC37" s="183">
        <f t="shared" ca="1" si="15"/>
        <v>0</v>
      </c>
      <c r="AD37" s="183">
        <f t="shared" ca="1" si="15"/>
        <v>0</v>
      </c>
      <c r="AE37" s="183">
        <f t="shared" ca="1" si="15"/>
        <v>0</v>
      </c>
      <c r="AF37" s="183">
        <f t="shared" ca="1" si="15"/>
        <v>0</v>
      </c>
      <c r="AG37" s="183">
        <f t="shared" ca="1" si="15"/>
        <v>3856.6364760000006</v>
      </c>
      <c r="AH37" s="183">
        <f t="shared" ca="1" si="15"/>
        <v>0</v>
      </c>
      <c r="AI37" s="183">
        <f t="shared" ca="1" si="15"/>
        <v>0</v>
      </c>
      <c r="AJ37" s="183">
        <f t="shared" ca="1" si="15"/>
        <v>0</v>
      </c>
      <c r="AK37" s="183">
        <f t="shared" ca="1" si="15"/>
        <v>0</v>
      </c>
      <c r="AL37" s="183">
        <f t="shared" ca="1" si="15"/>
        <v>0</v>
      </c>
      <c r="AM37" s="183">
        <f t="shared" ca="1" si="15"/>
        <v>0</v>
      </c>
      <c r="AN37" s="183">
        <f t="shared" ca="1" si="15"/>
        <v>0</v>
      </c>
    </row>
    <row r="38" spans="1:40" x14ac:dyDescent="0.3">
      <c r="A38" s="60" t="s">
        <v>125</v>
      </c>
      <c r="B38" s="60"/>
      <c r="C38" s="60"/>
      <c r="D38" s="189"/>
      <c r="E38" s="189"/>
      <c r="F38" s="189"/>
      <c r="G38" s="189"/>
      <c r="H38" s="189"/>
      <c r="I38" s="189"/>
      <c r="J38" s="189"/>
      <c r="K38" s="189"/>
      <c r="L38" s="189"/>
      <c r="M38" s="189"/>
      <c r="N38" s="189"/>
      <c r="O38" s="189"/>
      <c r="P38" s="189"/>
      <c r="Q38" s="189"/>
      <c r="R38" s="189"/>
      <c r="S38" s="189"/>
      <c r="T38" s="189"/>
      <c r="U38" s="189"/>
      <c r="V38" s="189"/>
      <c r="W38" s="189"/>
      <c r="X38" s="189"/>
      <c r="Y38" s="189"/>
      <c r="Z38" s="189"/>
      <c r="AA38" s="189"/>
      <c r="AB38" s="189"/>
      <c r="AC38" s="189"/>
      <c r="AD38" s="189"/>
      <c r="AE38" s="189"/>
      <c r="AF38" s="189"/>
      <c r="AG38" s="189"/>
      <c r="AH38" s="189"/>
      <c r="AI38" s="189"/>
      <c r="AJ38" s="189"/>
      <c r="AK38" s="189"/>
      <c r="AL38" s="189"/>
      <c r="AM38" s="189"/>
      <c r="AN38" s="189"/>
    </row>
    <row r="39" spans="1:40" x14ac:dyDescent="0.3">
      <c r="A39" s="54" t="s">
        <v>128</v>
      </c>
      <c r="C39" s="54"/>
      <c r="D39" s="195">
        <f ca="1">SUM(E39:AN39)</f>
        <v>59477.34825000001</v>
      </c>
      <c r="E39" s="194">
        <f t="shared" ref="E39:N40" ca="1" si="16">SUMIFS(INDIRECT($B$1 &amp; "_Direct"), Type, "Travel", Resource_Name, $A39, WBSL3, E$1, Inst, $B$2)</f>
        <v>29425.635450000005</v>
      </c>
      <c r="F39" s="194">
        <f t="shared" ca="1" si="16"/>
        <v>0</v>
      </c>
      <c r="G39" s="194">
        <f t="shared" ca="1" si="16"/>
        <v>0</v>
      </c>
      <c r="H39" s="194">
        <f t="shared" ca="1" si="16"/>
        <v>0</v>
      </c>
      <c r="I39" s="194">
        <f t="shared" ca="1" si="16"/>
        <v>0</v>
      </c>
      <c r="J39" s="194">
        <f t="shared" ca="1" si="16"/>
        <v>13147.624350000002</v>
      </c>
      <c r="K39" s="194">
        <f t="shared" ca="1" si="16"/>
        <v>0</v>
      </c>
      <c r="L39" s="194">
        <f t="shared" ca="1" si="16"/>
        <v>0</v>
      </c>
      <c r="M39" s="194">
        <f t="shared" ca="1" si="16"/>
        <v>0</v>
      </c>
      <c r="N39" s="194">
        <f t="shared" ca="1" si="16"/>
        <v>0</v>
      </c>
      <c r="O39" s="194">
        <f t="shared" ref="O39:X40" ca="1" si="17">SUMIFS(INDIRECT($B$1 &amp; "_Direct"), Type, "Travel", Resource_Name, $A39, WBSL3, O$1, Inst, $B$2)</f>
        <v>0</v>
      </c>
      <c r="P39" s="194">
        <f t="shared" ca="1" si="17"/>
        <v>0</v>
      </c>
      <c r="Q39" s="194">
        <f t="shared" ca="1" si="17"/>
        <v>5634.6961500000007</v>
      </c>
      <c r="R39" s="194">
        <f t="shared" ca="1" si="17"/>
        <v>1878.2320500000003</v>
      </c>
      <c r="S39" s="194">
        <f t="shared" ca="1" si="17"/>
        <v>0</v>
      </c>
      <c r="T39" s="194">
        <f t="shared" ca="1" si="17"/>
        <v>0</v>
      </c>
      <c r="U39" s="194">
        <f t="shared" ca="1" si="17"/>
        <v>0</v>
      </c>
      <c r="V39" s="194">
        <f t="shared" ca="1" si="17"/>
        <v>0</v>
      </c>
      <c r="W39" s="194">
        <f t="shared" ca="1" si="17"/>
        <v>0</v>
      </c>
      <c r="X39" s="194">
        <f t="shared" ca="1" si="17"/>
        <v>0</v>
      </c>
      <c r="Y39" s="194">
        <f t="shared" ref="Y39:AH40" ca="1" si="18">SUMIFS(INDIRECT($B$1 &amp; "_Direct"), Type, "Travel", Resource_Name, $A39, WBSL3, Y$1, Inst, $B$2)</f>
        <v>0</v>
      </c>
      <c r="Z39" s="194">
        <f t="shared" ca="1" si="18"/>
        <v>0</v>
      </c>
      <c r="AA39" s="194">
        <f t="shared" ca="1" si="18"/>
        <v>0</v>
      </c>
      <c r="AB39" s="194">
        <f t="shared" ca="1" si="18"/>
        <v>1878.2320500000003</v>
      </c>
      <c r="AC39" s="194">
        <f t="shared" ca="1" si="18"/>
        <v>0</v>
      </c>
      <c r="AD39" s="194">
        <f t="shared" ca="1" si="18"/>
        <v>0</v>
      </c>
      <c r="AE39" s="194">
        <f t="shared" ca="1" si="18"/>
        <v>0</v>
      </c>
      <c r="AF39" s="194">
        <f t="shared" ca="1" si="18"/>
        <v>0</v>
      </c>
      <c r="AG39" s="194">
        <f t="shared" ca="1" si="18"/>
        <v>1878.2320500000003</v>
      </c>
      <c r="AH39" s="194">
        <f t="shared" ca="1" si="18"/>
        <v>0</v>
      </c>
      <c r="AI39" s="194">
        <f t="shared" ref="AI39:AN40" ca="1" si="19">SUMIFS(INDIRECT($B$1 &amp; "_Direct"), Type, "Travel", Resource_Name, $A39, WBSL3, AI$1, Inst, $B$2)</f>
        <v>0</v>
      </c>
      <c r="AJ39" s="194">
        <f t="shared" ca="1" si="19"/>
        <v>5634.6961500000007</v>
      </c>
      <c r="AK39" s="194">
        <f t="shared" ca="1" si="19"/>
        <v>0</v>
      </c>
      <c r="AL39" s="194">
        <f t="shared" ca="1" si="19"/>
        <v>0</v>
      </c>
      <c r="AM39" s="194">
        <f t="shared" ca="1" si="19"/>
        <v>0</v>
      </c>
      <c r="AN39" s="194">
        <f t="shared" ca="1" si="19"/>
        <v>0</v>
      </c>
    </row>
    <row r="40" spans="1:40" x14ac:dyDescent="0.3">
      <c r="A40" s="54" t="s">
        <v>834</v>
      </c>
      <c r="C40" s="54"/>
      <c r="D40" s="195">
        <f ca="1">SUM(E40:AN40)</f>
        <v>53842.652100000007</v>
      </c>
      <c r="E40" s="194">
        <f t="shared" ca="1" si="16"/>
        <v>10017.237600000002</v>
      </c>
      <c r="F40" s="194">
        <f t="shared" ca="1" si="16"/>
        <v>0</v>
      </c>
      <c r="G40" s="194">
        <f t="shared" ca="1" si="16"/>
        <v>0</v>
      </c>
      <c r="H40" s="194">
        <f t="shared" ca="1" si="16"/>
        <v>0</v>
      </c>
      <c r="I40" s="194">
        <f t="shared" ca="1" si="16"/>
        <v>0</v>
      </c>
      <c r="J40" s="194">
        <f t="shared" ca="1" si="16"/>
        <v>0</v>
      </c>
      <c r="K40" s="194">
        <f t="shared" ca="1" si="16"/>
        <v>0</v>
      </c>
      <c r="L40" s="194">
        <f t="shared" ca="1" si="16"/>
        <v>0</v>
      </c>
      <c r="M40" s="194">
        <f t="shared" ca="1" si="16"/>
        <v>0</v>
      </c>
      <c r="N40" s="194">
        <f t="shared" ca="1" si="16"/>
        <v>0</v>
      </c>
      <c r="O40" s="194">
        <f t="shared" ca="1" si="17"/>
        <v>0</v>
      </c>
      <c r="P40" s="194">
        <f t="shared" ca="1" si="17"/>
        <v>0</v>
      </c>
      <c r="Q40" s="194">
        <f t="shared" ca="1" si="17"/>
        <v>41947.182450000008</v>
      </c>
      <c r="R40" s="194">
        <f t="shared" ca="1" si="17"/>
        <v>0</v>
      </c>
      <c r="S40" s="194">
        <f t="shared" ca="1" si="17"/>
        <v>0</v>
      </c>
      <c r="T40" s="194">
        <f t="shared" ca="1" si="17"/>
        <v>0</v>
      </c>
      <c r="U40" s="194">
        <f t="shared" ca="1" si="17"/>
        <v>0</v>
      </c>
      <c r="V40" s="194">
        <f t="shared" ca="1" si="17"/>
        <v>0</v>
      </c>
      <c r="W40" s="194">
        <f t="shared" ca="1" si="17"/>
        <v>0</v>
      </c>
      <c r="X40" s="194">
        <f t="shared" ca="1" si="17"/>
        <v>0</v>
      </c>
      <c r="Y40" s="194">
        <f t="shared" ca="1" si="18"/>
        <v>0</v>
      </c>
      <c r="Z40" s="194">
        <f t="shared" ca="1" si="18"/>
        <v>0</v>
      </c>
      <c r="AA40" s="194">
        <f t="shared" ca="1" si="18"/>
        <v>0</v>
      </c>
      <c r="AB40" s="194">
        <f t="shared" ca="1" si="18"/>
        <v>0</v>
      </c>
      <c r="AC40" s="194">
        <f t="shared" ca="1" si="18"/>
        <v>0</v>
      </c>
      <c r="AD40" s="194">
        <f t="shared" ca="1" si="18"/>
        <v>0</v>
      </c>
      <c r="AE40" s="194">
        <f t="shared" ca="1" si="18"/>
        <v>0</v>
      </c>
      <c r="AF40" s="194">
        <f t="shared" ca="1" si="18"/>
        <v>0</v>
      </c>
      <c r="AG40" s="194">
        <f t="shared" ca="1" si="18"/>
        <v>0</v>
      </c>
      <c r="AH40" s="194">
        <f t="shared" ca="1" si="18"/>
        <v>0</v>
      </c>
      <c r="AI40" s="194">
        <f t="shared" ca="1" si="19"/>
        <v>1878.2320500000003</v>
      </c>
      <c r="AJ40" s="194">
        <f t="shared" ca="1" si="19"/>
        <v>0</v>
      </c>
      <c r="AK40" s="194">
        <f t="shared" ca="1" si="19"/>
        <v>0</v>
      </c>
      <c r="AL40" s="194">
        <f t="shared" ca="1" si="19"/>
        <v>0</v>
      </c>
      <c r="AM40" s="194">
        <f t="shared" ca="1" si="19"/>
        <v>0</v>
      </c>
      <c r="AN40" s="194">
        <f t="shared" ca="1" si="19"/>
        <v>0</v>
      </c>
    </row>
    <row r="41" spans="1:40" x14ac:dyDescent="0.3">
      <c r="A41" s="60" t="s">
        <v>1474</v>
      </c>
      <c r="B41" s="60"/>
      <c r="C41" s="60"/>
      <c r="D41" s="189"/>
      <c r="E41" s="189"/>
      <c r="F41" s="189"/>
      <c r="G41" s="189"/>
      <c r="H41" s="189"/>
      <c r="I41" s="189"/>
      <c r="J41" s="189"/>
      <c r="K41" s="189"/>
      <c r="L41" s="189"/>
      <c r="M41" s="189"/>
      <c r="N41" s="189"/>
      <c r="O41" s="189"/>
      <c r="P41" s="189"/>
      <c r="Q41" s="189"/>
      <c r="R41" s="189"/>
      <c r="S41" s="189"/>
      <c r="T41" s="189"/>
      <c r="U41" s="189"/>
      <c r="V41" s="189"/>
      <c r="W41" s="189"/>
      <c r="X41" s="189"/>
      <c r="Y41" s="189"/>
      <c r="Z41" s="189"/>
      <c r="AA41" s="189"/>
      <c r="AB41" s="189"/>
      <c r="AC41" s="189"/>
      <c r="AD41" s="189"/>
      <c r="AE41" s="189"/>
      <c r="AF41" s="189"/>
      <c r="AG41" s="189"/>
      <c r="AH41" s="189"/>
      <c r="AI41" s="189"/>
      <c r="AJ41" s="189"/>
      <c r="AK41" s="189"/>
      <c r="AL41" s="189"/>
      <c r="AM41" s="189"/>
      <c r="AN41" s="189"/>
    </row>
    <row r="42" spans="1:40" x14ac:dyDescent="0.3">
      <c r="D42" s="195">
        <f ca="1">SUM(E42:AN42)</f>
        <v>113320.00035000005</v>
      </c>
      <c r="E42" s="184">
        <f t="shared" ref="E42:AN42" ca="1" si="20">SUM(E39:E40)</f>
        <v>39442.873050000009</v>
      </c>
      <c r="F42" s="183">
        <f t="shared" ca="1" si="20"/>
        <v>0</v>
      </c>
      <c r="G42" s="183">
        <f t="shared" ca="1" si="20"/>
        <v>0</v>
      </c>
      <c r="H42" s="183">
        <f t="shared" ca="1" si="20"/>
        <v>0</v>
      </c>
      <c r="I42" s="183">
        <f t="shared" ca="1" si="20"/>
        <v>0</v>
      </c>
      <c r="J42" s="184">
        <f t="shared" ca="1" si="20"/>
        <v>13147.624350000002</v>
      </c>
      <c r="K42" s="183">
        <f t="shared" ca="1" si="20"/>
        <v>0</v>
      </c>
      <c r="L42" s="183">
        <f t="shared" ca="1" si="20"/>
        <v>0</v>
      </c>
      <c r="M42" s="183">
        <f t="shared" ca="1" si="20"/>
        <v>0</v>
      </c>
      <c r="N42" s="183">
        <f t="shared" ca="1" si="20"/>
        <v>0</v>
      </c>
      <c r="O42" s="183">
        <f t="shared" ca="1" si="20"/>
        <v>0</v>
      </c>
      <c r="P42" s="183">
        <f t="shared" ca="1" si="20"/>
        <v>0</v>
      </c>
      <c r="Q42" s="184">
        <f t="shared" ca="1" si="20"/>
        <v>47581.878600000011</v>
      </c>
      <c r="R42" s="183">
        <f t="shared" ca="1" si="20"/>
        <v>1878.2320500000003</v>
      </c>
      <c r="S42" s="183">
        <f t="shared" ca="1" si="20"/>
        <v>0</v>
      </c>
      <c r="T42" s="183">
        <f t="shared" ca="1" si="20"/>
        <v>0</v>
      </c>
      <c r="U42" s="183">
        <f t="shared" ca="1" si="20"/>
        <v>0</v>
      </c>
      <c r="V42" s="183">
        <f t="shared" ca="1" si="20"/>
        <v>0</v>
      </c>
      <c r="W42" s="183">
        <f t="shared" ca="1" si="20"/>
        <v>0</v>
      </c>
      <c r="X42" s="183">
        <f t="shared" ca="1" si="20"/>
        <v>0</v>
      </c>
      <c r="Y42" s="183">
        <f t="shared" ca="1" si="20"/>
        <v>0</v>
      </c>
      <c r="Z42" s="183">
        <f t="shared" ca="1" si="20"/>
        <v>0</v>
      </c>
      <c r="AA42" s="183">
        <f t="shared" ca="1" si="20"/>
        <v>0</v>
      </c>
      <c r="AB42" s="183">
        <f t="shared" ca="1" si="20"/>
        <v>1878.2320500000003</v>
      </c>
      <c r="AC42" s="183">
        <f t="shared" ca="1" si="20"/>
        <v>0</v>
      </c>
      <c r="AD42" s="183">
        <f t="shared" ca="1" si="20"/>
        <v>0</v>
      </c>
      <c r="AE42" s="183">
        <f t="shared" ca="1" si="20"/>
        <v>0</v>
      </c>
      <c r="AF42" s="183">
        <f t="shared" ca="1" si="20"/>
        <v>0</v>
      </c>
      <c r="AG42" s="183">
        <f t="shared" ca="1" si="20"/>
        <v>1878.2320500000003</v>
      </c>
      <c r="AH42" s="183">
        <f t="shared" ca="1" si="20"/>
        <v>0</v>
      </c>
      <c r="AI42" s="183">
        <f t="shared" ca="1" si="20"/>
        <v>1878.2320500000003</v>
      </c>
      <c r="AJ42" s="183">
        <f t="shared" ca="1" si="20"/>
        <v>5634.6961500000007</v>
      </c>
      <c r="AK42" s="183">
        <f t="shared" ca="1" si="20"/>
        <v>0</v>
      </c>
      <c r="AL42" s="183">
        <f t="shared" ca="1" si="20"/>
        <v>0</v>
      </c>
      <c r="AM42" s="183">
        <f t="shared" ca="1" si="20"/>
        <v>0</v>
      </c>
      <c r="AN42" s="183">
        <f t="shared" ca="1" si="20"/>
        <v>0</v>
      </c>
    </row>
    <row r="43" spans="1:40" x14ac:dyDescent="0.3">
      <c r="A43" s="60" t="s">
        <v>1475</v>
      </c>
      <c r="B43" s="60"/>
      <c r="C43" s="60"/>
      <c r="D43" s="189"/>
      <c r="E43" s="189"/>
      <c r="F43" s="189"/>
      <c r="G43" s="189"/>
      <c r="H43" s="189"/>
      <c r="I43" s="189"/>
      <c r="J43" s="189"/>
      <c r="K43" s="189"/>
      <c r="L43" s="189"/>
      <c r="M43" s="189"/>
      <c r="N43" s="189"/>
      <c r="O43" s="189"/>
      <c r="P43" s="189"/>
      <c r="Q43" s="189"/>
      <c r="R43" s="189"/>
      <c r="S43" s="189"/>
      <c r="T43" s="189"/>
      <c r="U43" s="189"/>
      <c r="V43" s="189"/>
      <c r="W43" s="189"/>
      <c r="X43" s="189"/>
      <c r="Y43" s="189"/>
      <c r="Z43" s="189"/>
      <c r="AA43" s="189"/>
      <c r="AB43" s="189"/>
      <c r="AC43" s="189"/>
      <c r="AD43" s="189"/>
      <c r="AE43" s="189"/>
      <c r="AF43" s="189"/>
      <c r="AG43" s="189"/>
      <c r="AH43" s="189"/>
      <c r="AI43" s="189"/>
      <c r="AJ43" s="189"/>
      <c r="AK43" s="189"/>
      <c r="AL43" s="189"/>
      <c r="AM43" s="189"/>
      <c r="AN43" s="189"/>
    </row>
    <row r="44" spans="1:40" x14ac:dyDescent="0.3">
      <c r="A44" t="s">
        <v>1476</v>
      </c>
      <c r="B44" t="s">
        <v>1477</v>
      </c>
      <c r="D44" s="192">
        <f>SUM(E44:AN44)</f>
        <v>0</v>
      </c>
      <c r="E44" s="183">
        <v>0</v>
      </c>
      <c r="F44" s="183">
        <v>0</v>
      </c>
      <c r="G44" s="183">
        <v>0</v>
      </c>
      <c r="H44" s="183">
        <v>0</v>
      </c>
      <c r="I44" s="183">
        <v>0</v>
      </c>
      <c r="J44" s="183">
        <v>0</v>
      </c>
      <c r="K44" s="183">
        <v>0</v>
      </c>
      <c r="L44" s="183">
        <v>0</v>
      </c>
      <c r="M44" s="183">
        <v>0</v>
      </c>
      <c r="N44" s="183">
        <v>0</v>
      </c>
      <c r="O44" s="183">
        <v>0</v>
      </c>
      <c r="P44" s="183">
        <v>0</v>
      </c>
      <c r="Q44" s="183"/>
      <c r="R44" s="183">
        <v>0</v>
      </c>
      <c r="S44" s="183">
        <v>0</v>
      </c>
      <c r="T44" s="183">
        <v>0</v>
      </c>
      <c r="U44" s="183">
        <v>0</v>
      </c>
      <c r="V44" s="183">
        <v>0</v>
      </c>
      <c r="W44" s="183">
        <v>0</v>
      </c>
      <c r="X44" s="183">
        <v>0</v>
      </c>
      <c r="Y44" s="183">
        <v>0</v>
      </c>
      <c r="Z44" s="183">
        <v>0</v>
      </c>
      <c r="AA44" s="183">
        <v>0</v>
      </c>
      <c r="AB44" s="183">
        <v>0</v>
      </c>
      <c r="AC44" s="183">
        <v>0</v>
      </c>
      <c r="AD44" s="183">
        <v>0</v>
      </c>
      <c r="AE44" s="183">
        <v>0</v>
      </c>
      <c r="AF44" s="183">
        <v>0</v>
      </c>
      <c r="AG44" s="183">
        <v>0</v>
      </c>
      <c r="AH44" s="183">
        <v>0</v>
      </c>
      <c r="AI44" s="183">
        <v>0</v>
      </c>
      <c r="AJ44" s="183">
        <v>0</v>
      </c>
      <c r="AK44" s="183">
        <v>0</v>
      </c>
      <c r="AL44" s="183">
        <v>0</v>
      </c>
      <c r="AM44" s="183">
        <v>0</v>
      </c>
      <c r="AN44" s="183">
        <v>0</v>
      </c>
    </row>
    <row r="45" spans="1:40" x14ac:dyDescent="0.3">
      <c r="A45" s="60" t="s">
        <v>1478</v>
      </c>
      <c r="B45" s="64"/>
      <c r="C45" s="64"/>
      <c r="D45" s="196"/>
      <c r="E45" s="196"/>
      <c r="F45" s="196"/>
      <c r="G45" s="196"/>
      <c r="H45" s="196"/>
      <c r="I45" s="196"/>
      <c r="J45" s="196"/>
      <c r="K45" s="196"/>
      <c r="L45" s="196"/>
      <c r="M45" s="196"/>
      <c r="N45" s="196"/>
      <c r="O45" s="196"/>
      <c r="P45" s="196"/>
      <c r="Q45" s="196"/>
      <c r="R45" s="196"/>
      <c r="S45" s="196"/>
      <c r="T45" s="196"/>
      <c r="U45" s="196"/>
      <c r="V45" s="196"/>
      <c r="W45" s="196"/>
      <c r="X45" s="196"/>
      <c r="Y45" s="196"/>
      <c r="Z45" s="196"/>
      <c r="AA45" s="196"/>
      <c r="AB45" s="196"/>
      <c r="AC45" s="196"/>
      <c r="AD45" s="196"/>
      <c r="AE45" s="196"/>
      <c r="AF45" s="196"/>
      <c r="AG45" s="196"/>
      <c r="AH45" s="196"/>
      <c r="AI45" s="196"/>
      <c r="AJ45" s="196"/>
      <c r="AK45" s="196"/>
      <c r="AL45" s="196"/>
      <c r="AM45" s="196"/>
      <c r="AN45" s="196"/>
    </row>
    <row r="46" spans="1:40" x14ac:dyDescent="0.3">
      <c r="D46" s="192">
        <f>SUM(E46:AN46)</f>
        <v>0</v>
      </c>
      <c r="E46" s="183">
        <v>0</v>
      </c>
      <c r="F46" s="183">
        <v>0</v>
      </c>
      <c r="G46" s="183">
        <v>0</v>
      </c>
      <c r="H46" s="183">
        <v>0</v>
      </c>
      <c r="I46" s="183">
        <v>0</v>
      </c>
      <c r="J46" s="183">
        <v>0</v>
      </c>
      <c r="K46" s="183">
        <v>0</v>
      </c>
      <c r="L46" s="183">
        <v>0</v>
      </c>
      <c r="M46" s="183">
        <v>0</v>
      </c>
      <c r="N46" s="183">
        <v>0</v>
      </c>
      <c r="O46" s="183">
        <v>0</v>
      </c>
      <c r="P46" s="183">
        <v>0</v>
      </c>
      <c r="Q46" s="183"/>
      <c r="R46" s="183">
        <v>0</v>
      </c>
      <c r="S46" s="183">
        <v>0</v>
      </c>
      <c r="T46" s="183">
        <f t="shared" ref="T46:AN46" si="21">T44</f>
        <v>0</v>
      </c>
      <c r="U46" s="183">
        <f t="shared" si="21"/>
        <v>0</v>
      </c>
      <c r="V46" s="183">
        <f t="shared" si="21"/>
        <v>0</v>
      </c>
      <c r="W46" s="183">
        <f t="shared" si="21"/>
        <v>0</v>
      </c>
      <c r="X46" s="183">
        <f t="shared" si="21"/>
        <v>0</v>
      </c>
      <c r="Y46" s="183">
        <f t="shared" si="21"/>
        <v>0</v>
      </c>
      <c r="Z46" s="183">
        <f t="shared" si="21"/>
        <v>0</v>
      </c>
      <c r="AA46" s="183">
        <f t="shared" si="21"/>
        <v>0</v>
      </c>
      <c r="AB46" s="183">
        <f t="shared" si="21"/>
        <v>0</v>
      </c>
      <c r="AC46" s="183">
        <f t="shared" si="21"/>
        <v>0</v>
      </c>
      <c r="AD46" s="183">
        <f t="shared" si="21"/>
        <v>0</v>
      </c>
      <c r="AE46" s="183">
        <f t="shared" si="21"/>
        <v>0</v>
      </c>
      <c r="AF46" s="183">
        <f t="shared" si="21"/>
        <v>0</v>
      </c>
      <c r="AG46" s="183">
        <f t="shared" si="21"/>
        <v>0</v>
      </c>
      <c r="AH46" s="183">
        <f t="shared" si="21"/>
        <v>0</v>
      </c>
      <c r="AI46" s="183">
        <f t="shared" si="21"/>
        <v>0</v>
      </c>
      <c r="AJ46" s="183">
        <f t="shared" si="21"/>
        <v>0</v>
      </c>
      <c r="AK46" s="183">
        <f t="shared" si="21"/>
        <v>0</v>
      </c>
      <c r="AL46" s="183">
        <f t="shared" si="21"/>
        <v>0</v>
      </c>
      <c r="AM46" s="183">
        <f t="shared" si="21"/>
        <v>0</v>
      </c>
      <c r="AN46" s="183">
        <f t="shared" si="21"/>
        <v>0</v>
      </c>
    </row>
    <row r="47" spans="1:40" x14ac:dyDescent="0.3">
      <c r="A47" s="60" t="s">
        <v>1479</v>
      </c>
      <c r="B47" s="60"/>
      <c r="C47" s="60"/>
      <c r="D47" s="189"/>
      <c r="E47" s="189"/>
      <c r="F47" s="189"/>
      <c r="G47" s="189"/>
      <c r="H47" s="189"/>
      <c r="I47" s="189"/>
      <c r="J47" s="189"/>
      <c r="K47" s="189"/>
      <c r="L47" s="189"/>
      <c r="M47" s="189"/>
      <c r="N47" s="189"/>
      <c r="O47" s="189"/>
      <c r="P47" s="189"/>
      <c r="Q47" s="189"/>
      <c r="R47" s="189"/>
      <c r="S47" s="189"/>
      <c r="T47" s="189"/>
      <c r="U47" s="189"/>
      <c r="V47" s="189"/>
      <c r="W47" s="189"/>
      <c r="X47" s="189"/>
      <c r="Y47" s="189"/>
      <c r="Z47" s="189"/>
      <c r="AA47" s="189"/>
      <c r="AB47" s="189"/>
      <c r="AC47" s="189"/>
      <c r="AD47" s="189"/>
      <c r="AE47" s="189"/>
      <c r="AF47" s="189"/>
      <c r="AG47" s="189"/>
      <c r="AH47" s="189"/>
      <c r="AI47" s="189"/>
      <c r="AJ47" s="189"/>
      <c r="AK47" s="189"/>
      <c r="AL47" s="189"/>
      <c r="AM47" s="189"/>
      <c r="AN47" s="189"/>
    </row>
    <row r="48" spans="1:40" x14ac:dyDescent="0.3">
      <c r="A48" s="54" t="s">
        <v>1480</v>
      </c>
      <c r="B48" s="54"/>
      <c r="C48" s="54"/>
      <c r="D48" s="195">
        <f ca="1">SUM(E48:AN48)</f>
        <v>68100.520284000013</v>
      </c>
      <c r="E48" s="194">
        <f t="shared" ref="E48:AN48" ca="1" si="22">SUMIFS(INDIRECT($B$1 &amp; "_Direct"), Type, "M &amp; S", WBSL3, E$1, Inst, $B$2)</f>
        <v>16173.664875000002</v>
      </c>
      <c r="F48" s="194">
        <f t="shared" ca="1" si="22"/>
        <v>0</v>
      </c>
      <c r="G48" s="194">
        <f t="shared" ca="1" si="22"/>
        <v>0</v>
      </c>
      <c r="H48" s="194">
        <f t="shared" ca="1" si="22"/>
        <v>0</v>
      </c>
      <c r="I48" s="194">
        <f t="shared" ca="1" si="22"/>
        <v>0</v>
      </c>
      <c r="J48" s="194">
        <f t="shared" ca="1" si="22"/>
        <v>7110.1517715000009</v>
      </c>
      <c r="K48" s="194">
        <f t="shared" ca="1" si="22"/>
        <v>0</v>
      </c>
      <c r="L48" s="194">
        <f t="shared" ca="1" si="22"/>
        <v>0</v>
      </c>
      <c r="M48" s="194">
        <f t="shared" ca="1" si="22"/>
        <v>0</v>
      </c>
      <c r="N48" s="194">
        <f t="shared" ca="1" si="22"/>
        <v>0</v>
      </c>
      <c r="O48" s="194">
        <f t="shared" ca="1" si="22"/>
        <v>0</v>
      </c>
      <c r="P48" s="194">
        <f t="shared" ca="1" si="22"/>
        <v>5217.3112500000007</v>
      </c>
      <c r="Q48" s="194">
        <f t="shared" ca="1" si="22"/>
        <v>24051.804862500001</v>
      </c>
      <c r="R48" s="194">
        <f t="shared" ca="1" si="22"/>
        <v>0</v>
      </c>
      <c r="S48" s="194">
        <f t="shared" ca="1" si="22"/>
        <v>991.28913750000015</v>
      </c>
      <c r="T48" s="194">
        <f t="shared" ca="1" si="22"/>
        <v>0</v>
      </c>
      <c r="U48" s="194">
        <f t="shared" ca="1" si="22"/>
        <v>0</v>
      </c>
      <c r="V48" s="194">
        <f t="shared" ca="1" si="22"/>
        <v>1043.46225</v>
      </c>
      <c r="W48" s="194">
        <f t="shared" ca="1" si="22"/>
        <v>0</v>
      </c>
      <c r="X48" s="194">
        <f t="shared" ca="1" si="22"/>
        <v>0</v>
      </c>
      <c r="Y48" s="194">
        <f t="shared" ca="1" si="22"/>
        <v>0</v>
      </c>
      <c r="Z48" s="194">
        <f t="shared" ca="1" si="22"/>
        <v>1773.8858250000003</v>
      </c>
      <c r="AA48" s="194">
        <f t="shared" ca="1" si="22"/>
        <v>0</v>
      </c>
      <c r="AB48" s="194">
        <f t="shared" ca="1" si="22"/>
        <v>1356.5009250000001</v>
      </c>
      <c r="AC48" s="194">
        <f t="shared" ca="1" si="22"/>
        <v>0</v>
      </c>
      <c r="AD48" s="194">
        <f t="shared" ca="1" si="22"/>
        <v>0</v>
      </c>
      <c r="AE48" s="194">
        <f t="shared" ca="1" si="22"/>
        <v>0</v>
      </c>
      <c r="AF48" s="194">
        <f t="shared" ca="1" si="22"/>
        <v>0</v>
      </c>
      <c r="AG48" s="194">
        <f t="shared" ca="1" si="22"/>
        <v>1043.46225</v>
      </c>
      <c r="AH48" s="194">
        <f t="shared" ca="1" si="22"/>
        <v>0</v>
      </c>
      <c r="AI48" s="194">
        <f t="shared" ca="1" si="22"/>
        <v>991.28913750000015</v>
      </c>
      <c r="AJ48" s="194">
        <f t="shared" ca="1" si="22"/>
        <v>7825.966875000001</v>
      </c>
      <c r="AK48" s="194">
        <f t="shared" ca="1" si="22"/>
        <v>0</v>
      </c>
      <c r="AL48" s="194">
        <f t="shared" ca="1" si="22"/>
        <v>0</v>
      </c>
      <c r="AM48" s="194">
        <f t="shared" ca="1" si="22"/>
        <v>521.73112500000002</v>
      </c>
      <c r="AN48" s="194">
        <f t="shared" ca="1" si="22"/>
        <v>0</v>
      </c>
    </row>
    <row r="49" spans="1:40" x14ac:dyDescent="0.3">
      <c r="A49" t="s">
        <v>1481</v>
      </c>
      <c r="D49" s="192">
        <f>SUM(E49:AN49)</f>
        <v>0</v>
      </c>
      <c r="E49" s="181">
        <v>0</v>
      </c>
      <c r="F49" s="183">
        <v>0</v>
      </c>
      <c r="G49" s="183">
        <v>0</v>
      </c>
      <c r="H49" s="183">
        <v>0</v>
      </c>
      <c r="I49" s="183">
        <v>0</v>
      </c>
      <c r="J49" s="183">
        <v>0</v>
      </c>
      <c r="K49" s="183">
        <v>0</v>
      </c>
      <c r="L49" s="183">
        <v>0</v>
      </c>
      <c r="M49" s="183">
        <v>0</v>
      </c>
      <c r="N49" s="183">
        <v>0</v>
      </c>
      <c r="O49" s="183">
        <v>0</v>
      </c>
      <c r="P49" s="183">
        <v>0</v>
      </c>
      <c r="Q49" s="183"/>
      <c r="R49" s="183">
        <v>0</v>
      </c>
      <c r="S49" s="183">
        <v>0</v>
      </c>
      <c r="T49" s="183">
        <v>0</v>
      </c>
      <c r="U49" s="183">
        <v>0</v>
      </c>
      <c r="V49" s="183">
        <v>0</v>
      </c>
      <c r="W49" s="183">
        <v>0</v>
      </c>
      <c r="X49" s="183">
        <v>0</v>
      </c>
      <c r="Y49" s="183">
        <v>0</v>
      </c>
      <c r="Z49" s="183">
        <v>0</v>
      </c>
      <c r="AA49" s="183">
        <v>0</v>
      </c>
      <c r="AB49" s="183">
        <v>0</v>
      </c>
      <c r="AC49" s="183">
        <v>0</v>
      </c>
      <c r="AD49" s="183">
        <v>0</v>
      </c>
      <c r="AE49" s="183">
        <v>0</v>
      </c>
      <c r="AF49" s="183">
        <v>0</v>
      </c>
      <c r="AG49" s="183">
        <v>0</v>
      </c>
      <c r="AH49" s="183">
        <v>0</v>
      </c>
      <c r="AI49" s="183">
        <v>0</v>
      </c>
      <c r="AJ49" s="183">
        <v>0</v>
      </c>
      <c r="AK49" s="183">
        <v>0</v>
      </c>
      <c r="AL49" s="183">
        <v>0</v>
      </c>
      <c r="AM49" s="183">
        <v>0</v>
      </c>
      <c r="AN49" s="183">
        <v>0</v>
      </c>
    </row>
    <row r="50" spans="1:40" x14ac:dyDescent="0.3">
      <c r="A50" t="s">
        <v>1482</v>
      </c>
      <c r="D50" s="192">
        <f>SUM(E50:AN50)</f>
        <v>0</v>
      </c>
      <c r="E50" s="181">
        <v>0</v>
      </c>
      <c r="F50" s="183">
        <v>0</v>
      </c>
      <c r="G50" s="183">
        <v>0</v>
      </c>
      <c r="H50" s="183">
        <v>0</v>
      </c>
      <c r="I50" s="183">
        <v>0</v>
      </c>
      <c r="J50" s="183">
        <v>0</v>
      </c>
      <c r="K50" s="183">
        <v>0</v>
      </c>
      <c r="L50" s="183">
        <v>0</v>
      </c>
      <c r="M50" s="183">
        <v>0</v>
      </c>
      <c r="N50" s="183">
        <v>0</v>
      </c>
      <c r="O50" s="183">
        <v>0</v>
      </c>
      <c r="P50" s="183">
        <v>0</v>
      </c>
      <c r="Q50" s="183"/>
      <c r="R50" s="183">
        <v>0</v>
      </c>
      <c r="S50" s="183">
        <v>0</v>
      </c>
      <c r="T50" s="183">
        <v>0</v>
      </c>
      <c r="U50" s="183">
        <v>0</v>
      </c>
      <c r="V50" s="183">
        <v>0</v>
      </c>
      <c r="W50" s="183">
        <v>0</v>
      </c>
      <c r="X50" s="183">
        <v>0</v>
      </c>
      <c r="Y50" s="183">
        <v>0</v>
      </c>
      <c r="Z50" s="183">
        <v>0</v>
      </c>
      <c r="AA50" s="183">
        <v>0</v>
      </c>
      <c r="AB50" s="183">
        <v>0</v>
      </c>
      <c r="AC50" s="183">
        <v>0</v>
      </c>
      <c r="AD50" s="183">
        <v>0</v>
      </c>
      <c r="AE50" s="183">
        <v>0</v>
      </c>
      <c r="AF50" s="183">
        <v>0</v>
      </c>
      <c r="AG50" s="183">
        <v>0</v>
      </c>
      <c r="AH50" s="183">
        <v>0</v>
      </c>
      <c r="AI50" s="183">
        <v>0</v>
      </c>
      <c r="AJ50" s="183">
        <v>0</v>
      </c>
      <c r="AK50" s="183">
        <v>0</v>
      </c>
      <c r="AL50" s="183">
        <v>0</v>
      </c>
      <c r="AM50" s="183">
        <v>0</v>
      </c>
      <c r="AN50" s="183">
        <v>0</v>
      </c>
    </row>
    <row r="51" spans="1:40" x14ac:dyDescent="0.3">
      <c r="A51" t="s">
        <v>1483</v>
      </c>
      <c r="D51" s="192">
        <f>SUM(E51:AN51)</f>
        <v>0</v>
      </c>
      <c r="E51" s="181">
        <v>0</v>
      </c>
      <c r="F51" s="183">
        <v>0</v>
      </c>
      <c r="G51" s="183">
        <v>0</v>
      </c>
      <c r="H51" s="183">
        <v>0</v>
      </c>
      <c r="I51" s="183">
        <v>0</v>
      </c>
      <c r="J51" s="183">
        <v>0</v>
      </c>
      <c r="K51" s="183">
        <v>0</v>
      </c>
      <c r="L51" s="183">
        <v>0</v>
      </c>
      <c r="M51" s="183">
        <v>0</v>
      </c>
      <c r="N51" s="183">
        <v>0</v>
      </c>
      <c r="O51" s="183">
        <v>0</v>
      </c>
      <c r="P51" s="183">
        <v>0</v>
      </c>
      <c r="Q51" s="183"/>
      <c r="R51" s="183">
        <v>0</v>
      </c>
      <c r="S51" s="183">
        <v>0</v>
      </c>
      <c r="T51" s="183">
        <v>0</v>
      </c>
      <c r="U51" s="183">
        <v>0</v>
      </c>
      <c r="V51" s="183">
        <v>0</v>
      </c>
      <c r="W51" s="183">
        <v>0</v>
      </c>
      <c r="X51" s="183">
        <v>0</v>
      </c>
      <c r="Y51" s="183">
        <v>0</v>
      </c>
      <c r="Z51" s="183">
        <v>0</v>
      </c>
      <c r="AA51" s="183">
        <v>0</v>
      </c>
      <c r="AB51" s="183">
        <v>0</v>
      </c>
      <c r="AC51" s="183">
        <v>0</v>
      </c>
      <c r="AD51" s="183">
        <v>0</v>
      </c>
      <c r="AE51" s="183">
        <v>0</v>
      </c>
      <c r="AF51" s="183">
        <v>0</v>
      </c>
      <c r="AG51" s="183">
        <v>0</v>
      </c>
      <c r="AH51" s="183">
        <v>0</v>
      </c>
      <c r="AI51" s="183">
        <v>0</v>
      </c>
      <c r="AJ51" s="183">
        <v>0</v>
      </c>
      <c r="AK51" s="183">
        <v>0</v>
      </c>
      <c r="AL51" s="183">
        <v>0</v>
      </c>
      <c r="AM51" s="183">
        <v>0</v>
      </c>
      <c r="AN51" s="183">
        <v>0</v>
      </c>
    </row>
    <row r="52" spans="1:40" x14ac:dyDescent="0.3">
      <c r="A52" t="s">
        <v>1484</v>
      </c>
      <c r="D52" s="192">
        <f>SUM(E52:AN52)</f>
        <v>0</v>
      </c>
      <c r="E52" s="181">
        <v>0</v>
      </c>
      <c r="F52" s="183">
        <v>0</v>
      </c>
      <c r="G52" s="183">
        <v>0</v>
      </c>
      <c r="H52" s="183">
        <v>0</v>
      </c>
      <c r="I52" s="183">
        <v>0</v>
      </c>
      <c r="J52" s="183">
        <v>0</v>
      </c>
      <c r="K52" s="183">
        <v>0</v>
      </c>
      <c r="L52" s="183">
        <v>0</v>
      </c>
      <c r="M52" s="183">
        <v>0</v>
      </c>
      <c r="N52" s="183">
        <v>0</v>
      </c>
      <c r="O52" s="183">
        <v>0</v>
      </c>
      <c r="P52" s="183">
        <v>0</v>
      </c>
      <c r="Q52" s="183"/>
      <c r="R52" s="183">
        <v>0</v>
      </c>
      <c r="S52" s="183">
        <v>0</v>
      </c>
      <c r="T52" s="183">
        <v>0</v>
      </c>
      <c r="U52" s="183">
        <v>0</v>
      </c>
      <c r="V52" s="183">
        <v>0</v>
      </c>
      <c r="W52" s="183">
        <v>0</v>
      </c>
      <c r="X52" s="183">
        <v>0</v>
      </c>
      <c r="Y52" s="183">
        <v>0</v>
      </c>
      <c r="Z52" s="183">
        <v>0</v>
      </c>
      <c r="AA52" s="183">
        <v>0</v>
      </c>
      <c r="AB52" s="183">
        <v>0</v>
      </c>
      <c r="AC52" s="183">
        <v>0</v>
      </c>
      <c r="AD52" s="183">
        <v>0</v>
      </c>
      <c r="AE52" s="183">
        <v>0</v>
      </c>
      <c r="AF52" s="183">
        <v>0</v>
      </c>
      <c r="AG52" s="183">
        <v>0</v>
      </c>
      <c r="AH52" s="183">
        <v>0</v>
      </c>
      <c r="AI52" s="183">
        <v>0</v>
      </c>
      <c r="AJ52" s="183">
        <v>0</v>
      </c>
      <c r="AK52" s="183">
        <v>0</v>
      </c>
      <c r="AL52" s="183">
        <v>0</v>
      </c>
      <c r="AM52" s="183">
        <v>0</v>
      </c>
      <c r="AN52" s="183">
        <v>0</v>
      </c>
    </row>
    <row r="53" spans="1:40" x14ac:dyDescent="0.3">
      <c r="A53" s="60" t="s">
        <v>1485</v>
      </c>
      <c r="B53" s="64"/>
      <c r="C53" s="64"/>
      <c r="D53" s="196"/>
      <c r="E53" s="196"/>
      <c r="F53" s="196"/>
      <c r="G53" s="196"/>
      <c r="H53" s="196"/>
      <c r="I53" s="196"/>
      <c r="J53" s="196"/>
      <c r="K53" s="196"/>
      <c r="L53" s="196"/>
      <c r="M53" s="196"/>
      <c r="N53" s="196"/>
      <c r="O53" s="196"/>
      <c r="P53" s="196"/>
      <c r="Q53" s="196"/>
      <c r="R53" s="196"/>
      <c r="S53" s="196"/>
      <c r="T53" s="196"/>
      <c r="U53" s="196"/>
      <c r="V53" s="196"/>
      <c r="W53" s="196"/>
      <c r="X53" s="196"/>
      <c r="Y53" s="196"/>
      <c r="Z53" s="196"/>
      <c r="AA53" s="196"/>
      <c r="AB53" s="196"/>
      <c r="AC53" s="196"/>
      <c r="AD53" s="196"/>
      <c r="AE53" s="196"/>
      <c r="AF53" s="196"/>
      <c r="AG53" s="196"/>
      <c r="AH53" s="196"/>
      <c r="AI53" s="196"/>
      <c r="AJ53" s="196"/>
      <c r="AK53" s="196"/>
      <c r="AL53" s="196"/>
      <c r="AM53" s="196"/>
      <c r="AN53" s="196"/>
    </row>
    <row r="54" spans="1:40" x14ac:dyDescent="0.3">
      <c r="D54" s="195">
        <f ca="1">SUM(E54:AN54)</f>
        <v>68100.520284000013</v>
      </c>
      <c r="E54" s="163">
        <f t="shared" ref="E54:AN54" ca="1" si="23">SUM(E48:E52)</f>
        <v>16173.664875000002</v>
      </c>
      <c r="F54" s="163">
        <f t="shared" ca="1" si="23"/>
        <v>0</v>
      </c>
      <c r="G54" s="163">
        <f t="shared" ca="1" si="23"/>
        <v>0</v>
      </c>
      <c r="H54" s="163">
        <f t="shared" ca="1" si="23"/>
        <v>0</v>
      </c>
      <c r="I54" s="163">
        <f t="shared" ca="1" si="23"/>
        <v>0</v>
      </c>
      <c r="J54" s="163">
        <f t="shared" ca="1" si="23"/>
        <v>7110.1517715000009</v>
      </c>
      <c r="K54" s="163">
        <f t="shared" ca="1" si="23"/>
        <v>0</v>
      </c>
      <c r="L54" s="163">
        <f t="shared" ca="1" si="23"/>
        <v>0</v>
      </c>
      <c r="M54" s="163">
        <f t="shared" ca="1" si="23"/>
        <v>0</v>
      </c>
      <c r="N54" s="163">
        <f t="shared" ca="1" si="23"/>
        <v>0</v>
      </c>
      <c r="O54" s="163">
        <f t="shared" ca="1" si="23"/>
        <v>0</v>
      </c>
      <c r="P54" s="163">
        <f t="shared" ca="1" si="23"/>
        <v>5217.3112500000007</v>
      </c>
      <c r="Q54" s="163">
        <f t="shared" ca="1" si="23"/>
        <v>24051.804862500001</v>
      </c>
      <c r="R54" s="163">
        <f t="shared" ca="1" si="23"/>
        <v>0</v>
      </c>
      <c r="S54" s="163">
        <f t="shared" ca="1" si="23"/>
        <v>991.28913750000015</v>
      </c>
      <c r="T54" s="163">
        <f t="shared" ca="1" si="23"/>
        <v>0</v>
      </c>
      <c r="U54" s="163">
        <f t="shared" ca="1" si="23"/>
        <v>0</v>
      </c>
      <c r="V54" s="163">
        <f t="shared" ca="1" si="23"/>
        <v>1043.46225</v>
      </c>
      <c r="W54" s="163">
        <f t="shared" ca="1" si="23"/>
        <v>0</v>
      </c>
      <c r="X54" s="163">
        <f t="shared" ca="1" si="23"/>
        <v>0</v>
      </c>
      <c r="Y54" s="163">
        <f t="shared" ca="1" si="23"/>
        <v>0</v>
      </c>
      <c r="Z54" s="163">
        <f t="shared" ca="1" si="23"/>
        <v>1773.8858250000003</v>
      </c>
      <c r="AA54" s="163">
        <f t="shared" ca="1" si="23"/>
        <v>0</v>
      </c>
      <c r="AB54" s="163">
        <f t="shared" ca="1" si="23"/>
        <v>1356.5009250000001</v>
      </c>
      <c r="AC54" s="163">
        <f t="shared" ca="1" si="23"/>
        <v>0</v>
      </c>
      <c r="AD54" s="163">
        <f t="shared" ca="1" si="23"/>
        <v>0</v>
      </c>
      <c r="AE54" s="163">
        <f t="shared" ca="1" si="23"/>
        <v>0</v>
      </c>
      <c r="AF54" s="163">
        <f t="shared" ca="1" si="23"/>
        <v>0</v>
      </c>
      <c r="AG54" s="163">
        <f t="shared" ca="1" si="23"/>
        <v>1043.46225</v>
      </c>
      <c r="AH54" s="163">
        <f t="shared" ca="1" si="23"/>
        <v>0</v>
      </c>
      <c r="AI54" s="163">
        <f t="shared" ca="1" si="23"/>
        <v>991.28913750000015</v>
      </c>
      <c r="AJ54" s="163">
        <f t="shared" ca="1" si="23"/>
        <v>7825.966875000001</v>
      </c>
      <c r="AK54" s="163">
        <f t="shared" ca="1" si="23"/>
        <v>0</v>
      </c>
      <c r="AL54" s="163">
        <f t="shared" ca="1" si="23"/>
        <v>0</v>
      </c>
      <c r="AM54" s="163">
        <f t="shared" ca="1" si="23"/>
        <v>521.73112500000002</v>
      </c>
      <c r="AN54" s="163">
        <f t="shared" ca="1" si="23"/>
        <v>0</v>
      </c>
    </row>
    <row r="55" spans="1:40" x14ac:dyDescent="0.3">
      <c r="A55" s="60" t="s">
        <v>1486</v>
      </c>
      <c r="B55" s="64"/>
      <c r="C55" s="64"/>
      <c r="D55" s="196"/>
      <c r="E55" s="196"/>
      <c r="F55" s="196"/>
      <c r="G55" s="196"/>
      <c r="H55" s="196"/>
      <c r="I55" s="196"/>
      <c r="J55" s="196"/>
      <c r="K55" s="196"/>
      <c r="L55" s="196"/>
      <c r="M55" s="196"/>
      <c r="N55" s="196"/>
      <c r="O55" s="196"/>
      <c r="P55" s="196"/>
      <c r="Q55" s="196"/>
      <c r="R55" s="196"/>
      <c r="S55" s="196"/>
      <c r="T55" s="196"/>
      <c r="U55" s="196"/>
      <c r="V55" s="196"/>
      <c r="W55" s="196"/>
      <c r="X55" s="196"/>
      <c r="Y55" s="196"/>
      <c r="Z55" s="196"/>
      <c r="AA55" s="196"/>
      <c r="AB55" s="196"/>
      <c r="AC55" s="196"/>
      <c r="AD55" s="196"/>
      <c r="AE55" s="196"/>
      <c r="AF55" s="196"/>
      <c r="AG55" s="196"/>
      <c r="AH55" s="196"/>
      <c r="AI55" s="196"/>
      <c r="AJ55" s="196"/>
      <c r="AK55" s="196"/>
      <c r="AL55" s="196"/>
      <c r="AM55" s="196"/>
      <c r="AN55" s="196"/>
    </row>
    <row r="56" spans="1:40" x14ac:dyDescent="0.3">
      <c r="A56" s="66"/>
      <c r="B56" s="66"/>
      <c r="C56" s="66"/>
      <c r="D56" s="197"/>
      <c r="E56" s="197"/>
      <c r="F56" s="197"/>
      <c r="G56" s="197"/>
      <c r="H56" s="197"/>
      <c r="I56" s="197"/>
      <c r="J56" s="197"/>
      <c r="K56" s="197"/>
      <c r="L56" s="197"/>
      <c r="M56" s="197"/>
      <c r="N56" s="197"/>
      <c r="O56" s="197"/>
      <c r="P56" s="197"/>
      <c r="Q56" s="197"/>
      <c r="R56" s="197"/>
      <c r="S56" s="197"/>
      <c r="T56" s="197"/>
      <c r="U56" s="197"/>
      <c r="V56" s="197"/>
      <c r="W56" s="197"/>
      <c r="X56" s="197"/>
      <c r="Y56" s="197"/>
      <c r="Z56" s="197"/>
      <c r="AA56" s="197"/>
      <c r="AB56" s="197"/>
      <c r="AC56" s="197"/>
      <c r="AD56" s="197"/>
      <c r="AE56" s="197"/>
      <c r="AF56" s="197"/>
      <c r="AG56" s="197"/>
      <c r="AH56" s="197"/>
      <c r="AI56" s="197"/>
      <c r="AJ56" s="197"/>
      <c r="AK56" s="197"/>
      <c r="AL56" s="197"/>
      <c r="AM56" s="197"/>
      <c r="AN56" s="197"/>
    </row>
    <row r="57" spans="1:40" x14ac:dyDescent="0.3">
      <c r="A57" t="s">
        <v>1487</v>
      </c>
      <c r="D57" s="192">
        <f>SUM(E57:AN57)</f>
        <v>0</v>
      </c>
      <c r="E57" s="183">
        <v>0</v>
      </c>
      <c r="F57" s="183">
        <v>0</v>
      </c>
      <c r="G57" s="183">
        <v>0</v>
      </c>
      <c r="H57" s="183">
        <v>0</v>
      </c>
      <c r="I57" s="183">
        <v>0</v>
      </c>
      <c r="J57" s="183">
        <v>0</v>
      </c>
      <c r="K57" s="183">
        <v>0</v>
      </c>
      <c r="L57" s="183">
        <v>0</v>
      </c>
      <c r="M57" s="183">
        <v>0</v>
      </c>
      <c r="N57" s="183">
        <v>0</v>
      </c>
      <c r="O57" s="183">
        <v>0</v>
      </c>
      <c r="P57" s="183">
        <v>0</v>
      </c>
      <c r="Q57" s="183"/>
      <c r="R57" s="183">
        <v>0</v>
      </c>
      <c r="S57" s="183">
        <v>0</v>
      </c>
      <c r="T57" s="183">
        <v>0</v>
      </c>
      <c r="U57" s="183">
        <v>0</v>
      </c>
      <c r="V57" s="183">
        <v>0</v>
      </c>
      <c r="W57" s="183">
        <v>0</v>
      </c>
      <c r="X57" s="183">
        <v>0</v>
      </c>
      <c r="Y57" s="183">
        <v>0</v>
      </c>
      <c r="Z57" s="183">
        <v>0</v>
      </c>
      <c r="AA57" s="183">
        <v>0</v>
      </c>
      <c r="AB57" s="183">
        <v>0</v>
      </c>
      <c r="AC57" s="183">
        <v>0</v>
      </c>
      <c r="AD57" s="183">
        <v>0</v>
      </c>
      <c r="AE57" s="183">
        <v>0</v>
      </c>
      <c r="AF57" s="183">
        <v>0</v>
      </c>
      <c r="AG57" s="183">
        <v>0</v>
      </c>
      <c r="AH57" s="183">
        <v>0</v>
      </c>
      <c r="AI57" s="183">
        <v>0</v>
      </c>
      <c r="AJ57" s="183">
        <v>0</v>
      </c>
      <c r="AK57" s="183">
        <v>0</v>
      </c>
      <c r="AL57" s="183">
        <v>0</v>
      </c>
      <c r="AM57" s="183">
        <v>0</v>
      </c>
      <c r="AN57" s="183">
        <v>0</v>
      </c>
    </row>
    <row r="58" spans="1:40" x14ac:dyDescent="0.3">
      <c r="A58" t="s">
        <v>1488</v>
      </c>
      <c r="D58" s="192">
        <f>SUM(E58:AN58)</f>
        <v>0</v>
      </c>
      <c r="E58" s="183">
        <v>0</v>
      </c>
      <c r="F58" s="183">
        <v>0</v>
      </c>
      <c r="G58" s="183">
        <v>0</v>
      </c>
      <c r="H58" s="183">
        <v>0</v>
      </c>
      <c r="I58" s="183">
        <v>0</v>
      </c>
      <c r="J58" s="183">
        <v>0</v>
      </c>
      <c r="K58" s="183">
        <v>0</v>
      </c>
      <c r="L58" s="183">
        <v>0</v>
      </c>
      <c r="M58" s="183">
        <v>0</v>
      </c>
      <c r="N58" s="183">
        <v>0</v>
      </c>
      <c r="O58" s="183">
        <v>0</v>
      </c>
      <c r="P58" s="183">
        <v>0</v>
      </c>
      <c r="Q58" s="183"/>
      <c r="R58" s="183">
        <v>0</v>
      </c>
      <c r="S58" s="183">
        <v>0</v>
      </c>
      <c r="T58" s="183">
        <v>0</v>
      </c>
      <c r="U58" s="183">
        <v>0</v>
      </c>
      <c r="V58" s="183">
        <v>0</v>
      </c>
      <c r="W58" s="183">
        <v>0</v>
      </c>
      <c r="X58" s="183">
        <v>0</v>
      </c>
      <c r="Y58" s="183">
        <v>0</v>
      </c>
      <c r="Z58" s="183">
        <v>0</v>
      </c>
      <c r="AA58" s="183">
        <v>0</v>
      </c>
      <c r="AB58" s="183">
        <v>0</v>
      </c>
      <c r="AC58" s="183">
        <v>0</v>
      </c>
      <c r="AD58" s="183">
        <v>0</v>
      </c>
      <c r="AE58" s="183">
        <v>0</v>
      </c>
      <c r="AF58" s="183">
        <v>0</v>
      </c>
      <c r="AG58" s="183">
        <v>0</v>
      </c>
      <c r="AH58" s="183">
        <v>0</v>
      </c>
      <c r="AI58" s="183">
        <v>0</v>
      </c>
      <c r="AJ58" s="183">
        <v>0</v>
      </c>
      <c r="AK58" s="183">
        <v>0</v>
      </c>
      <c r="AL58" s="183">
        <v>0</v>
      </c>
      <c r="AM58" s="183">
        <v>0</v>
      </c>
      <c r="AN58" s="183">
        <v>0</v>
      </c>
    </row>
    <row r="59" spans="1:40" x14ac:dyDescent="0.3">
      <c r="A59" t="s">
        <v>1489</v>
      </c>
      <c r="D59" s="192">
        <f>SUM(E59:AN59)</f>
        <v>0</v>
      </c>
      <c r="E59" s="183">
        <v>0</v>
      </c>
      <c r="F59" s="183">
        <v>0</v>
      </c>
      <c r="G59" s="183">
        <v>0</v>
      </c>
      <c r="H59" s="183">
        <v>0</v>
      </c>
      <c r="I59" s="183">
        <v>0</v>
      </c>
      <c r="J59" s="183">
        <v>0</v>
      </c>
      <c r="K59" s="183">
        <v>0</v>
      </c>
      <c r="L59" s="183">
        <v>0</v>
      </c>
      <c r="M59" s="183">
        <v>0</v>
      </c>
      <c r="N59" s="183">
        <v>0</v>
      </c>
      <c r="O59" s="183">
        <v>0</v>
      </c>
      <c r="P59" s="183">
        <v>0</v>
      </c>
      <c r="Q59" s="183"/>
      <c r="R59" s="183">
        <v>0</v>
      </c>
      <c r="S59" s="183">
        <v>0</v>
      </c>
      <c r="T59" s="183">
        <v>0</v>
      </c>
      <c r="U59" s="183">
        <v>0</v>
      </c>
      <c r="V59" s="183">
        <v>0</v>
      </c>
      <c r="W59" s="183">
        <v>0</v>
      </c>
      <c r="X59" s="183">
        <v>0</v>
      </c>
      <c r="Y59" s="183">
        <v>0</v>
      </c>
      <c r="Z59" s="183">
        <v>0</v>
      </c>
      <c r="AA59" s="183">
        <v>0</v>
      </c>
      <c r="AB59" s="183">
        <v>0</v>
      </c>
      <c r="AC59" s="183">
        <v>0</v>
      </c>
      <c r="AD59" s="183">
        <v>0</v>
      </c>
      <c r="AE59" s="183">
        <v>0</v>
      </c>
      <c r="AF59" s="183">
        <v>0</v>
      </c>
      <c r="AG59" s="183">
        <v>0</v>
      </c>
      <c r="AH59" s="183">
        <v>0</v>
      </c>
      <c r="AI59" s="183">
        <v>0</v>
      </c>
      <c r="AJ59" s="183">
        <v>0</v>
      </c>
      <c r="AK59" s="183">
        <v>0</v>
      </c>
      <c r="AL59" s="183">
        <v>0</v>
      </c>
      <c r="AM59" s="183">
        <v>0</v>
      </c>
      <c r="AN59" s="183">
        <v>0</v>
      </c>
    </row>
    <row r="60" spans="1:40" x14ac:dyDescent="0.3">
      <c r="A60" t="s">
        <v>1543</v>
      </c>
      <c r="B60" t="s">
        <v>1579</v>
      </c>
      <c r="D60" s="192">
        <f ca="1">SUM(E60:AN60)</f>
        <v>343467</v>
      </c>
      <c r="E60" s="194">
        <f t="shared" ref="E60:AN60" ca="1" si="24">SUMIFS(INDIRECT($B$1 &amp; "_Direct"), Type, "Services", Resource_Name, $B60, WBSL3, E$1, Inst, $B$2)</f>
        <v>0</v>
      </c>
      <c r="F60" s="194">
        <f t="shared" ca="1" si="24"/>
        <v>343467</v>
      </c>
      <c r="G60" s="194">
        <f t="shared" ca="1" si="24"/>
        <v>0</v>
      </c>
      <c r="H60" s="194">
        <f t="shared" ca="1" si="24"/>
        <v>0</v>
      </c>
      <c r="I60" s="194">
        <f t="shared" ca="1" si="24"/>
        <v>0</v>
      </c>
      <c r="J60" s="194">
        <f t="shared" ca="1" si="24"/>
        <v>0</v>
      </c>
      <c r="K60" s="194">
        <f t="shared" ca="1" si="24"/>
        <v>0</v>
      </c>
      <c r="L60" s="194">
        <f t="shared" ca="1" si="24"/>
        <v>0</v>
      </c>
      <c r="M60" s="194">
        <f t="shared" ca="1" si="24"/>
        <v>0</v>
      </c>
      <c r="N60" s="194">
        <f t="shared" ca="1" si="24"/>
        <v>0</v>
      </c>
      <c r="O60" s="194">
        <f t="shared" ca="1" si="24"/>
        <v>0</v>
      </c>
      <c r="P60" s="194">
        <f t="shared" ca="1" si="24"/>
        <v>0</v>
      </c>
      <c r="Q60" s="194">
        <f t="shared" ca="1" si="24"/>
        <v>0</v>
      </c>
      <c r="R60" s="194">
        <f t="shared" ca="1" si="24"/>
        <v>0</v>
      </c>
      <c r="S60" s="194">
        <f t="shared" ca="1" si="24"/>
        <v>0</v>
      </c>
      <c r="T60" s="194">
        <f t="shared" ca="1" si="24"/>
        <v>0</v>
      </c>
      <c r="U60" s="194">
        <f t="shared" ca="1" si="24"/>
        <v>0</v>
      </c>
      <c r="V60" s="194">
        <f t="shared" ca="1" si="24"/>
        <v>0</v>
      </c>
      <c r="W60" s="194">
        <f t="shared" ca="1" si="24"/>
        <v>0</v>
      </c>
      <c r="X60" s="194">
        <f t="shared" ca="1" si="24"/>
        <v>0</v>
      </c>
      <c r="Y60" s="194">
        <f t="shared" ca="1" si="24"/>
        <v>0</v>
      </c>
      <c r="Z60" s="194">
        <f t="shared" ca="1" si="24"/>
        <v>0</v>
      </c>
      <c r="AA60" s="194">
        <f t="shared" ca="1" si="24"/>
        <v>0</v>
      </c>
      <c r="AB60" s="194">
        <f t="shared" ca="1" si="24"/>
        <v>0</v>
      </c>
      <c r="AC60" s="194">
        <f t="shared" ca="1" si="24"/>
        <v>0</v>
      </c>
      <c r="AD60" s="194">
        <f t="shared" ca="1" si="24"/>
        <v>0</v>
      </c>
      <c r="AE60" s="194">
        <f t="shared" ca="1" si="24"/>
        <v>0</v>
      </c>
      <c r="AF60" s="194">
        <f t="shared" ca="1" si="24"/>
        <v>0</v>
      </c>
      <c r="AG60" s="194">
        <f t="shared" ca="1" si="24"/>
        <v>0</v>
      </c>
      <c r="AH60" s="194">
        <f t="shared" ca="1" si="24"/>
        <v>0</v>
      </c>
      <c r="AI60" s="194">
        <f t="shared" ca="1" si="24"/>
        <v>0</v>
      </c>
      <c r="AJ60" s="194">
        <f t="shared" ca="1" si="24"/>
        <v>0</v>
      </c>
      <c r="AK60" s="194">
        <f t="shared" ca="1" si="24"/>
        <v>0</v>
      </c>
      <c r="AL60" s="194">
        <f t="shared" ca="1" si="24"/>
        <v>0</v>
      </c>
      <c r="AM60" s="194">
        <f t="shared" ca="1" si="24"/>
        <v>0</v>
      </c>
      <c r="AN60" s="194">
        <f t="shared" ca="1" si="24"/>
        <v>0</v>
      </c>
    </row>
    <row r="61" spans="1:40" x14ac:dyDescent="0.3">
      <c r="A61" t="s">
        <v>1490</v>
      </c>
      <c r="D61" s="192">
        <f>SUM(E61:AN61)</f>
        <v>0</v>
      </c>
      <c r="E61" s="183">
        <v>0</v>
      </c>
      <c r="F61" s="183">
        <v>0</v>
      </c>
      <c r="G61" s="183">
        <v>0</v>
      </c>
      <c r="H61" s="183">
        <v>0</v>
      </c>
      <c r="I61" s="183">
        <v>0</v>
      </c>
      <c r="J61" s="183">
        <v>0</v>
      </c>
      <c r="K61" s="183">
        <v>0</v>
      </c>
      <c r="L61" s="183">
        <v>0</v>
      </c>
      <c r="M61" s="183">
        <v>0</v>
      </c>
      <c r="N61" s="183">
        <v>0</v>
      </c>
      <c r="O61" s="183">
        <v>0</v>
      </c>
      <c r="P61" s="183">
        <v>0</v>
      </c>
      <c r="Q61" s="183"/>
      <c r="R61" s="183">
        <v>0</v>
      </c>
      <c r="S61" s="183">
        <v>0</v>
      </c>
      <c r="T61" s="183">
        <v>0</v>
      </c>
      <c r="U61" s="183">
        <v>0</v>
      </c>
      <c r="V61" s="183">
        <v>0</v>
      </c>
      <c r="W61" s="183">
        <v>0</v>
      </c>
      <c r="X61" s="183">
        <v>0</v>
      </c>
      <c r="Y61" s="183">
        <v>0</v>
      </c>
      <c r="Z61" s="183">
        <v>0</v>
      </c>
      <c r="AA61" s="183">
        <v>0</v>
      </c>
      <c r="AB61" s="183">
        <v>0</v>
      </c>
      <c r="AC61" s="183">
        <v>0</v>
      </c>
      <c r="AD61" s="183">
        <v>0</v>
      </c>
      <c r="AE61" s="183">
        <v>0</v>
      </c>
      <c r="AF61" s="183">
        <v>0</v>
      </c>
      <c r="AG61" s="183">
        <v>0</v>
      </c>
      <c r="AH61" s="183">
        <v>0</v>
      </c>
      <c r="AI61" s="183">
        <v>0</v>
      </c>
      <c r="AJ61" s="183">
        <v>0</v>
      </c>
      <c r="AK61" s="183">
        <v>0</v>
      </c>
      <c r="AL61" s="183">
        <v>0</v>
      </c>
      <c r="AM61" s="183">
        <v>0</v>
      </c>
      <c r="AN61" s="183">
        <v>0</v>
      </c>
    </row>
    <row r="62" spans="1:40" x14ac:dyDescent="0.3">
      <c r="A62" s="60" t="s">
        <v>1491</v>
      </c>
      <c r="B62" s="64"/>
      <c r="C62" s="64"/>
      <c r="D62" s="196"/>
      <c r="E62" s="196"/>
      <c r="F62" s="196"/>
      <c r="G62" s="196"/>
      <c r="H62" s="196"/>
      <c r="I62" s="196"/>
      <c r="J62" s="196"/>
      <c r="K62" s="196"/>
      <c r="L62" s="196"/>
      <c r="M62" s="196"/>
      <c r="N62" s="196"/>
      <c r="O62" s="196"/>
      <c r="P62" s="196"/>
      <c r="Q62" s="196"/>
      <c r="R62" s="196"/>
      <c r="S62" s="196"/>
      <c r="T62" s="196"/>
      <c r="U62" s="196"/>
      <c r="V62" s="196"/>
      <c r="W62" s="196"/>
      <c r="X62" s="196"/>
      <c r="Y62" s="196"/>
      <c r="Z62" s="196"/>
      <c r="AA62" s="196"/>
      <c r="AB62" s="196"/>
      <c r="AC62" s="196"/>
      <c r="AD62" s="196"/>
      <c r="AE62" s="196"/>
      <c r="AF62" s="196"/>
      <c r="AG62" s="196"/>
      <c r="AH62" s="196"/>
      <c r="AI62" s="196"/>
      <c r="AJ62" s="196"/>
      <c r="AK62" s="196"/>
      <c r="AL62" s="196"/>
      <c r="AM62" s="196"/>
      <c r="AN62" s="196"/>
    </row>
    <row r="63" spans="1:40" x14ac:dyDescent="0.3">
      <c r="D63" s="192">
        <f ca="1">SUM(E63:AN63)</f>
        <v>343467</v>
      </c>
      <c r="E63" s="163">
        <f t="shared" ref="E63:P63" ca="1" si="25">SUM(E57:E61)</f>
        <v>0</v>
      </c>
      <c r="F63" s="163">
        <f t="shared" ca="1" si="25"/>
        <v>343467</v>
      </c>
      <c r="G63" s="163">
        <f t="shared" ca="1" si="25"/>
        <v>0</v>
      </c>
      <c r="H63" s="163">
        <f t="shared" ca="1" si="25"/>
        <v>0</v>
      </c>
      <c r="I63" s="163">
        <f t="shared" ca="1" si="25"/>
        <v>0</v>
      </c>
      <c r="J63" s="163">
        <f t="shared" ca="1" si="25"/>
        <v>0</v>
      </c>
      <c r="K63" s="163">
        <f t="shared" ca="1" si="25"/>
        <v>0</v>
      </c>
      <c r="L63" s="163">
        <f t="shared" ca="1" si="25"/>
        <v>0</v>
      </c>
      <c r="M63" s="163">
        <f t="shared" ca="1" si="25"/>
        <v>0</v>
      </c>
      <c r="N63" s="163">
        <f t="shared" ca="1" si="25"/>
        <v>0</v>
      </c>
      <c r="O63" s="163">
        <f t="shared" ca="1" si="25"/>
        <v>0</v>
      </c>
      <c r="P63" s="163">
        <f t="shared" ca="1" si="25"/>
        <v>0</v>
      </c>
      <c r="Q63" s="163"/>
      <c r="R63" s="163">
        <f t="shared" ref="R63:AN63" ca="1" si="26">SUM(R57:R61)</f>
        <v>0</v>
      </c>
      <c r="S63" s="163">
        <f t="shared" ca="1" si="26"/>
        <v>0</v>
      </c>
      <c r="T63" s="163">
        <f t="shared" ca="1" si="26"/>
        <v>0</v>
      </c>
      <c r="U63" s="163">
        <f t="shared" ca="1" si="26"/>
        <v>0</v>
      </c>
      <c r="V63" s="163">
        <f t="shared" ca="1" si="26"/>
        <v>0</v>
      </c>
      <c r="W63" s="163">
        <f t="shared" ca="1" si="26"/>
        <v>0</v>
      </c>
      <c r="X63" s="163">
        <f t="shared" ca="1" si="26"/>
        <v>0</v>
      </c>
      <c r="Y63" s="163">
        <f t="shared" ca="1" si="26"/>
        <v>0</v>
      </c>
      <c r="Z63" s="163">
        <f t="shared" ca="1" si="26"/>
        <v>0</v>
      </c>
      <c r="AA63" s="163">
        <f t="shared" ca="1" si="26"/>
        <v>0</v>
      </c>
      <c r="AB63" s="163">
        <f t="shared" ca="1" si="26"/>
        <v>0</v>
      </c>
      <c r="AC63" s="163">
        <f t="shared" ca="1" si="26"/>
        <v>0</v>
      </c>
      <c r="AD63" s="163">
        <f t="shared" ca="1" si="26"/>
        <v>0</v>
      </c>
      <c r="AE63" s="163">
        <f t="shared" ca="1" si="26"/>
        <v>0</v>
      </c>
      <c r="AF63" s="163">
        <f t="shared" ca="1" si="26"/>
        <v>0</v>
      </c>
      <c r="AG63" s="163">
        <f t="shared" ca="1" si="26"/>
        <v>0</v>
      </c>
      <c r="AH63" s="163">
        <f t="shared" ca="1" si="26"/>
        <v>0</v>
      </c>
      <c r="AI63" s="163">
        <f t="shared" ca="1" si="26"/>
        <v>0</v>
      </c>
      <c r="AJ63" s="163">
        <f t="shared" ca="1" si="26"/>
        <v>0</v>
      </c>
      <c r="AK63" s="163">
        <f t="shared" ca="1" si="26"/>
        <v>0</v>
      </c>
      <c r="AL63" s="163">
        <f t="shared" ca="1" si="26"/>
        <v>0</v>
      </c>
      <c r="AM63" s="163">
        <f t="shared" ca="1" si="26"/>
        <v>0</v>
      </c>
      <c r="AN63" s="163">
        <f t="shared" ca="1" si="26"/>
        <v>0</v>
      </c>
    </row>
    <row r="64" spans="1:40" x14ac:dyDescent="0.3">
      <c r="A64" t="s">
        <v>1492</v>
      </c>
      <c r="D64" s="192">
        <f>SUM(E64:AN64)</f>
        <v>0</v>
      </c>
      <c r="E64" s="183">
        <v>0</v>
      </c>
      <c r="F64" s="183">
        <v>0</v>
      </c>
      <c r="G64" s="183">
        <v>0</v>
      </c>
      <c r="H64" s="183">
        <v>0</v>
      </c>
      <c r="I64" s="183">
        <v>0</v>
      </c>
      <c r="J64" s="183">
        <v>0</v>
      </c>
      <c r="K64" s="183">
        <v>0</v>
      </c>
      <c r="L64" s="183">
        <v>0</v>
      </c>
      <c r="M64" s="183">
        <v>0</v>
      </c>
      <c r="N64" s="183">
        <v>0</v>
      </c>
      <c r="O64" s="183">
        <v>0</v>
      </c>
      <c r="P64" s="183">
        <v>0</v>
      </c>
      <c r="Q64" s="183"/>
      <c r="R64" s="183">
        <v>0</v>
      </c>
      <c r="S64" s="183">
        <v>0</v>
      </c>
      <c r="T64" s="183">
        <v>0</v>
      </c>
      <c r="U64" s="183">
        <v>0</v>
      </c>
      <c r="V64" s="183">
        <v>0</v>
      </c>
      <c r="W64" s="183">
        <v>0</v>
      </c>
      <c r="X64" s="183">
        <v>0</v>
      </c>
      <c r="Y64" s="183">
        <v>0</v>
      </c>
      <c r="Z64" s="183">
        <v>0</v>
      </c>
      <c r="AA64" s="183">
        <v>0</v>
      </c>
      <c r="AB64" s="183">
        <v>0</v>
      </c>
      <c r="AC64" s="183">
        <v>0</v>
      </c>
      <c r="AD64" s="183">
        <v>0</v>
      </c>
      <c r="AE64" s="183">
        <v>0</v>
      </c>
      <c r="AF64" s="183">
        <v>0</v>
      </c>
      <c r="AG64" s="183">
        <v>0</v>
      </c>
      <c r="AH64" s="183">
        <v>0</v>
      </c>
      <c r="AI64" s="183">
        <v>0</v>
      </c>
      <c r="AJ64" s="183">
        <v>0</v>
      </c>
      <c r="AK64" s="183">
        <v>0</v>
      </c>
      <c r="AL64" s="183">
        <v>0</v>
      </c>
      <c r="AM64" s="183">
        <v>0</v>
      </c>
      <c r="AN64" s="183">
        <v>0</v>
      </c>
    </row>
    <row r="65" spans="1:40" x14ac:dyDescent="0.3">
      <c r="A65" s="60" t="s">
        <v>1493</v>
      </c>
      <c r="B65" s="64"/>
      <c r="C65" s="64"/>
      <c r="D65" s="196"/>
      <c r="E65" s="196"/>
      <c r="F65" s="196"/>
      <c r="G65" s="196"/>
      <c r="H65" s="196"/>
      <c r="I65" s="196"/>
      <c r="J65" s="196"/>
      <c r="K65" s="196"/>
      <c r="L65" s="196"/>
      <c r="M65" s="196"/>
      <c r="N65" s="196"/>
      <c r="O65" s="196"/>
      <c r="P65" s="196"/>
      <c r="Q65" s="196"/>
      <c r="R65" s="196"/>
      <c r="S65" s="196"/>
      <c r="T65" s="196"/>
      <c r="U65" s="196"/>
      <c r="V65" s="196"/>
      <c r="W65" s="196"/>
      <c r="X65" s="196"/>
      <c r="Y65" s="196"/>
      <c r="Z65" s="196"/>
      <c r="AA65" s="196"/>
      <c r="AB65" s="196"/>
      <c r="AC65" s="196"/>
      <c r="AD65" s="196"/>
      <c r="AE65" s="196"/>
      <c r="AF65" s="196"/>
      <c r="AG65" s="196"/>
      <c r="AH65" s="196"/>
      <c r="AI65" s="196"/>
      <c r="AJ65" s="196"/>
      <c r="AK65" s="196"/>
      <c r="AL65" s="196"/>
      <c r="AM65" s="196"/>
      <c r="AN65" s="196"/>
    </row>
    <row r="66" spans="1:40" x14ac:dyDescent="0.3">
      <c r="D66" s="192">
        <f>SUM(E66:AN66)</f>
        <v>0</v>
      </c>
      <c r="E66" s="181">
        <v>0</v>
      </c>
      <c r="F66" s="181">
        <v>0</v>
      </c>
      <c r="G66" s="181">
        <v>0</v>
      </c>
      <c r="H66" s="181">
        <v>0</v>
      </c>
      <c r="I66" s="181">
        <v>0</v>
      </c>
      <c r="J66" s="181">
        <v>0</v>
      </c>
      <c r="K66" s="181">
        <v>0</v>
      </c>
      <c r="L66" s="181">
        <v>0</v>
      </c>
      <c r="M66" s="181">
        <v>0</v>
      </c>
      <c r="N66" s="181">
        <v>0</v>
      </c>
      <c r="O66" s="181">
        <v>0</v>
      </c>
      <c r="P66" s="181">
        <v>0</v>
      </c>
      <c r="Q66" s="181"/>
      <c r="R66" s="181">
        <v>0</v>
      </c>
      <c r="S66" s="181">
        <v>0</v>
      </c>
      <c r="T66" s="181">
        <v>0</v>
      </c>
      <c r="U66" s="181">
        <v>0</v>
      </c>
      <c r="V66" s="181">
        <v>0</v>
      </c>
      <c r="W66" s="181">
        <v>0</v>
      </c>
      <c r="X66" s="181">
        <v>0</v>
      </c>
      <c r="Y66" s="181">
        <v>0</v>
      </c>
      <c r="Z66" s="181">
        <v>0</v>
      </c>
      <c r="AA66" s="181">
        <v>0</v>
      </c>
      <c r="AB66" s="181">
        <v>0</v>
      </c>
      <c r="AC66" s="181">
        <v>0</v>
      </c>
      <c r="AD66" s="181">
        <v>0</v>
      </c>
      <c r="AE66" s="181">
        <v>0</v>
      </c>
      <c r="AF66" s="181">
        <v>0</v>
      </c>
      <c r="AG66" s="181">
        <v>0</v>
      </c>
      <c r="AH66" s="181">
        <v>0</v>
      </c>
      <c r="AI66" s="181">
        <v>0</v>
      </c>
      <c r="AJ66" s="181">
        <v>0</v>
      </c>
      <c r="AK66" s="181">
        <v>0</v>
      </c>
      <c r="AL66" s="181">
        <v>0</v>
      </c>
      <c r="AM66" s="181">
        <v>0</v>
      </c>
      <c r="AN66" s="181">
        <v>0</v>
      </c>
    </row>
    <row r="67" spans="1:40" x14ac:dyDescent="0.3">
      <c r="A67" t="s">
        <v>1494</v>
      </c>
      <c r="B67" s="310"/>
      <c r="C67" s="310"/>
      <c r="D67" s="192"/>
      <c r="E67" s="194"/>
      <c r="F67" s="194"/>
      <c r="G67" s="194"/>
      <c r="H67" s="194"/>
      <c r="I67" s="194"/>
      <c r="J67" s="194"/>
      <c r="K67" s="194"/>
      <c r="L67" s="194"/>
      <c r="M67" s="194"/>
      <c r="N67" s="194"/>
      <c r="O67" s="194"/>
      <c r="P67" s="194"/>
      <c r="Q67" s="194"/>
      <c r="R67" s="194"/>
      <c r="S67" s="194"/>
      <c r="T67" s="194"/>
      <c r="U67" s="194"/>
      <c r="V67" s="194"/>
      <c r="W67" s="194"/>
      <c r="X67" s="194"/>
      <c r="Y67" s="194"/>
      <c r="Z67" s="194"/>
      <c r="AA67" s="194"/>
      <c r="AB67" s="194"/>
      <c r="AC67" s="194"/>
      <c r="AD67" s="194"/>
      <c r="AE67" s="194"/>
      <c r="AF67" s="194"/>
      <c r="AG67" s="194"/>
      <c r="AH67" s="194"/>
      <c r="AI67" s="194"/>
      <c r="AJ67" s="194"/>
      <c r="AK67" s="194"/>
      <c r="AL67" s="194"/>
      <c r="AM67" s="194"/>
      <c r="AN67" s="194"/>
    </row>
    <row r="68" spans="1:40" x14ac:dyDescent="0.3">
      <c r="A68" s="54" t="s">
        <v>1070</v>
      </c>
      <c r="B68" s="54"/>
      <c r="C68" s="54"/>
      <c r="D68" s="195">
        <f ca="1">SUM(E68:AN68)</f>
        <v>125362.493831025</v>
      </c>
      <c r="E68" s="194">
        <f t="shared" ref="E68:N71" ca="1" si="27">SUMIFS(INDIRECT($B$1 &amp; "_Total"), WBSL3, E$1, Inst, $A68)</f>
        <v>0</v>
      </c>
      <c r="F68" s="194">
        <f t="shared" ca="1" si="27"/>
        <v>0</v>
      </c>
      <c r="G68" s="194">
        <f t="shared" ca="1" si="27"/>
        <v>0</v>
      </c>
      <c r="H68" s="194">
        <f t="shared" ca="1" si="27"/>
        <v>0</v>
      </c>
      <c r="I68" s="194">
        <f t="shared" ca="1" si="27"/>
        <v>0</v>
      </c>
      <c r="J68" s="194">
        <f t="shared" ca="1" si="27"/>
        <v>0</v>
      </c>
      <c r="K68" s="194">
        <f t="shared" ca="1" si="27"/>
        <v>0</v>
      </c>
      <c r="L68" s="194">
        <f t="shared" ca="1" si="27"/>
        <v>0</v>
      </c>
      <c r="M68" s="194">
        <f t="shared" ca="1" si="27"/>
        <v>0</v>
      </c>
      <c r="N68" s="194">
        <f t="shared" ca="1" si="27"/>
        <v>0</v>
      </c>
      <c r="O68" s="194">
        <f t="shared" ref="O68:X71" ca="1" si="28">SUMIFS(INDIRECT($B$1 &amp; "_Total"), WBSL3, O$1, Inst, $A68)</f>
        <v>0</v>
      </c>
      <c r="P68" s="194">
        <f t="shared" ca="1" si="28"/>
        <v>0</v>
      </c>
      <c r="Q68" s="194">
        <f t="shared" ca="1" si="28"/>
        <v>0</v>
      </c>
      <c r="R68" s="194">
        <f t="shared" ca="1" si="28"/>
        <v>0</v>
      </c>
      <c r="S68" s="194">
        <f t="shared" ca="1" si="28"/>
        <v>0</v>
      </c>
      <c r="T68" s="194">
        <f t="shared" ca="1" si="28"/>
        <v>0</v>
      </c>
      <c r="U68" s="194">
        <f t="shared" ca="1" si="28"/>
        <v>0</v>
      </c>
      <c r="V68" s="194">
        <f t="shared" ca="1" si="28"/>
        <v>0</v>
      </c>
      <c r="W68" s="194">
        <f t="shared" ca="1" si="28"/>
        <v>0</v>
      </c>
      <c r="X68" s="194">
        <f t="shared" ca="1" si="28"/>
        <v>0</v>
      </c>
      <c r="Y68" s="194">
        <f t="shared" ref="Y68:AH71" ca="1" si="29">SUMIFS(INDIRECT($B$1 &amp; "_Total"), WBSL3, Y$1, Inst, $A68)</f>
        <v>69749.347158337507</v>
      </c>
      <c r="Z68" s="194">
        <f t="shared" ca="1" si="29"/>
        <v>7786.0022708250017</v>
      </c>
      <c r="AA68" s="194">
        <f t="shared" ca="1" si="29"/>
        <v>0</v>
      </c>
      <c r="AB68" s="194">
        <f t="shared" ca="1" si="29"/>
        <v>3072.9963262500005</v>
      </c>
      <c r="AC68" s="194">
        <f t="shared" ca="1" si="29"/>
        <v>0</v>
      </c>
      <c r="AD68" s="194">
        <f t="shared" ca="1" si="29"/>
        <v>44754.148075612502</v>
      </c>
      <c r="AE68" s="194">
        <f t="shared" ca="1" si="29"/>
        <v>0</v>
      </c>
      <c r="AF68" s="194">
        <f t="shared" ca="1" si="29"/>
        <v>0</v>
      </c>
      <c r="AG68" s="194">
        <f t="shared" ca="1" si="29"/>
        <v>0</v>
      </c>
      <c r="AH68" s="194">
        <f t="shared" ca="1" si="29"/>
        <v>0</v>
      </c>
      <c r="AI68" s="194">
        <f t="shared" ref="AI68:AN71" ca="1" si="30">SUMIFS(INDIRECT($B$1 &amp; "_Total"), WBSL3, AI$1, Inst, $A68)</f>
        <v>0</v>
      </c>
      <c r="AJ68" s="194">
        <f t="shared" ca="1" si="30"/>
        <v>0</v>
      </c>
      <c r="AK68" s="194">
        <f t="shared" ca="1" si="30"/>
        <v>0</v>
      </c>
      <c r="AL68" s="194">
        <f t="shared" ca="1" si="30"/>
        <v>0</v>
      </c>
      <c r="AM68" s="194">
        <f t="shared" ca="1" si="30"/>
        <v>0</v>
      </c>
      <c r="AN68" s="194">
        <f t="shared" ca="1" si="30"/>
        <v>0</v>
      </c>
    </row>
    <row r="69" spans="1:40" x14ac:dyDescent="0.3">
      <c r="A69" s="54" t="s">
        <v>1007</v>
      </c>
      <c r="B69" s="54"/>
      <c r="C69" s="54"/>
      <c r="D69" s="195">
        <f ca="1">SUM(E69:AN69)</f>
        <v>30809.546876152803</v>
      </c>
      <c r="E69" s="194">
        <f t="shared" ca="1" si="27"/>
        <v>16623.856228140001</v>
      </c>
      <c r="F69" s="194">
        <f t="shared" ca="1" si="27"/>
        <v>0</v>
      </c>
      <c r="G69" s="194">
        <f t="shared" ca="1" si="27"/>
        <v>0</v>
      </c>
      <c r="H69" s="194">
        <f t="shared" ca="1" si="27"/>
        <v>0</v>
      </c>
      <c r="I69" s="194">
        <f t="shared" ca="1" si="27"/>
        <v>0</v>
      </c>
      <c r="J69" s="194">
        <f t="shared" ca="1" si="27"/>
        <v>0</v>
      </c>
      <c r="K69" s="194">
        <f t="shared" ca="1" si="27"/>
        <v>0</v>
      </c>
      <c r="L69" s="194">
        <f t="shared" ca="1" si="27"/>
        <v>0</v>
      </c>
      <c r="M69" s="194">
        <f t="shared" ca="1" si="27"/>
        <v>0</v>
      </c>
      <c r="N69" s="194">
        <f t="shared" ca="1" si="27"/>
        <v>0</v>
      </c>
      <c r="O69" s="194">
        <f t="shared" ca="1" si="28"/>
        <v>0</v>
      </c>
      <c r="P69" s="194">
        <f t="shared" ca="1" si="28"/>
        <v>0</v>
      </c>
      <c r="Q69" s="194">
        <f t="shared" ca="1" si="28"/>
        <v>0</v>
      </c>
      <c r="R69" s="194">
        <f t="shared" ca="1" si="28"/>
        <v>0</v>
      </c>
      <c r="S69" s="194">
        <f t="shared" ca="1" si="28"/>
        <v>0</v>
      </c>
      <c r="T69" s="194">
        <f t="shared" ca="1" si="28"/>
        <v>0</v>
      </c>
      <c r="U69" s="194">
        <f t="shared" ca="1" si="28"/>
        <v>0</v>
      </c>
      <c r="V69" s="194">
        <f t="shared" ca="1" si="28"/>
        <v>0</v>
      </c>
      <c r="W69" s="194">
        <f t="shared" ca="1" si="28"/>
        <v>0</v>
      </c>
      <c r="X69" s="194">
        <f t="shared" ca="1" si="28"/>
        <v>0</v>
      </c>
      <c r="Y69" s="194">
        <f t="shared" ca="1" si="29"/>
        <v>0</v>
      </c>
      <c r="Z69" s="194">
        <f t="shared" ca="1" si="29"/>
        <v>0</v>
      </c>
      <c r="AA69" s="194">
        <f t="shared" ca="1" si="29"/>
        <v>0</v>
      </c>
      <c r="AB69" s="194">
        <f t="shared" ca="1" si="29"/>
        <v>0</v>
      </c>
      <c r="AC69" s="194">
        <f t="shared" ca="1" si="29"/>
        <v>0</v>
      </c>
      <c r="AD69" s="194">
        <f t="shared" ca="1" si="29"/>
        <v>0</v>
      </c>
      <c r="AE69" s="194">
        <f t="shared" ca="1" si="29"/>
        <v>0</v>
      </c>
      <c r="AF69" s="194">
        <f t="shared" ca="1" si="29"/>
        <v>0</v>
      </c>
      <c r="AG69" s="194">
        <f t="shared" ca="1" si="29"/>
        <v>0</v>
      </c>
      <c r="AH69" s="194">
        <f t="shared" ca="1" si="29"/>
        <v>0</v>
      </c>
      <c r="AI69" s="194">
        <f t="shared" ca="1" si="30"/>
        <v>0</v>
      </c>
      <c r="AJ69" s="194">
        <f t="shared" ca="1" si="30"/>
        <v>14185.690648012802</v>
      </c>
      <c r="AK69" s="194">
        <f t="shared" ca="1" si="30"/>
        <v>0</v>
      </c>
      <c r="AL69" s="194">
        <f t="shared" ca="1" si="30"/>
        <v>0</v>
      </c>
      <c r="AM69" s="194">
        <f t="shared" ca="1" si="30"/>
        <v>0</v>
      </c>
      <c r="AN69" s="194">
        <f t="shared" ca="1" si="30"/>
        <v>0</v>
      </c>
    </row>
    <row r="70" spans="1:40" x14ac:dyDescent="0.3">
      <c r="A70" s="54" t="s">
        <v>1293</v>
      </c>
      <c r="B70" s="54"/>
      <c r="C70" s="54"/>
      <c r="D70" s="195">
        <f ca="1">SUM(E70:AN70)</f>
        <v>119511.69330997083</v>
      </c>
      <c r="E70" s="194">
        <f t="shared" ca="1" si="27"/>
        <v>0</v>
      </c>
      <c r="F70" s="194">
        <f t="shared" ca="1" si="27"/>
        <v>0</v>
      </c>
      <c r="G70" s="194">
        <f t="shared" ca="1" si="27"/>
        <v>0</v>
      </c>
      <c r="H70" s="194">
        <f t="shared" ca="1" si="27"/>
        <v>0</v>
      </c>
      <c r="I70" s="194">
        <f t="shared" ca="1" si="27"/>
        <v>0</v>
      </c>
      <c r="J70" s="194">
        <f t="shared" ca="1" si="27"/>
        <v>0</v>
      </c>
      <c r="K70" s="194">
        <f t="shared" ca="1" si="27"/>
        <v>0</v>
      </c>
      <c r="L70" s="194">
        <f t="shared" ca="1" si="27"/>
        <v>0</v>
      </c>
      <c r="M70" s="194">
        <f t="shared" ca="1" si="27"/>
        <v>0</v>
      </c>
      <c r="N70" s="194">
        <f t="shared" ca="1" si="27"/>
        <v>0</v>
      </c>
      <c r="O70" s="194">
        <f t="shared" ca="1" si="28"/>
        <v>0</v>
      </c>
      <c r="P70" s="194">
        <f t="shared" ca="1" si="28"/>
        <v>0</v>
      </c>
      <c r="Q70" s="194">
        <f t="shared" ca="1" si="28"/>
        <v>0</v>
      </c>
      <c r="R70" s="194">
        <f t="shared" ca="1" si="28"/>
        <v>0</v>
      </c>
      <c r="S70" s="194">
        <f t="shared" ca="1" si="28"/>
        <v>0</v>
      </c>
      <c r="T70" s="194">
        <f t="shared" ca="1" si="28"/>
        <v>0</v>
      </c>
      <c r="U70" s="194">
        <f t="shared" ca="1" si="28"/>
        <v>0</v>
      </c>
      <c r="V70" s="194">
        <f t="shared" ca="1" si="28"/>
        <v>0</v>
      </c>
      <c r="W70" s="194">
        <f t="shared" ca="1" si="28"/>
        <v>0</v>
      </c>
      <c r="X70" s="194">
        <f t="shared" ca="1" si="28"/>
        <v>0</v>
      </c>
      <c r="Y70" s="194">
        <f t="shared" ca="1" si="29"/>
        <v>0</v>
      </c>
      <c r="Z70" s="194">
        <f t="shared" ca="1" si="29"/>
        <v>0</v>
      </c>
      <c r="AA70" s="194">
        <f t="shared" ca="1" si="29"/>
        <v>0</v>
      </c>
      <c r="AB70" s="194">
        <f t="shared" ca="1" si="29"/>
        <v>0</v>
      </c>
      <c r="AC70" s="194">
        <f t="shared" ca="1" si="29"/>
        <v>0</v>
      </c>
      <c r="AD70" s="194">
        <f t="shared" ca="1" si="29"/>
        <v>0</v>
      </c>
      <c r="AE70" s="194">
        <f t="shared" ca="1" si="29"/>
        <v>0</v>
      </c>
      <c r="AF70" s="194">
        <f t="shared" ca="1" si="29"/>
        <v>0</v>
      </c>
      <c r="AG70" s="194">
        <f t="shared" ca="1" si="29"/>
        <v>91978.781513698821</v>
      </c>
      <c r="AH70" s="194">
        <f t="shared" ca="1" si="29"/>
        <v>27532.911796272005</v>
      </c>
      <c r="AI70" s="194">
        <f t="shared" ca="1" si="30"/>
        <v>0</v>
      </c>
      <c r="AJ70" s="194">
        <f t="shared" ca="1" si="30"/>
        <v>0</v>
      </c>
      <c r="AK70" s="194">
        <f t="shared" ca="1" si="30"/>
        <v>0</v>
      </c>
      <c r="AL70" s="194">
        <f t="shared" ca="1" si="30"/>
        <v>0</v>
      </c>
      <c r="AM70" s="194">
        <f t="shared" ca="1" si="30"/>
        <v>0</v>
      </c>
      <c r="AN70" s="194">
        <f t="shared" ca="1" si="30"/>
        <v>0</v>
      </c>
    </row>
    <row r="71" spans="1:40" x14ac:dyDescent="0.3">
      <c r="A71" s="54" t="s">
        <v>1010</v>
      </c>
      <c r="B71" s="54"/>
      <c r="C71" s="54"/>
      <c r="D71" s="195">
        <f ca="1">SUM(E71:AN71)</f>
        <v>69347.222539853552</v>
      </c>
      <c r="E71" s="194">
        <f t="shared" ca="1" si="27"/>
        <v>16257.028448653153</v>
      </c>
      <c r="F71" s="194">
        <f t="shared" ca="1" si="27"/>
        <v>0</v>
      </c>
      <c r="G71" s="194">
        <f t="shared" ca="1" si="27"/>
        <v>0</v>
      </c>
      <c r="H71" s="194">
        <f t="shared" ca="1" si="27"/>
        <v>0</v>
      </c>
      <c r="I71" s="194">
        <f t="shared" ca="1" si="27"/>
        <v>0</v>
      </c>
      <c r="J71" s="194">
        <f t="shared" ca="1" si="27"/>
        <v>0</v>
      </c>
      <c r="K71" s="194">
        <f t="shared" ca="1" si="27"/>
        <v>0</v>
      </c>
      <c r="L71" s="194">
        <f t="shared" ca="1" si="27"/>
        <v>0</v>
      </c>
      <c r="M71" s="194">
        <f t="shared" ca="1" si="27"/>
        <v>0</v>
      </c>
      <c r="N71" s="194">
        <f t="shared" ca="1" si="27"/>
        <v>0</v>
      </c>
      <c r="O71" s="194">
        <f t="shared" ca="1" si="28"/>
        <v>0</v>
      </c>
      <c r="P71" s="194">
        <f t="shared" ca="1" si="28"/>
        <v>0</v>
      </c>
      <c r="Q71" s="194">
        <f t="shared" ca="1" si="28"/>
        <v>0</v>
      </c>
      <c r="R71" s="194">
        <f t="shared" ca="1" si="28"/>
        <v>0</v>
      </c>
      <c r="S71" s="194">
        <f t="shared" ca="1" si="28"/>
        <v>0</v>
      </c>
      <c r="T71" s="194">
        <f t="shared" ca="1" si="28"/>
        <v>0</v>
      </c>
      <c r="U71" s="194">
        <f t="shared" ca="1" si="28"/>
        <v>0</v>
      </c>
      <c r="V71" s="194">
        <f t="shared" ca="1" si="28"/>
        <v>0</v>
      </c>
      <c r="W71" s="194">
        <f t="shared" ca="1" si="28"/>
        <v>0</v>
      </c>
      <c r="X71" s="194">
        <f t="shared" ca="1" si="28"/>
        <v>0</v>
      </c>
      <c r="Y71" s="194">
        <f t="shared" ca="1" si="29"/>
        <v>0</v>
      </c>
      <c r="Z71" s="194">
        <f t="shared" ca="1" si="29"/>
        <v>0</v>
      </c>
      <c r="AA71" s="194">
        <f t="shared" ca="1" si="29"/>
        <v>0</v>
      </c>
      <c r="AB71" s="194">
        <f t="shared" ca="1" si="29"/>
        <v>0</v>
      </c>
      <c r="AC71" s="194">
        <f t="shared" ca="1" si="29"/>
        <v>0</v>
      </c>
      <c r="AD71" s="194">
        <f t="shared" ca="1" si="29"/>
        <v>0</v>
      </c>
      <c r="AE71" s="194">
        <f t="shared" ca="1" si="29"/>
        <v>0</v>
      </c>
      <c r="AF71" s="194">
        <f t="shared" ca="1" si="29"/>
        <v>0</v>
      </c>
      <c r="AG71" s="194">
        <f t="shared" ca="1" si="29"/>
        <v>0</v>
      </c>
      <c r="AH71" s="194">
        <f t="shared" ca="1" si="29"/>
        <v>0</v>
      </c>
      <c r="AI71" s="194">
        <f t="shared" ca="1" si="30"/>
        <v>53090.194091200399</v>
      </c>
      <c r="AJ71" s="194">
        <f t="shared" ca="1" si="30"/>
        <v>0</v>
      </c>
      <c r="AK71" s="194">
        <f t="shared" ca="1" si="30"/>
        <v>0</v>
      </c>
      <c r="AL71" s="194">
        <f t="shared" ca="1" si="30"/>
        <v>0</v>
      </c>
      <c r="AM71" s="194">
        <f t="shared" ca="1" si="30"/>
        <v>0</v>
      </c>
      <c r="AN71" s="194">
        <f t="shared" ca="1" si="30"/>
        <v>0</v>
      </c>
    </row>
    <row r="72" spans="1:40" x14ac:dyDescent="0.3">
      <c r="A72" s="60" t="s">
        <v>1495</v>
      </c>
      <c r="B72" s="64"/>
      <c r="C72" s="64"/>
      <c r="D72" s="196"/>
      <c r="E72" s="196"/>
      <c r="F72" s="196"/>
      <c r="G72" s="196"/>
      <c r="H72" s="196"/>
      <c r="I72" s="196"/>
      <c r="J72" s="196"/>
      <c r="K72" s="196"/>
      <c r="L72" s="196"/>
      <c r="M72" s="196"/>
      <c r="N72" s="196"/>
      <c r="O72" s="196"/>
      <c r="P72" s="196"/>
      <c r="Q72" s="196"/>
      <c r="R72" s="196"/>
      <c r="S72" s="196"/>
      <c r="T72" s="196"/>
      <c r="U72" s="196"/>
      <c r="V72" s="196"/>
      <c r="W72" s="196"/>
      <c r="X72" s="196"/>
      <c r="Y72" s="196"/>
      <c r="Z72" s="196"/>
      <c r="AA72" s="196"/>
      <c r="AB72" s="196"/>
      <c r="AC72" s="196"/>
      <c r="AD72" s="196"/>
      <c r="AE72" s="196"/>
      <c r="AF72" s="196"/>
      <c r="AG72" s="196"/>
      <c r="AH72" s="196"/>
      <c r="AI72" s="196"/>
      <c r="AJ72" s="196"/>
      <c r="AK72" s="196"/>
      <c r="AL72" s="196"/>
      <c r="AM72" s="196"/>
      <c r="AN72" s="196"/>
    </row>
    <row r="73" spans="1:40" x14ac:dyDescent="0.3">
      <c r="D73" s="195">
        <f ca="1">SUM(E73:AN73)</f>
        <v>345030.95655700221</v>
      </c>
      <c r="E73" s="184">
        <f t="shared" ref="E73:AN73" ca="1" si="31">SUM(E68:E71)</f>
        <v>32880.884676793154</v>
      </c>
      <c r="F73" s="184">
        <f t="shared" ca="1" si="31"/>
        <v>0</v>
      </c>
      <c r="G73" s="184">
        <f t="shared" ca="1" si="31"/>
        <v>0</v>
      </c>
      <c r="H73" s="184">
        <f t="shared" ca="1" si="31"/>
        <v>0</v>
      </c>
      <c r="I73" s="184">
        <f t="shared" ca="1" si="31"/>
        <v>0</v>
      </c>
      <c r="J73" s="184">
        <f t="shared" ca="1" si="31"/>
        <v>0</v>
      </c>
      <c r="K73" s="184">
        <f t="shared" ca="1" si="31"/>
        <v>0</v>
      </c>
      <c r="L73" s="184">
        <f t="shared" ca="1" si="31"/>
        <v>0</v>
      </c>
      <c r="M73" s="184">
        <f t="shared" ca="1" si="31"/>
        <v>0</v>
      </c>
      <c r="N73" s="184">
        <f t="shared" ca="1" si="31"/>
        <v>0</v>
      </c>
      <c r="O73" s="184">
        <f t="shared" ca="1" si="31"/>
        <v>0</v>
      </c>
      <c r="P73" s="184">
        <f t="shared" ca="1" si="31"/>
        <v>0</v>
      </c>
      <c r="Q73" s="184">
        <f t="shared" ca="1" si="31"/>
        <v>0</v>
      </c>
      <c r="R73" s="184">
        <f t="shared" ca="1" si="31"/>
        <v>0</v>
      </c>
      <c r="S73" s="184">
        <f t="shared" ca="1" si="31"/>
        <v>0</v>
      </c>
      <c r="T73" s="184">
        <f t="shared" ca="1" si="31"/>
        <v>0</v>
      </c>
      <c r="U73" s="184">
        <f t="shared" ca="1" si="31"/>
        <v>0</v>
      </c>
      <c r="V73" s="184">
        <f t="shared" ca="1" si="31"/>
        <v>0</v>
      </c>
      <c r="W73" s="184">
        <f t="shared" ca="1" si="31"/>
        <v>0</v>
      </c>
      <c r="X73" s="184">
        <f t="shared" ca="1" si="31"/>
        <v>0</v>
      </c>
      <c r="Y73" s="184">
        <f t="shared" ca="1" si="31"/>
        <v>69749.347158337507</v>
      </c>
      <c r="Z73" s="184">
        <f t="shared" ca="1" si="31"/>
        <v>7786.0022708250017</v>
      </c>
      <c r="AA73" s="184">
        <f t="shared" ca="1" si="31"/>
        <v>0</v>
      </c>
      <c r="AB73" s="184">
        <f t="shared" ca="1" si="31"/>
        <v>3072.9963262500005</v>
      </c>
      <c r="AC73" s="184">
        <f t="shared" ca="1" si="31"/>
        <v>0</v>
      </c>
      <c r="AD73" s="184">
        <f t="shared" ca="1" si="31"/>
        <v>44754.148075612502</v>
      </c>
      <c r="AE73" s="184">
        <f t="shared" ca="1" si="31"/>
        <v>0</v>
      </c>
      <c r="AF73" s="184">
        <f t="shared" ca="1" si="31"/>
        <v>0</v>
      </c>
      <c r="AG73" s="184">
        <f t="shared" ca="1" si="31"/>
        <v>91978.781513698821</v>
      </c>
      <c r="AH73" s="184">
        <f t="shared" ca="1" si="31"/>
        <v>27532.911796272005</v>
      </c>
      <c r="AI73" s="184">
        <f t="shared" ca="1" si="31"/>
        <v>53090.194091200399</v>
      </c>
      <c r="AJ73" s="184">
        <f t="shared" ca="1" si="31"/>
        <v>14185.690648012802</v>
      </c>
      <c r="AK73" s="184">
        <f t="shared" ca="1" si="31"/>
        <v>0</v>
      </c>
      <c r="AL73" s="184">
        <f t="shared" ca="1" si="31"/>
        <v>0</v>
      </c>
      <c r="AM73" s="184">
        <f t="shared" ca="1" si="31"/>
        <v>0</v>
      </c>
      <c r="AN73" s="184">
        <f t="shared" ca="1" si="31"/>
        <v>0</v>
      </c>
    </row>
    <row r="74" spans="1:40" x14ac:dyDescent="0.3">
      <c r="A74" t="s">
        <v>1510</v>
      </c>
      <c r="D74" s="192">
        <f ca="1">INDEX(Contingency[], 8, MATCH($B$1, Contingency[#Headers], 0))</f>
        <v>1475708.5669764045</v>
      </c>
      <c r="E74" s="183">
        <v>0</v>
      </c>
      <c r="F74" s="183">
        <v>0</v>
      </c>
      <c r="G74" s="183">
        <v>0</v>
      </c>
      <c r="H74" s="183">
        <v>0</v>
      </c>
      <c r="I74" s="183">
        <v>0</v>
      </c>
      <c r="J74" s="183">
        <v>0</v>
      </c>
      <c r="K74" s="183">
        <v>0</v>
      </c>
      <c r="L74" s="183">
        <v>0</v>
      </c>
      <c r="M74" s="183">
        <v>0</v>
      </c>
      <c r="N74" s="183">
        <v>0</v>
      </c>
      <c r="O74" s="183">
        <v>0</v>
      </c>
      <c r="P74" s="183">
        <v>0</v>
      </c>
      <c r="Q74" s="183"/>
      <c r="R74" s="183">
        <v>0</v>
      </c>
      <c r="S74" s="183">
        <v>0</v>
      </c>
      <c r="T74" s="183">
        <v>0</v>
      </c>
      <c r="U74" s="183">
        <v>0</v>
      </c>
      <c r="V74" s="183">
        <v>0</v>
      </c>
      <c r="W74" s="183">
        <v>0</v>
      </c>
      <c r="X74" s="183">
        <v>0</v>
      </c>
      <c r="Y74" s="183">
        <v>0</v>
      </c>
      <c r="Z74" s="183">
        <v>0</v>
      </c>
      <c r="AA74" s="183">
        <v>0</v>
      </c>
      <c r="AB74" s="183">
        <v>0</v>
      </c>
      <c r="AC74" s="183">
        <v>0</v>
      </c>
      <c r="AD74" s="183">
        <v>0</v>
      </c>
      <c r="AE74" s="183">
        <v>0</v>
      </c>
      <c r="AF74" s="183">
        <v>0</v>
      </c>
      <c r="AG74" s="183">
        <v>0</v>
      </c>
      <c r="AH74" s="183">
        <v>0</v>
      </c>
      <c r="AI74" s="183">
        <v>0</v>
      </c>
      <c r="AJ74" s="183">
        <v>0</v>
      </c>
      <c r="AK74" s="183">
        <v>0</v>
      </c>
      <c r="AL74" s="183">
        <v>0</v>
      </c>
      <c r="AM74" s="183">
        <v>0</v>
      </c>
      <c r="AN74" s="183">
        <v>0</v>
      </c>
    </row>
    <row r="75" spans="1:40" x14ac:dyDescent="0.3">
      <c r="A75" t="s">
        <v>1496</v>
      </c>
      <c r="D75" s="192">
        <f>SUM(E75:AN75)</f>
        <v>0</v>
      </c>
      <c r="E75" s="183">
        <v>0</v>
      </c>
      <c r="F75" s="183">
        <v>0</v>
      </c>
      <c r="G75" s="183">
        <v>0</v>
      </c>
      <c r="H75" s="183">
        <v>0</v>
      </c>
      <c r="I75" s="183">
        <v>0</v>
      </c>
      <c r="J75" s="183">
        <v>0</v>
      </c>
      <c r="K75" s="183">
        <v>0</v>
      </c>
      <c r="L75" s="183">
        <v>0</v>
      </c>
      <c r="M75" s="183">
        <v>0</v>
      </c>
      <c r="N75" s="183">
        <v>0</v>
      </c>
      <c r="O75" s="183">
        <v>0</v>
      </c>
      <c r="P75" s="183">
        <v>0</v>
      </c>
      <c r="Q75" s="183"/>
      <c r="R75" s="183">
        <v>0</v>
      </c>
      <c r="S75" s="183">
        <v>0</v>
      </c>
      <c r="T75" s="183">
        <v>0</v>
      </c>
      <c r="U75" s="183">
        <v>0</v>
      </c>
      <c r="V75" s="183">
        <v>0</v>
      </c>
      <c r="W75" s="183">
        <v>0</v>
      </c>
      <c r="X75" s="183">
        <v>0</v>
      </c>
      <c r="Y75" s="183">
        <v>0</v>
      </c>
      <c r="Z75" s="183">
        <v>0</v>
      </c>
      <c r="AA75" s="183">
        <v>0</v>
      </c>
      <c r="AB75" s="183">
        <v>0</v>
      </c>
      <c r="AC75" s="183">
        <v>0</v>
      </c>
      <c r="AD75" s="183">
        <v>0</v>
      </c>
      <c r="AE75" s="183">
        <v>0</v>
      </c>
      <c r="AF75" s="183">
        <v>0</v>
      </c>
      <c r="AG75" s="183">
        <v>0</v>
      </c>
      <c r="AH75" s="183">
        <v>0</v>
      </c>
      <c r="AI75" s="183">
        <v>0</v>
      </c>
      <c r="AJ75" s="183">
        <v>0</v>
      </c>
      <c r="AK75" s="183">
        <v>0</v>
      </c>
      <c r="AL75" s="183">
        <v>0</v>
      </c>
      <c r="AM75" s="183">
        <v>0</v>
      </c>
      <c r="AN75" s="183">
        <v>0</v>
      </c>
    </row>
    <row r="76" spans="1:40" x14ac:dyDescent="0.3">
      <c r="A76" t="s">
        <v>1497</v>
      </c>
      <c r="D76" s="192">
        <f>SUM(E76:AN76)</f>
        <v>0</v>
      </c>
      <c r="E76" s="183">
        <v>0</v>
      </c>
      <c r="F76" s="183">
        <v>0</v>
      </c>
      <c r="G76" s="183">
        <v>0</v>
      </c>
      <c r="H76" s="183">
        <v>0</v>
      </c>
      <c r="I76" s="183">
        <v>0</v>
      </c>
      <c r="J76" s="183">
        <v>0</v>
      </c>
      <c r="K76" s="183">
        <v>0</v>
      </c>
      <c r="L76" s="183">
        <v>0</v>
      </c>
      <c r="M76" s="183">
        <v>0</v>
      </c>
      <c r="N76" s="183">
        <v>0</v>
      </c>
      <c r="O76" s="183">
        <v>0</v>
      </c>
      <c r="P76" s="183">
        <v>0</v>
      </c>
      <c r="Q76" s="183"/>
      <c r="R76" s="183">
        <v>0</v>
      </c>
      <c r="S76" s="183">
        <v>0</v>
      </c>
      <c r="T76" s="183">
        <v>0</v>
      </c>
      <c r="U76" s="183">
        <v>0</v>
      </c>
      <c r="V76" s="183">
        <v>0</v>
      </c>
      <c r="W76" s="183">
        <v>0</v>
      </c>
      <c r="X76" s="183">
        <v>0</v>
      </c>
      <c r="Y76" s="183">
        <v>0</v>
      </c>
      <c r="Z76" s="183">
        <v>0</v>
      </c>
      <c r="AA76" s="183">
        <v>0</v>
      </c>
      <c r="AB76" s="183">
        <v>0</v>
      </c>
      <c r="AC76" s="183">
        <v>0</v>
      </c>
      <c r="AD76" s="183">
        <v>0</v>
      </c>
      <c r="AE76" s="183">
        <v>0</v>
      </c>
      <c r="AF76" s="183">
        <v>0</v>
      </c>
      <c r="AG76" s="183">
        <v>0</v>
      </c>
      <c r="AH76" s="183">
        <v>0</v>
      </c>
      <c r="AI76" s="183">
        <v>0</v>
      </c>
      <c r="AJ76" s="183">
        <v>0</v>
      </c>
      <c r="AK76" s="183">
        <v>0</v>
      </c>
      <c r="AL76" s="183">
        <v>0</v>
      </c>
      <c r="AM76" s="183">
        <v>0</v>
      </c>
      <c r="AN76" s="183">
        <v>0</v>
      </c>
    </row>
    <row r="77" spans="1:40" x14ac:dyDescent="0.3">
      <c r="A77" t="s">
        <v>1498</v>
      </c>
      <c r="D77" s="192">
        <f>SUM(E77:AN77)</f>
        <v>0</v>
      </c>
      <c r="E77" s="183">
        <v>0</v>
      </c>
      <c r="F77" s="183">
        <v>0</v>
      </c>
      <c r="G77" s="183">
        <v>0</v>
      </c>
      <c r="H77" s="183">
        <v>0</v>
      </c>
      <c r="I77" s="183">
        <v>0</v>
      </c>
      <c r="J77" s="183">
        <v>0</v>
      </c>
      <c r="K77" s="183">
        <v>0</v>
      </c>
      <c r="L77" s="183">
        <v>0</v>
      </c>
      <c r="M77" s="183">
        <v>0</v>
      </c>
      <c r="N77" s="183">
        <v>0</v>
      </c>
      <c r="O77" s="183">
        <v>0</v>
      </c>
      <c r="P77" s="183">
        <v>0</v>
      </c>
      <c r="Q77" s="183"/>
      <c r="R77" s="183">
        <v>0</v>
      </c>
      <c r="S77" s="183">
        <v>0</v>
      </c>
      <c r="T77" s="183">
        <v>0</v>
      </c>
      <c r="U77" s="183">
        <v>0</v>
      </c>
      <c r="V77" s="183">
        <v>0</v>
      </c>
      <c r="W77" s="183">
        <v>0</v>
      </c>
      <c r="X77" s="183">
        <v>0</v>
      </c>
      <c r="Y77" s="183">
        <v>0</v>
      </c>
      <c r="Z77" s="183">
        <v>0</v>
      </c>
      <c r="AA77" s="183">
        <v>0</v>
      </c>
      <c r="AB77" s="183">
        <v>0</v>
      </c>
      <c r="AC77" s="183">
        <v>0</v>
      </c>
      <c r="AD77" s="183">
        <v>0</v>
      </c>
      <c r="AE77" s="183">
        <v>0</v>
      </c>
      <c r="AF77" s="183">
        <v>0</v>
      </c>
      <c r="AG77" s="183">
        <v>0</v>
      </c>
      <c r="AH77" s="183">
        <v>0</v>
      </c>
      <c r="AI77" s="183">
        <v>0</v>
      </c>
      <c r="AJ77" s="183">
        <v>0</v>
      </c>
      <c r="AK77" s="183">
        <v>0</v>
      </c>
      <c r="AL77" s="183">
        <v>0</v>
      </c>
      <c r="AM77" s="183">
        <v>0</v>
      </c>
      <c r="AN77" s="183">
        <v>0</v>
      </c>
    </row>
    <row r="78" spans="1:40" x14ac:dyDescent="0.3">
      <c r="A78" s="60" t="s">
        <v>1499</v>
      </c>
      <c r="B78" s="60"/>
      <c r="C78" s="60"/>
      <c r="D78" s="189"/>
      <c r="E78" s="189"/>
      <c r="F78" s="189"/>
      <c r="G78" s="189"/>
      <c r="H78" s="189"/>
      <c r="I78" s="189"/>
      <c r="J78" s="189"/>
      <c r="K78" s="189"/>
      <c r="L78" s="189"/>
      <c r="M78" s="189"/>
      <c r="N78" s="189"/>
      <c r="O78" s="189"/>
      <c r="P78" s="189"/>
      <c r="Q78" s="189"/>
      <c r="R78" s="189"/>
      <c r="S78" s="189"/>
      <c r="T78" s="189"/>
      <c r="U78" s="189"/>
      <c r="V78" s="189"/>
      <c r="W78" s="189"/>
      <c r="X78" s="189"/>
      <c r="Y78" s="189"/>
      <c r="Z78" s="189"/>
      <c r="AA78" s="189"/>
      <c r="AB78" s="189"/>
      <c r="AC78" s="189"/>
      <c r="AD78" s="189"/>
      <c r="AE78" s="189"/>
      <c r="AF78" s="189"/>
      <c r="AG78" s="189"/>
      <c r="AH78" s="189"/>
      <c r="AI78" s="189"/>
      <c r="AJ78" s="189"/>
      <c r="AK78" s="189"/>
      <c r="AL78" s="189"/>
      <c r="AM78" s="189"/>
      <c r="AN78" s="189"/>
    </row>
    <row r="79" spans="1:40" x14ac:dyDescent="0.3">
      <c r="D79" s="192">
        <f ca="1">SUM(D74:D77)</f>
        <v>1475708.5669764045</v>
      </c>
      <c r="E79" s="183">
        <v>0</v>
      </c>
      <c r="F79" s="183">
        <v>0</v>
      </c>
      <c r="G79" s="183">
        <v>0</v>
      </c>
      <c r="H79" s="183">
        <v>0</v>
      </c>
      <c r="I79" s="183">
        <v>0</v>
      </c>
      <c r="J79" s="183">
        <v>0</v>
      </c>
      <c r="K79" s="183">
        <v>0</v>
      </c>
      <c r="L79" s="183">
        <v>0</v>
      </c>
      <c r="M79" s="183">
        <v>0</v>
      </c>
      <c r="N79" s="183">
        <v>0</v>
      </c>
      <c r="O79" s="183">
        <v>0</v>
      </c>
      <c r="P79" s="183">
        <v>0</v>
      </c>
      <c r="Q79" s="183"/>
      <c r="R79" s="183">
        <v>0</v>
      </c>
      <c r="S79" s="183">
        <v>0</v>
      </c>
      <c r="T79" s="183">
        <v>0</v>
      </c>
      <c r="U79" s="183">
        <v>0</v>
      </c>
      <c r="V79" s="183">
        <v>0</v>
      </c>
      <c r="W79" s="183">
        <v>0</v>
      </c>
      <c r="X79" s="183">
        <v>0</v>
      </c>
      <c r="Y79" s="183">
        <v>0</v>
      </c>
      <c r="Z79" s="183">
        <v>0</v>
      </c>
      <c r="AA79" s="183">
        <v>0</v>
      </c>
      <c r="AB79" s="183">
        <v>0</v>
      </c>
      <c r="AC79" s="183">
        <v>0</v>
      </c>
      <c r="AD79" s="183">
        <v>0</v>
      </c>
      <c r="AE79" s="183">
        <v>0</v>
      </c>
      <c r="AF79" s="183">
        <v>0</v>
      </c>
      <c r="AG79" s="183">
        <v>0</v>
      </c>
      <c r="AH79" s="183">
        <v>0</v>
      </c>
      <c r="AI79" s="183">
        <v>0</v>
      </c>
      <c r="AJ79" s="183">
        <v>0</v>
      </c>
      <c r="AK79" s="183">
        <v>0</v>
      </c>
      <c r="AL79" s="183">
        <v>0</v>
      </c>
      <c r="AM79" s="183">
        <v>0</v>
      </c>
      <c r="AN79" s="183">
        <v>0</v>
      </c>
    </row>
    <row r="80" spans="1:40" x14ac:dyDescent="0.3">
      <c r="A80" s="60" t="s">
        <v>1500</v>
      </c>
      <c r="B80" s="60"/>
      <c r="C80" s="60"/>
      <c r="D80" s="189"/>
      <c r="E80" s="189"/>
      <c r="F80" s="189"/>
      <c r="G80" s="189"/>
      <c r="H80" s="189"/>
      <c r="I80" s="189"/>
      <c r="J80" s="189"/>
      <c r="K80" s="189"/>
      <c r="L80" s="189"/>
      <c r="M80" s="189"/>
      <c r="N80" s="189"/>
      <c r="O80" s="189"/>
      <c r="P80" s="189"/>
      <c r="Q80" s="189"/>
      <c r="R80" s="189"/>
      <c r="S80" s="189"/>
      <c r="T80" s="189"/>
      <c r="U80" s="189"/>
      <c r="V80" s="189"/>
      <c r="W80" s="189"/>
      <c r="X80" s="189"/>
      <c r="Y80" s="189"/>
      <c r="Z80" s="189"/>
      <c r="AA80" s="189"/>
      <c r="AB80" s="189"/>
      <c r="AC80" s="189"/>
      <c r="AD80" s="189"/>
      <c r="AE80" s="189"/>
      <c r="AF80" s="189"/>
      <c r="AG80" s="189"/>
      <c r="AH80" s="189"/>
      <c r="AI80" s="189"/>
      <c r="AJ80" s="189"/>
      <c r="AK80" s="189"/>
      <c r="AL80" s="189"/>
      <c r="AM80" s="189"/>
      <c r="AN80" s="189"/>
    </row>
    <row r="81" spans="1:40" x14ac:dyDescent="0.3">
      <c r="B81" s="163">
        <f ca="1">D81-D74</f>
        <v>3436459.6529162377</v>
      </c>
      <c r="D81" s="192">
        <f ca="1">D28+D30+D37+D42+D46+D54+D63+D66+D73+D79</f>
        <v>4912168.2198926425</v>
      </c>
      <c r="E81" s="163">
        <f ca="1">E28+E30+E37+E42+E46+E54+E63+E66+E73+E79</f>
        <v>331313.38379374321</v>
      </c>
      <c r="F81" s="163">
        <f ca="1">F28+F30+F37+F42+F46+F54+F63+F66+F73+F79</f>
        <v>388540.06144308002</v>
      </c>
      <c r="G81" s="163">
        <f ca="1">G28+G30+G37+G42+G46+G54+G63+G66+G73+G79</f>
        <v>91220.419967378635</v>
      </c>
      <c r="H81" s="163">
        <f t="shared" ref="H81:AN81" ca="1" si="32">H28+H30+H37+H42+H46+H54+H63+H66+H73+H79</f>
        <v>11975.7014624025</v>
      </c>
      <c r="I81" s="163">
        <f t="shared" ca="1" si="32"/>
        <v>174209.3095435875</v>
      </c>
      <c r="J81" s="163">
        <f t="shared" ca="1" si="32"/>
        <v>531034.90572118491</v>
      </c>
      <c r="K81" s="163">
        <f t="shared" ca="1" si="32"/>
        <v>78878.441864250024</v>
      </c>
      <c r="L81" s="163">
        <f t="shared" ca="1" si="32"/>
        <v>42846.646909500007</v>
      </c>
      <c r="M81" s="163">
        <f t="shared" ca="1" si="32"/>
        <v>152886.0019455</v>
      </c>
      <c r="N81" s="163">
        <f t="shared" ca="1" si="32"/>
        <v>19625.437998000001</v>
      </c>
      <c r="O81" s="163">
        <f t="shared" ca="1" si="32"/>
        <v>47702.920221000015</v>
      </c>
      <c r="P81" s="163">
        <f t="shared" ca="1" si="32"/>
        <v>41133.281895</v>
      </c>
      <c r="Q81" s="163">
        <f t="shared" ca="1" si="32"/>
        <v>755974.82955061831</v>
      </c>
      <c r="R81" s="163">
        <f t="shared" ca="1" si="32"/>
        <v>132851.52674550001</v>
      </c>
      <c r="S81" s="163">
        <f t="shared" ca="1" si="32"/>
        <v>991.28913750000015</v>
      </c>
      <c r="T81" s="163">
        <f t="shared" ca="1" si="32"/>
        <v>0</v>
      </c>
      <c r="U81" s="163">
        <f t="shared" ca="1" si="32"/>
        <v>0</v>
      </c>
      <c r="V81" s="163">
        <f t="shared" ca="1" si="32"/>
        <v>1043.46225</v>
      </c>
      <c r="W81" s="163">
        <f t="shared" ca="1" si="32"/>
        <v>40519.100014650001</v>
      </c>
      <c r="X81" s="163">
        <f t="shared" ca="1" si="32"/>
        <v>0</v>
      </c>
      <c r="Y81" s="163">
        <f t="shared" ca="1" si="32"/>
        <v>69749.347158337507</v>
      </c>
      <c r="Z81" s="163">
        <f t="shared" ca="1" si="32"/>
        <v>11721.921008580002</v>
      </c>
      <c r="AA81" s="163">
        <f t="shared" ca="1" si="32"/>
        <v>0</v>
      </c>
      <c r="AB81" s="163">
        <f t="shared" ca="1" si="32"/>
        <v>50291.416155330007</v>
      </c>
      <c r="AC81" s="163">
        <f t="shared" ca="1" si="32"/>
        <v>0</v>
      </c>
      <c r="AD81" s="163">
        <f t="shared" ca="1" si="32"/>
        <v>44754.148075612502</v>
      </c>
      <c r="AE81" s="163">
        <f t="shared" ca="1" si="32"/>
        <v>0</v>
      </c>
      <c r="AF81" s="163">
        <f t="shared" ca="1" si="32"/>
        <v>37770.072630468756</v>
      </c>
      <c r="AG81" s="163">
        <f t="shared" ca="1" si="32"/>
        <v>109402.18025627882</v>
      </c>
      <c r="AH81" s="163">
        <f t="shared" ca="1" si="32"/>
        <v>27532.911796272005</v>
      </c>
      <c r="AI81" s="163">
        <f t="shared" ca="1" si="32"/>
        <v>55959.715278700402</v>
      </c>
      <c r="AJ81" s="163">
        <f t="shared" ca="1" si="32"/>
        <v>186009.48896876283</v>
      </c>
      <c r="AK81" s="163">
        <f t="shared" ca="1" si="32"/>
        <v>0</v>
      </c>
      <c r="AL81" s="163">
        <f t="shared" ca="1" si="32"/>
        <v>0</v>
      </c>
      <c r="AM81" s="163">
        <f t="shared" ca="1" si="32"/>
        <v>521.73112500000002</v>
      </c>
      <c r="AN81" s="163">
        <f t="shared" ca="1" si="32"/>
        <v>0</v>
      </c>
    </row>
    <row r="82" spans="1:40" x14ac:dyDescent="0.3">
      <c r="A82" s="60" t="s">
        <v>1501</v>
      </c>
      <c r="B82" s="60"/>
      <c r="C82" s="60"/>
      <c r="D82" s="189"/>
      <c r="E82" s="189"/>
      <c r="F82" s="189"/>
      <c r="G82" s="189"/>
      <c r="H82" s="189"/>
      <c r="I82" s="189"/>
      <c r="J82" s="189"/>
      <c r="K82" s="189"/>
      <c r="L82" s="189"/>
      <c r="M82" s="189"/>
      <c r="N82" s="189"/>
      <c r="O82" s="189"/>
      <c r="P82" s="189"/>
      <c r="Q82" s="189"/>
      <c r="R82" s="189"/>
      <c r="S82" s="189"/>
      <c r="T82" s="189"/>
      <c r="U82" s="189"/>
      <c r="V82" s="189"/>
      <c r="W82" s="189"/>
      <c r="X82" s="189"/>
      <c r="Y82" s="189"/>
      <c r="Z82" s="189"/>
      <c r="AA82" s="189"/>
      <c r="AB82" s="189"/>
      <c r="AC82" s="189"/>
      <c r="AD82" s="189"/>
      <c r="AE82" s="189"/>
      <c r="AF82" s="189"/>
      <c r="AG82" s="189"/>
      <c r="AH82" s="189"/>
      <c r="AI82" s="189"/>
      <c r="AJ82" s="189"/>
      <c r="AK82" s="189"/>
      <c r="AL82" s="189"/>
      <c r="AM82" s="189"/>
      <c r="AN82" s="189"/>
    </row>
    <row r="83" spans="1:40" x14ac:dyDescent="0.3">
      <c r="A83" s="54" t="s">
        <v>10</v>
      </c>
      <c r="B83" s="194">
        <f ca="1">B81+D83</f>
        <v>4284621.1934892498</v>
      </c>
      <c r="C83" s="54"/>
      <c r="D83" s="195">
        <f ca="1">SUM(E83:AN83)</f>
        <v>848161.54057301232</v>
      </c>
      <c r="E83" s="194">
        <f t="shared" ref="E83:AN83" ca="1" si="33">SUMIFS(INDIRECT($B$1 &amp; "_Indirect"), WBSL3, E$1, Inst, $B$2)</f>
        <v>158169.22453198352</v>
      </c>
      <c r="F83" s="194">
        <f t="shared" ca="1" si="33"/>
        <v>205926.23256483243</v>
      </c>
      <c r="G83" s="194">
        <f t="shared" ca="1" si="33"/>
        <v>48346.82258271068</v>
      </c>
      <c r="H83" s="194">
        <f t="shared" ca="1" si="33"/>
        <v>6347.1217750733249</v>
      </c>
      <c r="I83" s="194">
        <f t="shared" ca="1" si="33"/>
        <v>92330.934058101382</v>
      </c>
      <c r="J83" s="194">
        <f t="shared" ca="1" si="33"/>
        <v>117684.88412311306</v>
      </c>
      <c r="K83" s="194">
        <f t="shared" ca="1" si="33"/>
        <v>0</v>
      </c>
      <c r="L83" s="194">
        <f t="shared" ca="1" si="33"/>
        <v>0</v>
      </c>
      <c r="M83" s="194">
        <f t="shared" ca="1" si="33"/>
        <v>0</v>
      </c>
      <c r="N83" s="194">
        <f t="shared" ca="1" si="33"/>
        <v>0</v>
      </c>
      <c r="O83" s="194">
        <f t="shared" ca="1" si="33"/>
        <v>0</v>
      </c>
      <c r="P83" s="194">
        <f t="shared" ca="1" si="33"/>
        <v>2765.1749625000007</v>
      </c>
      <c r="Q83" s="194">
        <f t="shared" ca="1" si="33"/>
        <v>50835.157906077555</v>
      </c>
      <c r="R83" s="194">
        <f t="shared" ca="1" si="33"/>
        <v>995.46298650000017</v>
      </c>
      <c r="S83" s="194">
        <f t="shared" ca="1" si="33"/>
        <v>525.38324287500018</v>
      </c>
      <c r="T83" s="194">
        <f t="shared" ca="1" si="33"/>
        <v>0</v>
      </c>
      <c r="U83" s="194">
        <f t="shared" ca="1" si="33"/>
        <v>0</v>
      </c>
      <c r="V83" s="194">
        <f t="shared" ca="1" si="33"/>
        <v>553.03499250000004</v>
      </c>
      <c r="W83" s="194">
        <f t="shared" ca="1" si="33"/>
        <v>21475.123007764505</v>
      </c>
      <c r="X83" s="194">
        <f t="shared" ca="1" si="33"/>
        <v>0</v>
      </c>
      <c r="Y83" s="194">
        <f t="shared" ca="1" si="33"/>
        <v>0</v>
      </c>
      <c r="Z83" s="194">
        <f t="shared" ca="1" si="33"/>
        <v>2086.0369310101505</v>
      </c>
      <c r="AA83" s="194">
        <f t="shared" ca="1" si="33"/>
        <v>0</v>
      </c>
      <c r="AB83" s="194">
        <f t="shared" ca="1" si="33"/>
        <v>20048.4475769124</v>
      </c>
      <c r="AC83" s="194">
        <f t="shared" ca="1" si="33"/>
        <v>0</v>
      </c>
      <c r="AD83" s="194">
        <f t="shared" ca="1" si="33"/>
        <v>0</v>
      </c>
      <c r="AE83" s="194">
        <f t="shared" ca="1" si="33"/>
        <v>0</v>
      </c>
      <c r="AF83" s="194">
        <f t="shared" ca="1" si="33"/>
        <v>20018.138494148443</v>
      </c>
      <c r="AG83" s="194">
        <f t="shared" ca="1" si="33"/>
        <v>7190.3840012874007</v>
      </c>
      <c r="AH83" s="194">
        <f t="shared" ca="1" si="33"/>
        <v>0</v>
      </c>
      <c r="AI83" s="194">
        <f t="shared" ca="1" si="33"/>
        <v>1520.8462293750003</v>
      </c>
      <c r="AJ83" s="194">
        <f t="shared" ca="1" si="33"/>
        <v>91066.613109997503</v>
      </c>
      <c r="AK83" s="194">
        <f t="shared" ca="1" si="33"/>
        <v>0</v>
      </c>
      <c r="AL83" s="194">
        <f t="shared" ca="1" si="33"/>
        <v>0</v>
      </c>
      <c r="AM83" s="194">
        <f t="shared" ca="1" si="33"/>
        <v>276.51749625000002</v>
      </c>
      <c r="AN83" s="194">
        <f t="shared" ca="1" si="33"/>
        <v>0</v>
      </c>
    </row>
    <row r="84" spans="1:40" x14ac:dyDescent="0.3">
      <c r="A84" t="s">
        <v>1555</v>
      </c>
      <c r="B84" s="163">
        <f ca="1">D74+D84</f>
        <v>1815882.2077110885</v>
      </c>
      <c r="D84" s="192">
        <f ca="1">INDEX(Contingency[], 9, MATCH($B$1, Contingency[#Headers], 0))</f>
        <v>340173.64073468396</v>
      </c>
      <c r="E84" s="193">
        <v>0</v>
      </c>
      <c r="F84" s="193"/>
      <c r="G84" s="193"/>
      <c r="H84" s="193"/>
      <c r="I84" s="193"/>
      <c r="J84" s="186">
        <v>0</v>
      </c>
      <c r="K84" s="186">
        <v>0</v>
      </c>
      <c r="L84" s="186">
        <v>0</v>
      </c>
      <c r="M84" s="186">
        <v>0</v>
      </c>
      <c r="N84" s="186">
        <v>0</v>
      </c>
      <c r="O84" s="186">
        <v>0</v>
      </c>
      <c r="P84" s="186">
        <v>0</v>
      </c>
      <c r="Q84" s="186"/>
      <c r="R84" s="186">
        <v>0</v>
      </c>
      <c r="S84" s="186">
        <v>0</v>
      </c>
      <c r="T84" s="187">
        <v>0</v>
      </c>
      <c r="U84" s="187">
        <v>0</v>
      </c>
      <c r="V84" s="187">
        <v>0</v>
      </c>
      <c r="W84" s="187">
        <v>0</v>
      </c>
      <c r="X84" s="187">
        <v>0</v>
      </c>
      <c r="Y84" s="186">
        <v>0</v>
      </c>
      <c r="Z84" s="186">
        <v>0</v>
      </c>
      <c r="AA84" s="186">
        <v>0</v>
      </c>
      <c r="AB84" s="186">
        <v>0</v>
      </c>
      <c r="AC84" s="186">
        <v>0</v>
      </c>
      <c r="AD84" s="186">
        <v>0</v>
      </c>
      <c r="AE84" s="187">
        <v>0</v>
      </c>
      <c r="AF84" s="187">
        <v>0</v>
      </c>
      <c r="AG84" s="187">
        <v>0</v>
      </c>
      <c r="AH84" s="187">
        <v>0</v>
      </c>
      <c r="AI84" s="186">
        <v>0</v>
      </c>
      <c r="AJ84" s="186">
        <v>0</v>
      </c>
      <c r="AK84" s="186">
        <v>0</v>
      </c>
      <c r="AL84" s="186">
        <v>0</v>
      </c>
      <c r="AM84" s="186">
        <v>0</v>
      </c>
      <c r="AN84" s="186">
        <v>0</v>
      </c>
    </row>
    <row r="85" spans="1:40" x14ac:dyDescent="0.3">
      <c r="A85" t="s">
        <v>1502</v>
      </c>
      <c r="D85" s="192">
        <f t="shared" ref="D85:AN85" ca="1" si="34">SUM(D83:D84)</f>
        <v>1188335.1813076963</v>
      </c>
      <c r="E85" s="163">
        <f t="shared" ca="1" si="34"/>
        <v>158169.22453198352</v>
      </c>
      <c r="F85" s="163">
        <f t="shared" ca="1" si="34"/>
        <v>205926.23256483243</v>
      </c>
      <c r="G85" s="163">
        <f t="shared" ca="1" si="34"/>
        <v>48346.82258271068</v>
      </c>
      <c r="H85" s="163">
        <f t="shared" ca="1" si="34"/>
        <v>6347.1217750733249</v>
      </c>
      <c r="I85" s="163">
        <f t="shared" ca="1" si="34"/>
        <v>92330.934058101382</v>
      </c>
      <c r="J85" s="190">
        <f t="shared" ca="1" si="34"/>
        <v>117684.88412311306</v>
      </c>
      <c r="K85" s="190">
        <f t="shared" ca="1" si="34"/>
        <v>0</v>
      </c>
      <c r="L85" s="190">
        <f t="shared" ca="1" si="34"/>
        <v>0</v>
      </c>
      <c r="M85" s="190">
        <f t="shared" ca="1" si="34"/>
        <v>0</v>
      </c>
      <c r="N85" s="190">
        <f t="shared" ca="1" si="34"/>
        <v>0</v>
      </c>
      <c r="O85" s="190">
        <f t="shared" ca="1" si="34"/>
        <v>0</v>
      </c>
      <c r="P85" s="190">
        <f t="shared" ca="1" si="34"/>
        <v>2765.1749625000007</v>
      </c>
      <c r="Q85" s="190">
        <f t="shared" ca="1" si="34"/>
        <v>50835.157906077555</v>
      </c>
      <c r="R85" s="190">
        <f t="shared" ca="1" si="34"/>
        <v>995.46298650000017</v>
      </c>
      <c r="S85" s="190">
        <f t="shared" ca="1" si="34"/>
        <v>525.38324287500018</v>
      </c>
      <c r="T85" s="191">
        <f t="shared" ca="1" si="34"/>
        <v>0</v>
      </c>
      <c r="U85" s="191">
        <f t="shared" ca="1" si="34"/>
        <v>0</v>
      </c>
      <c r="V85" s="191">
        <f t="shared" ca="1" si="34"/>
        <v>553.03499250000004</v>
      </c>
      <c r="W85" s="191">
        <f t="shared" ca="1" si="34"/>
        <v>21475.123007764505</v>
      </c>
      <c r="X85" s="191">
        <f t="shared" ca="1" si="34"/>
        <v>0</v>
      </c>
      <c r="Y85" s="190">
        <f t="shared" ca="1" si="34"/>
        <v>0</v>
      </c>
      <c r="Z85" s="190">
        <f t="shared" ca="1" si="34"/>
        <v>2086.0369310101505</v>
      </c>
      <c r="AA85" s="190">
        <f t="shared" ca="1" si="34"/>
        <v>0</v>
      </c>
      <c r="AB85" s="190">
        <f t="shared" ca="1" si="34"/>
        <v>20048.4475769124</v>
      </c>
      <c r="AC85" s="190">
        <f t="shared" ca="1" si="34"/>
        <v>0</v>
      </c>
      <c r="AD85" s="190">
        <f t="shared" ca="1" si="34"/>
        <v>0</v>
      </c>
      <c r="AE85" s="191">
        <f t="shared" ca="1" si="34"/>
        <v>0</v>
      </c>
      <c r="AF85" s="191">
        <f t="shared" ca="1" si="34"/>
        <v>20018.138494148443</v>
      </c>
      <c r="AG85" s="191">
        <f t="shared" ca="1" si="34"/>
        <v>7190.3840012874007</v>
      </c>
      <c r="AH85" s="191">
        <f t="shared" ca="1" si="34"/>
        <v>0</v>
      </c>
      <c r="AI85" s="190">
        <f t="shared" ca="1" si="34"/>
        <v>1520.8462293750003</v>
      </c>
      <c r="AJ85" s="190">
        <f t="shared" ca="1" si="34"/>
        <v>91066.613109997503</v>
      </c>
      <c r="AK85" s="190">
        <f t="shared" ca="1" si="34"/>
        <v>0</v>
      </c>
      <c r="AL85" s="190">
        <f t="shared" ca="1" si="34"/>
        <v>0</v>
      </c>
      <c r="AM85" s="190">
        <f t="shared" ca="1" si="34"/>
        <v>276.51749625000002</v>
      </c>
      <c r="AN85" s="190">
        <f t="shared" ca="1" si="34"/>
        <v>0</v>
      </c>
    </row>
    <row r="86" spans="1:40" x14ac:dyDescent="0.3">
      <c r="D86" s="192">
        <f>SUM(E86:AN86)</f>
        <v>0</v>
      </c>
      <c r="E86" s="163"/>
      <c r="F86" s="163"/>
      <c r="G86" s="163"/>
      <c r="H86" s="163"/>
      <c r="I86" s="163"/>
      <c r="J86" s="190"/>
      <c r="K86" s="190"/>
      <c r="L86" s="190"/>
      <c r="M86" s="190"/>
      <c r="N86" s="190"/>
      <c r="O86" s="190"/>
      <c r="P86" s="190"/>
      <c r="Q86" s="190"/>
      <c r="R86" s="190"/>
      <c r="S86" s="190"/>
      <c r="T86" s="191"/>
      <c r="U86" s="191"/>
      <c r="V86" s="191"/>
      <c r="W86" s="191"/>
      <c r="X86" s="191"/>
      <c r="Y86" s="190"/>
      <c r="Z86" s="190"/>
      <c r="AA86" s="190"/>
      <c r="AB86" s="190"/>
      <c r="AC86" s="190"/>
      <c r="AD86" s="190"/>
      <c r="AE86" s="191"/>
      <c r="AF86" s="191"/>
      <c r="AG86" s="191"/>
      <c r="AH86" s="191"/>
      <c r="AI86" s="190"/>
      <c r="AJ86" s="190"/>
      <c r="AK86" s="190"/>
      <c r="AL86" s="190"/>
      <c r="AM86" s="190"/>
      <c r="AN86" s="190"/>
    </row>
    <row r="87" spans="1:40" x14ac:dyDescent="0.3">
      <c r="A87" s="60" t="s">
        <v>1503</v>
      </c>
      <c r="B87" s="60"/>
      <c r="C87" s="60"/>
      <c r="D87" s="189"/>
      <c r="E87" s="189"/>
      <c r="F87" s="189"/>
      <c r="G87" s="189"/>
      <c r="H87" s="189"/>
      <c r="I87" s="189"/>
      <c r="J87" s="189"/>
      <c r="K87" s="189"/>
      <c r="L87" s="189"/>
      <c r="M87" s="189"/>
      <c r="N87" s="189"/>
      <c r="O87" s="189"/>
      <c r="P87" s="189"/>
      <c r="Q87" s="189"/>
      <c r="R87" s="189"/>
      <c r="S87" s="189"/>
      <c r="T87" s="189"/>
      <c r="U87" s="189"/>
      <c r="V87" s="189"/>
      <c r="W87" s="189"/>
      <c r="X87" s="189"/>
      <c r="Y87" s="189"/>
      <c r="Z87" s="189"/>
      <c r="AA87" s="189"/>
      <c r="AB87" s="189"/>
      <c r="AC87" s="189"/>
      <c r="AD87" s="189"/>
      <c r="AE87" s="189"/>
      <c r="AF87" s="189"/>
      <c r="AG87" s="189"/>
      <c r="AH87" s="189"/>
      <c r="AI87" s="189"/>
      <c r="AJ87" s="189"/>
      <c r="AK87" s="189"/>
      <c r="AL87" s="189"/>
      <c r="AM87" s="189"/>
      <c r="AN87" s="189"/>
    </row>
    <row r="88" spans="1:40" x14ac:dyDescent="0.3">
      <c r="D88" s="188">
        <f ca="1">D81+D85</f>
        <v>6100503.4012003392</v>
      </c>
      <c r="E88" s="188">
        <f t="shared" ref="E88:AN88" ca="1" si="35">SUM(E85,E81)</f>
        <v>489482.6083257267</v>
      </c>
      <c r="F88" s="188">
        <f t="shared" ca="1" si="35"/>
        <v>594466.29400791251</v>
      </c>
      <c r="G88" s="188">
        <f t="shared" ca="1" si="35"/>
        <v>139567.24255008932</v>
      </c>
      <c r="H88" s="188">
        <f t="shared" ca="1" si="35"/>
        <v>18322.823237475823</v>
      </c>
      <c r="I88" s="188">
        <f t="shared" ca="1" si="35"/>
        <v>266540.24360168888</v>
      </c>
      <c r="J88" s="188">
        <f t="shared" ca="1" si="35"/>
        <v>648719.78984429804</v>
      </c>
      <c r="K88" s="188">
        <f t="shared" ca="1" si="35"/>
        <v>78878.441864250024</v>
      </c>
      <c r="L88" s="188">
        <f t="shared" ca="1" si="35"/>
        <v>42846.646909500007</v>
      </c>
      <c r="M88" s="188">
        <f t="shared" ca="1" si="35"/>
        <v>152886.0019455</v>
      </c>
      <c r="N88" s="188">
        <f t="shared" ca="1" si="35"/>
        <v>19625.437998000001</v>
      </c>
      <c r="O88" s="188">
        <f t="shared" ca="1" si="35"/>
        <v>47702.920221000015</v>
      </c>
      <c r="P88" s="188">
        <f t="shared" ca="1" si="35"/>
        <v>43898.456857500001</v>
      </c>
      <c r="Q88" s="188">
        <f t="shared" ca="1" si="35"/>
        <v>806809.98745669588</v>
      </c>
      <c r="R88" s="188">
        <f t="shared" ca="1" si="35"/>
        <v>133846.98973200002</v>
      </c>
      <c r="S88" s="188">
        <f t="shared" ca="1" si="35"/>
        <v>1516.6723803750003</v>
      </c>
      <c r="T88" s="188">
        <f t="shared" ca="1" si="35"/>
        <v>0</v>
      </c>
      <c r="U88" s="188">
        <f t="shared" ca="1" si="35"/>
        <v>0</v>
      </c>
      <c r="V88" s="188">
        <f t="shared" ca="1" si="35"/>
        <v>1596.4972425000001</v>
      </c>
      <c r="W88" s="188">
        <f t="shared" ca="1" si="35"/>
        <v>61994.223022414502</v>
      </c>
      <c r="X88" s="188">
        <f t="shared" ca="1" si="35"/>
        <v>0</v>
      </c>
      <c r="Y88" s="188">
        <f t="shared" ca="1" si="35"/>
        <v>69749.347158337507</v>
      </c>
      <c r="Z88" s="188">
        <f t="shared" ca="1" si="35"/>
        <v>13807.957939590153</v>
      </c>
      <c r="AA88" s="188">
        <f t="shared" ca="1" si="35"/>
        <v>0</v>
      </c>
      <c r="AB88" s="188">
        <f t="shared" ca="1" si="35"/>
        <v>70339.863732242404</v>
      </c>
      <c r="AC88" s="188">
        <f t="shared" ca="1" si="35"/>
        <v>0</v>
      </c>
      <c r="AD88" s="188">
        <f t="shared" ca="1" si="35"/>
        <v>44754.148075612502</v>
      </c>
      <c r="AE88" s="188">
        <f t="shared" ca="1" si="35"/>
        <v>0</v>
      </c>
      <c r="AF88" s="188">
        <f t="shared" ca="1" si="35"/>
        <v>57788.211124617199</v>
      </c>
      <c r="AG88" s="188">
        <f t="shared" ca="1" si="35"/>
        <v>116592.56425756622</v>
      </c>
      <c r="AH88" s="188">
        <f t="shared" ca="1" si="35"/>
        <v>27532.911796272005</v>
      </c>
      <c r="AI88" s="188">
        <f t="shared" ca="1" si="35"/>
        <v>57480.5615080754</v>
      </c>
      <c r="AJ88" s="188">
        <f t="shared" ca="1" si="35"/>
        <v>277076.10207876033</v>
      </c>
      <c r="AK88" s="188">
        <f t="shared" ca="1" si="35"/>
        <v>0</v>
      </c>
      <c r="AL88" s="188">
        <f t="shared" ca="1" si="35"/>
        <v>0</v>
      </c>
      <c r="AM88" s="188">
        <f t="shared" ca="1" si="35"/>
        <v>798.24862125000004</v>
      </c>
      <c r="AN88" s="188">
        <f t="shared" ca="1" si="35"/>
        <v>0</v>
      </c>
    </row>
    <row r="90" spans="1:40" x14ac:dyDescent="0.3">
      <c r="D90" s="163"/>
    </row>
    <row r="91" spans="1:40" x14ac:dyDescent="0.3">
      <c r="D91" s="163"/>
    </row>
  </sheetData>
  <mergeCells count="13">
    <mergeCell ref="AE35:AH35"/>
    <mergeCell ref="AI35:AN35"/>
    <mergeCell ref="E2:I2"/>
    <mergeCell ref="J2:S2"/>
    <mergeCell ref="T2:X2"/>
    <mergeCell ref="Y2:AD2"/>
    <mergeCell ref="AE2:AH2"/>
    <mergeCell ref="AI2:AN2"/>
    <mergeCell ref="B67:C67"/>
    <mergeCell ref="E35:I35"/>
    <mergeCell ref="J35:S35"/>
    <mergeCell ref="T35:X35"/>
    <mergeCell ref="Y35:AD35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B1F6B2-2E4A-4DDC-A6E8-B91A72448A49}">
  <dimension ref="A1:AN91"/>
  <sheetViews>
    <sheetView zoomScale="90" zoomScaleNormal="90" workbookViewId="0">
      <selection activeCell="C12" sqref="C12:C26"/>
    </sheetView>
  </sheetViews>
  <sheetFormatPr defaultRowHeight="14.4" x14ac:dyDescent="0.3"/>
  <cols>
    <col min="1" max="1" width="25.88671875" customWidth="1"/>
    <col min="2" max="2" width="13.33203125" customWidth="1"/>
    <col min="4" max="40" width="14.33203125" customWidth="1"/>
  </cols>
  <sheetData>
    <row r="1" spans="1:40" x14ac:dyDescent="0.3">
      <c r="A1" s="72" t="s">
        <v>1538</v>
      </c>
      <c r="B1" s="72" t="s">
        <v>1533</v>
      </c>
      <c r="D1" s="56"/>
      <c r="E1" s="93" t="str">
        <f t="shared" ref="E1:AN1" si="0">LEFT(E3,FIND(" ",E3)-1)</f>
        <v>1.1.1</v>
      </c>
      <c r="F1" s="93" t="str">
        <f t="shared" si="0"/>
        <v>1.1.2</v>
      </c>
      <c r="G1" s="93" t="str">
        <f t="shared" si="0"/>
        <v>1.1.3</v>
      </c>
      <c r="H1" s="93" t="str">
        <f t="shared" si="0"/>
        <v>1.1.4</v>
      </c>
      <c r="I1" s="93" t="str">
        <f t="shared" si="0"/>
        <v>1.1.5</v>
      </c>
      <c r="J1" s="93" t="str">
        <f t="shared" si="0"/>
        <v>1.2.1</v>
      </c>
      <c r="K1" s="93" t="str">
        <f t="shared" si="0"/>
        <v>1.2.2</v>
      </c>
      <c r="L1" s="93" t="str">
        <f t="shared" si="0"/>
        <v>1.2.3</v>
      </c>
      <c r="M1" s="93" t="str">
        <f t="shared" si="0"/>
        <v>1.2.4</v>
      </c>
      <c r="N1" s="93" t="str">
        <f t="shared" si="0"/>
        <v>1.2.5</v>
      </c>
      <c r="O1" s="93" t="str">
        <f t="shared" si="0"/>
        <v>1.2.6</v>
      </c>
      <c r="P1" s="93" t="str">
        <f t="shared" si="0"/>
        <v>1.2.7</v>
      </c>
      <c r="Q1" s="93" t="str">
        <f t="shared" si="0"/>
        <v>1.2.8</v>
      </c>
      <c r="R1" s="93" t="str">
        <f t="shared" si="0"/>
        <v>1.2.9</v>
      </c>
      <c r="S1" s="93" t="str">
        <f t="shared" si="0"/>
        <v>1.2.10</v>
      </c>
      <c r="T1" s="93" t="str">
        <f t="shared" si="0"/>
        <v>1.3.1</v>
      </c>
      <c r="U1" s="93" t="str">
        <f t="shared" si="0"/>
        <v>1.3.2</v>
      </c>
      <c r="V1" s="93" t="str">
        <f t="shared" si="0"/>
        <v>1.3.3</v>
      </c>
      <c r="W1" s="93" t="str">
        <f t="shared" si="0"/>
        <v>1.3.4</v>
      </c>
      <c r="X1" s="93" t="str">
        <f t="shared" si="0"/>
        <v>1.3.5</v>
      </c>
      <c r="Y1" s="93" t="str">
        <f t="shared" si="0"/>
        <v>1.4.1</v>
      </c>
      <c r="Z1" s="93" t="str">
        <f t="shared" si="0"/>
        <v>1.4.2</v>
      </c>
      <c r="AA1" s="93" t="str">
        <f t="shared" si="0"/>
        <v>1.4.3</v>
      </c>
      <c r="AB1" s="93" t="str">
        <f t="shared" si="0"/>
        <v>1.4.4</v>
      </c>
      <c r="AC1" s="93" t="str">
        <f t="shared" si="0"/>
        <v>1.4.5</v>
      </c>
      <c r="AD1" s="93" t="str">
        <f t="shared" si="0"/>
        <v>1.4.6</v>
      </c>
      <c r="AE1" s="93" t="str">
        <f t="shared" si="0"/>
        <v>1.5.1</v>
      </c>
      <c r="AF1" s="93" t="str">
        <f t="shared" si="0"/>
        <v>1.5.2</v>
      </c>
      <c r="AG1" s="93" t="str">
        <f t="shared" si="0"/>
        <v>1.5.3</v>
      </c>
      <c r="AH1" s="93" t="str">
        <f t="shared" si="0"/>
        <v>1.5.4</v>
      </c>
      <c r="AI1" s="93" t="str">
        <f t="shared" si="0"/>
        <v>1.6.0</v>
      </c>
      <c r="AJ1" s="93" t="str">
        <f t="shared" si="0"/>
        <v>1.6.1</v>
      </c>
      <c r="AK1" s="93" t="str">
        <f t="shared" si="0"/>
        <v>1.6.2</v>
      </c>
      <c r="AL1" s="93" t="str">
        <f t="shared" si="0"/>
        <v>1.6.3</v>
      </c>
      <c r="AM1" s="93" t="str">
        <f t="shared" si="0"/>
        <v>1.6.4</v>
      </c>
      <c r="AN1" s="93" t="str">
        <f t="shared" si="0"/>
        <v>1.6.5</v>
      </c>
    </row>
    <row r="2" spans="1:40" x14ac:dyDescent="0.3">
      <c r="A2" s="72" t="s">
        <v>2</v>
      </c>
      <c r="B2" s="72" t="s">
        <v>15</v>
      </c>
      <c r="D2" s="56"/>
      <c r="E2" s="313" t="s">
        <v>1421</v>
      </c>
      <c r="F2" s="313"/>
      <c r="G2" s="313"/>
      <c r="H2" s="313"/>
      <c r="I2" s="313"/>
      <c r="J2" s="313" t="s">
        <v>1422</v>
      </c>
      <c r="K2" s="313"/>
      <c r="L2" s="313"/>
      <c r="M2" s="313"/>
      <c r="N2" s="313"/>
      <c r="O2" s="313"/>
      <c r="P2" s="313"/>
      <c r="Q2" s="313"/>
      <c r="R2" s="313"/>
      <c r="S2" s="313"/>
      <c r="T2" s="313" t="s">
        <v>1423</v>
      </c>
      <c r="U2" s="313"/>
      <c r="V2" s="313"/>
      <c r="W2" s="313"/>
      <c r="X2" s="313"/>
      <c r="Y2" s="313" t="s">
        <v>1424</v>
      </c>
      <c r="Z2" s="313"/>
      <c r="AA2" s="313"/>
      <c r="AB2" s="313"/>
      <c r="AC2" s="313"/>
      <c r="AD2" s="313"/>
      <c r="AE2" s="314" t="s">
        <v>1425</v>
      </c>
      <c r="AF2" s="314"/>
      <c r="AG2" s="314"/>
      <c r="AH2" s="314"/>
      <c r="AI2" s="314" t="s">
        <v>1426</v>
      </c>
      <c r="AJ2" s="314"/>
      <c r="AK2" s="314"/>
      <c r="AL2" s="314"/>
      <c r="AM2" s="314"/>
      <c r="AN2" s="314"/>
    </row>
    <row r="3" spans="1:40" ht="72" x14ac:dyDescent="0.3">
      <c r="D3" s="56"/>
      <c r="E3" s="57" t="s">
        <v>1427</v>
      </c>
      <c r="F3" s="57" t="s">
        <v>1428</v>
      </c>
      <c r="G3" s="57" t="s">
        <v>1429</v>
      </c>
      <c r="H3" s="57" t="s">
        <v>1430</v>
      </c>
      <c r="I3" s="57" t="s">
        <v>1431</v>
      </c>
      <c r="J3" s="58" t="s">
        <v>1432</v>
      </c>
      <c r="K3" s="58" t="s">
        <v>1433</v>
      </c>
      <c r="L3" s="58" t="s">
        <v>1434</v>
      </c>
      <c r="M3" s="58" t="s">
        <v>1435</v>
      </c>
      <c r="N3" s="58" t="s">
        <v>1436</v>
      </c>
      <c r="O3" s="58" t="s">
        <v>1437</v>
      </c>
      <c r="P3" s="58" t="s">
        <v>1438</v>
      </c>
      <c r="Q3" s="58" t="s">
        <v>1439</v>
      </c>
      <c r="R3" s="58" t="s">
        <v>1440</v>
      </c>
      <c r="S3" s="58" t="s">
        <v>1441</v>
      </c>
      <c r="T3" s="59" t="s">
        <v>1442</v>
      </c>
      <c r="U3" s="59" t="s">
        <v>1443</v>
      </c>
      <c r="V3" s="59" t="s">
        <v>1444</v>
      </c>
      <c r="W3" s="59" t="s">
        <v>1445</v>
      </c>
      <c r="X3" s="59" t="s">
        <v>1446</v>
      </c>
      <c r="Y3" s="58" t="s">
        <v>1447</v>
      </c>
      <c r="Z3" s="58" t="s">
        <v>1448</v>
      </c>
      <c r="AA3" s="58" t="s">
        <v>1449</v>
      </c>
      <c r="AB3" s="58" t="s">
        <v>1450</v>
      </c>
      <c r="AC3" s="58" t="s">
        <v>1451</v>
      </c>
      <c r="AD3" s="58" t="s">
        <v>1452</v>
      </c>
      <c r="AE3" s="58" t="s">
        <v>1453</v>
      </c>
      <c r="AF3" s="58" t="s">
        <v>1454</v>
      </c>
      <c r="AG3" s="58" t="s">
        <v>1455</v>
      </c>
      <c r="AH3" s="58" t="s">
        <v>1456</v>
      </c>
      <c r="AI3" s="58" t="s">
        <v>1457</v>
      </c>
      <c r="AJ3" s="58" t="s">
        <v>1458</v>
      </c>
      <c r="AK3" s="58" t="s">
        <v>1459</v>
      </c>
      <c r="AL3" s="58" t="s">
        <v>1460</v>
      </c>
      <c r="AM3" s="58" t="s">
        <v>1461</v>
      </c>
      <c r="AN3" s="58" t="s">
        <v>1462</v>
      </c>
    </row>
    <row r="4" spans="1:40" x14ac:dyDescent="0.3">
      <c r="A4" s="53" t="s">
        <v>1463</v>
      </c>
      <c r="B4" s="53"/>
      <c r="C4" s="53"/>
      <c r="D4" s="201" t="s">
        <v>1464</v>
      </c>
      <c r="G4" s="56"/>
      <c r="H4" s="56"/>
      <c r="I4" s="56"/>
      <c r="J4" s="56"/>
      <c r="K4" s="56"/>
      <c r="L4" s="56"/>
      <c r="M4" s="56"/>
      <c r="N4" s="56"/>
      <c r="O4" s="56"/>
      <c r="P4" s="56"/>
      <c r="Q4" s="56"/>
      <c r="R4" s="56"/>
      <c r="S4" s="56"/>
      <c r="T4" s="56"/>
      <c r="U4" s="56"/>
      <c r="V4" s="56"/>
      <c r="W4" s="56"/>
      <c r="X4" s="56"/>
      <c r="Y4" s="56"/>
      <c r="Z4" s="56"/>
      <c r="AA4" s="56"/>
      <c r="AB4" s="56"/>
      <c r="AC4" s="56"/>
      <c r="AD4" s="56"/>
      <c r="AE4" s="56"/>
      <c r="AF4" s="56"/>
      <c r="AG4" s="56"/>
      <c r="AH4" s="56"/>
      <c r="AI4" s="56"/>
      <c r="AJ4" s="56"/>
      <c r="AK4" s="56"/>
      <c r="AL4" s="56"/>
      <c r="AM4" s="56"/>
      <c r="AN4" s="56"/>
    </row>
    <row r="5" spans="1:40" x14ac:dyDescent="0.3">
      <c r="A5" s="60" t="s">
        <v>1465</v>
      </c>
      <c r="B5" s="61" t="s">
        <v>1412</v>
      </c>
      <c r="C5" s="60"/>
      <c r="D5" s="62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</row>
    <row r="6" spans="1:40" x14ac:dyDescent="0.3">
      <c r="A6" s="50" t="s">
        <v>1406</v>
      </c>
      <c r="B6" s="50" t="s">
        <v>1407</v>
      </c>
      <c r="C6" s="50" t="s">
        <v>1408</v>
      </c>
      <c r="D6" s="200"/>
      <c r="E6" s="56"/>
      <c r="F6" s="63"/>
      <c r="G6" s="63"/>
      <c r="H6" s="63"/>
      <c r="I6" s="63"/>
      <c r="J6" s="63"/>
      <c r="K6" s="63"/>
      <c r="L6" s="63"/>
      <c r="M6" s="63"/>
      <c r="N6" s="63"/>
      <c r="O6" s="63"/>
      <c r="P6" s="63"/>
      <c r="Q6" s="63"/>
      <c r="R6" s="63"/>
      <c r="S6" s="63"/>
      <c r="T6" s="63"/>
      <c r="U6" s="63"/>
      <c r="V6" s="63"/>
      <c r="W6" s="63"/>
      <c r="X6" s="63"/>
      <c r="Y6" s="63"/>
      <c r="Z6" s="63"/>
      <c r="AA6" s="63"/>
      <c r="AB6" s="63"/>
      <c r="AC6" s="63"/>
      <c r="AD6" s="63"/>
      <c r="AE6" s="63"/>
      <c r="AF6" s="63"/>
      <c r="AG6" s="63"/>
      <c r="AH6" s="63"/>
      <c r="AI6" s="63"/>
      <c r="AJ6" s="63"/>
      <c r="AK6" s="63"/>
      <c r="AL6" s="63"/>
      <c r="AM6" s="63"/>
      <c r="AN6" s="63"/>
    </row>
    <row r="7" spans="1:40" x14ac:dyDescent="0.3">
      <c r="A7" s="54" t="s">
        <v>1409</v>
      </c>
      <c r="B7" s="54" t="s">
        <v>1622</v>
      </c>
      <c r="C7" s="51">
        <f ca="1">SUMIFS(INDIRECT($B$1 &amp; "HR"), Resource_Name, B7) / 1800 * 12</f>
        <v>0.60000000000000009</v>
      </c>
      <c r="D7" s="192">
        <f ca="1">SUM(E7:AN7)</f>
        <v>13468.670554306504</v>
      </c>
      <c r="E7" s="194">
        <f t="shared" ref="E7:N16" ca="1" si="1">SUMIFS(INDIRECT($B$1 &amp; "_Direct"), Resource_Name, $B7, WBSL3, E$1, Inst, $B$2)</f>
        <v>13468.670554306504</v>
      </c>
      <c r="F7" s="194">
        <f t="shared" ca="1" si="1"/>
        <v>0</v>
      </c>
      <c r="G7" s="194">
        <f t="shared" ca="1" si="1"/>
        <v>0</v>
      </c>
      <c r="H7" s="194">
        <f t="shared" ca="1" si="1"/>
        <v>0</v>
      </c>
      <c r="I7" s="194">
        <f t="shared" ca="1" si="1"/>
        <v>0</v>
      </c>
      <c r="J7" s="194">
        <f t="shared" ca="1" si="1"/>
        <v>0</v>
      </c>
      <c r="K7" s="194">
        <f t="shared" ca="1" si="1"/>
        <v>0</v>
      </c>
      <c r="L7" s="194">
        <f t="shared" ca="1" si="1"/>
        <v>0</v>
      </c>
      <c r="M7" s="194">
        <f t="shared" ca="1" si="1"/>
        <v>0</v>
      </c>
      <c r="N7" s="194">
        <f t="shared" ca="1" si="1"/>
        <v>0</v>
      </c>
      <c r="O7" s="194">
        <f t="shared" ref="O7:X16" ca="1" si="2">SUMIFS(INDIRECT($B$1 &amp; "_Direct"), Resource_Name, $B7, WBSL3, O$1, Inst, $B$2)</f>
        <v>0</v>
      </c>
      <c r="P7" s="194">
        <f t="shared" ca="1" si="2"/>
        <v>0</v>
      </c>
      <c r="Q7" s="194">
        <f t="shared" ca="1" si="2"/>
        <v>0</v>
      </c>
      <c r="R7" s="194">
        <f t="shared" ca="1" si="2"/>
        <v>0</v>
      </c>
      <c r="S7" s="194">
        <f t="shared" ca="1" si="2"/>
        <v>0</v>
      </c>
      <c r="T7" s="194">
        <f t="shared" ca="1" si="2"/>
        <v>0</v>
      </c>
      <c r="U7" s="194">
        <f t="shared" ca="1" si="2"/>
        <v>0</v>
      </c>
      <c r="V7" s="194">
        <f t="shared" ca="1" si="2"/>
        <v>0</v>
      </c>
      <c r="W7" s="194">
        <f t="shared" ca="1" si="2"/>
        <v>0</v>
      </c>
      <c r="X7" s="194">
        <f t="shared" ca="1" si="2"/>
        <v>0</v>
      </c>
      <c r="Y7" s="194">
        <f t="shared" ref="Y7:AH16" ca="1" si="3">SUMIFS(INDIRECT($B$1 &amp; "_Direct"), Resource_Name, $B7, WBSL3, Y$1, Inst, $B$2)</f>
        <v>0</v>
      </c>
      <c r="Z7" s="194">
        <f t="shared" ca="1" si="3"/>
        <v>0</v>
      </c>
      <c r="AA7" s="194">
        <f t="shared" ca="1" si="3"/>
        <v>0</v>
      </c>
      <c r="AB7" s="194">
        <f t="shared" ca="1" si="3"/>
        <v>0</v>
      </c>
      <c r="AC7" s="194">
        <f t="shared" ca="1" si="3"/>
        <v>0</v>
      </c>
      <c r="AD7" s="194">
        <f t="shared" ca="1" si="3"/>
        <v>0</v>
      </c>
      <c r="AE7" s="194">
        <f t="shared" ca="1" si="3"/>
        <v>0</v>
      </c>
      <c r="AF7" s="194">
        <f t="shared" ca="1" si="3"/>
        <v>0</v>
      </c>
      <c r="AG7" s="194">
        <f t="shared" ca="1" si="3"/>
        <v>0</v>
      </c>
      <c r="AH7" s="194">
        <f t="shared" ca="1" si="3"/>
        <v>0</v>
      </c>
      <c r="AI7" s="194">
        <f t="shared" ref="AI7:AN16" ca="1" si="4">SUMIFS(INDIRECT($B$1 &amp; "_Direct"), Resource_Name, $B7, WBSL3, AI$1, Inst, $B$2)</f>
        <v>0</v>
      </c>
      <c r="AJ7" s="194">
        <f t="shared" ca="1" si="4"/>
        <v>0</v>
      </c>
      <c r="AK7" s="194">
        <f t="shared" ca="1" si="4"/>
        <v>0</v>
      </c>
      <c r="AL7" s="194">
        <f t="shared" ca="1" si="4"/>
        <v>0</v>
      </c>
      <c r="AM7" s="194">
        <f t="shared" ca="1" si="4"/>
        <v>0</v>
      </c>
      <c r="AN7" s="194">
        <f t="shared" ca="1" si="4"/>
        <v>0</v>
      </c>
    </row>
    <row r="8" spans="1:40" x14ac:dyDescent="0.3">
      <c r="A8" s="54" t="s">
        <v>1410</v>
      </c>
      <c r="B8" s="54" t="s">
        <v>1017</v>
      </c>
      <c r="C8" s="51">
        <f ca="1">SUMIFS(INDIRECT($B$1 &amp; "HR"), Resource_Name, B8) / 1800 * 12</f>
        <v>4.8333333333333339</v>
      </c>
      <c r="D8" s="192">
        <f ca="1">SUM(E8:AN8)</f>
        <v>75175.561637712017</v>
      </c>
      <c r="E8" s="194">
        <f t="shared" ca="1" si="1"/>
        <v>75175.561637712017</v>
      </c>
      <c r="F8" s="194">
        <f t="shared" ca="1" si="1"/>
        <v>0</v>
      </c>
      <c r="G8" s="194">
        <f t="shared" ca="1" si="1"/>
        <v>0</v>
      </c>
      <c r="H8" s="194">
        <f t="shared" ca="1" si="1"/>
        <v>0</v>
      </c>
      <c r="I8" s="194">
        <f t="shared" ca="1" si="1"/>
        <v>0</v>
      </c>
      <c r="J8" s="194">
        <f t="shared" ca="1" si="1"/>
        <v>0</v>
      </c>
      <c r="K8" s="194">
        <f t="shared" ca="1" si="1"/>
        <v>0</v>
      </c>
      <c r="L8" s="194">
        <f t="shared" ca="1" si="1"/>
        <v>0</v>
      </c>
      <c r="M8" s="194">
        <f t="shared" ca="1" si="1"/>
        <v>0</v>
      </c>
      <c r="N8" s="194">
        <f t="shared" ca="1" si="1"/>
        <v>0</v>
      </c>
      <c r="O8" s="194">
        <f t="shared" ca="1" si="2"/>
        <v>0</v>
      </c>
      <c r="P8" s="194">
        <f t="shared" ca="1" si="2"/>
        <v>0</v>
      </c>
      <c r="Q8" s="194">
        <f t="shared" ca="1" si="2"/>
        <v>0</v>
      </c>
      <c r="R8" s="194">
        <f t="shared" ca="1" si="2"/>
        <v>0</v>
      </c>
      <c r="S8" s="194">
        <f t="shared" ca="1" si="2"/>
        <v>0</v>
      </c>
      <c r="T8" s="194">
        <f t="shared" ca="1" si="2"/>
        <v>0</v>
      </c>
      <c r="U8" s="194">
        <f t="shared" ca="1" si="2"/>
        <v>0</v>
      </c>
      <c r="V8" s="194">
        <f t="shared" ca="1" si="2"/>
        <v>0</v>
      </c>
      <c r="W8" s="194">
        <f t="shared" ca="1" si="2"/>
        <v>0</v>
      </c>
      <c r="X8" s="194">
        <f t="shared" ca="1" si="2"/>
        <v>0</v>
      </c>
      <c r="Y8" s="194">
        <f t="shared" ca="1" si="3"/>
        <v>0</v>
      </c>
      <c r="Z8" s="194">
        <f t="shared" ca="1" si="3"/>
        <v>0</v>
      </c>
      <c r="AA8" s="194">
        <f t="shared" ca="1" si="3"/>
        <v>0</v>
      </c>
      <c r="AB8" s="194">
        <f t="shared" ca="1" si="3"/>
        <v>0</v>
      </c>
      <c r="AC8" s="194">
        <f t="shared" ca="1" si="3"/>
        <v>0</v>
      </c>
      <c r="AD8" s="194">
        <f t="shared" ca="1" si="3"/>
        <v>0</v>
      </c>
      <c r="AE8" s="194">
        <f t="shared" ca="1" si="3"/>
        <v>0</v>
      </c>
      <c r="AF8" s="194">
        <f t="shared" ca="1" si="3"/>
        <v>0</v>
      </c>
      <c r="AG8" s="194">
        <f t="shared" ca="1" si="3"/>
        <v>0</v>
      </c>
      <c r="AH8" s="194">
        <f t="shared" ca="1" si="3"/>
        <v>0</v>
      </c>
      <c r="AI8" s="194">
        <f t="shared" ca="1" si="4"/>
        <v>0</v>
      </c>
      <c r="AJ8" s="194">
        <f t="shared" ca="1" si="4"/>
        <v>0</v>
      </c>
      <c r="AK8" s="194">
        <f t="shared" ca="1" si="4"/>
        <v>0</v>
      </c>
      <c r="AL8" s="194">
        <f t="shared" ca="1" si="4"/>
        <v>0</v>
      </c>
      <c r="AM8" s="194">
        <f t="shared" ca="1" si="4"/>
        <v>0</v>
      </c>
      <c r="AN8" s="194">
        <f t="shared" ca="1" si="4"/>
        <v>0</v>
      </c>
    </row>
    <row r="9" spans="1:40" x14ac:dyDescent="0.3">
      <c r="A9" s="54" t="s">
        <v>1411</v>
      </c>
      <c r="B9" s="54" t="s">
        <v>1015</v>
      </c>
      <c r="C9" s="51">
        <f ca="1">SUMIFS(INDIRECT($B$1 &amp; "HR"), Resource_Name, B9) / 1800 * 12</f>
        <v>3.5333333333333332</v>
      </c>
      <c r="D9" s="192">
        <f ca="1">SUM(E9:AN9)</f>
        <v>63384.61247090777</v>
      </c>
      <c r="E9" s="194">
        <f t="shared" ca="1" si="1"/>
        <v>63384.61247090777</v>
      </c>
      <c r="F9" s="194">
        <f t="shared" ca="1" si="1"/>
        <v>0</v>
      </c>
      <c r="G9" s="194">
        <f t="shared" ca="1" si="1"/>
        <v>0</v>
      </c>
      <c r="H9" s="194">
        <f t="shared" ca="1" si="1"/>
        <v>0</v>
      </c>
      <c r="I9" s="194">
        <f t="shared" ca="1" si="1"/>
        <v>0</v>
      </c>
      <c r="J9" s="194">
        <f t="shared" ca="1" si="1"/>
        <v>0</v>
      </c>
      <c r="K9" s="194">
        <f t="shared" ca="1" si="1"/>
        <v>0</v>
      </c>
      <c r="L9" s="194">
        <f t="shared" ca="1" si="1"/>
        <v>0</v>
      </c>
      <c r="M9" s="194">
        <f t="shared" ca="1" si="1"/>
        <v>0</v>
      </c>
      <c r="N9" s="194">
        <f t="shared" ca="1" si="1"/>
        <v>0</v>
      </c>
      <c r="O9" s="194">
        <f t="shared" ca="1" si="2"/>
        <v>0</v>
      </c>
      <c r="P9" s="194">
        <f t="shared" ca="1" si="2"/>
        <v>0</v>
      </c>
      <c r="Q9" s="194">
        <f t="shared" ca="1" si="2"/>
        <v>0</v>
      </c>
      <c r="R9" s="194">
        <f t="shared" ca="1" si="2"/>
        <v>0</v>
      </c>
      <c r="S9" s="194">
        <f t="shared" ca="1" si="2"/>
        <v>0</v>
      </c>
      <c r="T9" s="194">
        <f t="shared" ca="1" si="2"/>
        <v>0</v>
      </c>
      <c r="U9" s="194">
        <f t="shared" ca="1" si="2"/>
        <v>0</v>
      </c>
      <c r="V9" s="194">
        <f t="shared" ca="1" si="2"/>
        <v>0</v>
      </c>
      <c r="W9" s="194">
        <f t="shared" ca="1" si="2"/>
        <v>0</v>
      </c>
      <c r="X9" s="194">
        <f t="shared" ca="1" si="2"/>
        <v>0</v>
      </c>
      <c r="Y9" s="194">
        <f t="shared" ca="1" si="3"/>
        <v>0</v>
      </c>
      <c r="Z9" s="194">
        <f t="shared" ca="1" si="3"/>
        <v>0</v>
      </c>
      <c r="AA9" s="194">
        <f t="shared" ca="1" si="3"/>
        <v>0</v>
      </c>
      <c r="AB9" s="194">
        <f t="shared" ca="1" si="3"/>
        <v>0</v>
      </c>
      <c r="AC9" s="194">
        <f t="shared" ca="1" si="3"/>
        <v>0</v>
      </c>
      <c r="AD9" s="194">
        <f t="shared" ca="1" si="3"/>
        <v>0</v>
      </c>
      <c r="AE9" s="194">
        <f t="shared" ca="1" si="3"/>
        <v>0</v>
      </c>
      <c r="AF9" s="194">
        <f t="shared" ca="1" si="3"/>
        <v>0</v>
      </c>
      <c r="AG9" s="194">
        <f t="shared" ca="1" si="3"/>
        <v>0</v>
      </c>
      <c r="AH9" s="194">
        <f t="shared" ca="1" si="3"/>
        <v>0</v>
      </c>
      <c r="AI9" s="194">
        <f t="shared" ca="1" si="4"/>
        <v>0</v>
      </c>
      <c r="AJ9" s="194">
        <f t="shared" ca="1" si="4"/>
        <v>0</v>
      </c>
      <c r="AK9" s="194">
        <f t="shared" ca="1" si="4"/>
        <v>0</v>
      </c>
      <c r="AL9" s="194">
        <f t="shared" ca="1" si="4"/>
        <v>0</v>
      </c>
      <c r="AM9" s="194">
        <f t="shared" ca="1" si="4"/>
        <v>0</v>
      </c>
      <c r="AN9" s="194">
        <f t="shared" ca="1" si="4"/>
        <v>0</v>
      </c>
    </row>
    <row r="10" spans="1:40" x14ac:dyDescent="0.3">
      <c r="B10" s="52"/>
      <c r="C10" s="52"/>
      <c r="D10" s="199">
        <v>0</v>
      </c>
      <c r="E10" s="194">
        <f t="shared" ca="1" si="1"/>
        <v>0</v>
      </c>
      <c r="F10" s="194">
        <f t="shared" ca="1" si="1"/>
        <v>0</v>
      </c>
      <c r="G10" s="194">
        <f t="shared" ca="1" si="1"/>
        <v>0</v>
      </c>
      <c r="H10" s="194">
        <f t="shared" ca="1" si="1"/>
        <v>0</v>
      </c>
      <c r="I10" s="194">
        <f t="shared" ca="1" si="1"/>
        <v>0</v>
      </c>
      <c r="J10" s="194">
        <f t="shared" ca="1" si="1"/>
        <v>0</v>
      </c>
      <c r="K10" s="194">
        <f t="shared" ca="1" si="1"/>
        <v>0</v>
      </c>
      <c r="L10" s="194">
        <f t="shared" ca="1" si="1"/>
        <v>0</v>
      </c>
      <c r="M10" s="194">
        <f t="shared" ca="1" si="1"/>
        <v>0</v>
      </c>
      <c r="N10" s="194">
        <f t="shared" ca="1" si="1"/>
        <v>0</v>
      </c>
      <c r="O10" s="194">
        <f t="shared" ca="1" si="2"/>
        <v>0</v>
      </c>
      <c r="P10" s="194">
        <f t="shared" ca="1" si="2"/>
        <v>0</v>
      </c>
      <c r="Q10" s="194">
        <f t="shared" ca="1" si="2"/>
        <v>0</v>
      </c>
      <c r="R10" s="194">
        <f t="shared" ca="1" si="2"/>
        <v>0</v>
      </c>
      <c r="S10" s="194">
        <f t="shared" ca="1" si="2"/>
        <v>0</v>
      </c>
      <c r="T10" s="194">
        <f t="shared" ca="1" si="2"/>
        <v>0</v>
      </c>
      <c r="U10" s="194">
        <f t="shared" ca="1" si="2"/>
        <v>0</v>
      </c>
      <c r="V10" s="194">
        <f t="shared" ca="1" si="2"/>
        <v>0</v>
      </c>
      <c r="W10" s="194">
        <f t="shared" ca="1" si="2"/>
        <v>0</v>
      </c>
      <c r="X10" s="194">
        <f t="shared" ca="1" si="2"/>
        <v>0</v>
      </c>
      <c r="Y10" s="194">
        <f t="shared" ca="1" si="3"/>
        <v>0</v>
      </c>
      <c r="Z10" s="194">
        <f t="shared" ca="1" si="3"/>
        <v>0</v>
      </c>
      <c r="AA10" s="194">
        <f t="shared" ca="1" si="3"/>
        <v>0</v>
      </c>
      <c r="AB10" s="194">
        <f t="shared" ca="1" si="3"/>
        <v>0</v>
      </c>
      <c r="AC10" s="194">
        <f t="shared" ca="1" si="3"/>
        <v>0</v>
      </c>
      <c r="AD10" s="194">
        <f t="shared" ca="1" si="3"/>
        <v>0</v>
      </c>
      <c r="AE10" s="194">
        <f t="shared" ca="1" si="3"/>
        <v>0</v>
      </c>
      <c r="AF10" s="194">
        <f t="shared" ca="1" si="3"/>
        <v>0</v>
      </c>
      <c r="AG10" s="194">
        <f t="shared" ca="1" si="3"/>
        <v>0</v>
      </c>
      <c r="AH10" s="194">
        <f t="shared" ca="1" si="3"/>
        <v>0</v>
      </c>
      <c r="AI10" s="194">
        <f t="shared" ca="1" si="4"/>
        <v>0</v>
      </c>
      <c r="AJ10" s="194">
        <f t="shared" ca="1" si="4"/>
        <v>0</v>
      </c>
      <c r="AK10" s="194">
        <f t="shared" ca="1" si="4"/>
        <v>0</v>
      </c>
      <c r="AL10" s="194">
        <f t="shared" ca="1" si="4"/>
        <v>0</v>
      </c>
      <c r="AM10" s="194">
        <f t="shared" ca="1" si="4"/>
        <v>0</v>
      </c>
      <c r="AN10" s="194">
        <f t="shared" ca="1" si="4"/>
        <v>0</v>
      </c>
    </row>
    <row r="11" spans="1:40" x14ac:dyDescent="0.3">
      <c r="A11" s="53" t="s">
        <v>1413</v>
      </c>
      <c r="B11" s="52"/>
      <c r="C11" s="52"/>
      <c r="D11" s="199">
        <v>0</v>
      </c>
      <c r="E11" s="194">
        <f t="shared" ca="1" si="1"/>
        <v>0</v>
      </c>
      <c r="F11" s="194">
        <f t="shared" ca="1" si="1"/>
        <v>0</v>
      </c>
      <c r="G11" s="194">
        <f t="shared" ca="1" si="1"/>
        <v>0</v>
      </c>
      <c r="H11" s="194">
        <f t="shared" ca="1" si="1"/>
        <v>0</v>
      </c>
      <c r="I11" s="194">
        <f t="shared" ca="1" si="1"/>
        <v>0</v>
      </c>
      <c r="J11" s="194">
        <f t="shared" ca="1" si="1"/>
        <v>0</v>
      </c>
      <c r="K11" s="194">
        <f t="shared" ca="1" si="1"/>
        <v>0</v>
      </c>
      <c r="L11" s="194">
        <f t="shared" ca="1" si="1"/>
        <v>0</v>
      </c>
      <c r="M11" s="194">
        <f t="shared" ca="1" si="1"/>
        <v>0</v>
      </c>
      <c r="N11" s="194">
        <f t="shared" ca="1" si="1"/>
        <v>0</v>
      </c>
      <c r="O11" s="194">
        <f t="shared" ca="1" si="2"/>
        <v>0</v>
      </c>
      <c r="P11" s="194">
        <f t="shared" ca="1" si="2"/>
        <v>0</v>
      </c>
      <c r="Q11" s="194">
        <f t="shared" ca="1" si="2"/>
        <v>0</v>
      </c>
      <c r="R11" s="194">
        <f t="shared" ca="1" si="2"/>
        <v>0</v>
      </c>
      <c r="S11" s="194">
        <f t="shared" ca="1" si="2"/>
        <v>0</v>
      </c>
      <c r="T11" s="194">
        <f t="shared" ca="1" si="2"/>
        <v>0</v>
      </c>
      <c r="U11" s="194">
        <f t="shared" ca="1" si="2"/>
        <v>0</v>
      </c>
      <c r="V11" s="194">
        <f t="shared" ca="1" si="2"/>
        <v>0</v>
      </c>
      <c r="W11" s="194">
        <f t="shared" ca="1" si="2"/>
        <v>0</v>
      </c>
      <c r="X11" s="194">
        <f t="shared" ca="1" si="2"/>
        <v>0</v>
      </c>
      <c r="Y11" s="194">
        <f t="shared" ca="1" si="3"/>
        <v>0</v>
      </c>
      <c r="Z11" s="194">
        <f t="shared" ca="1" si="3"/>
        <v>0</v>
      </c>
      <c r="AA11" s="194">
        <f t="shared" ca="1" si="3"/>
        <v>0</v>
      </c>
      <c r="AB11" s="194">
        <f t="shared" ca="1" si="3"/>
        <v>0</v>
      </c>
      <c r="AC11" s="194">
        <f t="shared" ca="1" si="3"/>
        <v>0</v>
      </c>
      <c r="AD11" s="194">
        <f t="shared" ca="1" si="3"/>
        <v>0</v>
      </c>
      <c r="AE11" s="194">
        <f t="shared" ca="1" si="3"/>
        <v>0</v>
      </c>
      <c r="AF11" s="194">
        <f t="shared" ca="1" si="3"/>
        <v>0</v>
      </c>
      <c r="AG11" s="194">
        <f t="shared" ca="1" si="3"/>
        <v>0</v>
      </c>
      <c r="AH11" s="194">
        <f t="shared" ca="1" si="3"/>
        <v>0</v>
      </c>
      <c r="AI11" s="194">
        <f t="shared" ca="1" si="4"/>
        <v>0</v>
      </c>
      <c r="AJ11" s="194">
        <f t="shared" ca="1" si="4"/>
        <v>0</v>
      </c>
      <c r="AK11" s="194">
        <f t="shared" ca="1" si="4"/>
        <v>0</v>
      </c>
      <c r="AL11" s="194">
        <f t="shared" ca="1" si="4"/>
        <v>0</v>
      </c>
      <c r="AM11" s="194">
        <f t="shared" ca="1" si="4"/>
        <v>0</v>
      </c>
      <c r="AN11" s="194">
        <f t="shared" ca="1" si="4"/>
        <v>0</v>
      </c>
    </row>
    <row r="12" spans="1:40" x14ac:dyDescent="0.3">
      <c r="A12" t="s">
        <v>1542</v>
      </c>
      <c r="B12" t="s">
        <v>1512</v>
      </c>
      <c r="C12" s="51">
        <f t="shared" ref="C12:C26" ca="1" si="5">SUMIFS(INDIRECT($B$1 &amp; "HR"), Resource_Name, B12) / 1800 * 12</f>
        <v>4.8000000000000007</v>
      </c>
      <c r="D12" s="192">
        <v>506893</v>
      </c>
      <c r="E12" s="194">
        <f t="shared" ca="1" si="1"/>
        <v>0</v>
      </c>
      <c r="F12" s="194">
        <f t="shared" ca="1" si="1"/>
        <v>34105.283158597209</v>
      </c>
      <c r="G12" s="194">
        <f t="shared" ca="1" si="1"/>
        <v>0</v>
      </c>
      <c r="H12" s="194">
        <f t="shared" ca="1" si="1"/>
        <v>0</v>
      </c>
      <c r="I12" s="194">
        <f t="shared" ca="1" si="1"/>
        <v>0</v>
      </c>
      <c r="J12" s="194">
        <f t="shared" ca="1" si="1"/>
        <v>0</v>
      </c>
      <c r="K12" s="194">
        <f t="shared" ca="1" si="1"/>
        <v>0</v>
      </c>
      <c r="L12" s="194">
        <f t="shared" ca="1" si="1"/>
        <v>0</v>
      </c>
      <c r="M12" s="194">
        <f t="shared" ca="1" si="1"/>
        <v>0</v>
      </c>
      <c r="N12" s="194">
        <f t="shared" ca="1" si="1"/>
        <v>0</v>
      </c>
      <c r="O12" s="194">
        <f t="shared" ca="1" si="2"/>
        <v>0</v>
      </c>
      <c r="P12" s="194">
        <f t="shared" ca="1" si="2"/>
        <v>0</v>
      </c>
      <c r="Q12" s="194">
        <f t="shared" ca="1" si="2"/>
        <v>0</v>
      </c>
      <c r="R12" s="194">
        <f t="shared" ca="1" si="2"/>
        <v>0</v>
      </c>
      <c r="S12" s="194">
        <f t="shared" ca="1" si="2"/>
        <v>0</v>
      </c>
      <c r="T12" s="194">
        <f t="shared" ca="1" si="2"/>
        <v>0</v>
      </c>
      <c r="U12" s="194">
        <f t="shared" ca="1" si="2"/>
        <v>0</v>
      </c>
      <c r="V12" s="194">
        <f t="shared" ca="1" si="2"/>
        <v>0</v>
      </c>
      <c r="W12" s="194">
        <f t="shared" ca="1" si="2"/>
        <v>0</v>
      </c>
      <c r="X12" s="194">
        <f t="shared" ca="1" si="2"/>
        <v>0</v>
      </c>
      <c r="Y12" s="194">
        <f t="shared" ca="1" si="3"/>
        <v>0</v>
      </c>
      <c r="Z12" s="194">
        <f t="shared" ca="1" si="3"/>
        <v>0</v>
      </c>
      <c r="AA12" s="194">
        <f t="shared" ca="1" si="3"/>
        <v>0</v>
      </c>
      <c r="AB12" s="194">
        <f t="shared" ca="1" si="3"/>
        <v>0</v>
      </c>
      <c r="AC12" s="194">
        <f t="shared" ca="1" si="3"/>
        <v>0</v>
      </c>
      <c r="AD12" s="194">
        <f t="shared" ca="1" si="3"/>
        <v>0</v>
      </c>
      <c r="AE12" s="194">
        <f t="shared" ca="1" si="3"/>
        <v>0</v>
      </c>
      <c r="AF12" s="194">
        <f t="shared" ca="1" si="3"/>
        <v>0</v>
      </c>
      <c r="AG12" s="194">
        <f t="shared" ca="1" si="3"/>
        <v>0</v>
      </c>
      <c r="AH12" s="194">
        <f t="shared" ca="1" si="3"/>
        <v>0</v>
      </c>
      <c r="AI12" s="194">
        <f t="shared" ca="1" si="4"/>
        <v>0</v>
      </c>
      <c r="AJ12" s="194">
        <f t="shared" ca="1" si="4"/>
        <v>0</v>
      </c>
      <c r="AK12" s="194">
        <f t="shared" ca="1" si="4"/>
        <v>0</v>
      </c>
      <c r="AL12" s="194">
        <f t="shared" ca="1" si="4"/>
        <v>0</v>
      </c>
      <c r="AM12" s="194">
        <f t="shared" ca="1" si="4"/>
        <v>0</v>
      </c>
      <c r="AN12" s="194">
        <f t="shared" ca="1" si="4"/>
        <v>0</v>
      </c>
    </row>
    <row r="13" spans="1:40" x14ac:dyDescent="0.3">
      <c r="A13" t="s">
        <v>1414</v>
      </c>
      <c r="B13" t="s">
        <v>1541</v>
      </c>
      <c r="C13" s="51">
        <f t="shared" ca="1" si="5"/>
        <v>0</v>
      </c>
      <c r="D13" s="192">
        <f t="shared" ref="D13:D26" ca="1" si="6">SUM(E13:AN13)</f>
        <v>0</v>
      </c>
      <c r="E13" s="194">
        <f t="shared" ca="1" si="1"/>
        <v>0</v>
      </c>
      <c r="F13" s="194">
        <f t="shared" ca="1" si="1"/>
        <v>0</v>
      </c>
      <c r="G13" s="194">
        <f t="shared" ca="1" si="1"/>
        <v>0</v>
      </c>
      <c r="H13" s="194">
        <f t="shared" ca="1" si="1"/>
        <v>0</v>
      </c>
      <c r="I13" s="194">
        <f t="shared" ca="1" si="1"/>
        <v>0</v>
      </c>
      <c r="J13" s="194">
        <f t="shared" ca="1" si="1"/>
        <v>0</v>
      </c>
      <c r="K13" s="194">
        <f t="shared" ca="1" si="1"/>
        <v>0</v>
      </c>
      <c r="L13" s="194">
        <f t="shared" ca="1" si="1"/>
        <v>0</v>
      </c>
      <c r="M13" s="194">
        <f t="shared" ca="1" si="1"/>
        <v>0</v>
      </c>
      <c r="N13" s="194">
        <f t="shared" ca="1" si="1"/>
        <v>0</v>
      </c>
      <c r="O13" s="194">
        <f t="shared" ca="1" si="2"/>
        <v>0</v>
      </c>
      <c r="P13" s="194">
        <f t="shared" ca="1" si="2"/>
        <v>0</v>
      </c>
      <c r="Q13" s="194">
        <f t="shared" ca="1" si="2"/>
        <v>0</v>
      </c>
      <c r="R13" s="194">
        <f t="shared" ca="1" si="2"/>
        <v>0</v>
      </c>
      <c r="S13" s="194">
        <f t="shared" ca="1" si="2"/>
        <v>0</v>
      </c>
      <c r="T13" s="194">
        <f t="shared" ca="1" si="2"/>
        <v>0</v>
      </c>
      <c r="U13" s="194">
        <f t="shared" ca="1" si="2"/>
        <v>0</v>
      </c>
      <c r="V13" s="194">
        <f t="shared" ca="1" si="2"/>
        <v>0</v>
      </c>
      <c r="W13" s="194">
        <f t="shared" ca="1" si="2"/>
        <v>0</v>
      </c>
      <c r="X13" s="194">
        <f t="shared" ca="1" si="2"/>
        <v>0</v>
      </c>
      <c r="Y13" s="194">
        <f t="shared" ca="1" si="3"/>
        <v>0</v>
      </c>
      <c r="Z13" s="194">
        <f t="shared" ca="1" si="3"/>
        <v>0</v>
      </c>
      <c r="AA13" s="194">
        <f t="shared" ca="1" si="3"/>
        <v>0</v>
      </c>
      <c r="AB13" s="194">
        <f t="shared" ca="1" si="3"/>
        <v>0</v>
      </c>
      <c r="AC13" s="194">
        <f t="shared" ca="1" si="3"/>
        <v>0</v>
      </c>
      <c r="AD13" s="194">
        <f t="shared" ca="1" si="3"/>
        <v>0</v>
      </c>
      <c r="AE13" s="194">
        <f t="shared" ca="1" si="3"/>
        <v>0</v>
      </c>
      <c r="AF13" s="194">
        <f t="shared" ca="1" si="3"/>
        <v>0</v>
      </c>
      <c r="AG13" s="194">
        <f t="shared" ca="1" si="3"/>
        <v>0</v>
      </c>
      <c r="AH13" s="194">
        <f t="shared" ca="1" si="3"/>
        <v>0</v>
      </c>
      <c r="AI13" s="194">
        <f t="shared" ca="1" si="4"/>
        <v>0</v>
      </c>
      <c r="AJ13" s="194">
        <f t="shared" ca="1" si="4"/>
        <v>0</v>
      </c>
      <c r="AK13" s="194">
        <f t="shared" ca="1" si="4"/>
        <v>0</v>
      </c>
      <c r="AL13" s="194">
        <f t="shared" ca="1" si="4"/>
        <v>0</v>
      </c>
      <c r="AM13" s="194">
        <f t="shared" ca="1" si="4"/>
        <v>0</v>
      </c>
      <c r="AN13" s="194">
        <f t="shared" ca="1" si="4"/>
        <v>0</v>
      </c>
    </row>
    <row r="14" spans="1:40" x14ac:dyDescent="0.3">
      <c r="A14" t="s">
        <v>1415</v>
      </c>
      <c r="B14" t="s">
        <v>110</v>
      </c>
      <c r="C14" s="51">
        <f t="shared" ca="1" si="5"/>
        <v>10.08</v>
      </c>
      <c r="D14" s="192">
        <f t="shared" ca="1" si="6"/>
        <v>91422.118846427038</v>
      </c>
      <c r="E14" s="194">
        <f t="shared" ca="1" si="1"/>
        <v>0</v>
      </c>
      <c r="F14" s="194">
        <f t="shared" ca="1" si="1"/>
        <v>0</v>
      </c>
      <c r="G14" s="194">
        <f t="shared" ca="1" si="1"/>
        <v>69023.451108649853</v>
      </c>
      <c r="H14" s="194">
        <f t="shared" ca="1" si="1"/>
        <v>0</v>
      </c>
      <c r="I14" s="194">
        <f t="shared" ca="1" si="1"/>
        <v>0</v>
      </c>
      <c r="J14" s="194">
        <f t="shared" ca="1" si="1"/>
        <v>0</v>
      </c>
      <c r="K14" s="194">
        <f t="shared" ca="1" si="1"/>
        <v>0</v>
      </c>
      <c r="L14" s="194">
        <f t="shared" ca="1" si="1"/>
        <v>0</v>
      </c>
      <c r="M14" s="194">
        <f t="shared" ca="1" si="1"/>
        <v>0</v>
      </c>
      <c r="N14" s="194">
        <f t="shared" ca="1" si="1"/>
        <v>0</v>
      </c>
      <c r="O14" s="194">
        <f t="shared" ca="1" si="2"/>
        <v>0</v>
      </c>
      <c r="P14" s="194">
        <f t="shared" ca="1" si="2"/>
        <v>0</v>
      </c>
      <c r="Q14" s="194">
        <f t="shared" ca="1" si="2"/>
        <v>22398.667737777188</v>
      </c>
      <c r="R14" s="194">
        <f t="shared" ca="1" si="2"/>
        <v>0</v>
      </c>
      <c r="S14" s="194">
        <f t="shared" ca="1" si="2"/>
        <v>0</v>
      </c>
      <c r="T14" s="194">
        <f t="shared" ca="1" si="2"/>
        <v>0</v>
      </c>
      <c r="U14" s="194">
        <f t="shared" ca="1" si="2"/>
        <v>0</v>
      </c>
      <c r="V14" s="194">
        <f t="shared" ca="1" si="2"/>
        <v>0</v>
      </c>
      <c r="W14" s="194">
        <f t="shared" ca="1" si="2"/>
        <v>0</v>
      </c>
      <c r="X14" s="194">
        <f t="shared" ca="1" si="2"/>
        <v>0</v>
      </c>
      <c r="Y14" s="194">
        <f t="shared" ca="1" si="3"/>
        <v>0</v>
      </c>
      <c r="Z14" s="194">
        <f t="shared" ca="1" si="3"/>
        <v>0</v>
      </c>
      <c r="AA14" s="194">
        <f t="shared" ca="1" si="3"/>
        <v>0</v>
      </c>
      <c r="AB14" s="194">
        <f t="shared" ca="1" si="3"/>
        <v>0</v>
      </c>
      <c r="AC14" s="194">
        <f t="shared" ca="1" si="3"/>
        <v>0</v>
      </c>
      <c r="AD14" s="194">
        <f t="shared" ca="1" si="3"/>
        <v>0</v>
      </c>
      <c r="AE14" s="194">
        <f t="shared" ca="1" si="3"/>
        <v>0</v>
      </c>
      <c r="AF14" s="194">
        <f t="shared" ca="1" si="3"/>
        <v>0</v>
      </c>
      <c r="AG14" s="194">
        <f t="shared" ca="1" si="3"/>
        <v>0</v>
      </c>
      <c r="AH14" s="194">
        <f t="shared" ca="1" si="3"/>
        <v>0</v>
      </c>
      <c r="AI14" s="194">
        <f t="shared" ca="1" si="4"/>
        <v>0</v>
      </c>
      <c r="AJ14" s="194">
        <f t="shared" ca="1" si="4"/>
        <v>0</v>
      </c>
      <c r="AK14" s="194">
        <f t="shared" ca="1" si="4"/>
        <v>0</v>
      </c>
      <c r="AL14" s="194">
        <f t="shared" ca="1" si="4"/>
        <v>0</v>
      </c>
      <c r="AM14" s="194">
        <f t="shared" ca="1" si="4"/>
        <v>0</v>
      </c>
      <c r="AN14" s="194">
        <f t="shared" ca="1" si="4"/>
        <v>0</v>
      </c>
    </row>
    <row r="15" spans="1:40" x14ac:dyDescent="0.3">
      <c r="A15" t="s">
        <v>1511</v>
      </c>
      <c r="B15" t="s">
        <v>1036</v>
      </c>
      <c r="C15" s="51">
        <f t="shared" ca="1" si="5"/>
        <v>6</v>
      </c>
      <c r="D15" s="192">
        <f t="shared" ca="1" si="6"/>
        <v>70288.425321512637</v>
      </c>
      <c r="E15" s="194">
        <f t="shared" ca="1" si="1"/>
        <v>0</v>
      </c>
      <c r="F15" s="194">
        <f t="shared" ca="1" si="1"/>
        <v>0</v>
      </c>
      <c r="G15" s="194">
        <f t="shared" ca="1" si="1"/>
        <v>0</v>
      </c>
      <c r="H15" s="194">
        <f t="shared" ca="1" si="1"/>
        <v>0</v>
      </c>
      <c r="I15" s="194">
        <f t="shared" ca="1" si="1"/>
        <v>70288.425321512637</v>
      </c>
      <c r="J15" s="194">
        <f t="shared" ca="1" si="1"/>
        <v>0</v>
      </c>
      <c r="K15" s="194">
        <f t="shared" ca="1" si="1"/>
        <v>0</v>
      </c>
      <c r="L15" s="194">
        <f t="shared" ca="1" si="1"/>
        <v>0</v>
      </c>
      <c r="M15" s="194">
        <f t="shared" ca="1" si="1"/>
        <v>0</v>
      </c>
      <c r="N15" s="194">
        <f t="shared" ca="1" si="1"/>
        <v>0</v>
      </c>
      <c r="O15" s="194">
        <f t="shared" ca="1" si="2"/>
        <v>0</v>
      </c>
      <c r="P15" s="194">
        <f t="shared" ca="1" si="2"/>
        <v>0</v>
      </c>
      <c r="Q15" s="194">
        <f t="shared" ca="1" si="2"/>
        <v>0</v>
      </c>
      <c r="R15" s="194">
        <f t="shared" ca="1" si="2"/>
        <v>0</v>
      </c>
      <c r="S15" s="194">
        <f t="shared" ca="1" si="2"/>
        <v>0</v>
      </c>
      <c r="T15" s="194">
        <f t="shared" ca="1" si="2"/>
        <v>0</v>
      </c>
      <c r="U15" s="194">
        <f t="shared" ca="1" si="2"/>
        <v>0</v>
      </c>
      <c r="V15" s="194">
        <f t="shared" ca="1" si="2"/>
        <v>0</v>
      </c>
      <c r="W15" s="194">
        <f t="shared" ca="1" si="2"/>
        <v>0</v>
      </c>
      <c r="X15" s="194">
        <f t="shared" ca="1" si="2"/>
        <v>0</v>
      </c>
      <c r="Y15" s="194">
        <f t="shared" ca="1" si="3"/>
        <v>0</v>
      </c>
      <c r="Z15" s="194">
        <f t="shared" ca="1" si="3"/>
        <v>0</v>
      </c>
      <c r="AA15" s="194">
        <f t="shared" ca="1" si="3"/>
        <v>0</v>
      </c>
      <c r="AB15" s="194">
        <f t="shared" ca="1" si="3"/>
        <v>0</v>
      </c>
      <c r="AC15" s="194">
        <f t="shared" ca="1" si="3"/>
        <v>0</v>
      </c>
      <c r="AD15" s="194">
        <f t="shared" ca="1" si="3"/>
        <v>0</v>
      </c>
      <c r="AE15" s="194">
        <f t="shared" ca="1" si="3"/>
        <v>0</v>
      </c>
      <c r="AF15" s="194">
        <f t="shared" ca="1" si="3"/>
        <v>0</v>
      </c>
      <c r="AG15" s="194">
        <f t="shared" ca="1" si="3"/>
        <v>0</v>
      </c>
      <c r="AH15" s="194">
        <f t="shared" ca="1" si="3"/>
        <v>0</v>
      </c>
      <c r="AI15" s="194">
        <f t="shared" ca="1" si="4"/>
        <v>0</v>
      </c>
      <c r="AJ15" s="194">
        <f t="shared" ca="1" si="4"/>
        <v>0</v>
      </c>
      <c r="AK15" s="194">
        <f t="shared" ca="1" si="4"/>
        <v>0</v>
      </c>
      <c r="AL15" s="194">
        <f t="shared" ca="1" si="4"/>
        <v>0</v>
      </c>
      <c r="AM15" s="194">
        <f t="shared" ca="1" si="4"/>
        <v>0</v>
      </c>
      <c r="AN15" s="194">
        <f t="shared" ca="1" si="4"/>
        <v>0</v>
      </c>
    </row>
    <row r="16" spans="1:40" x14ac:dyDescent="0.3">
      <c r="A16" t="s">
        <v>1416</v>
      </c>
      <c r="B16" t="s">
        <v>1034</v>
      </c>
      <c r="C16" s="51">
        <f t="shared" ca="1" si="5"/>
        <v>4</v>
      </c>
      <c r="D16" s="192">
        <f t="shared" ca="1" si="6"/>
        <v>41019.968155423514</v>
      </c>
      <c r="E16" s="194">
        <f t="shared" ca="1" si="1"/>
        <v>0</v>
      </c>
      <c r="F16" s="194">
        <f t="shared" ca="1" si="1"/>
        <v>0</v>
      </c>
      <c r="G16" s="194">
        <f t="shared" ca="1" si="1"/>
        <v>0</v>
      </c>
      <c r="H16" s="194">
        <f t="shared" ca="1" si="1"/>
        <v>0</v>
      </c>
      <c r="I16" s="194">
        <f t="shared" ca="1" si="1"/>
        <v>41019.968155423514</v>
      </c>
      <c r="J16" s="194">
        <f t="shared" ca="1" si="1"/>
        <v>0</v>
      </c>
      <c r="K16" s="194">
        <f t="shared" ca="1" si="1"/>
        <v>0</v>
      </c>
      <c r="L16" s="194">
        <f t="shared" ca="1" si="1"/>
        <v>0</v>
      </c>
      <c r="M16" s="194">
        <f t="shared" ca="1" si="1"/>
        <v>0</v>
      </c>
      <c r="N16" s="194">
        <f t="shared" ca="1" si="1"/>
        <v>0</v>
      </c>
      <c r="O16" s="194">
        <f t="shared" ca="1" si="2"/>
        <v>0</v>
      </c>
      <c r="P16" s="194">
        <f t="shared" ca="1" si="2"/>
        <v>0</v>
      </c>
      <c r="Q16" s="194">
        <f t="shared" ca="1" si="2"/>
        <v>0</v>
      </c>
      <c r="R16" s="194">
        <f t="shared" ca="1" si="2"/>
        <v>0</v>
      </c>
      <c r="S16" s="194">
        <f t="shared" ca="1" si="2"/>
        <v>0</v>
      </c>
      <c r="T16" s="194">
        <f t="shared" ca="1" si="2"/>
        <v>0</v>
      </c>
      <c r="U16" s="194">
        <f t="shared" ca="1" si="2"/>
        <v>0</v>
      </c>
      <c r="V16" s="194">
        <f t="shared" ca="1" si="2"/>
        <v>0</v>
      </c>
      <c r="W16" s="194">
        <f t="shared" ca="1" si="2"/>
        <v>0</v>
      </c>
      <c r="X16" s="194">
        <f t="shared" ca="1" si="2"/>
        <v>0</v>
      </c>
      <c r="Y16" s="194">
        <f t="shared" ca="1" si="3"/>
        <v>0</v>
      </c>
      <c r="Z16" s="194">
        <f t="shared" ca="1" si="3"/>
        <v>0</v>
      </c>
      <c r="AA16" s="194">
        <f t="shared" ca="1" si="3"/>
        <v>0</v>
      </c>
      <c r="AB16" s="194">
        <f t="shared" ca="1" si="3"/>
        <v>0</v>
      </c>
      <c r="AC16" s="194">
        <f t="shared" ca="1" si="3"/>
        <v>0</v>
      </c>
      <c r="AD16" s="194">
        <f t="shared" ca="1" si="3"/>
        <v>0</v>
      </c>
      <c r="AE16" s="194">
        <f t="shared" ca="1" si="3"/>
        <v>0</v>
      </c>
      <c r="AF16" s="194">
        <f t="shared" ca="1" si="3"/>
        <v>0</v>
      </c>
      <c r="AG16" s="194">
        <f t="shared" ca="1" si="3"/>
        <v>0</v>
      </c>
      <c r="AH16" s="194">
        <f t="shared" ca="1" si="3"/>
        <v>0</v>
      </c>
      <c r="AI16" s="194">
        <f t="shared" ca="1" si="4"/>
        <v>0</v>
      </c>
      <c r="AJ16" s="194">
        <f t="shared" ca="1" si="4"/>
        <v>0</v>
      </c>
      <c r="AK16" s="194">
        <f t="shared" ca="1" si="4"/>
        <v>0</v>
      </c>
      <c r="AL16" s="194">
        <f t="shared" ca="1" si="4"/>
        <v>0</v>
      </c>
      <c r="AM16" s="194">
        <f t="shared" ca="1" si="4"/>
        <v>0</v>
      </c>
      <c r="AN16" s="194">
        <f t="shared" ca="1" si="4"/>
        <v>0</v>
      </c>
    </row>
    <row r="17" spans="1:40" x14ac:dyDescent="0.3">
      <c r="A17" t="s">
        <v>1417</v>
      </c>
      <c r="B17" t="s">
        <v>80</v>
      </c>
      <c r="C17" s="51">
        <f t="shared" ca="1" si="5"/>
        <v>7.1666666666666661</v>
      </c>
      <c r="D17" s="192">
        <f t="shared" ca="1" si="6"/>
        <v>48951.529251926448</v>
      </c>
      <c r="E17" s="194">
        <f t="shared" ref="E17:N26" ca="1" si="7">SUMIFS(INDIRECT($B$1 &amp; "_Direct"), Resource_Name, $B17, WBSL3, E$1, Inst, $B$2)</f>
        <v>0</v>
      </c>
      <c r="F17" s="194">
        <f t="shared" ca="1" si="7"/>
        <v>0</v>
      </c>
      <c r="G17" s="194">
        <f t="shared" ca="1" si="7"/>
        <v>0</v>
      </c>
      <c r="H17" s="194">
        <f t="shared" ca="1" si="7"/>
        <v>6997.5797822812256</v>
      </c>
      <c r="I17" s="194">
        <f t="shared" ca="1" si="7"/>
        <v>0</v>
      </c>
      <c r="J17" s="194">
        <f t="shared" ca="1" si="7"/>
        <v>27184.842319653679</v>
      </c>
      <c r="K17" s="194">
        <f t="shared" ca="1" si="7"/>
        <v>0</v>
      </c>
      <c r="L17" s="194">
        <f t="shared" ca="1" si="7"/>
        <v>0</v>
      </c>
      <c r="M17" s="194">
        <f t="shared" ca="1" si="7"/>
        <v>0</v>
      </c>
      <c r="N17" s="194">
        <f t="shared" ca="1" si="7"/>
        <v>0</v>
      </c>
      <c r="O17" s="194">
        <f t="shared" ref="O17:X26" ca="1" si="8">SUMIFS(INDIRECT($B$1 &amp; "_Direct"), Resource_Name, $B17, WBSL3, O$1, Inst, $B$2)</f>
        <v>0</v>
      </c>
      <c r="P17" s="194">
        <f t="shared" ca="1" si="8"/>
        <v>0</v>
      </c>
      <c r="Q17" s="194">
        <f t="shared" ca="1" si="8"/>
        <v>0</v>
      </c>
      <c r="R17" s="194">
        <f t="shared" ca="1" si="8"/>
        <v>0</v>
      </c>
      <c r="S17" s="194">
        <f t="shared" ca="1" si="8"/>
        <v>14769.10714999154</v>
      </c>
      <c r="T17" s="194">
        <f t="shared" ca="1" si="8"/>
        <v>0</v>
      </c>
      <c r="U17" s="194">
        <f t="shared" ca="1" si="8"/>
        <v>0</v>
      </c>
      <c r="V17" s="194">
        <f t="shared" ca="1" si="8"/>
        <v>0</v>
      </c>
      <c r="W17" s="194">
        <f t="shared" ca="1" si="8"/>
        <v>0</v>
      </c>
      <c r="X17" s="194">
        <f t="shared" ca="1" si="8"/>
        <v>0</v>
      </c>
      <c r="Y17" s="194">
        <f t="shared" ref="Y17:AH26" ca="1" si="9">SUMIFS(INDIRECT($B$1 &amp; "_Direct"), Resource_Name, $B17, WBSL3, Y$1, Inst, $B$2)</f>
        <v>0</v>
      </c>
      <c r="Z17" s="194">
        <f t="shared" ca="1" si="9"/>
        <v>0</v>
      </c>
      <c r="AA17" s="194">
        <f t="shared" ca="1" si="9"/>
        <v>0</v>
      </c>
      <c r="AB17" s="194">
        <f t="shared" ca="1" si="9"/>
        <v>0</v>
      </c>
      <c r="AC17" s="194">
        <f t="shared" ca="1" si="9"/>
        <v>0</v>
      </c>
      <c r="AD17" s="194">
        <f t="shared" ca="1" si="9"/>
        <v>0</v>
      </c>
      <c r="AE17" s="194">
        <f t="shared" ca="1" si="9"/>
        <v>0</v>
      </c>
      <c r="AF17" s="194">
        <f t="shared" ca="1" si="9"/>
        <v>0</v>
      </c>
      <c r="AG17" s="194">
        <f t="shared" ca="1" si="9"/>
        <v>0</v>
      </c>
      <c r="AH17" s="194">
        <f t="shared" ca="1" si="9"/>
        <v>0</v>
      </c>
      <c r="AI17" s="194">
        <f t="shared" ref="AI17:AN26" ca="1" si="10">SUMIFS(INDIRECT($B$1 &amp; "_Direct"), Resource_Name, $B17, WBSL3, AI$1, Inst, $B$2)</f>
        <v>0</v>
      </c>
      <c r="AJ17" s="194">
        <f t="shared" ca="1" si="10"/>
        <v>0</v>
      </c>
      <c r="AK17" s="194">
        <f t="shared" ca="1" si="10"/>
        <v>0</v>
      </c>
      <c r="AL17" s="194">
        <f t="shared" ca="1" si="10"/>
        <v>0</v>
      </c>
      <c r="AM17" s="194">
        <f t="shared" ca="1" si="10"/>
        <v>0</v>
      </c>
      <c r="AN17" s="194">
        <f t="shared" ca="1" si="10"/>
        <v>0</v>
      </c>
    </row>
    <row r="18" spans="1:40" x14ac:dyDescent="0.3">
      <c r="A18" t="s">
        <v>1418</v>
      </c>
      <c r="B18" t="s">
        <v>18</v>
      </c>
      <c r="C18" s="51">
        <f t="shared" ca="1" si="5"/>
        <v>12</v>
      </c>
      <c r="D18" s="192">
        <f t="shared" ca="1" si="6"/>
        <v>116440.68603146178</v>
      </c>
      <c r="E18" s="194">
        <f t="shared" ca="1" si="7"/>
        <v>0</v>
      </c>
      <c r="F18" s="194">
        <f t="shared" ca="1" si="7"/>
        <v>0</v>
      </c>
      <c r="G18" s="194">
        <f t="shared" ca="1" si="7"/>
        <v>0</v>
      </c>
      <c r="H18" s="194">
        <f t="shared" ca="1" si="7"/>
        <v>0</v>
      </c>
      <c r="I18" s="194">
        <f t="shared" ca="1" si="7"/>
        <v>0</v>
      </c>
      <c r="J18" s="194">
        <f t="shared" ca="1" si="7"/>
        <v>116440.68603146178</v>
      </c>
      <c r="K18" s="194">
        <f t="shared" ca="1" si="7"/>
        <v>0</v>
      </c>
      <c r="L18" s="194">
        <f t="shared" ca="1" si="7"/>
        <v>0</v>
      </c>
      <c r="M18" s="194">
        <f t="shared" ca="1" si="7"/>
        <v>0</v>
      </c>
      <c r="N18" s="194">
        <f t="shared" ca="1" si="7"/>
        <v>0</v>
      </c>
      <c r="O18" s="194">
        <f t="shared" ca="1" si="8"/>
        <v>0</v>
      </c>
      <c r="P18" s="194">
        <f t="shared" ca="1" si="8"/>
        <v>0</v>
      </c>
      <c r="Q18" s="194">
        <f t="shared" ca="1" si="8"/>
        <v>0</v>
      </c>
      <c r="R18" s="194">
        <f t="shared" ca="1" si="8"/>
        <v>0</v>
      </c>
      <c r="S18" s="194">
        <f t="shared" ca="1" si="8"/>
        <v>0</v>
      </c>
      <c r="T18" s="194">
        <f t="shared" ca="1" si="8"/>
        <v>0</v>
      </c>
      <c r="U18" s="194">
        <f t="shared" ca="1" si="8"/>
        <v>0</v>
      </c>
      <c r="V18" s="194">
        <f t="shared" ca="1" si="8"/>
        <v>0</v>
      </c>
      <c r="W18" s="194">
        <f t="shared" ca="1" si="8"/>
        <v>0</v>
      </c>
      <c r="X18" s="194">
        <f t="shared" ca="1" si="8"/>
        <v>0</v>
      </c>
      <c r="Y18" s="194">
        <f t="shared" ca="1" si="9"/>
        <v>0</v>
      </c>
      <c r="Z18" s="194">
        <f t="shared" ca="1" si="9"/>
        <v>0</v>
      </c>
      <c r="AA18" s="194">
        <f t="shared" ca="1" si="9"/>
        <v>0</v>
      </c>
      <c r="AB18" s="194">
        <f t="shared" ca="1" si="9"/>
        <v>0</v>
      </c>
      <c r="AC18" s="194">
        <f t="shared" ca="1" si="9"/>
        <v>0</v>
      </c>
      <c r="AD18" s="194">
        <f t="shared" ca="1" si="9"/>
        <v>0</v>
      </c>
      <c r="AE18" s="194">
        <f t="shared" ca="1" si="9"/>
        <v>0</v>
      </c>
      <c r="AF18" s="194">
        <f t="shared" ca="1" si="9"/>
        <v>0</v>
      </c>
      <c r="AG18" s="194">
        <f t="shared" ca="1" si="9"/>
        <v>0</v>
      </c>
      <c r="AH18" s="194">
        <f t="shared" ca="1" si="9"/>
        <v>0</v>
      </c>
      <c r="AI18" s="194">
        <f t="shared" ca="1" si="10"/>
        <v>0</v>
      </c>
      <c r="AJ18" s="194">
        <f t="shared" ca="1" si="10"/>
        <v>0</v>
      </c>
      <c r="AK18" s="194">
        <f t="shared" ca="1" si="10"/>
        <v>0</v>
      </c>
      <c r="AL18" s="194">
        <f t="shared" ca="1" si="10"/>
        <v>0</v>
      </c>
      <c r="AM18" s="194">
        <f t="shared" ca="1" si="10"/>
        <v>0</v>
      </c>
      <c r="AN18" s="194">
        <f t="shared" ca="1" si="10"/>
        <v>0</v>
      </c>
    </row>
    <row r="19" spans="1:40" x14ac:dyDescent="0.3">
      <c r="A19" t="s">
        <v>1419</v>
      </c>
      <c r="B19" t="s">
        <v>1291</v>
      </c>
      <c r="C19" s="51">
        <f t="shared" ca="1" si="5"/>
        <v>0</v>
      </c>
      <c r="D19" s="192">
        <f t="shared" ca="1" si="6"/>
        <v>0</v>
      </c>
      <c r="E19" s="194">
        <f t="shared" ca="1" si="7"/>
        <v>0</v>
      </c>
      <c r="F19" s="194">
        <f t="shared" ca="1" si="7"/>
        <v>0</v>
      </c>
      <c r="G19" s="194">
        <f t="shared" ca="1" si="7"/>
        <v>0</v>
      </c>
      <c r="H19" s="194">
        <f t="shared" ca="1" si="7"/>
        <v>0</v>
      </c>
      <c r="I19" s="194">
        <f t="shared" ca="1" si="7"/>
        <v>0</v>
      </c>
      <c r="J19" s="194">
        <f t="shared" ca="1" si="7"/>
        <v>0</v>
      </c>
      <c r="K19" s="194">
        <f t="shared" ca="1" si="7"/>
        <v>0</v>
      </c>
      <c r="L19" s="194">
        <f t="shared" ca="1" si="7"/>
        <v>0</v>
      </c>
      <c r="M19" s="194">
        <f t="shared" ca="1" si="7"/>
        <v>0</v>
      </c>
      <c r="N19" s="194">
        <f t="shared" ca="1" si="7"/>
        <v>0</v>
      </c>
      <c r="O19" s="194">
        <f t="shared" ca="1" si="8"/>
        <v>0</v>
      </c>
      <c r="P19" s="194">
        <f t="shared" ca="1" si="8"/>
        <v>0</v>
      </c>
      <c r="Q19" s="194">
        <f t="shared" ca="1" si="8"/>
        <v>0</v>
      </c>
      <c r="R19" s="194">
        <f t="shared" ca="1" si="8"/>
        <v>0</v>
      </c>
      <c r="S19" s="194">
        <f t="shared" ca="1" si="8"/>
        <v>0</v>
      </c>
      <c r="T19" s="194">
        <f t="shared" ca="1" si="8"/>
        <v>0</v>
      </c>
      <c r="U19" s="194">
        <f t="shared" ca="1" si="8"/>
        <v>0</v>
      </c>
      <c r="V19" s="194">
        <f t="shared" ca="1" si="8"/>
        <v>0</v>
      </c>
      <c r="W19" s="194">
        <f t="shared" ca="1" si="8"/>
        <v>0</v>
      </c>
      <c r="X19" s="194">
        <f t="shared" ca="1" si="8"/>
        <v>0</v>
      </c>
      <c r="Y19" s="194">
        <f t="shared" ca="1" si="9"/>
        <v>0</v>
      </c>
      <c r="Z19" s="194">
        <f t="shared" ca="1" si="9"/>
        <v>0</v>
      </c>
      <c r="AA19" s="194">
        <f t="shared" ca="1" si="9"/>
        <v>0</v>
      </c>
      <c r="AB19" s="194">
        <f t="shared" ca="1" si="9"/>
        <v>0</v>
      </c>
      <c r="AC19" s="194">
        <f t="shared" ca="1" si="9"/>
        <v>0</v>
      </c>
      <c r="AD19" s="194">
        <f t="shared" ca="1" si="9"/>
        <v>0</v>
      </c>
      <c r="AE19" s="194">
        <f t="shared" ca="1" si="9"/>
        <v>0</v>
      </c>
      <c r="AF19" s="194">
        <f t="shared" ca="1" si="9"/>
        <v>0</v>
      </c>
      <c r="AG19" s="194">
        <f t="shared" ca="1" si="9"/>
        <v>0</v>
      </c>
      <c r="AH19" s="194">
        <f t="shared" ca="1" si="9"/>
        <v>0</v>
      </c>
      <c r="AI19" s="194">
        <f t="shared" ca="1" si="10"/>
        <v>0</v>
      </c>
      <c r="AJ19" s="194">
        <f t="shared" ca="1" si="10"/>
        <v>0</v>
      </c>
      <c r="AK19" s="194">
        <f t="shared" ca="1" si="10"/>
        <v>0</v>
      </c>
      <c r="AL19" s="194">
        <f t="shared" ca="1" si="10"/>
        <v>0</v>
      </c>
      <c r="AM19" s="194">
        <f t="shared" ca="1" si="10"/>
        <v>0</v>
      </c>
      <c r="AN19" s="194">
        <f t="shared" ca="1" si="10"/>
        <v>0</v>
      </c>
    </row>
    <row r="20" spans="1:40" x14ac:dyDescent="0.3">
      <c r="A20" t="s">
        <v>1419</v>
      </c>
      <c r="B20" t="s">
        <v>1345</v>
      </c>
      <c r="C20" s="51">
        <f t="shared" ca="1" si="5"/>
        <v>6.3333333333333339</v>
      </c>
      <c r="D20" s="192">
        <f t="shared" ca="1" si="6"/>
        <v>63874.924947560263</v>
      </c>
      <c r="E20" s="194">
        <f t="shared" ca="1" si="7"/>
        <v>0</v>
      </c>
      <c r="F20" s="194">
        <f t="shared" ca="1" si="7"/>
        <v>0</v>
      </c>
      <c r="G20" s="194">
        <f t="shared" ca="1" si="7"/>
        <v>0</v>
      </c>
      <c r="H20" s="194">
        <f t="shared" ca="1" si="7"/>
        <v>0</v>
      </c>
      <c r="I20" s="194">
        <f t="shared" ca="1" si="7"/>
        <v>0</v>
      </c>
      <c r="J20" s="194">
        <f t="shared" ca="1" si="7"/>
        <v>0</v>
      </c>
      <c r="K20" s="194">
        <f t="shared" ca="1" si="7"/>
        <v>0</v>
      </c>
      <c r="L20" s="194">
        <f t="shared" ca="1" si="7"/>
        <v>0</v>
      </c>
      <c r="M20" s="194">
        <f t="shared" ca="1" si="7"/>
        <v>0</v>
      </c>
      <c r="N20" s="194">
        <f t="shared" ca="1" si="7"/>
        <v>0</v>
      </c>
      <c r="O20" s="194">
        <f t="shared" ca="1" si="8"/>
        <v>0</v>
      </c>
      <c r="P20" s="194">
        <f t="shared" ca="1" si="8"/>
        <v>0</v>
      </c>
      <c r="Q20" s="194">
        <f t="shared" ca="1" si="8"/>
        <v>0</v>
      </c>
      <c r="R20" s="194">
        <f t="shared" ca="1" si="8"/>
        <v>0</v>
      </c>
      <c r="S20" s="194">
        <f t="shared" ca="1" si="8"/>
        <v>0</v>
      </c>
      <c r="T20" s="194">
        <f t="shared" ca="1" si="8"/>
        <v>0</v>
      </c>
      <c r="U20" s="194">
        <f t="shared" ca="1" si="8"/>
        <v>0</v>
      </c>
      <c r="V20" s="194">
        <f t="shared" ca="1" si="8"/>
        <v>0</v>
      </c>
      <c r="W20" s="194">
        <f t="shared" ca="1" si="8"/>
        <v>0</v>
      </c>
      <c r="X20" s="194">
        <f t="shared" ca="1" si="8"/>
        <v>0</v>
      </c>
      <c r="Y20" s="194">
        <f t="shared" ca="1" si="9"/>
        <v>0</v>
      </c>
      <c r="Z20" s="194">
        <f t="shared" ca="1" si="9"/>
        <v>0</v>
      </c>
      <c r="AA20" s="194">
        <f t="shared" ca="1" si="9"/>
        <v>0</v>
      </c>
      <c r="AB20" s="194">
        <f t="shared" ca="1" si="9"/>
        <v>0</v>
      </c>
      <c r="AC20" s="194">
        <f t="shared" ca="1" si="9"/>
        <v>0</v>
      </c>
      <c r="AD20" s="194">
        <f t="shared" ca="1" si="9"/>
        <v>0</v>
      </c>
      <c r="AE20" s="194">
        <f t="shared" ca="1" si="9"/>
        <v>0</v>
      </c>
      <c r="AF20" s="194">
        <f t="shared" ca="1" si="9"/>
        <v>0</v>
      </c>
      <c r="AG20" s="194">
        <f t="shared" ca="1" si="9"/>
        <v>0</v>
      </c>
      <c r="AH20" s="194">
        <f t="shared" ca="1" si="9"/>
        <v>0</v>
      </c>
      <c r="AI20" s="194">
        <f t="shared" ca="1" si="10"/>
        <v>0</v>
      </c>
      <c r="AJ20" s="194">
        <f t="shared" ca="1" si="10"/>
        <v>63874.924947560263</v>
      </c>
      <c r="AK20" s="194">
        <f t="shared" ca="1" si="10"/>
        <v>0</v>
      </c>
      <c r="AL20" s="194">
        <f t="shared" ca="1" si="10"/>
        <v>0</v>
      </c>
      <c r="AM20" s="194">
        <f t="shared" ca="1" si="10"/>
        <v>0</v>
      </c>
      <c r="AN20" s="194">
        <f t="shared" ca="1" si="10"/>
        <v>0</v>
      </c>
    </row>
    <row r="21" spans="1:40" x14ac:dyDescent="0.3">
      <c r="A21" t="s">
        <v>1420</v>
      </c>
      <c r="B21" t="s">
        <v>1175</v>
      </c>
      <c r="C21" s="51">
        <f t="shared" ca="1" si="5"/>
        <v>0</v>
      </c>
      <c r="D21" s="192">
        <f t="shared" ca="1" si="6"/>
        <v>0</v>
      </c>
      <c r="E21" s="194">
        <f t="shared" ca="1" si="7"/>
        <v>0</v>
      </c>
      <c r="F21" s="194">
        <f t="shared" ca="1" si="7"/>
        <v>0</v>
      </c>
      <c r="G21" s="194">
        <f t="shared" ca="1" si="7"/>
        <v>0</v>
      </c>
      <c r="H21" s="194">
        <f t="shared" ca="1" si="7"/>
        <v>0</v>
      </c>
      <c r="I21" s="194">
        <f t="shared" ca="1" si="7"/>
        <v>0</v>
      </c>
      <c r="J21" s="194">
        <f t="shared" ca="1" si="7"/>
        <v>0</v>
      </c>
      <c r="K21" s="194">
        <f t="shared" ca="1" si="7"/>
        <v>0</v>
      </c>
      <c r="L21" s="194">
        <f t="shared" ca="1" si="7"/>
        <v>0</v>
      </c>
      <c r="M21" s="194">
        <f t="shared" ca="1" si="7"/>
        <v>0</v>
      </c>
      <c r="N21" s="194">
        <f t="shared" ca="1" si="7"/>
        <v>0</v>
      </c>
      <c r="O21" s="194">
        <f t="shared" ca="1" si="8"/>
        <v>0</v>
      </c>
      <c r="P21" s="194">
        <f t="shared" ca="1" si="8"/>
        <v>0</v>
      </c>
      <c r="Q21" s="194">
        <f t="shared" ca="1" si="8"/>
        <v>0</v>
      </c>
      <c r="R21" s="194">
        <f t="shared" ca="1" si="8"/>
        <v>0</v>
      </c>
      <c r="S21" s="194">
        <f t="shared" ca="1" si="8"/>
        <v>0</v>
      </c>
      <c r="T21" s="194">
        <f t="shared" ca="1" si="8"/>
        <v>0</v>
      </c>
      <c r="U21" s="194">
        <f t="shared" ca="1" si="8"/>
        <v>0</v>
      </c>
      <c r="V21" s="194">
        <f t="shared" ca="1" si="8"/>
        <v>0</v>
      </c>
      <c r="W21" s="194">
        <f t="shared" ca="1" si="8"/>
        <v>0</v>
      </c>
      <c r="X21" s="194">
        <f t="shared" ca="1" si="8"/>
        <v>0</v>
      </c>
      <c r="Y21" s="194">
        <f t="shared" ca="1" si="9"/>
        <v>0</v>
      </c>
      <c r="Z21" s="194">
        <f t="shared" ca="1" si="9"/>
        <v>0</v>
      </c>
      <c r="AA21" s="194">
        <f t="shared" ca="1" si="9"/>
        <v>0</v>
      </c>
      <c r="AB21" s="194">
        <f t="shared" ca="1" si="9"/>
        <v>0</v>
      </c>
      <c r="AC21" s="194">
        <f t="shared" ca="1" si="9"/>
        <v>0</v>
      </c>
      <c r="AD21" s="194">
        <f t="shared" ca="1" si="9"/>
        <v>0</v>
      </c>
      <c r="AE21" s="194">
        <f t="shared" ca="1" si="9"/>
        <v>0</v>
      </c>
      <c r="AF21" s="194">
        <f t="shared" ca="1" si="9"/>
        <v>0</v>
      </c>
      <c r="AG21" s="194">
        <f t="shared" ca="1" si="9"/>
        <v>0</v>
      </c>
      <c r="AH21" s="194">
        <f t="shared" ca="1" si="9"/>
        <v>0</v>
      </c>
      <c r="AI21" s="194">
        <f t="shared" ca="1" si="10"/>
        <v>0</v>
      </c>
      <c r="AJ21" s="194">
        <f t="shared" ca="1" si="10"/>
        <v>0</v>
      </c>
      <c r="AK21" s="194">
        <f t="shared" ca="1" si="10"/>
        <v>0</v>
      </c>
      <c r="AL21" s="194">
        <f t="shared" ca="1" si="10"/>
        <v>0</v>
      </c>
      <c r="AM21" s="194">
        <f t="shared" ca="1" si="10"/>
        <v>0</v>
      </c>
      <c r="AN21" s="194">
        <f t="shared" ca="1" si="10"/>
        <v>0</v>
      </c>
    </row>
    <row r="22" spans="1:40" x14ac:dyDescent="0.3">
      <c r="A22" t="s">
        <v>1420</v>
      </c>
      <c r="B22" t="s">
        <v>1339</v>
      </c>
      <c r="C22" s="51">
        <f t="shared" ca="1" si="5"/>
        <v>0.64</v>
      </c>
      <c r="D22" s="192">
        <f t="shared" ca="1" si="6"/>
        <v>5525.6084325360016</v>
      </c>
      <c r="E22" s="194">
        <f t="shared" ca="1" si="7"/>
        <v>0</v>
      </c>
      <c r="F22" s="194">
        <f t="shared" ca="1" si="7"/>
        <v>0</v>
      </c>
      <c r="G22" s="194">
        <f t="shared" ca="1" si="7"/>
        <v>0</v>
      </c>
      <c r="H22" s="194">
        <f t="shared" ca="1" si="7"/>
        <v>0</v>
      </c>
      <c r="I22" s="194">
        <f t="shared" ca="1" si="7"/>
        <v>0</v>
      </c>
      <c r="J22" s="194">
        <f t="shared" ca="1" si="7"/>
        <v>0</v>
      </c>
      <c r="K22" s="194">
        <f t="shared" ca="1" si="7"/>
        <v>0</v>
      </c>
      <c r="L22" s="194">
        <f t="shared" ca="1" si="7"/>
        <v>0</v>
      </c>
      <c r="M22" s="194">
        <f t="shared" ca="1" si="7"/>
        <v>0</v>
      </c>
      <c r="N22" s="194">
        <f t="shared" ca="1" si="7"/>
        <v>0</v>
      </c>
      <c r="O22" s="194">
        <f t="shared" ca="1" si="8"/>
        <v>0</v>
      </c>
      <c r="P22" s="194">
        <f t="shared" ca="1" si="8"/>
        <v>0</v>
      </c>
      <c r="Q22" s="194">
        <f t="shared" ca="1" si="8"/>
        <v>0</v>
      </c>
      <c r="R22" s="194">
        <f t="shared" ca="1" si="8"/>
        <v>0</v>
      </c>
      <c r="S22" s="194">
        <f t="shared" ca="1" si="8"/>
        <v>0</v>
      </c>
      <c r="T22" s="194">
        <f t="shared" ca="1" si="8"/>
        <v>0</v>
      </c>
      <c r="U22" s="194">
        <f t="shared" ca="1" si="8"/>
        <v>0</v>
      </c>
      <c r="V22" s="194">
        <f t="shared" ca="1" si="8"/>
        <v>0</v>
      </c>
      <c r="W22" s="194">
        <f t="shared" ca="1" si="8"/>
        <v>0</v>
      </c>
      <c r="X22" s="194">
        <f t="shared" ca="1" si="8"/>
        <v>0</v>
      </c>
      <c r="Y22" s="194">
        <f t="shared" ca="1" si="9"/>
        <v>0</v>
      </c>
      <c r="Z22" s="194">
        <f t="shared" ca="1" si="9"/>
        <v>0</v>
      </c>
      <c r="AA22" s="194">
        <f t="shared" ca="1" si="9"/>
        <v>0</v>
      </c>
      <c r="AB22" s="194">
        <f t="shared" ca="1" si="9"/>
        <v>0</v>
      </c>
      <c r="AC22" s="194">
        <f t="shared" ca="1" si="9"/>
        <v>0</v>
      </c>
      <c r="AD22" s="194">
        <f t="shared" ca="1" si="9"/>
        <v>0</v>
      </c>
      <c r="AE22" s="194">
        <f t="shared" ca="1" si="9"/>
        <v>0</v>
      </c>
      <c r="AF22" s="194">
        <f t="shared" ca="1" si="9"/>
        <v>0</v>
      </c>
      <c r="AG22" s="194">
        <f t="shared" ca="1" si="9"/>
        <v>0</v>
      </c>
      <c r="AH22" s="194">
        <f t="shared" ca="1" si="9"/>
        <v>0</v>
      </c>
      <c r="AI22" s="194">
        <f t="shared" ca="1" si="10"/>
        <v>0</v>
      </c>
      <c r="AJ22" s="194">
        <f t="shared" ca="1" si="10"/>
        <v>5525.6084325360016</v>
      </c>
      <c r="AK22" s="194">
        <f t="shared" ca="1" si="10"/>
        <v>0</v>
      </c>
      <c r="AL22" s="194">
        <f t="shared" ca="1" si="10"/>
        <v>0</v>
      </c>
      <c r="AM22" s="194">
        <f t="shared" ca="1" si="10"/>
        <v>0</v>
      </c>
      <c r="AN22" s="194">
        <f t="shared" ca="1" si="10"/>
        <v>0</v>
      </c>
    </row>
    <row r="23" spans="1:40" x14ac:dyDescent="0.3">
      <c r="A23" t="s">
        <v>1420</v>
      </c>
      <c r="B23" t="s">
        <v>1373</v>
      </c>
      <c r="C23" s="51">
        <f t="shared" ca="1" si="5"/>
        <v>0.48</v>
      </c>
      <c r="D23" s="192">
        <f t="shared" ca="1" si="6"/>
        <v>4604.6736937800015</v>
      </c>
      <c r="E23" s="194">
        <f t="shared" ca="1" si="7"/>
        <v>0</v>
      </c>
      <c r="F23" s="194">
        <f t="shared" ca="1" si="7"/>
        <v>0</v>
      </c>
      <c r="G23" s="194">
        <f t="shared" ca="1" si="7"/>
        <v>0</v>
      </c>
      <c r="H23" s="194">
        <f t="shared" ca="1" si="7"/>
        <v>0</v>
      </c>
      <c r="I23" s="194">
        <f t="shared" ca="1" si="7"/>
        <v>0</v>
      </c>
      <c r="J23" s="194">
        <f t="shared" ca="1" si="7"/>
        <v>0</v>
      </c>
      <c r="K23" s="194">
        <f t="shared" ca="1" si="7"/>
        <v>0</v>
      </c>
      <c r="L23" s="194">
        <f t="shared" ca="1" si="7"/>
        <v>0</v>
      </c>
      <c r="M23" s="194">
        <f t="shared" ca="1" si="7"/>
        <v>0</v>
      </c>
      <c r="N23" s="194">
        <f t="shared" ca="1" si="7"/>
        <v>0</v>
      </c>
      <c r="O23" s="194">
        <f t="shared" ca="1" si="8"/>
        <v>0</v>
      </c>
      <c r="P23" s="194">
        <f t="shared" ca="1" si="8"/>
        <v>0</v>
      </c>
      <c r="Q23" s="194">
        <f t="shared" ca="1" si="8"/>
        <v>0</v>
      </c>
      <c r="R23" s="194">
        <f t="shared" ca="1" si="8"/>
        <v>0</v>
      </c>
      <c r="S23" s="194">
        <f t="shared" ca="1" si="8"/>
        <v>0</v>
      </c>
      <c r="T23" s="194">
        <f t="shared" ca="1" si="8"/>
        <v>0</v>
      </c>
      <c r="U23" s="194">
        <f t="shared" ca="1" si="8"/>
        <v>0</v>
      </c>
      <c r="V23" s="194">
        <f t="shared" ca="1" si="8"/>
        <v>0</v>
      </c>
      <c r="W23" s="194">
        <f t="shared" ca="1" si="8"/>
        <v>0</v>
      </c>
      <c r="X23" s="194">
        <f t="shared" ca="1" si="8"/>
        <v>0</v>
      </c>
      <c r="Y23" s="194">
        <f t="shared" ca="1" si="9"/>
        <v>0</v>
      </c>
      <c r="Z23" s="194">
        <f t="shared" ca="1" si="9"/>
        <v>0</v>
      </c>
      <c r="AA23" s="194">
        <f t="shared" ca="1" si="9"/>
        <v>0</v>
      </c>
      <c r="AB23" s="194">
        <f t="shared" ca="1" si="9"/>
        <v>0</v>
      </c>
      <c r="AC23" s="194">
        <f t="shared" ca="1" si="9"/>
        <v>0</v>
      </c>
      <c r="AD23" s="194">
        <f t="shared" ca="1" si="9"/>
        <v>0</v>
      </c>
      <c r="AE23" s="194">
        <f t="shared" ca="1" si="9"/>
        <v>0</v>
      </c>
      <c r="AF23" s="194">
        <f t="shared" ca="1" si="9"/>
        <v>0</v>
      </c>
      <c r="AG23" s="194">
        <f t="shared" ca="1" si="9"/>
        <v>0</v>
      </c>
      <c r="AH23" s="194">
        <f t="shared" ca="1" si="9"/>
        <v>0</v>
      </c>
      <c r="AI23" s="194">
        <f t="shared" ca="1" si="10"/>
        <v>0</v>
      </c>
      <c r="AJ23" s="194">
        <f t="shared" ca="1" si="10"/>
        <v>0</v>
      </c>
      <c r="AK23" s="194">
        <f t="shared" ca="1" si="10"/>
        <v>0</v>
      </c>
      <c r="AL23" s="194">
        <f t="shared" ca="1" si="10"/>
        <v>0</v>
      </c>
      <c r="AM23" s="194">
        <f t="shared" ca="1" si="10"/>
        <v>4604.6736937800015</v>
      </c>
      <c r="AN23" s="194">
        <f t="shared" ca="1" si="10"/>
        <v>0</v>
      </c>
    </row>
    <row r="24" spans="1:40" x14ac:dyDescent="0.3">
      <c r="A24" t="s">
        <v>1314</v>
      </c>
      <c r="B24" t="s">
        <v>1314</v>
      </c>
      <c r="C24" s="51">
        <f t="shared" ca="1" si="5"/>
        <v>0</v>
      </c>
      <c r="D24" s="192">
        <f t="shared" ca="1" si="6"/>
        <v>0</v>
      </c>
      <c r="E24" s="194">
        <f t="shared" ca="1" si="7"/>
        <v>0</v>
      </c>
      <c r="F24" s="194">
        <f t="shared" ca="1" si="7"/>
        <v>0</v>
      </c>
      <c r="G24" s="194">
        <f t="shared" ca="1" si="7"/>
        <v>0</v>
      </c>
      <c r="H24" s="194">
        <f t="shared" ca="1" si="7"/>
        <v>0</v>
      </c>
      <c r="I24" s="194">
        <f t="shared" ca="1" si="7"/>
        <v>0</v>
      </c>
      <c r="J24" s="194">
        <f t="shared" ca="1" si="7"/>
        <v>0</v>
      </c>
      <c r="K24" s="194">
        <f t="shared" ca="1" si="7"/>
        <v>0</v>
      </c>
      <c r="L24" s="194">
        <f t="shared" ca="1" si="7"/>
        <v>0</v>
      </c>
      <c r="M24" s="194">
        <f t="shared" ca="1" si="7"/>
        <v>0</v>
      </c>
      <c r="N24" s="194">
        <f t="shared" ca="1" si="7"/>
        <v>0</v>
      </c>
      <c r="O24" s="194">
        <f t="shared" ca="1" si="8"/>
        <v>0</v>
      </c>
      <c r="P24" s="194">
        <f t="shared" ca="1" si="8"/>
        <v>0</v>
      </c>
      <c r="Q24" s="194">
        <f t="shared" ca="1" si="8"/>
        <v>0</v>
      </c>
      <c r="R24" s="194">
        <f t="shared" ca="1" si="8"/>
        <v>0</v>
      </c>
      <c r="S24" s="194">
        <f t="shared" ca="1" si="8"/>
        <v>0</v>
      </c>
      <c r="T24" s="194">
        <f t="shared" ca="1" si="8"/>
        <v>0</v>
      </c>
      <c r="U24" s="194">
        <f t="shared" ca="1" si="8"/>
        <v>0</v>
      </c>
      <c r="V24" s="194">
        <f t="shared" ca="1" si="8"/>
        <v>0</v>
      </c>
      <c r="W24" s="194">
        <f t="shared" ca="1" si="8"/>
        <v>0</v>
      </c>
      <c r="X24" s="194">
        <f t="shared" ca="1" si="8"/>
        <v>0</v>
      </c>
      <c r="Y24" s="194">
        <f t="shared" ca="1" si="9"/>
        <v>0</v>
      </c>
      <c r="Z24" s="194">
        <f t="shared" ca="1" si="9"/>
        <v>0</v>
      </c>
      <c r="AA24" s="194">
        <f t="shared" ca="1" si="9"/>
        <v>0</v>
      </c>
      <c r="AB24" s="194">
        <f t="shared" ca="1" si="9"/>
        <v>0</v>
      </c>
      <c r="AC24" s="194">
        <f t="shared" ca="1" si="9"/>
        <v>0</v>
      </c>
      <c r="AD24" s="194">
        <f t="shared" ca="1" si="9"/>
        <v>0</v>
      </c>
      <c r="AE24" s="194">
        <f t="shared" ca="1" si="9"/>
        <v>0</v>
      </c>
      <c r="AF24" s="194">
        <f t="shared" ca="1" si="9"/>
        <v>0</v>
      </c>
      <c r="AG24" s="194">
        <f t="shared" ca="1" si="9"/>
        <v>0</v>
      </c>
      <c r="AH24" s="194">
        <f t="shared" ca="1" si="9"/>
        <v>0</v>
      </c>
      <c r="AI24" s="194">
        <f t="shared" ca="1" si="10"/>
        <v>0</v>
      </c>
      <c r="AJ24" s="194">
        <f t="shared" ca="1" si="10"/>
        <v>0</v>
      </c>
      <c r="AK24" s="194">
        <f t="shared" ca="1" si="10"/>
        <v>0</v>
      </c>
      <c r="AL24" s="194">
        <f t="shared" ca="1" si="10"/>
        <v>0</v>
      </c>
      <c r="AM24" s="194">
        <f t="shared" ca="1" si="10"/>
        <v>0</v>
      </c>
      <c r="AN24" s="194">
        <f t="shared" ca="1" si="10"/>
        <v>0</v>
      </c>
    </row>
    <row r="25" spans="1:40" x14ac:dyDescent="0.3">
      <c r="A25" t="s">
        <v>1054</v>
      </c>
      <c r="B25" t="s">
        <v>1054</v>
      </c>
      <c r="C25" s="51">
        <f t="shared" ca="1" si="5"/>
        <v>0</v>
      </c>
      <c r="D25" s="192">
        <f t="shared" ca="1" si="6"/>
        <v>0</v>
      </c>
      <c r="E25" s="194">
        <f t="shared" ca="1" si="7"/>
        <v>0</v>
      </c>
      <c r="F25" s="194">
        <f t="shared" ca="1" si="7"/>
        <v>0</v>
      </c>
      <c r="G25" s="194">
        <f t="shared" ca="1" si="7"/>
        <v>0</v>
      </c>
      <c r="H25" s="194">
        <f t="shared" ca="1" si="7"/>
        <v>0</v>
      </c>
      <c r="I25" s="194">
        <f t="shared" ca="1" si="7"/>
        <v>0</v>
      </c>
      <c r="J25" s="194">
        <f t="shared" ca="1" si="7"/>
        <v>0</v>
      </c>
      <c r="K25" s="194">
        <f t="shared" ca="1" si="7"/>
        <v>0</v>
      </c>
      <c r="L25" s="194">
        <f t="shared" ca="1" si="7"/>
        <v>0</v>
      </c>
      <c r="M25" s="194">
        <f t="shared" ca="1" si="7"/>
        <v>0</v>
      </c>
      <c r="N25" s="194">
        <f t="shared" ca="1" si="7"/>
        <v>0</v>
      </c>
      <c r="O25" s="194">
        <f t="shared" ca="1" si="8"/>
        <v>0</v>
      </c>
      <c r="P25" s="194">
        <f t="shared" ca="1" si="8"/>
        <v>0</v>
      </c>
      <c r="Q25" s="194">
        <f t="shared" ca="1" si="8"/>
        <v>0</v>
      </c>
      <c r="R25" s="194">
        <f t="shared" ca="1" si="8"/>
        <v>0</v>
      </c>
      <c r="S25" s="194">
        <f t="shared" ca="1" si="8"/>
        <v>0</v>
      </c>
      <c r="T25" s="194">
        <f t="shared" ca="1" si="8"/>
        <v>0</v>
      </c>
      <c r="U25" s="194">
        <f t="shared" ca="1" si="8"/>
        <v>0</v>
      </c>
      <c r="V25" s="194">
        <f t="shared" ca="1" si="8"/>
        <v>0</v>
      </c>
      <c r="W25" s="194">
        <f t="shared" ca="1" si="8"/>
        <v>0</v>
      </c>
      <c r="X25" s="194">
        <f t="shared" ca="1" si="8"/>
        <v>0</v>
      </c>
      <c r="Y25" s="194">
        <f t="shared" ca="1" si="9"/>
        <v>0</v>
      </c>
      <c r="Z25" s="194">
        <f t="shared" ca="1" si="9"/>
        <v>0</v>
      </c>
      <c r="AA25" s="194">
        <f t="shared" ca="1" si="9"/>
        <v>0</v>
      </c>
      <c r="AB25" s="194">
        <f t="shared" ca="1" si="9"/>
        <v>0</v>
      </c>
      <c r="AC25" s="194">
        <f t="shared" ca="1" si="9"/>
        <v>0</v>
      </c>
      <c r="AD25" s="194">
        <f t="shared" ca="1" si="9"/>
        <v>0</v>
      </c>
      <c r="AE25" s="194">
        <f t="shared" ca="1" si="9"/>
        <v>0</v>
      </c>
      <c r="AF25" s="194">
        <f t="shared" ca="1" si="9"/>
        <v>0</v>
      </c>
      <c r="AG25" s="194">
        <f t="shared" ca="1" si="9"/>
        <v>0</v>
      </c>
      <c r="AH25" s="194">
        <f t="shared" ca="1" si="9"/>
        <v>0</v>
      </c>
      <c r="AI25" s="194">
        <f t="shared" ca="1" si="10"/>
        <v>0</v>
      </c>
      <c r="AJ25" s="194">
        <f t="shared" ca="1" si="10"/>
        <v>0</v>
      </c>
      <c r="AK25" s="194">
        <f t="shared" ca="1" si="10"/>
        <v>0</v>
      </c>
      <c r="AL25" s="194">
        <f t="shared" ca="1" si="10"/>
        <v>0</v>
      </c>
      <c r="AM25" s="194">
        <f t="shared" ca="1" si="10"/>
        <v>0</v>
      </c>
      <c r="AN25" s="194">
        <f t="shared" ca="1" si="10"/>
        <v>0</v>
      </c>
    </row>
    <row r="26" spans="1:40" x14ac:dyDescent="0.3">
      <c r="A26" s="54" t="s">
        <v>1420</v>
      </c>
      <c r="B26" s="54" t="s">
        <v>1064</v>
      </c>
      <c r="C26" s="51">
        <f t="shared" ca="1" si="5"/>
        <v>4.08</v>
      </c>
      <c r="D26" s="192">
        <f t="shared" ca="1" si="6"/>
        <v>30659.452344418507</v>
      </c>
      <c r="E26" s="194">
        <f t="shared" ca="1" si="7"/>
        <v>0</v>
      </c>
      <c r="F26" s="194">
        <f t="shared" ca="1" si="7"/>
        <v>0</v>
      </c>
      <c r="G26" s="194">
        <f t="shared" ca="1" si="7"/>
        <v>0</v>
      </c>
      <c r="H26" s="194">
        <f t="shared" ca="1" si="7"/>
        <v>0</v>
      </c>
      <c r="I26" s="194">
        <f t="shared" ca="1" si="7"/>
        <v>0</v>
      </c>
      <c r="J26" s="194">
        <f t="shared" ca="1" si="7"/>
        <v>0</v>
      </c>
      <c r="K26" s="194">
        <f t="shared" ca="1" si="7"/>
        <v>0</v>
      </c>
      <c r="L26" s="194">
        <f t="shared" ca="1" si="7"/>
        <v>0</v>
      </c>
      <c r="M26" s="194">
        <f t="shared" ca="1" si="7"/>
        <v>0</v>
      </c>
      <c r="N26" s="194">
        <f t="shared" ca="1" si="7"/>
        <v>0</v>
      </c>
      <c r="O26" s="194">
        <f t="shared" ca="1" si="8"/>
        <v>0</v>
      </c>
      <c r="P26" s="194">
        <f t="shared" ca="1" si="8"/>
        <v>0</v>
      </c>
      <c r="Q26" s="194">
        <f t="shared" ca="1" si="8"/>
        <v>0</v>
      </c>
      <c r="R26" s="194">
        <f t="shared" ca="1" si="8"/>
        <v>0</v>
      </c>
      <c r="S26" s="194">
        <f t="shared" ca="1" si="8"/>
        <v>0</v>
      </c>
      <c r="T26" s="194">
        <f t="shared" ca="1" si="8"/>
        <v>0</v>
      </c>
      <c r="U26" s="194">
        <f t="shared" ca="1" si="8"/>
        <v>0</v>
      </c>
      <c r="V26" s="194">
        <f t="shared" ca="1" si="8"/>
        <v>0</v>
      </c>
      <c r="W26" s="194">
        <f t="shared" ca="1" si="8"/>
        <v>30659.452344418507</v>
      </c>
      <c r="X26" s="194">
        <f t="shared" ca="1" si="8"/>
        <v>0</v>
      </c>
      <c r="Y26" s="194">
        <f t="shared" ca="1" si="9"/>
        <v>0</v>
      </c>
      <c r="Z26" s="194">
        <f t="shared" ca="1" si="9"/>
        <v>0</v>
      </c>
      <c r="AA26" s="194">
        <f t="shared" ca="1" si="9"/>
        <v>0</v>
      </c>
      <c r="AB26" s="194">
        <f t="shared" ca="1" si="9"/>
        <v>0</v>
      </c>
      <c r="AC26" s="194">
        <f t="shared" ca="1" si="9"/>
        <v>0</v>
      </c>
      <c r="AD26" s="194">
        <f t="shared" ca="1" si="9"/>
        <v>0</v>
      </c>
      <c r="AE26" s="194">
        <f t="shared" ca="1" si="9"/>
        <v>0</v>
      </c>
      <c r="AF26" s="194">
        <f t="shared" ca="1" si="9"/>
        <v>0</v>
      </c>
      <c r="AG26" s="194">
        <f t="shared" ca="1" si="9"/>
        <v>0</v>
      </c>
      <c r="AH26" s="194">
        <f t="shared" ca="1" si="9"/>
        <v>0</v>
      </c>
      <c r="AI26" s="194">
        <f t="shared" ca="1" si="10"/>
        <v>0</v>
      </c>
      <c r="AJ26" s="194">
        <f t="shared" ca="1" si="10"/>
        <v>0</v>
      </c>
      <c r="AK26" s="194">
        <f t="shared" ca="1" si="10"/>
        <v>0</v>
      </c>
      <c r="AL26" s="194">
        <f t="shared" ca="1" si="10"/>
        <v>0</v>
      </c>
      <c r="AM26" s="194">
        <f t="shared" ca="1" si="10"/>
        <v>0</v>
      </c>
      <c r="AN26" s="194">
        <f t="shared" ca="1" si="10"/>
        <v>0</v>
      </c>
    </row>
    <row r="27" spans="1:40" x14ac:dyDescent="0.3">
      <c r="A27" s="60" t="s">
        <v>1466</v>
      </c>
      <c r="B27" s="64"/>
      <c r="C27" s="64"/>
      <c r="D27" s="196"/>
      <c r="E27" s="194"/>
      <c r="F27" s="194"/>
      <c r="G27" s="194"/>
      <c r="H27" s="194"/>
      <c r="I27" s="194"/>
      <c r="J27" s="194"/>
      <c r="K27" s="194"/>
      <c r="L27" s="194"/>
      <c r="M27" s="194"/>
      <c r="N27" s="194"/>
      <c r="O27" s="194"/>
      <c r="P27" s="194"/>
      <c r="Q27" s="194"/>
      <c r="R27" s="194"/>
      <c r="S27" s="194"/>
      <c r="T27" s="194"/>
      <c r="U27" s="194"/>
      <c r="V27" s="194"/>
      <c r="W27" s="194"/>
      <c r="X27" s="194"/>
      <c r="Y27" s="194"/>
      <c r="Z27" s="194"/>
      <c r="AA27" s="194"/>
      <c r="AB27" s="194"/>
      <c r="AC27" s="194"/>
      <c r="AD27" s="194"/>
      <c r="AE27" s="194"/>
      <c r="AF27" s="194"/>
      <c r="AG27" s="194"/>
      <c r="AH27" s="194"/>
      <c r="AI27" s="194"/>
      <c r="AJ27" s="194"/>
      <c r="AK27" s="194"/>
      <c r="AL27" s="194"/>
      <c r="AM27" s="194"/>
      <c r="AN27" s="194"/>
    </row>
    <row r="28" spans="1:40" x14ac:dyDescent="0.3">
      <c r="D28" s="192">
        <f ca="1">SUM(E28:AN28)</f>
        <v>658921.51484656974</v>
      </c>
      <c r="E28" s="194">
        <f t="shared" ref="E28:AN28" ca="1" si="11">SUM(E7:E26)</f>
        <v>152028.84466292628</v>
      </c>
      <c r="F28" s="181">
        <f t="shared" ca="1" si="11"/>
        <v>34105.283158597209</v>
      </c>
      <c r="G28" s="181">
        <f t="shared" ca="1" si="11"/>
        <v>69023.451108649853</v>
      </c>
      <c r="H28" s="181">
        <f t="shared" ca="1" si="11"/>
        <v>6997.5797822812256</v>
      </c>
      <c r="I28" s="181">
        <f t="shared" ca="1" si="11"/>
        <v>111308.39347693615</v>
      </c>
      <c r="J28" s="194">
        <f t="shared" ca="1" si="11"/>
        <v>143625.52835111547</v>
      </c>
      <c r="K28" s="194">
        <f t="shared" ca="1" si="11"/>
        <v>0</v>
      </c>
      <c r="L28" s="194">
        <f t="shared" ca="1" si="11"/>
        <v>0</v>
      </c>
      <c r="M28" s="194">
        <f t="shared" ca="1" si="11"/>
        <v>0</v>
      </c>
      <c r="N28" s="194">
        <f t="shared" ca="1" si="11"/>
        <v>0</v>
      </c>
      <c r="O28" s="194">
        <f t="shared" ca="1" si="11"/>
        <v>0</v>
      </c>
      <c r="P28" s="194">
        <f t="shared" ca="1" si="11"/>
        <v>0</v>
      </c>
      <c r="Q28" s="194">
        <f t="shared" ca="1" si="11"/>
        <v>22398.667737777188</v>
      </c>
      <c r="R28" s="194">
        <f t="shared" ca="1" si="11"/>
        <v>0</v>
      </c>
      <c r="S28" s="194">
        <f t="shared" ca="1" si="11"/>
        <v>14769.10714999154</v>
      </c>
      <c r="T28" s="194">
        <f t="shared" ca="1" si="11"/>
        <v>0</v>
      </c>
      <c r="U28" s="194">
        <f t="shared" ca="1" si="11"/>
        <v>0</v>
      </c>
      <c r="V28" s="194">
        <f t="shared" ca="1" si="11"/>
        <v>0</v>
      </c>
      <c r="W28" s="194">
        <f t="shared" ca="1" si="11"/>
        <v>30659.452344418507</v>
      </c>
      <c r="X28" s="194">
        <f t="shared" ca="1" si="11"/>
        <v>0</v>
      </c>
      <c r="Y28" s="194">
        <f t="shared" ca="1" si="11"/>
        <v>0</v>
      </c>
      <c r="Z28" s="194">
        <f t="shared" ca="1" si="11"/>
        <v>0</v>
      </c>
      <c r="AA28" s="194">
        <f t="shared" ca="1" si="11"/>
        <v>0</v>
      </c>
      <c r="AB28" s="194">
        <f t="shared" ca="1" si="11"/>
        <v>0</v>
      </c>
      <c r="AC28" s="194">
        <f t="shared" ca="1" si="11"/>
        <v>0</v>
      </c>
      <c r="AD28" s="194">
        <f t="shared" ca="1" si="11"/>
        <v>0</v>
      </c>
      <c r="AE28" s="194">
        <f t="shared" ca="1" si="11"/>
        <v>0</v>
      </c>
      <c r="AF28" s="194">
        <f t="shared" ca="1" si="11"/>
        <v>0</v>
      </c>
      <c r="AG28" s="194">
        <f t="shared" ca="1" si="11"/>
        <v>0</v>
      </c>
      <c r="AH28" s="194">
        <f t="shared" ca="1" si="11"/>
        <v>0</v>
      </c>
      <c r="AI28" s="194">
        <f t="shared" ca="1" si="11"/>
        <v>0</v>
      </c>
      <c r="AJ28" s="194">
        <f t="shared" ca="1" si="11"/>
        <v>69400.533380096269</v>
      </c>
      <c r="AK28" s="194">
        <f t="shared" ca="1" si="11"/>
        <v>0</v>
      </c>
      <c r="AL28" s="194">
        <f t="shared" ca="1" si="11"/>
        <v>0</v>
      </c>
      <c r="AM28" s="194">
        <f t="shared" ca="1" si="11"/>
        <v>4604.6736937800015</v>
      </c>
      <c r="AN28" s="194">
        <f t="shared" ca="1" si="11"/>
        <v>0</v>
      </c>
    </row>
    <row r="29" spans="1:40" x14ac:dyDescent="0.3">
      <c r="A29" s="60" t="s">
        <v>1467</v>
      </c>
      <c r="B29" s="60"/>
      <c r="C29" s="60"/>
      <c r="D29" s="189"/>
      <c r="E29" s="198"/>
      <c r="F29" s="198"/>
      <c r="G29" s="198"/>
      <c r="H29" s="198"/>
      <c r="I29" s="198"/>
      <c r="J29" s="198"/>
      <c r="K29" s="198"/>
      <c r="L29" s="198"/>
      <c r="M29" s="198"/>
      <c r="N29" s="198"/>
      <c r="O29" s="198"/>
      <c r="P29" s="198"/>
      <c r="Q29" s="198"/>
      <c r="R29" s="198"/>
      <c r="S29" s="198"/>
      <c r="T29" s="198"/>
      <c r="U29" s="198"/>
      <c r="V29" s="198"/>
      <c r="W29" s="198"/>
      <c r="X29" s="198"/>
      <c r="Y29" s="198"/>
      <c r="Z29" s="198"/>
      <c r="AA29" s="198"/>
      <c r="AB29" s="198"/>
      <c r="AC29" s="198"/>
      <c r="AD29" s="198"/>
      <c r="AE29" s="198"/>
      <c r="AF29" s="198"/>
      <c r="AG29" s="198"/>
      <c r="AH29" s="198"/>
      <c r="AI29" s="198"/>
      <c r="AJ29" s="198"/>
      <c r="AK29" s="198"/>
      <c r="AL29" s="198"/>
      <c r="AM29" s="198"/>
      <c r="AN29" s="198"/>
    </row>
    <row r="30" spans="1:40" x14ac:dyDescent="0.3">
      <c r="D30" s="192">
        <f ca="1">SUM(E30:AN30)</f>
        <v>230622.53019629937</v>
      </c>
      <c r="E30" s="194">
        <f t="shared" ref="E30:AN30" ca="1" si="12">SUMIFS(INDIRECT($B$1 &amp; "_Fringe"), WBSL3, E$1, Inst, $B$2)</f>
        <v>53210.095632024197</v>
      </c>
      <c r="F30" s="194">
        <f t="shared" ca="1" si="12"/>
        <v>11936.849105509022</v>
      </c>
      <c r="G30" s="194">
        <f t="shared" ca="1" si="12"/>
        <v>24158.207888027446</v>
      </c>
      <c r="H30" s="194">
        <f t="shared" ca="1" si="12"/>
        <v>2449.1529237984287</v>
      </c>
      <c r="I30" s="194">
        <f t="shared" ca="1" si="12"/>
        <v>38957.937716927649</v>
      </c>
      <c r="J30" s="194">
        <f t="shared" ca="1" si="12"/>
        <v>50268.93492289041</v>
      </c>
      <c r="K30" s="194">
        <f t="shared" ca="1" si="12"/>
        <v>0</v>
      </c>
      <c r="L30" s="194">
        <f t="shared" ca="1" si="12"/>
        <v>0</v>
      </c>
      <c r="M30" s="194">
        <f t="shared" ca="1" si="12"/>
        <v>0</v>
      </c>
      <c r="N30" s="194">
        <f t="shared" ca="1" si="12"/>
        <v>0</v>
      </c>
      <c r="O30" s="194">
        <f t="shared" ca="1" si="12"/>
        <v>0</v>
      </c>
      <c r="P30" s="194">
        <f t="shared" ca="1" si="12"/>
        <v>0</v>
      </c>
      <c r="Q30" s="194">
        <f t="shared" ca="1" si="12"/>
        <v>7839.5337082220158</v>
      </c>
      <c r="R30" s="194">
        <f t="shared" ca="1" si="12"/>
        <v>0</v>
      </c>
      <c r="S30" s="194">
        <f t="shared" ca="1" si="12"/>
        <v>5169.1875024970386</v>
      </c>
      <c r="T30" s="194">
        <f t="shared" ca="1" si="12"/>
        <v>0</v>
      </c>
      <c r="U30" s="194">
        <f t="shared" ca="1" si="12"/>
        <v>0</v>
      </c>
      <c r="V30" s="194">
        <f t="shared" ca="1" si="12"/>
        <v>0</v>
      </c>
      <c r="W30" s="194">
        <f t="shared" ca="1" si="12"/>
        <v>10730.808320546477</v>
      </c>
      <c r="X30" s="194">
        <f t="shared" ca="1" si="12"/>
        <v>0</v>
      </c>
      <c r="Y30" s="194">
        <f t="shared" ca="1" si="12"/>
        <v>0</v>
      </c>
      <c r="Z30" s="194">
        <f t="shared" ca="1" si="12"/>
        <v>0</v>
      </c>
      <c r="AA30" s="194">
        <f t="shared" ca="1" si="12"/>
        <v>0</v>
      </c>
      <c r="AB30" s="194">
        <f t="shared" ca="1" si="12"/>
        <v>0</v>
      </c>
      <c r="AC30" s="194">
        <f t="shared" ca="1" si="12"/>
        <v>0</v>
      </c>
      <c r="AD30" s="194">
        <f t="shared" ca="1" si="12"/>
        <v>0</v>
      </c>
      <c r="AE30" s="194">
        <f t="shared" ca="1" si="12"/>
        <v>0</v>
      </c>
      <c r="AF30" s="194">
        <f t="shared" ca="1" si="12"/>
        <v>0</v>
      </c>
      <c r="AG30" s="194">
        <f t="shared" ca="1" si="12"/>
        <v>0</v>
      </c>
      <c r="AH30" s="194">
        <f t="shared" ca="1" si="12"/>
        <v>0</v>
      </c>
      <c r="AI30" s="194">
        <f t="shared" ca="1" si="12"/>
        <v>0</v>
      </c>
      <c r="AJ30" s="194">
        <f t="shared" ca="1" si="12"/>
        <v>24290.186683033691</v>
      </c>
      <c r="AK30" s="194">
        <f t="shared" ca="1" si="12"/>
        <v>0</v>
      </c>
      <c r="AL30" s="194">
        <f t="shared" ca="1" si="12"/>
        <v>0</v>
      </c>
      <c r="AM30" s="194">
        <f t="shared" ca="1" si="12"/>
        <v>1611.6357928230004</v>
      </c>
      <c r="AN30" s="194">
        <f t="shared" ca="1" si="12"/>
        <v>0</v>
      </c>
    </row>
    <row r="31" spans="1:40" x14ac:dyDescent="0.3">
      <c r="A31" s="60" t="s">
        <v>1468</v>
      </c>
      <c r="B31" s="60"/>
      <c r="C31" s="60"/>
      <c r="D31" s="189"/>
      <c r="E31" s="189"/>
      <c r="F31" s="189"/>
      <c r="G31" s="189"/>
      <c r="H31" s="189"/>
      <c r="I31" s="189"/>
      <c r="J31" s="189"/>
      <c r="K31" s="189"/>
      <c r="L31" s="189"/>
      <c r="M31" s="189"/>
      <c r="N31" s="189"/>
      <c r="O31" s="189"/>
      <c r="P31" s="189"/>
      <c r="Q31" s="189"/>
      <c r="R31" s="189"/>
      <c r="S31" s="189"/>
      <c r="T31" s="189"/>
      <c r="U31" s="189"/>
      <c r="V31" s="189"/>
      <c r="W31" s="189"/>
      <c r="X31" s="189"/>
      <c r="Y31" s="189"/>
      <c r="Z31" s="189"/>
      <c r="AA31" s="189"/>
      <c r="AB31" s="189"/>
      <c r="AC31" s="189"/>
      <c r="AD31" s="189"/>
      <c r="AE31" s="189"/>
      <c r="AF31" s="189"/>
      <c r="AG31" s="189"/>
      <c r="AH31" s="189"/>
      <c r="AI31" s="189"/>
      <c r="AJ31" s="189"/>
      <c r="AK31" s="189"/>
      <c r="AL31" s="189"/>
      <c r="AM31" s="189"/>
      <c r="AN31" s="189"/>
    </row>
    <row r="32" spans="1:40" x14ac:dyDescent="0.3">
      <c r="A32" s="65" t="s">
        <v>1469</v>
      </c>
      <c r="B32" s="65" t="s">
        <v>1470</v>
      </c>
      <c r="C32" s="65" t="s">
        <v>1471</v>
      </c>
      <c r="D32" s="195"/>
      <c r="E32" s="194"/>
      <c r="F32" s="194"/>
      <c r="G32" s="194"/>
      <c r="H32" s="194"/>
      <c r="I32" s="194"/>
      <c r="J32" s="194"/>
      <c r="K32" s="194"/>
      <c r="L32" s="194"/>
      <c r="M32" s="194"/>
      <c r="N32" s="194"/>
      <c r="O32" s="194"/>
      <c r="P32" s="194"/>
      <c r="Q32" s="194"/>
      <c r="R32" s="194"/>
      <c r="S32" s="194"/>
      <c r="T32" s="194"/>
      <c r="U32" s="194"/>
      <c r="V32" s="194"/>
      <c r="W32" s="194"/>
      <c r="X32" s="194"/>
      <c r="Y32" s="194"/>
      <c r="Z32" s="194"/>
      <c r="AA32" s="194"/>
      <c r="AB32" s="194"/>
      <c r="AC32" s="194"/>
      <c r="AD32" s="194"/>
      <c r="AE32" s="194"/>
      <c r="AF32" s="194"/>
      <c r="AG32" s="194"/>
      <c r="AH32" s="194"/>
      <c r="AI32" s="194"/>
      <c r="AJ32" s="194"/>
      <c r="AK32" s="194"/>
      <c r="AL32" s="194"/>
      <c r="AM32" s="194"/>
      <c r="AN32" s="194"/>
    </row>
    <row r="33" spans="1:40" x14ac:dyDescent="0.3">
      <c r="A33" s="54" t="s">
        <v>1535</v>
      </c>
      <c r="B33" s="54">
        <v>1</v>
      </c>
      <c r="C33" s="54">
        <v>1</v>
      </c>
      <c r="D33" s="195">
        <f ca="1">SUM(E33:AN33)</f>
        <v>115321.49450866802</v>
      </c>
      <c r="E33" s="182">
        <f t="shared" ref="E33:AN33" ca="1" si="13">SUMIFS(INDIRECT($B$1 &amp; "_Direct"), Type, "CapEx", WBSL3, E$1, Inst, $B$2)</f>
        <v>0</v>
      </c>
      <c r="F33" s="182">
        <f t="shared" ca="1" si="13"/>
        <v>0</v>
      </c>
      <c r="G33" s="182">
        <f t="shared" ca="1" si="13"/>
        <v>0</v>
      </c>
      <c r="H33" s="182">
        <f t="shared" ca="1" si="13"/>
        <v>0</v>
      </c>
      <c r="I33" s="182">
        <f t="shared" ca="1" si="13"/>
        <v>0</v>
      </c>
      <c r="J33" s="182">
        <f t="shared" ca="1" si="13"/>
        <v>0</v>
      </c>
      <c r="K33" s="182">
        <f t="shared" ca="1" si="13"/>
        <v>0</v>
      </c>
      <c r="L33" s="182">
        <f t="shared" ca="1" si="13"/>
        <v>24507.096659118008</v>
      </c>
      <c r="M33" s="182">
        <f t="shared" ca="1" si="13"/>
        <v>14922.553637250005</v>
      </c>
      <c r="N33" s="182">
        <f t="shared" ca="1" si="13"/>
        <v>5329.4834418750015</v>
      </c>
      <c r="O33" s="182">
        <f t="shared" ca="1" si="13"/>
        <v>0</v>
      </c>
      <c r="P33" s="182">
        <f t="shared" ca="1" si="13"/>
        <v>10658.966883750003</v>
      </c>
      <c r="Q33" s="182">
        <f t="shared" ca="1" si="13"/>
        <v>44447.891905237513</v>
      </c>
      <c r="R33" s="182">
        <f t="shared" ca="1" si="13"/>
        <v>0</v>
      </c>
      <c r="S33" s="182">
        <f t="shared" ca="1" si="13"/>
        <v>0</v>
      </c>
      <c r="T33" s="182">
        <f t="shared" ca="1" si="13"/>
        <v>0</v>
      </c>
      <c r="U33" s="182">
        <f t="shared" ca="1" si="13"/>
        <v>0</v>
      </c>
      <c r="V33" s="182">
        <f t="shared" ca="1" si="13"/>
        <v>0</v>
      </c>
      <c r="W33" s="182">
        <f t="shared" ca="1" si="13"/>
        <v>0</v>
      </c>
      <c r="X33" s="182">
        <f t="shared" ca="1" si="13"/>
        <v>0</v>
      </c>
      <c r="Y33" s="182">
        <f t="shared" ca="1" si="13"/>
        <v>0</v>
      </c>
      <c r="Z33" s="182">
        <f t="shared" ca="1" si="13"/>
        <v>0</v>
      </c>
      <c r="AA33" s="182">
        <f t="shared" ca="1" si="13"/>
        <v>0</v>
      </c>
      <c r="AB33" s="182">
        <f t="shared" ca="1" si="13"/>
        <v>0</v>
      </c>
      <c r="AC33" s="182">
        <f t="shared" ca="1" si="13"/>
        <v>0</v>
      </c>
      <c r="AD33" s="182">
        <f t="shared" ca="1" si="13"/>
        <v>0</v>
      </c>
      <c r="AE33" s="182">
        <f t="shared" ca="1" si="13"/>
        <v>0</v>
      </c>
      <c r="AF33" s="182">
        <f t="shared" ca="1" si="13"/>
        <v>0</v>
      </c>
      <c r="AG33" s="182">
        <f t="shared" ca="1" si="13"/>
        <v>0</v>
      </c>
      <c r="AH33" s="182">
        <f t="shared" ca="1" si="13"/>
        <v>0</v>
      </c>
      <c r="AI33" s="182">
        <f t="shared" ca="1" si="13"/>
        <v>0</v>
      </c>
      <c r="AJ33" s="182">
        <f t="shared" ca="1" si="13"/>
        <v>0</v>
      </c>
      <c r="AK33" s="182">
        <f t="shared" ca="1" si="13"/>
        <v>0</v>
      </c>
      <c r="AL33" s="182">
        <f t="shared" ca="1" si="13"/>
        <v>0</v>
      </c>
      <c r="AM33" s="182">
        <f t="shared" ca="1" si="13"/>
        <v>15455.501981437505</v>
      </c>
      <c r="AN33" s="182">
        <f t="shared" ca="1" si="13"/>
        <v>0</v>
      </c>
    </row>
    <row r="34" spans="1:40" x14ac:dyDescent="0.3">
      <c r="A34" s="54" t="s">
        <v>1472</v>
      </c>
      <c r="B34" s="54">
        <v>1</v>
      </c>
      <c r="C34" s="54">
        <v>1</v>
      </c>
      <c r="D34" s="195">
        <f ca="1">SUM(E34:AN34)</f>
        <v>1487959.8000708492</v>
      </c>
      <c r="E34" s="182">
        <f t="shared" ref="E34:AN34" ca="1" si="14">SUMIFS(INDIRECT($B$1 &amp; "_Direct"), Type, "Labor Hours", WBSL3, E$1, Inst, $B$2, Center, "PSL")</f>
        <v>0</v>
      </c>
      <c r="F34" s="182">
        <f t="shared" ca="1" si="14"/>
        <v>0</v>
      </c>
      <c r="G34" s="182">
        <f t="shared" ca="1" si="14"/>
        <v>0</v>
      </c>
      <c r="H34" s="182">
        <f t="shared" ca="1" si="14"/>
        <v>0</v>
      </c>
      <c r="I34" s="182">
        <f t="shared" ca="1" si="14"/>
        <v>0</v>
      </c>
      <c r="J34" s="182">
        <f t="shared" ca="1" si="14"/>
        <v>336049.51253073977</v>
      </c>
      <c r="K34" s="182">
        <f t="shared" ca="1" si="14"/>
        <v>0</v>
      </c>
      <c r="L34" s="182">
        <f t="shared" ca="1" si="14"/>
        <v>3922.4998132200012</v>
      </c>
      <c r="M34" s="182">
        <f t="shared" ca="1" si="14"/>
        <v>75516.648577992019</v>
      </c>
      <c r="N34" s="182">
        <f t="shared" ca="1" si="14"/>
        <v>4911.6519400320012</v>
      </c>
      <c r="O34" s="182">
        <f t="shared" ca="1" si="14"/>
        <v>0</v>
      </c>
      <c r="P34" s="182">
        <f t="shared" ca="1" si="14"/>
        <v>19314.047993355005</v>
      </c>
      <c r="Q34" s="182">
        <f t="shared" ca="1" si="14"/>
        <v>1024608.1142541064</v>
      </c>
      <c r="R34" s="182">
        <f t="shared" ca="1" si="14"/>
        <v>0</v>
      </c>
      <c r="S34" s="182">
        <f t="shared" ca="1" si="14"/>
        <v>23637.324961404007</v>
      </c>
      <c r="T34" s="182">
        <f t="shared" ca="1" si="14"/>
        <v>0</v>
      </c>
      <c r="U34" s="182">
        <f t="shared" ca="1" si="14"/>
        <v>0</v>
      </c>
      <c r="V34" s="182">
        <f t="shared" ca="1" si="14"/>
        <v>0</v>
      </c>
      <c r="W34" s="182">
        <f t="shared" ca="1" si="14"/>
        <v>0</v>
      </c>
      <c r="X34" s="182">
        <f t="shared" ca="1" si="14"/>
        <v>0</v>
      </c>
      <c r="Y34" s="182">
        <f t="shared" ca="1" si="14"/>
        <v>0</v>
      </c>
      <c r="Z34" s="182">
        <f t="shared" ca="1" si="14"/>
        <v>0</v>
      </c>
      <c r="AA34" s="182">
        <f t="shared" ca="1" si="14"/>
        <v>0</v>
      </c>
      <c r="AB34" s="182">
        <f t="shared" ca="1" si="14"/>
        <v>0</v>
      </c>
      <c r="AC34" s="182">
        <f t="shared" ca="1" si="14"/>
        <v>0</v>
      </c>
      <c r="AD34" s="182">
        <f t="shared" ca="1" si="14"/>
        <v>0</v>
      </c>
      <c r="AE34" s="182">
        <f t="shared" ca="1" si="14"/>
        <v>0</v>
      </c>
      <c r="AF34" s="182">
        <f t="shared" ca="1" si="14"/>
        <v>0</v>
      </c>
      <c r="AG34" s="182">
        <f t="shared" ca="1" si="14"/>
        <v>0</v>
      </c>
      <c r="AH34" s="182">
        <f t="shared" ca="1" si="14"/>
        <v>0</v>
      </c>
      <c r="AI34" s="182">
        <f t="shared" ca="1" si="14"/>
        <v>0</v>
      </c>
      <c r="AJ34" s="182">
        <f t="shared" ca="1" si="14"/>
        <v>0</v>
      </c>
      <c r="AK34" s="182">
        <f t="shared" ca="1" si="14"/>
        <v>0</v>
      </c>
      <c r="AL34" s="182">
        <f t="shared" ca="1" si="14"/>
        <v>0</v>
      </c>
      <c r="AM34" s="182">
        <f t="shared" ca="1" si="14"/>
        <v>0</v>
      </c>
      <c r="AN34" s="182">
        <f t="shared" ca="1" si="14"/>
        <v>0</v>
      </c>
    </row>
    <row r="35" spans="1:40" x14ac:dyDescent="0.3">
      <c r="D35" s="192"/>
      <c r="E35" s="311"/>
      <c r="F35" s="311"/>
      <c r="G35" s="311"/>
      <c r="H35" s="311"/>
      <c r="I35" s="311"/>
      <c r="J35" s="312"/>
      <c r="K35" s="312"/>
      <c r="L35" s="312"/>
      <c r="M35" s="312"/>
      <c r="N35" s="312"/>
      <c r="O35" s="312"/>
      <c r="P35" s="312"/>
      <c r="Q35" s="312"/>
      <c r="R35" s="312"/>
      <c r="S35" s="312"/>
      <c r="T35" s="312"/>
      <c r="U35" s="312"/>
      <c r="V35" s="312"/>
      <c r="W35" s="312"/>
      <c r="X35" s="312"/>
      <c r="Y35" s="312"/>
      <c r="Z35" s="312"/>
      <c r="AA35" s="312"/>
      <c r="AB35" s="312"/>
      <c r="AC35" s="312"/>
      <c r="AD35" s="312"/>
      <c r="AE35" s="312"/>
      <c r="AF35" s="312"/>
      <c r="AG35" s="312"/>
      <c r="AH35" s="312"/>
      <c r="AI35" s="312"/>
      <c r="AJ35" s="312"/>
      <c r="AK35" s="312"/>
      <c r="AL35" s="312"/>
      <c r="AM35" s="312"/>
      <c r="AN35" s="312"/>
    </row>
    <row r="36" spans="1:40" x14ac:dyDescent="0.3">
      <c r="A36" s="60" t="s">
        <v>1473</v>
      </c>
      <c r="B36" s="60"/>
      <c r="C36" s="60"/>
      <c r="D36" s="189"/>
      <c r="E36" s="189"/>
      <c r="F36" s="189"/>
      <c r="G36" s="189"/>
      <c r="H36" s="189"/>
      <c r="I36" s="189"/>
      <c r="J36" s="189"/>
      <c r="K36" s="189"/>
      <c r="L36" s="189"/>
      <c r="M36" s="189"/>
      <c r="N36" s="189"/>
      <c r="O36" s="189"/>
      <c r="P36" s="189"/>
      <c r="Q36" s="189"/>
      <c r="R36" s="189"/>
      <c r="S36" s="189"/>
      <c r="T36" s="189"/>
      <c r="U36" s="189"/>
      <c r="V36" s="189"/>
      <c r="W36" s="189"/>
      <c r="X36" s="189"/>
      <c r="Y36" s="189"/>
      <c r="Z36" s="189"/>
      <c r="AA36" s="189"/>
      <c r="AB36" s="189"/>
      <c r="AC36" s="189"/>
      <c r="AD36" s="189"/>
      <c r="AE36" s="189"/>
      <c r="AF36" s="189"/>
      <c r="AG36" s="189"/>
      <c r="AH36" s="189"/>
      <c r="AI36" s="189"/>
      <c r="AJ36" s="189"/>
      <c r="AK36" s="189"/>
      <c r="AL36" s="189"/>
      <c r="AM36" s="189"/>
      <c r="AN36" s="189"/>
    </row>
    <row r="37" spans="1:40" x14ac:dyDescent="0.3">
      <c r="D37" s="192">
        <f ca="1">SUM(E37:AN37)</f>
        <v>1603281.2945795173</v>
      </c>
      <c r="E37" s="183">
        <f t="shared" ref="E37:AN37" ca="1" si="15">SUM(E33:E34)</f>
        <v>0</v>
      </c>
      <c r="F37" s="183">
        <f t="shared" ca="1" si="15"/>
        <v>0</v>
      </c>
      <c r="G37" s="183">
        <f t="shared" ca="1" si="15"/>
        <v>0</v>
      </c>
      <c r="H37" s="183">
        <f t="shared" ca="1" si="15"/>
        <v>0</v>
      </c>
      <c r="I37" s="183">
        <f t="shared" ca="1" si="15"/>
        <v>0</v>
      </c>
      <c r="J37" s="183">
        <f t="shared" ca="1" si="15"/>
        <v>336049.51253073977</v>
      </c>
      <c r="K37" s="183">
        <f t="shared" ca="1" si="15"/>
        <v>0</v>
      </c>
      <c r="L37" s="183">
        <f t="shared" ca="1" si="15"/>
        <v>28429.596472338009</v>
      </c>
      <c r="M37" s="183">
        <f t="shared" ca="1" si="15"/>
        <v>90439.202215242025</v>
      </c>
      <c r="N37" s="183">
        <f t="shared" ca="1" si="15"/>
        <v>10241.135381907003</v>
      </c>
      <c r="O37" s="183">
        <f t="shared" ca="1" si="15"/>
        <v>0</v>
      </c>
      <c r="P37" s="183">
        <f t="shared" ca="1" si="15"/>
        <v>29973.014877105008</v>
      </c>
      <c r="Q37" s="183">
        <f t="shared" ca="1" si="15"/>
        <v>1069056.006159344</v>
      </c>
      <c r="R37" s="183">
        <f t="shared" ca="1" si="15"/>
        <v>0</v>
      </c>
      <c r="S37" s="183">
        <f t="shared" ca="1" si="15"/>
        <v>23637.324961404007</v>
      </c>
      <c r="T37" s="183">
        <f t="shared" ca="1" si="15"/>
        <v>0</v>
      </c>
      <c r="U37" s="183">
        <f t="shared" ca="1" si="15"/>
        <v>0</v>
      </c>
      <c r="V37" s="183">
        <f t="shared" ca="1" si="15"/>
        <v>0</v>
      </c>
      <c r="W37" s="183">
        <f t="shared" ca="1" si="15"/>
        <v>0</v>
      </c>
      <c r="X37" s="183">
        <f t="shared" ca="1" si="15"/>
        <v>0</v>
      </c>
      <c r="Y37" s="183">
        <f t="shared" ca="1" si="15"/>
        <v>0</v>
      </c>
      <c r="Z37" s="183">
        <f t="shared" ca="1" si="15"/>
        <v>0</v>
      </c>
      <c r="AA37" s="183">
        <f t="shared" ca="1" si="15"/>
        <v>0</v>
      </c>
      <c r="AB37" s="183">
        <f t="shared" ca="1" si="15"/>
        <v>0</v>
      </c>
      <c r="AC37" s="183">
        <f t="shared" ca="1" si="15"/>
        <v>0</v>
      </c>
      <c r="AD37" s="183">
        <f t="shared" ca="1" si="15"/>
        <v>0</v>
      </c>
      <c r="AE37" s="183">
        <f t="shared" ca="1" si="15"/>
        <v>0</v>
      </c>
      <c r="AF37" s="183">
        <f t="shared" ca="1" si="15"/>
        <v>0</v>
      </c>
      <c r="AG37" s="183">
        <f t="shared" ca="1" si="15"/>
        <v>0</v>
      </c>
      <c r="AH37" s="183">
        <f t="shared" ca="1" si="15"/>
        <v>0</v>
      </c>
      <c r="AI37" s="183">
        <f t="shared" ca="1" si="15"/>
        <v>0</v>
      </c>
      <c r="AJ37" s="183">
        <f t="shared" ca="1" si="15"/>
        <v>0</v>
      </c>
      <c r="AK37" s="183">
        <f t="shared" ca="1" si="15"/>
        <v>0</v>
      </c>
      <c r="AL37" s="183">
        <f t="shared" ca="1" si="15"/>
        <v>0</v>
      </c>
      <c r="AM37" s="183">
        <f t="shared" ca="1" si="15"/>
        <v>15455.501981437505</v>
      </c>
      <c r="AN37" s="183">
        <f t="shared" ca="1" si="15"/>
        <v>0</v>
      </c>
    </row>
    <row r="38" spans="1:40" x14ac:dyDescent="0.3">
      <c r="A38" s="60" t="s">
        <v>125</v>
      </c>
      <c r="B38" s="60"/>
      <c r="C38" s="60"/>
      <c r="D38" s="189"/>
      <c r="E38" s="189"/>
      <c r="F38" s="189"/>
      <c r="G38" s="189"/>
      <c r="H38" s="189"/>
      <c r="I38" s="189"/>
      <c r="J38" s="189"/>
      <c r="K38" s="189"/>
      <c r="L38" s="189"/>
      <c r="M38" s="189"/>
      <c r="N38" s="189"/>
      <c r="O38" s="189"/>
      <c r="P38" s="189"/>
      <c r="Q38" s="189"/>
      <c r="R38" s="189"/>
      <c r="S38" s="189"/>
      <c r="T38" s="189"/>
      <c r="U38" s="189"/>
      <c r="V38" s="189"/>
      <c r="W38" s="189"/>
      <c r="X38" s="189"/>
      <c r="Y38" s="189"/>
      <c r="Z38" s="189"/>
      <c r="AA38" s="189"/>
      <c r="AB38" s="189"/>
      <c r="AC38" s="189"/>
      <c r="AD38" s="189"/>
      <c r="AE38" s="189"/>
      <c r="AF38" s="189"/>
      <c r="AG38" s="189"/>
      <c r="AH38" s="189"/>
      <c r="AI38" s="189"/>
      <c r="AJ38" s="189"/>
      <c r="AK38" s="189"/>
      <c r="AL38" s="189"/>
      <c r="AM38" s="189"/>
      <c r="AN38" s="189"/>
    </row>
    <row r="39" spans="1:40" x14ac:dyDescent="0.3">
      <c r="A39" s="54" t="s">
        <v>128</v>
      </c>
      <c r="C39" s="54"/>
      <c r="D39" s="195">
        <f ca="1">SUM(E39:AN39)</f>
        <v>74186.409510900034</v>
      </c>
      <c r="E39" s="194">
        <f t="shared" ref="E39:N40" ca="1" si="16">SUMIFS(INDIRECT($B$1 &amp; "_Direct"), Type, "Travel", Resource_Name, $A39, WBSL3, E$1, Inst, $B$2)</f>
        <v>30058.286612175008</v>
      </c>
      <c r="F39" s="194">
        <f t="shared" ca="1" si="16"/>
        <v>0</v>
      </c>
      <c r="G39" s="194">
        <f t="shared" ca="1" si="16"/>
        <v>0</v>
      </c>
      <c r="H39" s="194">
        <f t="shared" ca="1" si="16"/>
        <v>0</v>
      </c>
      <c r="I39" s="194">
        <f t="shared" ca="1" si="16"/>
        <v>0</v>
      </c>
      <c r="J39" s="194">
        <f t="shared" ca="1" si="16"/>
        <v>13430.298273525004</v>
      </c>
      <c r="K39" s="194">
        <f t="shared" ca="1" si="16"/>
        <v>0</v>
      </c>
      <c r="L39" s="194">
        <f t="shared" ca="1" si="16"/>
        <v>0</v>
      </c>
      <c r="M39" s="194">
        <f t="shared" ca="1" si="16"/>
        <v>0</v>
      </c>
      <c r="N39" s="194">
        <f t="shared" ca="1" si="16"/>
        <v>0</v>
      </c>
      <c r="O39" s="194">
        <f t="shared" ref="O39:X40" ca="1" si="17">SUMIFS(INDIRECT($B$1 &amp; "_Direct"), Type, "Travel", Resource_Name, $A39, WBSL3, O$1, Inst, $B$2)</f>
        <v>0</v>
      </c>
      <c r="P39" s="194">
        <f t="shared" ca="1" si="17"/>
        <v>0</v>
      </c>
      <c r="Q39" s="194">
        <f t="shared" ca="1" si="17"/>
        <v>23023.368468900007</v>
      </c>
      <c r="R39" s="194">
        <f t="shared" ca="1" si="17"/>
        <v>0</v>
      </c>
      <c r="S39" s="194">
        <f t="shared" ca="1" si="17"/>
        <v>0</v>
      </c>
      <c r="T39" s="194">
        <f t="shared" ca="1" si="17"/>
        <v>0</v>
      </c>
      <c r="U39" s="194">
        <f t="shared" ca="1" si="17"/>
        <v>0</v>
      </c>
      <c r="V39" s="194">
        <f t="shared" ca="1" si="17"/>
        <v>0</v>
      </c>
      <c r="W39" s="194">
        <f t="shared" ca="1" si="17"/>
        <v>0</v>
      </c>
      <c r="X39" s="194">
        <f t="shared" ca="1" si="17"/>
        <v>0</v>
      </c>
      <c r="Y39" s="194">
        <f t="shared" ref="Y39:AH40" ca="1" si="18">SUMIFS(INDIRECT($B$1 &amp; "_Direct"), Type, "Travel", Resource_Name, $A39, WBSL3, Y$1, Inst, $B$2)</f>
        <v>0</v>
      </c>
      <c r="Z39" s="194">
        <f t="shared" ca="1" si="18"/>
        <v>0</v>
      </c>
      <c r="AA39" s="194">
        <f t="shared" ca="1" si="18"/>
        <v>0</v>
      </c>
      <c r="AB39" s="194">
        <f t="shared" ca="1" si="18"/>
        <v>0</v>
      </c>
      <c r="AC39" s="194">
        <f t="shared" ca="1" si="18"/>
        <v>0</v>
      </c>
      <c r="AD39" s="194">
        <f t="shared" ca="1" si="18"/>
        <v>0</v>
      </c>
      <c r="AE39" s="194">
        <f t="shared" ca="1" si="18"/>
        <v>0</v>
      </c>
      <c r="AF39" s="194">
        <f t="shared" ca="1" si="18"/>
        <v>0</v>
      </c>
      <c r="AG39" s="194">
        <f t="shared" ca="1" si="18"/>
        <v>0</v>
      </c>
      <c r="AH39" s="194">
        <f t="shared" ca="1" si="18"/>
        <v>0</v>
      </c>
      <c r="AI39" s="194">
        <f t="shared" ref="AI39:AN40" ca="1" si="19">SUMIFS(INDIRECT($B$1 &amp; "_Direct"), Type, "Travel", Resource_Name, $A39, WBSL3, AI$1, Inst, $B$2)</f>
        <v>0</v>
      </c>
      <c r="AJ39" s="194">
        <f t="shared" ca="1" si="19"/>
        <v>5755.8421172250019</v>
      </c>
      <c r="AK39" s="194">
        <f t="shared" ca="1" si="19"/>
        <v>0</v>
      </c>
      <c r="AL39" s="194">
        <f t="shared" ca="1" si="19"/>
        <v>0</v>
      </c>
      <c r="AM39" s="194">
        <f t="shared" ca="1" si="19"/>
        <v>1918.6140390750006</v>
      </c>
      <c r="AN39" s="194">
        <f t="shared" ca="1" si="19"/>
        <v>0</v>
      </c>
    </row>
    <row r="40" spans="1:40" x14ac:dyDescent="0.3">
      <c r="A40" s="54" t="s">
        <v>834</v>
      </c>
      <c r="C40" s="54"/>
      <c r="D40" s="195">
        <f ca="1">SUM(E40:AN40)</f>
        <v>90174.859836525051</v>
      </c>
      <c r="E40" s="194">
        <f t="shared" ca="1" si="16"/>
        <v>10232.608208400003</v>
      </c>
      <c r="F40" s="194">
        <f t="shared" ca="1" si="16"/>
        <v>0</v>
      </c>
      <c r="G40" s="194">
        <f t="shared" ca="1" si="16"/>
        <v>0</v>
      </c>
      <c r="H40" s="194">
        <f t="shared" ca="1" si="16"/>
        <v>0</v>
      </c>
      <c r="I40" s="194">
        <f t="shared" ca="1" si="16"/>
        <v>0</v>
      </c>
      <c r="J40" s="194">
        <f t="shared" ca="1" si="16"/>
        <v>0</v>
      </c>
      <c r="K40" s="194">
        <f t="shared" ca="1" si="16"/>
        <v>0</v>
      </c>
      <c r="L40" s="194">
        <f t="shared" ca="1" si="16"/>
        <v>0</v>
      </c>
      <c r="M40" s="194">
        <f t="shared" ca="1" si="16"/>
        <v>0</v>
      </c>
      <c r="N40" s="194">
        <f t="shared" ca="1" si="16"/>
        <v>0</v>
      </c>
      <c r="O40" s="194">
        <f t="shared" ca="1" si="17"/>
        <v>0</v>
      </c>
      <c r="P40" s="194">
        <f t="shared" ca="1" si="17"/>
        <v>0</v>
      </c>
      <c r="Q40" s="194">
        <f t="shared" ca="1" si="17"/>
        <v>76105.023549975027</v>
      </c>
      <c r="R40" s="194">
        <f t="shared" ca="1" si="17"/>
        <v>0</v>
      </c>
      <c r="S40" s="194">
        <f t="shared" ca="1" si="17"/>
        <v>1918.6140390750006</v>
      </c>
      <c r="T40" s="194">
        <f t="shared" ca="1" si="17"/>
        <v>0</v>
      </c>
      <c r="U40" s="194">
        <f t="shared" ca="1" si="17"/>
        <v>0</v>
      </c>
      <c r="V40" s="194">
        <f t="shared" ca="1" si="17"/>
        <v>0</v>
      </c>
      <c r="W40" s="194">
        <f t="shared" ca="1" si="17"/>
        <v>0</v>
      </c>
      <c r="X40" s="194">
        <f t="shared" ca="1" si="17"/>
        <v>0</v>
      </c>
      <c r="Y40" s="194">
        <f t="shared" ca="1" si="18"/>
        <v>0</v>
      </c>
      <c r="Z40" s="194">
        <f t="shared" ca="1" si="18"/>
        <v>0</v>
      </c>
      <c r="AA40" s="194">
        <f t="shared" ca="1" si="18"/>
        <v>0</v>
      </c>
      <c r="AB40" s="194">
        <f t="shared" ca="1" si="18"/>
        <v>0</v>
      </c>
      <c r="AC40" s="194">
        <f t="shared" ca="1" si="18"/>
        <v>0</v>
      </c>
      <c r="AD40" s="194">
        <f t="shared" ca="1" si="18"/>
        <v>0</v>
      </c>
      <c r="AE40" s="194">
        <f t="shared" ca="1" si="18"/>
        <v>0</v>
      </c>
      <c r="AF40" s="194">
        <f t="shared" ca="1" si="18"/>
        <v>0</v>
      </c>
      <c r="AG40" s="194">
        <f t="shared" ca="1" si="18"/>
        <v>0</v>
      </c>
      <c r="AH40" s="194">
        <f t="shared" ca="1" si="18"/>
        <v>0</v>
      </c>
      <c r="AI40" s="194">
        <f t="shared" ca="1" si="19"/>
        <v>1918.6140390750006</v>
      </c>
      <c r="AJ40" s="194">
        <f t="shared" ca="1" si="19"/>
        <v>0</v>
      </c>
      <c r="AK40" s="194">
        <f t="shared" ca="1" si="19"/>
        <v>0</v>
      </c>
      <c r="AL40" s="194">
        <f t="shared" ca="1" si="19"/>
        <v>0</v>
      </c>
      <c r="AM40" s="194">
        <f t="shared" ca="1" si="19"/>
        <v>0</v>
      </c>
      <c r="AN40" s="194">
        <f t="shared" ca="1" si="19"/>
        <v>0</v>
      </c>
    </row>
    <row r="41" spans="1:40" x14ac:dyDescent="0.3">
      <c r="A41" s="60" t="s">
        <v>1474</v>
      </c>
      <c r="B41" s="60"/>
      <c r="C41" s="60"/>
      <c r="D41" s="189"/>
      <c r="E41" s="189"/>
      <c r="F41" s="189"/>
      <c r="G41" s="189"/>
      <c r="H41" s="189"/>
      <c r="I41" s="189"/>
      <c r="J41" s="189"/>
      <c r="K41" s="189"/>
      <c r="L41" s="189"/>
      <c r="M41" s="189"/>
      <c r="N41" s="189"/>
      <c r="O41" s="189"/>
      <c r="P41" s="189"/>
      <c r="Q41" s="189"/>
      <c r="R41" s="189"/>
      <c r="S41" s="189"/>
      <c r="T41" s="189"/>
      <c r="U41" s="189"/>
      <c r="V41" s="189"/>
      <c r="W41" s="189"/>
      <c r="X41" s="189"/>
      <c r="Y41" s="189"/>
      <c r="Z41" s="189"/>
      <c r="AA41" s="189"/>
      <c r="AB41" s="189"/>
      <c r="AC41" s="189"/>
      <c r="AD41" s="189"/>
      <c r="AE41" s="189"/>
      <c r="AF41" s="189"/>
      <c r="AG41" s="189"/>
      <c r="AH41" s="189"/>
      <c r="AI41" s="189"/>
      <c r="AJ41" s="189"/>
      <c r="AK41" s="189"/>
      <c r="AL41" s="189"/>
      <c r="AM41" s="189"/>
      <c r="AN41" s="189"/>
    </row>
    <row r="42" spans="1:40" x14ac:dyDescent="0.3">
      <c r="D42" s="195">
        <f ca="1">SUM(E42:AN42)</f>
        <v>164361.26934742506</v>
      </c>
      <c r="E42" s="184">
        <f t="shared" ref="E42:AN42" ca="1" si="20">SUM(E39:E40)</f>
        <v>40290.894820575013</v>
      </c>
      <c r="F42" s="183">
        <f t="shared" ca="1" si="20"/>
        <v>0</v>
      </c>
      <c r="G42" s="183">
        <f t="shared" ca="1" si="20"/>
        <v>0</v>
      </c>
      <c r="H42" s="183">
        <f t="shared" ca="1" si="20"/>
        <v>0</v>
      </c>
      <c r="I42" s="183">
        <f t="shared" ca="1" si="20"/>
        <v>0</v>
      </c>
      <c r="J42" s="184">
        <f t="shared" ca="1" si="20"/>
        <v>13430.298273525004</v>
      </c>
      <c r="K42" s="183">
        <f t="shared" ca="1" si="20"/>
        <v>0</v>
      </c>
      <c r="L42" s="183">
        <f t="shared" ca="1" si="20"/>
        <v>0</v>
      </c>
      <c r="M42" s="183">
        <f t="shared" ca="1" si="20"/>
        <v>0</v>
      </c>
      <c r="N42" s="183">
        <f t="shared" ca="1" si="20"/>
        <v>0</v>
      </c>
      <c r="O42" s="183">
        <f t="shared" ca="1" si="20"/>
        <v>0</v>
      </c>
      <c r="P42" s="183">
        <f t="shared" ca="1" si="20"/>
        <v>0</v>
      </c>
      <c r="Q42" s="184">
        <f t="shared" ca="1" si="20"/>
        <v>99128.392018875034</v>
      </c>
      <c r="R42" s="183">
        <f t="shared" ca="1" si="20"/>
        <v>0</v>
      </c>
      <c r="S42" s="183">
        <f t="shared" ca="1" si="20"/>
        <v>1918.6140390750006</v>
      </c>
      <c r="T42" s="183">
        <f t="shared" ca="1" si="20"/>
        <v>0</v>
      </c>
      <c r="U42" s="183">
        <f t="shared" ca="1" si="20"/>
        <v>0</v>
      </c>
      <c r="V42" s="183">
        <f t="shared" ca="1" si="20"/>
        <v>0</v>
      </c>
      <c r="W42" s="183">
        <f t="shared" ca="1" si="20"/>
        <v>0</v>
      </c>
      <c r="X42" s="183">
        <f t="shared" ca="1" si="20"/>
        <v>0</v>
      </c>
      <c r="Y42" s="183">
        <f t="shared" ca="1" si="20"/>
        <v>0</v>
      </c>
      <c r="Z42" s="183">
        <f t="shared" ca="1" si="20"/>
        <v>0</v>
      </c>
      <c r="AA42" s="183">
        <f t="shared" ca="1" si="20"/>
        <v>0</v>
      </c>
      <c r="AB42" s="183">
        <f t="shared" ca="1" si="20"/>
        <v>0</v>
      </c>
      <c r="AC42" s="183">
        <f t="shared" ca="1" si="20"/>
        <v>0</v>
      </c>
      <c r="AD42" s="183">
        <f t="shared" ca="1" si="20"/>
        <v>0</v>
      </c>
      <c r="AE42" s="183">
        <f t="shared" ca="1" si="20"/>
        <v>0</v>
      </c>
      <c r="AF42" s="183">
        <f t="shared" ca="1" si="20"/>
        <v>0</v>
      </c>
      <c r="AG42" s="183">
        <f t="shared" ca="1" si="20"/>
        <v>0</v>
      </c>
      <c r="AH42" s="183">
        <f t="shared" ca="1" si="20"/>
        <v>0</v>
      </c>
      <c r="AI42" s="183">
        <f t="shared" ca="1" si="20"/>
        <v>1918.6140390750006</v>
      </c>
      <c r="AJ42" s="183">
        <f t="shared" ca="1" si="20"/>
        <v>5755.8421172250019</v>
      </c>
      <c r="AK42" s="183">
        <f t="shared" ca="1" si="20"/>
        <v>0</v>
      </c>
      <c r="AL42" s="183">
        <f t="shared" ca="1" si="20"/>
        <v>0</v>
      </c>
      <c r="AM42" s="183">
        <f t="shared" ca="1" si="20"/>
        <v>1918.6140390750006</v>
      </c>
      <c r="AN42" s="183">
        <f t="shared" ca="1" si="20"/>
        <v>0</v>
      </c>
    </row>
    <row r="43" spans="1:40" x14ac:dyDescent="0.3">
      <c r="A43" s="60" t="s">
        <v>1475</v>
      </c>
      <c r="B43" s="60"/>
      <c r="C43" s="60"/>
      <c r="D43" s="189"/>
      <c r="E43" s="189"/>
      <c r="F43" s="189"/>
      <c r="G43" s="189"/>
      <c r="H43" s="189"/>
      <c r="I43" s="189"/>
      <c r="J43" s="189"/>
      <c r="K43" s="189"/>
      <c r="L43" s="189"/>
      <c r="M43" s="189"/>
      <c r="N43" s="189"/>
      <c r="O43" s="189"/>
      <c r="P43" s="189"/>
      <c r="Q43" s="189"/>
      <c r="R43" s="189"/>
      <c r="S43" s="189"/>
      <c r="T43" s="189"/>
      <c r="U43" s="189"/>
      <c r="V43" s="189"/>
      <c r="W43" s="189"/>
      <c r="X43" s="189"/>
      <c r="Y43" s="189"/>
      <c r="Z43" s="189"/>
      <c r="AA43" s="189"/>
      <c r="AB43" s="189"/>
      <c r="AC43" s="189"/>
      <c r="AD43" s="189"/>
      <c r="AE43" s="189"/>
      <c r="AF43" s="189"/>
      <c r="AG43" s="189"/>
      <c r="AH43" s="189"/>
      <c r="AI43" s="189"/>
      <c r="AJ43" s="189"/>
      <c r="AK43" s="189"/>
      <c r="AL43" s="189"/>
      <c r="AM43" s="189"/>
      <c r="AN43" s="189"/>
    </row>
    <row r="44" spans="1:40" x14ac:dyDescent="0.3">
      <c r="A44" t="s">
        <v>1476</v>
      </c>
      <c r="B44" t="s">
        <v>1477</v>
      </c>
      <c r="D44" s="192">
        <f>SUM(E44:AN44)</f>
        <v>0</v>
      </c>
      <c r="E44" s="183">
        <v>0</v>
      </c>
      <c r="F44" s="183">
        <v>0</v>
      </c>
      <c r="G44" s="183">
        <v>0</v>
      </c>
      <c r="H44" s="183">
        <v>0</v>
      </c>
      <c r="I44" s="183">
        <v>0</v>
      </c>
      <c r="J44" s="183">
        <v>0</v>
      </c>
      <c r="K44" s="183">
        <v>0</v>
      </c>
      <c r="L44" s="183">
        <v>0</v>
      </c>
      <c r="M44" s="183">
        <v>0</v>
      </c>
      <c r="N44" s="183">
        <v>0</v>
      </c>
      <c r="O44" s="183">
        <v>0</v>
      </c>
      <c r="P44" s="183">
        <v>0</v>
      </c>
      <c r="Q44" s="183"/>
      <c r="R44" s="183">
        <v>0</v>
      </c>
      <c r="S44" s="183">
        <v>0</v>
      </c>
      <c r="T44" s="183">
        <v>0</v>
      </c>
      <c r="U44" s="183">
        <v>0</v>
      </c>
      <c r="V44" s="183">
        <v>0</v>
      </c>
      <c r="W44" s="183">
        <v>0</v>
      </c>
      <c r="X44" s="183">
        <v>0</v>
      </c>
      <c r="Y44" s="183">
        <v>0</v>
      </c>
      <c r="Z44" s="183">
        <v>0</v>
      </c>
      <c r="AA44" s="183">
        <v>0</v>
      </c>
      <c r="AB44" s="183">
        <v>0</v>
      </c>
      <c r="AC44" s="183">
        <v>0</v>
      </c>
      <c r="AD44" s="183">
        <v>0</v>
      </c>
      <c r="AE44" s="183">
        <v>0</v>
      </c>
      <c r="AF44" s="183">
        <v>0</v>
      </c>
      <c r="AG44" s="183">
        <v>0</v>
      </c>
      <c r="AH44" s="183">
        <v>0</v>
      </c>
      <c r="AI44" s="183">
        <v>0</v>
      </c>
      <c r="AJ44" s="183">
        <v>0</v>
      </c>
      <c r="AK44" s="183">
        <v>0</v>
      </c>
      <c r="AL44" s="183">
        <v>0</v>
      </c>
      <c r="AM44" s="183">
        <v>0</v>
      </c>
      <c r="AN44" s="183">
        <v>0</v>
      </c>
    </row>
    <row r="45" spans="1:40" x14ac:dyDescent="0.3">
      <c r="A45" s="60" t="s">
        <v>1478</v>
      </c>
      <c r="B45" s="64"/>
      <c r="C45" s="64"/>
      <c r="D45" s="196"/>
      <c r="E45" s="196"/>
      <c r="F45" s="196"/>
      <c r="G45" s="196"/>
      <c r="H45" s="196"/>
      <c r="I45" s="196"/>
      <c r="J45" s="196"/>
      <c r="K45" s="196"/>
      <c r="L45" s="196"/>
      <c r="M45" s="196"/>
      <c r="N45" s="196"/>
      <c r="O45" s="196"/>
      <c r="P45" s="196"/>
      <c r="Q45" s="196"/>
      <c r="R45" s="196"/>
      <c r="S45" s="196"/>
      <c r="T45" s="196"/>
      <c r="U45" s="196"/>
      <c r="V45" s="196"/>
      <c r="W45" s="196"/>
      <c r="X45" s="196"/>
      <c r="Y45" s="196"/>
      <c r="Z45" s="196"/>
      <c r="AA45" s="196"/>
      <c r="AB45" s="196"/>
      <c r="AC45" s="196"/>
      <c r="AD45" s="196"/>
      <c r="AE45" s="196"/>
      <c r="AF45" s="196"/>
      <c r="AG45" s="196"/>
      <c r="AH45" s="196"/>
      <c r="AI45" s="196"/>
      <c r="AJ45" s="196"/>
      <c r="AK45" s="196"/>
      <c r="AL45" s="196"/>
      <c r="AM45" s="196"/>
      <c r="AN45" s="196"/>
    </row>
    <row r="46" spans="1:40" x14ac:dyDescent="0.3">
      <c r="D46" s="192">
        <f>SUM(E46:AN46)</f>
        <v>0</v>
      </c>
      <c r="E46" s="183">
        <v>0</v>
      </c>
      <c r="F46" s="183">
        <v>0</v>
      </c>
      <c r="G46" s="183">
        <v>0</v>
      </c>
      <c r="H46" s="183">
        <v>0</v>
      </c>
      <c r="I46" s="183">
        <v>0</v>
      </c>
      <c r="J46" s="183">
        <v>0</v>
      </c>
      <c r="K46" s="183">
        <v>0</v>
      </c>
      <c r="L46" s="183">
        <v>0</v>
      </c>
      <c r="M46" s="183">
        <v>0</v>
      </c>
      <c r="N46" s="183">
        <v>0</v>
      </c>
      <c r="O46" s="183">
        <v>0</v>
      </c>
      <c r="P46" s="183">
        <v>0</v>
      </c>
      <c r="Q46" s="183"/>
      <c r="R46" s="183">
        <v>0</v>
      </c>
      <c r="S46" s="183">
        <v>0</v>
      </c>
      <c r="T46" s="183">
        <f t="shared" ref="T46:AN46" si="21">T44</f>
        <v>0</v>
      </c>
      <c r="U46" s="183">
        <f t="shared" si="21"/>
        <v>0</v>
      </c>
      <c r="V46" s="183">
        <f t="shared" si="21"/>
        <v>0</v>
      </c>
      <c r="W46" s="183">
        <f t="shared" si="21"/>
        <v>0</v>
      </c>
      <c r="X46" s="183">
        <f t="shared" si="21"/>
        <v>0</v>
      </c>
      <c r="Y46" s="183">
        <f t="shared" si="21"/>
        <v>0</v>
      </c>
      <c r="Z46" s="183">
        <f t="shared" si="21"/>
        <v>0</v>
      </c>
      <c r="AA46" s="183">
        <f t="shared" si="21"/>
        <v>0</v>
      </c>
      <c r="AB46" s="183">
        <f t="shared" si="21"/>
        <v>0</v>
      </c>
      <c r="AC46" s="183">
        <f t="shared" si="21"/>
        <v>0</v>
      </c>
      <c r="AD46" s="183">
        <f t="shared" si="21"/>
        <v>0</v>
      </c>
      <c r="AE46" s="183">
        <f t="shared" si="21"/>
        <v>0</v>
      </c>
      <c r="AF46" s="183">
        <f t="shared" si="21"/>
        <v>0</v>
      </c>
      <c r="AG46" s="183">
        <f t="shared" si="21"/>
        <v>0</v>
      </c>
      <c r="AH46" s="183">
        <f t="shared" si="21"/>
        <v>0</v>
      </c>
      <c r="AI46" s="183">
        <f t="shared" si="21"/>
        <v>0</v>
      </c>
      <c r="AJ46" s="183">
        <f t="shared" si="21"/>
        <v>0</v>
      </c>
      <c r="AK46" s="183">
        <f t="shared" si="21"/>
        <v>0</v>
      </c>
      <c r="AL46" s="183">
        <f t="shared" si="21"/>
        <v>0</v>
      </c>
      <c r="AM46" s="183">
        <f t="shared" si="21"/>
        <v>0</v>
      </c>
      <c r="AN46" s="183">
        <f t="shared" si="21"/>
        <v>0</v>
      </c>
    </row>
    <row r="47" spans="1:40" x14ac:dyDescent="0.3">
      <c r="A47" s="60" t="s">
        <v>1479</v>
      </c>
      <c r="B47" s="60"/>
      <c r="C47" s="60"/>
      <c r="D47" s="189"/>
      <c r="E47" s="189"/>
      <c r="F47" s="189"/>
      <c r="G47" s="189"/>
      <c r="H47" s="189"/>
      <c r="I47" s="189"/>
      <c r="J47" s="189"/>
      <c r="K47" s="189"/>
      <c r="L47" s="189"/>
      <c r="M47" s="189"/>
      <c r="N47" s="189"/>
      <c r="O47" s="189"/>
      <c r="P47" s="189"/>
      <c r="Q47" s="189"/>
      <c r="R47" s="189"/>
      <c r="S47" s="189"/>
      <c r="T47" s="189"/>
      <c r="U47" s="189"/>
      <c r="V47" s="189"/>
      <c r="W47" s="189"/>
      <c r="X47" s="189"/>
      <c r="Y47" s="189"/>
      <c r="Z47" s="189"/>
      <c r="AA47" s="189"/>
      <c r="AB47" s="189"/>
      <c r="AC47" s="189"/>
      <c r="AD47" s="189"/>
      <c r="AE47" s="189"/>
      <c r="AF47" s="189"/>
      <c r="AG47" s="189"/>
      <c r="AH47" s="189"/>
      <c r="AI47" s="189"/>
      <c r="AJ47" s="189"/>
      <c r="AK47" s="189"/>
      <c r="AL47" s="189"/>
      <c r="AM47" s="189"/>
      <c r="AN47" s="189"/>
    </row>
    <row r="48" spans="1:40" x14ac:dyDescent="0.3">
      <c r="A48" s="54" t="s">
        <v>1480</v>
      </c>
      <c r="B48" s="54"/>
      <c r="C48" s="54"/>
      <c r="D48" s="195">
        <f ca="1">SUM(E48:AN48)</f>
        <v>78947.770017871153</v>
      </c>
      <c r="E48" s="194">
        <f t="shared" ref="E48:AN48" ca="1" si="22">SUMIFS(INDIRECT($B$1 &amp; "_Direct"), Type, "M &amp; S", WBSL3, E$1, Inst, $B$2)</f>
        <v>16521.398669812505</v>
      </c>
      <c r="F48" s="194">
        <f t="shared" ca="1" si="22"/>
        <v>0</v>
      </c>
      <c r="G48" s="194">
        <f t="shared" ca="1" si="22"/>
        <v>0</v>
      </c>
      <c r="H48" s="194">
        <f t="shared" ca="1" si="22"/>
        <v>0</v>
      </c>
      <c r="I48" s="194">
        <f t="shared" ca="1" si="22"/>
        <v>0</v>
      </c>
      <c r="J48" s="194">
        <f t="shared" ca="1" si="22"/>
        <v>4521.5337520867515</v>
      </c>
      <c r="K48" s="194">
        <f t="shared" ca="1" si="22"/>
        <v>0</v>
      </c>
      <c r="L48" s="194">
        <f t="shared" ca="1" si="22"/>
        <v>0</v>
      </c>
      <c r="M48" s="194">
        <f t="shared" ca="1" si="22"/>
        <v>0</v>
      </c>
      <c r="N48" s="194">
        <f t="shared" ca="1" si="22"/>
        <v>0</v>
      </c>
      <c r="O48" s="194">
        <f t="shared" ca="1" si="22"/>
        <v>0</v>
      </c>
      <c r="P48" s="194">
        <f t="shared" ca="1" si="22"/>
        <v>5329.4834418750015</v>
      </c>
      <c r="Q48" s="194">
        <f t="shared" ca="1" si="22"/>
        <v>43541.879720118763</v>
      </c>
      <c r="R48" s="194">
        <f t="shared" ca="1" si="22"/>
        <v>0</v>
      </c>
      <c r="S48" s="194">
        <f t="shared" ca="1" si="22"/>
        <v>1012.6018539562504</v>
      </c>
      <c r="T48" s="194">
        <f t="shared" ca="1" si="22"/>
        <v>0</v>
      </c>
      <c r="U48" s="194">
        <f t="shared" ca="1" si="22"/>
        <v>0</v>
      </c>
      <c r="V48" s="194">
        <f t="shared" ca="1" si="22"/>
        <v>0</v>
      </c>
      <c r="W48" s="194">
        <f t="shared" ca="1" si="22"/>
        <v>0</v>
      </c>
      <c r="X48" s="194">
        <f t="shared" ca="1" si="22"/>
        <v>0</v>
      </c>
      <c r="Y48" s="194">
        <f t="shared" ca="1" si="22"/>
        <v>0</v>
      </c>
      <c r="Z48" s="194">
        <f t="shared" ca="1" si="22"/>
        <v>532.9483441875002</v>
      </c>
      <c r="AA48" s="194">
        <f t="shared" ca="1" si="22"/>
        <v>0</v>
      </c>
      <c r="AB48" s="194">
        <f t="shared" ca="1" si="22"/>
        <v>1678.7872841906255</v>
      </c>
      <c r="AC48" s="194">
        <f t="shared" ca="1" si="22"/>
        <v>0</v>
      </c>
      <c r="AD48" s="194">
        <f t="shared" ca="1" si="22"/>
        <v>0</v>
      </c>
      <c r="AE48" s="194">
        <f t="shared" ca="1" si="22"/>
        <v>0</v>
      </c>
      <c r="AF48" s="194">
        <f t="shared" ca="1" si="22"/>
        <v>0</v>
      </c>
      <c r="AG48" s="194">
        <f t="shared" ca="1" si="22"/>
        <v>4263.5867535000016</v>
      </c>
      <c r="AH48" s="194">
        <f t="shared" ca="1" si="22"/>
        <v>0</v>
      </c>
      <c r="AI48" s="194">
        <f t="shared" ca="1" si="22"/>
        <v>1012.6018539562502</v>
      </c>
      <c r="AJ48" s="194">
        <f t="shared" ca="1" si="22"/>
        <v>0</v>
      </c>
      <c r="AK48" s="194">
        <f t="shared" ca="1" si="22"/>
        <v>0</v>
      </c>
      <c r="AL48" s="194">
        <f t="shared" ca="1" si="22"/>
        <v>0</v>
      </c>
      <c r="AM48" s="194">
        <f t="shared" ca="1" si="22"/>
        <v>532.9483441875002</v>
      </c>
      <c r="AN48" s="194">
        <f t="shared" ca="1" si="22"/>
        <v>0</v>
      </c>
    </row>
    <row r="49" spans="1:40" x14ac:dyDescent="0.3">
      <c r="A49" t="s">
        <v>1481</v>
      </c>
      <c r="D49" s="192">
        <f>SUM(E49:AN49)</f>
        <v>0</v>
      </c>
      <c r="E49" s="181">
        <v>0</v>
      </c>
      <c r="F49" s="183">
        <v>0</v>
      </c>
      <c r="G49" s="183">
        <v>0</v>
      </c>
      <c r="H49" s="183">
        <v>0</v>
      </c>
      <c r="I49" s="183">
        <v>0</v>
      </c>
      <c r="J49" s="183">
        <v>0</v>
      </c>
      <c r="K49" s="183">
        <v>0</v>
      </c>
      <c r="L49" s="183">
        <v>0</v>
      </c>
      <c r="M49" s="183">
        <v>0</v>
      </c>
      <c r="N49" s="183">
        <v>0</v>
      </c>
      <c r="O49" s="183">
        <v>0</v>
      </c>
      <c r="P49" s="183">
        <v>0</v>
      </c>
      <c r="Q49" s="183"/>
      <c r="R49" s="183">
        <v>0</v>
      </c>
      <c r="S49" s="183">
        <v>0</v>
      </c>
      <c r="T49" s="183">
        <v>0</v>
      </c>
      <c r="U49" s="183">
        <v>0</v>
      </c>
      <c r="V49" s="183">
        <v>0</v>
      </c>
      <c r="W49" s="183">
        <v>0</v>
      </c>
      <c r="X49" s="183">
        <v>0</v>
      </c>
      <c r="Y49" s="183">
        <v>0</v>
      </c>
      <c r="Z49" s="183">
        <v>0</v>
      </c>
      <c r="AA49" s="183">
        <v>0</v>
      </c>
      <c r="AB49" s="183">
        <v>0</v>
      </c>
      <c r="AC49" s="183">
        <v>0</v>
      </c>
      <c r="AD49" s="183">
        <v>0</v>
      </c>
      <c r="AE49" s="183">
        <v>0</v>
      </c>
      <c r="AF49" s="183">
        <v>0</v>
      </c>
      <c r="AG49" s="183">
        <v>0</v>
      </c>
      <c r="AH49" s="183">
        <v>0</v>
      </c>
      <c r="AI49" s="183">
        <v>0</v>
      </c>
      <c r="AJ49" s="183">
        <v>0</v>
      </c>
      <c r="AK49" s="183">
        <v>0</v>
      </c>
      <c r="AL49" s="183">
        <v>0</v>
      </c>
      <c r="AM49" s="183">
        <v>0</v>
      </c>
      <c r="AN49" s="183">
        <v>0</v>
      </c>
    </row>
    <row r="50" spans="1:40" x14ac:dyDescent="0.3">
      <c r="A50" t="s">
        <v>1482</v>
      </c>
      <c r="D50" s="192">
        <f>SUM(E50:AN50)</f>
        <v>0</v>
      </c>
      <c r="E50" s="181">
        <v>0</v>
      </c>
      <c r="F50" s="183">
        <v>0</v>
      </c>
      <c r="G50" s="183">
        <v>0</v>
      </c>
      <c r="H50" s="183">
        <v>0</v>
      </c>
      <c r="I50" s="183">
        <v>0</v>
      </c>
      <c r="J50" s="183">
        <v>0</v>
      </c>
      <c r="K50" s="183">
        <v>0</v>
      </c>
      <c r="L50" s="183">
        <v>0</v>
      </c>
      <c r="M50" s="183">
        <v>0</v>
      </c>
      <c r="N50" s="183">
        <v>0</v>
      </c>
      <c r="O50" s="183">
        <v>0</v>
      </c>
      <c r="P50" s="183">
        <v>0</v>
      </c>
      <c r="Q50" s="183"/>
      <c r="R50" s="183">
        <v>0</v>
      </c>
      <c r="S50" s="183">
        <v>0</v>
      </c>
      <c r="T50" s="183">
        <v>0</v>
      </c>
      <c r="U50" s="183">
        <v>0</v>
      </c>
      <c r="V50" s="183">
        <v>0</v>
      </c>
      <c r="W50" s="183">
        <v>0</v>
      </c>
      <c r="X50" s="183">
        <v>0</v>
      </c>
      <c r="Y50" s="183">
        <v>0</v>
      </c>
      <c r="Z50" s="183">
        <v>0</v>
      </c>
      <c r="AA50" s="183">
        <v>0</v>
      </c>
      <c r="AB50" s="183">
        <v>0</v>
      </c>
      <c r="AC50" s="183">
        <v>0</v>
      </c>
      <c r="AD50" s="183">
        <v>0</v>
      </c>
      <c r="AE50" s="183">
        <v>0</v>
      </c>
      <c r="AF50" s="183">
        <v>0</v>
      </c>
      <c r="AG50" s="183">
        <v>0</v>
      </c>
      <c r="AH50" s="183">
        <v>0</v>
      </c>
      <c r="AI50" s="183">
        <v>0</v>
      </c>
      <c r="AJ50" s="183">
        <v>0</v>
      </c>
      <c r="AK50" s="183">
        <v>0</v>
      </c>
      <c r="AL50" s="183">
        <v>0</v>
      </c>
      <c r="AM50" s="183">
        <v>0</v>
      </c>
      <c r="AN50" s="183">
        <v>0</v>
      </c>
    </row>
    <row r="51" spans="1:40" x14ac:dyDescent="0.3">
      <c r="A51" t="s">
        <v>1483</v>
      </c>
      <c r="D51" s="192">
        <f>SUM(E51:AN51)</f>
        <v>0</v>
      </c>
      <c r="E51" s="181">
        <v>0</v>
      </c>
      <c r="F51" s="183">
        <v>0</v>
      </c>
      <c r="G51" s="183">
        <v>0</v>
      </c>
      <c r="H51" s="183">
        <v>0</v>
      </c>
      <c r="I51" s="183">
        <v>0</v>
      </c>
      <c r="J51" s="183">
        <v>0</v>
      </c>
      <c r="K51" s="183">
        <v>0</v>
      </c>
      <c r="L51" s="183">
        <v>0</v>
      </c>
      <c r="M51" s="183">
        <v>0</v>
      </c>
      <c r="N51" s="183">
        <v>0</v>
      </c>
      <c r="O51" s="183">
        <v>0</v>
      </c>
      <c r="P51" s="183">
        <v>0</v>
      </c>
      <c r="Q51" s="183"/>
      <c r="R51" s="183">
        <v>0</v>
      </c>
      <c r="S51" s="183">
        <v>0</v>
      </c>
      <c r="T51" s="183">
        <v>0</v>
      </c>
      <c r="U51" s="183">
        <v>0</v>
      </c>
      <c r="V51" s="183">
        <v>0</v>
      </c>
      <c r="W51" s="183">
        <v>0</v>
      </c>
      <c r="X51" s="183">
        <v>0</v>
      </c>
      <c r="Y51" s="183">
        <v>0</v>
      </c>
      <c r="Z51" s="183">
        <v>0</v>
      </c>
      <c r="AA51" s="183">
        <v>0</v>
      </c>
      <c r="AB51" s="183">
        <v>0</v>
      </c>
      <c r="AC51" s="183">
        <v>0</v>
      </c>
      <c r="AD51" s="183">
        <v>0</v>
      </c>
      <c r="AE51" s="183">
        <v>0</v>
      </c>
      <c r="AF51" s="183">
        <v>0</v>
      </c>
      <c r="AG51" s="183">
        <v>0</v>
      </c>
      <c r="AH51" s="183">
        <v>0</v>
      </c>
      <c r="AI51" s="183">
        <v>0</v>
      </c>
      <c r="AJ51" s="183">
        <v>0</v>
      </c>
      <c r="AK51" s="183">
        <v>0</v>
      </c>
      <c r="AL51" s="183">
        <v>0</v>
      </c>
      <c r="AM51" s="183">
        <v>0</v>
      </c>
      <c r="AN51" s="183">
        <v>0</v>
      </c>
    </row>
    <row r="52" spans="1:40" x14ac:dyDescent="0.3">
      <c r="A52" t="s">
        <v>1484</v>
      </c>
      <c r="D52" s="192">
        <f>SUM(E52:AN52)</f>
        <v>0</v>
      </c>
      <c r="E52" s="181">
        <v>0</v>
      </c>
      <c r="F52" s="183">
        <v>0</v>
      </c>
      <c r="G52" s="183">
        <v>0</v>
      </c>
      <c r="H52" s="183">
        <v>0</v>
      </c>
      <c r="I52" s="183">
        <v>0</v>
      </c>
      <c r="J52" s="183">
        <v>0</v>
      </c>
      <c r="K52" s="183">
        <v>0</v>
      </c>
      <c r="L52" s="183">
        <v>0</v>
      </c>
      <c r="M52" s="183">
        <v>0</v>
      </c>
      <c r="N52" s="183">
        <v>0</v>
      </c>
      <c r="O52" s="183">
        <v>0</v>
      </c>
      <c r="P52" s="183">
        <v>0</v>
      </c>
      <c r="Q52" s="183"/>
      <c r="R52" s="183">
        <v>0</v>
      </c>
      <c r="S52" s="183">
        <v>0</v>
      </c>
      <c r="T52" s="183">
        <v>0</v>
      </c>
      <c r="U52" s="183">
        <v>0</v>
      </c>
      <c r="V52" s="183">
        <v>0</v>
      </c>
      <c r="W52" s="183">
        <v>0</v>
      </c>
      <c r="X52" s="183">
        <v>0</v>
      </c>
      <c r="Y52" s="183">
        <v>0</v>
      </c>
      <c r="Z52" s="183">
        <v>0</v>
      </c>
      <c r="AA52" s="183">
        <v>0</v>
      </c>
      <c r="AB52" s="183">
        <v>0</v>
      </c>
      <c r="AC52" s="183">
        <v>0</v>
      </c>
      <c r="AD52" s="183">
        <v>0</v>
      </c>
      <c r="AE52" s="183">
        <v>0</v>
      </c>
      <c r="AF52" s="183">
        <v>0</v>
      </c>
      <c r="AG52" s="183">
        <v>0</v>
      </c>
      <c r="AH52" s="183">
        <v>0</v>
      </c>
      <c r="AI52" s="183">
        <v>0</v>
      </c>
      <c r="AJ52" s="183">
        <v>0</v>
      </c>
      <c r="AK52" s="183">
        <v>0</v>
      </c>
      <c r="AL52" s="183">
        <v>0</v>
      </c>
      <c r="AM52" s="183">
        <v>0</v>
      </c>
      <c r="AN52" s="183">
        <v>0</v>
      </c>
    </row>
    <row r="53" spans="1:40" x14ac:dyDescent="0.3">
      <c r="A53" s="60" t="s">
        <v>1485</v>
      </c>
      <c r="B53" s="64"/>
      <c r="C53" s="64"/>
      <c r="D53" s="196"/>
      <c r="E53" s="196"/>
      <c r="F53" s="196"/>
      <c r="G53" s="196"/>
      <c r="H53" s="196"/>
      <c r="I53" s="196"/>
      <c r="J53" s="196"/>
      <c r="K53" s="196"/>
      <c r="L53" s="196"/>
      <c r="M53" s="196"/>
      <c r="N53" s="196"/>
      <c r="O53" s="196"/>
      <c r="P53" s="196"/>
      <c r="Q53" s="196"/>
      <c r="R53" s="196"/>
      <c r="S53" s="196"/>
      <c r="T53" s="196"/>
      <c r="U53" s="196"/>
      <c r="V53" s="196"/>
      <c r="W53" s="196"/>
      <c r="X53" s="196"/>
      <c r="Y53" s="196"/>
      <c r="Z53" s="196"/>
      <c r="AA53" s="196"/>
      <c r="AB53" s="196"/>
      <c r="AC53" s="196"/>
      <c r="AD53" s="196"/>
      <c r="AE53" s="196"/>
      <c r="AF53" s="196"/>
      <c r="AG53" s="196"/>
      <c r="AH53" s="196"/>
      <c r="AI53" s="196"/>
      <c r="AJ53" s="196"/>
      <c r="AK53" s="196"/>
      <c r="AL53" s="196"/>
      <c r="AM53" s="196"/>
      <c r="AN53" s="196"/>
    </row>
    <row r="54" spans="1:40" x14ac:dyDescent="0.3">
      <c r="D54" s="195">
        <f ca="1">SUM(E54:AN54)</f>
        <v>78947.770017871153</v>
      </c>
      <c r="E54" s="163">
        <f t="shared" ref="E54:AN54" ca="1" si="23">SUM(E48:E52)</f>
        <v>16521.398669812505</v>
      </c>
      <c r="F54" s="163">
        <f t="shared" ca="1" si="23"/>
        <v>0</v>
      </c>
      <c r="G54" s="163">
        <f t="shared" ca="1" si="23"/>
        <v>0</v>
      </c>
      <c r="H54" s="163">
        <f t="shared" ca="1" si="23"/>
        <v>0</v>
      </c>
      <c r="I54" s="163">
        <f t="shared" ca="1" si="23"/>
        <v>0</v>
      </c>
      <c r="J54" s="163">
        <f t="shared" ca="1" si="23"/>
        <v>4521.5337520867515</v>
      </c>
      <c r="K54" s="163">
        <f t="shared" ca="1" si="23"/>
        <v>0</v>
      </c>
      <c r="L54" s="163">
        <f t="shared" ca="1" si="23"/>
        <v>0</v>
      </c>
      <c r="M54" s="163">
        <f t="shared" ca="1" si="23"/>
        <v>0</v>
      </c>
      <c r="N54" s="163">
        <f t="shared" ca="1" si="23"/>
        <v>0</v>
      </c>
      <c r="O54" s="163">
        <f t="shared" ca="1" si="23"/>
        <v>0</v>
      </c>
      <c r="P54" s="163">
        <f t="shared" ca="1" si="23"/>
        <v>5329.4834418750015</v>
      </c>
      <c r="Q54" s="163">
        <f t="shared" ca="1" si="23"/>
        <v>43541.879720118763</v>
      </c>
      <c r="R54" s="163">
        <f t="shared" ca="1" si="23"/>
        <v>0</v>
      </c>
      <c r="S54" s="163">
        <f t="shared" ca="1" si="23"/>
        <v>1012.6018539562504</v>
      </c>
      <c r="T54" s="163">
        <f t="shared" ca="1" si="23"/>
        <v>0</v>
      </c>
      <c r="U54" s="163">
        <f t="shared" ca="1" si="23"/>
        <v>0</v>
      </c>
      <c r="V54" s="163">
        <f t="shared" ca="1" si="23"/>
        <v>0</v>
      </c>
      <c r="W54" s="163">
        <f t="shared" ca="1" si="23"/>
        <v>0</v>
      </c>
      <c r="X54" s="163">
        <f t="shared" ca="1" si="23"/>
        <v>0</v>
      </c>
      <c r="Y54" s="163">
        <f t="shared" ca="1" si="23"/>
        <v>0</v>
      </c>
      <c r="Z54" s="163">
        <f t="shared" ca="1" si="23"/>
        <v>532.9483441875002</v>
      </c>
      <c r="AA54" s="163">
        <f t="shared" ca="1" si="23"/>
        <v>0</v>
      </c>
      <c r="AB54" s="163">
        <f t="shared" ca="1" si="23"/>
        <v>1678.7872841906255</v>
      </c>
      <c r="AC54" s="163">
        <f t="shared" ca="1" si="23"/>
        <v>0</v>
      </c>
      <c r="AD54" s="163">
        <f t="shared" ca="1" si="23"/>
        <v>0</v>
      </c>
      <c r="AE54" s="163">
        <f t="shared" ca="1" si="23"/>
        <v>0</v>
      </c>
      <c r="AF54" s="163">
        <f t="shared" ca="1" si="23"/>
        <v>0</v>
      </c>
      <c r="AG54" s="163">
        <f t="shared" ca="1" si="23"/>
        <v>4263.5867535000016</v>
      </c>
      <c r="AH54" s="163">
        <f t="shared" ca="1" si="23"/>
        <v>0</v>
      </c>
      <c r="AI54" s="163">
        <f t="shared" ca="1" si="23"/>
        <v>1012.6018539562502</v>
      </c>
      <c r="AJ54" s="163">
        <f t="shared" ca="1" si="23"/>
        <v>0</v>
      </c>
      <c r="AK54" s="163">
        <f t="shared" ca="1" si="23"/>
        <v>0</v>
      </c>
      <c r="AL54" s="163">
        <f t="shared" ca="1" si="23"/>
        <v>0</v>
      </c>
      <c r="AM54" s="163">
        <f t="shared" ca="1" si="23"/>
        <v>532.9483441875002</v>
      </c>
      <c r="AN54" s="163">
        <f t="shared" ca="1" si="23"/>
        <v>0</v>
      </c>
    </row>
    <row r="55" spans="1:40" x14ac:dyDescent="0.3">
      <c r="A55" s="60" t="s">
        <v>1486</v>
      </c>
      <c r="B55" s="64"/>
      <c r="C55" s="64"/>
      <c r="D55" s="196"/>
      <c r="E55" s="196"/>
      <c r="F55" s="196"/>
      <c r="G55" s="196"/>
      <c r="H55" s="196"/>
      <c r="I55" s="196"/>
      <c r="J55" s="196"/>
      <c r="K55" s="196"/>
      <c r="L55" s="196"/>
      <c r="M55" s="196"/>
      <c r="N55" s="196"/>
      <c r="O55" s="196"/>
      <c r="P55" s="196"/>
      <c r="Q55" s="196"/>
      <c r="R55" s="196"/>
      <c r="S55" s="196"/>
      <c r="T55" s="196"/>
      <c r="U55" s="196"/>
      <c r="V55" s="196"/>
      <c r="W55" s="196"/>
      <c r="X55" s="196"/>
      <c r="Y55" s="196"/>
      <c r="Z55" s="196"/>
      <c r="AA55" s="196"/>
      <c r="AB55" s="196"/>
      <c r="AC55" s="196"/>
      <c r="AD55" s="196"/>
      <c r="AE55" s="196"/>
      <c r="AF55" s="196"/>
      <c r="AG55" s="196"/>
      <c r="AH55" s="196"/>
      <c r="AI55" s="196"/>
      <c r="AJ55" s="196"/>
      <c r="AK55" s="196"/>
      <c r="AL55" s="196"/>
      <c r="AM55" s="196"/>
      <c r="AN55" s="196"/>
    </row>
    <row r="56" spans="1:40" x14ac:dyDescent="0.3">
      <c r="A56" s="66"/>
      <c r="B56" s="66"/>
      <c r="C56" s="66"/>
      <c r="D56" s="197"/>
      <c r="E56" s="197"/>
      <c r="F56" s="197"/>
      <c r="G56" s="197"/>
      <c r="H56" s="197"/>
      <c r="I56" s="197"/>
      <c r="J56" s="197"/>
      <c r="K56" s="197"/>
      <c r="L56" s="197"/>
      <c r="M56" s="197"/>
      <c r="N56" s="197"/>
      <c r="O56" s="197"/>
      <c r="P56" s="197"/>
      <c r="Q56" s="197"/>
      <c r="R56" s="197"/>
      <c r="S56" s="197"/>
      <c r="T56" s="197"/>
      <c r="U56" s="197"/>
      <c r="V56" s="197"/>
      <c r="W56" s="197"/>
      <c r="X56" s="197"/>
      <c r="Y56" s="197"/>
      <c r="Z56" s="197"/>
      <c r="AA56" s="197"/>
      <c r="AB56" s="197"/>
      <c r="AC56" s="197"/>
      <c r="AD56" s="197"/>
      <c r="AE56" s="197"/>
      <c r="AF56" s="197"/>
      <c r="AG56" s="197"/>
      <c r="AH56" s="197"/>
      <c r="AI56" s="197"/>
      <c r="AJ56" s="197"/>
      <c r="AK56" s="197"/>
      <c r="AL56" s="197"/>
      <c r="AM56" s="197"/>
      <c r="AN56" s="197"/>
    </row>
    <row r="57" spans="1:40" x14ac:dyDescent="0.3">
      <c r="A57" t="s">
        <v>1487</v>
      </c>
      <c r="D57" s="192">
        <f>SUM(E57:AN57)</f>
        <v>0</v>
      </c>
      <c r="E57" s="183">
        <v>0</v>
      </c>
      <c r="F57" s="183">
        <v>0</v>
      </c>
      <c r="G57" s="183">
        <v>0</v>
      </c>
      <c r="H57" s="183">
        <v>0</v>
      </c>
      <c r="I57" s="183">
        <v>0</v>
      </c>
      <c r="J57" s="183">
        <v>0</v>
      </c>
      <c r="K57" s="183">
        <v>0</v>
      </c>
      <c r="L57" s="183">
        <v>0</v>
      </c>
      <c r="M57" s="183">
        <v>0</v>
      </c>
      <c r="N57" s="183">
        <v>0</v>
      </c>
      <c r="O57" s="183">
        <v>0</v>
      </c>
      <c r="P57" s="183">
        <v>0</v>
      </c>
      <c r="Q57" s="183"/>
      <c r="R57" s="183">
        <v>0</v>
      </c>
      <c r="S57" s="183">
        <v>0</v>
      </c>
      <c r="T57" s="183">
        <v>0</v>
      </c>
      <c r="U57" s="183">
        <v>0</v>
      </c>
      <c r="V57" s="183">
        <v>0</v>
      </c>
      <c r="W57" s="183">
        <v>0</v>
      </c>
      <c r="X57" s="183">
        <v>0</v>
      </c>
      <c r="Y57" s="183">
        <v>0</v>
      </c>
      <c r="Z57" s="183">
        <v>0</v>
      </c>
      <c r="AA57" s="183">
        <v>0</v>
      </c>
      <c r="AB57" s="183">
        <v>0</v>
      </c>
      <c r="AC57" s="183">
        <v>0</v>
      </c>
      <c r="AD57" s="183">
        <v>0</v>
      </c>
      <c r="AE57" s="183">
        <v>0</v>
      </c>
      <c r="AF57" s="183">
        <v>0</v>
      </c>
      <c r="AG57" s="183">
        <v>0</v>
      </c>
      <c r="AH57" s="183">
        <v>0</v>
      </c>
      <c r="AI57" s="183">
        <v>0</v>
      </c>
      <c r="AJ57" s="183">
        <v>0</v>
      </c>
      <c r="AK57" s="183">
        <v>0</v>
      </c>
      <c r="AL57" s="183">
        <v>0</v>
      </c>
      <c r="AM57" s="183">
        <v>0</v>
      </c>
      <c r="AN57" s="183">
        <v>0</v>
      </c>
    </row>
    <row r="58" spans="1:40" x14ac:dyDescent="0.3">
      <c r="A58" t="s">
        <v>1488</v>
      </c>
      <c r="D58" s="192">
        <f>SUM(E58:AN58)</f>
        <v>0</v>
      </c>
      <c r="E58" s="183">
        <v>0</v>
      </c>
      <c r="F58" s="183">
        <v>0</v>
      </c>
      <c r="G58" s="183">
        <v>0</v>
      </c>
      <c r="H58" s="183">
        <v>0</v>
      </c>
      <c r="I58" s="183">
        <v>0</v>
      </c>
      <c r="J58" s="183">
        <v>0</v>
      </c>
      <c r="K58" s="183">
        <v>0</v>
      </c>
      <c r="L58" s="183">
        <v>0</v>
      </c>
      <c r="M58" s="183">
        <v>0</v>
      </c>
      <c r="N58" s="183">
        <v>0</v>
      </c>
      <c r="O58" s="183">
        <v>0</v>
      </c>
      <c r="P58" s="183">
        <v>0</v>
      </c>
      <c r="Q58" s="183"/>
      <c r="R58" s="183">
        <v>0</v>
      </c>
      <c r="S58" s="183">
        <v>0</v>
      </c>
      <c r="T58" s="183">
        <v>0</v>
      </c>
      <c r="U58" s="183">
        <v>0</v>
      </c>
      <c r="V58" s="183">
        <v>0</v>
      </c>
      <c r="W58" s="183">
        <v>0</v>
      </c>
      <c r="X58" s="183">
        <v>0</v>
      </c>
      <c r="Y58" s="183">
        <v>0</v>
      </c>
      <c r="Z58" s="183">
        <v>0</v>
      </c>
      <c r="AA58" s="183">
        <v>0</v>
      </c>
      <c r="AB58" s="183">
        <v>0</v>
      </c>
      <c r="AC58" s="183">
        <v>0</v>
      </c>
      <c r="AD58" s="183">
        <v>0</v>
      </c>
      <c r="AE58" s="183">
        <v>0</v>
      </c>
      <c r="AF58" s="183">
        <v>0</v>
      </c>
      <c r="AG58" s="183">
        <v>0</v>
      </c>
      <c r="AH58" s="183">
        <v>0</v>
      </c>
      <c r="AI58" s="183">
        <v>0</v>
      </c>
      <c r="AJ58" s="183">
        <v>0</v>
      </c>
      <c r="AK58" s="183">
        <v>0</v>
      </c>
      <c r="AL58" s="183">
        <v>0</v>
      </c>
      <c r="AM58" s="183">
        <v>0</v>
      </c>
      <c r="AN58" s="183">
        <v>0</v>
      </c>
    </row>
    <row r="59" spans="1:40" x14ac:dyDescent="0.3">
      <c r="A59" t="s">
        <v>1489</v>
      </c>
      <c r="D59" s="192">
        <f>SUM(E59:AN59)</f>
        <v>0</v>
      </c>
      <c r="E59" s="183">
        <v>0</v>
      </c>
      <c r="F59" s="183">
        <v>0</v>
      </c>
      <c r="G59" s="183">
        <v>0</v>
      </c>
      <c r="H59" s="183">
        <v>0</v>
      </c>
      <c r="I59" s="183">
        <v>0</v>
      </c>
      <c r="J59" s="183">
        <v>0</v>
      </c>
      <c r="K59" s="183">
        <v>0</v>
      </c>
      <c r="L59" s="183">
        <v>0</v>
      </c>
      <c r="M59" s="183">
        <v>0</v>
      </c>
      <c r="N59" s="183">
        <v>0</v>
      </c>
      <c r="O59" s="183">
        <v>0</v>
      </c>
      <c r="P59" s="183">
        <v>0</v>
      </c>
      <c r="Q59" s="183"/>
      <c r="R59" s="183">
        <v>0</v>
      </c>
      <c r="S59" s="183">
        <v>0</v>
      </c>
      <c r="T59" s="183">
        <v>0</v>
      </c>
      <c r="U59" s="183">
        <v>0</v>
      </c>
      <c r="V59" s="183">
        <v>0</v>
      </c>
      <c r="W59" s="183">
        <v>0</v>
      </c>
      <c r="X59" s="183">
        <v>0</v>
      </c>
      <c r="Y59" s="183">
        <v>0</v>
      </c>
      <c r="Z59" s="183">
        <v>0</v>
      </c>
      <c r="AA59" s="183">
        <v>0</v>
      </c>
      <c r="AB59" s="183">
        <v>0</v>
      </c>
      <c r="AC59" s="183">
        <v>0</v>
      </c>
      <c r="AD59" s="183">
        <v>0</v>
      </c>
      <c r="AE59" s="183">
        <v>0</v>
      </c>
      <c r="AF59" s="183">
        <v>0</v>
      </c>
      <c r="AG59" s="183">
        <v>0</v>
      </c>
      <c r="AH59" s="183">
        <v>0</v>
      </c>
      <c r="AI59" s="183">
        <v>0</v>
      </c>
      <c r="AJ59" s="183">
        <v>0</v>
      </c>
      <c r="AK59" s="183">
        <v>0</v>
      </c>
      <c r="AL59" s="183">
        <v>0</v>
      </c>
      <c r="AM59" s="183">
        <v>0</v>
      </c>
      <c r="AN59" s="183">
        <v>0</v>
      </c>
    </row>
    <row r="60" spans="1:40" x14ac:dyDescent="0.3">
      <c r="A60" t="s">
        <v>1543</v>
      </c>
      <c r="B60" t="s">
        <v>1579</v>
      </c>
      <c r="D60" s="192">
        <f ca="1">SUM(E60:AN60)</f>
        <v>359151.99999999994</v>
      </c>
      <c r="E60" s="194">
        <f t="shared" ref="E60:AN60" ca="1" si="24">SUMIFS(INDIRECT($B$1 &amp; "_Direct"), Type, "Services", Resource_Name, $B60, WBSL3, E$1, Inst, $B$2)</f>
        <v>0</v>
      </c>
      <c r="F60" s="194">
        <f t="shared" ca="1" si="24"/>
        <v>359151.99999999994</v>
      </c>
      <c r="G60" s="194">
        <f t="shared" ca="1" si="24"/>
        <v>0</v>
      </c>
      <c r="H60" s="194">
        <f t="shared" ca="1" si="24"/>
        <v>0</v>
      </c>
      <c r="I60" s="194">
        <f t="shared" ca="1" si="24"/>
        <v>0</v>
      </c>
      <c r="J60" s="194">
        <f t="shared" ca="1" si="24"/>
        <v>0</v>
      </c>
      <c r="K60" s="194">
        <f t="shared" ca="1" si="24"/>
        <v>0</v>
      </c>
      <c r="L60" s="194">
        <f t="shared" ca="1" si="24"/>
        <v>0</v>
      </c>
      <c r="M60" s="194">
        <f t="shared" ca="1" si="24"/>
        <v>0</v>
      </c>
      <c r="N60" s="194">
        <f t="shared" ca="1" si="24"/>
        <v>0</v>
      </c>
      <c r="O60" s="194">
        <f t="shared" ca="1" si="24"/>
        <v>0</v>
      </c>
      <c r="P60" s="194">
        <f t="shared" ca="1" si="24"/>
        <v>0</v>
      </c>
      <c r="Q60" s="194">
        <f t="shared" ca="1" si="24"/>
        <v>0</v>
      </c>
      <c r="R60" s="194">
        <f t="shared" ca="1" si="24"/>
        <v>0</v>
      </c>
      <c r="S60" s="194">
        <f t="shared" ca="1" si="24"/>
        <v>0</v>
      </c>
      <c r="T60" s="194">
        <f t="shared" ca="1" si="24"/>
        <v>0</v>
      </c>
      <c r="U60" s="194">
        <f t="shared" ca="1" si="24"/>
        <v>0</v>
      </c>
      <c r="V60" s="194">
        <f t="shared" ca="1" si="24"/>
        <v>0</v>
      </c>
      <c r="W60" s="194">
        <f t="shared" ca="1" si="24"/>
        <v>0</v>
      </c>
      <c r="X60" s="194">
        <f t="shared" ca="1" si="24"/>
        <v>0</v>
      </c>
      <c r="Y60" s="194">
        <f t="shared" ca="1" si="24"/>
        <v>0</v>
      </c>
      <c r="Z60" s="194">
        <f t="shared" ca="1" si="24"/>
        <v>0</v>
      </c>
      <c r="AA60" s="194">
        <f t="shared" ca="1" si="24"/>
        <v>0</v>
      </c>
      <c r="AB60" s="194">
        <f t="shared" ca="1" si="24"/>
        <v>0</v>
      </c>
      <c r="AC60" s="194">
        <f t="shared" ca="1" si="24"/>
        <v>0</v>
      </c>
      <c r="AD60" s="194">
        <f t="shared" ca="1" si="24"/>
        <v>0</v>
      </c>
      <c r="AE60" s="194">
        <f t="shared" ca="1" si="24"/>
        <v>0</v>
      </c>
      <c r="AF60" s="194">
        <f t="shared" ca="1" si="24"/>
        <v>0</v>
      </c>
      <c r="AG60" s="194">
        <f t="shared" ca="1" si="24"/>
        <v>0</v>
      </c>
      <c r="AH60" s="194">
        <f t="shared" ca="1" si="24"/>
        <v>0</v>
      </c>
      <c r="AI60" s="194">
        <f t="shared" ca="1" si="24"/>
        <v>0</v>
      </c>
      <c r="AJ60" s="194">
        <f t="shared" ca="1" si="24"/>
        <v>0</v>
      </c>
      <c r="AK60" s="194">
        <f t="shared" ca="1" si="24"/>
        <v>0</v>
      </c>
      <c r="AL60" s="194">
        <f t="shared" ca="1" si="24"/>
        <v>0</v>
      </c>
      <c r="AM60" s="194">
        <f t="shared" ca="1" si="24"/>
        <v>0</v>
      </c>
      <c r="AN60" s="194">
        <f t="shared" ca="1" si="24"/>
        <v>0</v>
      </c>
    </row>
    <row r="61" spans="1:40" x14ac:dyDescent="0.3">
      <c r="A61" t="s">
        <v>1490</v>
      </c>
      <c r="D61" s="192">
        <f>SUM(E61:AN61)</f>
        <v>0</v>
      </c>
      <c r="E61" s="183">
        <v>0</v>
      </c>
      <c r="F61" s="183">
        <v>0</v>
      </c>
      <c r="G61" s="183">
        <v>0</v>
      </c>
      <c r="H61" s="183">
        <v>0</v>
      </c>
      <c r="I61" s="183">
        <v>0</v>
      </c>
      <c r="J61" s="183">
        <v>0</v>
      </c>
      <c r="K61" s="183">
        <v>0</v>
      </c>
      <c r="L61" s="183">
        <v>0</v>
      </c>
      <c r="M61" s="183">
        <v>0</v>
      </c>
      <c r="N61" s="183">
        <v>0</v>
      </c>
      <c r="O61" s="183">
        <v>0</v>
      </c>
      <c r="P61" s="183">
        <v>0</v>
      </c>
      <c r="Q61" s="183"/>
      <c r="R61" s="183">
        <v>0</v>
      </c>
      <c r="S61" s="183">
        <v>0</v>
      </c>
      <c r="T61" s="183">
        <v>0</v>
      </c>
      <c r="U61" s="183">
        <v>0</v>
      </c>
      <c r="V61" s="183">
        <v>0</v>
      </c>
      <c r="W61" s="183">
        <v>0</v>
      </c>
      <c r="X61" s="183">
        <v>0</v>
      </c>
      <c r="Y61" s="183">
        <v>0</v>
      </c>
      <c r="Z61" s="183">
        <v>0</v>
      </c>
      <c r="AA61" s="183">
        <v>0</v>
      </c>
      <c r="AB61" s="183">
        <v>0</v>
      </c>
      <c r="AC61" s="183">
        <v>0</v>
      </c>
      <c r="AD61" s="183">
        <v>0</v>
      </c>
      <c r="AE61" s="183">
        <v>0</v>
      </c>
      <c r="AF61" s="183">
        <v>0</v>
      </c>
      <c r="AG61" s="183">
        <v>0</v>
      </c>
      <c r="AH61" s="183">
        <v>0</v>
      </c>
      <c r="AI61" s="183">
        <v>0</v>
      </c>
      <c r="AJ61" s="183">
        <v>0</v>
      </c>
      <c r="AK61" s="183">
        <v>0</v>
      </c>
      <c r="AL61" s="183">
        <v>0</v>
      </c>
      <c r="AM61" s="183">
        <v>0</v>
      </c>
      <c r="AN61" s="183">
        <v>0</v>
      </c>
    </row>
    <row r="62" spans="1:40" x14ac:dyDescent="0.3">
      <c r="A62" s="60" t="s">
        <v>1491</v>
      </c>
      <c r="B62" s="64"/>
      <c r="C62" s="64"/>
      <c r="D62" s="196"/>
      <c r="E62" s="196"/>
      <c r="F62" s="196"/>
      <c r="G62" s="196"/>
      <c r="H62" s="196"/>
      <c r="I62" s="196"/>
      <c r="J62" s="196"/>
      <c r="K62" s="196"/>
      <c r="L62" s="196"/>
      <c r="M62" s="196"/>
      <c r="N62" s="196"/>
      <c r="O62" s="196"/>
      <c r="P62" s="196"/>
      <c r="Q62" s="196"/>
      <c r="R62" s="196"/>
      <c r="S62" s="196"/>
      <c r="T62" s="196"/>
      <c r="U62" s="196"/>
      <c r="V62" s="196"/>
      <c r="W62" s="196"/>
      <c r="X62" s="196"/>
      <c r="Y62" s="196"/>
      <c r="Z62" s="196"/>
      <c r="AA62" s="196"/>
      <c r="AB62" s="196"/>
      <c r="AC62" s="196"/>
      <c r="AD62" s="196"/>
      <c r="AE62" s="196"/>
      <c r="AF62" s="196"/>
      <c r="AG62" s="196"/>
      <c r="AH62" s="196"/>
      <c r="AI62" s="196"/>
      <c r="AJ62" s="196"/>
      <c r="AK62" s="196"/>
      <c r="AL62" s="196"/>
      <c r="AM62" s="196"/>
      <c r="AN62" s="196"/>
    </row>
    <row r="63" spans="1:40" x14ac:dyDescent="0.3">
      <c r="D63" s="192">
        <f ca="1">SUM(E63:AN63)</f>
        <v>359151.99999999994</v>
      </c>
      <c r="E63" s="163">
        <f t="shared" ref="E63:P63" ca="1" si="25">SUM(E57:E61)</f>
        <v>0</v>
      </c>
      <c r="F63" s="163">
        <f t="shared" ca="1" si="25"/>
        <v>359151.99999999994</v>
      </c>
      <c r="G63" s="163">
        <f t="shared" ca="1" si="25"/>
        <v>0</v>
      </c>
      <c r="H63" s="163">
        <f t="shared" ca="1" si="25"/>
        <v>0</v>
      </c>
      <c r="I63" s="163">
        <f t="shared" ca="1" si="25"/>
        <v>0</v>
      </c>
      <c r="J63" s="163">
        <f t="shared" ca="1" si="25"/>
        <v>0</v>
      </c>
      <c r="K63" s="163">
        <f t="shared" ca="1" si="25"/>
        <v>0</v>
      </c>
      <c r="L63" s="163">
        <f t="shared" ca="1" si="25"/>
        <v>0</v>
      </c>
      <c r="M63" s="163">
        <f t="shared" ca="1" si="25"/>
        <v>0</v>
      </c>
      <c r="N63" s="163">
        <f t="shared" ca="1" si="25"/>
        <v>0</v>
      </c>
      <c r="O63" s="163">
        <f t="shared" ca="1" si="25"/>
        <v>0</v>
      </c>
      <c r="P63" s="163">
        <f t="shared" ca="1" si="25"/>
        <v>0</v>
      </c>
      <c r="Q63" s="163"/>
      <c r="R63" s="163">
        <f t="shared" ref="R63:AN63" ca="1" si="26">SUM(R57:R61)</f>
        <v>0</v>
      </c>
      <c r="S63" s="163">
        <f t="shared" ca="1" si="26"/>
        <v>0</v>
      </c>
      <c r="T63" s="163">
        <f t="shared" ca="1" si="26"/>
        <v>0</v>
      </c>
      <c r="U63" s="163">
        <f t="shared" ca="1" si="26"/>
        <v>0</v>
      </c>
      <c r="V63" s="163">
        <f t="shared" ca="1" si="26"/>
        <v>0</v>
      </c>
      <c r="W63" s="163">
        <f t="shared" ca="1" si="26"/>
        <v>0</v>
      </c>
      <c r="X63" s="163">
        <f t="shared" ca="1" si="26"/>
        <v>0</v>
      </c>
      <c r="Y63" s="163">
        <f t="shared" ca="1" si="26"/>
        <v>0</v>
      </c>
      <c r="Z63" s="163">
        <f t="shared" ca="1" si="26"/>
        <v>0</v>
      </c>
      <c r="AA63" s="163">
        <f t="shared" ca="1" si="26"/>
        <v>0</v>
      </c>
      <c r="AB63" s="163">
        <f t="shared" ca="1" si="26"/>
        <v>0</v>
      </c>
      <c r="AC63" s="163">
        <f t="shared" ca="1" si="26"/>
        <v>0</v>
      </c>
      <c r="AD63" s="163">
        <f t="shared" ca="1" si="26"/>
        <v>0</v>
      </c>
      <c r="AE63" s="163">
        <f t="shared" ca="1" si="26"/>
        <v>0</v>
      </c>
      <c r="AF63" s="163">
        <f t="shared" ca="1" si="26"/>
        <v>0</v>
      </c>
      <c r="AG63" s="163">
        <f t="shared" ca="1" si="26"/>
        <v>0</v>
      </c>
      <c r="AH63" s="163">
        <f t="shared" ca="1" si="26"/>
        <v>0</v>
      </c>
      <c r="AI63" s="163">
        <f t="shared" ca="1" si="26"/>
        <v>0</v>
      </c>
      <c r="AJ63" s="163">
        <f t="shared" ca="1" si="26"/>
        <v>0</v>
      </c>
      <c r="AK63" s="163">
        <f t="shared" ca="1" si="26"/>
        <v>0</v>
      </c>
      <c r="AL63" s="163">
        <f t="shared" ca="1" si="26"/>
        <v>0</v>
      </c>
      <c r="AM63" s="163">
        <f t="shared" ca="1" si="26"/>
        <v>0</v>
      </c>
      <c r="AN63" s="163">
        <f t="shared" ca="1" si="26"/>
        <v>0</v>
      </c>
    </row>
    <row r="64" spans="1:40" x14ac:dyDescent="0.3">
      <c r="A64" t="s">
        <v>1492</v>
      </c>
      <c r="D64" s="192">
        <f>SUM(E64:AN64)</f>
        <v>0</v>
      </c>
      <c r="E64" s="183">
        <v>0</v>
      </c>
      <c r="F64" s="183">
        <v>0</v>
      </c>
      <c r="G64" s="183">
        <v>0</v>
      </c>
      <c r="H64" s="183">
        <v>0</v>
      </c>
      <c r="I64" s="183">
        <v>0</v>
      </c>
      <c r="J64" s="183">
        <v>0</v>
      </c>
      <c r="K64" s="183">
        <v>0</v>
      </c>
      <c r="L64" s="183">
        <v>0</v>
      </c>
      <c r="M64" s="183">
        <v>0</v>
      </c>
      <c r="N64" s="183">
        <v>0</v>
      </c>
      <c r="O64" s="183">
        <v>0</v>
      </c>
      <c r="P64" s="183">
        <v>0</v>
      </c>
      <c r="Q64" s="183"/>
      <c r="R64" s="183">
        <v>0</v>
      </c>
      <c r="S64" s="183">
        <v>0</v>
      </c>
      <c r="T64" s="183">
        <v>0</v>
      </c>
      <c r="U64" s="183">
        <v>0</v>
      </c>
      <c r="V64" s="183">
        <v>0</v>
      </c>
      <c r="W64" s="183">
        <v>0</v>
      </c>
      <c r="X64" s="183">
        <v>0</v>
      </c>
      <c r="Y64" s="183">
        <v>0</v>
      </c>
      <c r="Z64" s="183">
        <v>0</v>
      </c>
      <c r="AA64" s="183">
        <v>0</v>
      </c>
      <c r="AB64" s="183">
        <v>0</v>
      </c>
      <c r="AC64" s="183">
        <v>0</v>
      </c>
      <c r="AD64" s="183">
        <v>0</v>
      </c>
      <c r="AE64" s="183">
        <v>0</v>
      </c>
      <c r="AF64" s="183">
        <v>0</v>
      </c>
      <c r="AG64" s="183">
        <v>0</v>
      </c>
      <c r="AH64" s="183">
        <v>0</v>
      </c>
      <c r="AI64" s="183">
        <v>0</v>
      </c>
      <c r="AJ64" s="183">
        <v>0</v>
      </c>
      <c r="AK64" s="183">
        <v>0</v>
      </c>
      <c r="AL64" s="183">
        <v>0</v>
      </c>
      <c r="AM64" s="183">
        <v>0</v>
      </c>
      <c r="AN64" s="183">
        <v>0</v>
      </c>
    </row>
    <row r="65" spans="1:40" x14ac:dyDescent="0.3">
      <c r="A65" s="60" t="s">
        <v>1493</v>
      </c>
      <c r="B65" s="64"/>
      <c r="C65" s="64"/>
      <c r="D65" s="196"/>
      <c r="E65" s="196"/>
      <c r="F65" s="196"/>
      <c r="G65" s="196"/>
      <c r="H65" s="196"/>
      <c r="I65" s="196"/>
      <c r="J65" s="196"/>
      <c r="K65" s="196"/>
      <c r="L65" s="196"/>
      <c r="M65" s="196"/>
      <c r="N65" s="196"/>
      <c r="O65" s="196"/>
      <c r="P65" s="196"/>
      <c r="Q65" s="196"/>
      <c r="R65" s="196"/>
      <c r="S65" s="196"/>
      <c r="T65" s="196"/>
      <c r="U65" s="196"/>
      <c r="V65" s="196"/>
      <c r="W65" s="196"/>
      <c r="X65" s="196"/>
      <c r="Y65" s="196"/>
      <c r="Z65" s="196"/>
      <c r="AA65" s="196"/>
      <c r="AB65" s="196"/>
      <c r="AC65" s="196"/>
      <c r="AD65" s="196"/>
      <c r="AE65" s="196"/>
      <c r="AF65" s="196"/>
      <c r="AG65" s="196"/>
      <c r="AH65" s="196"/>
      <c r="AI65" s="196"/>
      <c r="AJ65" s="196"/>
      <c r="AK65" s="196"/>
      <c r="AL65" s="196"/>
      <c r="AM65" s="196"/>
      <c r="AN65" s="196"/>
    </row>
    <row r="66" spans="1:40" x14ac:dyDescent="0.3">
      <c r="D66" s="192">
        <f>SUM(E66:AN66)</f>
        <v>0</v>
      </c>
      <c r="E66" s="181">
        <v>0</v>
      </c>
      <c r="F66" s="181">
        <v>0</v>
      </c>
      <c r="G66" s="181">
        <v>0</v>
      </c>
      <c r="H66" s="181">
        <v>0</v>
      </c>
      <c r="I66" s="181">
        <v>0</v>
      </c>
      <c r="J66" s="181">
        <v>0</v>
      </c>
      <c r="K66" s="181">
        <v>0</v>
      </c>
      <c r="L66" s="181">
        <v>0</v>
      </c>
      <c r="M66" s="181">
        <v>0</v>
      </c>
      <c r="N66" s="181">
        <v>0</v>
      </c>
      <c r="O66" s="181">
        <v>0</v>
      </c>
      <c r="P66" s="181">
        <v>0</v>
      </c>
      <c r="Q66" s="181"/>
      <c r="R66" s="181">
        <v>0</v>
      </c>
      <c r="S66" s="181">
        <v>0</v>
      </c>
      <c r="T66" s="181">
        <v>0</v>
      </c>
      <c r="U66" s="181">
        <v>0</v>
      </c>
      <c r="V66" s="181">
        <v>0</v>
      </c>
      <c r="W66" s="181">
        <v>0</v>
      </c>
      <c r="X66" s="181">
        <v>0</v>
      </c>
      <c r="Y66" s="181">
        <v>0</v>
      </c>
      <c r="Z66" s="181">
        <v>0</v>
      </c>
      <c r="AA66" s="181">
        <v>0</v>
      </c>
      <c r="AB66" s="181">
        <v>0</v>
      </c>
      <c r="AC66" s="181">
        <v>0</v>
      </c>
      <c r="AD66" s="181">
        <v>0</v>
      </c>
      <c r="AE66" s="181">
        <v>0</v>
      </c>
      <c r="AF66" s="181">
        <v>0</v>
      </c>
      <c r="AG66" s="181">
        <v>0</v>
      </c>
      <c r="AH66" s="181">
        <v>0</v>
      </c>
      <c r="AI66" s="181">
        <v>0</v>
      </c>
      <c r="AJ66" s="181">
        <v>0</v>
      </c>
      <c r="AK66" s="181">
        <v>0</v>
      </c>
      <c r="AL66" s="181">
        <v>0</v>
      </c>
      <c r="AM66" s="181">
        <v>0</v>
      </c>
      <c r="AN66" s="181">
        <v>0</v>
      </c>
    </row>
    <row r="67" spans="1:40" x14ac:dyDescent="0.3">
      <c r="A67" t="s">
        <v>1494</v>
      </c>
      <c r="B67" s="310"/>
      <c r="C67" s="310"/>
      <c r="D67" s="192"/>
      <c r="E67" s="194"/>
      <c r="F67" s="194"/>
      <c r="G67" s="194"/>
      <c r="H67" s="194"/>
      <c r="I67" s="194"/>
      <c r="J67" s="194"/>
      <c r="K67" s="194"/>
      <c r="L67" s="194"/>
      <c r="M67" s="194"/>
      <c r="N67" s="194"/>
      <c r="O67" s="194"/>
      <c r="P67" s="194"/>
      <c r="Q67" s="194"/>
      <c r="R67" s="194"/>
      <c r="S67" s="194"/>
      <c r="T67" s="194"/>
      <c r="U67" s="194"/>
      <c r="V67" s="194"/>
      <c r="W67" s="194"/>
      <c r="X67" s="194"/>
      <c r="Y67" s="194"/>
      <c r="Z67" s="194"/>
      <c r="AA67" s="194"/>
      <c r="AB67" s="194"/>
      <c r="AC67" s="194"/>
      <c r="AD67" s="194"/>
      <c r="AE67" s="194"/>
      <c r="AF67" s="194"/>
      <c r="AG67" s="194"/>
      <c r="AH67" s="194"/>
      <c r="AI67" s="194"/>
      <c r="AJ67" s="194"/>
      <c r="AK67" s="194"/>
      <c r="AL67" s="194"/>
      <c r="AM67" s="194"/>
      <c r="AN67" s="194"/>
    </row>
    <row r="68" spans="1:40" x14ac:dyDescent="0.3">
      <c r="A68" s="54" t="s">
        <v>1070</v>
      </c>
      <c r="B68" s="54"/>
      <c r="C68" s="54"/>
      <c r="D68" s="195">
        <f ca="1">SUM(E68:AN68)</f>
        <v>110928.80101878861</v>
      </c>
      <c r="E68" s="194">
        <f t="shared" ref="E68:N71" ca="1" si="27">SUMIFS(INDIRECT($B$1 &amp; "_Total"), WBSL3, E$1, Inst, $A68)</f>
        <v>0</v>
      </c>
      <c r="F68" s="194">
        <f t="shared" ca="1" si="27"/>
        <v>0</v>
      </c>
      <c r="G68" s="194">
        <f t="shared" ca="1" si="27"/>
        <v>0</v>
      </c>
      <c r="H68" s="194">
        <f t="shared" ca="1" si="27"/>
        <v>0</v>
      </c>
      <c r="I68" s="194">
        <f t="shared" ca="1" si="27"/>
        <v>0</v>
      </c>
      <c r="J68" s="194">
        <f t="shared" ca="1" si="27"/>
        <v>0</v>
      </c>
      <c r="K68" s="194">
        <f t="shared" ca="1" si="27"/>
        <v>0</v>
      </c>
      <c r="L68" s="194">
        <f t="shared" ca="1" si="27"/>
        <v>0</v>
      </c>
      <c r="M68" s="194">
        <f t="shared" ca="1" si="27"/>
        <v>0</v>
      </c>
      <c r="N68" s="194">
        <f t="shared" ca="1" si="27"/>
        <v>0</v>
      </c>
      <c r="O68" s="194">
        <f t="shared" ref="O68:X71" ca="1" si="28">SUMIFS(INDIRECT($B$1 &amp; "_Total"), WBSL3, O$1, Inst, $A68)</f>
        <v>0</v>
      </c>
      <c r="P68" s="194">
        <f t="shared" ca="1" si="28"/>
        <v>0</v>
      </c>
      <c r="Q68" s="194">
        <f t="shared" ca="1" si="28"/>
        <v>0</v>
      </c>
      <c r="R68" s="194">
        <f t="shared" ca="1" si="28"/>
        <v>0</v>
      </c>
      <c r="S68" s="194">
        <f t="shared" ca="1" si="28"/>
        <v>0</v>
      </c>
      <c r="T68" s="194">
        <f t="shared" ca="1" si="28"/>
        <v>0</v>
      </c>
      <c r="U68" s="194">
        <f t="shared" ca="1" si="28"/>
        <v>0</v>
      </c>
      <c r="V68" s="194">
        <f t="shared" ca="1" si="28"/>
        <v>0</v>
      </c>
      <c r="W68" s="194">
        <f t="shared" ca="1" si="28"/>
        <v>0</v>
      </c>
      <c r="X68" s="194">
        <f t="shared" ca="1" si="28"/>
        <v>0</v>
      </c>
      <c r="Y68" s="194">
        <f t="shared" ref="Y68:AH71" ca="1" si="29">SUMIFS(INDIRECT($B$1 &amp; "_Total"), WBSL3, Y$1, Inst, $A68)</f>
        <v>9086.769268396878</v>
      </c>
      <c r="Z68" s="194">
        <f t="shared" ca="1" si="29"/>
        <v>35570.571336106324</v>
      </c>
      <c r="AA68" s="194">
        <f t="shared" ca="1" si="29"/>
        <v>0</v>
      </c>
      <c r="AB68" s="194">
        <f t="shared" ca="1" si="29"/>
        <v>20555.098155047224</v>
      </c>
      <c r="AC68" s="194">
        <f t="shared" ca="1" si="29"/>
        <v>0</v>
      </c>
      <c r="AD68" s="194">
        <f t="shared" ca="1" si="29"/>
        <v>45716.362259238187</v>
      </c>
      <c r="AE68" s="194">
        <f t="shared" ca="1" si="29"/>
        <v>0</v>
      </c>
      <c r="AF68" s="194">
        <f t="shared" ca="1" si="29"/>
        <v>0</v>
      </c>
      <c r="AG68" s="194">
        <f t="shared" ca="1" si="29"/>
        <v>0</v>
      </c>
      <c r="AH68" s="194">
        <f t="shared" ca="1" si="29"/>
        <v>0</v>
      </c>
      <c r="AI68" s="194">
        <f t="shared" ref="AI68:AN71" ca="1" si="30">SUMIFS(INDIRECT($B$1 &amp; "_Total"), WBSL3, AI$1, Inst, $A68)</f>
        <v>0</v>
      </c>
      <c r="AJ68" s="194">
        <f t="shared" ca="1" si="30"/>
        <v>0</v>
      </c>
      <c r="AK68" s="194">
        <f t="shared" ca="1" si="30"/>
        <v>0</v>
      </c>
      <c r="AL68" s="194">
        <f t="shared" ca="1" si="30"/>
        <v>0</v>
      </c>
      <c r="AM68" s="194">
        <f t="shared" ca="1" si="30"/>
        <v>0</v>
      </c>
      <c r="AN68" s="194">
        <f t="shared" ca="1" si="30"/>
        <v>0</v>
      </c>
    </row>
    <row r="69" spans="1:40" x14ac:dyDescent="0.3">
      <c r="A69" s="54" t="s">
        <v>1007</v>
      </c>
      <c r="B69" s="54"/>
      <c r="C69" s="54"/>
      <c r="D69" s="195">
        <f ca="1">SUM(E69:AN69)</f>
        <v>31471.952133990097</v>
      </c>
      <c r="E69" s="194">
        <f t="shared" ca="1" si="27"/>
        <v>16981.269137045016</v>
      </c>
      <c r="F69" s="194">
        <f t="shared" ca="1" si="27"/>
        <v>0</v>
      </c>
      <c r="G69" s="194">
        <f t="shared" ca="1" si="27"/>
        <v>0</v>
      </c>
      <c r="H69" s="194">
        <f t="shared" ca="1" si="27"/>
        <v>0</v>
      </c>
      <c r="I69" s="194">
        <f t="shared" ca="1" si="27"/>
        <v>0</v>
      </c>
      <c r="J69" s="194">
        <f t="shared" ca="1" si="27"/>
        <v>0</v>
      </c>
      <c r="K69" s="194">
        <f t="shared" ca="1" si="27"/>
        <v>0</v>
      </c>
      <c r="L69" s="194">
        <f t="shared" ca="1" si="27"/>
        <v>0</v>
      </c>
      <c r="M69" s="194">
        <f t="shared" ca="1" si="27"/>
        <v>0</v>
      </c>
      <c r="N69" s="194">
        <f t="shared" ca="1" si="27"/>
        <v>0</v>
      </c>
      <c r="O69" s="194">
        <f t="shared" ca="1" si="28"/>
        <v>0</v>
      </c>
      <c r="P69" s="194">
        <f t="shared" ca="1" si="28"/>
        <v>0</v>
      </c>
      <c r="Q69" s="194">
        <f t="shared" ca="1" si="28"/>
        <v>0</v>
      </c>
      <c r="R69" s="194">
        <f t="shared" ca="1" si="28"/>
        <v>0</v>
      </c>
      <c r="S69" s="194">
        <f t="shared" ca="1" si="28"/>
        <v>0</v>
      </c>
      <c r="T69" s="194">
        <f t="shared" ca="1" si="28"/>
        <v>0</v>
      </c>
      <c r="U69" s="194">
        <f t="shared" ca="1" si="28"/>
        <v>0</v>
      </c>
      <c r="V69" s="194">
        <f t="shared" ca="1" si="28"/>
        <v>0</v>
      </c>
      <c r="W69" s="194">
        <f t="shared" ca="1" si="28"/>
        <v>0</v>
      </c>
      <c r="X69" s="194">
        <f t="shared" ca="1" si="28"/>
        <v>0</v>
      </c>
      <c r="Y69" s="194">
        <f t="shared" ca="1" si="29"/>
        <v>0</v>
      </c>
      <c r="Z69" s="194">
        <f t="shared" ca="1" si="29"/>
        <v>0</v>
      </c>
      <c r="AA69" s="194">
        <f t="shared" ca="1" si="29"/>
        <v>0</v>
      </c>
      <c r="AB69" s="194">
        <f t="shared" ca="1" si="29"/>
        <v>0</v>
      </c>
      <c r="AC69" s="194">
        <f t="shared" ca="1" si="29"/>
        <v>0</v>
      </c>
      <c r="AD69" s="194">
        <f t="shared" ca="1" si="29"/>
        <v>0</v>
      </c>
      <c r="AE69" s="194">
        <f t="shared" ca="1" si="29"/>
        <v>0</v>
      </c>
      <c r="AF69" s="194">
        <f t="shared" ca="1" si="29"/>
        <v>0</v>
      </c>
      <c r="AG69" s="194">
        <f t="shared" ca="1" si="29"/>
        <v>0</v>
      </c>
      <c r="AH69" s="194">
        <f t="shared" ca="1" si="29"/>
        <v>0</v>
      </c>
      <c r="AI69" s="194">
        <f t="shared" ca="1" si="30"/>
        <v>0</v>
      </c>
      <c r="AJ69" s="194">
        <f t="shared" ca="1" si="30"/>
        <v>14490.682996945081</v>
      </c>
      <c r="AK69" s="194">
        <f t="shared" ca="1" si="30"/>
        <v>0</v>
      </c>
      <c r="AL69" s="194">
        <f t="shared" ca="1" si="30"/>
        <v>0</v>
      </c>
      <c r="AM69" s="194">
        <f t="shared" ca="1" si="30"/>
        <v>0</v>
      </c>
      <c r="AN69" s="194">
        <f t="shared" ca="1" si="30"/>
        <v>0</v>
      </c>
    </row>
    <row r="70" spans="1:40" x14ac:dyDescent="0.3">
      <c r="A70" s="54" t="s">
        <v>1293</v>
      </c>
      <c r="B70" s="54"/>
      <c r="C70" s="54"/>
      <c r="D70" s="195">
        <f ca="1">SUM(E70:AN70)</f>
        <v>216037.52003237855</v>
      </c>
      <c r="E70" s="194">
        <f t="shared" ca="1" si="27"/>
        <v>0</v>
      </c>
      <c r="F70" s="194">
        <f t="shared" ca="1" si="27"/>
        <v>0</v>
      </c>
      <c r="G70" s="194">
        <f t="shared" ca="1" si="27"/>
        <v>0</v>
      </c>
      <c r="H70" s="194">
        <f t="shared" ca="1" si="27"/>
        <v>0</v>
      </c>
      <c r="I70" s="194">
        <f t="shared" ca="1" si="27"/>
        <v>0</v>
      </c>
      <c r="J70" s="194">
        <f t="shared" ca="1" si="27"/>
        <v>0</v>
      </c>
      <c r="K70" s="194">
        <f t="shared" ca="1" si="27"/>
        <v>0</v>
      </c>
      <c r="L70" s="194">
        <f t="shared" ca="1" si="27"/>
        <v>0</v>
      </c>
      <c r="M70" s="194">
        <f t="shared" ca="1" si="27"/>
        <v>0</v>
      </c>
      <c r="N70" s="194">
        <f t="shared" ca="1" si="27"/>
        <v>0</v>
      </c>
      <c r="O70" s="194">
        <f t="shared" ca="1" si="28"/>
        <v>0</v>
      </c>
      <c r="P70" s="194">
        <f t="shared" ca="1" si="28"/>
        <v>0</v>
      </c>
      <c r="Q70" s="194">
        <f t="shared" ca="1" si="28"/>
        <v>0</v>
      </c>
      <c r="R70" s="194">
        <f t="shared" ca="1" si="28"/>
        <v>0</v>
      </c>
      <c r="S70" s="194">
        <f t="shared" ca="1" si="28"/>
        <v>0</v>
      </c>
      <c r="T70" s="194">
        <f t="shared" ca="1" si="28"/>
        <v>0</v>
      </c>
      <c r="U70" s="194">
        <f t="shared" ca="1" si="28"/>
        <v>0</v>
      </c>
      <c r="V70" s="194">
        <f t="shared" ca="1" si="28"/>
        <v>0</v>
      </c>
      <c r="W70" s="194">
        <f t="shared" ca="1" si="28"/>
        <v>0</v>
      </c>
      <c r="X70" s="194">
        <f t="shared" ca="1" si="28"/>
        <v>0</v>
      </c>
      <c r="Y70" s="194">
        <f t="shared" ca="1" si="29"/>
        <v>0</v>
      </c>
      <c r="Z70" s="194">
        <f t="shared" ca="1" si="29"/>
        <v>0</v>
      </c>
      <c r="AA70" s="194">
        <f t="shared" ca="1" si="29"/>
        <v>0</v>
      </c>
      <c r="AB70" s="194">
        <f t="shared" ca="1" si="29"/>
        <v>0</v>
      </c>
      <c r="AC70" s="194">
        <f t="shared" ca="1" si="29"/>
        <v>0</v>
      </c>
      <c r="AD70" s="194">
        <f t="shared" ca="1" si="29"/>
        <v>0</v>
      </c>
      <c r="AE70" s="194">
        <f t="shared" ca="1" si="29"/>
        <v>0</v>
      </c>
      <c r="AF70" s="194">
        <f t="shared" ca="1" si="29"/>
        <v>0</v>
      </c>
      <c r="AG70" s="194">
        <f t="shared" ca="1" si="29"/>
        <v>187912.65063248671</v>
      </c>
      <c r="AH70" s="194">
        <f t="shared" ca="1" si="29"/>
        <v>28124.869399891853</v>
      </c>
      <c r="AI70" s="194">
        <f t="shared" ca="1" si="30"/>
        <v>0</v>
      </c>
      <c r="AJ70" s="194">
        <f t="shared" ca="1" si="30"/>
        <v>0</v>
      </c>
      <c r="AK70" s="194">
        <f t="shared" ca="1" si="30"/>
        <v>0</v>
      </c>
      <c r="AL70" s="194">
        <f t="shared" ca="1" si="30"/>
        <v>0</v>
      </c>
      <c r="AM70" s="194">
        <f t="shared" ca="1" si="30"/>
        <v>0</v>
      </c>
      <c r="AN70" s="194">
        <f t="shared" ca="1" si="30"/>
        <v>0</v>
      </c>
    </row>
    <row r="71" spans="1:40" x14ac:dyDescent="0.3">
      <c r="A71" s="54" t="s">
        <v>1010</v>
      </c>
      <c r="B71" s="54"/>
      <c r="C71" s="54"/>
      <c r="D71" s="195">
        <f ca="1">SUM(E71:AN71)</f>
        <v>79735.093042056324</v>
      </c>
      <c r="E71" s="194">
        <f t="shared" ca="1" si="27"/>
        <v>16606.554560299199</v>
      </c>
      <c r="F71" s="194">
        <f t="shared" ca="1" si="27"/>
        <v>0</v>
      </c>
      <c r="G71" s="194">
        <f t="shared" ca="1" si="27"/>
        <v>0</v>
      </c>
      <c r="H71" s="194">
        <f t="shared" ca="1" si="27"/>
        <v>0</v>
      </c>
      <c r="I71" s="194">
        <f t="shared" ca="1" si="27"/>
        <v>0</v>
      </c>
      <c r="J71" s="194">
        <f t="shared" ca="1" si="27"/>
        <v>0</v>
      </c>
      <c r="K71" s="194">
        <f t="shared" ca="1" si="27"/>
        <v>0</v>
      </c>
      <c r="L71" s="194">
        <f t="shared" ca="1" si="27"/>
        <v>0</v>
      </c>
      <c r="M71" s="194">
        <f t="shared" ca="1" si="27"/>
        <v>0</v>
      </c>
      <c r="N71" s="194">
        <f t="shared" ca="1" si="27"/>
        <v>0</v>
      </c>
      <c r="O71" s="194">
        <f t="shared" ca="1" si="28"/>
        <v>0</v>
      </c>
      <c r="P71" s="194">
        <f t="shared" ca="1" si="28"/>
        <v>0</v>
      </c>
      <c r="Q71" s="194">
        <f t="shared" ca="1" si="28"/>
        <v>0</v>
      </c>
      <c r="R71" s="194">
        <f t="shared" ca="1" si="28"/>
        <v>0</v>
      </c>
      <c r="S71" s="194">
        <f t="shared" ca="1" si="28"/>
        <v>0</v>
      </c>
      <c r="T71" s="194">
        <f t="shared" ca="1" si="28"/>
        <v>0</v>
      </c>
      <c r="U71" s="194">
        <f t="shared" ca="1" si="28"/>
        <v>0</v>
      </c>
      <c r="V71" s="194">
        <f t="shared" ca="1" si="28"/>
        <v>0</v>
      </c>
      <c r="W71" s="194">
        <f t="shared" ca="1" si="28"/>
        <v>0</v>
      </c>
      <c r="X71" s="194">
        <f t="shared" ca="1" si="28"/>
        <v>0</v>
      </c>
      <c r="Y71" s="194">
        <f t="shared" ca="1" si="29"/>
        <v>0</v>
      </c>
      <c r="Z71" s="194">
        <f t="shared" ca="1" si="29"/>
        <v>0</v>
      </c>
      <c r="AA71" s="194">
        <f t="shared" ca="1" si="29"/>
        <v>0</v>
      </c>
      <c r="AB71" s="194">
        <f t="shared" ca="1" si="29"/>
        <v>0</v>
      </c>
      <c r="AC71" s="194">
        <f t="shared" ca="1" si="29"/>
        <v>0</v>
      </c>
      <c r="AD71" s="194">
        <f t="shared" ca="1" si="29"/>
        <v>0</v>
      </c>
      <c r="AE71" s="194">
        <f t="shared" ca="1" si="29"/>
        <v>0</v>
      </c>
      <c r="AF71" s="194">
        <f t="shared" ca="1" si="29"/>
        <v>0</v>
      </c>
      <c r="AG71" s="194">
        <f t="shared" ca="1" si="29"/>
        <v>0</v>
      </c>
      <c r="AH71" s="194">
        <f t="shared" ca="1" si="29"/>
        <v>0</v>
      </c>
      <c r="AI71" s="194">
        <f t="shared" ca="1" si="30"/>
        <v>55796.103128523624</v>
      </c>
      <c r="AJ71" s="194">
        <f t="shared" ca="1" si="30"/>
        <v>0</v>
      </c>
      <c r="AK71" s="194">
        <f t="shared" ca="1" si="30"/>
        <v>0</v>
      </c>
      <c r="AL71" s="194">
        <f t="shared" ca="1" si="30"/>
        <v>0</v>
      </c>
      <c r="AM71" s="194">
        <f t="shared" ca="1" si="30"/>
        <v>0</v>
      </c>
      <c r="AN71" s="194">
        <f t="shared" ca="1" si="30"/>
        <v>7332.4353532334935</v>
      </c>
    </row>
    <row r="72" spans="1:40" x14ac:dyDescent="0.3">
      <c r="A72" s="60" t="s">
        <v>1495</v>
      </c>
      <c r="B72" s="64"/>
      <c r="C72" s="64"/>
      <c r="D72" s="196"/>
      <c r="E72" s="196"/>
      <c r="F72" s="196"/>
      <c r="G72" s="196"/>
      <c r="H72" s="196"/>
      <c r="I72" s="196"/>
      <c r="J72" s="196"/>
      <c r="K72" s="196"/>
      <c r="L72" s="196"/>
      <c r="M72" s="196"/>
      <c r="N72" s="196"/>
      <c r="O72" s="196"/>
      <c r="P72" s="196"/>
      <c r="Q72" s="196"/>
      <c r="R72" s="196"/>
      <c r="S72" s="196"/>
      <c r="T72" s="196"/>
      <c r="U72" s="196"/>
      <c r="V72" s="196"/>
      <c r="W72" s="196"/>
      <c r="X72" s="196"/>
      <c r="Y72" s="196"/>
      <c r="Z72" s="196"/>
      <c r="AA72" s="196"/>
      <c r="AB72" s="196"/>
      <c r="AC72" s="196"/>
      <c r="AD72" s="196"/>
      <c r="AE72" s="196"/>
      <c r="AF72" s="196"/>
      <c r="AG72" s="196"/>
      <c r="AH72" s="196"/>
      <c r="AI72" s="196"/>
      <c r="AJ72" s="196"/>
      <c r="AK72" s="196"/>
      <c r="AL72" s="196"/>
      <c r="AM72" s="196"/>
      <c r="AN72" s="196"/>
    </row>
    <row r="73" spans="1:40" x14ac:dyDescent="0.3">
      <c r="D73" s="195">
        <f ca="1">SUM(E73:AN73)</f>
        <v>438173.36622721364</v>
      </c>
      <c r="E73" s="184">
        <f t="shared" ref="E73:AN73" ca="1" si="31">SUM(E68:E71)</f>
        <v>33587.823697344211</v>
      </c>
      <c r="F73" s="184">
        <f t="shared" ca="1" si="31"/>
        <v>0</v>
      </c>
      <c r="G73" s="184">
        <f t="shared" ca="1" si="31"/>
        <v>0</v>
      </c>
      <c r="H73" s="184">
        <f t="shared" ca="1" si="31"/>
        <v>0</v>
      </c>
      <c r="I73" s="184">
        <f t="shared" ca="1" si="31"/>
        <v>0</v>
      </c>
      <c r="J73" s="184">
        <f t="shared" ca="1" si="31"/>
        <v>0</v>
      </c>
      <c r="K73" s="184">
        <f t="shared" ca="1" si="31"/>
        <v>0</v>
      </c>
      <c r="L73" s="184">
        <f t="shared" ca="1" si="31"/>
        <v>0</v>
      </c>
      <c r="M73" s="184">
        <f t="shared" ca="1" si="31"/>
        <v>0</v>
      </c>
      <c r="N73" s="184">
        <f t="shared" ca="1" si="31"/>
        <v>0</v>
      </c>
      <c r="O73" s="184">
        <f t="shared" ca="1" si="31"/>
        <v>0</v>
      </c>
      <c r="P73" s="184">
        <f t="shared" ca="1" si="31"/>
        <v>0</v>
      </c>
      <c r="Q73" s="184">
        <f t="shared" ca="1" si="31"/>
        <v>0</v>
      </c>
      <c r="R73" s="184">
        <f t="shared" ca="1" si="31"/>
        <v>0</v>
      </c>
      <c r="S73" s="184">
        <f t="shared" ca="1" si="31"/>
        <v>0</v>
      </c>
      <c r="T73" s="184">
        <f t="shared" ca="1" si="31"/>
        <v>0</v>
      </c>
      <c r="U73" s="184">
        <f t="shared" ca="1" si="31"/>
        <v>0</v>
      </c>
      <c r="V73" s="184">
        <f t="shared" ca="1" si="31"/>
        <v>0</v>
      </c>
      <c r="W73" s="184">
        <f t="shared" ca="1" si="31"/>
        <v>0</v>
      </c>
      <c r="X73" s="184">
        <f t="shared" ca="1" si="31"/>
        <v>0</v>
      </c>
      <c r="Y73" s="184">
        <f t="shared" ca="1" si="31"/>
        <v>9086.769268396878</v>
      </c>
      <c r="Z73" s="184">
        <f t="shared" ca="1" si="31"/>
        <v>35570.571336106324</v>
      </c>
      <c r="AA73" s="184">
        <f t="shared" ca="1" si="31"/>
        <v>0</v>
      </c>
      <c r="AB73" s="184">
        <f t="shared" ca="1" si="31"/>
        <v>20555.098155047224</v>
      </c>
      <c r="AC73" s="184">
        <f t="shared" ca="1" si="31"/>
        <v>0</v>
      </c>
      <c r="AD73" s="184">
        <f t="shared" ca="1" si="31"/>
        <v>45716.362259238187</v>
      </c>
      <c r="AE73" s="184">
        <f t="shared" ca="1" si="31"/>
        <v>0</v>
      </c>
      <c r="AF73" s="184">
        <f t="shared" ca="1" si="31"/>
        <v>0</v>
      </c>
      <c r="AG73" s="184">
        <f t="shared" ca="1" si="31"/>
        <v>187912.65063248671</v>
      </c>
      <c r="AH73" s="184">
        <f t="shared" ca="1" si="31"/>
        <v>28124.869399891853</v>
      </c>
      <c r="AI73" s="184">
        <f t="shared" ca="1" si="31"/>
        <v>55796.103128523624</v>
      </c>
      <c r="AJ73" s="184">
        <f t="shared" ca="1" si="31"/>
        <v>14490.682996945081</v>
      </c>
      <c r="AK73" s="184">
        <f t="shared" ca="1" si="31"/>
        <v>0</v>
      </c>
      <c r="AL73" s="184">
        <f t="shared" ca="1" si="31"/>
        <v>0</v>
      </c>
      <c r="AM73" s="184">
        <f t="shared" ca="1" si="31"/>
        <v>0</v>
      </c>
      <c r="AN73" s="184">
        <f t="shared" ca="1" si="31"/>
        <v>7332.4353532334935</v>
      </c>
    </row>
    <row r="74" spans="1:40" x14ac:dyDescent="0.3">
      <c r="A74" t="s">
        <v>1510</v>
      </c>
      <c r="D74" s="192">
        <f ca="1">INDEX(Contingency[], 8, MATCH($B$1, Contingency[#Headers], 0))</f>
        <v>1482234.780495533</v>
      </c>
      <c r="E74" s="183">
        <v>0</v>
      </c>
      <c r="F74" s="183">
        <v>0</v>
      </c>
      <c r="G74" s="183">
        <v>0</v>
      </c>
      <c r="H74" s="183">
        <v>0</v>
      </c>
      <c r="I74" s="183">
        <v>0</v>
      </c>
      <c r="J74" s="183">
        <v>0</v>
      </c>
      <c r="K74" s="183">
        <v>0</v>
      </c>
      <c r="L74" s="183">
        <v>0</v>
      </c>
      <c r="M74" s="183">
        <v>0</v>
      </c>
      <c r="N74" s="183">
        <v>0</v>
      </c>
      <c r="O74" s="183">
        <v>0</v>
      </c>
      <c r="P74" s="183">
        <v>0</v>
      </c>
      <c r="Q74" s="183"/>
      <c r="R74" s="183">
        <v>0</v>
      </c>
      <c r="S74" s="183">
        <v>0</v>
      </c>
      <c r="T74" s="183">
        <v>0</v>
      </c>
      <c r="U74" s="183">
        <v>0</v>
      </c>
      <c r="V74" s="183">
        <v>0</v>
      </c>
      <c r="W74" s="183">
        <v>0</v>
      </c>
      <c r="X74" s="183">
        <v>0</v>
      </c>
      <c r="Y74" s="183">
        <v>0</v>
      </c>
      <c r="Z74" s="183">
        <v>0</v>
      </c>
      <c r="AA74" s="183">
        <v>0</v>
      </c>
      <c r="AB74" s="183">
        <v>0</v>
      </c>
      <c r="AC74" s="183">
        <v>0</v>
      </c>
      <c r="AD74" s="183">
        <v>0</v>
      </c>
      <c r="AE74" s="183">
        <v>0</v>
      </c>
      <c r="AF74" s="183">
        <v>0</v>
      </c>
      <c r="AG74" s="183">
        <v>0</v>
      </c>
      <c r="AH74" s="183">
        <v>0</v>
      </c>
      <c r="AI74" s="183">
        <v>0</v>
      </c>
      <c r="AJ74" s="183">
        <v>0</v>
      </c>
      <c r="AK74" s="183">
        <v>0</v>
      </c>
      <c r="AL74" s="183">
        <v>0</v>
      </c>
      <c r="AM74" s="183">
        <v>0</v>
      </c>
      <c r="AN74" s="183">
        <v>0</v>
      </c>
    </row>
    <row r="75" spans="1:40" x14ac:dyDescent="0.3">
      <c r="A75" t="s">
        <v>1496</v>
      </c>
      <c r="D75" s="192">
        <f>SUM(E75:AN75)</f>
        <v>0</v>
      </c>
      <c r="E75" s="183">
        <v>0</v>
      </c>
      <c r="F75" s="183">
        <v>0</v>
      </c>
      <c r="G75" s="183">
        <v>0</v>
      </c>
      <c r="H75" s="183">
        <v>0</v>
      </c>
      <c r="I75" s="183">
        <v>0</v>
      </c>
      <c r="J75" s="183">
        <v>0</v>
      </c>
      <c r="K75" s="183">
        <v>0</v>
      </c>
      <c r="L75" s="183">
        <v>0</v>
      </c>
      <c r="M75" s="183">
        <v>0</v>
      </c>
      <c r="N75" s="183">
        <v>0</v>
      </c>
      <c r="O75" s="183">
        <v>0</v>
      </c>
      <c r="P75" s="183">
        <v>0</v>
      </c>
      <c r="Q75" s="183"/>
      <c r="R75" s="183">
        <v>0</v>
      </c>
      <c r="S75" s="183">
        <v>0</v>
      </c>
      <c r="T75" s="183">
        <v>0</v>
      </c>
      <c r="U75" s="183">
        <v>0</v>
      </c>
      <c r="V75" s="183">
        <v>0</v>
      </c>
      <c r="W75" s="183">
        <v>0</v>
      </c>
      <c r="X75" s="183">
        <v>0</v>
      </c>
      <c r="Y75" s="183">
        <v>0</v>
      </c>
      <c r="Z75" s="183">
        <v>0</v>
      </c>
      <c r="AA75" s="183">
        <v>0</v>
      </c>
      <c r="AB75" s="183">
        <v>0</v>
      </c>
      <c r="AC75" s="183">
        <v>0</v>
      </c>
      <c r="AD75" s="183">
        <v>0</v>
      </c>
      <c r="AE75" s="183">
        <v>0</v>
      </c>
      <c r="AF75" s="183">
        <v>0</v>
      </c>
      <c r="AG75" s="183">
        <v>0</v>
      </c>
      <c r="AH75" s="183">
        <v>0</v>
      </c>
      <c r="AI75" s="183">
        <v>0</v>
      </c>
      <c r="AJ75" s="183">
        <v>0</v>
      </c>
      <c r="AK75" s="183">
        <v>0</v>
      </c>
      <c r="AL75" s="183">
        <v>0</v>
      </c>
      <c r="AM75" s="183">
        <v>0</v>
      </c>
      <c r="AN75" s="183">
        <v>0</v>
      </c>
    </row>
    <row r="76" spans="1:40" x14ac:dyDescent="0.3">
      <c r="A76" t="s">
        <v>1497</v>
      </c>
      <c r="D76" s="192">
        <f>SUM(E76:AN76)</f>
        <v>0</v>
      </c>
      <c r="E76" s="183">
        <v>0</v>
      </c>
      <c r="F76" s="183">
        <v>0</v>
      </c>
      <c r="G76" s="183">
        <v>0</v>
      </c>
      <c r="H76" s="183">
        <v>0</v>
      </c>
      <c r="I76" s="183">
        <v>0</v>
      </c>
      <c r="J76" s="183">
        <v>0</v>
      </c>
      <c r="K76" s="183">
        <v>0</v>
      </c>
      <c r="L76" s="183">
        <v>0</v>
      </c>
      <c r="M76" s="183">
        <v>0</v>
      </c>
      <c r="N76" s="183">
        <v>0</v>
      </c>
      <c r="O76" s="183">
        <v>0</v>
      </c>
      <c r="P76" s="183">
        <v>0</v>
      </c>
      <c r="Q76" s="183"/>
      <c r="R76" s="183">
        <v>0</v>
      </c>
      <c r="S76" s="183">
        <v>0</v>
      </c>
      <c r="T76" s="183">
        <v>0</v>
      </c>
      <c r="U76" s="183">
        <v>0</v>
      </c>
      <c r="V76" s="183">
        <v>0</v>
      </c>
      <c r="W76" s="183">
        <v>0</v>
      </c>
      <c r="X76" s="183">
        <v>0</v>
      </c>
      <c r="Y76" s="183">
        <v>0</v>
      </c>
      <c r="Z76" s="183">
        <v>0</v>
      </c>
      <c r="AA76" s="183">
        <v>0</v>
      </c>
      <c r="AB76" s="183">
        <v>0</v>
      </c>
      <c r="AC76" s="183">
        <v>0</v>
      </c>
      <c r="AD76" s="183">
        <v>0</v>
      </c>
      <c r="AE76" s="183">
        <v>0</v>
      </c>
      <c r="AF76" s="183">
        <v>0</v>
      </c>
      <c r="AG76" s="183">
        <v>0</v>
      </c>
      <c r="AH76" s="183">
        <v>0</v>
      </c>
      <c r="AI76" s="183">
        <v>0</v>
      </c>
      <c r="AJ76" s="183">
        <v>0</v>
      </c>
      <c r="AK76" s="183">
        <v>0</v>
      </c>
      <c r="AL76" s="183">
        <v>0</v>
      </c>
      <c r="AM76" s="183">
        <v>0</v>
      </c>
      <c r="AN76" s="183">
        <v>0</v>
      </c>
    </row>
    <row r="77" spans="1:40" x14ac:dyDescent="0.3">
      <c r="A77" t="s">
        <v>1498</v>
      </c>
      <c r="D77" s="192">
        <f>SUM(E77:AN77)</f>
        <v>0</v>
      </c>
      <c r="E77" s="183">
        <v>0</v>
      </c>
      <c r="F77" s="183">
        <v>0</v>
      </c>
      <c r="G77" s="183">
        <v>0</v>
      </c>
      <c r="H77" s="183">
        <v>0</v>
      </c>
      <c r="I77" s="183">
        <v>0</v>
      </c>
      <c r="J77" s="183">
        <v>0</v>
      </c>
      <c r="K77" s="183">
        <v>0</v>
      </c>
      <c r="L77" s="183">
        <v>0</v>
      </c>
      <c r="M77" s="183">
        <v>0</v>
      </c>
      <c r="N77" s="183">
        <v>0</v>
      </c>
      <c r="O77" s="183">
        <v>0</v>
      </c>
      <c r="P77" s="183">
        <v>0</v>
      </c>
      <c r="Q77" s="183"/>
      <c r="R77" s="183">
        <v>0</v>
      </c>
      <c r="S77" s="183">
        <v>0</v>
      </c>
      <c r="T77" s="183">
        <v>0</v>
      </c>
      <c r="U77" s="183">
        <v>0</v>
      </c>
      <c r="V77" s="183">
        <v>0</v>
      </c>
      <c r="W77" s="183">
        <v>0</v>
      </c>
      <c r="X77" s="183">
        <v>0</v>
      </c>
      <c r="Y77" s="183">
        <v>0</v>
      </c>
      <c r="Z77" s="183">
        <v>0</v>
      </c>
      <c r="AA77" s="183">
        <v>0</v>
      </c>
      <c r="AB77" s="183">
        <v>0</v>
      </c>
      <c r="AC77" s="183">
        <v>0</v>
      </c>
      <c r="AD77" s="183">
        <v>0</v>
      </c>
      <c r="AE77" s="183">
        <v>0</v>
      </c>
      <c r="AF77" s="183">
        <v>0</v>
      </c>
      <c r="AG77" s="183">
        <v>0</v>
      </c>
      <c r="AH77" s="183">
        <v>0</v>
      </c>
      <c r="AI77" s="183">
        <v>0</v>
      </c>
      <c r="AJ77" s="183">
        <v>0</v>
      </c>
      <c r="AK77" s="183">
        <v>0</v>
      </c>
      <c r="AL77" s="183">
        <v>0</v>
      </c>
      <c r="AM77" s="183">
        <v>0</v>
      </c>
      <c r="AN77" s="183">
        <v>0</v>
      </c>
    </row>
    <row r="78" spans="1:40" x14ac:dyDescent="0.3">
      <c r="A78" s="60" t="s">
        <v>1499</v>
      </c>
      <c r="B78" s="60"/>
      <c r="C78" s="60"/>
      <c r="D78" s="189"/>
      <c r="E78" s="189"/>
      <c r="F78" s="189"/>
      <c r="G78" s="189"/>
      <c r="H78" s="189"/>
      <c r="I78" s="189"/>
      <c r="J78" s="189"/>
      <c r="K78" s="189"/>
      <c r="L78" s="189"/>
      <c r="M78" s="189"/>
      <c r="N78" s="189"/>
      <c r="O78" s="189"/>
      <c r="P78" s="189"/>
      <c r="Q78" s="189"/>
      <c r="R78" s="189"/>
      <c r="S78" s="189"/>
      <c r="T78" s="189"/>
      <c r="U78" s="189"/>
      <c r="V78" s="189"/>
      <c r="W78" s="189"/>
      <c r="X78" s="189"/>
      <c r="Y78" s="189"/>
      <c r="Z78" s="189"/>
      <c r="AA78" s="189"/>
      <c r="AB78" s="189"/>
      <c r="AC78" s="189"/>
      <c r="AD78" s="189"/>
      <c r="AE78" s="189"/>
      <c r="AF78" s="189"/>
      <c r="AG78" s="189"/>
      <c r="AH78" s="189"/>
      <c r="AI78" s="189"/>
      <c r="AJ78" s="189"/>
      <c r="AK78" s="189"/>
      <c r="AL78" s="189"/>
      <c r="AM78" s="189"/>
      <c r="AN78" s="189"/>
    </row>
    <row r="79" spans="1:40" x14ac:dyDescent="0.3">
      <c r="D79" s="192">
        <f ca="1">SUM(D74:D77)</f>
        <v>1482234.780495533</v>
      </c>
      <c r="E79" s="183">
        <v>0</v>
      </c>
      <c r="F79" s="183">
        <v>0</v>
      </c>
      <c r="G79" s="183">
        <v>0</v>
      </c>
      <c r="H79" s="183">
        <v>0</v>
      </c>
      <c r="I79" s="183">
        <v>0</v>
      </c>
      <c r="J79" s="183">
        <v>0</v>
      </c>
      <c r="K79" s="183">
        <v>0</v>
      </c>
      <c r="L79" s="183">
        <v>0</v>
      </c>
      <c r="M79" s="183">
        <v>0</v>
      </c>
      <c r="N79" s="183">
        <v>0</v>
      </c>
      <c r="O79" s="183">
        <v>0</v>
      </c>
      <c r="P79" s="183">
        <v>0</v>
      </c>
      <c r="Q79" s="183"/>
      <c r="R79" s="183">
        <v>0</v>
      </c>
      <c r="S79" s="183">
        <v>0</v>
      </c>
      <c r="T79" s="183">
        <v>0</v>
      </c>
      <c r="U79" s="183">
        <v>0</v>
      </c>
      <c r="V79" s="183">
        <v>0</v>
      </c>
      <c r="W79" s="183">
        <v>0</v>
      </c>
      <c r="X79" s="183">
        <v>0</v>
      </c>
      <c r="Y79" s="183">
        <v>0</v>
      </c>
      <c r="Z79" s="183">
        <v>0</v>
      </c>
      <c r="AA79" s="183">
        <v>0</v>
      </c>
      <c r="AB79" s="183">
        <v>0</v>
      </c>
      <c r="AC79" s="183">
        <v>0</v>
      </c>
      <c r="AD79" s="183">
        <v>0</v>
      </c>
      <c r="AE79" s="183">
        <v>0</v>
      </c>
      <c r="AF79" s="183">
        <v>0</v>
      </c>
      <c r="AG79" s="183">
        <v>0</v>
      </c>
      <c r="AH79" s="183">
        <v>0</v>
      </c>
      <c r="AI79" s="183">
        <v>0</v>
      </c>
      <c r="AJ79" s="183">
        <v>0</v>
      </c>
      <c r="AK79" s="183">
        <v>0</v>
      </c>
      <c r="AL79" s="183">
        <v>0</v>
      </c>
      <c r="AM79" s="183">
        <v>0</v>
      </c>
      <c r="AN79" s="183">
        <v>0</v>
      </c>
    </row>
    <row r="80" spans="1:40" x14ac:dyDescent="0.3">
      <c r="A80" s="60" t="s">
        <v>1500</v>
      </c>
      <c r="B80" s="60"/>
      <c r="C80" s="60"/>
      <c r="D80" s="189"/>
      <c r="E80" s="189"/>
      <c r="F80" s="189"/>
      <c r="G80" s="189"/>
      <c r="H80" s="189"/>
      <c r="I80" s="189"/>
      <c r="J80" s="189"/>
      <c r="K80" s="189"/>
      <c r="L80" s="189"/>
      <c r="M80" s="189"/>
      <c r="N80" s="189"/>
      <c r="O80" s="189"/>
      <c r="P80" s="189"/>
      <c r="Q80" s="189"/>
      <c r="R80" s="189"/>
      <c r="S80" s="189"/>
      <c r="T80" s="189"/>
      <c r="U80" s="189"/>
      <c r="V80" s="189"/>
      <c r="W80" s="189"/>
      <c r="X80" s="189"/>
      <c r="Y80" s="189"/>
      <c r="Z80" s="189"/>
      <c r="AA80" s="189"/>
      <c r="AB80" s="189"/>
      <c r="AC80" s="189"/>
      <c r="AD80" s="189"/>
      <c r="AE80" s="189"/>
      <c r="AF80" s="189"/>
      <c r="AG80" s="189"/>
      <c r="AH80" s="189"/>
      <c r="AI80" s="189"/>
      <c r="AJ80" s="189"/>
      <c r="AK80" s="189"/>
      <c r="AL80" s="189"/>
      <c r="AM80" s="189"/>
      <c r="AN80" s="189"/>
    </row>
    <row r="81" spans="1:40" x14ac:dyDescent="0.3">
      <c r="B81" s="163">
        <f ca="1">D81-D74</f>
        <v>3533459.7452148972</v>
      </c>
      <c r="D81" s="192">
        <f ca="1">D28+D30+D37+D42+D46+D54+D63+D66+D73+D79</f>
        <v>5015694.52571043</v>
      </c>
      <c r="E81" s="163">
        <f ca="1">E28+E30+E37+E42+E46+E54+E63+E66+E73+E79</f>
        <v>295639.05748268223</v>
      </c>
      <c r="F81" s="163">
        <f ca="1">F28+F30+F37+F42+F46+F54+F63+F66+F73+F79</f>
        <v>405194.13226410619</v>
      </c>
      <c r="G81" s="163">
        <f ca="1">G28+G30+G37+G42+G46+G54+G63+G66+G73+G79</f>
        <v>93181.658996677303</v>
      </c>
      <c r="H81" s="163">
        <f t="shared" ref="H81:AN81" ca="1" si="32">H28+H30+H37+H42+H46+H54+H63+H66+H73+H79</f>
        <v>9446.7327060796542</v>
      </c>
      <c r="I81" s="163">
        <f t="shared" ca="1" si="32"/>
        <v>150266.33119386379</v>
      </c>
      <c r="J81" s="163">
        <f t="shared" ca="1" si="32"/>
        <v>547895.80783035746</v>
      </c>
      <c r="K81" s="163">
        <f t="shared" ca="1" si="32"/>
        <v>0</v>
      </c>
      <c r="L81" s="163">
        <f t="shared" ca="1" si="32"/>
        <v>28429.596472338009</v>
      </c>
      <c r="M81" s="163">
        <f t="shared" ca="1" si="32"/>
        <v>90439.202215242025</v>
      </c>
      <c r="N81" s="163">
        <f t="shared" ca="1" si="32"/>
        <v>10241.135381907003</v>
      </c>
      <c r="O81" s="163">
        <f t="shared" ca="1" si="32"/>
        <v>0</v>
      </c>
      <c r="P81" s="163">
        <f t="shared" ca="1" si="32"/>
        <v>35302.498318980011</v>
      </c>
      <c r="Q81" s="163">
        <f t="shared" ca="1" si="32"/>
        <v>1241964.4793443372</v>
      </c>
      <c r="R81" s="163">
        <f t="shared" ca="1" si="32"/>
        <v>0</v>
      </c>
      <c r="S81" s="163">
        <f t="shared" ca="1" si="32"/>
        <v>46506.835506923839</v>
      </c>
      <c r="T81" s="163">
        <f t="shared" ca="1" si="32"/>
        <v>0</v>
      </c>
      <c r="U81" s="163">
        <f t="shared" ca="1" si="32"/>
        <v>0</v>
      </c>
      <c r="V81" s="163">
        <f t="shared" ca="1" si="32"/>
        <v>0</v>
      </c>
      <c r="W81" s="163">
        <f t="shared" ca="1" si="32"/>
        <v>41390.260664964982</v>
      </c>
      <c r="X81" s="163">
        <f t="shared" ca="1" si="32"/>
        <v>0</v>
      </c>
      <c r="Y81" s="163">
        <f t="shared" ca="1" si="32"/>
        <v>9086.769268396878</v>
      </c>
      <c r="Z81" s="163">
        <f t="shared" ca="1" si="32"/>
        <v>36103.519680293823</v>
      </c>
      <c r="AA81" s="163">
        <f t="shared" ca="1" si="32"/>
        <v>0</v>
      </c>
      <c r="AB81" s="163">
        <f t="shared" ca="1" si="32"/>
        <v>22233.885439237849</v>
      </c>
      <c r="AC81" s="163">
        <f t="shared" ca="1" si="32"/>
        <v>0</v>
      </c>
      <c r="AD81" s="163">
        <f t="shared" ca="1" si="32"/>
        <v>45716.362259238187</v>
      </c>
      <c r="AE81" s="163">
        <f t="shared" ca="1" si="32"/>
        <v>0</v>
      </c>
      <c r="AF81" s="163">
        <f t="shared" ca="1" si="32"/>
        <v>0</v>
      </c>
      <c r="AG81" s="163">
        <f t="shared" ca="1" si="32"/>
        <v>192176.23738598672</v>
      </c>
      <c r="AH81" s="163">
        <f t="shared" ca="1" si="32"/>
        <v>28124.869399891853</v>
      </c>
      <c r="AI81" s="163">
        <f t="shared" ca="1" si="32"/>
        <v>58727.319021554875</v>
      </c>
      <c r="AJ81" s="163">
        <f t="shared" ca="1" si="32"/>
        <v>113937.24517730004</v>
      </c>
      <c r="AK81" s="163">
        <f t="shared" ca="1" si="32"/>
        <v>0</v>
      </c>
      <c r="AL81" s="163">
        <f t="shared" ca="1" si="32"/>
        <v>0</v>
      </c>
      <c r="AM81" s="163">
        <f t="shared" ca="1" si="32"/>
        <v>24123.373851303008</v>
      </c>
      <c r="AN81" s="163">
        <f t="shared" ca="1" si="32"/>
        <v>7332.4353532334935</v>
      </c>
    </row>
    <row r="82" spans="1:40" x14ac:dyDescent="0.3">
      <c r="A82" s="60" t="s">
        <v>1501</v>
      </c>
      <c r="B82" s="60"/>
      <c r="C82" s="60"/>
      <c r="D82" s="189"/>
      <c r="E82" s="189"/>
      <c r="F82" s="189"/>
      <c r="G82" s="189"/>
      <c r="H82" s="189"/>
      <c r="I82" s="189"/>
      <c r="J82" s="189"/>
      <c r="K82" s="189"/>
      <c r="L82" s="189"/>
      <c r="M82" s="189"/>
      <c r="N82" s="189"/>
      <c r="O82" s="189"/>
      <c r="P82" s="189"/>
      <c r="Q82" s="189"/>
      <c r="R82" s="189"/>
      <c r="S82" s="189"/>
      <c r="T82" s="189"/>
      <c r="U82" s="189"/>
      <c r="V82" s="189"/>
      <c r="W82" s="189"/>
      <c r="X82" s="189"/>
      <c r="Y82" s="189"/>
      <c r="Z82" s="189"/>
      <c r="AA82" s="189"/>
      <c r="AB82" s="189"/>
      <c r="AC82" s="189"/>
      <c r="AD82" s="189"/>
      <c r="AE82" s="189"/>
      <c r="AF82" s="189"/>
      <c r="AG82" s="189"/>
      <c r="AH82" s="189"/>
      <c r="AI82" s="189"/>
      <c r="AJ82" s="189"/>
      <c r="AK82" s="189"/>
      <c r="AL82" s="189"/>
      <c r="AM82" s="189"/>
      <c r="AN82" s="189"/>
    </row>
    <row r="83" spans="1:40" x14ac:dyDescent="0.3">
      <c r="A83" s="54" t="s">
        <v>10</v>
      </c>
      <c r="B83" s="194">
        <f ca="1">B81+D83</f>
        <v>4324222.4399512243</v>
      </c>
      <c r="C83" s="54"/>
      <c r="D83" s="195">
        <f ca="1">SUM(E83:AN83)</f>
        <v>790762.69473632751</v>
      </c>
      <c r="E83" s="194">
        <f t="shared" ref="E83:AN83" ca="1" si="33">SUMIFS(INDIRECT($B$1 &amp; "_Indirect"), WBSL3, E$1, Inst, $B$2)</f>
        <v>138887.15390622916</v>
      </c>
      <c r="F83" s="194">
        <f t="shared" ca="1" si="33"/>
        <v>214752.89009997627</v>
      </c>
      <c r="G83" s="194">
        <f t="shared" ca="1" si="33"/>
        <v>49386.27926823897</v>
      </c>
      <c r="H83" s="194">
        <f t="shared" ca="1" si="33"/>
        <v>5006.7683342222172</v>
      </c>
      <c r="I83" s="194">
        <f t="shared" ca="1" si="33"/>
        <v>79641.155532747827</v>
      </c>
      <c r="J83" s="194">
        <f t="shared" ca="1" si="33"/>
        <v>112278.53650879735</v>
      </c>
      <c r="K83" s="194">
        <f t="shared" ca="1" si="33"/>
        <v>0</v>
      </c>
      <c r="L83" s="194">
        <f t="shared" ca="1" si="33"/>
        <v>0</v>
      </c>
      <c r="M83" s="194">
        <f t="shared" ca="1" si="33"/>
        <v>0</v>
      </c>
      <c r="N83" s="194">
        <f t="shared" ca="1" si="33"/>
        <v>0</v>
      </c>
      <c r="O83" s="194">
        <f t="shared" ca="1" si="33"/>
        <v>0</v>
      </c>
      <c r="P83" s="194">
        <f t="shared" ca="1" si="33"/>
        <v>2824.6262241937511</v>
      </c>
      <c r="Q83" s="194">
        <f t="shared" ca="1" si="33"/>
        <v>91641.4907880463</v>
      </c>
      <c r="R83" s="194">
        <f t="shared" ca="1" si="33"/>
        <v>0</v>
      </c>
      <c r="S83" s="194">
        <f t="shared" ca="1" si="33"/>
        <v>12120.84058912551</v>
      </c>
      <c r="T83" s="194">
        <f t="shared" ca="1" si="33"/>
        <v>0</v>
      </c>
      <c r="U83" s="194">
        <f t="shared" ca="1" si="33"/>
        <v>0</v>
      </c>
      <c r="V83" s="194">
        <f t="shared" ca="1" si="33"/>
        <v>0</v>
      </c>
      <c r="W83" s="194">
        <f t="shared" ca="1" si="33"/>
        <v>21936.838152431443</v>
      </c>
      <c r="X83" s="194">
        <f t="shared" ca="1" si="33"/>
        <v>0</v>
      </c>
      <c r="Y83" s="194">
        <f t="shared" ca="1" si="33"/>
        <v>0</v>
      </c>
      <c r="Z83" s="194">
        <f t="shared" ca="1" si="33"/>
        <v>282.46262241937512</v>
      </c>
      <c r="AA83" s="194">
        <f t="shared" ca="1" si="33"/>
        <v>0</v>
      </c>
      <c r="AB83" s="194">
        <f t="shared" ca="1" si="33"/>
        <v>889.75726062103161</v>
      </c>
      <c r="AC83" s="194">
        <f t="shared" ca="1" si="33"/>
        <v>0</v>
      </c>
      <c r="AD83" s="194">
        <f t="shared" ca="1" si="33"/>
        <v>0</v>
      </c>
      <c r="AE83" s="194">
        <f t="shared" ca="1" si="33"/>
        <v>0</v>
      </c>
      <c r="AF83" s="194">
        <f t="shared" ca="1" si="33"/>
        <v>0</v>
      </c>
      <c r="AG83" s="194">
        <f t="shared" ca="1" si="33"/>
        <v>2259.700979355001</v>
      </c>
      <c r="AH83" s="194">
        <f t="shared" ca="1" si="33"/>
        <v>0</v>
      </c>
      <c r="AI83" s="194">
        <f t="shared" ca="1" si="33"/>
        <v>1553.544423306563</v>
      </c>
      <c r="AJ83" s="194">
        <f t="shared" ca="1" si="33"/>
        <v>52706.677955588129</v>
      </c>
      <c r="AK83" s="194">
        <f t="shared" ca="1" si="33"/>
        <v>0</v>
      </c>
      <c r="AL83" s="194">
        <f t="shared" ca="1" si="33"/>
        <v>0</v>
      </c>
      <c r="AM83" s="194">
        <f t="shared" ca="1" si="33"/>
        <v>4593.9720910287169</v>
      </c>
      <c r="AN83" s="194">
        <f t="shared" ca="1" si="33"/>
        <v>0</v>
      </c>
    </row>
    <row r="84" spans="1:40" x14ac:dyDescent="0.3">
      <c r="A84" t="s">
        <v>1555</v>
      </c>
      <c r="B84" s="163">
        <f ca="1">D74+D84</f>
        <v>1827225.5387622511</v>
      </c>
      <c r="D84" s="192">
        <f ca="1">INDEX(Contingency[], 9, MATCH($B$1, Contingency[#Headers], 0))</f>
        <v>344990.75826671807</v>
      </c>
      <c r="E84" s="193">
        <v>0</v>
      </c>
      <c r="F84" s="193"/>
      <c r="G84" s="193"/>
      <c r="H84" s="193"/>
      <c r="I84" s="193"/>
      <c r="J84" s="186">
        <v>0</v>
      </c>
      <c r="K84" s="186">
        <v>0</v>
      </c>
      <c r="L84" s="186">
        <v>0</v>
      </c>
      <c r="M84" s="186">
        <v>0</v>
      </c>
      <c r="N84" s="186">
        <v>0</v>
      </c>
      <c r="O84" s="186">
        <v>0</v>
      </c>
      <c r="P84" s="186">
        <v>0</v>
      </c>
      <c r="Q84" s="186"/>
      <c r="R84" s="186">
        <v>0</v>
      </c>
      <c r="S84" s="186">
        <v>0</v>
      </c>
      <c r="T84" s="187">
        <v>0</v>
      </c>
      <c r="U84" s="187">
        <v>0</v>
      </c>
      <c r="V84" s="187">
        <v>0</v>
      </c>
      <c r="W84" s="187">
        <v>0</v>
      </c>
      <c r="X84" s="187">
        <v>0</v>
      </c>
      <c r="Y84" s="186">
        <v>0</v>
      </c>
      <c r="Z84" s="186">
        <v>0</v>
      </c>
      <c r="AA84" s="186">
        <v>0</v>
      </c>
      <c r="AB84" s="186">
        <v>0</v>
      </c>
      <c r="AC84" s="186">
        <v>0</v>
      </c>
      <c r="AD84" s="186">
        <v>0</v>
      </c>
      <c r="AE84" s="187">
        <v>0</v>
      </c>
      <c r="AF84" s="187">
        <v>0</v>
      </c>
      <c r="AG84" s="187">
        <v>0</v>
      </c>
      <c r="AH84" s="187">
        <v>0</v>
      </c>
      <c r="AI84" s="186">
        <v>0</v>
      </c>
      <c r="AJ84" s="186">
        <v>0</v>
      </c>
      <c r="AK84" s="186">
        <v>0</v>
      </c>
      <c r="AL84" s="186">
        <v>0</v>
      </c>
      <c r="AM84" s="186">
        <v>0</v>
      </c>
      <c r="AN84" s="186">
        <v>0</v>
      </c>
    </row>
    <row r="85" spans="1:40" x14ac:dyDescent="0.3">
      <c r="A85" t="s">
        <v>1502</v>
      </c>
      <c r="D85" s="192">
        <f t="shared" ref="D85:AN85" ca="1" si="34">SUM(D83:D84)</f>
        <v>1135753.4530030456</v>
      </c>
      <c r="E85" s="163">
        <f t="shared" ca="1" si="34"/>
        <v>138887.15390622916</v>
      </c>
      <c r="F85" s="163">
        <f t="shared" ca="1" si="34"/>
        <v>214752.89009997627</v>
      </c>
      <c r="G85" s="163">
        <f t="shared" ca="1" si="34"/>
        <v>49386.27926823897</v>
      </c>
      <c r="H85" s="163">
        <f t="shared" ca="1" si="34"/>
        <v>5006.7683342222172</v>
      </c>
      <c r="I85" s="163">
        <f t="shared" ca="1" si="34"/>
        <v>79641.155532747827</v>
      </c>
      <c r="J85" s="190">
        <f t="shared" ca="1" si="34"/>
        <v>112278.53650879735</v>
      </c>
      <c r="K85" s="190">
        <f t="shared" ca="1" si="34"/>
        <v>0</v>
      </c>
      <c r="L85" s="190">
        <f t="shared" ca="1" si="34"/>
        <v>0</v>
      </c>
      <c r="M85" s="190">
        <f t="shared" ca="1" si="34"/>
        <v>0</v>
      </c>
      <c r="N85" s="190">
        <f t="shared" ca="1" si="34"/>
        <v>0</v>
      </c>
      <c r="O85" s="190">
        <f t="shared" ca="1" si="34"/>
        <v>0</v>
      </c>
      <c r="P85" s="190">
        <f t="shared" ca="1" si="34"/>
        <v>2824.6262241937511</v>
      </c>
      <c r="Q85" s="190">
        <f t="shared" ca="1" si="34"/>
        <v>91641.4907880463</v>
      </c>
      <c r="R85" s="190">
        <f t="shared" ca="1" si="34"/>
        <v>0</v>
      </c>
      <c r="S85" s="190">
        <f t="shared" ca="1" si="34"/>
        <v>12120.84058912551</v>
      </c>
      <c r="T85" s="191">
        <f t="shared" ca="1" si="34"/>
        <v>0</v>
      </c>
      <c r="U85" s="191">
        <f t="shared" ca="1" si="34"/>
        <v>0</v>
      </c>
      <c r="V85" s="191">
        <f t="shared" ca="1" si="34"/>
        <v>0</v>
      </c>
      <c r="W85" s="191">
        <f t="shared" ca="1" si="34"/>
        <v>21936.838152431443</v>
      </c>
      <c r="X85" s="191">
        <f t="shared" ca="1" si="34"/>
        <v>0</v>
      </c>
      <c r="Y85" s="190">
        <f t="shared" ca="1" si="34"/>
        <v>0</v>
      </c>
      <c r="Z85" s="190">
        <f t="shared" ca="1" si="34"/>
        <v>282.46262241937512</v>
      </c>
      <c r="AA85" s="190">
        <f t="shared" ca="1" si="34"/>
        <v>0</v>
      </c>
      <c r="AB85" s="190">
        <f t="shared" ca="1" si="34"/>
        <v>889.75726062103161</v>
      </c>
      <c r="AC85" s="190">
        <f t="shared" ca="1" si="34"/>
        <v>0</v>
      </c>
      <c r="AD85" s="190">
        <f t="shared" ca="1" si="34"/>
        <v>0</v>
      </c>
      <c r="AE85" s="191">
        <f t="shared" ca="1" si="34"/>
        <v>0</v>
      </c>
      <c r="AF85" s="191">
        <f t="shared" ca="1" si="34"/>
        <v>0</v>
      </c>
      <c r="AG85" s="191">
        <f t="shared" ca="1" si="34"/>
        <v>2259.700979355001</v>
      </c>
      <c r="AH85" s="191">
        <f t="shared" ca="1" si="34"/>
        <v>0</v>
      </c>
      <c r="AI85" s="190">
        <f t="shared" ca="1" si="34"/>
        <v>1553.544423306563</v>
      </c>
      <c r="AJ85" s="190">
        <f t="shared" ca="1" si="34"/>
        <v>52706.677955588129</v>
      </c>
      <c r="AK85" s="190">
        <f t="shared" ca="1" si="34"/>
        <v>0</v>
      </c>
      <c r="AL85" s="190">
        <f t="shared" ca="1" si="34"/>
        <v>0</v>
      </c>
      <c r="AM85" s="190">
        <f t="shared" ca="1" si="34"/>
        <v>4593.9720910287169</v>
      </c>
      <c r="AN85" s="190">
        <f t="shared" ca="1" si="34"/>
        <v>0</v>
      </c>
    </row>
    <row r="86" spans="1:40" x14ac:dyDescent="0.3">
      <c r="D86" s="192">
        <f>SUM(E86:AN86)</f>
        <v>0</v>
      </c>
      <c r="E86" s="163"/>
      <c r="F86" s="163"/>
      <c r="G86" s="163"/>
      <c r="H86" s="163"/>
      <c r="I86" s="163"/>
      <c r="J86" s="190"/>
      <c r="K86" s="190"/>
      <c r="L86" s="190"/>
      <c r="M86" s="190"/>
      <c r="N86" s="190"/>
      <c r="O86" s="190"/>
      <c r="P86" s="190"/>
      <c r="Q86" s="190"/>
      <c r="R86" s="190"/>
      <c r="S86" s="190"/>
      <c r="T86" s="191"/>
      <c r="U86" s="191"/>
      <c r="V86" s="191"/>
      <c r="W86" s="191"/>
      <c r="X86" s="191"/>
      <c r="Y86" s="190"/>
      <c r="Z86" s="190"/>
      <c r="AA86" s="190"/>
      <c r="AB86" s="190"/>
      <c r="AC86" s="190"/>
      <c r="AD86" s="190"/>
      <c r="AE86" s="191"/>
      <c r="AF86" s="191"/>
      <c r="AG86" s="191"/>
      <c r="AH86" s="191"/>
      <c r="AI86" s="190"/>
      <c r="AJ86" s="190"/>
      <c r="AK86" s="190"/>
      <c r="AL86" s="190"/>
      <c r="AM86" s="190"/>
      <c r="AN86" s="190"/>
    </row>
    <row r="87" spans="1:40" x14ac:dyDescent="0.3">
      <c r="A87" s="60" t="s">
        <v>1503</v>
      </c>
      <c r="B87" s="60"/>
      <c r="C87" s="60"/>
      <c r="D87" s="189"/>
      <c r="E87" s="189"/>
      <c r="F87" s="189"/>
      <c r="G87" s="189"/>
      <c r="H87" s="189"/>
      <c r="I87" s="189"/>
      <c r="J87" s="189"/>
      <c r="K87" s="189"/>
      <c r="L87" s="189"/>
      <c r="M87" s="189"/>
      <c r="N87" s="189"/>
      <c r="O87" s="189"/>
      <c r="P87" s="189"/>
      <c r="Q87" s="189"/>
      <c r="R87" s="189"/>
      <c r="S87" s="189"/>
      <c r="T87" s="189"/>
      <c r="U87" s="189"/>
      <c r="V87" s="189"/>
      <c r="W87" s="189"/>
      <c r="X87" s="189"/>
      <c r="Y87" s="189"/>
      <c r="Z87" s="189"/>
      <c r="AA87" s="189"/>
      <c r="AB87" s="189"/>
      <c r="AC87" s="189"/>
      <c r="AD87" s="189"/>
      <c r="AE87" s="189"/>
      <c r="AF87" s="189"/>
      <c r="AG87" s="189"/>
      <c r="AH87" s="189"/>
      <c r="AI87" s="189"/>
      <c r="AJ87" s="189"/>
      <c r="AK87" s="189"/>
      <c r="AL87" s="189"/>
      <c r="AM87" s="189"/>
      <c r="AN87" s="189"/>
    </row>
    <row r="88" spans="1:40" x14ac:dyDescent="0.3">
      <c r="D88" s="188">
        <f ca="1">D81+D85</f>
        <v>6151447.9787134752</v>
      </c>
      <c r="E88" s="188">
        <f t="shared" ref="E88:AN88" ca="1" si="35">SUM(E85,E81)</f>
        <v>434526.21138891135</v>
      </c>
      <c r="F88" s="188">
        <f t="shared" ca="1" si="35"/>
        <v>619947.02236408251</v>
      </c>
      <c r="G88" s="188">
        <f t="shared" ca="1" si="35"/>
        <v>142567.93826491627</v>
      </c>
      <c r="H88" s="188">
        <f t="shared" ca="1" si="35"/>
        <v>14453.501040301871</v>
      </c>
      <c r="I88" s="188">
        <f t="shared" ca="1" si="35"/>
        <v>229907.48672661162</v>
      </c>
      <c r="J88" s="188">
        <f t="shared" ca="1" si="35"/>
        <v>660174.34433915478</v>
      </c>
      <c r="K88" s="188">
        <f t="shared" ca="1" si="35"/>
        <v>0</v>
      </c>
      <c r="L88" s="188">
        <f t="shared" ca="1" si="35"/>
        <v>28429.596472338009</v>
      </c>
      <c r="M88" s="188">
        <f t="shared" ca="1" si="35"/>
        <v>90439.202215242025</v>
      </c>
      <c r="N88" s="188">
        <f t="shared" ca="1" si="35"/>
        <v>10241.135381907003</v>
      </c>
      <c r="O88" s="188">
        <f t="shared" ca="1" si="35"/>
        <v>0</v>
      </c>
      <c r="P88" s="188">
        <f t="shared" ca="1" si="35"/>
        <v>38127.124543173763</v>
      </c>
      <c r="Q88" s="188">
        <f t="shared" ca="1" si="35"/>
        <v>1333605.9701323835</v>
      </c>
      <c r="R88" s="188">
        <f t="shared" ca="1" si="35"/>
        <v>0</v>
      </c>
      <c r="S88" s="188">
        <f t="shared" ca="1" si="35"/>
        <v>58627.676096049348</v>
      </c>
      <c r="T88" s="188">
        <f t="shared" ca="1" si="35"/>
        <v>0</v>
      </c>
      <c r="U88" s="188">
        <f t="shared" ca="1" si="35"/>
        <v>0</v>
      </c>
      <c r="V88" s="188">
        <f t="shared" ca="1" si="35"/>
        <v>0</v>
      </c>
      <c r="W88" s="188">
        <f t="shared" ca="1" si="35"/>
        <v>63327.098817396429</v>
      </c>
      <c r="X88" s="188">
        <f t="shared" ca="1" si="35"/>
        <v>0</v>
      </c>
      <c r="Y88" s="188">
        <f t="shared" ca="1" si="35"/>
        <v>9086.769268396878</v>
      </c>
      <c r="Z88" s="188">
        <f t="shared" ca="1" si="35"/>
        <v>36385.982302713201</v>
      </c>
      <c r="AA88" s="188">
        <f t="shared" ca="1" si="35"/>
        <v>0</v>
      </c>
      <c r="AB88" s="188">
        <f t="shared" ca="1" si="35"/>
        <v>23123.642699858879</v>
      </c>
      <c r="AC88" s="188">
        <f t="shared" ca="1" si="35"/>
        <v>0</v>
      </c>
      <c r="AD88" s="188">
        <f t="shared" ca="1" si="35"/>
        <v>45716.362259238187</v>
      </c>
      <c r="AE88" s="188">
        <f t="shared" ca="1" si="35"/>
        <v>0</v>
      </c>
      <c r="AF88" s="188">
        <f t="shared" ca="1" si="35"/>
        <v>0</v>
      </c>
      <c r="AG88" s="188">
        <f t="shared" ca="1" si="35"/>
        <v>194435.93836534172</v>
      </c>
      <c r="AH88" s="188">
        <f t="shared" ca="1" si="35"/>
        <v>28124.869399891853</v>
      </c>
      <c r="AI88" s="188">
        <f t="shared" ca="1" si="35"/>
        <v>60280.863444861439</v>
      </c>
      <c r="AJ88" s="188">
        <f t="shared" ca="1" si="35"/>
        <v>166643.92313288816</v>
      </c>
      <c r="AK88" s="188">
        <f t="shared" ca="1" si="35"/>
        <v>0</v>
      </c>
      <c r="AL88" s="188">
        <f t="shared" ca="1" si="35"/>
        <v>0</v>
      </c>
      <c r="AM88" s="188">
        <f t="shared" ca="1" si="35"/>
        <v>28717.345942331725</v>
      </c>
      <c r="AN88" s="188">
        <f t="shared" ca="1" si="35"/>
        <v>7332.4353532334935</v>
      </c>
    </row>
    <row r="90" spans="1:40" x14ac:dyDescent="0.3">
      <c r="D90" s="163"/>
    </row>
    <row r="91" spans="1:40" x14ac:dyDescent="0.3">
      <c r="D91" s="163"/>
    </row>
  </sheetData>
  <mergeCells count="13">
    <mergeCell ref="AE35:AH35"/>
    <mergeCell ref="AI35:AN35"/>
    <mergeCell ref="E2:I2"/>
    <mergeCell ref="J2:S2"/>
    <mergeCell ref="T2:X2"/>
    <mergeCell ref="Y2:AD2"/>
    <mergeCell ref="AE2:AH2"/>
    <mergeCell ref="AI2:AN2"/>
    <mergeCell ref="B67:C67"/>
    <mergeCell ref="E35:I35"/>
    <mergeCell ref="J35:S35"/>
    <mergeCell ref="T35:X35"/>
    <mergeCell ref="Y35:AD35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26</vt:i4>
      </vt:variant>
      <vt:variant>
        <vt:lpstr>Named Ranges</vt:lpstr>
      </vt:variant>
      <vt:variant>
        <vt:i4>33</vt:i4>
      </vt:variant>
    </vt:vector>
  </HeadingPairs>
  <TitlesOfParts>
    <vt:vector size="59" baseType="lpstr">
      <vt:lpstr>ChangeLog</vt:lpstr>
      <vt:lpstr>Contingencies</vt:lpstr>
      <vt:lpstr>BJ worksheet</vt:lpstr>
      <vt:lpstr>Info</vt:lpstr>
      <vt:lpstr>ByWBS</vt:lpstr>
      <vt:lpstr>CostDatabase</vt:lpstr>
      <vt:lpstr>PY5 1030 - UW</vt:lpstr>
      <vt:lpstr>PY6 1030 - UW</vt:lpstr>
      <vt:lpstr>PY7 1030 - UW</vt:lpstr>
      <vt:lpstr>PY8 1030 - UW</vt:lpstr>
      <vt:lpstr>PY5 1030 - MSU</vt:lpstr>
      <vt:lpstr>PY6 1030 - MSU</vt:lpstr>
      <vt:lpstr>PY7 1030 - MSU</vt:lpstr>
      <vt:lpstr>PY8 1030 - MSU</vt:lpstr>
      <vt:lpstr>PY5 1030 - PSU</vt:lpstr>
      <vt:lpstr>PY6 1030 - PSU</vt:lpstr>
      <vt:lpstr>PY7 1030 - PSU</vt:lpstr>
      <vt:lpstr>PY8 1030 - PSU</vt:lpstr>
      <vt:lpstr>PY5 1030 - UA</vt:lpstr>
      <vt:lpstr>PY6 1030 - UA</vt:lpstr>
      <vt:lpstr>PY7 1030 - UA</vt:lpstr>
      <vt:lpstr>PY8 1030 - UA</vt:lpstr>
      <vt:lpstr>PY5 1030 - UMD</vt:lpstr>
      <vt:lpstr>PY6 1030 - UMD</vt:lpstr>
      <vt:lpstr>PY7 1030 - UMD</vt:lpstr>
      <vt:lpstr>PY8 1030 - UMD</vt:lpstr>
      <vt:lpstr>Center</vt:lpstr>
      <vt:lpstr>Inst</vt:lpstr>
      <vt:lpstr>PY5_Direct</vt:lpstr>
      <vt:lpstr>PY5_EU_Direct</vt:lpstr>
      <vt:lpstr>PY5_EU_Indirect</vt:lpstr>
      <vt:lpstr>PY5_Fringe</vt:lpstr>
      <vt:lpstr>PY5_Indirect</vt:lpstr>
      <vt:lpstr>PY5_Total</vt:lpstr>
      <vt:lpstr>PY5HR</vt:lpstr>
      <vt:lpstr>PY6_Direct</vt:lpstr>
      <vt:lpstr>PY6_EU_Direct</vt:lpstr>
      <vt:lpstr>PY6_EU_Indirect</vt:lpstr>
      <vt:lpstr>PY6_Fringe</vt:lpstr>
      <vt:lpstr>PY6_Indirect</vt:lpstr>
      <vt:lpstr>PY6_Total</vt:lpstr>
      <vt:lpstr>PY6HR</vt:lpstr>
      <vt:lpstr>PY7_Direct</vt:lpstr>
      <vt:lpstr>PY7_EU_Direct</vt:lpstr>
      <vt:lpstr>PY7_EU_Indirect</vt:lpstr>
      <vt:lpstr>PY7_Fringe</vt:lpstr>
      <vt:lpstr>PY7_Indirect</vt:lpstr>
      <vt:lpstr>PY7_Total</vt:lpstr>
      <vt:lpstr>PY7HR</vt:lpstr>
      <vt:lpstr>PY8_Direct</vt:lpstr>
      <vt:lpstr>PY8_EU_Direct</vt:lpstr>
      <vt:lpstr>PY8_EU_Indirect</vt:lpstr>
      <vt:lpstr>PY8_Fringe</vt:lpstr>
      <vt:lpstr>PY8_Indirect</vt:lpstr>
      <vt:lpstr>PY8_Total</vt:lpstr>
      <vt:lpstr>PY8HR</vt:lpstr>
      <vt:lpstr>Resource_Name</vt:lpstr>
      <vt:lpstr>Type</vt:lpstr>
      <vt:lpstr>WBSL3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Laura Mercier</cp:lastModifiedBy>
  <cp:lastPrinted>2022-08-27T17:07:39Z</cp:lastPrinted>
  <dcterms:created xsi:type="dcterms:W3CDTF">2022-05-06T20:53:29Z</dcterms:created>
  <dcterms:modified xsi:type="dcterms:W3CDTF">2022-09-02T17:19:47Z</dcterms:modified>
</cp:coreProperties>
</file>